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2"/>
  <workbookPr/>
  <mc:AlternateContent xmlns:mc="http://schemas.openxmlformats.org/markup-compatibility/2006">
    <mc:Choice Requires="x15">
      <x15ac:absPath xmlns:x15ac="http://schemas.microsoft.com/office/spreadsheetml/2010/11/ac" url="D:\Fatima_ES\Censos Estatales de Gobierno\Operativo\2025\Operativo\VF_OC\CNGE\Cuestionarios_CNGE25_VF\"/>
    </mc:Choice>
  </mc:AlternateContent>
  <xr:revisionPtr revIDLastSave="0" documentId="13_ncr:1_{21617A91-2372-49BA-BBBB-3F2653E5263E}" xr6:coauthVersionLast="36" xr6:coauthVersionMax="47" xr10:uidLastSave="{00000000-0000-0000-0000-000000000000}"/>
  <bookViews>
    <workbookView xWindow="-120" yWindow="-120" windowWidth="29040" windowHeight="15840" activeTab="1" xr2:uid="{00000000-000D-0000-FFFF-FFFF00000000}"/>
  </bookViews>
  <sheets>
    <sheet name="Índice" sheetId="1" r:id="rId1"/>
    <sheet name="Presentación" sheetId="2" r:id="rId2"/>
    <sheet name="Informantes" sheetId="3" r:id="rId3"/>
    <sheet name="Participantes" sheetId="4" r:id="rId4"/>
    <sheet name="CNGE_2025_M1_Secc12_Sub1" sheetId="5" r:id="rId5"/>
    <sheet name="CNGE_2025_M1_Secc12_Sub2" sheetId="6" r:id="rId6"/>
    <sheet name="CNGE_2025_M1_Secc12_Sub3" sheetId="7" r:id="rId7"/>
    <sheet name="CNGE_2025_M1_Secc12_Sub4" sheetId="8" r:id="rId8"/>
    <sheet name="CNGE_2025_M1_Secc12_Sub5" sheetId="9" r:id="rId9"/>
    <sheet name="Complemento 1" sheetId="10" r:id="rId10"/>
    <sheet name="Complemento 2" sheetId="11" r:id="rId11"/>
    <sheet name="Glosario" sheetId="12" r:id="rId12"/>
  </sheets>
  <externalReferences>
    <externalReference r:id="rId13"/>
    <externalReference r:id="rId14"/>
    <externalReference r:id="rId15"/>
    <externalReference r:id="rId16"/>
    <externalReference r:id="rId17"/>
    <externalReference r:id="rId18"/>
  </externalReferences>
  <definedNames>
    <definedName name="_xlnm.Print_Area" localSheetId="4">CNGE_2025_M1_Secc12_Sub1!$A$1:$AE$158</definedName>
    <definedName name="_xlnm.Print_Area" localSheetId="5">CNGE_2025_M1_Secc12_Sub2!$A$1:$AE$1252</definedName>
    <definedName name="_xlnm.Print_Area" localSheetId="6">CNGE_2025_M1_Secc12_Sub3!$A$1:$AE$573</definedName>
    <definedName name="_xlnm.Print_Area" localSheetId="7">CNGE_2025_M1_Secc12_Sub4!$A$1:$AE$870</definedName>
    <definedName name="_xlnm.Print_Area" localSheetId="8">CNGE_2025_M1_Secc12_Sub5!$A$1:$AE$161</definedName>
    <definedName name="_xlnm.Print_Area" localSheetId="9">'Complemento 1'!$A$1:$AP$165</definedName>
    <definedName name="_xlnm.Print_Area" localSheetId="10">'Complemento 2'!$A$1:$AP$165</definedName>
    <definedName name="_xlnm.Print_Area" localSheetId="11">Glosario!$A$1:$AE$76</definedName>
    <definedName name="_xlnm.Print_Area" localSheetId="0">Índice!$A$1:$AE$39</definedName>
    <definedName name="_xlnm.Print_Area" localSheetId="2">Informantes!$A$1:$AE$58</definedName>
    <definedName name="_xlnm.Print_Area" localSheetId="3">Participantes!$A$1:$BJ$73</definedName>
    <definedName name="_xlnm.Print_Area" localSheetId="1">Presentación!$A$1:$AE$133</definedName>
    <definedName name="cantidad">#REF!</definedName>
    <definedName name="Entitades">[1]listas!$A$2:$A$33</definedName>
    <definedName name="I_ENTIDAD">[2]listas!$A$2:$A$33</definedName>
    <definedName name="L_ANTIGUE">[3]listas!$G$2:$G$14</definedName>
    <definedName name="L_CARACT">[3]listas!$E$8:$E$9</definedName>
    <definedName name="L_ESCOLARI">[3]listas!$H$2:$H$10</definedName>
    <definedName name="L_X">[4]listas!$F$2:$F$3</definedName>
    <definedName name="NuevoFolio">[5]Presentación!$AO$2:$BT$29</definedName>
    <definedName name="NuevoNombre">[5]Presentación!$BW$2:$DB$29</definedName>
    <definedName name="S_EE">[6]CNSPF_2019_M1_Secc1!$AN$2:$AN$7</definedName>
    <definedName name="S_F">[6]CNSPF_2019_M1_Secc1!$AP$2:$AP$13</definedName>
    <definedName name="S_S">[6]CNSPF_2019_M1_Secc1!$AL$2:$AL$5</definedName>
    <definedName name="S_X">[6]CNSPF_2019_M1_Secc1!$AJ$2:$AJ$3</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2" i="11" l="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31" i="11"/>
  <c r="P32" i="11"/>
  <c r="P33" i="11"/>
  <c r="P34" i="11"/>
  <c r="P35" i="11"/>
  <c r="P36" i="11"/>
  <c r="P37" i="11"/>
  <c r="AR37" i="11" s="1"/>
  <c r="P38" i="11"/>
  <c r="AR38" i="11" s="1"/>
  <c r="P39" i="11"/>
  <c r="AR39" i="11" s="1"/>
  <c r="P40" i="11"/>
  <c r="P41" i="11"/>
  <c r="P42" i="11"/>
  <c r="P43" i="11"/>
  <c r="P44" i="11"/>
  <c r="P45" i="11"/>
  <c r="AR45" i="11" s="1"/>
  <c r="P46" i="11"/>
  <c r="AR46" i="11" s="1"/>
  <c r="P47" i="11"/>
  <c r="AR47" i="11" s="1"/>
  <c r="P48" i="11"/>
  <c r="P49" i="11"/>
  <c r="P50" i="11"/>
  <c r="P51" i="11"/>
  <c r="P52" i="11"/>
  <c r="P53" i="11"/>
  <c r="AR53" i="11" s="1"/>
  <c r="P54" i="11"/>
  <c r="AR54" i="11" s="1"/>
  <c r="P55" i="11"/>
  <c r="AR55" i="11" s="1"/>
  <c r="P56" i="11"/>
  <c r="P57" i="11"/>
  <c r="P58" i="11"/>
  <c r="P59" i="11"/>
  <c r="P60" i="11"/>
  <c r="P61" i="11"/>
  <c r="AR61" i="11" s="1"/>
  <c r="P62" i="11"/>
  <c r="AR62" i="11" s="1"/>
  <c r="P63" i="11"/>
  <c r="AR63" i="11" s="1"/>
  <c r="P64" i="11"/>
  <c r="P65" i="11"/>
  <c r="P66" i="11"/>
  <c r="P67" i="11"/>
  <c r="P68" i="11"/>
  <c r="P69" i="11"/>
  <c r="AR69" i="11" s="1"/>
  <c r="P70" i="11"/>
  <c r="AR70" i="11" s="1"/>
  <c r="P71" i="11"/>
  <c r="AR71" i="11" s="1"/>
  <c r="P72" i="11"/>
  <c r="P73" i="11"/>
  <c r="P74" i="11"/>
  <c r="P75" i="11"/>
  <c r="AR75" i="11" s="1"/>
  <c r="P76" i="11"/>
  <c r="P77" i="11"/>
  <c r="AR77" i="11" s="1"/>
  <c r="P78" i="11"/>
  <c r="P79" i="11"/>
  <c r="AR79" i="11" s="1"/>
  <c r="P80" i="11"/>
  <c r="P81" i="11"/>
  <c r="P82" i="11"/>
  <c r="P83" i="11"/>
  <c r="P84" i="11"/>
  <c r="P85" i="11"/>
  <c r="AR85" i="11" s="1"/>
  <c r="P86" i="11"/>
  <c r="AR86" i="11" s="1"/>
  <c r="P87" i="11"/>
  <c r="AR87" i="11" s="1"/>
  <c r="P88" i="11"/>
  <c r="P89" i="11"/>
  <c r="P90" i="11"/>
  <c r="P91" i="11"/>
  <c r="P92" i="11"/>
  <c r="P93" i="11"/>
  <c r="AR93" i="11" s="1"/>
  <c r="P94" i="11"/>
  <c r="AR94" i="11" s="1"/>
  <c r="P95" i="11"/>
  <c r="AR95" i="11" s="1"/>
  <c r="P96" i="11"/>
  <c r="P97" i="11"/>
  <c r="P98" i="11"/>
  <c r="P99" i="11"/>
  <c r="AR99" i="11" s="1"/>
  <c r="P100" i="11"/>
  <c r="P101" i="11"/>
  <c r="AR101" i="11" s="1"/>
  <c r="P102" i="11"/>
  <c r="AR102" i="11" s="1"/>
  <c r="P103" i="11"/>
  <c r="AR103" i="11" s="1"/>
  <c r="P104" i="11"/>
  <c r="P105" i="11"/>
  <c r="P106" i="11"/>
  <c r="P107" i="11"/>
  <c r="AR107" i="11" s="1"/>
  <c r="P108" i="11"/>
  <c r="P109" i="11"/>
  <c r="AR109" i="11" s="1"/>
  <c r="P110" i="11"/>
  <c r="AR110" i="11" s="1"/>
  <c r="P111" i="11"/>
  <c r="AR111" i="11" s="1"/>
  <c r="P112" i="11"/>
  <c r="P113" i="11"/>
  <c r="P114" i="11"/>
  <c r="P115" i="11"/>
  <c r="P116" i="11"/>
  <c r="P117" i="11"/>
  <c r="AR117" i="11" s="1"/>
  <c r="P118" i="11"/>
  <c r="P119" i="11"/>
  <c r="AR119" i="11" s="1"/>
  <c r="P120" i="11"/>
  <c r="P121" i="11"/>
  <c r="P122" i="11"/>
  <c r="P123" i="11"/>
  <c r="P124" i="11"/>
  <c r="P125" i="11"/>
  <c r="P126" i="11"/>
  <c r="P127" i="11"/>
  <c r="AR127" i="11" s="1"/>
  <c r="P128" i="11"/>
  <c r="P129" i="11"/>
  <c r="P130" i="11"/>
  <c r="P131" i="11"/>
  <c r="P132" i="11"/>
  <c r="P133" i="11"/>
  <c r="AR133" i="11" s="1"/>
  <c r="P134" i="11"/>
  <c r="AR134" i="11" s="1"/>
  <c r="P135" i="11"/>
  <c r="AR135" i="11" s="1"/>
  <c r="P136" i="11"/>
  <c r="P137" i="11"/>
  <c r="P138" i="11"/>
  <c r="P139" i="11"/>
  <c r="AR139" i="11" s="1"/>
  <c r="P140" i="11"/>
  <c r="P141" i="11"/>
  <c r="AR141" i="11" s="1"/>
  <c r="P142" i="11"/>
  <c r="AR142" i="11" s="1"/>
  <c r="P143" i="11"/>
  <c r="AR143" i="11" s="1"/>
  <c r="P144" i="11"/>
  <c r="P145" i="11"/>
  <c r="P146" i="11"/>
  <c r="P147" i="11"/>
  <c r="P148" i="11"/>
  <c r="P149" i="11"/>
  <c r="P150" i="11"/>
  <c r="P31" i="11"/>
  <c r="AR33" i="11"/>
  <c r="AR34" i="11"/>
  <c r="AR35" i="11"/>
  <c r="AR36" i="11"/>
  <c r="AR40" i="11"/>
  <c r="AR41" i="11"/>
  <c r="AR42" i="11"/>
  <c r="AR43" i="11"/>
  <c r="AR44" i="11"/>
  <c r="AR48" i="11"/>
  <c r="AR49" i="11"/>
  <c r="AR50" i="11"/>
  <c r="AR51" i="11"/>
  <c r="AR52" i="11"/>
  <c r="AR56" i="11"/>
  <c r="AR57" i="11"/>
  <c r="AR58" i="11"/>
  <c r="AR59" i="11"/>
  <c r="AR60" i="11"/>
  <c r="AR64" i="11"/>
  <c r="AR65" i="11"/>
  <c r="AR66" i="11"/>
  <c r="AR67" i="11"/>
  <c r="AR68" i="11"/>
  <c r="AR72" i="11"/>
  <c r="AR73" i="11"/>
  <c r="AR74" i="11"/>
  <c r="AR76" i="11"/>
  <c r="AR78" i="11"/>
  <c r="AR80" i="11"/>
  <c r="AR81" i="11"/>
  <c r="AR82" i="11"/>
  <c r="AR83" i="11"/>
  <c r="AR84" i="11"/>
  <c r="AR88" i="11"/>
  <c r="AR89" i="11"/>
  <c r="AR90" i="11"/>
  <c r="AR91" i="11"/>
  <c r="AR92" i="11"/>
  <c r="AR96" i="11"/>
  <c r="AR97" i="11"/>
  <c r="AR98" i="11"/>
  <c r="AR100" i="11"/>
  <c r="AR104" i="11"/>
  <c r="AR105" i="11"/>
  <c r="AR106" i="11"/>
  <c r="AR108" i="11"/>
  <c r="AR112" i="11"/>
  <c r="AR113" i="11"/>
  <c r="AR114" i="11"/>
  <c r="AR115" i="11"/>
  <c r="AR116" i="11"/>
  <c r="AR118" i="11"/>
  <c r="AR120" i="11"/>
  <c r="AR121" i="11"/>
  <c r="AR122" i="11"/>
  <c r="AR123" i="11"/>
  <c r="AR124" i="11"/>
  <c r="AR125" i="11"/>
  <c r="AR126" i="11"/>
  <c r="AR128" i="11"/>
  <c r="AR129" i="11"/>
  <c r="AR130" i="11"/>
  <c r="AR131" i="11"/>
  <c r="AR132" i="11"/>
  <c r="AR136" i="11"/>
  <c r="AR137" i="11"/>
  <c r="AR138" i="11"/>
  <c r="AR140" i="11"/>
  <c r="AR144" i="11"/>
  <c r="AR145" i="11"/>
  <c r="AR146" i="11"/>
  <c r="AR147" i="11"/>
  <c r="AR148" i="11"/>
  <c r="AR149" i="11"/>
  <c r="BA150" i="11"/>
  <c r="BB150" i="11" s="1"/>
  <c r="AZ150" i="11"/>
  <c r="AS150" i="11"/>
  <c r="BA149" i="11"/>
  <c r="BB149" i="11" s="1"/>
  <c r="AZ149" i="11"/>
  <c r="AS149" i="11"/>
  <c r="BA148" i="11"/>
  <c r="BB148" i="11" s="1"/>
  <c r="AZ148" i="11"/>
  <c r="AS148" i="11"/>
  <c r="BB147" i="11"/>
  <c r="BA147" i="11"/>
  <c r="AZ147" i="11"/>
  <c r="AS147" i="11"/>
  <c r="BA146" i="11"/>
  <c r="BB146" i="11" s="1"/>
  <c r="AZ146" i="11"/>
  <c r="AS146" i="11"/>
  <c r="BA145" i="11"/>
  <c r="BB145" i="11" s="1"/>
  <c r="AZ145" i="11"/>
  <c r="AS145" i="11"/>
  <c r="BA144" i="11"/>
  <c r="BB144" i="11" s="1"/>
  <c r="AZ144" i="11"/>
  <c r="AS144" i="11"/>
  <c r="BA143" i="11"/>
  <c r="BB143" i="11" s="1"/>
  <c r="AZ143" i="11"/>
  <c r="AS143" i="11"/>
  <c r="BA142" i="11"/>
  <c r="BB142" i="11" s="1"/>
  <c r="AZ142" i="11"/>
  <c r="AS142" i="11"/>
  <c r="BA141" i="11"/>
  <c r="BB141" i="11" s="1"/>
  <c r="AZ141" i="11"/>
  <c r="AS141" i="11"/>
  <c r="BA140" i="11"/>
  <c r="BB140" i="11" s="1"/>
  <c r="AZ140" i="11"/>
  <c r="AS140" i="11"/>
  <c r="BA139" i="11"/>
  <c r="BB139" i="11" s="1"/>
  <c r="AZ139" i="11"/>
  <c r="AS139" i="11"/>
  <c r="BA138" i="11"/>
  <c r="BB138" i="11" s="1"/>
  <c r="AZ138" i="11"/>
  <c r="AS138" i="11"/>
  <c r="BA137" i="11"/>
  <c r="BB137" i="11" s="1"/>
  <c r="AZ137" i="11"/>
  <c r="AS137" i="11"/>
  <c r="BA136" i="11"/>
  <c r="BB136" i="11" s="1"/>
  <c r="AZ136" i="11"/>
  <c r="AS136" i="11"/>
  <c r="BA135" i="11"/>
  <c r="BB135" i="11" s="1"/>
  <c r="AZ135" i="11"/>
  <c r="AS135" i="11"/>
  <c r="BA134" i="11"/>
  <c r="BB134" i="11" s="1"/>
  <c r="AZ134" i="11"/>
  <c r="AS134" i="11"/>
  <c r="BA133" i="11"/>
  <c r="BB133" i="11" s="1"/>
  <c r="AZ133" i="11"/>
  <c r="AS133" i="11"/>
  <c r="BA132" i="11"/>
  <c r="BB132" i="11" s="1"/>
  <c r="AZ132" i="11"/>
  <c r="AS132" i="11"/>
  <c r="BA131" i="11"/>
  <c r="BB131" i="11" s="1"/>
  <c r="AZ131" i="11"/>
  <c r="AS131" i="11"/>
  <c r="BA130" i="11"/>
  <c r="BB130" i="11" s="1"/>
  <c r="AZ130" i="11"/>
  <c r="AS130" i="11"/>
  <c r="BA129" i="11"/>
  <c r="BB129" i="11" s="1"/>
  <c r="AZ129" i="11"/>
  <c r="AS129" i="11"/>
  <c r="BA128" i="11"/>
  <c r="BB128" i="11" s="1"/>
  <c r="AZ128" i="11"/>
  <c r="AS128" i="11"/>
  <c r="BA127" i="11"/>
  <c r="BB127" i="11" s="1"/>
  <c r="AZ127" i="11"/>
  <c r="AS127" i="11"/>
  <c r="BA126" i="11"/>
  <c r="BB126" i="11" s="1"/>
  <c r="AZ126" i="11"/>
  <c r="AS126" i="11"/>
  <c r="BA125" i="11"/>
  <c r="BB125" i="11" s="1"/>
  <c r="AZ125" i="11"/>
  <c r="AS125" i="11"/>
  <c r="BA124" i="11"/>
  <c r="BB124" i="11" s="1"/>
  <c r="AZ124" i="11"/>
  <c r="AS124" i="11"/>
  <c r="BA123" i="11"/>
  <c r="BB123" i="11" s="1"/>
  <c r="AZ123" i="11"/>
  <c r="AS123" i="11"/>
  <c r="BA122" i="11"/>
  <c r="BB122" i="11" s="1"/>
  <c r="AZ122" i="11"/>
  <c r="AS122" i="11"/>
  <c r="BA121" i="11"/>
  <c r="BB121" i="11" s="1"/>
  <c r="AZ121" i="11"/>
  <c r="AS121" i="11"/>
  <c r="BA120" i="11"/>
  <c r="BB120" i="11" s="1"/>
  <c r="AZ120" i="11"/>
  <c r="AS120" i="11"/>
  <c r="BA119" i="11"/>
  <c r="BB119" i="11" s="1"/>
  <c r="AZ119" i="11"/>
  <c r="AS119" i="11"/>
  <c r="BA118" i="11"/>
  <c r="BB118" i="11" s="1"/>
  <c r="AZ118" i="11"/>
  <c r="AS118" i="11"/>
  <c r="BA117" i="11"/>
  <c r="BB117" i="11" s="1"/>
  <c r="AZ117" i="11"/>
  <c r="AS117" i="11"/>
  <c r="BA116" i="11"/>
  <c r="BB116" i="11" s="1"/>
  <c r="AZ116" i="11"/>
  <c r="AS116" i="11"/>
  <c r="BA115" i="11"/>
  <c r="BB115" i="11" s="1"/>
  <c r="AZ115" i="11"/>
  <c r="AS115" i="11"/>
  <c r="BA114" i="11"/>
  <c r="BB114" i="11" s="1"/>
  <c r="AZ114" i="11"/>
  <c r="AS114" i="11"/>
  <c r="BA113" i="11"/>
  <c r="BB113" i="11" s="1"/>
  <c r="AZ113" i="11"/>
  <c r="AS113" i="11"/>
  <c r="BA112" i="11"/>
  <c r="BB112" i="11" s="1"/>
  <c r="AZ112" i="11"/>
  <c r="AS112" i="11"/>
  <c r="BA111" i="11"/>
  <c r="BB111" i="11" s="1"/>
  <c r="AZ111" i="11"/>
  <c r="AS111" i="11"/>
  <c r="BA110" i="11"/>
  <c r="BB110" i="11" s="1"/>
  <c r="AZ110" i="11"/>
  <c r="AS110" i="11"/>
  <c r="BA109" i="11"/>
  <c r="BB109" i="11" s="1"/>
  <c r="AZ109" i="11"/>
  <c r="AS109" i="11"/>
  <c r="BA108" i="11"/>
  <c r="BB108" i="11" s="1"/>
  <c r="AZ108" i="11"/>
  <c r="AS108" i="11"/>
  <c r="BA107" i="11"/>
  <c r="BB107" i="11" s="1"/>
  <c r="AZ107" i="11"/>
  <c r="AS107" i="11"/>
  <c r="BA106" i="11"/>
  <c r="BB106" i="11" s="1"/>
  <c r="AZ106" i="11"/>
  <c r="AS106" i="11"/>
  <c r="BA105" i="11"/>
  <c r="BB105" i="11" s="1"/>
  <c r="AZ105" i="11"/>
  <c r="AS105" i="11"/>
  <c r="BA104" i="11"/>
  <c r="BB104" i="11" s="1"/>
  <c r="AZ104" i="11"/>
  <c r="AS104" i="11"/>
  <c r="BB103" i="11"/>
  <c r="BA103" i="11"/>
  <c r="AZ103" i="11"/>
  <c r="AS103" i="11"/>
  <c r="BA102" i="11"/>
  <c r="BB102" i="11" s="1"/>
  <c r="AZ102" i="11"/>
  <c r="AS102" i="11"/>
  <c r="BA101" i="11"/>
  <c r="BB101" i="11" s="1"/>
  <c r="AZ101" i="11"/>
  <c r="AS101" i="11"/>
  <c r="BA100" i="11"/>
  <c r="BB100" i="11" s="1"/>
  <c r="AZ100" i="11"/>
  <c r="AS100" i="11"/>
  <c r="BA99" i="11"/>
  <c r="BB99" i="11" s="1"/>
  <c r="AZ99" i="11"/>
  <c r="AS99" i="11"/>
  <c r="BA98" i="11"/>
  <c r="BB98" i="11" s="1"/>
  <c r="AZ98" i="11"/>
  <c r="AS98" i="11"/>
  <c r="BA97" i="11"/>
  <c r="BB97" i="11" s="1"/>
  <c r="AZ97" i="11"/>
  <c r="AS97" i="11"/>
  <c r="BA96" i="11"/>
  <c r="BB96" i="11" s="1"/>
  <c r="AZ96" i="11"/>
  <c r="AS96" i="11"/>
  <c r="BB95" i="11"/>
  <c r="BA95" i="11"/>
  <c r="AZ95" i="11"/>
  <c r="AS95" i="11"/>
  <c r="BA94" i="11"/>
  <c r="BB94" i="11" s="1"/>
  <c r="AZ94" i="11"/>
  <c r="AS94" i="11"/>
  <c r="BA93" i="11"/>
  <c r="BB93" i="11" s="1"/>
  <c r="AZ93" i="11"/>
  <c r="AS93" i="11"/>
  <c r="BA92" i="11"/>
  <c r="BB92" i="11" s="1"/>
  <c r="AZ92" i="11"/>
  <c r="AS92" i="11"/>
  <c r="BA91" i="11"/>
  <c r="BB91" i="11" s="1"/>
  <c r="AZ91" i="11"/>
  <c r="AS91" i="11"/>
  <c r="BA90" i="11"/>
  <c r="BB90" i="11" s="1"/>
  <c r="AZ90" i="11"/>
  <c r="AS90" i="11"/>
  <c r="BB89" i="11"/>
  <c r="BA89" i="11"/>
  <c r="AZ89" i="11"/>
  <c r="AS89" i="11"/>
  <c r="BA88" i="11"/>
  <c r="BB88" i="11" s="1"/>
  <c r="AZ88" i="11"/>
  <c r="AS88" i="11"/>
  <c r="BA87" i="11"/>
  <c r="BB87" i="11" s="1"/>
  <c r="AZ87" i="11"/>
  <c r="AS87" i="11"/>
  <c r="BA86" i="11"/>
  <c r="BB86" i="11" s="1"/>
  <c r="AZ86" i="11"/>
  <c r="AS86" i="11"/>
  <c r="BA85" i="11"/>
  <c r="BB85" i="11" s="1"/>
  <c r="AZ85" i="11"/>
  <c r="AS85" i="11"/>
  <c r="BA84" i="11"/>
  <c r="BB84" i="11" s="1"/>
  <c r="AZ84" i="11"/>
  <c r="AS84" i="11"/>
  <c r="BA83" i="11"/>
  <c r="BB83" i="11" s="1"/>
  <c r="AZ83" i="11"/>
  <c r="AS83" i="11"/>
  <c r="BB82" i="11"/>
  <c r="BA82" i="11"/>
  <c r="AZ82" i="11"/>
  <c r="AS82" i="11"/>
  <c r="BA81" i="11"/>
  <c r="BB81" i="11" s="1"/>
  <c r="AZ81" i="11"/>
  <c r="AS81" i="11"/>
  <c r="BA80" i="11"/>
  <c r="BB80" i="11" s="1"/>
  <c r="AZ80" i="11"/>
  <c r="AS80" i="11"/>
  <c r="BB79" i="11"/>
  <c r="BA79" i="11"/>
  <c r="AZ79" i="11"/>
  <c r="AS79" i="11"/>
  <c r="BB78" i="11"/>
  <c r="BA78" i="11"/>
  <c r="AZ78" i="11"/>
  <c r="AS78" i="11"/>
  <c r="BA77" i="11"/>
  <c r="BB77" i="11" s="1"/>
  <c r="AZ77" i="11"/>
  <c r="AS77" i="11"/>
  <c r="BA76" i="11"/>
  <c r="BB76" i="11" s="1"/>
  <c r="AZ76" i="11"/>
  <c r="AS76" i="11"/>
  <c r="BB75" i="11"/>
  <c r="BA75" i="11"/>
  <c r="AZ75" i="11"/>
  <c r="AS75" i="11"/>
  <c r="BB74" i="11"/>
  <c r="BA74" i="11"/>
  <c r="AZ74" i="11"/>
  <c r="AS74" i="11"/>
  <c r="BA73" i="11"/>
  <c r="BB73" i="11" s="1"/>
  <c r="AZ73" i="11"/>
  <c r="AS73" i="11"/>
  <c r="BA72" i="11"/>
  <c r="BB72" i="11" s="1"/>
  <c r="AZ72" i="11"/>
  <c r="AS72" i="11"/>
  <c r="BB71" i="11"/>
  <c r="BA71" i="11"/>
  <c r="AZ71" i="11"/>
  <c r="AS71" i="11"/>
  <c r="BB70" i="11"/>
  <c r="BA70" i="11"/>
  <c r="AZ70" i="11"/>
  <c r="AS70" i="11"/>
  <c r="BA69" i="11"/>
  <c r="BB69" i="11" s="1"/>
  <c r="AZ69" i="11"/>
  <c r="AS69" i="11"/>
  <c r="BA68" i="11"/>
  <c r="BB68" i="11" s="1"/>
  <c r="AZ68" i="11"/>
  <c r="AS68" i="11"/>
  <c r="BB67" i="11"/>
  <c r="BA67" i="11"/>
  <c r="AZ67" i="11"/>
  <c r="AS67" i="11"/>
  <c r="BB66" i="11"/>
  <c r="BA66" i="11"/>
  <c r="AZ66" i="11"/>
  <c r="AS66" i="11"/>
  <c r="BA65" i="11"/>
  <c r="BB65" i="11" s="1"/>
  <c r="AZ65" i="11"/>
  <c r="AS65" i="11"/>
  <c r="BB64" i="11"/>
  <c r="BA64" i="11"/>
  <c r="AZ64" i="11"/>
  <c r="AS64" i="11"/>
  <c r="BB63" i="11"/>
  <c r="BA63" i="11"/>
  <c r="AZ63" i="11"/>
  <c r="AS63" i="11"/>
  <c r="BB62" i="11"/>
  <c r="BA62" i="11"/>
  <c r="AZ62" i="11"/>
  <c r="AS62" i="11"/>
  <c r="BA61" i="11"/>
  <c r="BB61" i="11" s="1"/>
  <c r="AZ61" i="11"/>
  <c r="AS61" i="11"/>
  <c r="BB60" i="11"/>
  <c r="BA60" i="11"/>
  <c r="AZ60" i="11"/>
  <c r="AS60" i="11"/>
  <c r="BB59" i="11"/>
  <c r="BA59" i="11"/>
  <c r="AZ59" i="11"/>
  <c r="AS59" i="11"/>
  <c r="BB58" i="11"/>
  <c r="BA58" i="11"/>
  <c r="AZ58" i="11"/>
  <c r="AS58" i="11"/>
  <c r="BA57" i="11"/>
  <c r="BB57" i="11" s="1"/>
  <c r="AZ57" i="11"/>
  <c r="AS57" i="11"/>
  <c r="BA56" i="11"/>
  <c r="BB56" i="11" s="1"/>
  <c r="AZ56" i="11"/>
  <c r="AS56" i="11"/>
  <c r="BB55" i="11"/>
  <c r="BA55" i="11"/>
  <c r="AZ55" i="11"/>
  <c r="AS55" i="11"/>
  <c r="BB54" i="11"/>
  <c r="BA54" i="11"/>
  <c r="AZ54" i="11"/>
  <c r="AS54" i="11"/>
  <c r="BA53" i="11"/>
  <c r="BB53" i="11" s="1"/>
  <c r="AZ53" i="11"/>
  <c r="AS53" i="11"/>
  <c r="BB52" i="11"/>
  <c r="BA52" i="11"/>
  <c r="AZ52" i="11"/>
  <c r="AS52" i="11"/>
  <c r="BB51" i="11"/>
  <c r="BA51" i="11"/>
  <c r="AZ51" i="11"/>
  <c r="AS51" i="11"/>
  <c r="BB50" i="11"/>
  <c r="BA50" i="11"/>
  <c r="AZ50" i="11"/>
  <c r="AS50" i="11"/>
  <c r="BA49" i="11"/>
  <c r="BB49" i="11" s="1"/>
  <c r="AZ49" i="11"/>
  <c r="AS49" i="11"/>
  <c r="BA48" i="11"/>
  <c r="BB48" i="11" s="1"/>
  <c r="AZ48" i="11"/>
  <c r="AS48" i="11"/>
  <c r="BB47" i="11"/>
  <c r="BA47" i="11"/>
  <c r="AZ47" i="11"/>
  <c r="AS47" i="11"/>
  <c r="BB46" i="11"/>
  <c r="BA46" i="11"/>
  <c r="AZ46" i="11"/>
  <c r="AS46" i="11"/>
  <c r="BA45" i="11"/>
  <c r="BB45" i="11" s="1"/>
  <c r="AZ45" i="11"/>
  <c r="AS45" i="11"/>
  <c r="BB44" i="11"/>
  <c r="BA44" i="11"/>
  <c r="AZ44" i="11"/>
  <c r="AS44" i="11"/>
  <c r="BB43" i="11"/>
  <c r="BA43" i="11"/>
  <c r="AZ43" i="11"/>
  <c r="AS43" i="11"/>
  <c r="BB42" i="11"/>
  <c r="BA42" i="11"/>
  <c r="AZ42" i="11"/>
  <c r="AS42" i="11"/>
  <c r="BB41" i="11"/>
  <c r="BA41" i="11"/>
  <c r="AZ41" i="11"/>
  <c r="AS41" i="11"/>
  <c r="BB40" i="11"/>
  <c r="BA40" i="11"/>
  <c r="AZ40" i="11"/>
  <c r="AS40" i="11"/>
  <c r="BB39" i="11"/>
  <c r="BA39" i="11"/>
  <c r="AZ39" i="11"/>
  <c r="AS39" i="11"/>
  <c r="BA38" i="11"/>
  <c r="BB38" i="11" s="1"/>
  <c r="AZ38" i="11"/>
  <c r="AS38" i="11"/>
  <c r="BB37" i="11"/>
  <c r="BA37" i="11"/>
  <c r="AZ37" i="11"/>
  <c r="AS37" i="11"/>
  <c r="BA36" i="11"/>
  <c r="BB36" i="11" s="1"/>
  <c r="AZ36" i="11"/>
  <c r="AS36" i="11"/>
  <c r="BA35" i="11"/>
  <c r="BB35" i="11" s="1"/>
  <c r="AZ35" i="11"/>
  <c r="AS35" i="11"/>
  <c r="BA34" i="11"/>
  <c r="BB34" i="11" s="1"/>
  <c r="AZ34" i="11"/>
  <c r="AS34" i="11"/>
  <c r="BB33" i="11"/>
  <c r="BA33" i="11"/>
  <c r="AZ33" i="11"/>
  <c r="AS33" i="11"/>
  <c r="BA32" i="11"/>
  <c r="BB32" i="11" s="1"/>
  <c r="AZ32" i="11"/>
  <c r="AS32" i="11"/>
  <c r="BA31" i="11"/>
  <c r="BB31" i="11" s="1"/>
  <c r="AZ31" i="11"/>
  <c r="AS31" i="11"/>
  <c r="AU53" i="11" a="1"/>
  <c r="AU68" i="11" a="1"/>
  <c r="AT66" i="11" a="1"/>
  <c r="AX145" i="11" a="1"/>
  <c r="AT142" i="11" a="1"/>
  <c r="AU75" i="11" a="1"/>
  <c r="AX137" i="11" a="1"/>
  <c r="AX94" i="11" a="1"/>
  <c r="AT136" i="11" a="1"/>
  <c r="AU95" i="11" a="1"/>
  <c r="AU141" i="11" a="1"/>
  <c r="AT131" i="11" a="1"/>
  <c r="AT116" i="11" a="1"/>
  <c r="AX98" i="11" a="1"/>
  <c r="AT88" i="11" a="1"/>
  <c r="AX72" i="11" a="1"/>
  <c r="AT69" i="11" a="1"/>
  <c r="AU86" i="11" a="1"/>
  <c r="AX64" i="11" a="1"/>
  <c r="AX83" i="11" a="1"/>
  <c r="AT96" i="11" a="1"/>
  <c r="AT86" i="11" a="1"/>
  <c r="AU41" i="11" a="1"/>
  <c r="AU125" i="11" a="1"/>
  <c r="AU62" i="11" a="1"/>
  <c r="AX112" i="11" a="1"/>
  <c r="AU103" i="11" a="1"/>
  <c r="AU84" i="11" a="1"/>
  <c r="AT99" i="11" a="1"/>
  <c r="AT103" i="11" a="1"/>
  <c r="AT119" i="11" a="1"/>
  <c r="AT36" i="11" a="1"/>
  <c r="AT117" i="11" a="1"/>
  <c r="AX39" i="11" a="1"/>
  <c r="AT70" i="11" a="1"/>
  <c r="AX144" i="11" a="1"/>
  <c r="AT98" i="11" a="1"/>
  <c r="AX129" i="11" a="1"/>
  <c r="AX80" i="11" a="1"/>
  <c r="AX86" i="11" a="1"/>
  <c r="AT123" i="11" a="1"/>
  <c r="AT108" i="11" a="1"/>
  <c r="AT54" i="11" a="1"/>
  <c r="AU73" i="11" a="1"/>
  <c r="AX79" i="11" a="1"/>
  <c r="AT101" i="11" a="1"/>
  <c r="AX71" i="11" a="1"/>
  <c r="AU82" i="11" a="1"/>
  <c r="AU108" i="11" a="1"/>
  <c r="AX36" i="11" a="1"/>
  <c r="AX89" i="11" a="1"/>
  <c r="AT147" i="11" a="1"/>
  <c r="AT112" i="11" a="1"/>
  <c r="AT110" i="11" a="1"/>
  <c r="AX142" i="11" a="1"/>
  <c r="AX101" i="11" a="1"/>
  <c r="AX121" i="11" a="1"/>
  <c r="AX150" i="11" a="1"/>
  <c r="AX53" i="11" a="1"/>
  <c r="AT50" i="11" a="1"/>
  <c r="AU66" i="11" a="1"/>
  <c r="AX45" i="11" a="1"/>
  <c r="AT124" i="11" a="1"/>
  <c r="AT51" i="11" a="1"/>
  <c r="AT87" i="11" a="1"/>
  <c r="AX74" i="11" a="1"/>
  <c r="AT104" i="11" a="1"/>
  <c r="AX55" i="11" a="1"/>
  <c r="AU60" i="11" a="1"/>
  <c r="AX104" i="11" a="1"/>
  <c r="AU143" i="11" a="1"/>
  <c r="AT130" i="11" a="1"/>
  <c r="AU54" i="11" a="1"/>
  <c r="AX99" i="11" a="1"/>
  <c r="AX77" i="11" a="1"/>
  <c r="AU98" i="11" a="1"/>
  <c r="AT67" i="11" a="1"/>
  <c r="AU32" i="11" a="1"/>
  <c r="AX105" i="11" a="1"/>
  <c r="AX52" i="11" a="1"/>
  <c r="AU47" i="11" a="1"/>
  <c r="AX63" i="11" a="1"/>
  <c r="AT34" i="11" a="1"/>
  <c r="AX123" i="11" a="1"/>
  <c r="AX143" i="11" a="1"/>
  <c r="AT41" i="11" a="1"/>
  <c r="AU49" i="11" a="1"/>
  <c r="AT45" i="11" a="1"/>
  <c r="AX146" i="11" a="1"/>
  <c r="AU132" i="11" a="1"/>
  <c r="AU133" i="11" a="1"/>
  <c r="AX54" i="11" a="1"/>
  <c r="AT72" i="11" a="1"/>
  <c r="AU80" i="11" a="1"/>
  <c r="AU135" i="11" a="1"/>
  <c r="AT95" i="11" a="1"/>
  <c r="AX78" i="11" a="1"/>
  <c r="AU42" i="11" a="1"/>
  <c r="AT144" i="11" a="1"/>
  <c r="AX69" i="11" a="1"/>
  <c r="AX149" i="11" a="1"/>
  <c r="AX33" i="11" a="1"/>
  <c r="AT85" i="11" a="1"/>
  <c r="AT145" i="11" a="1"/>
  <c r="AU117" i="11" a="1"/>
  <c r="AX107" i="11" a="1"/>
  <c r="AX51" i="11" a="1"/>
  <c r="AT133" i="11" a="1"/>
  <c r="AU38" i="11" a="1"/>
  <c r="AT132" i="11" a="1"/>
  <c r="AU144" i="11" a="1"/>
  <c r="AU63" i="11" a="1"/>
  <c r="AX61" i="11" a="1"/>
  <c r="AT77" i="11" a="1"/>
  <c r="AU55" i="11" a="1"/>
  <c r="AT148" i="11" a="1"/>
  <c r="AU124" i="11" a="1"/>
  <c r="AU40" i="11" a="1"/>
  <c r="AU36" i="11" a="1"/>
  <c r="AX85" i="11" a="1"/>
  <c r="AX109" i="11" a="1"/>
  <c r="AU114" i="11" a="1"/>
  <c r="AU83" i="11" a="1"/>
  <c r="AX41" i="11" a="1"/>
  <c r="AX68" i="11" a="1"/>
  <c r="AX65" i="11" a="1"/>
  <c r="AX138" i="11" a="1"/>
  <c r="AT78" i="11" a="1"/>
  <c r="AX88" i="11" a="1"/>
  <c r="AT111" i="11" a="1"/>
  <c r="AX135" i="11" a="1"/>
  <c r="AU33" i="11" a="1"/>
  <c r="AU101" i="11" a="1"/>
  <c r="AT48" i="11" a="1"/>
  <c r="AT75" i="11" a="1"/>
  <c r="AX133" i="11" a="1"/>
  <c r="AU119" i="11" a="1"/>
  <c r="AX44" i="11" a="1"/>
  <c r="AX118" i="11" a="1"/>
  <c r="AU81" i="11" a="1"/>
  <c r="AT47" i="11" a="1"/>
  <c r="AT122" i="11" a="1"/>
  <c r="AT143" i="11" a="1"/>
  <c r="AX103" i="11" a="1"/>
  <c r="AU100" i="11" a="1"/>
  <c r="AT43" i="11" a="1"/>
  <c r="AT139" i="11" a="1"/>
  <c r="AT81" i="11" a="1"/>
  <c r="AT57" i="11" a="1"/>
  <c r="AU72" i="11" a="1"/>
  <c r="AU93" i="11" a="1"/>
  <c r="AU69" i="11" a="1"/>
  <c r="AU140" i="11" a="1"/>
  <c r="AX119" i="11" a="1"/>
  <c r="AU88" i="11" a="1"/>
  <c r="AT121" i="11" a="1"/>
  <c r="AT38" i="11" a="1"/>
  <c r="AU136" i="11" a="1"/>
  <c r="AX50" i="11" a="1"/>
  <c r="AU79" i="11" a="1"/>
  <c r="AT120" i="11" a="1"/>
  <c r="AU149" i="11" a="1"/>
  <c r="AU110" i="11" a="1"/>
  <c r="AU129" i="11" a="1"/>
  <c r="AU39" i="11" a="1"/>
  <c r="AX37" i="11" a="1"/>
  <c r="AX35" i="11" a="1"/>
  <c r="AU31" i="11" a="1"/>
  <c r="AT35" i="11" a="1"/>
  <c r="AX38" i="11" a="1"/>
  <c r="AX90" i="11" a="1"/>
  <c r="AX70" i="11" a="1"/>
  <c r="AU127" i="11" a="1"/>
  <c r="AX96" i="11" a="1"/>
  <c r="AX66" i="11" a="1"/>
  <c r="AU107" i="11" a="1"/>
  <c r="AX59" i="11" a="1"/>
  <c r="AT60" i="11" a="1"/>
  <c r="AX130" i="11" a="1"/>
  <c r="AT73" i="11" a="1"/>
  <c r="AT44" i="11" a="1"/>
  <c r="AX125" i="11" a="1"/>
  <c r="AT62" i="11" a="1"/>
  <c r="AT64" i="11" a="1"/>
  <c r="AX31" i="11" a="1"/>
  <c r="AU46" i="11" a="1"/>
  <c r="AU71" i="11" a="1"/>
  <c r="AT39" i="11" a="1"/>
  <c r="AT93" i="11" a="1"/>
  <c r="AU97" i="11" a="1"/>
  <c r="AX62" i="11" a="1"/>
  <c r="AU70" i="11" a="1"/>
  <c r="AX95" i="11" a="1"/>
  <c r="AU74" i="11" a="1"/>
  <c r="AU105" i="11" a="1"/>
  <c r="AU78" i="11" a="1"/>
  <c r="AU48" i="11" a="1"/>
  <c r="AT135" i="11" a="1"/>
  <c r="AT74" i="11" a="1"/>
  <c r="AX140" i="11" a="1"/>
  <c r="AT137" i="11" a="1"/>
  <c r="AX93" i="11" a="1"/>
  <c r="AX132" i="11" a="1"/>
  <c r="AX131" i="11" a="1"/>
  <c r="AX111" i="11" a="1"/>
  <c r="AX87" i="11" a="1"/>
  <c r="AX128" i="11" a="1"/>
  <c r="AX84" i="11" a="1"/>
  <c r="AX48" i="11" a="1"/>
  <c r="AX75" i="11" a="1"/>
  <c r="AU65" i="11" a="1"/>
  <c r="AU130" i="11" a="1"/>
  <c r="AT126" i="11" a="1"/>
  <c r="AU115" i="11" a="1"/>
  <c r="AU34" i="11" a="1"/>
  <c r="AX47" i="11" a="1"/>
  <c r="AX60" i="11" a="1"/>
  <c r="AX108" i="11" a="1"/>
  <c r="AX76" i="11" a="1"/>
  <c r="AX42" i="11" a="1"/>
  <c r="AX43" i="11" a="1"/>
  <c r="AT138" i="11" a="1"/>
  <c r="AU113" i="11" a="1"/>
  <c r="AT76" i="11" a="1"/>
  <c r="AU76" i="11" a="1"/>
  <c r="AU138" i="11" a="1"/>
  <c r="AT125" i="11" a="1"/>
  <c r="AX122" i="11" a="1"/>
  <c r="AU123" i="11" a="1"/>
  <c r="AT128" i="11" a="1"/>
  <c r="AT109" i="11" a="1"/>
  <c r="AU106" i="11" a="1"/>
  <c r="AX141" i="11" a="1"/>
  <c r="AT65" i="11" a="1"/>
  <c r="AU43" i="11" a="1"/>
  <c r="AT83" i="11" a="1"/>
  <c r="AX126" i="11" a="1"/>
  <c r="AU137" i="11" a="1"/>
  <c r="AU134" i="11" a="1"/>
  <c r="AU120" i="11" a="1"/>
  <c r="AT58" i="11" a="1"/>
  <c r="AU146" i="11" a="1"/>
  <c r="AU148" i="11" a="1"/>
  <c r="AU51" i="11" a="1"/>
  <c r="AU35" i="11" a="1"/>
  <c r="AX46" i="11" a="1"/>
  <c r="AT94" i="11" a="1"/>
  <c r="AX67" i="11" a="1"/>
  <c r="AU150" i="11" a="1"/>
  <c r="AX148" i="11" a="1"/>
  <c r="AU90" i="11" a="1"/>
  <c r="AU142" i="11" a="1"/>
  <c r="AT59" i="11" a="1"/>
  <c r="AT49" i="11" a="1"/>
  <c r="AX115" i="11" a="1"/>
  <c r="AU112" i="11" a="1"/>
  <c r="AT150" i="11" a="1"/>
  <c r="AT107" i="11" a="1"/>
  <c r="AU104" i="11" a="1"/>
  <c r="AX58" i="11" a="1"/>
  <c r="AT129" i="11" a="1"/>
  <c r="AT31" i="11" a="1"/>
  <c r="AT32" i="11" a="1"/>
  <c r="AU67" i="11" a="1"/>
  <c r="AU116" i="11" a="1"/>
  <c r="AT100" i="11" a="1"/>
  <c r="AX117" i="11" a="1"/>
  <c r="AX134" i="11" a="1"/>
  <c r="AU45" i="11" a="1"/>
  <c r="AT56" i="11" a="1"/>
  <c r="AX32" i="11" a="1"/>
  <c r="AU118" i="11" a="1"/>
  <c r="AX116" i="11" a="1"/>
  <c r="AT105" i="11" a="1"/>
  <c r="AU87" i="11" a="1"/>
  <c r="AT149" i="11" a="1"/>
  <c r="AX136" i="11" a="1"/>
  <c r="AT102" i="11" a="1"/>
  <c r="AT114" i="11" a="1"/>
  <c r="AU64" i="11" a="1"/>
  <c r="AX34" i="11" a="1"/>
  <c r="AX114" i="11" a="1"/>
  <c r="AT91" i="11" a="1"/>
  <c r="AT46" i="11" a="1"/>
  <c r="AT79" i="11" a="1"/>
  <c r="AU61" i="11" a="1"/>
  <c r="AT146" i="11" a="1"/>
  <c r="AT68" i="11" a="1"/>
  <c r="AT106" i="11" a="1"/>
  <c r="AU56" i="11" a="1"/>
  <c r="AU126" i="11" a="1"/>
  <c r="AU89" i="11" a="1"/>
  <c r="AT61" i="11" a="1"/>
  <c r="AU58" i="11" a="1"/>
  <c r="AU109" i="11" a="1"/>
  <c r="AT53" i="11" a="1"/>
  <c r="AX82" i="11" a="1"/>
  <c r="AX139" i="11" a="1"/>
  <c r="AX113" i="11" a="1"/>
  <c r="AX110" i="11" a="1"/>
  <c r="AX124" i="11" a="1"/>
  <c r="AU102" i="11" a="1"/>
  <c r="AT52" i="11" a="1"/>
  <c r="AT71" i="11" a="1"/>
  <c r="AX97" i="11" a="1"/>
  <c r="AU91" i="11" a="1"/>
  <c r="AT113" i="11" a="1"/>
  <c r="AT140" i="11" a="1"/>
  <c r="AU122" i="11" a="1"/>
  <c r="AT89" i="11" a="1"/>
  <c r="AT97" i="11" a="1"/>
  <c r="AT90" i="11" a="1"/>
  <c r="AU121" i="11" a="1"/>
  <c r="AX127" i="11" a="1"/>
  <c r="AT92" i="11" a="1"/>
  <c r="AT118" i="11" a="1"/>
  <c r="AU94" i="11" a="1"/>
  <c r="AU99" i="11" a="1"/>
  <c r="AT40" i="11" a="1"/>
  <c r="AU147" i="11" a="1"/>
  <c r="AT84" i="11" a="1"/>
  <c r="AX100" i="11" a="1"/>
  <c r="AT33" i="11" a="1"/>
  <c r="AT82" i="11" a="1"/>
  <c r="AU59" i="11" a="1"/>
  <c r="AT134" i="11" a="1"/>
  <c r="AU57" i="11" a="1"/>
  <c r="AU139" i="11" a="1"/>
  <c r="AT127" i="11" a="1"/>
  <c r="AU96" i="11" a="1"/>
  <c r="AT63" i="11" a="1"/>
  <c r="AX49" i="11" a="1"/>
  <c r="AT80" i="11" a="1"/>
  <c r="AU77" i="11" a="1"/>
  <c r="AX81" i="11" a="1"/>
  <c r="AT141" i="11" a="1"/>
  <c r="AX92" i="11" a="1"/>
  <c r="AU111" i="11" a="1"/>
  <c r="AX57" i="11" a="1"/>
  <c r="AT42" i="11" a="1"/>
  <c r="AX56" i="11" a="1"/>
  <c r="AX120" i="11" a="1"/>
  <c r="AU145" i="11" a="1"/>
  <c r="AU92" i="11" a="1"/>
  <c r="AX73" i="11" a="1"/>
  <c r="AU44" i="11" a="1"/>
  <c r="AU37" i="11" a="1"/>
  <c r="AU50" i="11" a="1"/>
  <c r="AX40" i="11" a="1"/>
  <c r="AT37" i="11" a="1"/>
  <c r="AT55" i="11" a="1"/>
  <c r="AU85" i="11" a="1"/>
  <c r="AX147" i="11" a="1"/>
  <c r="AU131" i="11" a="1"/>
  <c r="AX102" i="11" a="1"/>
  <c r="AU128" i="11" a="1"/>
  <c r="AX106" i="11" a="1"/>
  <c r="AX91" i="11" a="1"/>
  <c r="AU52" i="11" a="1"/>
  <c r="AT115" i="11" a="1"/>
  <c r="AR150" i="11" l="1"/>
  <c r="AR31" i="11"/>
  <c r="AR32" i="11"/>
  <c r="AS151" i="11"/>
  <c r="B161" i="11" s="1"/>
  <c r="AU76" i="11"/>
  <c r="AW76" i="11" s="1"/>
  <c r="AX34" i="11"/>
  <c r="AY34" i="11" s="1"/>
  <c r="AT39" i="11"/>
  <c r="AV39" i="11" s="1"/>
  <c r="AT47" i="11"/>
  <c r="AV47" i="11" s="1"/>
  <c r="AX63" i="11"/>
  <c r="AY63" i="11" s="1"/>
  <c r="AU80" i="11"/>
  <c r="AW80" i="11" s="1"/>
  <c r="AT86" i="11"/>
  <c r="AV86" i="11" s="1"/>
  <c r="AT96" i="11"/>
  <c r="AV96" i="11" s="1"/>
  <c r="AX46" i="11"/>
  <c r="AY46" i="11" s="1"/>
  <c r="AT51" i="11"/>
  <c r="AV51" i="11" s="1"/>
  <c r="AU57" i="11"/>
  <c r="AW57" i="11" s="1"/>
  <c r="AT71" i="11"/>
  <c r="AV71" i="11" s="1"/>
  <c r="AU90" i="11"/>
  <c r="AW90" i="11" s="1"/>
  <c r="AT124" i="11"/>
  <c r="AV124" i="11" s="1"/>
  <c r="AX59" i="11"/>
  <c r="AY59" i="11" s="1"/>
  <c r="AT79" i="11"/>
  <c r="AV79" i="11" s="1"/>
  <c r="AT83" i="11"/>
  <c r="AV83" i="11" s="1"/>
  <c r="AX109" i="11"/>
  <c r="AY109" i="11" s="1"/>
  <c r="AT31" i="11"/>
  <c r="AV31" i="11" s="1"/>
  <c r="AU32" i="11"/>
  <c r="AW32" i="11" s="1"/>
  <c r="AT35" i="11"/>
  <c r="AV35" i="11" s="1"/>
  <c r="AU36" i="11"/>
  <c r="AW36" i="11" s="1"/>
  <c r="AX38" i="11"/>
  <c r="AY38" i="11" s="1"/>
  <c r="AU40" i="11"/>
  <c r="AW40" i="11" s="1"/>
  <c r="AX106" i="11"/>
  <c r="AY106" i="11" s="1"/>
  <c r="AU31" i="11"/>
  <c r="AW31" i="11" s="1"/>
  <c r="AX33" i="11"/>
  <c r="AY33" i="11" s="1"/>
  <c r="AT34" i="11"/>
  <c r="AV34" i="11" s="1"/>
  <c r="AU35" i="11"/>
  <c r="AW35" i="11" s="1"/>
  <c r="AX37" i="11"/>
  <c r="AY37" i="11" s="1"/>
  <c r="AT38" i="11"/>
  <c r="AV38" i="11" s="1"/>
  <c r="AU39" i="11"/>
  <c r="AW39" i="11" s="1"/>
  <c r="AT44" i="11"/>
  <c r="AV44" i="11" s="1"/>
  <c r="AX50" i="11"/>
  <c r="AY50" i="11" s="1"/>
  <c r="AT55" i="11"/>
  <c r="AV55" i="11" s="1"/>
  <c r="AU61" i="11"/>
  <c r="AW61" i="11" s="1"/>
  <c r="AX70" i="11"/>
  <c r="AY70" i="11" s="1"/>
  <c r="AU89" i="11"/>
  <c r="AW89" i="11" s="1"/>
  <c r="AX90" i="11"/>
  <c r="AY90" i="11" s="1"/>
  <c r="AX95" i="11"/>
  <c r="AY95" i="11" s="1"/>
  <c r="AT103" i="11"/>
  <c r="AV103" i="11" s="1"/>
  <c r="AT43" i="11"/>
  <c r="AV43" i="11" s="1"/>
  <c r="AU49" i="11"/>
  <c r="AW49" i="11" s="1"/>
  <c r="AU60" i="11"/>
  <c r="AW60" i="11" s="1"/>
  <c r="AT64" i="11"/>
  <c r="AV64" i="11" s="1"/>
  <c r="AU68" i="11"/>
  <c r="AW68" i="11" s="1"/>
  <c r="AX42" i="11"/>
  <c r="AY42" i="11" s="1"/>
  <c r="AU53" i="11"/>
  <c r="AW53" i="11" s="1"/>
  <c r="AU64" i="11"/>
  <c r="AW64" i="11" s="1"/>
  <c r="AX78" i="11"/>
  <c r="AY78" i="11" s="1"/>
  <c r="AX82" i="11"/>
  <c r="AY82" i="11" s="1"/>
  <c r="AU41" i="11"/>
  <c r="AW41" i="11" s="1"/>
  <c r="AX43" i="11"/>
  <c r="AY43" i="11" s="1"/>
  <c r="AU44" i="11"/>
  <c r="AW44" i="11" s="1"/>
  <c r="AT48" i="11"/>
  <c r="AV48" i="11" s="1"/>
  <c r="AX54" i="11"/>
  <c r="AY54" i="11" s="1"/>
  <c r="AT59" i="11"/>
  <c r="AV59" i="11" s="1"/>
  <c r="AU65" i="11"/>
  <c r="AW65" i="11" s="1"/>
  <c r="AU72" i="11"/>
  <c r="AW72" i="11" s="1"/>
  <c r="AX85" i="11"/>
  <c r="AY85" i="11" s="1"/>
  <c r="AX119" i="11"/>
  <c r="AY119" i="11" s="1"/>
  <c r="AT33" i="11"/>
  <c r="AV33" i="11" s="1"/>
  <c r="AX36" i="11"/>
  <c r="AY36" i="11" s="1"/>
  <c r="AT37" i="11"/>
  <c r="AV37" i="11" s="1"/>
  <c r="AU38" i="11"/>
  <c r="AW38" i="11" s="1"/>
  <c r="AX47" i="11"/>
  <c r="AY47" i="11" s="1"/>
  <c r="AU48" i="11"/>
  <c r="AW48" i="11" s="1"/>
  <c r="AT52" i="11"/>
  <c r="AV52" i="11" s="1"/>
  <c r="AX58" i="11"/>
  <c r="AY58" i="11" s="1"/>
  <c r="AT63" i="11"/>
  <c r="AV63" i="11" s="1"/>
  <c r="AU100" i="11"/>
  <c r="AW100" i="11" s="1"/>
  <c r="AX51" i="11"/>
  <c r="AY51" i="11" s="1"/>
  <c r="AU52" i="11"/>
  <c r="AW52" i="11" s="1"/>
  <c r="AT56" i="11"/>
  <c r="AV56" i="11" s="1"/>
  <c r="AX62" i="11"/>
  <c r="AY62" i="11" s="1"/>
  <c r="AT67" i="11"/>
  <c r="AV67" i="11" s="1"/>
  <c r="AT75" i="11"/>
  <c r="AV75" i="11" s="1"/>
  <c r="AX107" i="11"/>
  <c r="AY107" i="11" s="1"/>
  <c r="AX32" i="11"/>
  <c r="AY32" i="11" s="1"/>
  <c r="AU34" i="11"/>
  <c r="AW34" i="11" s="1"/>
  <c r="AX31" i="11"/>
  <c r="AY31" i="11" s="1"/>
  <c r="AT32" i="11"/>
  <c r="AV32" i="11" s="1"/>
  <c r="AU33" i="11"/>
  <c r="AW33" i="11" s="1"/>
  <c r="AX35" i="11"/>
  <c r="AY35" i="11" s="1"/>
  <c r="AT36" i="11"/>
  <c r="AV36" i="11" s="1"/>
  <c r="AU37" i="11"/>
  <c r="AW37" i="11" s="1"/>
  <c r="AX39" i="11"/>
  <c r="AY39" i="11" s="1"/>
  <c r="AT40" i="11"/>
  <c r="AV40" i="11" s="1"/>
  <c r="AU45" i="11"/>
  <c r="AW45" i="11" s="1"/>
  <c r="AX55" i="11"/>
  <c r="AY55" i="11" s="1"/>
  <c r="AU56" i="11"/>
  <c r="AW56" i="11" s="1"/>
  <c r="AT60" i="11"/>
  <c r="AV60" i="11" s="1"/>
  <c r="AX66" i="11"/>
  <c r="AY66" i="11" s="1"/>
  <c r="AX74" i="11"/>
  <c r="AY74" i="11" s="1"/>
  <c r="AU84" i="11"/>
  <c r="AW84" i="11" s="1"/>
  <c r="AT87" i="11"/>
  <c r="AV87" i="11" s="1"/>
  <c r="AT85" i="11"/>
  <c r="AV85" i="11" s="1"/>
  <c r="AU87" i="11"/>
  <c r="AW87" i="11" s="1"/>
  <c r="AX88" i="11"/>
  <c r="AY88" i="11" s="1"/>
  <c r="AX93" i="11"/>
  <c r="AY93" i="11" s="1"/>
  <c r="AT94" i="11"/>
  <c r="AV94" i="11" s="1"/>
  <c r="AU98" i="11"/>
  <c r="AW98" i="11" s="1"/>
  <c r="AT101" i="11"/>
  <c r="AV101" i="11" s="1"/>
  <c r="AU103" i="11"/>
  <c r="AW103" i="11" s="1"/>
  <c r="AT123" i="11"/>
  <c r="AV123" i="11" s="1"/>
  <c r="AU124" i="11"/>
  <c r="AW124" i="11" s="1"/>
  <c r="AT136" i="11"/>
  <c r="AV136" i="11" s="1"/>
  <c r="AX139" i="11"/>
  <c r="AY139" i="11" s="1"/>
  <c r="AU145" i="11"/>
  <c r="AW145" i="11" s="1"/>
  <c r="AT148" i="11"/>
  <c r="AV148" i="11" s="1"/>
  <c r="AX41" i="11"/>
  <c r="AY41" i="11" s="1"/>
  <c r="AT42" i="11"/>
  <c r="AV42" i="11" s="1"/>
  <c r="AU43" i="11"/>
  <c r="AW43" i="11" s="1"/>
  <c r="AX45" i="11"/>
  <c r="AY45" i="11" s="1"/>
  <c r="AT46" i="11"/>
  <c r="AV46" i="11" s="1"/>
  <c r="AU47" i="11"/>
  <c r="AW47" i="11" s="1"/>
  <c r="AX49" i="11"/>
  <c r="AY49" i="11" s="1"/>
  <c r="AT50" i="11"/>
  <c r="AV50" i="11" s="1"/>
  <c r="AU51" i="11"/>
  <c r="AW51" i="11" s="1"/>
  <c r="AX53" i="11"/>
  <c r="AY53" i="11" s="1"/>
  <c r="AT54" i="11"/>
  <c r="AV54" i="11" s="1"/>
  <c r="AU55" i="11"/>
  <c r="AW55" i="11" s="1"/>
  <c r="AX57" i="11"/>
  <c r="AY57" i="11" s="1"/>
  <c r="AT58" i="11"/>
  <c r="AV58" i="11" s="1"/>
  <c r="AU59" i="11"/>
  <c r="AW59" i="11" s="1"/>
  <c r="AX61" i="11"/>
  <c r="AY61" i="11" s="1"/>
  <c r="AT62" i="11"/>
  <c r="AV62" i="11" s="1"/>
  <c r="AU63" i="11"/>
  <c r="AW63" i="11" s="1"/>
  <c r="AX65" i="11"/>
  <c r="AY65" i="11" s="1"/>
  <c r="AT66" i="11"/>
  <c r="AV66" i="11" s="1"/>
  <c r="AU67" i="11"/>
  <c r="AW67" i="11" s="1"/>
  <c r="AX69" i="11"/>
  <c r="AY69" i="11" s="1"/>
  <c r="AT70" i="11"/>
  <c r="AV70" i="11" s="1"/>
  <c r="AU71" i="11"/>
  <c r="AW71" i="11" s="1"/>
  <c r="AX73" i="11"/>
  <c r="AY73" i="11" s="1"/>
  <c r="AT74" i="11"/>
  <c r="AV74" i="11" s="1"/>
  <c r="AU75" i="11"/>
  <c r="AW75" i="11" s="1"/>
  <c r="AX77" i="11"/>
  <c r="AY77" i="11" s="1"/>
  <c r="AT78" i="11"/>
  <c r="AV78" i="11" s="1"/>
  <c r="AU79" i="11"/>
  <c r="AW79" i="11" s="1"/>
  <c r="AX81" i="11"/>
  <c r="AY81" i="11" s="1"/>
  <c r="AT82" i="11"/>
  <c r="AV82" i="11" s="1"/>
  <c r="AU83" i="11"/>
  <c r="AW83" i="11" s="1"/>
  <c r="AU85" i="11"/>
  <c r="AW85" i="11" s="1"/>
  <c r="AX86" i="11"/>
  <c r="AY86" i="11" s="1"/>
  <c r="AX91" i="11"/>
  <c r="AY91" i="11" s="1"/>
  <c r="AT92" i="11"/>
  <c r="AV92" i="11" s="1"/>
  <c r="AU96" i="11"/>
  <c r="AW96" i="11" s="1"/>
  <c r="AT99" i="11"/>
  <c r="AV99" i="11" s="1"/>
  <c r="AU101" i="11"/>
  <c r="AW101" i="11" s="1"/>
  <c r="AX102" i="11"/>
  <c r="AY102" i="11" s="1"/>
  <c r="AX118" i="11"/>
  <c r="AY118" i="11" s="1"/>
  <c r="AX123" i="11"/>
  <c r="AY123" i="11" s="1"/>
  <c r="AX127" i="11"/>
  <c r="AY127" i="11" s="1"/>
  <c r="AU133" i="11"/>
  <c r="AW133" i="11" s="1"/>
  <c r="AX84" i="11"/>
  <c r="AY84" i="11" s="1"/>
  <c r="AX89" i="11"/>
  <c r="AY89" i="11" s="1"/>
  <c r="AT90" i="11"/>
  <c r="AV90" i="11" s="1"/>
  <c r="AU94" i="11"/>
  <c r="AW94" i="11" s="1"/>
  <c r="AT97" i="11"/>
  <c r="AV97" i="11" s="1"/>
  <c r="AU99" i="11"/>
  <c r="AW99" i="11" s="1"/>
  <c r="AX100" i="11"/>
  <c r="AY100" i="11" s="1"/>
  <c r="AX103" i="11"/>
  <c r="AY103" i="11" s="1"/>
  <c r="AT104" i="11"/>
  <c r="AV104" i="11" s="1"/>
  <c r="AU117" i="11"/>
  <c r="AW117" i="11" s="1"/>
  <c r="AT144" i="11"/>
  <c r="AV144" i="11" s="1"/>
  <c r="AX147" i="11"/>
  <c r="AY147" i="11" s="1"/>
  <c r="AX40" i="11"/>
  <c r="AY40" i="11" s="1"/>
  <c r="AT41" i="11"/>
  <c r="AV41" i="11" s="1"/>
  <c r="AU42" i="11"/>
  <c r="AW42" i="11" s="1"/>
  <c r="AX44" i="11"/>
  <c r="AY44" i="11" s="1"/>
  <c r="AT45" i="11"/>
  <c r="AV45" i="11" s="1"/>
  <c r="AU46" i="11"/>
  <c r="AW46" i="11" s="1"/>
  <c r="AX48" i="11"/>
  <c r="AY48" i="11" s="1"/>
  <c r="AT49" i="11"/>
  <c r="AV49" i="11" s="1"/>
  <c r="AU50" i="11"/>
  <c r="AW50" i="11" s="1"/>
  <c r="AX52" i="11"/>
  <c r="AY52" i="11" s="1"/>
  <c r="AT53" i="11"/>
  <c r="AV53" i="11" s="1"/>
  <c r="AU54" i="11"/>
  <c r="AW54" i="11" s="1"/>
  <c r="AX56" i="11"/>
  <c r="AY56" i="11" s="1"/>
  <c r="AT57" i="11"/>
  <c r="AV57" i="11" s="1"/>
  <c r="AU58" i="11"/>
  <c r="AW58" i="11" s="1"/>
  <c r="AX60" i="11"/>
  <c r="AY60" i="11" s="1"/>
  <c r="AT61" i="11"/>
  <c r="AV61" i="11" s="1"/>
  <c r="AU62" i="11"/>
  <c r="AW62" i="11" s="1"/>
  <c r="AX64" i="11"/>
  <c r="AY64" i="11" s="1"/>
  <c r="AT65" i="11"/>
  <c r="AV65" i="11" s="1"/>
  <c r="AU66" i="11"/>
  <c r="AW66" i="11" s="1"/>
  <c r="AX68" i="11"/>
  <c r="AY68" i="11" s="1"/>
  <c r="AT69" i="11"/>
  <c r="AV69" i="11" s="1"/>
  <c r="AU70" i="11"/>
  <c r="AW70" i="11" s="1"/>
  <c r="AX72" i="11"/>
  <c r="AY72" i="11" s="1"/>
  <c r="AT73" i="11"/>
  <c r="AV73" i="11" s="1"/>
  <c r="AU74" i="11"/>
  <c r="AW74" i="11" s="1"/>
  <c r="AX76" i="11"/>
  <c r="AY76" i="11" s="1"/>
  <c r="AT77" i="11"/>
  <c r="AV77" i="11" s="1"/>
  <c r="AU78" i="11"/>
  <c r="AW78" i="11" s="1"/>
  <c r="AX80" i="11"/>
  <c r="AY80" i="11" s="1"/>
  <c r="AT81" i="11"/>
  <c r="AV81" i="11" s="1"/>
  <c r="AU82" i="11"/>
  <c r="AW82" i="11" s="1"/>
  <c r="AX87" i="11"/>
  <c r="AY87" i="11" s="1"/>
  <c r="AT88" i="11"/>
  <c r="AV88" i="11" s="1"/>
  <c r="AU92" i="11"/>
  <c r="AW92" i="11" s="1"/>
  <c r="AT95" i="11"/>
  <c r="AV95" i="11" s="1"/>
  <c r="AU97" i="11"/>
  <c r="AW97" i="11" s="1"/>
  <c r="AX98" i="11"/>
  <c r="AY98" i="11" s="1"/>
  <c r="AU105" i="11"/>
  <c r="AW105" i="11" s="1"/>
  <c r="AT114" i="11"/>
  <c r="AV114" i="11" s="1"/>
  <c r="AT115" i="11"/>
  <c r="AV115" i="11" s="1"/>
  <c r="AT116" i="11"/>
  <c r="AV116" i="11" s="1"/>
  <c r="AX122" i="11"/>
  <c r="AY122" i="11" s="1"/>
  <c r="AT132" i="11"/>
  <c r="AV132" i="11" s="1"/>
  <c r="AX135" i="11"/>
  <c r="AY135" i="11" s="1"/>
  <c r="AU141" i="11"/>
  <c r="AW141" i="11" s="1"/>
  <c r="AT93" i="11"/>
  <c r="AV93" i="11" s="1"/>
  <c r="AU95" i="11"/>
  <c r="AW95" i="11" s="1"/>
  <c r="AX96" i="11"/>
  <c r="AY96" i="11" s="1"/>
  <c r="AX101" i="11"/>
  <c r="AY101" i="11" s="1"/>
  <c r="AT102" i="11"/>
  <c r="AV102" i="11" s="1"/>
  <c r="AU104" i="11"/>
  <c r="AW104" i="11" s="1"/>
  <c r="AT106" i="11"/>
  <c r="AV106" i="11" s="1"/>
  <c r="AT110" i="11"/>
  <c r="AV110" i="11" s="1"/>
  <c r="AT111" i="11"/>
  <c r="AV111" i="11" s="1"/>
  <c r="AT112" i="11"/>
  <c r="AV112" i="11" s="1"/>
  <c r="AU113" i="11"/>
  <c r="AW113" i="11" s="1"/>
  <c r="AU115" i="11"/>
  <c r="AW115" i="11" s="1"/>
  <c r="AU116" i="11"/>
  <c r="AW116" i="11" s="1"/>
  <c r="AU121" i="11"/>
  <c r="AW121" i="11" s="1"/>
  <c r="AU129" i="11"/>
  <c r="AW129" i="11" s="1"/>
  <c r="AX67" i="11"/>
  <c r="AY67" i="11" s="1"/>
  <c r="AT68" i="11"/>
  <c r="AV68" i="11" s="1"/>
  <c r="AU69" i="11"/>
  <c r="AW69" i="11" s="1"/>
  <c r="AX71" i="11"/>
  <c r="AY71" i="11" s="1"/>
  <c r="AT72" i="11"/>
  <c r="AV72" i="11" s="1"/>
  <c r="AU73" i="11"/>
  <c r="AW73" i="11" s="1"/>
  <c r="AX75" i="11"/>
  <c r="AY75" i="11" s="1"/>
  <c r="AT76" i="11"/>
  <c r="AV76" i="11" s="1"/>
  <c r="AU77" i="11"/>
  <c r="AW77" i="11" s="1"/>
  <c r="AX79" i="11"/>
  <c r="AY79" i="11" s="1"/>
  <c r="AT80" i="11"/>
  <c r="AV80" i="11" s="1"/>
  <c r="AU81" i="11"/>
  <c r="AW81" i="11" s="1"/>
  <c r="AX83" i="11"/>
  <c r="AY83" i="11" s="1"/>
  <c r="AT84" i="11"/>
  <c r="AV84" i="11" s="1"/>
  <c r="AU88" i="11"/>
  <c r="AW88" i="11" s="1"/>
  <c r="AT91" i="11"/>
  <c r="AV91" i="11" s="1"/>
  <c r="AU93" i="11"/>
  <c r="AW93" i="11" s="1"/>
  <c r="AX94" i="11"/>
  <c r="AY94" i="11" s="1"/>
  <c r="AX99" i="11"/>
  <c r="AY99" i="11" s="1"/>
  <c r="AT100" i="11"/>
  <c r="AV100" i="11" s="1"/>
  <c r="AT107" i="11"/>
  <c r="AV107" i="11" s="1"/>
  <c r="AT108" i="11"/>
  <c r="AV108" i="11" s="1"/>
  <c r="AU109" i="11"/>
  <c r="AW109" i="11" s="1"/>
  <c r="AU111" i="11"/>
  <c r="AW111" i="11" s="1"/>
  <c r="AU112" i="11"/>
  <c r="AW112" i="11" s="1"/>
  <c r="AX114" i="11"/>
  <c r="AY114" i="11" s="1"/>
  <c r="AX115" i="11"/>
  <c r="AY115" i="11" s="1"/>
  <c r="AT120" i="11"/>
  <c r="AV120" i="11" s="1"/>
  <c r="AT140" i="11"/>
  <c r="AV140" i="11" s="1"/>
  <c r="AX143" i="11"/>
  <c r="AY143" i="11" s="1"/>
  <c r="AU86" i="11"/>
  <c r="AW86" i="11" s="1"/>
  <c r="AT89" i="11"/>
  <c r="AV89" i="11" s="1"/>
  <c r="AU91" i="11"/>
  <c r="AW91" i="11" s="1"/>
  <c r="AX92" i="11"/>
  <c r="AY92" i="11" s="1"/>
  <c r="AX97" i="11"/>
  <c r="AY97" i="11" s="1"/>
  <c r="AT98" i="11"/>
  <c r="AV98" i="11" s="1"/>
  <c r="AU102" i="11"/>
  <c r="AW102" i="11" s="1"/>
  <c r="AX105" i="11"/>
  <c r="AY105" i="11" s="1"/>
  <c r="AU107" i="11"/>
  <c r="AW107" i="11" s="1"/>
  <c r="AU108" i="11"/>
  <c r="AW108" i="11" s="1"/>
  <c r="AX110" i="11"/>
  <c r="AY110" i="11" s="1"/>
  <c r="AX111" i="11"/>
  <c r="AY111" i="11" s="1"/>
  <c r="AX113" i="11"/>
  <c r="AY113" i="11" s="1"/>
  <c r="AT119" i="11"/>
  <c r="AV119" i="11" s="1"/>
  <c r="AU120" i="11"/>
  <c r="AW120" i="11" s="1"/>
  <c r="AU125" i="11"/>
  <c r="AW125" i="11" s="1"/>
  <c r="AT128" i="11"/>
  <c r="AV128" i="11" s="1"/>
  <c r="AX131" i="11"/>
  <c r="AY131" i="11" s="1"/>
  <c r="AU137" i="11"/>
  <c r="AW137" i="11" s="1"/>
  <c r="AU149" i="11"/>
  <c r="AW149" i="11" s="1"/>
  <c r="AX126" i="11"/>
  <c r="AY126" i="11" s="1"/>
  <c r="AT127" i="11"/>
  <c r="AV127" i="11" s="1"/>
  <c r="AU128" i="11"/>
  <c r="AW128" i="11" s="1"/>
  <c r="AX130" i="11"/>
  <c r="AY130" i="11" s="1"/>
  <c r="AT131" i="11"/>
  <c r="AV131" i="11" s="1"/>
  <c r="AU132" i="11"/>
  <c r="AW132" i="11" s="1"/>
  <c r="AX134" i="11"/>
  <c r="AY134" i="11" s="1"/>
  <c r="AT135" i="11"/>
  <c r="AV135" i="11" s="1"/>
  <c r="AU136" i="11"/>
  <c r="AW136" i="11" s="1"/>
  <c r="AX138" i="11"/>
  <c r="AY138" i="11" s="1"/>
  <c r="AT139" i="11"/>
  <c r="AV139" i="11" s="1"/>
  <c r="AU140" i="11"/>
  <c r="AW140" i="11" s="1"/>
  <c r="AX142" i="11"/>
  <c r="AY142" i="11" s="1"/>
  <c r="AT143" i="11"/>
  <c r="AV143" i="11" s="1"/>
  <c r="AU144" i="11"/>
  <c r="AW144" i="11" s="1"/>
  <c r="AX146" i="11"/>
  <c r="AY146" i="11" s="1"/>
  <c r="AT147" i="11"/>
  <c r="AV147" i="11" s="1"/>
  <c r="AU148" i="11"/>
  <c r="AW148" i="11" s="1"/>
  <c r="AX150" i="11"/>
  <c r="AY150" i="11" s="1"/>
  <c r="AX117" i="11"/>
  <c r="AY117" i="11" s="1"/>
  <c r="AT118" i="11"/>
  <c r="AV118" i="11" s="1"/>
  <c r="AU119" i="11"/>
  <c r="AW119" i="11" s="1"/>
  <c r="AX121" i="11"/>
  <c r="AY121" i="11" s="1"/>
  <c r="AT122" i="11"/>
  <c r="AV122" i="11" s="1"/>
  <c r="AU123" i="11"/>
  <c r="AW123" i="11" s="1"/>
  <c r="AX125" i="11"/>
  <c r="AY125" i="11" s="1"/>
  <c r="AT126" i="11"/>
  <c r="AV126" i="11" s="1"/>
  <c r="AU127" i="11"/>
  <c r="AW127" i="11" s="1"/>
  <c r="AX129" i="11"/>
  <c r="AY129" i="11" s="1"/>
  <c r="AT130" i="11"/>
  <c r="AV130" i="11" s="1"/>
  <c r="AU131" i="11"/>
  <c r="AW131" i="11" s="1"/>
  <c r="AX133" i="11"/>
  <c r="AY133" i="11" s="1"/>
  <c r="AT134" i="11"/>
  <c r="AV134" i="11" s="1"/>
  <c r="AU135" i="11"/>
  <c r="AW135" i="11" s="1"/>
  <c r="AX137" i="11"/>
  <c r="AY137" i="11" s="1"/>
  <c r="AT138" i="11"/>
  <c r="AV138" i="11" s="1"/>
  <c r="AU139" i="11"/>
  <c r="AW139" i="11" s="1"/>
  <c r="AX141" i="11"/>
  <c r="AY141" i="11" s="1"/>
  <c r="AT142" i="11"/>
  <c r="AV142" i="11" s="1"/>
  <c r="AU143" i="11"/>
  <c r="AW143" i="11" s="1"/>
  <c r="AX145" i="11"/>
  <c r="AY145" i="11" s="1"/>
  <c r="AT146" i="11"/>
  <c r="AV146" i="11" s="1"/>
  <c r="AU147" i="11"/>
  <c r="AW147" i="11" s="1"/>
  <c r="AX149" i="11"/>
  <c r="AY149" i="11" s="1"/>
  <c r="AT150" i="11"/>
  <c r="AV150" i="11" s="1"/>
  <c r="AX104" i="11"/>
  <c r="AY104" i="11" s="1"/>
  <c r="AT105" i="11"/>
  <c r="AV105" i="11" s="1"/>
  <c r="AU106" i="11"/>
  <c r="AW106" i="11" s="1"/>
  <c r="AX108" i="11"/>
  <c r="AY108" i="11" s="1"/>
  <c r="AT109" i="11"/>
  <c r="AV109" i="11" s="1"/>
  <c r="AU110" i="11"/>
  <c r="AW110" i="11" s="1"/>
  <c r="AX112" i="11"/>
  <c r="AY112" i="11" s="1"/>
  <c r="AT113" i="11"/>
  <c r="AV113" i="11" s="1"/>
  <c r="AU114" i="11"/>
  <c r="AW114" i="11" s="1"/>
  <c r="AX116" i="11"/>
  <c r="AY116" i="11" s="1"/>
  <c r="AT117" i="11"/>
  <c r="AV117" i="11" s="1"/>
  <c r="AU118" i="11"/>
  <c r="AW118" i="11" s="1"/>
  <c r="AX120" i="11"/>
  <c r="AY120" i="11" s="1"/>
  <c r="AT121" i="11"/>
  <c r="AV121" i="11" s="1"/>
  <c r="AU122" i="11"/>
  <c r="AW122" i="11" s="1"/>
  <c r="AX124" i="11"/>
  <c r="AY124" i="11" s="1"/>
  <c r="AT125" i="11"/>
  <c r="AV125" i="11" s="1"/>
  <c r="AU126" i="11"/>
  <c r="AW126" i="11" s="1"/>
  <c r="AX128" i="11"/>
  <c r="AY128" i="11" s="1"/>
  <c r="AT129" i="11"/>
  <c r="AV129" i="11" s="1"/>
  <c r="AU130" i="11"/>
  <c r="AW130" i="11" s="1"/>
  <c r="AX132" i="11"/>
  <c r="AY132" i="11" s="1"/>
  <c r="AT133" i="11"/>
  <c r="AV133" i="11" s="1"/>
  <c r="AU134" i="11"/>
  <c r="AW134" i="11" s="1"/>
  <c r="AX136" i="11"/>
  <c r="AY136" i="11" s="1"/>
  <c r="AT137" i="11"/>
  <c r="AV137" i="11" s="1"/>
  <c r="AU138" i="11"/>
  <c r="AW138" i="11" s="1"/>
  <c r="AX140" i="11"/>
  <c r="AY140" i="11" s="1"/>
  <c r="AT141" i="11"/>
  <c r="AV141" i="11" s="1"/>
  <c r="AU142" i="11"/>
  <c r="AW142" i="11" s="1"/>
  <c r="AX144" i="11"/>
  <c r="AY144" i="11" s="1"/>
  <c r="AT145" i="11"/>
  <c r="AV145" i="11" s="1"/>
  <c r="AU146" i="11"/>
  <c r="AW146" i="11" s="1"/>
  <c r="AX148" i="11"/>
  <c r="AY148" i="11" s="1"/>
  <c r="AT149" i="11"/>
  <c r="AV149" i="11" s="1"/>
  <c r="AU150" i="11"/>
  <c r="AW150" i="11" s="1"/>
  <c r="BB151" i="11"/>
  <c r="B164" i="11" s="1"/>
  <c r="AZ151" i="11"/>
  <c r="B165" i="11" s="1"/>
  <c r="AR151" i="11"/>
  <c r="B160" i="11" s="1"/>
  <c r="AV151" i="11" l="1"/>
  <c r="AW151" i="11"/>
  <c r="AY151" i="11"/>
  <c r="B163" i="11" s="1"/>
  <c r="B162" i="11" l="1"/>
  <c r="AS32" i="10" l="1"/>
  <c r="AZ32" i="10"/>
  <c r="BA32" i="10"/>
  <c r="BB32" i="10" s="1"/>
  <c r="AS33" i="10"/>
  <c r="AZ33" i="10"/>
  <c r="BA33" i="10"/>
  <c r="BB33" i="10" s="1"/>
  <c r="AS34" i="10"/>
  <c r="AZ34" i="10"/>
  <c r="BA34" i="10"/>
  <c r="BB34" i="10"/>
  <c r="AS35" i="10"/>
  <c r="AZ35" i="10"/>
  <c r="BA35" i="10"/>
  <c r="BB35" i="10" s="1"/>
  <c r="AS36" i="10"/>
  <c r="AZ36" i="10"/>
  <c r="BA36" i="10"/>
  <c r="BB36" i="10" s="1"/>
  <c r="AS37" i="10"/>
  <c r="AZ37" i="10"/>
  <c r="BA37" i="10"/>
  <c r="BB37" i="10" s="1"/>
  <c r="AS38" i="10"/>
  <c r="AZ38" i="10"/>
  <c r="BA38" i="10"/>
  <c r="BB38" i="10"/>
  <c r="AS39" i="10"/>
  <c r="AZ39" i="10"/>
  <c r="BA39" i="10"/>
  <c r="BB39" i="10" s="1"/>
  <c r="AS40" i="10"/>
  <c r="AZ40" i="10"/>
  <c r="BA40" i="10"/>
  <c r="BB40" i="10" s="1"/>
  <c r="AS41" i="10"/>
  <c r="AZ41" i="10"/>
  <c r="BA41" i="10"/>
  <c r="BB41" i="10" s="1"/>
  <c r="AS42" i="10"/>
  <c r="AZ42" i="10"/>
  <c r="BA42" i="10"/>
  <c r="BB42" i="10"/>
  <c r="AS43" i="10"/>
  <c r="AZ43" i="10"/>
  <c r="BA43" i="10"/>
  <c r="BB43" i="10" s="1"/>
  <c r="AS44" i="10"/>
  <c r="AZ44" i="10"/>
  <c r="BA44" i="10"/>
  <c r="BB44" i="10" s="1"/>
  <c r="AS45" i="10"/>
  <c r="AZ45" i="10"/>
  <c r="BA45" i="10"/>
  <c r="BB45" i="10" s="1"/>
  <c r="AS46" i="10"/>
  <c r="AZ46" i="10"/>
  <c r="BA46" i="10"/>
  <c r="BB46" i="10"/>
  <c r="AS47" i="10"/>
  <c r="AZ47" i="10"/>
  <c r="BA47" i="10"/>
  <c r="BB47" i="10" s="1"/>
  <c r="AS48" i="10"/>
  <c r="AZ48" i="10"/>
  <c r="BA48" i="10"/>
  <c r="BB48" i="10"/>
  <c r="AS49" i="10"/>
  <c r="AZ49" i="10"/>
  <c r="BA49" i="10"/>
  <c r="BB49" i="10" s="1"/>
  <c r="AS50" i="10"/>
  <c r="AZ50" i="10"/>
  <c r="BA50" i="10"/>
  <c r="BB50" i="10"/>
  <c r="AS51" i="10"/>
  <c r="AZ51" i="10"/>
  <c r="BA51" i="10"/>
  <c r="BB51" i="10" s="1"/>
  <c r="AS52" i="10"/>
  <c r="AZ52" i="10"/>
  <c r="BA52" i="10"/>
  <c r="BB52" i="10" s="1"/>
  <c r="AS53" i="10"/>
  <c r="AZ53" i="10"/>
  <c r="BA53" i="10"/>
  <c r="BB53" i="10" s="1"/>
  <c r="AS54" i="10"/>
  <c r="AZ54" i="10"/>
  <c r="BA54" i="10"/>
  <c r="BB54" i="10"/>
  <c r="AS55" i="10"/>
  <c r="AZ55" i="10"/>
  <c r="BA55" i="10"/>
  <c r="BB55" i="10"/>
  <c r="AS56" i="10"/>
  <c r="AZ56" i="10"/>
  <c r="BA56" i="10"/>
  <c r="BB56" i="10"/>
  <c r="AS57" i="10"/>
  <c r="AZ57" i="10"/>
  <c r="BA57" i="10"/>
  <c r="BB57" i="10" s="1"/>
  <c r="AS58" i="10"/>
  <c r="AZ58" i="10"/>
  <c r="BA58" i="10"/>
  <c r="BB58" i="10"/>
  <c r="AS59" i="10"/>
  <c r="AZ59" i="10"/>
  <c r="BA59" i="10"/>
  <c r="BB59" i="10" s="1"/>
  <c r="AS60" i="10"/>
  <c r="AZ60" i="10"/>
  <c r="BA60" i="10"/>
  <c r="BB60" i="10" s="1"/>
  <c r="AS61" i="10"/>
  <c r="AZ61" i="10"/>
  <c r="BA61" i="10"/>
  <c r="BB61" i="10" s="1"/>
  <c r="AS62" i="10"/>
  <c r="AZ62" i="10"/>
  <c r="BA62" i="10"/>
  <c r="BB62" i="10"/>
  <c r="AS63" i="10"/>
  <c r="AZ63" i="10"/>
  <c r="BA63" i="10"/>
  <c r="BB63" i="10" s="1"/>
  <c r="AS64" i="10"/>
  <c r="AZ64" i="10"/>
  <c r="BA64" i="10"/>
  <c r="BB64" i="10"/>
  <c r="AS65" i="10"/>
  <c r="AZ65" i="10"/>
  <c r="BA65" i="10"/>
  <c r="BB65" i="10" s="1"/>
  <c r="AS66" i="10"/>
  <c r="AZ66" i="10"/>
  <c r="BA66" i="10"/>
  <c r="BB66" i="10"/>
  <c r="AS67" i="10"/>
  <c r="AZ67" i="10"/>
  <c r="BA67" i="10"/>
  <c r="BB67" i="10" s="1"/>
  <c r="AS68" i="10"/>
  <c r="AZ68" i="10"/>
  <c r="BA68" i="10"/>
  <c r="BB68" i="10" s="1"/>
  <c r="AS69" i="10"/>
  <c r="AZ69" i="10"/>
  <c r="BA69" i="10"/>
  <c r="BB69" i="10" s="1"/>
  <c r="AS70" i="10"/>
  <c r="AZ70" i="10"/>
  <c r="BA70" i="10"/>
  <c r="BB70" i="10"/>
  <c r="AS71" i="10"/>
  <c r="AZ71" i="10"/>
  <c r="BA71" i="10"/>
  <c r="BB71" i="10"/>
  <c r="AS72" i="10"/>
  <c r="AZ72" i="10"/>
  <c r="BA72" i="10"/>
  <c r="BB72" i="10"/>
  <c r="AS73" i="10"/>
  <c r="AZ73" i="10"/>
  <c r="BA73" i="10"/>
  <c r="BB73" i="10" s="1"/>
  <c r="AS74" i="10"/>
  <c r="AZ74" i="10"/>
  <c r="BA74" i="10"/>
  <c r="BB74" i="10"/>
  <c r="AS75" i="10"/>
  <c r="AZ75" i="10"/>
  <c r="BA75" i="10"/>
  <c r="BB75" i="10" s="1"/>
  <c r="AS76" i="10"/>
  <c r="AZ76" i="10"/>
  <c r="BA76" i="10"/>
  <c r="BB76" i="10" s="1"/>
  <c r="AS77" i="10"/>
  <c r="AZ77" i="10"/>
  <c r="BA77" i="10"/>
  <c r="BB77" i="10" s="1"/>
  <c r="AS78" i="10"/>
  <c r="AZ78" i="10"/>
  <c r="BA78" i="10"/>
  <c r="BB78" i="10"/>
  <c r="AS79" i="10"/>
  <c r="AZ79" i="10"/>
  <c r="BA79" i="10"/>
  <c r="BB79" i="10" s="1"/>
  <c r="AS80" i="10"/>
  <c r="AZ80" i="10"/>
  <c r="BA80" i="10"/>
  <c r="BB80" i="10"/>
  <c r="AS81" i="10"/>
  <c r="AZ81" i="10"/>
  <c r="BA81" i="10"/>
  <c r="BB81" i="10" s="1"/>
  <c r="AS82" i="10"/>
  <c r="AZ82" i="10"/>
  <c r="BA82" i="10"/>
  <c r="BB82" i="10"/>
  <c r="AS83" i="10"/>
  <c r="AZ83" i="10"/>
  <c r="BA83" i="10"/>
  <c r="BB83" i="10" s="1"/>
  <c r="AS84" i="10"/>
  <c r="AZ84" i="10"/>
  <c r="BA84" i="10"/>
  <c r="BB84" i="10"/>
  <c r="AS85" i="10"/>
  <c r="AZ85" i="10"/>
  <c r="BA85" i="10"/>
  <c r="BB85" i="10" s="1"/>
  <c r="AS86" i="10"/>
  <c r="AZ86" i="10"/>
  <c r="BA86" i="10"/>
  <c r="BB86" i="10"/>
  <c r="AS87" i="10"/>
  <c r="AZ87" i="10"/>
  <c r="BA87" i="10"/>
  <c r="BB87" i="10" s="1"/>
  <c r="AS88" i="10"/>
  <c r="AZ88" i="10"/>
  <c r="BA88" i="10"/>
  <c r="BB88" i="10"/>
  <c r="AS89" i="10"/>
  <c r="AZ89" i="10"/>
  <c r="BA89" i="10"/>
  <c r="BB89" i="10" s="1"/>
  <c r="AS90" i="10"/>
  <c r="AZ90" i="10"/>
  <c r="BA90" i="10"/>
  <c r="BB90" i="10"/>
  <c r="AS91" i="10"/>
  <c r="AZ91" i="10"/>
  <c r="BA91" i="10"/>
  <c r="BB91" i="10" s="1"/>
  <c r="AS92" i="10"/>
  <c r="AZ92" i="10"/>
  <c r="BA92" i="10"/>
  <c r="BB92" i="10" s="1"/>
  <c r="AS93" i="10"/>
  <c r="AZ93" i="10"/>
  <c r="BA93" i="10"/>
  <c r="BB93" i="10" s="1"/>
  <c r="AS94" i="10"/>
  <c r="AZ94" i="10"/>
  <c r="BA94" i="10"/>
  <c r="BB94" i="10"/>
  <c r="AS95" i="10"/>
  <c r="AZ95" i="10"/>
  <c r="BA95" i="10"/>
  <c r="BB95" i="10" s="1"/>
  <c r="AS96" i="10"/>
  <c r="AZ96" i="10"/>
  <c r="BA96" i="10"/>
  <c r="BB96" i="10"/>
  <c r="AS97" i="10"/>
  <c r="AZ97" i="10"/>
  <c r="BA97" i="10"/>
  <c r="BB97" i="10" s="1"/>
  <c r="AS98" i="10"/>
  <c r="AZ98" i="10"/>
  <c r="BA98" i="10"/>
  <c r="BB98" i="10"/>
  <c r="AS99" i="10"/>
  <c r="AZ99" i="10"/>
  <c r="BA99" i="10"/>
  <c r="BB99" i="10" s="1"/>
  <c r="AS100" i="10"/>
  <c r="AZ100" i="10"/>
  <c r="BA100" i="10"/>
  <c r="BB100" i="10"/>
  <c r="AS101" i="10"/>
  <c r="AZ101" i="10"/>
  <c r="BA101" i="10"/>
  <c r="BB101" i="10" s="1"/>
  <c r="AS102" i="10"/>
  <c r="AZ102" i="10"/>
  <c r="BA102" i="10"/>
  <c r="BB102" i="10"/>
  <c r="AS103" i="10"/>
  <c r="AZ103" i="10"/>
  <c r="BA103" i="10"/>
  <c r="BB103" i="10" s="1"/>
  <c r="AS104" i="10"/>
  <c r="AZ104" i="10"/>
  <c r="BA104" i="10"/>
  <c r="BB104" i="10" s="1"/>
  <c r="AS105" i="10"/>
  <c r="AZ105" i="10"/>
  <c r="BA105" i="10"/>
  <c r="BB105" i="10" s="1"/>
  <c r="AS106" i="10"/>
  <c r="AZ106" i="10"/>
  <c r="BA106" i="10"/>
  <c r="BB106" i="10" s="1"/>
  <c r="AS107" i="10"/>
  <c r="AZ107" i="10"/>
  <c r="BA107" i="10"/>
  <c r="BB107" i="10" s="1"/>
  <c r="AS108" i="10"/>
  <c r="AZ108" i="10"/>
  <c r="BA108" i="10"/>
  <c r="BB108" i="10" s="1"/>
  <c r="AS109" i="10"/>
  <c r="AZ109" i="10"/>
  <c r="BA109" i="10"/>
  <c r="BB109" i="10"/>
  <c r="AS110" i="10"/>
  <c r="AZ110" i="10"/>
  <c r="BA110" i="10"/>
  <c r="BB110" i="10" s="1"/>
  <c r="AS111" i="10"/>
  <c r="AZ111" i="10"/>
  <c r="BA111" i="10"/>
  <c r="BB111" i="10"/>
  <c r="AS112" i="10"/>
  <c r="AZ112" i="10"/>
  <c r="BA112" i="10"/>
  <c r="BB112" i="10" s="1"/>
  <c r="AS113" i="10"/>
  <c r="AZ113" i="10"/>
  <c r="BA113" i="10"/>
  <c r="BB113" i="10"/>
  <c r="AS114" i="10"/>
  <c r="AZ114" i="10"/>
  <c r="BA114" i="10"/>
  <c r="BB114" i="10" s="1"/>
  <c r="AS115" i="10"/>
  <c r="AZ115" i="10"/>
  <c r="BA115" i="10"/>
  <c r="BB115" i="10" s="1"/>
  <c r="AS116" i="10"/>
  <c r="AZ116" i="10"/>
  <c r="BA116" i="10"/>
  <c r="BB116" i="10" s="1"/>
  <c r="AS117" i="10"/>
  <c r="AZ117" i="10"/>
  <c r="BA117" i="10"/>
  <c r="BB117" i="10"/>
  <c r="AS118" i="10"/>
  <c r="AZ118" i="10"/>
  <c r="BA118" i="10"/>
  <c r="BB118" i="10" s="1"/>
  <c r="AS119" i="10"/>
  <c r="AZ119" i="10"/>
  <c r="BA119" i="10"/>
  <c r="BB119" i="10"/>
  <c r="AS120" i="10"/>
  <c r="AZ120" i="10"/>
  <c r="BA120" i="10"/>
  <c r="BB120" i="10" s="1"/>
  <c r="AS121" i="10"/>
  <c r="AZ121" i="10"/>
  <c r="BA121" i="10"/>
  <c r="BB121" i="10"/>
  <c r="AS122" i="10"/>
  <c r="AZ122" i="10"/>
  <c r="BA122" i="10"/>
  <c r="BB122" i="10" s="1"/>
  <c r="AS123" i="10"/>
  <c r="AZ123" i="10"/>
  <c r="BA123" i="10"/>
  <c r="BB123" i="10"/>
  <c r="AS124" i="10"/>
  <c r="AZ124" i="10"/>
  <c r="BA124" i="10"/>
  <c r="BB124" i="10" s="1"/>
  <c r="AS125" i="10"/>
  <c r="AZ125" i="10"/>
  <c r="BA125" i="10"/>
  <c r="BB125" i="10"/>
  <c r="AS126" i="10"/>
  <c r="AZ126" i="10"/>
  <c r="BA126" i="10"/>
  <c r="BB126" i="10"/>
  <c r="AS127" i="10"/>
  <c r="AZ127" i="10"/>
  <c r="BA127" i="10"/>
  <c r="BB127" i="10"/>
  <c r="AS128" i="10"/>
  <c r="AZ128" i="10"/>
  <c r="BA128" i="10"/>
  <c r="BB128" i="10" s="1"/>
  <c r="AS129" i="10"/>
  <c r="AZ129" i="10"/>
  <c r="BA129" i="10"/>
  <c r="BB129" i="10"/>
  <c r="AS130" i="10"/>
  <c r="AZ130" i="10"/>
  <c r="BA130" i="10"/>
  <c r="BB130" i="10" s="1"/>
  <c r="AS131" i="10"/>
  <c r="AZ131" i="10"/>
  <c r="BA131" i="10"/>
  <c r="BB131" i="10"/>
  <c r="AS132" i="10"/>
  <c r="AZ132" i="10"/>
  <c r="BA132" i="10"/>
  <c r="BB132" i="10" s="1"/>
  <c r="AS133" i="10"/>
  <c r="AZ133" i="10"/>
  <c r="BA133" i="10"/>
  <c r="BB133" i="10"/>
  <c r="AS134" i="10"/>
  <c r="AZ134" i="10"/>
  <c r="BA134" i="10"/>
  <c r="BB134" i="10"/>
  <c r="AS135" i="10"/>
  <c r="AZ135" i="10"/>
  <c r="BA135" i="10"/>
  <c r="BB135" i="10"/>
  <c r="AS136" i="10"/>
  <c r="AZ136" i="10"/>
  <c r="BA136" i="10"/>
  <c r="BB136" i="10" s="1"/>
  <c r="AS137" i="10"/>
  <c r="AZ137" i="10"/>
  <c r="BA137" i="10"/>
  <c r="BB137" i="10"/>
  <c r="AS138" i="10"/>
  <c r="AZ138" i="10"/>
  <c r="BA138" i="10"/>
  <c r="BB138" i="10"/>
  <c r="AS139" i="10"/>
  <c r="AZ139" i="10"/>
  <c r="BA139" i="10"/>
  <c r="BB139" i="10"/>
  <c r="AS140" i="10"/>
  <c r="AZ140" i="10"/>
  <c r="BA140" i="10"/>
  <c r="BB140" i="10" s="1"/>
  <c r="AS141" i="10"/>
  <c r="AZ141" i="10"/>
  <c r="BA141" i="10"/>
  <c r="BB141" i="10"/>
  <c r="AS142" i="10"/>
  <c r="AZ142" i="10"/>
  <c r="BA142" i="10"/>
  <c r="BB142" i="10"/>
  <c r="AS143" i="10"/>
  <c r="AZ143" i="10"/>
  <c r="BA143" i="10"/>
  <c r="BB143" i="10"/>
  <c r="AS144" i="10"/>
  <c r="AZ144" i="10"/>
  <c r="BA144" i="10"/>
  <c r="BB144" i="10" s="1"/>
  <c r="AS145" i="10"/>
  <c r="AZ145" i="10"/>
  <c r="BA145" i="10"/>
  <c r="BB145" i="10"/>
  <c r="AS146" i="10"/>
  <c r="AZ146" i="10"/>
  <c r="BA146" i="10"/>
  <c r="BB146" i="10"/>
  <c r="AS147" i="10"/>
  <c r="AZ147" i="10"/>
  <c r="BA147" i="10"/>
  <c r="BB147" i="10"/>
  <c r="AS148" i="10"/>
  <c r="AZ148" i="10"/>
  <c r="BA148" i="10"/>
  <c r="BB148" i="10" s="1"/>
  <c r="AS149" i="10"/>
  <c r="AZ149" i="10"/>
  <c r="BA149" i="10"/>
  <c r="BB149" i="10" s="1"/>
  <c r="AS150" i="10"/>
  <c r="AZ150" i="10"/>
  <c r="BA150" i="10"/>
  <c r="BB150"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P32" i="10"/>
  <c r="P33" i="10"/>
  <c r="AR33" i="10" s="1"/>
  <c r="P34" i="10"/>
  <c r="AR34" i="10" s="1"/>
  <c r="P35" i="10"/>
  <c r="AR35" i="10" s="1"/>
  <c r="P36" i="10"/>
  <c r="AR36" i="10" s="1"/>
  <c r="P37" i="10"/>
  <c r="AR37" i="10" s="1"/>
  <c r="P38" i="10"/>
  <c r="AR38" i="10" s="1"/>
  <c r="P39" i="10"/>
  <c r="AR39" i="10" s="1"/>
  <c r="P40" i="10"/>
  <c r="AR40" i="10" s="1"/>
  <c r="P41" i="10"/>
  <c r="AR41" i="10" s="1"/>
  <c r="P42" i="10"/>
  <c r="AR42" i="10" s="1"/>
  <c r="P43" i="10"/>
  <c r="AR43" i="10" s="1"/>
  <c r="P44" i="10"/>
  <c r="AR44" i="10" s="1"/>
  <c r="P45" i="10"/>
  <c r="AR45" i="10" s="1"/>
  <c r="P46" i="10"/>
  <c r="AR46" i="10" s="1"/>
  <c r="P47" i="10"/>
  <c r="AR47" i="10" s="1"/>
  <c r="P48" i="10"/>
  <c r="AR48" i="10" s="1"/>
  <c r="P49" i="10"/>
  <c r="AR49" i="10" s="1"/>
  <c r="P50" i="10"/>
  <c r="AR50" i="10" s="1"/>
  <c r="P51" i="10"/>
  <c r="AR51" i="10" s="1"/>
  <c r="P52" i="10"/>
  <c r="AR52" i="10" s="1"/>
  <c r="P53" i="10"/>
  <c r="AR53" i="10" s="1"/>
  <c r="P54" i="10"/>
  <c r="AR54" i="10" s="1"/>
  <c r="P55" i="10"/>
  <c r="AR55" i="10" s="1"/>
  <c r="P56" i="10"/>
  <c r="AR56" i="10" s="1"/>
  <c r="P57" i="10"/>
  <c r="AR57" i="10" s="1"/>
  <c r="P58" i="10"/>
  <c r="AR58" i="10" s="1"/>
  <c r="P59" i="10"/>
  <c r="AR59" i="10" s="1"/>
  <c r="P60" i="10"/>
  <c r="AR60" i="10" s="1"/>
  <c r="P61" i="10"/>
  <c r="AR61" i="10" s="1"/>
  <c r="P62" i="10"/>
  <c r="AR62" i="10" s="1"/>
  <c r="P63" i="10"/>
  <c r="AR63" i="10" s="1"/>
  <c r="P64" i="10"/>
  <c r="AR64" i="10" s="1"/>
  <c r="P65" i="10"/>
  <c r="AR65" i="10" s="1"/>
  <c r="P66" i="10"/>
  <c r="AR66" i="10" s="1"/>
  <c r="P67" i="10"/>
  <c r="AR67" i="10" s="1"/>
  <c r="P68" i="10"/>
  <c r="AR68" i="10" s="1"/>
  <c r="P69" i="10"/>
  <c r="AR69" i="10" s="1"/>
  <c r="P70" i="10"/>
  <c r="AR70" i="10" s="1"/>
  <c r="P71" i="10"/>
  <c r="AR71" i="10" s="1"/>
  <c r="P72" i="10"/>
  <c r="AR72" i="10" s="1"/>
  <c r="P73" i="10"/>
  <c r="AR73" i="10" s="1"/>
  <c r="P74" i="10"/>
  <c r="AR74" i="10" s="1"/>
  <c r="P75" i="10"/>
  <c r="AR75" i="10" s="1"/>
  <c r="P76" i="10"/>
  <c r="AR76" i="10" s="1"/>
  <c r="P77" i="10"/>
  <c r="AR77" i="10" s="1"/>
  <c r="P78" i="10"/>
  <c r="AR78" i="10" s="1"/>
  <c r="P79" i="10"/>
  <c r="AR79" i="10" s="1"/>
  <c r="P80" i="10"/>
  <c r="AR80" i="10" s="1"/>
  <c r="P81" i="10"/>
  <c r="AR81" i="10" s="1"/>
  <c r="P82" i="10"/>
  <c r="AR82" i="10" s="1"/>
  <c r="P83" i="10"/>
  <c r="AR83" i="10" s="1"/>
  <c r="P84" i="10"/>
  <c r="AR84" i="10" s="1"/>
  <c r="P85" i="10"/>
  <c r="AR85" i="10" s="1"/>
  <c r="P86" i="10"/>
  <c r="AR86" i="10" s="1"/>
  <c r="P87" i="10"/>
  <c r="AR87" i="10" s="1"/>
  <c r="P88" i="10"/>
  <c r="AR88" i="10" s="1"/>
  <c r="P89" i="10"/>
  <c r="AR89" i="10" s="1"/>
  <c r="P90" i="10"/>
  <c r="AR90" i="10" s="1"/>
  <c r="P91" i="10"/>
  <c r="AR91" i="10" s="1"/>
  <c r="P92" i="10"/>
  <c r="AR92" i="10" s="1"/>
  <c r="P93" i="10"/>
  <c r="AR93" i="10" s="1"/>
  <c r="P94" i="10"/>
  <c r="AR94" i="10" s="1"/>
  <c r="P95" i="10"/>
  <c r="AR95" i="10" s="1"/>
  <c r="P96" i="10"/>
  <c r="AR96" i="10" s="1"/>
  <c r="P97" i="10"/>
  <c r="AR97" i="10" s="1"/>
  <c r="P98" i="10"/>
  <c r="AR98" i="10" s="1"/>
  <c r="P99" i="10"/>
  <c r="AR99" i="10" s="1"/>
  <c r="P100" i="10"/>
  <c r="AR100" i="10" s="1"/>
  <c r="P101" i="10"/>
  <c r="AR101" i="10" s="1"/>
  <c r="P102" i="10"/>
  <c r="AR102" i="10" s="1"/>
  <c r="P103" i="10"/>
  <c r="AR103" i="10" s="1"/>
  <c r="P104" i="10"/>
  <c r="AR104" i="10" s="1"/>
  <c r="P105" i="10"/>
  <c r="AR105" i="10" s="1"/>
  <c r="P106" i="10"/>
  <c r="AR106" i="10" s="1"/>
  <c r="P107" i="10"/>
  <c r="AR107" i="10" s="1"/>
  <c r="P108" i="10"/>
  <c r="AR108" i="10" s="1"/>
  <c r="P109" i="10"/>
  <c r="AR109" i="10" s="1"/>
  <c r="P110" i="10"/>
  <c r="AR110" i="10" s="1"/>
  <c r="P111" i="10"/>
  <c r="AR111" i="10" s="1"/>
  <c r="P112" i="10"/>
  <c r="AR112" i="10" s="1"/>
  <c r="P113" i="10"/>
  <c r="AR113" i="10" s="1"/>
  <c r="P114" i="10"/>
  <c r="AR114" i="10" s="1"/>
  <c r="P115" i="10"/>
  <c r="AR115" i="10" s="1"/>
  <c r="P116" i="10"/>
  <c r="AR116" i="10" s="1"/>
  <c r="P117" i="10"/>
  <c r="AR117" i="10" s="1"/>
  <c r="P118" i="10"/>
  <c r="AR118" i="10" s="1"/>
  <c r="P119" i="10"/>
  <c r="AR119" i="10" s="1"/>
  <c r="P120" i="10"/>
  <c r="AR120" i="10" s="1"/>
  <c r="P121" i="10"/>
  <c r="AR121" i="10" s="1"/>
  <c r="P122" i="10"/>
  <c r="AR122" i="10" s="1"/>
  <c r="P123" i="10"/>
  <c r="AR123" i="10" s="1"/>
  <c r="P124" i="10"/>
  <c r="AR124" i="10" s="1"/>
  <c r="P125" i="10"/>
  <c r="AR125" i="10" s="1"/>
  <c r="P126" i="10"/>
  <c r="AR126" i="10" s="1"/>
  <c r="P127" i="10"/>
  <c r="AR127" i="10" s="1"/>
  <c r="P128" i="10"/>
  <c r="AR128" i="10" s="1"/>
  <c r="P129" i="10"/>
  <c r="AR129" i="10" s="1"/>
  <c r="P130" i="10"/>
  <c r="AR130" i="10" s="1"/>
  <c r="P131" i="10"/>
  <c r="AR131" i="10" s="1"/>
  <c r="P132" i="10"/>
  <c r="AR132" i="10" s="1"/>
  <c r="P133" i="10"/>
  <c r="AR133" i="10" s="1"/>
  <c r="P134" i="10"/>
  <c r="AR134" i="10" s="1"/>
  <c r="P135" i="10"/>
  <c r="AR135" i="10" s="1"/>
  <c r="P136" i="10"/>
  <c r="AR136" i="10" s="1"/>
  <c r="P137" i="10"/>
  <c r="AR137" i="10" s="1"/>
  <c r="P138" i="10"/>
  <c r="AR138" i="10" s="1"/>
  <c r="P139" i="10"/>
  <c r="AR139" i="10" s="1"/>
  <c r="P140" i="10"/>
  <c r="AR140" i="10" s="1"/>
  <c r="P141" i="10"/>
  <c r="AR141" i="10" s="1"/>
  <c r="P142" i="10"/>
  <c r="AR142" i="10" s="1"/>
  <c r="P143" i="10"/>
  <c r="AR143" i="10" s="1"/>
  <c r="P144" i="10"/>
  <c r="AR144" i="10" s="1"/>
  <c r="P145" i="10"/>
  <c r="AR145" i="10" s="1"/>
  <c r="P146" i="10"/>
  <c r="AR146" i="10" s="1"/>
  <c r="P147" i="10"/>
  <c r="AR147" i="10" s="1"/>
  <c r="P148" i="10"/>
  <c r="AR148" i="10" s="1"/>
  <c r="P149" i="10"/>
  <c r="P150" i="10"/>
  <c r="P31" i="10"/>
  <c r="D31" i="10"/>
  <c r="AU42" i="10" a="1"/>
  <c r="AU56" i="10" a="1"/>
  <c r="AX42" i="10" a="1"/>
  <c r="AU81" i="10" a="1"/>
  <c r="AX62" i="10" a="1"/>
  <c r="AX76" i="10" a="1"/>
  <c r="AT64" i="10" a="1"/>
  <c r="AU123" i="10" a="1"/>
  <c r="AU100" i="10" a="1"/>
  <c r="AU71" i="10" a="1"/>
  <c r="AU75" i="10" a="1"/>
  <c r="AX40" i="10" a="1"/>
  <c r="AX79" i="10" a="1"/>
  <c r="AT99" i="10" a="1"/>
  <c r="AT97" i="10" a="1"/>
  <c r="AX86" i="10" a="1"/>
  <c r="AT85" i="10" a="1"/>
  <c r="AT71" i="10" a="1"/>
  <c r="AX55" i="10" a="1"/>
  <c r="AT83" i="10" a="1"/>
  <c r="AT45" i="10" a="1"/>
  <c r="AT59" i="10" a="1"/>
  <c r="AT100" i="10" a="1"/>
  <c r="AU108" i="10" a="1"/>
  <c r="AX81" i="10" a="1"/>
  <c r="AT134" i="10" a="1"/>
  <c r="AX132" i="10" a="1"/>
  <c r="AT105" i="10" a="1"/>
  <c r="AX35" i="10" a="1"/>
  <c r="AX144" i="10" a="1"/>
  <c r="AX150" i="10" a="1"/>
  <c r="AX125" i="10" a="1"/>
  <c r="AT130" i="10" a="1"/>
  <c r="AX115" i="10" a="1"/>
  <c r="AU101" i="10" a="1"/>
  <c r="AX67" i="10" a="1"/>
  <c r="AT106" i="10" a="1"/>
  <c r="AX34" i="10" a="1"/>
  <c r="AT104" i="10" a="1"/>
  <c r="AU58" i="10" a="1"/>
  <c r="AU48" i="10" a="1"/>
  <c r="AT48" i="10" a="1"/>
  <c r="AX90" i="10" a="1"/>
  <c r="AX105" i="10" a="1"/>
  <c r="AU114" i="10" a="1"/>
  <c r="AT41" i="10" a="1"/>
  <c r="AX73" i="10" a="1"/>
  <c r="AX122" i="10" a="1"/>
  <c r="AT72" i="10" a="1"/>
  <c r="AT127" i="10" a="1"/>
  <c r="AX92" i="10" a="1"/>
  <c r="AU33" i="10" a="1"/>
  <c r="AX101" i="10" a="1"/>
  <c r="AX93" i="10" a="1"/>
  <c r="AX123" i="10" a="1"/>
  <c r="AT113" i="10" a="1"/>
  <c r="AT119" i="10" a="1"/>
  <c r="AU74" i="10" a="1"/>
  <c r="AT139" i="10" a="1"/>
  <c r="AU135" i="10" a="1"/>
  <c r="AU141" i="10" a="1"/>
  <c r="AX94" i="10" a="1"/>
  <c r="AX141" i="10" a="1"/>
  <c r="AX135" i="10" a="1"/>
  <c r="AX110" i="10" a="1"/>
  <c r="AT102" i="10" a="1"/>
  <c r="AT150" i="10" a="1"/>
  <c r="AU116" i="10" a="1"/>
  <c r="AX136" i="10" a="1"/>
  <c r="AT123" i="10" a="1"/>
  <c r="AT124" i="10" a="1"/>
  <c r="AU113" i="10" a="1"/>
  <c r="AX91" i="10" a="1"/>
  <c r="AU63" i="10" a="1"/>
  <c r="AU51" i="10" a="1"/>
  <c r="AX108" i="10" a="1"/>
  <c r="AX46" i="10" a="1"/>
  <c r="AU40" i="10" a="1"/>
  <c r="AT56" i="10" a="1"/>
  <c r="AU67" i="10" a="1"/>
  <c r="AU38" i="10" a="1"/>
  <c r="AX129" i="10" a="1"/>
  <c r="AT33" i="10" a="1"/>
  <c r="AT50" i="10" a="1"/>
  <c r="AX58" i="10" a="1"/>
  <c r="AT107" i="10" a="1"/>
  <c r="AU70" i="10" a="1"/>
  <c r="AU87" i="10" a="1"/>
  <c r="AT57" i="10" a="1"/>
  <c r="AX126" i="10" a="1"/>
  <c r="AT147" i="10" a="1"/>
  <c r="AT131" i="10" a="1"/>
  <c r="AU66" i="10" a="1"/>
  <c r="AT91" i="10" a="1"/>
  <c r="AT42" i="10" a="1"/>
  <c r="AT111" i="10" a="1"/>
  <c r="AU78" i="10" a="1"/>
  <c r="AX36" i="10" a="1"/>
  <c r="AX107" i="10" a="1"/>
  <c r="AT114" i="10" a="1"/>
  <c r="AU133" i="10" a="1"/>
  <c r="AU126" i="10" a="1"/>
  <c r="AU80" i="10" a="1"/>
  <c r="AX77" i="10" a="1"/>
  <c r="AU117" i="10" a="1"/>
  <c r="AU111" i="10" a="1"/>
  <c r="AT60" i="10" a="1"/>
  <c r="AX50" i="10" a="1"/>
  <c r="AU149" i="10" a="1"/>
  <c r="AT126" i="10" a="1"/>
  <c r="AU144" i="10" a="1"/>
  <c r="AT49" i="10" a="1"/>
  <c r="AU92" i="10" a="1"/>
  <c r="AX116" i="10" a="1"/>
  <c r="AT73" i="10" a="1"/>
  <c r="AX146" i="10" a="1"/>
  <c r="AX43" i="10" a="1"/>
  <c r="AT144" i="10" a="1"/>
  <c r="AT81" i="10" a="1"/>
  <c r="AT137" i="10" a="1"/>
  <c r="AU115" i="10" a="1"/>
  <c r="AX127" i="10" a="1"/>
  <c r="AU44" i="10" a="1"/>
  <c r="AX41" i="10" a="1"/>
  <c r="AX75" i="10" a="1"/>
  <c r="AU118" i="10" a="1"/>
  <c r="AX140" i="10" a="1"/>
  <c r="AT63" i="10" a="1"/>
  <c r="AX59" i="10" a="1"/>
  <c r="AT148" i="10" a="1"/>
  <c r="AX130" i="10" a="1"/>
  <c r="AT51" i="10" a="1"/>
  <c r="AT136" i="10" a="1"/>
  <c r="AT78" i="10" a="1"/>
  <c r="AU145" i="10" a="1"/>
  <c r="AU109" i="10" a="1"/>
  <c r="AX133" i="10" a="1"/>
  <c r="AU119" i="10" a="1"/>
  <c r="AX95" i="10" a="1"/>
  <c r="AU60" i="10" a="1"/>
  <c r="AX83" i="10" a="1"/>
  <c r="AT68" i="10" a="1"/>
  <c r="AX60" i="10" a="1"/>
  <c r="AX118" i="10" a="1"/>
  <c r="AX113" i="10" a="1"/>
  <c r="AU90" i="10" a="1"/>
  <c r="AT82" i="10" a="1"/>
  <c r="AX96" i="10" a="1"/>
  <c r="AU72" i="10" a="1"/>
  <c r="AT80" i="10" a="1"/>
  <c r="AU105" i="10" a="1"/>
  <c r="AX78" i="10" a="1"/>
  <c r="AX104" i="10" a="1"/>
  <c r="AX48" i="10" a="1"/>
  <c r="AU121" i="10" a="1"/>
  <c r="AU103" i="10" a="1"/>
  <c r="AX139" i="10" a="1"/>
  <c r="AU39" i="10" a="1"/>
  <c r="AU91" i="10" a="1"/>
  <c r="AX84" i="10" a="1"/>
  <c r="AT95" i="10" a="1"/>
  <c r="AX32" i="10" a="1"/>
  <c r="AT58" i="10" a="1"/>
  <c r="AX56" i="10" a="1"/>
  <c r="AX47" i="10" a="1"/>
  <c r="AU85" i="10" a="1"/>
  <c r="AT128" i="10" a="1"/>
  <c r="AX54" i="10" a="1"/>
  <c r="AU46" i="10" a="1"/>
  <c r="AX61" i="10" a="1"/>
  <c r="AX119" i="10" a="1"/>
  <c r="AT112" i="10" a="1"/>
  <c r="AX99" i="10" a="1"/>
  <c r="AU102" i="10" a="1"/>
  <c r="AU107" i="10" a="1"/>
  <c r="AT87" i="10" a="1"/>
  <c r="AU43" i="10" a="1"/>
  <c r="AU112" i="10" a="1"/>
  <c r="AX68" i="10" a="1"/>
  <c r="AT66" i="10" a="1"/>
  <c r="AT103" i="10" a="1"/>
  <c r="AU142" i="10" a="1"/>
  <c r="AT90" i="10" a="1"/>
  <c r="AT36" i="10" a="1"/>
  <c r="AT129" i="10" a="1"/>
  <c r="AX87" i="10" a="1"/>
  <c r="AT93" i="10" a="1"/>
  <c r="AU32" i="10" a="1"/>
  <c r="AX100" i="10" a="1"/>
  <c r="AX45" i="10" a="1"/>
  <c r="AT69" i="10" a="1"/>
  <c r="AX52" i="10" a="1"/>
  <c r="AU53" i="10" a="1"/>
  <c r="AT67" i="10" a="1"/>
  <c r="AX38" i="10" a="1"/>
  <c r="AU129" i="10" a="1"/>
  <c r="AU41" i="10" a="1"/>
  <c r="AU128" i="10" a="1"/>
  <c r="AU73" i="10" a="1"/>
  <c r="AU110" i="10" a="1"/>
  <c r="AT75" i="10" a="1"/>
  <c r="AT120" i="10" a="1"/>
  <c r="AX149" i="10" a="1"/>
  <c r="AU95" i="10" a="1"/>
  <c r="AT54" i="10" a="1"/>
  <c r="AU125" i="10" a="1"/>
  <c r="AT94" i="10" a="1"/>
  <c r="AU140" i="10" a="1"/>
  <c r="AX103" i="10" a="1"/>
  <c r="AX145" i="10" a="1"/>
  <c r="AT53" i="10" a="1"/>
  <c r="AT135" i="10" a="1"/>
  <c r="AX64" i="10" a="1"/>
  <c r="AX33" i="10" a="1"/>
  <c r="AU45" i="10" a="1"/>
  <c r="AU134" i="10" a="1"/>
  <c r="AT116" i="10" a="1"/>
  <c r="AT149" i="10" a="1"/>
  <c r="AX124" i="10" a="1"/>
  <c r="AU130" i="10" a="1"/>
  <c r="AX98" i="10" a="1"/>
  <c r="AT110" i="10" a="1"/>
  <c r="AU34" i="10" a="1"/>
  <c r="AT74" i="10" a="1"/>
  <c r="AT122" i="10" a="1"/>
  <c r="AT89" i="10" a="1"/>
  <c r="AX134" i="10" a="1"/>
  <c r="AU79" i="10" a="1"/>
  <c r="AT46" i="10" a="1"/>
  <c r="AT118" i="10" a="1"/>
  <c r="AT44" i="10" a="1"/>
  <c r="AU136" i="10" a="1"/>
  <c r="AU64" i="10" a="1"/>
  <c r="AX143" i="10" a="1"/>
  <c r="AX88" i="10" a="1"/>
  <c r="AX121" i="10" a="1"/>
  <c r="AU37" i="10" a="1"/>
  <c r="AU131" i="10" a="1"/>
  <c r="AT38" i="10" a="1"/>
  <c r="AT143" i="10" a="1"/>
  <c r="AX57" i="10" a="1"/>
  <c r="AX138" i="10" a="1"/>
  <c r="AX111" i="10" a="1"/>
  <c r="AU132" i="10" a="1"/>
  <c r="AU99" i="10" a="1"/>
  <c r="AU150" i="10" a="1"/>
  <c r="AT141" i="10" a="1"/>
  <c r="AT138" i="10" a="1"/>
  <c r="AU127" i="10" a="1"/>
  <c r="AU143" i="10" a="1"/>
  <c r="AX137" i="10" a="1"/>
  <c r="AU93" i="10" a="1"/>
  <c r="AT76" i="10" a="1"/>
  <c r="AX131" i="10" a="1"/>
  <c r="AU96" i="10" a="1"/>
  <c r="AU50" i="10" a="1"/>
  <c r="AX66" i="10" a="1"/>
  <c r="AU82" i="10" a="1"/>
  <c r="AU106" i="10" a="1"/>
  <c r="AT40" i="10" a="1"/>
  <c r="AT146" i="10" a="1"/>
  <c r="AX102" i="10" a="1"/>
  <c r="AT35" i="10" a="1"/>
  <c r="AU62" i="10" a="1"/>
  <c r="AX69" i="10" a="1"/>
  <c r="AU94" i="10" a="1"/>
  <c r="AT117" i="10" a="1"/>
  <c r="AU122" i="10" a="1"/>
  <c r="AX142" i="10" a="1"/>
  <c r="AT43" i="10" a="1"/>
  <c r="AT62" i="10" a="1"/>
  <c r="AU89" i="10" a="1"/>
  <c r="AT55" i="10" a="1"/>
  <c r="AU148" i="10" a="1"/>
  <c r="AX65" i="10" a="1"/>
  <c r="AT34" i="10" a="1"/>
  <c r="AU65" i="10" a="1"/>
  <c r="AT109" i="10" a="1"/>
  <c r="AT52" i="10" a="1"/>
  <c r="AU88" i="10" a="1"/>
  <c r="AU83" i="10" a="1"/>
  <c r="AX51" i="10" a="1"/>
  <c r="AU147" i="10" a="1"/>
  <c r="AT98" i="10" a="1"/>
  <c r="AT79" i="10" a="1"/>
  <c r="AX49" i="10" a="1"/>
  <c r="AX63" i="10" a="1"/>
  <c r="AX37" i="10" a="1"/>
  <c r="AU139" i="10" a="1"/>
  <c r="AX80" i="10" a="1"/>
  <c r="AU47" i="10" a="1"/>
  <c r="AU97" i="10" a="1"/>
  <c r="AX71" i="10" a="1"/>
  <c r="AX114" i="10" a="1"/>
  <c r="AX109" i="10" a="1"/>
  <c r="AU138" i="10" a="1"/>
  <c r="AU146" i="10" a="1"/>
  <c r="AT115" i="10" a="1"/>
  <c r="AX148" i="10" a="1"/>
  <c r="AX89" i="10" a="1"/>
  <c r="AX120" i="10" a="1"/>
  <c r="AU137" i="10" a="1"/>
  <c r="AU68" i="10" a="1"/>
  <c r="AU55" i="10" a="1"/>
  <c r="AU54" i="10" a="1"/>
  <c r="AT133" i="10" a="1"/>
  <c r="AU49" i="10" a="1"/>
  <c r="AX106" i="10" a="1"/>
  <c r="AX74" i="10" a="1"/>
  <c r="AT125" i="10" a="1"/>
  <c r="AT61" i="10" a="1"/>
  <c r="AT108" i="10" a="1"/>
  <c r="AX39" i="10" a="1"/>
  <c r="AT145" i="10" a="1"/>
  <c r="AT132" i="10" a="1"/>
  <c r="AX85" i="10" a="1"/>
  <c r="AX112" i="10" a="1"/>
  <c r="AT70" i="10" a="1"/>
  <c r="AT121" i="10" a="1"/>
  <c r="AU98" i="10" a="1"/>
  <c r="AX97" i="10" a="1"/>
  <c r="AT47" i="10" a="1"/>
  <c r="AX70" i="10" a="1"/>
  <c r="AT88" i="10" a="1"/>
  <c r="AT65" i="10" a="1"/>
  <c r="AU69" i="10" a="1"/>
  <c r="AT92" i="10" a="1"/>
  <c r="AT37" i="10" a="1"/>
  <c r="AU84" i="10" a="1"/>
  <c r="AU57" i="10" a="1"/>
  <c r="AX82" i="10" a="1"/>
  <c r="AX44" i="10" a="1"/>
  <c r="AU120" i="10" a="1"/>
  <c r="AT140" i="10" a="1"/>
  <c r="AX117" i="10" a="1"/>
  <c r="AU52" i="10" a="1"/>
  <c r="AX147" i="10" a="1"/>
  <c r="AX72" i="10" a="1"/>
  <c r="AT86" i="10" a="1"/>
  <c r="AT101" i="10" a="1"/>
  <c r="AX53" i="10" a="1"/>
  <c r="AT142" i="10" a="1"/>
  <c r="AT32" i="10" a="1"/>
  <c r="AU124" i="10" a="1"/>
  <c r="AT84" i="10" a="1"/>
  <c r="AU86" i="10" a="1"/>
  <c r="AU36" i="10" a="1"/>
  <c r="AU35" i="10" a="1"/>
  <c r="AT96" i="10" a="1"/>
  <c r="AU61" i="10" a="1"/>
  <c r="AT39" i="10" a="1"/>
  <c r="AT77" i="10" a="1"/>
  <c r="AX128" i="10" a="1"/>
  <c r="AU76" i="10" a="1"/>
  <c r="AU104" i="10" a="1"/>
  <c r="AU59" i="10" a="1"/>
  <c r="AU77" i="10" a="1"/>
  <c r="AR32" i="10" l="1"/>
  <c r="AR150" i="10"/>
  <c r="AR149" i="10"/>
  <c r="AR31" i="10"/>
  <c r="AU150" i="10"/>
  <c r="AW150" i="10" s="1"/>
  <c r="AT150" i="10"/>
  <c r="AV150" i="10" s="1"/>
  <c r="AX40" i="10"/>
  <c r="AY40" i="10" s="1"/>
  <c r="AX138" i="10"/>
  <c r="AY138" i="10" s="1"/>
  <c r="AX134" i="10"/>
  <c r="AY134" i="10" s="1"/>
  <c r="AU130" i="10"/>
  <c r="AW130" i="10" s="1"/>
  <c r="AT125" i="10"/>
  <c r="AV125" i="10" s="1"/>
  <c r="AU124" i="10"/>
  <c r="AW124" i="10" s="1"/>
  <c r="AX122" i="10"/>
  <c r="AY122" i="10" s="1"/>
  <c r="AT118" i="10"/>
  <c r="AV118" i="10" s="1"/>
  <c r="AU107" i="10"/>
  <c r="AW107" i="10" s="1"/>
  <c r="AX93" i="10"/>
  <c r="AY93" i="10" s="1"/>
  <c r="AT89" i="10"/>
  <c r="AV89" i="10" s="1"/>
  <c r="AU81" i="10"/>
  <c r="AW81" i="10" s="1"/>
  <c r="AU106" i="10"/>
  <c r="AW106" i="10" s="1"/>
  <c r="AT146" i="10"/>
  <c r="AV146" i="10" s="1"/>
  <c r="AU128" i="10"/>
  <c r="AW128" i="10" s="1"/>
  <c r="AT124" i="10"/>
  <c r="AV124" i="10" s="1"/>
  <c r="AU123" i="10"/>
  <c r="AW123" i="10" s="1"/>
  <c r="AX120" i="10"/>
  <c r="AY120" i="10" s="1"/>
  <c r="AU110" i="10"/>
  <c r="AW110" i="10" s="1"/>
  <c r="AX104" i="10"/>
  <c r="AY104" i="10" s="1"/>
  <c r="AT46" i="10"/>
  <c r="AV46" i="10" s="1"/>
  <c r="AT33" i="10"/>
  <c r="AV33" i="10" s="1"/>
  <c r="AX130" i="10"/>
  <c r="AY130" i="10" s="1"/>
  <c r="AT149" i="10"/>
  <c r="AV149" i="10" s="1"/>
  <c r="AU136" i="10"/>
  <c r="AW136" i="10" s="1"/>
  <c r="AX147" i="10"/>
  <c r="AY147" i="10" s="1"/>
  <c r="AT136" i="10"/>
  <c r="AV136" i="10" s="1"/>
  <c r="AT130" i="10"/>
  <c r="AV130" i="10" s="1"/>
  <c r="AT148" i="10"/>
  <c r="AV148" i="10" s="1"/>
  <c r="AT142" i="10"/>
  <c r="AV142" i="10" s="1"/>
  <c r="AX140" i="10"/>
  <c r="AY140" i="10" s="1"/>
  <c r="AX126" i="10"/>
  <c r="AY126" i="10" s="1"/>
  <c r="AU122" i="10"/>
  <c r="AW122" i="10" s="1"/>
  <c r="AT117" i="10"/>
  <c r="AV117" i="10" s="1"/>
  <c r="AU116" i="10"/>
  <c r="AW116" i="10" s="1"/>
  <c r="AX114" i="10"/>
  <c r="AY114" i="10" s="1"/>
  <c r="AT110" i="10"/>
  <c r="AV110" i="10" s="1"/>
  <c r="AU108" i="10"/>
  <c r="AW108" i="10" s="1"/>
  <c r="AX87" i="10"/>
  <c r="AY87" i="10" s="1"/>
  <c r="AX150" i="10"/>
  <c r="AY150" i="10" s="1"/>
  <c r="AT126" i="10"/>
  <c r="AV126" i="10" s="1"/>
  <c r="AU146" i="10"/>
  <c r="AW146" i="10" s="1"/>
  <c r="AX135" i="10"/>
  <c r="AY135" i="10" s="1"/>
  <c r="AX128" i="10"/>
  <c r="AY128" i="10" s="1"/>
  <c r="AU148" i="10"/>
  <c r="AW148" i="10" s="1"/>
  <c r="AU139" i="10"/>
  <c r="AW139" i="10" s="1"/>
  <c r="AU142" i="10"/>
  <c r="AW142" i="10" s="1"/>
  <c r="AX132" i="10"/>
  <c r="AY132" i="10" s="1"/>
  <c r="AX119" i="10"/>
  <c r="AY119" i="10" s="1"/>
  <c r="AT116" i="10"/>
  <c r="AV116" i="10" s="1"/>
  <c r="AU115" i="10"/>
  <c r="AW115" i="10" s="1"/>
  <c r="AX112" i="10"/>
  <c r="AY112" i="10" s="1"/>
  <c r="AT109" i="10"/>
  <c r="AV109" i="10" s="1"/>
  <c r="AT108" i="10"/>
  <c r="AV108" i="10" s="1"/>
  <c r="AX105" i="10"/>
  <c r="AY105" i="10" s="1"/>
  <c r="AT77" i="10"/>
  <c r="AV77" i="10" s="1"/>
  <c r="AT75" i="10"/>
  <c r="AV75" i="10" s="1"/>
  <c r="AT57" i="10"/>
  <c r="AV57" i="10" s="1"/>
  <c r="AX43" i="10"/>
  <c r="AY43" i="10" s="1"/>
  <c r="AU143" i="10"/>
  <c r="AW143" i="10" s="1"/>
  <c r="AT133" i="10"/>
  <c r="AV133" i="10" s="1"/>
  <c r="AX106" i="10"/>
  <c r="AY106" i="10" s="1"/>
  <c r="AT137" i="10"/>
  <c r="AV137" i="10" s="1"/>
  <c r="AT132" i="10"/>
  <c r="AV132" i="10" s="1"/>
  <c r="AT78" i="10"/>
  <c r="AV78" i="10" s="1"/>
  <c r="AX144" i="10"/>
  <c r="AY144" i="10" s="1"/>
  <c r="AU138" i="10"/>
  <c r="AW138" i="10" s="1"/>
  <c r="AT128" i="10"/>
  <c r="AV128" i="10" s="1"/>
  <c r="AT122" i="10"/>
  <c r="AV122" i="10" s="1"/>
  <c r="AU147" i="10"/>
  <c r="AW147" i="10" s="1"/>
  <c r="AX146" i="10"/>
  <c r="AY146" i="10" s="1"/>
  <c r="AT138" i="10"/>
  <c r="AV138" i="10" s="1"/>
  <c r="AX136" i="10"/>
  <c r="AY136" i="10" s="1"/>
  <c r="AT134" i="10"/>
  <c r="AV134" i="10" s="1"/>
  <c r="AX118" i="10"/>
  <c r="AY118" i="10" s="1"/>
  <c r="AU114" i="10"/>
  <c r="AW114" i="10" s="1"/>
  <c r="AU105" i="10"/>
  <c r="AW105" i="10" s="1"/>
  <c r="AU83" i="10"/>
  <c r="AW83" i="10" s="1"/>
  <c r="AX142" i="10"/>
  <c r="AY142" i="10" s="1"/>
  <c r="AU132" i="10"/>
  <c r="AW132" i="10" s="1"/>
  <c r="AX110" i="10"/>
  <c r="AY110" i="10" s="1"/>
  <c r="AX80" i="10"/>
  <c r="AY80" i="10" s="1"/>
  <c r="AT140" i="10"/>
  <c r="AV140" i="10" s="1"/>
  <c r="AU131" i="10"/>
  <c r="AW131" i="10" s="1"/>
  <c r="AU118" i="10"/>
  <c r="AW118" i="10" s="1"/>
  <c r="AX116" i="10"/>
  <c r="AY116" i="10" s="1"/>
  <c r="AT112" i="10"/>
  <c r="AV112" i="10" s="1"/>
  <c r="AU68" i="10"/>
  <c r="AW68" i="10" s="1"/>
  <c r="AX127" i="10"/>
  <c r="AY127" i="10" s="1"/>
  <c r="AT145" i="10"/>
  <c r="AV145" i="10" s="1"/>
  <c r="AU144" i="10"/>
  <c r="AW144" i="10" s="1"/>
  <c r="AX143" i="10"/>
  <c r="AY143" i="10" s="1"/>
  <c r="AU134" i="10"/>
  <c r="AW134" i="10" s="1"/>
  <c r="AU120" i="10"/>
  <c r="AW120" i="10" s="1"/>
  <c r="AU149" i="10"/>
  <c r="AW149" i="10" s="1"/>
  <c r="AX148" i="10"/>
  <c r="AY148" i="10" s="1"/>
  <c r="AT144" i="10"/>
  <c r="AV144" i="10" s="1"/>
  <c r="AT141" i="10"/>
  <c r="AV141" i="10" s="1"/>
  <c r="AU140" i="10"/>
  <c r="AW140" i="10" s="1"/>
  <c r="AX139" i="10"/>
  <c r="AY139" i="10" s="1"/>
  <c r="AU126" i="10"/>
  <c r="AW126" i="10" s="1"/>
  <c r="AX124" i="10"/>
  <c r="AY124" i="10" s="1"/>
  <c r="AT120" i="10"/>
  <c r="AV120" i="10" s="1"/>
  <c r="AT114" i="10"/>
  <c r="AV114" i="10" s="1"/>
  <c r="AU112" i="10"/>
  <c r="AW112" i="10" s="1"/>
  <c r="AX111" i="10"/>
  <c r="AY111" i="10" s="1"/>
  <c r="AU95" i="10"/>
  <c r="AW95" i="10" s="1"/>
  <c r="AT83" i="10"/>
  <c r="AV83" i="10" s="1"/>
  <c r="AX149" i="10"/>
  <c r="AY149" i="10" s="1"/>
  <c r="AT147" i="10"/>
  <c r="AV147" i="10" s="1"/>
  <c r="AU145" i="10"/>
  <c r="AW145" i="10" s="1"/>
  <c r="AX141" i="10"/>
  <c r="AY141" i="10" s="1"/>
  <c r="AT139" i="10"/>
  <c r="AV139" i="10" s="1"/>
  <c r="AU137" i="10"/>
  <c r="AW137" i="10" s="1"/>
  <c r="AX133" i="10"/>
  <c r="AY133" i="10" s="1"/>
  <c r="AT131" i="10"/>
  <c r="AV131" i="10" s="1"/>
  <c r="AU129" i="10"/>
  <c r="AW129" i="10" s="1"/>
  <c r="AX125" i="10"/>
  <c r="AY125" i="10" s="1"/>
  <c r="AT123" i="10"/>
  <c r="AV123" i="10" s="1"/>
  <c r="AU121" i="10"/>
  <c r="AW121" i="10" s="1"/>
  <c r="AX117" i="10"/>
  <c r="AY117" i="10" s="1"/>
  <c r="AT115" i="10"/>
  <c r="AV115" i="10" s="1"/>
  <c r="AU113" i="10"/>
  <c r="AW113" i="10" s="1"/>
  <c r="AX109" i="10"/>
  <c r="AY109" i="10" s="1"/>
  <c r="AT107" i="10"/>
  <c r="AV107" i="10" s="1"/>
  <c r="AT105" i="10"/>
  <c r="AV105" i="10" s="1"/>
  <c r="AT102" i="10"/>
  <c r="AV102" i="10" s="1"/>
  <c r="AU101" i="10"/>
  <c r="AW101" i="10" s="1"/>
  <c r="AX99" i="10"/>
  <c r="AY99" i="10" s="1"/>
  <c r="AT95" i="10"/>
  <c r="AV95" i="10" s="1"/>
  <c r="AX79" i="10"/>
  <c r="AY79" i="10" s="1"/>
  <c r="AT65" i="10"/>
  <c r="AV65" i="10" s="1"/>
  <c r="AX51" i="10"/>
  <c r="AY51" i="10" s="1"/>
  <c r="AU47" i="10"/>
  <c r="AW47" i="10" s="1"/>
  <c r="AU44" i="10"/>
  <c r="AW44" i="10" s="1"/>
  <c r="AU104" i="10"/>
  <c r="AW104" i="10" s="1"/>
  <c r="AX103" i="10"/>
  <c r="AY103" i="10" s="1"/>
  <c r="AT101" i="10"/>
  <c r="AV101" i="10" s="1"/>
  <c r="AU100" i="10"/>
  <c r="AW100" i="10" s="1"/>
  <c r="AX97" i="10"/>
  <c r="AY97" i="10" s="1"/>
  <c r="AU87" i="10"/>
  <c r="AW87" i="10" s="1"/>
  <c r="AX85" i="10"/>
  <c r="AY85" i="10" s="1"/>
  <c r="AT81" i="10"/>
  <c r="AV81" i="10" s="1"/>
  <c r="AX71" i="10"/>
  <c r="AY71" i="10" s="1"/>
  <c r="AT54" i="10"/>
  <c r="AV54" i="10" s="1"/>
  <c r="AX48" i="10"/>
  <c r="AY48" i="10" s="1"/>
  <c r="AU135" i="10"/>
  <c r="AW135" i="10" s="1"/>
  <c r="AX131" i="10"/>
  <c r="AY131" i="10" s="1"/>
  <c r="AT129" i="10"/>
  <c r="AV129" i="10" s="1"/>
  <c r="AU127" i="10"/>
  <c r="AW127" i="10" s="1"/>
  <c r="AX123" i="10"/>
  <c r="AY123" i="10" s="1"/>
  <c r="AT121" i="10"/>
  <c r="AV121" i="10" s="1"/>
  <c r="AU119" i="10"/>
  <c r="AW119" i="10" s="1"/>
  <c r="AX115" i="10"/>
  <c r="AY115" i="10" s="1"/>
  <c r="AT113" i="10"/>
  <c r="AV113" i="10" s="1"/>
  <c r="AU111" i="10"/>
  <c r="AW111" i="10" s="1"/>
  <c r="AX107" i="10"/>
  <c r="AY107" i="10" s="1"/>
  <c r="AU99" i="10"/>
  <c r="AW99" i="10" s="1"/>
  <c r="AT94" i="10"/>
  <c r="AV94" i="10" s="1"/>
  <c r="AU93" i="10"/>
  <c r="AW93" i="10" s="1"/>
  <c r="AX91" i="10"/>
  <c r="AY91" i="10" s="1"/>
  <c r="AT87" i="10"/>
  <c r="AV87" i="10" s="1"/>
  <c r="AX72" i="10"/>
  <c r="AY72" i="10" s="1"/>
  <c r="AT69" i="10"/>
  <c r="AV69" i="10" s="1"/>
  <c r="AX59" i="10"/>
  <c r="AY59" i="10" s="1"/>
  <c r="AU55" i="10"/>
  <c r="AW55" i="10" s="1"/>
  <c r="AU52" i="10"/>
  <c r="AW52" i="10" s="1"/>
  <c r="AT41" i="10"/>
  <c r="AV41" i="10" s="1"/>
  <c r="AT99" i="10"/>
  <c r="AV99" i="10" s="1"/>
  <c r="AU97" i="10"/>
  <c r="AW97" i="10" s="1"/>
  <c r="AX96" i="10"/>
  <c r="AY96" i="10" s="1"/>
  <c r="AT93" i="10"/>
  <c r="AV93" i="10" s="1"/>
  <c r="AU92" i="10"/>
  <c r="AW92" i="10" s="1"/>
  <c r="AX89" i="10"/>
  <c r="AY89" i="10" s="1"/>
  <c r="AU79" i="10"/>
  <c r="AW79" i="10" s="1"/>
  <c r="AX77" i="10"/>
  <c r="AY77" i="10" s="1"/>
  <c r="AU71" i="10"/>
  <c r="AW71" i="10" s="1"/>
  <c r="AT70" i="10"/>
  <c r="AV70" i="10" s="1"/>
  <c r="AT62" i="10"/>
  <c r="AV62" i="10" s="1"/>
  <c r="AX56" i="10"/>
  <c r="AY56" i="10" s="1"/>
  <c r="AX35" i="10"/>
  <c r="AY35" i="10" s="1"/>
  <c r="AX32" i="10"/>
  <c r="AY32" i="10" s="1"/>
  <c r="AX145" i="10"/>
  <c r="AY145" i="10" s="1"/>
  <c r="AT143" i="10"/>
  <c r="AV143" i="10" s="1"/>
  <c r="AU141" i="10"/>
  <c r="AW141" i="10" s="1"/>
  <c r="AX137" i="10"/>
  <c r="AY137" i="10" s="1"/>
  <c r="AT135" i="10"/>
  <c r="AV135" i="10" s="1"/>
  <c r="AU133" i="10"/>
  <c r="AW133" i="10" s="1"/>
  <c r="AX129" i="10"/>
  <c r="AY129" i="10" s="1"/>
  <c r="AT127" i="10"/>
  <c r="AV127" i="10" s="1"/>
  <c r="AU125" i="10"/>
  <c r="AW125" i="10" s="1"/>
  <c r="AX121" i="10"/>
  <c r="AY121" i="10" s="1"/>
  <c r="AT119" i="10"/>
  <c r="AV119" i="10" s="1"/>
  <c r="AU117" i="10"/>
  <c r="AW117" i="10" s="1"/>
  <c r="AX113" i="10"/>
  <c r="AY113" i="10" s="1"/>
  <c r="AT111" i="10"/>
  <c r="AV111" i="10" s="1"/>
  <c r="AU109" i="10"/>
  <c r="AW109" i="10" s="1"/>
  <c r="AU103" i="10"/>
  <c r="AW103" i="10" s="1"/>
  <c r="AX95" i="10"/>
  <c r="AY95" i="10" s="1"/>
  <c r="AU91" i="10"/>
  <c r="AW91" i="10" s="1"/>
  <c r="AT86" i="10"/>
  <c r="AV86" i="10" s="1"/>
  <c r="AU85" i="10"/>
  <c r="AW85" i="10" s="1"/>
  <c r="AX83" i="10"/>
  <c r="AY83" i="10" s="1"/>
  <c r="AT79" i="10"/>
  <c r="AV79" i="10" s="1"/>
  <c r="AX75" i="10"/>
  <c r="AY75" i="10" s="1"/>
  <c r="AX67" i="10"/>
  <c r="AY67" i="10" s="1"/>
  <c r="AU63" i="10"/>
  <c r="AW63" i="10" s="1"/>
  <c r="AU60" i="10"/>
  <c r="AW60" i="10" s="1"/>
  <c r="AT49" i="10"/>
  <c r="AV49" i="10" s="1"/>
  <c r="AT38" i="10"/>
  <c r="AV38" i="10" s="1"/>
  <c r="AX108" i="10"/>
  <c r="AY108" i="10" s="1"/>
  <c r="AT106" i="10"/>
  <c r="AV106" i="10" s="1"/>
  <c r="AT103" i="10"/>
  <c r="AV103" i="10" s="1"/>
  <c r="AX101" i="10"/>
  <c r="AY101" i="10" s="1"/>
  <c r="AT97" i="10"/>
  <c r="AV97" i="10" s="1"/>
  <c r="AT91" i="10"/>
  <c r="AV91" i="10" s="1"/>
  <c r="AU89" i="10"/>
  <c r="AW89" i="10" s="1"/>
  <c r="AX88" i="10"/>
  <c r="AY88" i="10" s="1"/>
  <c r="AT85" i="10"/>
  <c r="AV85" i="10" s="1"/>
  <c r="AU84" i="10"/>
  <c r="AW84" i="10" s="1"/>
  <c r="AX81" i="10"/>
  <c r="AY81" i="10" s="1"/>
  <c r="AU76" i="10"/>
  <c r="AW76" i="10" s="1"/>
  <c r="AU75" i="10"/>
  <c r="AW75" i="10" s="1"/>
  <c r="AT73" i="10"/>
  <c r="AV73" i="10" s="1"/>
  <c r="AX64" i="10"/>
  <c r="AY64" i="10" s="1"/>
  <c r="AU39" i="10"/>
  <c r="AW39" i="10" s="1"/>
  <c r="AU36" i="10"/>
  <c r="AW36" i="10" s="1"/>
  <c r="AX102" i="10"/>
  <c r="AY102" i="10" s="1"/>
  <c r="AT100" i="10"/>
  <c r="AV100" i="10" s="1"/>
  <c r="AU98" i="10"/>
  <c r="AW98" i="10" s="1"/>
  <c r="AX94" i="10"/>
  <c r="AY94" i="10" s="1"/>
  <c r="AT92" i="10"/>
  <c r="AV92" i="10" s="1"/>
  <c r="AU90" i="10"/>
  <c r="AW90" i="10" s="1"/>
  <c r="AX86" i="10"/>
  <c r="AY86" i="10" s="1"/>
  <c r="AT84" i="10"/>
  <c r="AV84" i="10" s="1"/>
  <c r="AU82" i="10"/>
  <c r="AW82" i="10" s="1"/>
  <c r="AX78" i="10"/>
  <c r="AY78" i="10" s="1"/>
  <c r="AT76" i="10"/>
  <c r="AV76" i="10" s="1"/>
  <c r="AU74" i="10"/>
  <c r="AW74" i="10" s="1"/>
  <c r="AX70" i="10"/>
  <c r="AY70" i="10" s="1"/>
  <c r="AT68" i="10"/>
  <c r="AV68" i="10" s="1"/>
  <c r="AU66" i="10"/>
  <c r="AW66" i="10" s="1"/>
  <c r="AX62" i="10"/>
  <c r="AY62" i="10" s="1"/>
  <c r="AT60" i="10"/>
  <c r="AV60" i="10" s="1"/>
  <c r="AU58" i="10"/>
  <c r="AW58" i="10" s="1"/>
  <c r="AX54" i="10"/>
  <c r="AY54" i="10" s="1"/>
  <c r="AT52" i="10"/>
  <c r="AV52" i="10" s="1"/>
  <c r="AU50" i="10"/>
  <c r="AW50" i="10" s="1"/>
  <c r="AX46" i="10"/>
  <c r="AY46" i="10" s="1"/>
  <c r="AT44" i="10"/>
  <c r="AV44" i="10" s="1"/>
  <c r="AU42" i="10"/>
  <c r="AW42" i="10" s="1"/>
  <c r="AX38" i="10"/>
  <c r="AY38" i="10" s="1"/>
  <c r="AT36" i="10"/>
  <c r="AV36" i="10" s="1"/>
  <c r="AU34" i="10"/>
  <c r="AW34" i="10" s="1"/>
  <c r="AU77" i="10"/>
  <c r="AW77" i="10" s="1"/>
  <c r="AX73" i="10"/>
  <c r="AY73" i="10" s="1"/>
  <c r="AT71" i="10"/>
  <c r="AV71" i="10" s="1"/>
  <c r="AU69" i="10"/>
  <c r="AW69" i="10" s="1"/>
  <c r="AX65" i="10"/>
  <c r="AY65" i="10" s="1"/>
  <c r="AT63" i="10"/>
  <c r="AV63" i="10" s="1"/>
  <c r="AU61" i="10"/>
  <c r="AW61" i="10" s="1"/>
  <c r="AX57" i="10"/>
  <c r="AY57" i="10" s="1"/>
  <c r="AT55" i="10"/>
  <c r="AV55" i="10" s="1"/>
  <c r="AU53" i="10"/>
  <c r="AW53" i="10" s="1"/>
  <c r="AX49" i="10"/>
  <c r="AY49" i="10" s="1"/>
  <c r="AT47" i="10"/>
  <c r="AV47" i="10" s="1"/>
  <c r="AU45" i="10"/>
  <c r="AW45" i="10" s="1"/>
  <c r="AX41" i="10"/>
  <c r="AY41" i="10" s="1"/>
  <c r="AT39" i="10"/>
  <c r="AV39" i="10" s="1"/>
  <c r="AU37" i="10"/>
  <c r="AW37" i="10" s="1"/>
  <c r="AX33" i="10"/>
  <c r="AY33" i="10" s="1"/>
  <c r="AX100" i="10"/>
  <c r="AY100" i="10" s="1"/>
  <c r="AT98" i="10"/>
  <c r="AV98" i="10" s="1"/>
  <c r="AU96" i="10"/>
  <c r="AW96" i="10" s="1"/>
  <c r="AX92" i="10"/>
  <c r="AY92" i="10" s="1"/>
  <c r="AT90" i="10"/>
  <c r="AV90" i="10" s="1"/>
  <c r="AU88" i="10"/>
  <c r="AW88" i="10" s="1"/>
  <c r="AX84" i="10"/>
  <c r="AY84" i="10" s="1"/>
  <c r="AT82" i="10"/>
  <c r="AV82" i="10" s="1"/>
  <c r="AU80" i="10"/>
  <c r="AW80" i="10" s="1"/>
  <c r="AX76" i="10"/>
  <c r="AY76" i="10" s="1"/>
  <c r="AT74" i="10"/>
  <c r="AV74" i="10" s="1"/>
  <c r="AU72" i="10"/>
  <c r="AW72" i="10" s="1"/>
  <c r="AX68" i="10"/>
  <c r="AY68" i="10" s="1"/>
  <c r="AT66" i="10"/>
  <c r="AV66" i="10" s="1"/>
  <c r="AU64" i="10"/>
  <c r="AW64" i="10" s="1"/>
  <c r="AX60" i="10"/>
  <c r="AY60" i="10" s="1"/>
  <c r="AT58" i="10"/>
  <c r="AV58" i="10" s="1"/>
  <c r="AU56" i="10"/>
  <c r="AW56" i="10" s="1"/>
  <c r="AX52" i="10"/>
  <c r="AY52" i="10" s="1"/>
  <c r="AT50" i="10"/>
  <c r="AV50" i="10" s="1"/>
  <c r="AU48" i="10"/>
  <c r="AW48" i="10" s="1"/>
  <c r="AX44" i="10"/>
  <c r="AY44" i="10" s="1"/>
  <c r="AT42" i="10"/>
  <c r="AV42" i="10" s="1"/>
  <c r="AU40" i="10"/>
  <c r="AW40" i="10" s="1"/>
  <c r="AX36" i="10"/>
  <c r="AY36" i="10" s="1"/>
  <c r="AT34" i="10"/>
  <c r="AV34" i="10" s="1"/>
  <c r="AU32" i="10"/>
  <c r="AW32" i="10" s="1"/>
  <c r="AU67" i="10"/>
  <c r="AW67" i="10" s="1"/>
  <c r="AX63" i="10"/>
  <c r="AY63" i="10" s="1"/>
  <c r="AT61" i="10"/>
  <c r="AV61" i="10" s="1"/>
  <c r="AU59" i="10"/>
  <c r="AW59" i="10" s="1"/>
  <c r="AX55" i="10"/>
  <c r="AY55" i="10" s="1"/>
  <c r="AT53" i="10"/>
  <c r="AV53" i="10" s="1"/>
  <c r="AU51" i="10"/>
  <c r="AW51" i="10" s="1"/>
  <c r="AX47" i="10"/>
  <c r="AY47" i="10" s="1"/>
  <c r="AT45" i="10"/>
  <c r="AV45" i="10" s="1"/>
  <c r="AU43" i="10"/>
  <c r="AW43" i="10" s="1"/>
  <c r="AX39" i="10"/>
  <c r="AY39" i="10" s="1"/>
  <c r="AT37" i="10"/>
  <c r="AV37" i="10" s="1"/>
  <c r="AU35" i="10"/>
  <c r="AW35" i="10" s="1"/>
  <c r="AT104" i="10"/>
  <c r="AV104" i="10" s="1"/>
  <c r="AU102" i="10"/>
  <c r="AW102" i="10" s="1"/>
  <c r="AX98" i="10"/>
  <c r="AY98" i="10" s="1"/>
  <c r="AT96" i="10"/>
  <c r="AV96" i="10" s="1"/>
  <c r="AU94" i="10"/>
  <c r="AW94" i="10" s="1"/>
  <c r="AX90" i="10"/>
  <c r="AY90" i="10" s="1"/>
  <c r="AT88" i="10"/>
  <c r="AV88" i="10" s="1"/>
  <c r="AU86" i="10"/>
  <c r="AW86" i="10" s="1"/>
  <c r="AX82" i="10"/>
  <c r="AY82" i="10" s="1"/>
  <c r="AT80" i="10"/>
  <c r="AV80" i="10" s="1"/>
  <c r="AU78" i="10"/>
  <c r="AW78" i="10" s="1"/>
  <c r="AX74" i="10"/>
  <c r="AY74" i="10" s="1"/>
  <c r="AT72" i="10"/>
  <c r="AV72" i="10" s="1"/>
  <c r="AU70" i="10"/>
  <c r="AW70" i="10" s="1"/>
  <c r="AX66" i="10"/>
  <c r="AY66" i="10" s="1"/>
  <c r="AT64" i="10"/>
  <c r="AV64" i="10" s="1"/>
  <c r="AU62" i="10"/>
  <c r="AW62" i="10" s="1"/>
  <c r="AX58" i="10"/>
  <c r="AY58" i="10" s="1"/>
  <c r="AT56" i="10"/>
  <c r="AV56" i="10" s="1"/>
  <c r="AU54" i="10"/>
  <c r="AW54" i="10" s="1"/>
  <c r="AX50" i="10"/>
  <c r="AY50" i="10" s="1"/>
  <c r="AT48" i="10"/>
  <c r="AV48" i="10" s="1"/>
  <c r="AU46" i="10"/>
  <c r="AW46" i="10" s="1"/>
  <c r="AX42" i="10"/>
  <c r="AY42" i="10" s="1"/>
  <c r="AT40" i="10"/>
  <c r="AV40" i="10" s="1"/>
  <c r="AU38" i="10"/>
  <c r="AW38" i="10" s="1"/>
  <c r="AX34" i="10"/>
  <c r="AY34" i="10" s="1"/>
  <c r="AT32" i="10"/>
  <c r="AV32" i="10" s="1"/>
  <c r="AU73" i="10"/>
  <c r="AW73" i="10" s="1"/>
  <c r="AX69" i="10"/>
  <c r="AY69" i="10" s="1"/>
  <c r="AT67" i="10"/>
  <c r="AV67" i="10" s="1"/>
  <c r="AU65" i="10"/>
  <c r="AW65" i="10" s="1"/>
  <c r="AX61" i="10"/>
  <c r="AY61" i="10" s="1"/>
  <c r="AT59" i="10"/>
  <c r="AV59" i="10" s="1"/>
  <c r="AU57" i="10"/>
  <c r="AW57" i="10" s="1"/>
  <c r="AX53" i="10"/>
  <c r="AY53" i="10" s="1"/>
  <c r="AT51" i="10"/>
  <c r="AV51" i="10" s="1"/>
  <c r="AU49" i="10"/>
  <c r="AW49" i="10" s="1"/>
  <c r="AX45" i="10"/>
  <c r="AY45" i="10" s="1"/>
  <c r="AT43" i="10"/>
  <c r="AV43" i="10" s="1"/>
  <c r="AU41" i="10"/>
  <c r="AW41" i="10" s="1"/>
  <c r="AX37" i="10"/>
  <c r="AY37" i="10" s="1"/>
  <c r="AT35" i="10"/>
  <c r="AV35" i="10" s="1"/>
  <c r="AU33" i="10"/>
  <c r="AW33" i="10" s="1"/>
  <c r="AZ31" i="10"/>
  <c r="AZ151" i="10" s="1"/>
  <c r="B165" i="10" s="1"/>
  <c r="BA31" i="10"/>
  <c r="BB31" i="10" s="1"/>
  <c r="BB151" i="10" l="1"/>
  <c r="B164" i="10" s="1"/>
  <c r="AS31" i="10" l="1"/>
  <c r="AX31" i="10" a="1"/>
  <c r="AU31" i="10" a="1"/>
  <c r="AT31" i="10" a="1"/>
  <c r="AX31" i="10" l="1"/>
  <c r="AY31" i="10" s="1"/>
  <c r="AU31" i="10"/>
  <c r="AW31" i="10" s="1"/>
  <c r="AT31" i="10"/>
  <c r="AV31" i="10" s="1"/>
  <c r="AS151" i="10" l="1"/>
  <c r="B161" i="10" s="1"/>
  <c r="AR151" i="10"/>
  <c r="B160" i="10" s="1"/>
  <c r="AY151" i="10" l="1"/>
  <c r="B163" i="10" s="1"/>
  <c r="AW151" i="10"/>
  <c r="AV151" i="10"/>
  <c r="B162" i="10" l="1"/>
  <c r="B157" i="9"/>
  <c r="AA152" i="9"/>
  <c r="S152" i="9"/>
  <c r="D33" i="9"/>
  <c r="AM33" i="9" s="1"/>
  <c r="D34" i="9"/>
  <c r="D35" i="9"/>
  <c r="D36" i="9"/>
  <c r="D37" i="9"/>
  <c r="D38" i="9"/>
  <c r="D39" i="9"/>
  <c r="D40" i="9"/>
  <c r="AM40" i="9" s="1"/>
  <c r="D41" i="9"/>
  <c r="D42" i="9"/>
  <c r="D43" i="9"/>
  <c r="D44" i="9"/>
  <c r="D45" i="9"/>
  <c r="D46" i="9"/>
  <c r="D47" i="9"/>
  <c r="D48" i="9"/>
  <c r="AH48" i="9" s="1"/>
  <c r="D49" i="9"/>
  <c r="D50" i="9"/>
  <c r="D51" i="9"/>
  <c r="D52" i="9"/>
  <c r="D53" i="9"/>
  <c r="D54" i="9"/>
  <c r="D55" i="9"/>
  <c r="D56" i="9"/>
  <c r="AG56" i="9" s="1"/>
  <c r="D57" i="9"/>
  <c r="D58" i="9"/>
  <c r="D59" i="9"/>
  <c r="D60" i="9"/>
  <c r="D61" i="9"/>
  <c r="D62" i="9"/>
  <c r="D63" i="9"/>
  <c r="D64" i="9"/>
  <c r="AM64" i="9" s="1"/>
  <c r="D65" i="9"/>
  <c r="D66" i="9"/>
  <c r="D67" i="9"/>
  <c r="D68" i="9"/>
  <c r="D69" i="9"/>
  <c r="D70" i="9"/>
  <c r="D71" i="9"/>
  <c r="D72" i="9"/>
  <c r="AG72" i="9" s="1"/>
  <c r="D73" i="9"/>
  <c r="D74" i="9"/>
  <c r="D75" i="9"/>
  <c r="D76" i="9"/>
  <c r="D77" i="9"/>
  <c r="D78" i="9"/>
  <c r="D79" i="9"/>
  <c r="D80" i="9"/>
  <c r="AM80" i="9" s="1"/>
  <c r="D81" i="9"/>
  <c r="D82" i="9"/>
  <c r="D83" i="9"/>
  <c r="D84" i="9"/>
  <c r="D85" i="9"/>
  <c r="D86" i="9"/>
  <c r="D87" i="9"/>
  <c r="D88" i="9"/>
  <c r="AM88" i="9" s="1"/>
  <c r="D89" i="9"/>
  <c r="D90" i="9"/>
  <c r="D91" i="9"/>
  <c r="D92" i="9"/>
  <c r="D93" i="9"/>
  <c r="D94" i="9"/>
  <c r="D95" i="9"/>
  <c r="D96" i="9"/>
  <c r="AG96" i="9" s="1"/>
  <c r="D97" i="9"/>
  <c r="D98" i="9"/>
  <c r="D99" i="9"/>
  <c r="D100" i="9"/>
  <c r="D101" i="9"/>
  <c r="D102" i="9"/>
  <c r="D103" i="9"/>
  <c r="D104" i="9"/>
  <c r="AM104" i="9" s="1"/>
  <c r="D105" i="9"/>
  <c r="D106" i="9"/>
  <c r="D107" i="9"/>
  <c r="D108" i="9"/>
  <c r="D109" i="9"/>
  <c r="D110" i="9"/>
  <c r="D111" i="9"/>
  <c r="D112" i="9"/>
  <c r="AH112" i="9" s="1"/>
  <c r="D113" i="9"/>
  <c r="D114" i="9"/>
  <c r="D115" i="9"/>
  <c r="D116" i="9"/>
  <c r="D117" i="9"/>
  <c r="D118" i="9"/>
  <c r="D119" i="9"/>
  <c r="D120" i="9"/>
  <c r="AG120" i="9" s="1"/>
  <c r="D121" i="9"/>
  <c r="D122" i="9"/>
  <c r="D123" i="9"/>
  <c r="D124" i="9"/>
  <c r="D125" i="9"/>
  <c r="D126" i="9"/>
  <c r="D127" i="9"/>
  <c r="D128" i="9"/>
  <c r="AM128" i="9" s="1"/>
  <c r="D129" i="9"/>
  <c r="D130" i="9"/>
  <c r="D131" i="9"/>
  <c r="D132" i="9"/>
  <c r="D133" i="9"/>
  <c r="D134" i="9"/>
  <c r="D135" i="9"/>
  <c r="D136" i="9"/>
  <c r="AG136" i="9" s="1"/>
  <c r="D137" i="9"/>
  <c r="D138" i="9"/>
  <c r="D139" i="9"/>
  <c r="D140" i="9"/>
  <c r="D141" i="9"/>
  <c r="D142" i="9"/>
  <c r="D143" i="9"/>
  <c r="D144" i="9"/>
  <c r="AM144" i="9" s="1"/>
  <c r="D145" i="9"/>
  <c r="D146" i="9"/>
  <c r="D147" i="9"/>
  <c r="D148" i="9"/>
  <c r="D149" i="9"/>
  <c r="D150" i="9"/>
  <c r="D151" i="9"/>
  <c r="AH151" i="9" s="1"/>
  <c r="D32" i="9"/>
  <c r="AM32" i="9" s="1"/>
  <c r="AT151" i="9"/>
  <c r="AU151" i="9" s="1"/>
  <c r="AR151" i="9"/>
  <c r="AS151" i="9" s="1"/>
  <c r="AQ151" i="9"/>
  <c r="AP151" i="9"/>
  <c r="AP33" i="9"/>
  <c r="AQ33" i="9"/>
  <c r="AR33" i="9"/>
  <c r="AS33" i="9" s="1"/>
  <c r="AT33" i="9"/>
  <c r="AU33" i="9" s="1"/>
  <c r="AP34" i="9"/>
  <c r="AQ34" i="9"/>
  <c r="AR34" i="9"/>
  <c r="AS34" i="9" s="1"/>
  <c r="AT34" i="9"/>
  <c r="AU34" i="9" s="1"/>
  <c r="AP35" i="9"/>
  <c r="AQ35" i="9"/>
  <c r="AR35" i="9"/>
  <c r="AS35" i="9"/>
  <c r="AT35" i="9"/>
  <c r="AU35" i="9" s="1"/>
  <c r="AP36" i="9"/>
  <c r="AQ36" i="9"/>
  <c r="AR36" i="9"/>
  <c r="AS36" i="9"/>
  <c r="AT36" i="9"/>
  <c r="AU36" i="9"/>
  <c r="AP37" i="9"/>
  <c r="AQ37" i="9"/>
  <c r="AR37" i="9"/>
  <c r="AS37" i="9" s="1"/>
  <c r="AT37" i="9"/>
  <c r="AU37" i="9"/>
  <c r="AP38" i="9"/>
  <c r="AQ38" i="9"/>
  <c r="AR38" i="9"/>
  <c r="AS38" i="9" s="1"/>
  <c r="AT38" i="9"/>
  <c r="AU38" i="9" s="1"/>
  <c r="AP39" i="9"/>
  <c r="AQ39" i="9"/>
  <c r="AR39" i="9"/>
  <c r="AS39" i="9"/>
  <c r="AT39" i="9"/>
  <c r="AU39" i="9" s="1"/>
  <c r="AP40" i="9"/>
  <c r="AQ40" i="9"/>
  <c r="AR40" i="9"/>
  <c r="AS40" i="9"/>
  <c r="AT40" i="9"/>
  <c r="AU40" i="9"/>
  <c r="AP41" i="9"/>
  <c r="AQ41" i="9"/>
  <c r="AR41" i="9"/>
  <c r="AS41" i="9" s="1"/>
  <c r="AT41" i="9"/>
  <c r="AU41" i="9"/>
  <c r="AP42" i="9"/>
  <c r="AQ42" i="9"/>
  <c r="AR42" i="9"/>
  <c r="AS42" i="9" s="1"/>
  <c r="AT42" i="9"/>
  <c r="AU42" i="9" s="1"/>
  <c r="AP43" i="9"/>
  <c r="AQ43" i="9"/>
  <c r="AR43" i="9"/>
  <c r="AS43" i="9"/>
  <c r="AT43" i="9"/>
  <c r="AU43" i="9" s="1"/>
  <c r="AP44" i="9"/>
  <c r="AQ44" i="9"/>
  <c r="AR44" i="9"/>
  <c r="AS44" i="9"/>
  <c r="AT44" i="9"/>
  <c r="AU44" i="9"/>
  <c r="AP45" i="9"/>
  <c r="AQ45" i="9"/>
  <c r="AR45" i="9"/>
  <c r="AS45" i="9" s="1"/>
  <c r="AT45" i="9"/>
  <c r="AU45" i="9"/>
  <c r="AP46" i="9"/>
  <c r="AQ46" i="9"/>
  <c r="AR46" i="9"/>
  <c r="AS46" i="9" s="1"/>
  <c r="AT46" i="9"/>
  <c r="AU46" i="9" s="1"/>
  <c r="AP47" i="9"/>
  <c r="AQ47" i="9"/>
  <c r="AR47" i="9"/>
  <c r="AS47" i="9"/>
  <c r="AT47" i="9"/>
  <c r="AU47" i="9" s="1"/>
  <c r="AP48" i="9"/>
  <c r="AQ48" i="9"/>
  <c r="AR48" i="9"/>
  <c r="AS48" i="9"/>
  <c r="AT48" i="9"/>
  <c r="AU48" i="9"/>
  <c r="AP49" i="9"/>
  <c r="AQ49" i="9"/>
  <c r="AR49" i="9"/>
  <c r="AS49" i="9" s="1"/>
  <c r="AT49" i="9"/>
  <c r="AU49" i="9"/>
  <c r="AP50" i="9"/>
  <c r="AQ50" i="9"/>
  <c r="AR50" i="9"/>
  <c r="AS50" i="9" s="1"/>
  <c r="AT50" i="9"/>
  <c r="AU50" i="9" s="1"/>
  <c r="AP51" i="9"/>
  <c r="AQ51" i="9"/>
  <c r="AR51" i="9"/>
  <c r="AS51" i="9"/>
  <c r="AT51" i="9"/>
  <c r="AU51" i="9" s="1"/>
  <c r="AP52" i="9"/>
  <c r="AQ52" i="9"/>
  <c r="AR52" i="9"/>
  <c r="AS52" i="9"/>
  <c r="AT52" i="9"/>
  <c r="AU52" i="9"/>
  <c r="AP53" i="9"/>
  <c r="AQ53" i="9"/>
  <c r="AR53" i="9"/>
  <c r="AS53" i="9" s="1"/>
  <c r="AT53" i="9"/>
  <c r="AU53" i="9"/>
  <c r="AP54" i="9"/>
  <c r="AQ54" i="9"/>
  <c r="AR54" i="9"/>
  <c r="AS54" i="9" s="1"/>
  <c r="AT54" i="9"/>
  <c r="AU54" i="9" s="1"/>
  <c r="AP55" i="9"/>
  <c r="AQ55" i="9"/>
  <c r="AR55" i="9"/>
  <c r="AS55" i="9"/>
  <c r="AT55" i="9"/>
  <c r="AU55" i="9" s="1"/>
  <c r="AP56" i="9"/>
  <c r="AQ56" i="9"/>
  <c r="AR56" i="9"/>
  <c r="AS56" i="9"/>
  <c r="AT56" i="9"/>
  <c r="AU56" i="9"/>
  <c r="AP57" i="9"/>
  <c r="AQ57" i="9"/>
  <c r="AR57" i="9"/>
  <c r="AS57" i="9" s="1"/>
  <c r="AT57" i="9"/>
  <c r="AU57" i="9"/>
  <c r="AP58" i="9"/>
  <c r="AQ58" i="9"/>
  <c r="AR58" i="9"/>
  <c r="AS58" i="9" s="1"/>
  <c r="AT58" i="9"/>
  <c r="AU58" i="9" s="1"/>
  <c r="AP59" i="9"/>
  <c r="AQ59" i="9"/>
  <c r="AR59" i="9"/>
  <c r="AS59" i="9"/>
  <c r="AT59" i="9"/>
  <c r="AU59" i="9" s="1"/>
  <c r="AP60" i="9"/>
  <c r="AQ60" i="9"/>
  <c r="AR60" i="9"/>
  <c r="AS60" i="9"/>
  <c r="AT60" i="9"/>
  <c r="AU60" i="9"/>
  <c r="AP61" i="9"/>
  <c r="AQ61" i="9"/>
  <c r="AR61" i="9"/>
  <c r="AS61" i="9" s="1"/>
  <c r="AT61" i="9"/>
  <c r="AU61" i="9"/>
  <c r="AP62" i="9"/>
  <c r="AQ62" i="9"/>
  <c r="AR62" i="9"/>
  <c r="AS62" i="9" s="1"/>
  <c r="AT62" i="9"/>
  <c r="AU62" i="9" s="1"/>
  <c r="AP63" i="9"/>
  <c r="AQ63" i="9"/>
  <c r="AR63" i="9"/>
  <c r="AS63" i="9"/>
  <c r="AT63" i="9"/>
  <c r="AU63" i="9" s="1"/>
  <c r="AP64" i="9"/>
  <c r="AQ64" i="9"/>
  <c r="AR64" i="9"/>
  <c r="AS64" i="9"/>
  <c r="AT64" i="9"/>
  <c r="AU64" i="9"/>
  <c r="AP65" i="9"/>
  <c r="AQ65" i="9"/>
  <c r="AR65" i="9"/>
  <c r="AS65" i="9" s="1"/>
  <c r="AT65" i="9"/>
  <c r="AU65" i="9"/>
  <c r="AP66" i="9"/>
  <c r="AQ66" i="9"/>
  <c r="AR66" i="9"/>
  <c r="AS66" i="9" s="1"/>
  <c r="AT66" i="9"/>
  <c r="AU66" i="9" s="1"/>
  <c r="AP67" i="9"/>
  <c r="AQ67" i="9"/>
  <c r="AR67" i="9"/>
  <c r="AS67" i="9"/>
  <c r="AT67" i="9"/>
  <c r="AU67" i="9" s="1"/>
  <c r="AP68" i="9"/>
  <c r="AQ68" i="9"/>
  <c r="AR68" i="9"/>
  <c r="AS68" i="9"/>
  <c r="AT68" i="9"/>
  <c r="AU68" i="9"/>
  <c r="AP69" i="9"/>
  <c r="AQ69" i="9"/>
  <c r="AR69" i="9"/>
  <c r="AS69" i="9" s="1"/>
  <c r="AT69" i="9"/>
  <c r="AU69" i="9"/>
  <c r="AP70" i="9"/>
  <c r="AQ70" i="9"/>
  <c r="AR70" i="9"/>
  <c r="AS70" i="9" s="1"/>
  <c r="AT70" i="9"/>
  <c r="AU70" i="9" s="1"/>
  <c r="AP71" i="9"/>
  <c r="AQ71" i="9"/>
  <c r="AR71" i="9"/>
  <c r="AS71" i="9"/>
  <c r="AT71" i="9"/>
  <c r="AU71" i="9" s="1"/>
  <c r="AP72" i="9"/>
  <c r="AQ72" i="9"/>
  <c r="AR72" i="9"/>
  <c r="AS72" i="9"/>
  <c r="AT72" i="9"/>
  <c r="AU72" i="9"/>
  <c r="AP73" i="9"/>
  <c r="AQ73" i="9"/>
  <c r="AR73" i="9"/>
  <c r="AS73" i="9" s="1"/>
  <c r="AT73" i="9"/>
  <c r="AU73" i="9"/>
  <c r="AP74" i="9"/>
  <c r="AQ74" i="9"/>
  <c r="AR74" i="9"/>
  <c r="AS74" i="9" s="1"/>
  <c r="AT74" i="9"/>
  <c r="AU74" i="9" s="1"/>
  <c r="AP75" i="9"/>
  <c r="AQ75" i="9"/>
  <c r="AR75" i="9"/>
  <c r="AS75" i="9"/>
  <c r="AT75" i="9"/>
  <c r="AU75" i="9" s="1"/>
  <c r="AP76" i="9"/>
  <c r="AQ76" i="9"/>
  <c r="AR76" i="9"/>
  <c r="AS76" i="9"/>
  <c r="AT76" i="9"/>
  <c r="AU76" i="9"/>
  <c r="AP77" i="9"/>
  <c r="AQ77" i="9"/>
  <c r="AR77" i="9"/>
  <c r="AS77" i="9" s="1"/>
  <c r="AT77" i="9"/>
  <c r="AU77" i="9"/>
  <c r="AP78" i="9"/>
  <c r="AQ78" i="9"/>
  <c r="AR78" i="9"/>
  <c r="AS78" i="9" s="1"/>
  <c r="AT78" i="9"/>
  <c r="AU78" i="9" s="1"/>
  <c r="AP79" i="9"/>
  <c r="AQ79" i="9"/>
  <c r="AR79" i="9"/>
  <c r="AS79" i="9"/>
  <c r="AT79" i="9"/>
  <c r="AU79" i="9" s="1"/>
  <c r="AP80" i="9"/>
  <c r="AQ80" i="9"/>
  <c r="AR80" i="9"/>
  <c r="AS80" i="9"/>
  <c r="AT80" i="9"/>
  <c r="AU80" i="9"/>
  <c r="AP81" i="9"/>
  <c r="AQ81" i="9"/>
  <c r="AR81" i="9"/>
  <c r="AS81" i="9" s="1"/>
  <c r="AT81" i="9"/>
  <c r="AU81" i="9"/>
  <c r="AP82" i="9"/>
  <c r="AQ82" i="9"/>
  <c r="AR82" i="9"/>
  <c r="AS82" i="9" s="1"/>
  <c r="AT82" i="9"/>
  <c r="AU82" i="9" s="1"/>
  <c r="AP83" i="9"/>
  <c r="AQ83" i="9"/>
  <c r="AR83" i="9"/>
  <c r="AS83" i="9"/>
  <c r="AT83" i="9"/>
  <c r="AU83" i="9" s="1"/>
  <c r="AP84" i="9"/>
  <c r="AQ84" i="9"/>
  <c r="AR84" i="9"/>
  <c r="AS84" i="9"/>
  <c r="AT84" i="9"/>
  <c r="AU84" i="9"/>
  <c r="AP85" i="9"/>
  <c r="AQ85" i="9"/>
  <c r="AR85" i="9"/>
  <c r="AS85" i="9" s="1"/>
  <c r="AT85" i="9"/>
  <c r="AU85" i="9"/>
  <c r="AP86" i="9"/>
  <c r="AQ86" i="9"/>
  <c r="AR86" i="9"/>
  <c r="AS86" i="9" s="1"/>
  <c r="AT86" i="9"/>
  <c r="AU86" i="9" s="1"/>
  <c r="AP87" i="9"/>
  <c r="AQ87" i="9"/>
  <c r="AR87" i="9"/>
  <c r="AS87" i="9"/>
  <c r="AT87" i="9"/>
  <c r="AU87" i="9" s="1"/>
  <c r="AP88" i="9"/>
  <c r="AQ88" i="9"/>
  <c r="AR88" i="9"/>
  <c r="AS88" i="9"/>
  <c r="AT88" i="9"/>
  <c r="AU88" i="9"/>
  <c r="AP89" i="9"/>
  <c r="AQ89" i="9"/>
  <c r="AR89" i="9"/>
  <c r="AS89" i="9" s="1"/>
  <c r="AT89" i="9"/>
  <c r="AU89" i="9"/>
  <c r="AP90" i="9"/>
  <c r="AQ90" i="9"/>
  <c r="AR90" i="9"/>
  <c r="AS90" i="9" s="1"/>
  <c r="AT90" i="9"/>
  <c r="AU90" i="9" s="1"/>
  <c r="AP91" i="9"/>
  <c r="AQ91" i="9"/>
  <c r="AR91" i="9"/>
  <c r="AS91" i="9"/>
  <c r="AT91" i="9"/>
  <c r="AU91" i="9" s="1"/>
  <c r="AP92" i="9"/>
  <c r="AQ92" i="9"/>
  <c r="AR92" i="9"/>
  <c r="AS92" i="9"/>
  <c r="AT92" i="9"/>
  <c r="AU92" i="9"/>
  <c r="AP93" i="9"/>
  <c r="AQ93" i="9"/>
  <c r="AR93" i="9"/>
  <c r="AS93" i="9" s="1"/>
  <c r="AT93" i="9"/>
  <c r="AU93" i="9"/>
  <c r="AP94" i="9"/>
  <c r="AQ94" i="9"/>
  <c r="AR94" i="9"/>
  <c r="AS94" i="9" s="1"/>
  <c r="AT94" i="9"/>
  <c r="AU94" i="9" s="1"/>
  <c r="AP95" i="9"/>
  <c r="AQ95" i="9"/>
  <c r="AR95" i="9"/>
  <c r="AS95" i="9"/>
  <c r="AT95" i="9"/>
  <c r="AU95" i="9" s="1"/>
  <c r="AP96" i="9"/>
  <c r="AQ96" i="9"/>
  <c r="AR96" i="9"/>
  <c r="AS96" i="9"/>
  <c r="AT96" i="9"/>
  <c r="AU96" i="9"/>
  <c r="AP97" i="9"/>
  <c r="AQ97" i="9"/>
  <c r="AR97" i="9"/>
  <c r="AS97" i="9" s="1"/>
  <c r="AT97" i="9"/>
  <c r="AU97" i="9"/>
  <c r="AP98" i="9"/>
  <c r="AQ98" i="9"/>
  <c r="AR98" i="9"/>
  <c r="AS98" i="9" s="1"/>
  <c r="AT98" i="9"/>
  <c r="AU98" i="9" s="1"/>
  <c r="AP99" i="9"/>
  <c r="AQ99" i="9"/>
  <c r="AR99" i="9"/>
  <c r="AS99" i="9"/>
  <c r="AT99" i="9"/>
  <c r="AU99" i="9" s="1"/>
  <c r="AP100" i="9"/>
  <c r="AQ100" i="9"/>
  <c r="AR100" i="9"/>
  <c r="AS100" i="9"/>
  <c r="AT100" i="9"/>
  <c r="AU100" i="9"/>
  <c r="AP101" i="9"/>
  <c r="AQ101" i="9"/>
  <c r="AR101" i="9"/>
  <c r="AS101" i="9" s="1"/>
  <c r="AT101" i="9"/>
  <c r="AU101" i="9"/>
  <c r="AP102" i="9"/>
  <c r="AQ102" i="9"/>
  <c r="AR102" i="9"/>
  <c r="AS102" i="9" s="1"/>
  <c r="AT102" i="9"/>
  <c r="AU102" i="9" s="1"/>
  <c r="AP103" i="9"/>
  <c r="AQ103" i="9"/>
  <c r="AR103" i="9"/>
  <c r="AS103" i="9"/>
  <c r="AT103" i="9"/>
  <c r="AU103" i="9" s="1"/>
  <c r="AP104" i="9"/>
  <c r="AQ104" i="9"/>
  <c r="AR104" i="9"/>
  <c r="AS104" i="9"/>
  <c r="AT104" i="9"/>
  <c r="AU104" i="9"/>
  <c r="AP105" i="9"/>
  <c r="AQ105" i="9"/>
  <c r="AR105" i="9"/>
  <c r="AS105" i="9" s="1"/>
  <c r="AT105" i="9"/>
  <c r="AU105" i="9"/>
  <c r="AP106" i="9"/>
  <c r="AQ106" i="9"/>
  <c r="AR106" i="9"/>
  <c r="AS106" i="9" s="1"/>
  <c r="AT106" i="9"/>
  <c r="AU106" i="9" s="1"/>
  <c r="AP107" i="9"/>
  <c r="AQ107" i="9"/>
  <c r="AR107" i="9"/>
  <c r="AS107" i="9"/>
  <c r="AT107" i="9"/>
  <c r="AU107" i="9" s="1"/>
  <c r="AP108" i="9"/>
  <c r="AQ108" i="9"/>
  <c r="AR108" i="9"/>
  <c r="AS108" i="9"/>
  <c r="AT108" i="9"/>
  <c r="AU108" i="9"/>
  <c r="AP109" i="9"/>
  <c r="AQ109" i="9"/>
  <c r="AR109" i="9"/>
  <c r="AS109" i="9" s="1"/>
  <c r="AT109" i="9"/>
  <c r="AU109" i="9"/>
  <c r="AP110" i="9"/>
  <c r="AQ110" i="9"/>
  <c r="AR110" i="9"/>
  <c r="AS110" i="9" s="1"/>
  <c r="AT110" i="9"/>
  <c r="AU110" i="9" s="1"/>
  <c r="AP111" i="9"/>
  <c r="AQ111" i="9"/>
  <c r="AR111" i="9"/>
  <c r="AS111" i="9"/>
  <c r="AT111" i="9"/>
  <c r="AU111" i="9" s="1"/>
  <c r="AP112" i="9"/>
  <c r="AQ112" i="9"/>
  <c r="AR112" i="9"/>
  <c r="AS112" i="9"/>
  <c r="AT112" i="9"/>
  <c r="AU112" i="9"/>
  <c r="AP113" i="9"/>
  <c r="AQ113" i="9"/>
  <c r="AR113" i="9"/>
  <c r="AS113" i="9" s="1"/>
  <c r="AT113" i="9"/>
  <c r="AU113" i="9"/>
  <c r="AP114" i="9"/>
  <c r="AQ114" i="9"/>
  <c r="AR114" i="9"/>
  <c r="AS114" i="9" s="1"/>
  <c r="AT114" i="9"/>
  <c r="AU114" i="9" s="1"/>
  <c r="AP115" i="9"/>
  <c r="AQ115" i="9"/>
  <c r="AR115" i="9"/>
  <c r="AS115" i="9"/>
  <c r="AT115" i="9"/>
  <c r="AU115" i="9" s="1"/>
  <c r="AP116" i="9"/>
  <c r="AQ116" i="9"/>
  <c r="AR116" i="9"/>
  <c r="AS116" i="9"/>
  <c r="AT116" i="9"/>
  <c r="AU116" i="9"/>
  <c r="AP117" i="9"/>
  <c r="AQ117" i="9"/>
  <c r="AR117" i="9"/>
  <c r="AS117" i="9" s="1"/>
  <c r="AT117" i="9"/>
  <c r="AU117" i="9"/>
  <c r="AP118" i="9"/>
  <c r="AQ118" i="9"/>
  <c r="AR118" i="9"/>
  <c r="AS118" i="9" s="1"/>
  <c r="AT118" i="9"/>
  <c r="AU118" i="9" s="1"/>
  <c r="AP119" i="9"/>
  <c r="AQ119" i="9"/>
  <c r="AR119" i="9"/>
  <c r="AS119" i="9"/>
  <c r="AT119" i="9"/>
  <c r="AU119" i="9" s="1"/>
  <c r="AP120" i="9"/>
  <c r="AQ120" i="9"/>
  <c r="AR120" i="9"/>
  <c r="AS120" i="9"/>
  <c r="AT120" i="9"/>
  <c r="AU120" i="9"/>
  <c r="AP121" i="9"/>
  <c r="AQ121" i="9"/>
  <c r="AR121" i="9"/>
  <c r="AS121" i="9" s="1"/>
  <c r="AT121" i="9"/>
  <c r="AU121" i="9"/>
  <c r="AP122" i="9"/>
  <c r="AQ122" i="9"/>
  <c r="AR122" i="9"/>
  <c r="AS122" i="9" s="1"/>
  <c r="AT122" i="9"/>
  <c r="AU122" i="9" s="1"/>
  <c r="AP123" i="9"/>
  <c r="AQ123" i="9"/>
  <c r="AR123" i="9"/>
  <c r="AS123" i="9"/>
  <c r="AT123" i="9"/>
  <c r="AU123" i="9" s="1"/>
  <c r="AP124" i="9"/>
  <c r="AQ124" i="9"/>
  <c r="AR124" i="9"/>
  <c r="AS124" i="9"/>
  <c r="AT124" i="9"/>
  <c r="AU124" i="9"/>
  <c r="AP125" i="9"/>
  <c r="AQ125" i="9"/>
  <c r="AR125" i="9"/>
  <c r="AS125" i="9" s="1"/>
  <c r="AT125" i="9"/>
  <c r="AU125" i="9"/>
  <c r="AP126" i="9"/>
  <c r="AQ126" i="9"/>
  <c r="AR126" i="9"/>
  <c r="AS126" i="9" s="1"/>
  <c r="AT126" i="9"/>
  <c r="AU126" i="9" s="1"/>
  <c r="AP127" i="9"/>
  <c r="AQ127" i="9"/>
  <c r="AR127" i="9"/>
  <c r="AS127" i="9"/>
  <c r="AT127" i="9"/>
  <c r="AU127" i="9" s="1"/>
  <c r="AP128" i="9"/>
  <c r="AQ128" i="9"/>
  <c r="AR128" i="9"/>
  <c r="AS128" i="9"/>
  <c r="AT128" i="9"/>
  <c r="AU128" i="9"/>
  <c r="AP129" i="9"/>
  <c r="AQ129" i="9"/>
  <c r="AR129" i="9"/>
  <c r="AS129" i="9" s="1"/>
  <c r="AT129" i="9"/>
  <c r="AU129" i="9"/>
  <c r="AP130" i="9"/>
  <c r="AQ130" i="9"/>
  <c r="AR130" i="9"/>
  <c r="AS130" i="9" s="1"/>
  <c r="AT130" i="9"/>
  <c r="AU130" i="9" s="1"/>
  <c r="AP131" i="9"/>
  <c r="AQ131" i="9"/>
  <c r="AR131" i="9"/>
  <c r="AS131" i="9"/>
  <c r="AT131" i="9"/>
  <c r="AU131" i="9" s="1"/>
  <c r="AP132" i="9"/>
  <c r="AQ132" i="9"/>
  <c r="AR132" i="9"/>
  <c r="AS132" i="9"/>
  <c r="AT132" i="9"/>
  <c r="AU132" i="9"/>
  <c r="AP133" i="9"/>
  <c r="AQ133" i="9"/>
  <c r="AR133" i="9"/>
  <c r="AS133" i="9" s="1"/>
  <c r="AT133" i="9"/>
  <c r="AU133" i="9"/>
  <c r="AP134" i="9"/>
  <c r="AQ134" i="9"/>
  <c r="AR134" i="9"/>
  <c r="AS134" i="9" s="1"/>
  <c r="AT134" i="9"/>
  <c r="AU134" i="9" s="1"/>
  <c r="AP135" i="9"/>
  <c r="AQ135" i="9"/>
  <c r="AR135" i="9"/>
  <c r="AS135" i="9"/>
  <c r="AT135" i="9"/>
  <c r="AU135" i="9" s="1"/>
  <c r="AP136" i="9"/>
  <c r="AQ136" i="9"/>
  <c r="AR136" i="9"/>
  <c r="AS136" i="9"/>
  <c r="AT136" i="9"/>
  <c r="AU136" i="9"/>
  <c r="AP137" i="9"/>
  <c r="AQ137" i="9"/>
  <c r="AR137" i="9"/>
  <c r="AS137" i="9" s="1"/>
  <c r="AT137" i="9"/>
  <c r="AU137" i="9"/>
  <c r="AP138" i="9"/>
  <c r="AQ138" i="9"/>
  <c r="AR138" i="9"/>
  <c r="AS138" i="9" s="1"/>
  <c r="AT138" i="9"/>
  <c r="AU138" i="9" s="1"/>
  <c r="AP139" i="9"/>
  <c r="AQ139" i="9"/>
  <c r="AR139" i="9"/>
  <c r="AS139" i="9"/>
  <c r="AT139" i="9"/>
  <c r="AU139" i="9" s="1"/>
  <c r="AP140" i="9"/>
  <c r="AQ140" i="9"/>
  <c r="AR140" i="9"/>
  <c r="AS140" i="9"/>
  <c r="AT140" i="9"/>
  <c r="AU140" i="9"/>
  <c r="AP141" i="9"/>
  <c r="AQ141" i="9"/>
  <c r="AR141" i="9"/>
  <c r="AS141" i="9" s="1"/>
  <c r="AT141" i="9"/>
  <c r="AU141" i="9"/>
  <c r="AP142" i="9"/>
  <c r="AQ142" i="9"/>
  <c r="AR142" i="9"/>
  <c r="AS142" i="9" s="1"/>
  <c r="AT142" i="9"/>
  <c r="AU142" i="9" s="1"/>
  <c r="AP143" i="9"/>
  <c r="AQ143" i="9"/>
  <c r="AR143" i="9"/>
  <c r="AS143" i="9"/>
  <c r="AT143" i="9"/>
  <c r="AU143" i="9" s="1"/>
  <c r="AP144" i="9"/>
  <c r="AQ144" i="9"/>
  <c r="AR144" i="9"/>
  <c r="AS144" i="9"/>
  <c r="AT144" i="9"/>
  <c r="AU144" i="9"/>
  <c r="AP145" i="9"/>
  <c r="AQ145" i="9"/>
  <c r="AR145" i="9"/>
  <c r="AS145" i="9" s="1"/>
  <c r="AT145" i="9"/>
  <c r="AU145" i="9"/>
  <c r="AP146" i="9"/>
  <c r="AQ146" i="9"/>
  <c r="AR146" i="9"/>
  <c r="AS146" i="9" s="1"/>
  <c r="AT146" i="9"/>
  <c r="AU146" i="9" s="1"/>
  <c r="AP147" i="9"/>
  <c r="AQ147" i="9"/>
  <c r="AR147" i="9"/>
  <c r="AS147" i="9"/>
  <c r="AT147" i="9"/>
  <c r="AU147" i="9" s="1"/>
  <c r="AP148" i="9"/>
  <c r="AQ148" i="9"/>
  <c r="AR148" i="9"/>
  <c r="AS148" i="9"/>
  <c r="AT148" i="9"/>
  <c r="AU148" i="9"/>
  <c r="AP149" i="9"/>
  <c r="AQ149" i="9"/>
  <c r="AR149" i="9"/>
  <c r="AS149" i="9" s="1"/>
  <c r="AT149" i="9"/>
  <c r="AU149" i="9"/>
  <c r="AP150" i="9"/>
  <c r="AQ150" i="9"/>
  <c r="AR150" i="9"/>
  <c r="AS150" i="9" s="1"/>
  <c r="AT150" i="9"/>
  <c r="AU150" i="9" s="1"/>
  <c r="AT32" i="9"/>
  <c r="AU32" i="9" s="1"/>
  <c r="AR32" i="9"/>
  <c r="AS32" i="9" s="1"/>
  <c r="AQ32" i="9"/>
  <c r="AP32" i="9"/>
  <c r="AO151" i="9"/>
  <c r="AN151" i="9"/>
  <c r="AN33" i="9"/>
  <c r="AO33" i="9"/>
  <c r="AM34" i="9"/>
  <c r="AN34" i="9"/>
  <c r="AO34" i="9"/>
  <c r="AM35" i="9"/>
  <c r="AN35" i="9"/>
  <c r="AO35" i="9"/>
  <c r="AM36" i="9"/>
  <c r="AN36" i="9"/>
  <c r="AO36" i="9"/>
  <c r="AM37" i="9"/>
  <c r="AN37" i="9"/>
  <c r="AO37" i="9"/>
  <c r="AM38" i="9"/>
  <c r="AN38" i="9"/>
  <c r="AO38" i="9"/>
  <c r="AM39" i="9"/>
  <c r="AN39" i="9"/>
  <c r="AO39" i="9"/>
  <c r="AN40" i="9"/>
  <c r="AO40" i="9"/>
  <c r="AM41" i="9"/>
  <c r="AN41" i="9"/>
  <c r="AO41" i="9"/>
  <c r="AM42" i="9"/>
  <c r="AN42" i="9"/>
  <c r="AO42" i="9"/>
  <c r="AM43" i="9"/>
  <c r="AN43" i="9"/>
  <c r="AO43" i="9"/>
  <c r="AM44" i="9"/>
  <c r="AN44" i="9"/>
  <c r="AO44" i="9"/>
  <c r="AM45" i="9"/>
  <c r="AN45" i="9"/>
  <c r="AO45" i="9"/>
  <c r="AM46" i="9"/>
  <c r="AN46" i="9"/>
  <c r="AO46" i="9"/>
  <c r="AM47" i="9"/>
  <c r="AN47" i="9"/>
  <c r="AO47" i="9"/>
  <c r="AN48" i="9"/>
  <c r="AO48" i="9"/>
  <c r="AM49" i="9"/>
  <c r="AN49" i="9"/>
  <c r="AO49" i="9"/>
  <c r="AM50" i="9"/>
  <c r="AN50" i="9"/>
  <c r="AO50" i="9"/>
  <c r="AM51" i="9"/>
  <c r="AN51" i="9"/>
  <c r="AO51" i="9"/>
  <c r="AM52" i="9"/>
  <c r="AN52" i="9"/>
  <c r="AO52" i="9"/>
  <c r="AM53" i="9"/>
  <c r="AN53" i="9"/>
  <c r="AO53" i="9"/>
  <c r="AM54" i="9"/>
  <c r="AN54" i="9"/>
  <c r="AO54" i="9"/>
  <c r="AM55" i="9"/>
  <c r="AN55" i="9"/>
  <c r="AO55" i="9"/>
  <c r="AN56" i="9"/>
  <c r="AO56" i="9"/>
  <c r="AM57" i="9"/>
  <c r="AN57" i="9"/>
  <c r="AO57" i="9"/>
  <c r="AM58" i="9"/>
  <c r="AN58" i="9"/>
  <c r="AO58" i="9"/>
  <c r="AM59" i="9"/>
  <c r="AN59" i="9"/>
  <c r="AO59" i="9"/>
  <c r="AM60" i="9"/>
  <c r="AN60" i="9"/>
  <c r="AO60" i="9"/>
  <c r="AM61" i="9"/>
  <c r="AN61" i="9"/>
  <c r="AO61" i="9"/>
  <c r="AM62" i="9"/>
  <c r="AN62" i="9"/>
  <c r="AO62" i="9"/>
  <c r="AM63" i="9"/>
  <c r="AN63" i="9"/>
  <c r="AO63" i="9"/>
  <c r="AN64" i="9"/>
  <c r="AO64" i="9"/>
  <c r="AM65" i="9"/>
  <c r="AN65" i="9"/>
  <c r="AO65" i="9"/>
  <c r="AM66" i="9"/>
  <c r="AN66" i="9"/>
  <c r="AO66" i="9"/>
  <c r="AM67" i="9"/>
  <c r="AN67" i="9"/>
  <c r="AO67" i="9"/>
  <c r="AM68" i="9"/>
  <c r="AN68" i="9"/>
  <c r="AO68" i="9"/>
  <c r="AM69" i="9"/>
  <c r="AN69" i="9"/>
  <c r="AO69" i="9"/>
  <c r="AM70" i="9"/>
  <c r="AN70" i="9"/>
  <c r="AO70" i="9"/>
  <c r="AM71" i="9"/>
  <c r="AN71" i="9"/>
  <c r="AO71" i="9"/>
  <c r="AN72" i="9"/>
  <c r="AO72" i="9"/>
  <c r="AM73" i="9"/>
  <c r="AN73" i="9"/>
  <c r="AO73" i="9"/>
  <c r="AM74" i="9"/>
  <c r="AN74" i="9"/>
  <c r="AO74" i="9"/>
  <c r="AM75" i="9"/>
  <c r="AN75" i="9"/>
  <c r="AO75" i="9"/>
  <c r="AM76" i="9"/>
  <c r="AN76" i="9"/>
  <c r="AO76" i="9"/>
  <c r="AM77" i="9"/>
  <c r="AN77" i="9"/>
  <c r="AO77" i="9"/>
  <c r="AM78" i="9"/>
  <c r="AN78" i="9"/>
  <c r="AO78" i="9"/>
  <c r="AM79" i="9"/>
  <c r="AN79" i="9"/>
  <c r="AO79" i="9"/>
  <c r="AN80" i="9"/>
  <c r="AO80" i="9"/>
  <c r="AM81" i="9"/>
  <c r="AN81" i="9"/>
  <c r="AO81" i="9"/>
  <c r="AM82" i="9"/>
  <c r="AN82" i="9"/>
  <c r="AO82" i="9"/>
  <c r="AM83" i="9"/>
  <c r="AN83" i="9"/>
  <c r="AO83" i="9"/>
  <c r="AM84" i="9"/>
  <c r="AN84" i="9"/>
  <c r="AO84" i="9"/>
  <c r="AM85" i="9"/>
  <c r="AN85" i="9"/>
  <c r="AO85" i="9"/>
  <c r="AM86" i="9"/>
  <c r="AN86" i="9"/>
  <c r="AO86" i="9"/>
  <c r="AM87" i="9"/>
  <c r="AN87" i="9"/>
  <c r="AO87" i="9"/>
  <c r="AN88" i="9"/>
  <c r="AO88" i="9"/>
  <c r="AM89" i="9"/>
  <c r="AN89" i="9"/>
  <c r="AO89" i="9"/>
  <c r="AM90" i="9"/>
  <c r="AN90" i="9"/>
  <c r="AO90" i="9"/>
  <c r="AM91" i="9"/>
  <c r="AN91" i="9"/>
  <c r="AO91" i="9"/>
  <c r="AM92" i="9"/>
  <c r="AN92" i="9"/>
  <c r="AO92" i="9"/>
  <c r="AM93" i="9"/>
  <c r="AN93" i="9"/>
  <c r="AO93" i="9"/>
  <c r="AM94" i="9"/>
  <c r="AN94" i="9"/>
  <c r="AO94" i="9"/>
  <c r="AM95" i="9"/>
  <c r="AN95" i="9"/>
  <c r="AO95" i="9"/>
  <c r="AN96" i="9"/>
  <c r="AO96" i="9"/>
  <c r="AM97" i="9"/>
  <c r="AN97" i="9"/>
  <c r="AO97" i="9"/>
  <c r="AM98" i="9"/>
  <c r="AN98" i="9"/>
  <c r="AO98" i="9"/>
  <c r="AM99" i="9"/>
  <c r="AN99" i="9"/>
  <c r="AO99" i="9"/>
  <c r="AM100" i="9"/>
  <c r="AN100" i="9"/>
  <c r="AO100" i="9"/>
  <c r="AM101" i="9"/>
  <c r="AN101" i="9"/>
  <c r="AO101" i="9"/>
  <c r="AM102" i="9"/>
  <c r="AN102" i="9"/>
  <c r="AO102" i="9"/>
  <c r="AM103" i="9"/>
  <c r="AN103" i="9"/>
  <c r="AO103" i="9"/>
  <c r="AN104" i="9"/>
  <c r="AO104" i="9"/>
  <c r="AM105" i="9"/>
  <c r="AN105" i="9"/>
  <c r="AO105" i="9"/>
  <c r="AM106" i="9"/>
  <c r="AN106" i="9"/>
  <c r="AO106" i="9"/>
  <c r="AM107" i="9"/>
  <c r="AN107" i="9"/>
  <c r="AO107" i="9"/>
  <c r="AM108" i="9"/>
  <c r="AN108" i="9"/>
  <c r="AO108" i="9"/>
  <c r="AM109" i="9"/>
  <c r="AN109" i="9"/>
  <c r="AO109" i="9"/>
  <c r="AM110" i="9"/>
  <c r="AN110" i="9"/>
  <c r="AO110" i="9"/>
  <c r="AM111" i="9"/>
  <c r="AN111" i="9"/>
  <c r="AO111" i="9"/>
  <c r="AN112" i="9"/>
  <c r="AO112" i="9"/>
  <c r="AM113" i="9"/>
  <c r="AN113" i="9"/>
  <c r="AO113" i="9"/>
  <c r="AM114" i="9"/>
  <c r="AN114" i="9"/>
  <c r="AO114" i="9"/>
  <c r="AM115" i="9"/>
  <c r="AN115" i="9"/>
  <c r="AO115" i="9"/>
  <c r="AM116" i="9"/>
  <c r="AN116" i="9"/>
  <c r="AO116" i="9"/>
  <c r="AM117" i="9"/>
  <c r="AN117" i="9"/>
  <c r="AO117" i="9"/>
  <c r="AM118" i="9"/>
  <c r="AN118" i="9"/>
  <c r="AO118" i="9"/>
  <c r="AM119" i="9"/>
  <c r="AN119" i="9"/>
  <c r="AO119" i="9"/>
  <c r="AN120" i="9"/>
  <c r="AO120" i="9"/>
  <c r="AM121" i="9"/>
  <c r="AN121" i="9"/>
  <c r="AO121" i="9"/>
  <c r="AM122" i="9"/>
  <c r="AN122" i="9"/>
  <c r="AO122" i="9"/>
  <c r="AM123" i="9"/>
  <c r="AN123" i="9"/>
  <c r="AO123" i="9"/>
  <c r="AM124" i="9"/>
  <c r="AN124" i="9"/>
  <c r="AO124" i="9"/>
  <c r="AM125" i="9"/>
  <c r="AN125" i="9"/>
  <c r="AO125" i="9"/>
  <c r="AM126" i="9"/>
  <c r="AN126" i="9"/>
  <c r="AO126" i="9"/>
  <c r="AM127" i="9"/>
  <c r="AN127" i="9"/>
  <c r="AO127" i="9"/>
  <c r="AN128" i="9"/>
  <c r="AO128" i="9"/>
  <c r="AM129" i="9"/>
  <c r="AN129" i="9"/>
  <c r="AO129" i="9"/>
  <c r="AM130" i="9"/>
  <c r="AN130" i="9"/>
  <c r="AO130" i="9"/>
  <c r="AM131" i="9"/>
  <c r="AN131" i="9"/>
  <c r="AO131" i="9"/>
  <c r="AM132" i="9"/>
  <c r="AN132" i="9"/>
  <c r="AO132" i="9"/>
  <c r="AM133" i="9"/>
  <c r="AN133" i="9"/>
  <c r="AO133" i="9"/>
  <c r="AM134" i="9"/>
  <c r="AN134" i="9"/>
  <c r="AO134" i="9"/>
  <c r="AM135" i="9"/>
  <c r="AN135" i="9"/>
  <c r="AO135" i="9"/>
  <c r="AN136" i="9"/>
  <c r="AO136" i="9"/>
  <c r="AM137" i="9"/>
  <c r="AN137" i="9"/>
  <c r="AO137" i="9"/>
  <c r="AM138" i="9"/>
  <c r="AN138" i="9"/>
  <c r="AO138" i="9"/>
  <c r="AM139" i="9"/>
  <c r="AN139" i="9"/>
  <c r="AO139" i="9"/>
  <c r="AM140" i="9"/>
  <c r="AN140" i="9"/>
  <c r="AO140" i="9"/>
  <c r="AM141" i="9"/>
  <c r="AN141" i="9"/>
  <c r="AO141" i="9"/>
  <c r="AM142" i="9"/>
  <c r="AN142" i="9"/>
  <c r="AO142" i="9"/>
  <c r="AM143" i="9"/>
  <c r="AN143" i="9"/>
  <c r="AO143" i="9"/>
  <c r="AN144" i="9"/>
  <c r="AO144" i="9"/>
  <c r="AM145" i="9"/>
  <c r="AN145" i="9"/>
  <c r="AO145" i="9"/>
  <c r="AM146" i="9"/>
  <c r="AN146" i="9"/>
  <c r="AO146" i="9"/>
  <c r="AM147" i="9"/>
  <c r="AN147" i="9"/>
  <c r="AO147" i="9"/>
  <c r="AM148" i="9"/>
  <c r="AN148" i="9"/>
  <c r="AO148" i="9"/>
  <c r="AM149" i="9"/>
  <c r="AN149" i="9"/>
  <c r="AO149" i="9"/>
  <c r="AM150" i="9"/>
  <c r="AN150" i="9"/>
  <c r="AO150" i="9"/>
  <c r="AO32" i="9"/>
  <c r="AN32" i="9"/>
  <c r="AG34" i="9"/>
  <c r="AH34" i="9"/>
  <c r="AG35" i="9"/>
  <c r="AH35" i="9"/>
  <c r="AI35" i="9" s="1"/>
  <c r="AJ35" i="9" s="1"/>
  <c r="AK35" i="9" s="1"/>
  <c r="AG36" i="9"/>
  <c r="AH36" i="9"/>
  <c r="AG37" i="9"/>
  <c r="AH37" i="9"/>
  <c r="AG38" i="9"/>
  <c r="AH38" i="9"/>
  <c r="AG39" i="9"/>
  <c r="AI39" i="9" s="1"/>
  <c r="AJ39" i="9" s="1"/>
  <c r="AK39" i="9" s="1"/>
  <c r="AH39" i="9"/>
  <c r="AG41" i="9"/>
  <c r="AH41" i="9"/>
  <c r="AG42" i="9"/>
  <c r="AI42" i="9" s="1"/>
  <c r="AJ42" i="9" s="1"/>
  <c r="AK42" i="9" s="1"/>
  <c r="AH42" i="9"/>
  <c r="AG43" i="9"/>
  <c r="AH43" i="9"/>
  <c r="AI43" i="9"/>
  <c r="AJ43" i="9" s="1"/>
  <c r="AK43" i="9" s="1"/>
  <c r="AG44" i="9"/>
  <c r="AI44" i="9" s="1"/>
  <c r="AJ44" i="9" s="1"/>
  <c r="AK44" i="9" s="1"/>
  <c r="AH44" i="9"/>
  <c r="AG45" i="9"/>
  <c r="AI45" i="9" s="1"/>
  <c r="AJ45" i="9" s="1"/>
  <c r="AK45" i="9" s="1"/>
  <c r="AH45" i="9"/>
  <c r="AG46" i="9"/>
  <c r="AH46" i="9"/>
  <c r="AG47" i="9"/>
  <c r="AH47" i="9"/>
  <c r="AG48" i="9"/>
  <c r="AG49" i="9"/>
  <c r="AH49" i="9"/>
  <c r="AG50" i="9"/>
  <c r="AH50" i="9"/>
  <c r="AG51" i="9"/>
  <c r="AH51" i="9"/>
  <c r="AI51" i="9" s="1"/>
  <c r="AJ51" i="9" s="1"/>
  <c r="AK51" i="9" s="1"/>
  <c r="AG52" i="9"/>
  <c r="AI52" i="9" s="1"/>
  <c r="AJ52" i="9" s="1"/>
  <c r="AK52" i="9" s="1"/>
  <c r="AH52" i="9"/>
  <c r="AG53" i="9"/>
  <c r="AH53" i="9"/>
  <c r="AG54" i="9"/>
  <c r="AH54" i="9"/>
  <c r="AG55" i="9"/>
  <c r="AH55" i="9"/>
  <c r="AI55" i="9" s="1"/>
  <c r="AJ55" i="9" s="1"/>
  <c r="AK55" i="9" s="1"/>
  <c r="AG57" i="9"/>
  <c r="AH57" i="9"/>
  <c r="AG58" i="9"/>
  <c r="AI58" i="9" s="1"/>
  <c r="AJ58" i="9" s="1"/>
  <c r="AK58" i="9" s="1"/>
  <c r="AH58" i="9"/>
  <c r="AG59" i="9"/>
  <c r="AI59" i="9" s="1"/>
  <c r="AJ59" i="9" s="1"/>
  <c r="AK59" i="9" s="1"/>
  <c r="AH59" i="9"/>
  <c r="AG60" i="9"/>
  <c r="AI60" i="9" s="1"/>
  <c r="AJ60" i="9" s="1"/>
  <c r="AK60" i="9" s="1"/>
  <c r="AH60" i="9"/>
  <c r="AG61" i="9"/>
  <c r="AI61" i="9" s="1"/>
  <c r="AJ61" i="9" s="1"/>
  <c r="AK61" i="9" s="1"/>
  <c r="AH61" i="9"/>
  <c r="AG62" i="9"/>
  <c r="AI62" i="9" s="1"/>
  <c r="AJ62" i="9" s="1"/>
  <c r="AK62" i="9" s="1"/>
  <c r="AH62" i="9"/>
  <c r="AG63" i="9"/>
  <c r="AH63" i="9"/>
  <c r="AI63" i="9" s="1"/>
  <c r="AJ63" i="9" s="1"/>
  <c r="AK63" i="9" s="1"/>
  <c r="AG65" i="9"/>
  <c r="AH65" i="9"/>
  <c r="AI65" i="9" s="1"/>
  <c r="AJ65" i="9" s="1"/>
  <c r="AK65" i="9" s="1"/>
  <c r="AG66" i="9"/>
  <c r="AI66" i="9" s="1"/>
  <c r="AJ66" i="9" s="1"/>
  <c r="AK66" i="9" s="1"/>
  <c r="AH66" i="9"/>
  <c r="AG67" i="9"/>
  <c r="AI67" i="9" s="1"/>
  <c r="AJ67" i="9" s="1"/>
  <c r="AK67" i="9" s="1"/>
  <c r="AH67" i="9"/>
  <c r="AG68" i="9"/>
  <c r="AH68" i="9"/>
  <c r="AG69" i="9"/>
  <c r="AI69" i="9" s="1"/>
  <c r="AJ69" i="9" s="1"/>
  <c r="AK69" i="9" s="1"/>
  <c r="AH69" i="9"/>
  <c r="AG70" i="9"/>
  <c r="AH70" i="9"/>
  <c r="AG71" i="9"/>
  <c r="AH71" i="9"/>
  <c r="AI71" i="9" s="1"/>
  <c r="AJ71" i="9" s="1"/>
  <c r="AK71" i="9" s="1"/>
  <c r="AG73" i="9"/>
  <c r="AH73" i="9"/>
  <c r="AI73" i="9" s="1"/>
  <c r="AJ73" i="9" s="1"/>
  <c r="AK73" i="9" s="1"/>
  <c r="AG74" i="9"/>
  <c r="AI74" i="9" s="1"/>
  <c r="AJ74" i="9" s="1"/>
  <c r="AK74" i="9" s="1"/>
  <c r="AH74" i="9"/>
  <c r="AG75" i="9"/>
  <c r="AI75" i="9" s="1"/>
  <c r="AJ75" i="9" s="1"/>
  <c r="AK75" i="9" s="1"/>
  <c r="AH75" i="9"/>
  <c r="AG76" i="9"/>
  <c r="AH76" i="9"/>
  <c r="AG77" i="9"/>
  <c r="AI77" i="9" s="1"/>
  <c r="AJ77" i="9" s="1"/>
  <c r="AK77" i="9" s="1"/>
  <c r="AH77" i="9"/>
  <c r="AG78" i="9"/>
  <c r="AI78" i="9" s="1"/>
  <c r="AJ78" i="9" s="1"/>
  <c r="AK78" i="9" s="1"/>
  <c r="AH78" i="9"/>
  <c r="AG79" i="9"/>
  <c r="AH79" i="9"/>
  <c r="AG81" i="9"/>
  <c r="AH81" i="9"/>
  <c r="AI81" i="9" s="1"/>
  <c r="AJ81" i="9" s="1"/>
  <c r="AK81" i="9" s="1"/>
  <c r="AG82" i="9"/>
  <c r="AH82" i="9"/>
  <c r="AG83" i="9"/>
  <c r="AI83" i="9" s="1"/>
  <c r="AJ83" i="9" s="1"/>
  <c r="AK83" i="9" s="1"/>
  <c r="AH83" i="9"/>
  <c r="AG84" i="9"/>
  <c r="AH84" i="9"/>
  <c r="AG85" i="9"/>
  <c r="AH85" i="9"/>
  <c r="AG86" i="9"/>
  <c r="AI86" i="9" s="1"/>
  <c r="AJ86" i="9" s="1"/>
  <c r="AK86" i="9" s="1"/>
  <c r="AH86" i="9"/>
  <c r="AG87" i="9"/>
  <c r="AH87" i="9"/>
  <c r="AI87" i="9" s="1"/>
  <c r="AJ87" i="9" s="1"/>
  <c r="AK87" i="9" s="1"/>
  <c r="AH88" i="9"/>
  <c r="AG89" i="9"/>
  <c r="AH89" i="9"/>
  <c r="AG90" i="9"/>
  <c r="AH90" i="9"/>
  <c r="AG91" i="9"/>
  <c r="AH91" i="9"/>
  <c r="AI91" i="9"/>
  <c r="AJ91" i="9" s="1"/>
  <c r="AK91" i="9" s="1"/>
  <c r="AG92" i="9"/>
  <c r="AI92" i="9" s="1"/>
  <c r="AJ92" i="9" s="1"/>
  <c r="AK92" i="9" s="1"/>
  <c r="AH92" i="9"/>
  <c r="AG93" i="9"/>
  <c r="AH93" i="9"/>
  <c r="AG94" i="9"/>
  <c r="AI94" i="9" s="1"/>
  <c r="AJ94" i="9" s="1"/>
  <c r="AK94" i="9" s="1"/>
  <c r="AH94" i="9"/>
  <c r="AG95" i="9"/>
  <c r="AH95" i="9"/>
  <c r="AG97" i="9"/>
  <c r="AH97" i="9"/>
  <c r="AI97" i="9" s="1"/>
  <c r="AJ97" i="9" s="1"/>
  <c r="AK97" i="9" s="1"/>
  <c r="AG98" i="9"/>
  <c r="AH98" i="9"/>
  <c r="AG99" i="9"/>
  <c r="AH99" i="9"/>
  <c r="AI99" i="9" s="1"/>
  <c r="AJ99" i="9" s="1"/>
  <c r="AK99" i="9" s="1"/>
  <c r="AG100" i="9"/>
  <c r="AH100" i="9"/>
  <c r="AG101" i="9"/>
  <c r="AH101" i="9"/>
  <c r="AG102" i="9"/>
  <c r="AH102" i="9"/>
  <c r="AG103" i="9"/>
  <c r="AH103" i="9"/>
  <c r="AG105" i="9"/>
  <c r="AH105" i="9"/>
  <c r="AG106" i="9"/>
  <c r="AI106" i="9" s="1"/>
  <c r="AJ106" i="9" s="1"/>
  <c r="AK106" i="9" s="1"/>
  <c r="AH106" i="9"/>
  <c r="AG107" i="9"/>
  <c r="AH107" i="9"/>
  <c r="AI107" i="9"/>
  <c r="AJ107" i="9" s="1"/>
  <c r="AK107" i="9" s="1"/>
  <c r="AG108" i="9"/>
  <c r="AI108" i="9" s="1"/>
  <c r="AJ108" i="9" s="1"/>
  <c r="AK108" i="9" s="1"/>
  <c r="AH108" i="9"/>
  <c r="AG109" i="9"/>
  <c r="AI109" i="9" s="1"/>
  <c r="AJ109" i="9" s="1"/>
  <c r="AK109" i="9" s="1"/>
  <c r="AH109" i="9"/>
  <c r="AG110" i="9"/>
  <c r="AH110" i="9"/>
  <c r="AG111" i="9"/>
  <c r="AH111" i="9"/>
  <c r="AG112" i="9"/>
  <c r="AI112" i="9" s="1"/>
  <c r="AJ112" i="9" s="1"/>
  <c r="AK112" i="9" s="1"/>
  <c r="AG113" i="9"/>
  <c r="AH113" i="9"/>
  <c r="AG114" i="9"/>
  <c r="AH114" i="9"/>
  <c r="AG115" i="9"/>
  <c r="AH115" i="9"/>
  <c r="AI115" i="9" s="1"/>
  <c r="AJ115" i="9" s="1"/>
  <c r="AK115" i="9" s="1"/>
  <c r="AG116" i="9"/>
  <c r="AI116" i="9" s="1"/>
  <c r="AJ116" i="9" s="1"/>
  <c r="AK116" i="9" s="1"/>
  <c r="AH116" i="9"/>
  <c r="AG117" i="9"/>
  <c r="AH117" i="9"/>
  <c r="AG118" i="9"/>
  <c r="AH118" i="9"/>
  <c r="AG119" i="9"/>
  <c r="AH119" i="9"/>
  <c r="AI119" i="9" s="1"/>
  <c r="AJ119" i="9" s="1"/>
  <c r="AK119" i="9" s="1"/>
  <c r="AG121" i="9"/>
  <c r="AH121" i="9"/>
  <c r="AG122" i="9"/>
  <c r="AI122" i="9" s="1"/>
  <c r="AJ122" i="9" s="1"/>
  <c r="AK122" i="9" s="1"/>
  <c r="AH122" i="9"/>
  <c r="AG123" i="9"/>
  <c r="AI123" i="9" s="1"/>
  <c r="AJ123" i="9" s="1"/>
  <c r="AK123" i="9" s="1"/>
  <c r="AH123" i="9"/>
  <c r="AG124" i="9"/>
  <c r="AI124" i="9" s="1"/>
  <c r="AJ124" i="9" s="1"/>
  <c r="AK124" i="9" s="1"/>
  <c r="AH124" i="9"/>
  <c r="AG125" i="9"/>
  <c r="AI125" i="9" s="1"/>
  <c r="AJ125" i="9" s="1"/>
  <c r="AK125" i="9" s="1"/>
  <c r="AH125" i="9"/>
  <c r="AG126" i="9"/>
  <c r="AI126" i="9" s="1"/>
  <c r="AJ126" i="9" s="1"/>
  <c r="AK126" i="9" s="1"/>
  <c r="AH126" i="9"/>
  <c r="AG127" i="9"/>
  <c r="AH127" i="9"/>
  <c r="AI127" i="9" s="1"/>
  <c r="AJ127" i="9" s="1"/>
  <c r="AK127" i="9" s="1"/>
  <c r="AG129" i="9"/>
  <c r="AH129" i="9"/>
  <c r="AI129" i="9" s="1"/>
  <c r="AJ129" i="9" s="1"/>
  <c r="AK129" i="9" s="1"/>
  <c r="AG130" i="9"/>
  <c r="AI130" i="9" s="1"/>
  <c r="AJ130" i="9" s="1"/>
  <c r="AK130" i="9" s="1"/>
  <c r="AH130" i="9"/>
  <c r="AG131" i="9"/>
  <c r="AI131" i="9" s="1"/>
  <c r="AJ131" i="9" s="1"/>
  <c r="AK131" i="9" s="1"/>
  <c r="AH131" i="9"/>
  <c r="AG132" i="9"/>
  <c r="AH132" i="9"/>
  <c r="AG133" i="9"/>
  <c r="AI133" i="9" s="1"/>
  <c r="AJ133" i="9" s="1"/>
  <c r="AK133" i="9" s="1"/>
  <c r="AH133" i="9"/>
  <c r="AG134" i="9"/>
  <c r="AH134" i="9"/>
  <c r="AG135" i="9"/>
  <c r="AH135" i="9"/>
  <c r="AI135" i="9" s="1"/>
  <c r="AJ135" i="9" s="1"/>
  <c r="AK135" i="9" s="1"/>
  <c r="AG137" i="9"/>
  <c r="AH137" i="9"/>
  <c r="AI137" i="9" s="1"/>
  <c r="AJ137" i="9" s="1"/>
  <c r="AK137" i="9" s="1"/>
  <c r="AG138" i="9"/>
  <c r="AI138" i="9" s="1"/>
  <c r="AJ138" i="9" s="1"/>
  <c r="AK138" i="9" s="1"/>
  <c r="AH138" i="9"/>
  <c r="AG139" i="9"/>
  <c r="AI139" i="9" s="1"/>
  <c r="AJ139" i="9" s="1"/>
  <c r="AK139" i="9" s="1"/>
  <c r="AH139" i="9"/>
  <c r="AG140" i="9"/>
  <c r="AH140" i="9"/>
  <c r="AG141" i="9"/>
  <c r="AI141" i="9" s="1"/>
  <c r="AJ141" i="9" s="1"/>
  <c r="AK141" i="9" s="1"/>
  <c r="AH141" i="9"/>
  <c r="AG142" i="9"/>
  <c r="AI142" i="9" s="1"/>
  <c r="AJ142" i="9" s="1"/>
  <c r="AK142" i="9" s="1"/>
  <c r="AH142" i="9"/>
  <c r="AG143" i="9"/>
  <c r="AH143" i="9"/>
  <c r="AG145" i="9"/>
  <c r="AH145" i="9"/>
  <c r="AI145" i="9" s="1"/>
  <c r="AJ145" i="9" s="1"/>
  <c r="AK145" i="9" s="1"/>
  <c r="AG146" i="9"/>
  <c r="AH146" i="9"/>
  <c r="AG147" i="9"/>
  <c r="AI147" i="9" s="1"/>
  <c r="AJ147" i="9" s="1"/>
  <c r="AK147" i="9" s="1"/>
  <c r="AH147" i="9"/>
  <c r="AG148" i="9"/>
  <c r="AH148" i="9"/>
  <c r="AG149" i="9"/>
  <c r="AH149" i="9"/>
  <c r="AG150" i="9"/>
  <c r="AH150" i="9"/>
  <c r="AH32" i="9"/>
  <c r="AG32" i="9"/>
  <c r="B866" i="8"/>
  <c r="AV858" i="8"/>
  <c r="AU858" i="8"/>
  <c r="AW858" i="8" s="1"/>
  <c r="AT858" i="8"/>
  <c r="AV853" i="8"/>
  <c r="AU853" i="8"/>
  <c r="AW853" i="8" s="1"/>
  <c r="AT853" i="8"/>
  <c r="AS858" i="8" a="1"/>
  <c r="AS858" i="8" s="1"/>
  <c r="AR858" i="8" a="1"/>
  <c r="AR858" i="8" s="1"/>
  <c r="AQ858" i="8" a="1"/>
  <c r="AQ858" i="8" s="1"/>
  <c r="AQ854" i="8" a="1"/>
  <c r="AQ854" i="8" s="1"/>
  <c r="AR854" i="8" a="1"/>
  <c r="AR854" i="8" s="1"/>
  <c r="AS854" i="8" a="1"/>
  <c r="AS854" i="8" s="1"/>
  <c r="AQ855" i="8" a="1"/>
  <c r="AQ855" i="8" s="1"/>
  <c r="AR855" i="8" a="1"/>
  <c r="AR855" i="8" s="1"/>
  <c r="AS855" i="8" a="1"/>
  <c r="AS855" i="8" s="1"/>
  <c r="AQ856" i="8" a="1"/>
  <c r="AQ856" i="8" s="1"/>
  <c r="AR856" i="8" a="1"/>
  <c r="AR856" i="8" s="1"/>
  <c r="AS856" i="8" a="1"/>
  <c r="AS856" i="8" s="1"/>
  <c r="AQ857" i="8" a="1"/>
  <c r="AQ857" i="8" s="1"/>
  <c r="AR857" i="8" a="1"/>
  <c r="AR857" i="8" s="1"/>
  <c r="AS857" i="8" a="1"/>
  <c r="AS857" i="8" s="1"/>
  <c r="AS853" i="8" a="1"/>
  <c r="AS853" i="8" s="1"/>
  <c r="AR853" i="8" a="1"/>
  <c r="AR853" i="8" s="1"/>
  <c r="AQ853" i="8" a="1"/>
  <c r="AQ853" i="8" s="1"/>
  <c r="AM854" i="8" a="1"/>
  <c r="AM854" i="8" s="1"/>
  <c r="AM855" i="8" a="1"/>
  <c r="AM855" i="8" s="1"/>
  <c r="AM856" i="8" a="1"/>
  <c r="AM856" i="8" s="1"/>
  <c r="AM857" i="8" a="1"/>
  <c r="AM857" i="8" s="1"/>
  <c r="AM858" i="8" a="1"/>
  <c r="AM858" i="8" s="1"/>
  <c r="AM853" i="8" a="1"/>
  <c r="AM853" i="8" s="1"/>
  <c r="AL858" i="8" a="1"/>
  <c r="AL858" i="8" s="1"/>
  <c r="AL854" i="8" a="1"/>
  <c r="AL854" i="8" s="1"/>
  <c r="AL855" i="8" a="1"/>
  <c r="AL855" i="8" s="1"/>
  <c r="AL856" i="8" a="1"/>
  <c r="AL856" i="8" s="1"/>
  <c r="AL857" i="8" a="1"/>
  <c r="AL857" i="8" s="1"/>
  <c r="AL853" i="8" a="1"/>
  <c r="AL853" i="8" s="1"/>
  <c r="AJ858" i="8" a="1"/>
  <c r="AJ858" i="8" s="1"/>
  <c r="AJ854" i="8" a="1"/>
  <c r="AJ854" i="8" s="1"/>
  <c r="AJ855" i="8" a="1"/>
  <c r="AJ855" i="8" s="1"/>
  <c r="AJ856" i="8" a="1"/>
  <c r="AJ856" i="8" s="1"/>
  <c r="AJ857" i="8" a="1"/>
  <c r="AJ857" i="8" s="1"/>
  <c r="AJ853" i="8" a="1"/>
  <c r="AJ853" i="8" s="1"/>
  <c r="B833" i="8"/>
  <c r="AD828" i="8"/>
  <c r="T828" i="8"/>
  <c r="D709" i="8"/>
  <c r="AG709" i="8" s="1"/>
  <c r="D710" i="8"/>
  <c r="D711" i="8"/>
  <c r="D712" i="8"/>
  <c r="D713" i="8"/>
  <c r="D714" i="8"/>
  <c r="D715" i="8"/>
  <c r="D716" i="8"/>
  <c r="AF716" i="8" s="1"/>
  <c r="D717" i="8"/>
  <c r="D718" i="8"/>
  <c r="D719" i="8"/>
  <c r="D720" i="8"/>
  <c r="D721" i="8"/>
  <c r="D722" i="8"/>
  <c r="D723" i="8"/>
  <c r="D724" i="8"/>
  <c r="AF724" i="8" s="1"/>
  <c r="D725" i="8"/>
  <c r="D726" i="8"/>
  <c r="D727" i="8"/>
  <c r="D728" i="8"/>
  <c r="D729" i="8"/>
  <c r="D730" i="8"/>
  <c r="D731" i="8"/>
  <c r="D732" i="8"/>
  <c r="AF732" i="8" s="1"/>
  <c r="D733" i="8"/>
  <c r="D734" i="8"/>
  <c r="D735" i="8"/>
  <c r="D736" i="8"/>
  <c r="D737" i="8"/>
  <c r="D738" i="8"/>
  <c r="D739" i="8"/>
  <c r="D740" i="8"/>
  <c r="AF740" i="8" s="1"/>
  <c r="D741" i="8"/>
  <c r="D742" i="8"/>
  <c r="D743" i="8"/>
  <c r="D744" i="8"/>
  <c r="D745" i="8"/>
  <c r="D746" i="8"/>
  <c r="D747" i="8"/>
  <c r="D748" i="8"/>
  <c r="AF748" i="8" s="1"/>
  <c r="D749" i="8"/>
  <c r="D750" i="8"/>
  <c r="D751" i="8"/>
  <c r="D752" i="8"/>
  <c r="D753" i="8"/>
  <c r="D754" i="8"/>
  <c r="D755" i="8"/>
  <c r="D756" i="8"/>
  <c r="AF756" i="8" s="1"/>
  <c r="D757" i="8"/>
  <c r="D758" i="8"/>
  <c r="D759" i="8"/>
  <c r="D760" i="8"/>
  <c r="D761" i="8"/>
  <c r="D762" i="8"/>
  <c r="D763" i="8"/>
  <c r="D764" i="8"/>
  <c r="AF764" i="8" s="1"/>
  <c r="D765" i="8"/>
  <c r="D766" i="8"/>
  <c r="D767" i="8"/>
  <c r="D768" i="8"/>
  <c r="D769" i="8"/>
  <c r="D770" i="8"/>
  <c r="D771" i="8"/>
  <c r="D772" i="8"/>
  <c r="AF772" i="8" s="1"/>
  <c r="D773" i="8"/>
  <c r="D774" i="8"/>
  <c r="D775" i="8"/>
  <c r="D776" i="8"/>
  <c r="D777" i="8"/>
  <c r="D778" i="8"/>
  <c r="D779" i="8"/>
  <c r="D780" i="8"/>
  <c r="AF780" i="8" s="1"/>
  <c r="D781" i="8"/>
  <c r="D782" i="8"/>
  <c r="D783" i="8"/>
  <c r="D784" i="8"/>
  <c r="D785" i="8"/>
  <c r="D786" i="8"/>
  <c r="D787" i="8"/>
  <c r="D788" i="8"/>
  <c r="AF788" i="8" s="1"/>
  <c r="D789" i="8"/>
  <c r="D790" i="8"/>
  <c r="D791" i="8"/>
  <c r="D792" i="8"/>
  <c r="D793" i="8"/>
  <c r="D794" i="8"/>
  <c r="D795" i="8"/>
  <c r="D796" i="8"/>
  <c r="AF796" i="8" s="1"/>
  <c r="D797" i="8"/>
  <c r="D798" i="8"/>
  <c r="D799" i="8"/>
  <c r="D800" i="8"/>
  <c r="D801" i="8"/>
  <c r="D802" i="8"/>
  <c r="D803" i="8"/>
  <c r="D804" i="8"/>
  <c r="AF804" i="8" s="1"/>
  <c r="D805" i="8"/>
  <c r="D806" i="8"/>
  <c r="D807" i="8"/>
  <c r="D808" i="8"/>
  <c r="D809" i="8"/>
  <c r="D810" i="8"/>
  <c r="D811" i="8"/>
  <c r="D812" i="8"/>
  <c r="AF812" i="8" s="1"/>
  <c r="D813" i="8"/>
  <c r="D814" i="8"/>
  <c r="D815" i="8"/>
  <c r="D816" i="8"/>
  <c r="D817" i="8"/>
  <c r="D818" i="8"/>
  <c r="D819" i="8"/>
  <c r="D820" i="8"/>
  <c r="AF820" i="8" s="1"/>
  <c r="D821" i="8"/>
  <c r="D822" i="8"/>
  <c r="D823" i="8"/>
  <c r="D824" i="8"/>
  <c r="D825" i="8"/>
  <c r="D826" i="8"/>
  <c r="AG826" i="8" s="1"/>
  <c r="D827" i="8"/>
  <c r="AF827" i="8" s="1"/>
  <c r="D708" i="8"/>
  <c r="AF708" i="8" s="1"/>
  <c r="AX827" i="8"/>
  <c r="AX709" i="8"/>
  <c r="AX710" i="8"/>
  <c r="AX711" i="8"/>
  <c r="AX712" i="8"/>
  <c r="AX713" i="8"/>
  <c r="AX714" i="8"/>
  <c r="AX715" i="8"/>
  <c r="AX716" i="8"/>
  <c r="AX717" i="8"/>
  <c r="AX718" i="8"/>
  <c r="AX719" i="8"/>
  <c r="AX720" i="8"/>
  <c r="AX721" i="8"/>
  <c r="AX722" i="8"/>
  <c r="AX723" i="8"/>
  <c r="AX724" i="8"/>
  <c r="AX725" i="8"/>
  <c r="AX726" i="8"/>
  <c r="AX727" i="8"/>
  <c r="AX728" i="8"/>
  <c r="AX729" i="8"/>
  <c r="AX730" i="8"/>
  <c r="AX731" i="8"/>
  <c r="AX732" i="8"/>
  <c r="AX733" i="8"/>
  <c r="AX734" i="8"/>
  <c r="AX735" i="8"/>
  <c r="AX736" i="8"/>
  <c r="AX737" i="8"/>
  <c r="AX738" i="8"/>
  <c r="AX739" i="8"/>
  <c r="AX740" i="8"/>
  <c r="AX741" i="8"/>
  <c r="AX742" i="8"/>
  <c r="AX743" i="8"/>
  <c r="AX744" i="8"/>
  <c r="AX745" i="8"/>
  <c r="AX746" i="8"/>
  <c r="AX747" i="8"/>
  <c r="AX748" i="8"/>
  <c r="AX749" i="8"/>
  <c r="AX750" i="8"/>
  <c r="AX751" i="8"/>
  <c r="AX752" i="8"/>
  <c r="AX753" i="8"/>
  <c r="AX754" i="8"/>
  <c r="AX755" i="8"/>
  <c r="AX756" i="8"/>
  <c r="AX757" i="8"/>
  <c r="AX758" i="8"/>
  <c r="AX759" i="8"/>
  <c r="AX760" i="8"/>
  <c r="AX761" i="8"/>
  <c r="AX762" i="8"/>
  <c r="AX763" i="8"/>
  <c r="AX764" i="8"/>
  <c r="AX765" i="8"/>
  <c r="AX766" i="8"/>
  <c r="AX767" i="8"/>
  <c r="AX768" i="8"/>
  <c r="AX769" i="8"/>
  <c r="AX770" i="8"/>
  <c r="AX771" i="8"/>
  <c r="AX772" i="8"/>
  <c r="AX773" i="8"/>
  <c r="AX774" i="8"/>
  <c r="AX775" i="8"/>
  <c r="AX776" i="8"/>
  <c r="AX777" i="8"/>
  <c r="AX778" i="8"/>
  <c r="AX779" i="8"/>
  <c r="AX780" i="8"/>
  <c r="AX781" i="8"/>
  <c r="AX782" i="8"/>
  <c r="AX783" i="8"/>
  <c r="AX784" i="8"/>
  <c r="AX785" i="8"/>
  <c r="AX786" i="8"/>
  <c r="AX787" i="8"/>
  <c r="AX788" i="8"/>
  <c r="AX789" i="8"/>
  <c r="AX790" i="8"/>
  <c r="AX791" i="8"/>
  <c r="AX792" i="8"/>
  <c r="AX793" i="8"/>
  <c r="AX794" i="8"/>
  <c r="AX795" i="8"/>
  <c r="AX796" i="8"/>
  <c r="AX797" i="8"/>
  <c r="AX798" i="8"/>
  <c r="AX799" i="8"/>
  <c r="AX800" i="8"/>
  <c r="AX801" i="8"/>
  <c r="AX802" i="8"/>
  <c r="AX803" i="8"/>
  <c r="AX804" i="8"/>
  <c r="AX805" i="8"/>
  <c r="AX806" i="8"/>
  <c r="AX807" i="8"/>
  <c r="AX808" i="8"/>
  <c r="AX809" i="8"/>
  <c r="AX810" i="8"/>
  <c r="AX811" i="8"/>
  <c r="AX812" i="8"/>
  <c r="AX813" i="8"/>
  <c r="AX814" i="8"/>
  <c r="AX815" i="8"/>
  <c r="AX816" i="8"/>
  <c r="AX817" i="8"/>
  <c r="AX818" i="8"/>
  <c r="AX819" i="8"/>
  <c r="AX820" i="8"/>
  <c r="AX821" i="8"/>
  <c r="AX822" i="8"/>
  <c r="AX823" i="8"/>
  <c r="AX824" i="8"/>
  <c r="AX825" i="8"/>
  <c r="AX826" i="8"/>
  <c r="AX708" i="8"/>
  <c r="AV708" i="8"/>
  <c r="AU708" i="8"/>
  <c r="AW708" i="8" s="1"/>
  <c r="AT708" i="8"/>
  <c r="AR708" i="8"/>
  <c r="AQ708" i="8"/>
  <c r="AP708" i="8"/>
  <c r="AN708" i="8"/>
  <c r="AM708" i="8"/>
  <c r="AL708" i="8"/>
  <c r="AK827" i="8"/>
  <c r="AJ827" i="8"/>
  <c r="AI827" i="8"/>
  <c r="AH827" i="8"/>
  <c r="AH709" i="8"/>
  <c r="AI709" i="8"/>
  <c r="AJ709" i="8"/>
  <c r="AK709" i="8"/>
  <c r="AH710" i="8"/>
  <c r="AI710" i="8"/>
  <c r="AJ710" i="8"/>
  <c r="AK710" i="8"/>
  <c r="AH711" i="8"/>
  <c r="AI711" i="8"/>
  <c r="AJ711" i="8"/>
  <c r="AK711" i="8"/>
  <c r="AH712" i="8"/>
  <c r="AI712" i="8"/>
  <c r="AJ712" i="8"/>
  <c r="AK712" i="8"/>
  <c r="AH713" i="8"/>
  <c r="AI713" i="8"/>
  <c r="AJ713" i="8"/>
  <c r="AK713" i="8"/>
  <c r="AH714" i="8"/>
  <c r="AI714" i="8"/>
  <c r="AJ714" i="8"/>
  <c r="AK714" i="8"/>
  <c r="AH715" i="8"/>
  <c r="AI715" i="8"/>
  <c r="AJ715" i="8"/>
  <c r="AK715" i="8"/>
  <c r="AH716" i="8"/>
  <c r="AI716" i="8"/>
  <c r="AJ716" i="8"/>
  <c r="AK716" i="8"/>
  <c r="AH717" i="8"/>
  <c r="AI717" i="8"/>
  <c r="AJ717" i="8"/>
  <c r="AK717" i="8"/>
  <c r="AH718" i="8"/>
  <c r="AI718" i="8"/>
  <c r="AJ718" i="8"/>
  <c r="AK718" i="8"/>
  <c r="AH719" i="8"/>
  <c r="AI719" i="8"/>
  <c r="AJ719" i="8"/>
  <c r="AK719" i="8"/>
  <c r="AH720" i="8"/>
  <c r="AI720" i="8"/>
  <c r="AJ720" i="8"/>
  <c r="AK720" i="8"/>
  <c r="AH721" i="8"/>
  <c r="AI721" i="8"/>
  <c r="AJ721" i="8"/>
  <c r="AK721" i="8"/>
  <c r="AH722" i="8"/>
  <c r="AI722" i="8"/>
  <c r="AJ722" i="8"/>
  <c r="AK722" i="8"/>
  <c r="AH723" i="8"/>
  <c r="AI723" i="8"/>
  <c r="AJ723" i="8"/>
  <c r="AK723" i="8"/>
  <c r="AH724" i="8"/>
  <c r="AI724" i="8"/>
  <c r="AJ724" i="8"/>
  <c r="AK724" i="8"/>
  <c r="AH725" i="8"/>
  <c r="AI725" i="8"/>
  <c r="AJ725" i="8"/>
  <c r="AK725" i="8"/>
  <c r="AH726" i="8"/>
  <c r="AI726" i="8"/>
  <c r="AJ726" i="8"/>
  <c r="AK726" i="8"/>
  <c r="AH727" i="8"/>
  <c r="AI727" i="8"/>
  <c r="AJ727" i="8"/>
  <c r="AK727" i="8"/>
  <c r="AH728" i="8"/>
  <c r="AI728" i="8"/>
  <c r="AJ728" i="8"/>
  <c r="AK728" i="8"/>
  <c r="AH729" i="8"/>
  <c r="AI729" i="8"/>
  <c r="AJ729" i="8"/>
  <c r="AK729" i="8"/>
  <c r="AH730" i="8"/>
  <c r="AI730" i="8"/>
  <c r="AJ730" i="8"/>
  <c r="AK730" i="8"/>
  <c r="AH731" i="8"/>
  <c r="AI731" i="8"/>
  <c r="AJ731" i="8"/>
  <c r="AK731" i="8"/>
  <c r="AH732" i="8"/>
  <c r="AI732" i="8"/>
  <c r="AJ732" i="8"/>
  <c r="AK732" i="8"/>
  <c r="AH733" i="8"/>
  <c r="AI733" i="8"/>
  <c r="AJ733" i="8"/>
  <c r="AK733" i="8"/>
  <c r="AH734" i="8"/>
  <c r="AI734" i="8"/>
  <c r="AJ734" i="8"/>
  <c r="AK734" i="8"/>
  <c r="AH735" i="8"/>
  <c r="AI735" i="8"/>
  <c r="AJ735" i="8"/>
  <c r="AK735" i="8"/>
  <c r="AH736" i="8"/>
  <c r="AI736" i="8"/>
  <c r="AJ736" i="8"/>
  <c r="AK736" i="8"/>
  <c r="AH737" i="8"/>
  <c r="AI737" i="8"/>
  <c r="AJ737" i="8"/>
  <c r="AK737" i="8"/>
  <c r="AH738" i="8"/>
  <c r="AI738" i="8"/>
  <c r="AJ738" i="8"/>
  <c r="AK738" i="8"/>
  <c r="AH739" i="8"/>
  <c r="AI739" i="8"/>
  <c r="AJ739" i="8"/>
  <c r="AK739" i="8"/>
  <c r="AH740" i="8"/>
  <c r="AI740" i="8"/>
  <c r="AJ740" i="8"/>
  <c r="AK740" i="8"/>
  <c r="AH741" i="8"/>
  <c r="AI741" i="8"/>
  <c r="AJ741" i="8"/>
  <c r="AK741" i="8"/>
  <c r="AH742" i="8"/>
  <c r="AI742" i="8"/>
  <c r="AJ742" i="8"/>
  <c r="AK742" i="8"/>
  <c r="AH743" i="8"/>
  <c r="AI743" i="8"/>
  <c r="AJ743" i="8"/>
  <c r="AK743" i="8"/>
  <c r="AH744" i="8"/>
  <c r="AI744" i="8"/>
  <c r="AJ744" i="8"/>
  <c r="AK744" i="8"/>
  <c r="AH745" i="8"/>
  <c r="AI745" i="8"/>
  <c r="AJ745" i="8"/>
  <c r="AK745" i="8"/>
  <c r="AH746" i="8"/>
  <c r="AI746" i="8"/>
  <c r="AJ746" i="8"/>
  <c r="AK746" i="8"/>
  <c r="AH747" i="8"/>
  <c r="AI747" i="8"/>
  <c r="AJ747" i="8"/>
  <c r="AK747" i="8"/>
  <c r="AH748" i="8"/>
  <c r="AI748" i="8"/>
  <c r="AJ748" i="8"/>
  <c r="AK748" i="8"/>
  <c r="AH749" i="8"/>
  <c r="AI749" i="8"/>
  <c r="AJ749" i="8"/>
  <c r="AK749" i="8"/>
  <c r="AH750" i="8"/>
  <c r="AI750" i="8"/>
  <c r="AJ750" i="8"/>
  <c r="AK750" i="8"/>
  <c r="AH751" i="8"/>
  <c r="AI751" i="8"/>
  <c r="AJ751" i="8"/>
  <c r="AK751" i="8"/>
  <c r="AH752" i="8"/>
  <c r="AI752" i="8"/>
  <c r="AJ752" i="8"/>
  <c r="AK752" i="8"/>
  <c r="AH753" i="8"/>
  <c r="AI753" i="8"/>
  <c r="AJ753" i="8"/>
  <c r="AK753" i="8"/>
  <c r="AH754" i="8"/>
  <c r="AI754" i="8"/>
  <c r="AJ754" i="8"/>
  <c r="AK754" i="8"/>
  <c r="AH755" i="8"/>
  <c r="AI755" i="8"/>
  <c r="AJ755" i="8"/>
  <c r="AK755" i="8"/>
  <c r="AH756" i="8"/>
  <c r="AI756" i="8"/>
  <c r="AJ756" i="8"/>
  <c r="AK756" i="8"/>
  <c r="AH757" i="8"/>
  <c r="AI757" i="8"/>
  <c r="AJ757" i="8"/>
  <c r="AK757" i="8"/>
  <c r="AH758" i="8"/>
  <c r="AI758" i="8"/>
  <c r="AJ758" i="8"/>
  <c r="AK758" i="8"/>
  <c r="AH759" i="8"/>
  <c r="AI759" i="8"/>
  <c r="AJ759" i="8"/>
  <c r="AK759" i="8"/>
  <c r="AH760" i="8"/>
  <c r="AI760" i="8"/>
  <c r="AJ760" i="8"/>
  <c r="AK760" i="8"/>
  <c r="AH761" i="8"/>
  <c r="AI761" i="8"/>
  <c r="AJ761" i="8"/>
  <c r="AK761" i="8"/>
  <c r="AH762" i="8"/>
  <c r="AI762" i="8"/>
  <c r="AJ762" i="8"/>
  <c r="AK762" i="8"/>
  <c r="AH763" i="8"/>
  <c r="AI763" i="8"/>
  <c r="AJ763" i="8"/>
  <c r="AK763" i="8"/>
  <c r="AH764" i="8"/>
  <c r="AI764" i="8"/>
  <c r="AJ764" i="8"/>
  <c r="AK764" i="8"/>
  <c r="AH765" i="8"/>
  <c r="AI765" i="8"/>
  <c r="AJ765" i="8"/>
  <c r="AK765" i="8"/>
  <c r="AH766" i="8"/>
  <c r="AI766" i="8"/>
  <c r="AJ766" i="8"/>
  <c r="AK766" i="8"/>
  <c r="AH767" i="8"/>
  <c r="AI767" i="8"/>
  <c r="AJ767" i="8"/>
  <c r="AK767" i="8"/>
  <c r="AH768" i="8"/>
  <c r="AI768" i="8"/>
  <c r="AJ768" i="8"/>
  <c r="AK768" i="8"/>
  <c r="AH769" i="8"/>
  <c r="AI769" i="8"/>
  <c r="AJ769" i="8"/>
  <c r="AK769" i="8"/>
  <c r="AH770" i="8"/>
  <c r="AI770" i="8"/>
  <c r="AJ770" i="8"/>
  <c r="AK770" i="8"/>
  <c r="AH771" i="8"/>
  <c r="AI771" i="8"/>
  <c r="AJ771" i="8"/>
  <c r="AK771" i="8"/>
  <c r="AH772" i="8"/>
  <c r="AI772" i="8"/>
  <c r="AJ772" i="8"/>
  <c r="AK772" i="8"/>
  <c r="AH773" i="8"/>
  <c r="AI773" i="8"/>
  <c r="AJ773" i="8"/>
  <c r="AK773" i="8"/>
  <c r="AH774" i="8"/>
  <c r="AI774" i="8"/>
  <c r="AJ774" i="8"/>
  <c r="AK774" i="8"/>
  <c r="AH775" i="8"/>
  <c r="AI775" i="8"/>
  <c r="AJ775" i="8"/>
  <c r="AK775" i="8"/>
  <c r="AH776" i="8"/>
  <c r="AI776" i="8"/>
  <c r="AJ776" i="8"/>
  <c r="AK776" i="8"/>
  <c r="AH777" i="8"/>
  <c r="AI777" i="8"/>
  <c r="AJ777" i="8"/>
  <c r="AK777" i="8"/>
  <c r="AH778" i="8"/>
  <c r="AI778" i="8"/>
  <c r="AJ778" i="8"/>
  <c r="AK778" i="8"/>
  <c r="AH779" i="8"/>
  <c r="AI779" i="8"/>
  <c r="AJ779" i="8"/>
  <c r="AK779" i="8"/>
  <c r="AH780" i="8"/>
  <c r="AI780" i="8"/>
  <c r="AJ780" i="8"/>
  <c r="AK780" i="8"/>
  <c r="AH781" i="8"/>
  <c r="AI781" i="8"/>
  <c r="AJ781" i="8"/>
  <c r="AK781" i="8"/>
  <c r="AH782" i="8"/>
  <c r="AI782" i="8"/>
  <c r="AJ782" i="8"/>
  <c r="AK782" i="8"/>
  <c r="AH783" i="8"/>
  <c r="AI783" i="8"/>
  <c r="AJ783" i="8"/>
  <c r="AK783" i="8"/>
  <c r="AH784" i="8"/>
  <c r="AI784" i="8"/>
  <c r="AJ784" i="8"/>
  <c r="AK784" i="8"/>
  <c r="AH785" i="8"/>
  <c r="AI785" i="8"/>
  <c r="AJ785" i="8"/>
  <c r="AK785" i="8"/>
  <c r="AH786" i="8"/>
  <c r="AI786" i="8"/>
  <c r="AJ786" i="8"/>
  <c r="AK786" i="8"/>
  <c r="AH787" i="8"/>
  <c r="AI787" i="8"/>
  <c r="AJ787" i="8"/>
  <c r="AK787" i="8"/>
  <c r="AH788" i="8"/>
  <c r="AI788" i="8"/>
  <c r="AJ788" i="8"/>
  <c r="AK788" i="8"/>
  <c r="AH789" i="8"/>
  <c r="AI789" i="8"/>
  <c r="AJ789" i="8"/>
  <c r="AK789" i="8"/>
  <c r="AH790" i="8"/>
  <c r="AI790" i="8"/>
  <c r="AJ790" i="8"/>
  <c r="AK790" i="8"/>
  <c r="AH791" i="8"/>
  <c r="AI791" i="8"/>
  <c r="AJ791" i="8"/>
  <c r="AK791" i="8"/>
  <c r="AH792" i="8"/>
  <c r="AI792" i="8"/>
  <c r="AJ792" i="8"/>
  <c r="AK792" i="8"/>
  <c r="AH793" i="8"/>
  <c r="AI793" i="8"/>
  <c r="AJ793" i="8"/>
  <c r="AK793" i="8"/>
  <c r="AH794" i="8"/>
  <c r="AI794" i="8"/>
  <c r="AJ794" i="8"/>
  <c r="AK794" i="8"/>
  <c r="AH795" i="8"/>
  <c r="AI795" i="8"/>
  <c r="AJ795" i="8"/>
  <c r="AK795" i="8"/>
  <c r="AH796" i="8"/>
  <c r="AI796" i="8"/>
  <c r="AJ796" i="8"/>
  <c r="AK796" i="8"/>
  <c r="AH797" i="8"/>
  <c r="AI797" i="8"/>
  <c r="AJ797" i="8"/>
  <c r="AK797" i="8"/>
  <c r="AH798" i="8"/>
  <c r="AI798" i="8"/>
  <c r="AJ798" i="8"/>
  <c r="AK798" i="8"/>
  <c r="AH799" i="8"/>
  <c r="AI799" i="8"/>
  <c r="AJ799" i="8"/>
  <c r="AK799" i="8"/>
  <c r="AH800" i="8"/>
  <c r="AI800" i="8"/>
  <c r="AJ800" i="8"/>
  <c r="AK800" i="8"/>
  <c r="AH801" i="8"/>
  <c r="AI801" i="8"/>
  <c r="AJ801" i="8"/>
  <c r="AK801" i="8"/>
  <c r="AH802" i="8"/>
  <c r="AI802" i="8"/>
  <c r="AJ802" i="8"/>
  <c r="AK802" i="8"/>
  <c r="AH803" i="8"/>
  <c r="AI803" i="8"/>
  <c r="AJ803" i="8"/>
  <c r="AK803" i="8"/>
  <c r="AH804" i="8"/>
  <c r="AI804" i="8"/>
  <c r="AJ804" i="8"/>
  <c r="AK804" i="8"/>
  <c r="AH805" i="8"/>
  <c r="AI805" i="8"/>
  <c r="AJ805" i="8"/>
  <c r="AK805" i="8"/>
  <c r="AH806" i="8"/>
  <c r="AI806" i="8"/>
  <c r="AJ806" i="8"/>
  <c r="AK806" i="8"/>
  <c r="AH807" i="8"/>
  <c r="AI807" i="8"/>
  <c r="AJ807" i="8"/>
  <c r="AK807" i="8"/>
  <c r="AH808" i="8"/>
  <c r="AI808" i="8"/>
  <c r="AJ808" i="8"/>
  <c r="AK808" i="8"/>
  <c r="AH809" i="8"/>
  <c r="AI809" i="8"/>
  <c r="AJ809" i="8"/>
  <c r="AK809" i="8"/>
  <c r="AH810" i="8"/>
  <c r="AI810" i="8"/>
  <c r="AJ810" i="8"/>
  <c r="AK810" i="8"/>
  <c r="AH811" i="8"/>
  <c r="AI811" i="8"/>
  <c r="AJ811" i="8"/>
  <c r="AK811" i="8"/>
  <c r="AH812" i="8"/>
  <c r="AI812" i="8"/>
  <c r="AJ812" i="8"/>
  <c r="AK812" i="8"/>
  <c r="AH813" i="8"/>
  <c r="AI813" i="8"/>
  <c r="AJ813" i="8"/>
  <c r="AK813" i="8"/>
  <c r="AH814" i="8"/>
  <c r="AI814" i="8"/>
  <c r="AJ814" i="8"/>
  <c r="AK814" i="8"/>
  <c r="AH815" i="8"/>
  <c r="AI815" i="8"/>
  <c r="AJ815" i="8"/>
  <c r="AK815" i="8"/>
  <c r="AH816" i="8"/>
  <c r="AI816" i="8"/>
  <c r="AJ816" i="8"/>
  <c r="AK816" i="8"/>
  <c r="AH817" i="8"/>
  <c r="AI817" i="8"/>
  <c r="AJ817" i="8"/>
  <c r="AK817" i="8"/>
  <c r="AH818" i="8"/>
  <c r="AI818" i="8"/>
  <c r="AJ818" i="8"/>
  <c r="AK818" i="8"/>
  <c r="AH819" i="8"/>
  <c r="AI819" i="8"/>
  <c r="AJ819" i="8"/>
  <c r="AK819" i="8"/>
  <c r="AH820" i="8"/>
  <c r="AI820" i="8"/>
  <c r="AJ820" i="8"/>
  <c r="AK820" i="8"/>
  <c r="AH821" i="8"/>
  <c r="AI821" i="8"/>
  <c r="AJ821" i="8"/>
  <c r="AK821" i="8"/>
  <c r="AH822" i="8"/>
  <c r="AI822" i="8"/>
  <c r="AJ822" i="8"/>
  <c r="AK822" i="8"/>
  <c r="AH823" i="8"/>
  <c r="AI823" i="8"/>
  <c r="AJ823" i="8"/>
  <c r="AK823" i="8"/>
  <c r="AH824" i="8"/>
  <c r="AI824" i="8"/>
  <c r="AJ824" i="8"/>
  <c r="AK824" i="8"/>
  <c r="AH825" i="8"/>
  <c r="AI825" i="8"/>
  <c r="AJ825" i="8"/>
  <c r="AK825" i="8"/>
  <c r="AH826" i="8"/>
  <c r="AI826" i="8"/>
  <c r="AJ826" i="8"/>
  <c r="AK826" i="8"/>
  <c r="AK708" i="8"/>
  <c r="AJ708" i="8"/>
  <c r="AI708" i="8"/>
  <c r="AH708" i="8"/>
  <c r="AG710" i="8"/>
  <c r="AG711" i="8"/>
  <c r="AG712" i="8"/>
  <c r="AG713" i="8"/>
  <c r="AG714" i="8"/>
  <c r="AG715" i="8"/>
  <c r="AG717" i="8"/>
  <c r="AG718" i="8"/>
  <c r="AG719" i="8"/>
  <c r="AG720" i="8"/>
  <c r="AG721" i="8"/>
  <c r="AG722" i="8"/>
  <c r="AG723" i="8"/>
  <c r="AG725" i="8"/>
  <c r="AG726" i="8"/>
  <c r="AG727" i="8"/>
  <c r="AG728" i="8"/>
  <c r="AG729" i="8"/>
  <c r="AG730" i="8"/>
  <c r="AG731" i="8"/>
  <c r="AG733" i="8"/>
  <c r="AG734" i="8"/>
  <c r="AG735" i="8"/>
  <c r="AG736" i="8"/>
  <c r="AG737" i="8"/>
  <c r="AG738" i="8"/>
  <c r="AG739" i="8"/>
  <c r="AG741" i="8"/>
  <c r="AG742" i="8"/>
  <c r="AG743" i="8"/>
  <c r="AG744" i="8"/>
  <c r="AG745" i="8"/>
  <c r="AG746" i="8"/>
  <c r="AG747" i="8"/>
  <c r="AG749" i="8"/>
  <c r="AG750" i="8"/>
  <c r="AG751" i="8"/>
  <c r="AG752" i="8"/>
  <c r="AG753" i="8"/>
  <c r="AG754" i="8"/>
  <c r="AG755" i="8"/>
  <c r="AG757" i="8"/>
  <c r="AG758" i="8"/>
  <c r="AG759" i="8"/>
  <c r="AG760" i="8"/>
  <c r="AG761" i="8"/>
  <c r="AG762" i="8"/>
  <c r="AG763" i="8"/>
  <c r="AG765" i="8"/>
  <c r="AG766" i="8"/>
  <c r="AG767" i="8"/>
  <c r="AG768" i="8"/>
  <c r="AG769" i="8"/>
  <c r="AG770" i="8"/>
  <c r="AG771" i="8"/>
  <c r="AG773" i="8"/>
  <c r="AG774" i="8"/>
  <c r="AG775" i="8"/>
  <c r="AG776" i="8"/>
  <c r="AG777" i="8"/>
  <c r="AG778" i="8"/>
  <c r="AG779" i="8"/>
  <c r="AG781" i="8"/>
  <c r="AG782" i="8"/>
  <c r="AG783" i="8"/>
  <c r="AG784" i="8"/>
  <c r="AG785" i="8"/>
  <c r="AG786" i="8"/>
  <c r="AG787" i="8"/>
  <c r="AG789" i="8"/>
  <c r="AG790" i="8"/>
  <c r="AG791" i="8"/>
  <c r="AG792" i="8"/>
  <c r="AG793" i="8"/>
  <c r="AG794" i="8"/>
  <c r="AG795" i="8"/>
  <c r="AG797" i="8"/>
  <c r="AG798" i="8"/>
  <c r="AG799" i="8"/>
  <c r="AG800" i="8"/>
  <c r="AG801" i="8"/>
  <c r="AG802" i="8"/>
  <c r="AG803" i="8"/>
  <c r="AG805" i="8"/>
  <c r="AG806" i="8"/>
  <c r="AG807" i="8"/>
  <c r="AG808" i="8"/>
  <c r="AG809" i="8"/>
  <c r="AG810" i="8"/>
  <c r="AG811" i="8"/>
  <c r="AG813" i="8"/>
  <c r="AG814" i="8"/>
  <c r="AG815" i="8"/>
  <c r="AG816" i="8"/>
  <c r="AG817" i="8"/>
  <c r="AG818" i="8"/>
  <c r="AG819" i="8"/>
  <c r="AG821" i="8"/>
  <c r="AG822" i="8"/>
  <c r="AG823" i="8"/>
  <c r="AG824" i="8"/>
  <c r="AG825" i="8"/>
  <c r="AF709" i="8"/>
  <c r="AF710" i="8"/>
  <c r="AF711" i="8"/>
  <c r="AF712" i="8"/>
  <c r="AF713" i="8"/>
  <c r="AF714" i="8"/>
  <c r="AF715" i="8"/>
  <c r="AF717" i="8"/>
  <c r="AF718" i="8"/>
  <c r="AF719" i="8"/>
  <c r="AF720" i="8"/>
  <c r="AF721" i="8"/>
  <c r="AF722" i="8"/>
  <c r="AF723" i="8"/>
  <c r="AF725" i="8"/>
  <c r="AF726" i="8"/>
  <c r="AF727" i="8"/>
  <c r="AF728" i="8"/>
  <c r="AF729" i="8"/>
  <c r="AF730" i="8"/>
  <c r="AF731" i="8"/>
  <c r="AF733" i="8"/>
  <c r="AF734" i="8"/>
  <c r="AF735" i="8"/>
  <c r="AF736" i="8"/>
  <c r="AF737" i="8"/>
  <c r="AF738" i="8"/>
  <c r="AF739" i="8"/>
  <c r="AF741" i="8"/>
  <c r="AF742" i="8"/>
  <c r="AF743" i="8"/>
  <c r="AF744" i="8"/>
  <c r="AF745" i="8"/>
  <c r="AF746" i="8"/>
  <c r="AF747" i="8"/>
  <c r="AF749" i="8"/>
  <c r="AF750" i="8"/>
  <c r="AF751" i="8"/>
  <c r="AF752" i="8"/>
  <c r="AF753" i="8"/>
  <c r="AF754" i="8"/>
  <c r="AF755" i="8"/>
  <c r="AF757" i="8"/>
  <c r="AF758" i="8"/>
  <c r="AF759" i="8"/>
  <c r="AF760" i="8"/>
  <c r="AF761" i="8"/>
  <c r="AF762" i="8"/>
  <c r="AF763" i="8"/>
  <c r="AF765" i="8"/>
  <c r="AF766" i="8"/>
  <c r="AF767" i="8"/>
  <c r="AF768" i="8"/>
  <c r="AF769" i="8"/>
  <c r="AF770" i="8"/>
  <c r="AF771" i="8"/>
  <c r="AF773" i="8"/>
  <c r="AF774" i="8"/>
  <c r="AF775" i="8"/>
  <c r="AF776" i="8"/>
  <c r="AF777" i="8"/>
  <c r="AF778" i="8"/>
  <c r="AF779" i="8"/>
  <c r="AF781" i="8"/>
  <c r="AF782" i="8"/>
  <c r="AF783" i="8"/>
  <c r="AF784" i="8"/>
  <c r="AF785" i="8"/>
  <c r="AF786" i="8"/>
  <c r="AF787" i="8"/>
  <c r="AF789" i="8"/>
  <c r="AF790" i="8"/>
  <c r="AF791" i="8"/>
  <c r="AF792" i="8"/>
  <c r="AF793" i="8"/>
  <c r="AF794" i="8"/>
  <c r="AF795" i="8"/>
  <c r="AF797" i="8"/>
  <c r="AF798" i="8"/>
  <c r="AF799" i="8"/>
  <c r="AF800" i="8"/>
  <c r="AF801" i="8"/>
  <c r="AF802" i="8"/>
  <c r="AF803" i="8"/>
  <c r="AF805" i="8"/>
  <c r="AF806" i="8"/>
  <c r="AF807" i="8"/>
  <c r="AF808" i="8"/>
  <c r="AF809" i="8"/>
  <c r="AF810" i="8"/>
  <c r="AF811" i="8"/>
  <c r="AF813" i="8"/>
  <c r="AF814" i="8"/>
  <c r="AF815" i="8"/>
  <c r="AF816" i="8"/>
  <c r="AF817" i="8"/>
  <c r="AF818" i="8"/>
  <c r="AF819" i="8"/>
  <c r="AF821" i="8"/>
  <c r="AF822" i="8"/>
  <c r="AF823" i="8"/>
  <c r="AF824" i="8"/>
  <c r="AF825" i="8"/>
  <c r="B686" i="8"/>
  <c r="B685" i="8"/>
  <c r="B684" i="8"/>
  <c r="B683" i="8"/>
  <c r="B659" i="8"/>
  <c r="D536" i="8"/>
  <c r="AG536" i="8" s="1"/>
  <c r="AH536" i="8" s="1"/>
  <c r="D537" i="8"/>
  <c r="D538" i="8"/>
  <c r="D539" i="8"/>
  <c r="D540" i="8"/>
  <c r="D541" i="8"/>
  <c r="D542" i="8"/>
  <c r="D543" i="8"/>
  <c r="AL543" i="8" s="1"/>
  <c r="D544" i="8"/>
  <c r="AL544" i="8" s="1"/>
  <c r="D545" i="8"/>
  <c r="D546" i="8"/>
  <c r="D547" i="8"/>
  <c r="D548" i="8"/>
  <c r="D549" i="8"/>
  <c r="D550" i="8"/>
  <c r="D551" i="8"/>
  <c r="AL551" i="8" s="1"/>
  <c r="D552" i="8"/>
  <c r="AL552" i="8" s="1"/>
  <c r="D553" i="8"/>
  <c r="D554" i="8"/>
  <c r="D555" i="8"/>
  <c r="D556" i="8"/>
  <c r="D557" i="8"/>
  <c r="D558" i="8"/>
  <c r="D559" i="8"/>
  <c r="AL559" i="8" s="1"/>
  <c r="D560" i="8"/>
  <c r="AL560" i="8" s="1"/>
  <c r="D561" i="8"/>
  <c r="D562" i="8"/>
  <c r="D563" i="8"/>
  <c r="D564" i="8"/>
  <c r="D565" i="8"/>
  <c r="D566" i="8"/>
  <c r="D567" i="8"/>
  <c r="AL567" i="8" s="1"/>
  <c r="D568" i="8"/>
  <c r="AL568" i="8" s="1"/>
  <c r="D569" i="8"/>
  <c r="D570" i="8"/>
  <c r="D571" i="8"/>
  <c r="D572" i="8"/>
  <c r="D573" i="8"/>
  <c r="D574" i="8"/>
  <c r="D575" i="8"/>
  <c r="AL575" i="8" s="1"/>
  <c r="D576" i="8"/>
  <c r="AL576" i="8" s="1"/>
  <c r="D577" i="8"/>
  <c r="D578" i="8"/>
  <c r="D579" i="8"/>
  <c r="D580" i="8"/>
  <c r="D581" i="8"/>
  <c r="D582" i="8"/>
  <c r="D583" i="8"/>
  <c r="AL583" i="8" s="1"/>
  <c r="D584" i="8"/>
  <c r="AL584" i="8" s="1"/>
  <c r="D585" i="8"/>
  <c r="D586" i="8"/>
  <c r="D587" i="8"/>
  <c r="D588" i="8"/>
  <c r="D589" i="8"/>
  <c r="D590" i="8"/>
  <c r="D591" i="8"/>
  <c r="AL591" i="8" s="1"/>
  <c r="D592" i="8"/>
  <c r="AL592" i="8" s="1"/>
  <c r="D593" i="8"/>
  <c r="D594" i="8"/>
  <c r="D595" i="8"/>
  <c r="D596" i="8"/>
  <c r="D597" i="8"/>
  <c r="D598" i="8"/>
  <c r="D599" i="8"/>
  <c r="AL599" i="8" s="1"/>
  <c r="D600" i="8"/>
  <c r="AL600" i="8" s="1"/>
  <c r="D601" i="8"/>
  <c r="D602" i="8"/>
  <c r="D603" i="8"/>
  <c r="D604" i="8"/>
  <c r="D605" i="8"/>
  <c r="D606" i="8"/>
  <c r="D607" i="8"/>
  <c r="AL607" i="8" s="1"/>
  <c r="D608" i="8"/>
  <c r="AL608" i="8" s="1"/>
  <c r="D609" i="8"/>
  <c r="D610" i="8"/>
  <c r="D611" i="8"/>
  <c r="D612" i="8"/>
  <c r="D613" i="8"/>
  <c r="D614" i="8"/>
  <c r="D615" i="8"/>
  <c r="AL615" i="8" s="1"/>
  <c r="D616" i="8"/>
  <c r="AL616" i="8" s="1"/>
  <c r="D617" i="8"/>
  <c r="D618" i="8"/>
  <c r="D619" i="8"/>
  <c r="D620" i="8"/>
  <c r="D621" i="8"/>
  <c r="D622" i="8"/>
  <c r="D623" i="8"/>
  <c r="AL623" i="8" s="1"/>
  <c r="D624" i="8"/>
  <c r="AL624" i="8" s="1"/>
  <c r="D625" i="8"/>
  <c r="D626" i="8"/>
  <c r="D627" i="8"/>
  <c r="D628" i="8"/>
  <c r="D629" i="8"/>
  <c r="D630" i="8"/>
  <c r="D631" i="8"/>
  <c r="AL631" i="8" s="1"/>
  <c r="D632" i="8"/>
  <c r="AL632" i="8" s="1"/>
  <c r="D633" i="8"/>
  <c r="D634" i="8"/>
  <c r="D635" i="8"/>
  <c r="D636" i="8"/>
  <c r="D637" i="8"/>
  <c r="D638" i="8"/>
  <c r="D639" i="8"/>
  <c r="AL639" i="8" s="1"/>
  <c r="D640" i="8"/>
  <c r="AL640" i="8" s="1"/>
  <c r="D641" i="8"/>
  <c r="D642" i="8"/>
  <c r="D643" i="8"/>
  <c r="D644" i="8"/>
  <c r="D645" i="8"/>
  <c r="D646" i="8"/>
  <c r="D647" i="8"/>
  <c r="AL647" i="8" s="1"/>
  <c r="D648" i="8"/>
  <c r="AL648" i="8" s="1"/>
  <c r="D649" i="8"/>
  <c r="D650" i="8"/>
  <c r="D651" i="8"/>
  <c r="D652" i="8"/>
  <c r="D653" i="8"/>
  <c r="AG653" i="8" s="1"/>
  <c r="AH653" i="8" s="1"/>
  <c r="AI653" i="8" s="1"/>
  <c r="D654" i="8"/>
  <c r="AG654" i="8" s="1"/>
  <c r="AH654" i="8" s="1"/>
  <c r="AI654" i="8" s="1"/>
  <c r="D535" i="8"/>
  <c r="AG535" i="8" s="1"/>
  <c r="AH535" i="8" s="1"/>
  <c r="AI535" i="8" s="1"/>
  <c r="BB655" i="8"/>
  <c r="BA655" i="8"/>
  <c r="BA654" i="8"/>
  <c r="AZ654" i="8"/>
  <c r="AY654" i="8"/>
  <c r="AY536" i="8"/>
  <c r="AZ536" i="8"/>
  <c r="BA536" i="8" s="1"/>
  <c r="BB536" i="8"/>
  <c r="AY537" i="8"/>
  <c r="AZ537" i="8"/>
  <c r="BA537" i="8" s="1"/>
  <c r="BB537" i="8"/>
  <c r="AY538" i="8"/>
  <c r="AZ538" i="8"/>
  <c r="BA538" i="8" s="1"/>
  <c r="BB538" i="8"/>
  <c r="AY539" i="8"/>
  <c r="AZ539" i="8"/>
  <c r="BA539" i="8" s="1"/>
  <c r="BB539" i="8"/>
  <c r="AY540" i="8"/>
  <c r="AZ540" i="8"/>
  <c r="BA540" i="8" s="1"/>
  <c r="BB540" i="8"/>
  <c r="AY541" i="8"/>
  <c r="AZ541" i="8"/>
  <c r="BA541" i="8" s="1"/>
  <c r="BB541" i="8"/>
  <c r="AY542" i="8"/>
  <c r="AZ542" i="8"/>
  <c r="BA542" i="8" s="1"/>
  <c r="BB542" i="8"/>
  <c r="AY543" i="8"/>
  <c r="AZ543" i="8"/>
  <c r="BA543" i="8" s="1"/>
  <c r="BB543" i="8"/>
  <c r="AY544" i="8"/>
  <c r="AZ544" i="8"/>
  <c r="BA544" i="8" s="1"/>
  <c r="BB544" i="8"/>
  <c r="AY545" i="8"/>
  <c r="AZ545" i="8"/>
  <c r="BA545" i="8" s="1"/>
  <c r="BB545" i="8"/>
  <c r="AY546" i="8"/>
  <c r="AZ546" i="8"/>
  <c r="BA546" i="8" s="1"/>
  <c r="BB546" i="8"/>
  <c r="AY547" i="8"/>
  <c r="AZ547" i="8"/>
  <c r="BA547" i="8" s="1"/>
  <c r="BB547" i="8"/>
  <c r="AY548" i="8"/>
  <c r="AZ548" i="8"/>
  <c r="BA548" i="8" s="1"/>
  <c r="BB548" i="8"/>
  <c r="AY549" i="8"/>
  <c r="AZ549" i="8"/>
  <c r="BA549" i="8" s="1"/>
  <c r="BB549" i="8"/>
  <c r="AY550" i="8"/>
  <c r="AZ550" i="8"/>
  <c r="BA550" i="8" s="1"/>
  <c r="BB550" i="8"/>
  <c r="AY551" i="8"/>
  <c r="AZ551" i="8"/>
  <c r="BA551" i="8" s="1"/>
  <c r="BB551" i="8"/>
  <c r="AY552" i="8"/>
  <c r="AZ552" i="8"/>
  <c r="BA552" i="8" s="1"/>
  <c r="BB552" i="8"/>
  <c r="AY553" i="8"/>
  <c r="AZ553" i="8"/>
  <c r="BA553" i="8" s="1"/>
  <c r="BB553" i="8"/>
  <c r="AY554" i="8"/>
  <c r="AZ554" i="8"/>
  <c r="BA554" i="8" s="1"/>
  <c r="BB554" i="8"/>
  <c r="AY555" i="8"/>
  <c r="AZ555" i="8"/>
  <c r="BA555" i="8" s="1"/>
  <c r="BB555" i="8"/>
  <c r="AY556" i="8"/>
  <c r="AZ556" i="8"/>
  <c r="BA556" i="8" s="1"/>
  <c r="BB556" i="8"/>
  <c r="AY557" i="8"/>
  <c r="AZ557" i="8"/>
  <c r="BA557" i="8" s="1"/>
  <c r="BB557" i="8"/>
  <c r="AY558" i="8"/>
  <c r="AZ558" i="8"/>
  <c r="BA558" i="8" s="1"/>
  <c r="BB558" i="8"/>
  <c r="AY559" i="8"/>
  <c r="AZ559" i="8"/>
  <c r="BA559" i="8" s="1"/>
  <c r="BB559" i="8"/>
  <c r="AY560" i="8"/>
  <c r="AZ560" i="8"/>
  <c r="BA560" i="8" s="1"/>
  <c r="BB560" i="8"/>
  <c r="AY561" i="8"/>
  <c r="AZ561" i="8"/>
  <c r="BA561" i="8" s="1"/>
  <c r="BB561" i="8"/>
  <c r="AY562" i="8"/>
  <c r="AZ562" i="8"/>
  <c r="BA562" i="8" s="1"/>
  <c r="BB562" i="8"/>
  <c r="AY563" i="8"/>
  <c r="AZ563" i="8"/>
  <c r="BA563" i="8" s="1"/>
  <c r="BB563" i="8"/>
  <c r="AY564" i="8"/>
  <c r="AZ564" i="8"/>
  <c r="BA564" i="8" s="1"/>
  <c r="BB564" i="8"/>
  <c r="AY565" i="8"/>
  <c r="AZ565" i="8"/>
  <c r="BA565" i="8" s="1"/>
  <c r="BB565" i="8"/>
  <c r="AY566" i="8"/>
  <c r="AZ566" i="8"/>
  <c r="BA566" i="8" s="1"/>
  <c r="BB566" i="8"/>
  <c r="AY567" i="8"/>
  <c r="AZ567" i="8"/>
  <c r="BA567" i="8" s="1"/>
  <c r="BB567" i="8"/>
  <c r="AY568" i="8"/>
  <c r="AZ568" i="8"/>
  <c r="BA568" i="8" s="1"/>
  <c r="BB568" i="8"/>
  <c r="AY569" i="8"/>
  <c r="AZ569" i="8"/>
  <c r="BA569" i="8" s="1"/>
  <c r="BB569" i="8"/>
  <c r="AY570" i="8"/>
  <c r="AZ570" i="8"/>
  <c r="BA570" i="8" s="1"/>
  <c r="BB570" i="8"/>
  <c r="AY571" i="8"/>
  <c r="AZ571" i="8"/>
  <c r="BA571" i="8" s="1"/>
  <c r="BB571" i="8"/>
  <c r="AY572" i="8"/>
  <c r="AZ572" i="8"/>
  <c r="BA572" i="8" s="1"/>
  <c r="BB572" i="8"/>
  <c r="AY573" i="8"/>
  <c r="AZ573" i="8"/>
  <c r="BA573" i="8" s="1"/>
  <c r="BB573" i="8"/>
  <c r="AY574" i="8"/>
  <c r="AZ574" i="8"/>
  <c r="BA574" i="8" s="1"/>
  <c r="BB574" i="8"/>
  <c r="AY575" i="8"/>
  <c r="AZ575" i="8"/>
  <c r="BA575" i="8" s="1"/>
  <c r="BB575" i="8"/>
  <c r="AY576" i="8"/>
  <c r="AZ576" i="8"/>
  <c r="BA576" i="8" s="1"/>
  <c r="BB576" i="8"/>
  <c r="AY577" i="8"/>
  <c r="AZ577" i="8"/>
  <c r="BA577" i="8" s="1"/>
  <c r="BB577" i="8"/>
  <c r="AY578" i="8"/>
  <c r="AZ578" i="8"/>
  <c r="BA578" i="8" s="1"/>
  <c r="BB578" i="8"/>
  <c r="AY579" i="8"/>
  <c r="AZ579" i="8"/>
  <c r="BA579" i="8" s="1"/>
  <c r="BB579" i="8"/>
  <c r="AY580" i="8"/>
  <c r="AZ580" i="8"/>
  <c r="BA580" i="8" s="1"/>
  <c r="BB580" i="8"/>
  <c r="AY581" i="8"/>
  <c r="AZ581" i="8"/>
  <c r="BA581" i="8" s="1"/>
  <c r="BB581" i="8"/>
  <c r="AY582" i="8"/>
  <c r="AZ582" i="8"/>
  <c r="BA582" i="8" s="1"/>
  <c r="BB582" i="8"/>
  <c r="AY583" i="8"/>
  <c r="AZ583" i="8"/>
  <c r="BA583" i="8" s="1"/>
  <c r="BB583" i="8"/>
  <c r="AY584" i="8"/>
  <c r="AZ584" i="8"/>
  <c r="BA584" i="8" s="1"/>
  <c r="BB584" i="8"/>
  <c r="AY585" i="8"/>
  <c r="AZ585" i="8"/>
  <c r="BA585" i="8" s="1"/>
  <c r="BB585" i="8"/>
  <c r="AY586" i="8"/>
  <c r="AZ586" i="8"/>
  <c r="BA586" i="8" s="1"/>
  <c r="BB586" i="8"/>
  <c r="AY587" i="8"/>
  <c r="AZ587" i="8"/>
  <c r="BA587" i="8" s="1"/>
  <c r="BB587" i="8"/>
  <c r="AY588" i="8"/>
  <c r="AZ588" i="8"/>
  <c r="BA588" i="8" s="1"/>
  <c r="BB588" i="8"/>
  <c r="AY589" i="8"/>
  <c r="AZ589" i="8"/>
  <c r="BA589" i="8" s="1"/>
  <c r="BB589" i="8"/>
  <c r="AY590" i="8"/>
  <c r="AZ590" i="8"/>
  <c r="BA590" i="8" s="1"/>
  <c r="BB590" i="8"/>
  <c r="AY591" i="8"/>
  <c r="AZ591" i="8"/>
  <c r="BA591" i="8" s="1"/>
  <c r="BB591" i="8"/>
  <c r="AY592" i="8"/>
  <c r="AZ592" i="8"/>
  <c r="BA592" i="8" s="1"/>
  <c r="BB592" i="8"/>
  <c r="AY593" i="8"/>
  <c r="AZ593" i="8"/>
  <c r="BA593" i="8" s="1"/>
  <c r="BB593" i="8"/>
  <c r="AY594" i="8"/>
  <c r="AZ594" i="8"/>
  <c r="BA594" i="8" s="1"/>
  <c r="BB594" i="8"/>
  <c r="AY595" i="8"/>
  <c r="AZ595" i="8"/>
  <c r="BA595" i="8" s="1"/>
  <c r="BB595" i="8"/>
  <c r="AY596" i="8"/>
  <c r="AZ596" i="8"/>
  <c r="BA596" i="8" s="1"/>
  <c r="BB596" i="8"/>
  <c r="AY597" i="8"/>
  <c r="AZ597" i="8"/>
  <c r="BA597" i="8" s="1"/>
  <c r="BB597" i="8"/>
  <c r="AY598" i="8"/>
  <c r="AZ598" i="8"/>
  <c r="BA598" i="8" s="1"/>
  <c r="BB598" i="8"/>
  <c r="AY599" i="8"/>
  <c r="AZ599" i="8"/>
  <c r="BA599" i="8" s="1"/>
  <c r="BB599" i="8"/>
  <c r="AY600" i="8"/>
  <c r="AZ600" i="8"/>
  <c r="BA600" i="8" s="1"/>
  <c r="BB600" i="8"/>
  <c r="AY601" i="8"/>
  <c r="AZ601" i="8"/>
  <c r="BA601" i="8" s="1"/>
  <c r="BB601" i="8"/>
  <c r="AY602" i="8"/>
  <c r="AZ602" i="8"/>
  <c r="BA602" i="8" s="1"/>
  <c r="BB602" i="8"/>
  <c r="AY603" i="8"/>
  <c r="AZ603" i="8"/>
  <c r="BA603" i="8" s="1"/>
  <c r="BB603" i="8"/>
  <c r="AY604" i="8"/>
  <c r="AZ604" i="8"/>
  <c r="BA604" i="8" s="1"/>
  <c r="BB604" i="8"/>
  <c r="AY605" i="8"/>
  <c r="AZ605" i="8"/>
  <c r="BA605" i="8" s="1"/>
  <c r="BB605" i="8"/>
  <c r="AY606" i="8"/>
  <c r="AZ606" i="8"/>
  <c r="BA606" i="8" s="1"/>
  <c r="BB606" i="8"/>
  <c r="AY607" i="8"/>
  <c r="AZ607" i="8"/>
  <c r="BA607" i="8" s="1"/>
  <c r="BB607" i="8"/>
  <c r="AY608" i="8"/>
  <c r="AZ608" i="8"/>
  <c r="BA608" i="8" s="1"/>
  <c r="BB608" i="8"/>
  <c r="AY609" i="8"/>
  <c r="AZ609" i="8"/>
  <c r="BA609" i="8" s="1"/>
  <c r="BB609" i="8"/>
  <c r="AY610" i="8"/>
  <c r="AZ610" i="8"/>
  <c r="BA610" i="8" s="1"/>
  <c r="BB610" i="8"/>
  <c r="AY611" i="8"/>
  <c r="AZ611" i="8"/>
  <c r="BA611" i="8" s="1"/>
  <c r="BB611" i="8"/>
  <c r="AY612" i="8"/>
  <c r="AZ612" i="8"/>
  <c r="BA612" i="8" s="1"/>
  <c r="BB612" i="8"/>
  <c r="AY613" i="8"/>
  <c r="AZ613" i="8"/>
  <c r="BA613" i="8" s="1"/>
  <c r="BB613" i="8"/>
  <c r="AY614" i="8"/>
  <c r="AZ614" i="8"/>
  <c r="BA614" i="8" s="1"/>
  <c r="BB614" i="8"/>
  <c r="AY615" i="8"/>
  <c r="AZ615" i="8"/>
  <c r="BA615" i="8" s="1"/>
  <c r="BB615" i="8"/>
  <c r="AY616" i="8"/>
  <c r="AZ616" i="8"/>
  <c r="BA616" i="8" s="1"/>
  <c r="BB616" i="8"/>
  <c r="AY617" i="8"/>
  <c r="AZ617" i="8"/>
  <c r="BA617" i="8" s="1"/>
  <c r="BB617" i="8"/>
  <c r="AY618" i="8"/>
  <c r="AZ618" i="8"/>
  <c r="BA618" i="8" s="1"/>
  <c r="BB618" i="8"/>
  <c r="AY619" i="8"/>
  <c r="AZ619" i="8"/>
  <c r="BA619" i="8" s="1"/>
  <c r="BB619" i="8"/>
  <c r="AY620" i="8"/>
  <c r="AZ620" i="8"/>
  <c r="BA620" i="8" s="1"/>
  <c r="BB620" i="8"/>
  <c r="AY621" i="8"/>
  <c r="AZ621" i="8"/>
  <c r="BA621" i="8" s="1"/>
  <c r="BB621" i="8"/>
  <c r="AY622" i="8"/>
  <c r="AZ622" i="8"/>
  <c r="BA622" i="8" s="1"/>
  <c r="BB622" i="8"/>
  <c r="AY623" i="8"/>
  <c r="AZ623" i="8"/>
  <c r="BA623" i="8" s="1"/>
  <c r="BB623" i="8"/>
  <c r="AY624" i="8"/>
  <c r="AZ624" i="8"/>
  <c r="BA624" i="8" s="1"/>
  <c r="BB624" i="8"/>
  <c r="AY625" i="8"/>
  <c r="AZ625" i="8"/>
  <c r="BA625" i="8" s="1"/>
  <c r="BB625" i="8"/>
  <c r="AY626" i="8"/>
  <c r="AZ626" i="8"/>
  <c r="BA626" i="8" s="1"/>
  <c r="BB626" i="8"/>
  <c r="AY627" i="8"/>
  <c r="AZ627" i="8"/>
  <c r="BA627" i="8" s="1"/>
  <c r="BB627" i="8"/>
  <c r="AY628" i="8"/>
  <c r="AZ628" i="8"/>
  <c r="BA628" i="8" s="1"/>
  <c r="BB628" i="8"/>
  <c r="AY629" i="8"/>
  <c r="AZ629" i="8"/>
  <c r="BA629" i="8" s="1"/>
  <c r="BB629" i="8"/>
  <c r="AY630" i="8"/>
  <c r="AZ630" i="8"/>
  <c r="BA630" i="8" s="1"/>
  <c r="BB630" i="8"/>
  <c r="AY631" i="8"/>
  <c r="AZ631" i="8"/>
  <c r="BA631" i="8" s="1"/>
  <c r="BB631" i="8"/>
  <c r="AY632" i="8"/>
  <c r="AZ632" i="8"/>
  <c r="BA632" i="8" s="1"/>
  <c r="BB632" i="8"/>
  <c r="AY633" i="8"/>
  <c r="AZ633" i="8"/>
  <c r="BA633" i="8" s="1"/>
  <c r="BB633" i="8"/>
  <c r="AY634" i="8"/>
  <c r="AZ634" i="8"/>
  <c r="BA634" i="8" s="1"/>
  <c r="BB634" i="8"/>
  <c r="AY635" i="8"/>
  <c r="AZ635" i="8"/>
  <c r="BA635" i="8" s="1"/>
  <c r="BB635" i="8"/>
  <c r="AY636" i="8"/>
  <c r="AZ636" i="8"/>
  <c r="BA636" i="8" s="1"/>
  <c r="BB636" i="8"/>
  <c r="AY637" i="8"/>
  <c r="AZ637" i="8"/>
  <c r="BA637" i="8" s="1"/>
  <c r="BB637" i="8"/>
  <c r="AY638" i="8"/>
  <c r="AZ638" i="8"/>
  <c r="BA638" i="8" s="1"/>
  <c r="BB638" i="8"/>
  <c r="AY639" i="8"/>
  <c r="AZ639" i="8"/>
  <c r="BA639" i="8" s="1"/>
  <c r="BB639" i="8"/>
  <c r="AY640" i="8"/>
  <c r="AZ640" i="8"/>
  <c r="BA640" i="8" s="1"/>
  <c r="BB640" i="8"/>
  <c r="AY641" i="8"/>
  <c r="AZ641" i="8"/>
  <c r="BA641" i="8" s="1"/>
  <c r="BB641" i="8"/>
  <c r="AY642" i="8"/>
  <c r="AZ642" i="8"/>
  <c r="BA642" i="8" s="1"/>
  <c r="BB642" i="8"/>
  <c r="AY643" i="8"/>
  <c r="AZ643" i="8"/>
  <c r="BA643" i="8" s="1"/>
  <c r="BB643" i="8"/>
  <c r="AY644" i="8"/>
  <c r="AZ644" i="8"/>
  <c r="BA644" i="8" s="1"/>
  <c r="BB644" i="8"/>
  <c r="AY645" i="8"/>
  <c r="AZ645" i="8"/>
  <c r="BA645" i="8" s="1"/>
  <c r="BB645" i="8"/>
  <c r="AY646" i="8"/>
  <c r="AZ646" i="8"/>
  <c r="BA646" i="8" s="1"/>
  <c r="BB646" i="8"/>
  <c r="AY647" i="8"/>
  <c r="AZ647" i="8"/>
  <c r="BA647" i="8" s="1"/>
  <c r="BB647" i="8"/>
  <c r="AY648" i="8"/>
  <c r="AZ648" i="8"/>
  <c r="BA648" i="8" s="1"/>
  <c r="BB648" i="8"/>
  <c r="AY649" i="8"/>
  <c r="AZ649" i="8"/>
  <c r="BA649" i="8" s="1"/>
  <c r="BB649" i="8"/>
  <c r="AY650" i="8"/>
  <c r="AZ650" i="8"/>
  <c r="BA650" i="8" s="1"/>
  <c r="BB650" i="8"/>
  <c r="AY651" i="8"/>
  <c r="AZ651" i="8"/>
  <c r="BA651" i="8" s="1"/>
  <c r="BB651" i="8"/>
  <c r="AY652" i="8"/>
  <c r="AZ652" i="8"/>
  <c r="BA652" i="8" s="1"/>
  <c r="BB652" i="8"/>
  <c r="AY653" i="8"/>
  <c r="AZ653" i="8"/>
  <c r="BA653" i="8" s="1"/>
  <c r="BB653" i="8"/>
  <c r="BB654" i="8"/>
  <c r="BB535" i="8"/>
  <c r="BA535" i="8"/>
  <c r="AZ535" i="8"/>
  <c r="AY535" i="8"/>
  <c r="AX655" i="8"/>
  <c r="AX654" i="8"/>
  <c r="AX536" i="8"/>
  <c r="AX537" i="8"/>
  <c r="AX538" i="8"/>
  <c r="AX539" i="8"/>
  <c r="AX540" i="8"/>
  <c r="AX541" i="8"/>
  <c r="AX542" i="8"/>
  <c r="AX543" i="8"/>
  <c r="AX544" i="8"/>
  <c r="AX545" i="8"/>
  <c r="AX546" i="8"/>
  <c r="AX547" i="8"/>
  <c r="AX548" i="8"/>
  <c r="AX549" i="8"/>
  <c r="AX550" i="8"/>
  <c r="AX551" i="8"/>
  <c r="AX552" i="8"/>
  <c r="AX553" i="8"/>
  <c r="AX554" i="8"/>
  <c r="AX555" i="8"/>
  <c r="AX556" i="8"/>
  <c r="AX557" i="8"/>
  <c r="AX558" i="8"/>
  <c r="AX559" i="8"/>
  <c r="AX560" i="8"/>
  <c r="AX561" i="8"/>
  <c r="AX562" i="8"/>
  <c r="AX563" i="8"/>
  <c r="AX564" i="8"/>
  <c r="AX565" i="8"/>
  <c r="AX566" i="8"/>
  <c r="AX567" i="8"/>
  <c r="AX568" i="8"/>
  <c r="AX569" i="8"/>
  <c r="AX570" i="8"/>
  <c r="AX571" i="8"/>
  <c r="AX572" i="8"/>
  <c r="AX573" i="8"/>
  <c r="AX574" i="8"/>
  <c r="AX575" i="8"/>
  <c r="AX576" i="8"/>
  <c r="AX577" i="8"/>
  <c r="AX578" i="8"/>
  <c r="AX579" i="8"/>
  <c r="AX580" i="8"/>
  <c r="AX581" i="8"/>
  <c r="AX582" i="8"/>
  <c r="AX583" i="8"/>
  <c r="AX584" i="8"/>
  <c r="AX585" i="8"/>
  <c r="AX586" i="8"/>
  <c r="AX587" i="8"/>
  <c r="AX588" i="8"/>
  <c r="AX589" i="8"/>
  <c r="AX590" i="8"/>
  <c r="AX591" i="8"/>
  <c r="AX592" i="8"/>
  <c r="AX593" i="8"/>
  <c r="AX594" i="8"/>
  <c r="AX595" i="8"/>
  <c r="AX596" i="8"/>
  <c r="AX597" i="8"/>
  <c r="AX598" i="8"/>
  <c r="AX599" i="8"/>
  <c r="AX600" i="8"/>
  <c r="AX601" i="8"/>
  <c r="AX602" i="8"/>
  <c r="AX603" i="8"/>
  <c r="AX604" i="8"/>
  <c r="AX605" i="8"/>
  <c r="AX606" i="8"/>
  <c r="AX607" i="8"/>
  <c r="AX608" i="8"/>
  <c r="AX609" i="8"/>
  <c r="AX610" i="8"/>
  <c r="AX611" i="8"/>
  <c r="AX612" i="8"/>
  <c r="AX613" i="8"/>
  <c r="AX614" i="8"/>
  <c r="AX615" i="8"/>
  <c r="AX616" i="8"/>
  <c r="AX617" i="8"/>
  <c r="AX618" i="8"/>
  <c r="AX619" i="8"/>
  <c r="AX620" i="8"/>
  <c r="AX621" i="8"/>
  <c r="AX622" i="8"/>
  <c r="AX623" i="8"/>
  <c r="AX624" i="8"/>
  <c r="AX625" i="8"/>
  <c r="AX626" i="8"/>
  <c r="AX627" i="8"/>
  <c r="AX628" i="8"/>
  <c r="AX629" i="8"/>
  <c r="AX630" i="8"/>
  <c r="AX631" i="8"/>
  <c r="AX632" i="8"/>
  <c r="AX633" i="8"/>
  <c r="AX634" i="8"/>
  <c r="AX635" i="8"/>
  <c r="AX636" i="8"/>
  <c r="AX637" i="8"/>
  <c r="AX638" i="8"/>
  <c r="AX639" i="8"/>
  <c r="AX640" i="8"/>
  <c r="AX641" i="8"/>
  <c r="AX642" i="8"/>
  <c r="AX643" i="8"/>
  <c r="AX644" i="8"/>
  <c r="AX645" i="8"/>
  <c r="AX646" i="8"/>
  <c r="AX647" i="8"/>
  <c r="AX648" i="8"/>
  <c r="AX649" i="8"/>
  <c r="AX650" i="8"/>
  <c r="AX651" i="8"/>
  <c r="AX652" i="8"/>
  <c r="AX653" i="8"/>
  <c r="AX535" i="8"/>
  <c r="AW654" i="8"/>
  <c r="AV654" i="8"/>
  <c r="AU654" i="8"/>
  <c r="AU536" i="8"/>
  <c r="AV536" i="8"/>
  <c r="AW536" i="8"/>
  <c r="AU537" i="8"/>
  <c r="AV537" i="8"/>
  <c r="AW537" i="8"/>
  <c r="AU538" i="8"/>
  <c r="AV538" i="8"/>
  <c r="AW538" i="8"/>
  <c r="AU539" i="8"/>
  <c r="AV539" i="8"/>
  <c r="AW539" i="8"/>
  <c r="AU540" i="8"/>
  <c r="AV540" i="8"/>
  <c r="AW540" i="8"/>
  <c r="AU541" i="8"/>
  <c r="AV541" i="8"/>
  <c r="AW541" i="8"/>
  <c r="AU542" i="8"/>
  <c r="AV542" i="8"/>
  <c r="AW542" i="8"/>
  <c r="AU543" i="8"/>
  <c r="AV543" i="8"/>
  <c r="AW543" i="8"/>
  <c r="AU544" i="8"/>
  <c r="AV544" i="8"/>
  <c r="AW544" i="8"/>
  <c r="AU545" i="8"/>
  <c r="AV545" i="8"/>
  <c r="AW545" i="8"/>
  <c r="AU546" i="8"/>
  <c r="AV546" i="8"/>
  <c r="AW546" i="8"/>
  <c r="AU547" i="8"/>
  <c r="AV547" i="8"/>
  <c r="AW547" i="8"/>
  <c r="AU548" i="8"/>
  <c r="AV548" i="8"/>
  <c r="AW548" i="8"/>
  <c r="AU549" i="8"/>
  <c r="AV549" i="8"/>
  <c r="AW549" i="8"/>
  <c r="AU550" i="8"/>
  <c r="AV550" i="8"/>
  <c r="AW550" i="8"/>
  <c r="AU551" i="8"/>
  <c r="AV551" i="8"/>
  <c r="AW551" i="8"/>
  <c r="AU552" i="8"/>
  <c r="AV552" i="8"/>
  <c r="AW552" i="8"/>
  <c r="AU553" i="8"/>
  <c r="AV553" i="8"/>
  <c r="AW553" i="8"/>
  <c r="AU554" i="8"/>
  <c r="AV554" i="8"/>
  <c r="AW554" i="8"/>
  <c r="AU555" i="8"/>
  <c r="AV555" i="8"/>
  <c r="AW555" i="8"/>
  <c r="AU556" i="8"/>
  <c r="AV556" i="8"/>
  <c r="AW556" i="8"/>
  <c r="AU557" i="8"/>
  <c r="AV557" i="8"/>
  <c r="AW557" i="8"/>
  <c r="AU558" i="8"/>
  <c r="AV558" i="8"/>
  <c r="AW558" i="8"/>
  <c r="AU559" i="8"/>
  <c r="AV559" i="8"/>
  <c r="AW559" i="8"/>
  <c r="AU560" i="8"/>
  <c r="AV560" i="8"/>
  <c r="AW560" i="8"/>
  <c r="AU561" i="8"/>
  <c r="AV561" i="8"/>
  <c r="AW561" i="8"/>
  <c r="AU562" i="8"/>
  <c r="AV562" i="8"/>
  <c r="AW562" i="8"/>
  <c r="AU563" i="8"/>
  <c r="AV563" i="8"/>
  <c r="AW563" i="8"/>
  <c r="AU564" i="8"/>
  <c r="AV564" i="8"/>
  <c r="AW564" i="8"/>
  <c r="AU565" i="8"/>
  <c r="AV565" i="8"/>
  <c r="AW565" i="8"/>
  <c r="AU566" i="8"/>
  <c r="AV566" i="8"/>
  <c r="AW566" i="8"/>
  <c r="AU567" i="8"/>
  <c r="AV567" i="8"/>
  <c r="AW567" i="8"/>
  <c r="AU568" i="8"/>
  <c r="AV568" i="8"/>
  <c r="AW568" i="8"/>
  <c r="AU569" i="8"/>
  <c r="AV569" i="8"/>
  <c r="AW569" i="8"/>
  <c r="AU570" i="8"/>
  <c r="AV570" i="8"/>
  <c r="AW570" i="8"/>
  <c r="AU571" i="8"/>
  <c r="AV571" i="8"/>
  <c r="AW571" i="8"/>
  <c r="AU572" i="8"/>
  <c r="AV572" i="8"/>
  <c r="AW572" i="8"/>
  <c r="AU573" i="8"/>
  <c r="AV573" i="8"/>
  <c r="AW573" i="8"/>
  <c r="AU574" i="8"/>
  <c r="AV574" i="8"/>
  <c r="AW574" i="8"/>
  <c r="AU575" i="8"/>
  <c r="AV575" i="8"/>
  <c r="AW575" i="8"/>
  <c r="AU576" i="8"/>
  <c r="AV576" i="8"/>
  <c r="AW576" i="8"/>
  <c r="AU577" i="8"/>
  <c r="AV577" i="8"/>
  <c r="AW577" i="8"/>
  <c r="AU578" i="8"/>
  <c r="AV578" i="8"/>
  <c r="AW578" i="8"/>
  <c r="AU579" i="8"/>
  <c r="AV579" i="8"/>
  <c r="AW579" i="8"/>
  <c r="AU580" i="8"/>
  <c r="AV580" i="8"/>
  <c r="AW580" i="8"/>
  <c r="AU581" i="8"/>
  <c r="AV581" i="8"/>
  <c r="AW581" i="8"/>
  <c r="AU582" i="8"/>
  <c r="AV582" i="8"/>
  <c r="AW582" i="8"/>
  <c r="AU583" i="8"/>
  <c r="AV583" i="8"/>
  <c r="AW583" i="8"/>
  <c r="AU584" i="8"/>
  <c r="AV584" i="8"/>
  <c r="AW584" i="8"/>
  <c r="AU585" i="8"/>
  <c r="AV585" i="8"/>
  <c r="AW585" i="8"/>
  <c r="AU586" i="8"/>
  <c r="AV586" i="8"/>
  <c r="AW586" i="8"/>
  <c r="AU587" i="8"/>
  <c r="AV587" i="8"/>
  <c r="AW587" i="8"/>
  <c r="AU588" i="8"/>
  <c r="AV588" i="8"/>
  <c r="AW588" i="8"/>
  <c r="AU589" i="8"/>
  <c r="AV589" i="8"/>
  <c r="AW589" i="8"/>
  <c r="AU590" i="8"/>
  <c r="AV590" i="8"/>
  <c r="AW590" i="8"/>
  <c r="AU591" i="8"/>
  <c r="AV591" i="8"/>
  <c r="AW591" i="8"/>
  <c r="AU592" i="8"/>
  <c r="AV592" i="8"/>
  <c r="AW592" i="8"/>
  <c r="AU593" i="8"/>
  <c r="AV593" i="8"/>
  <c r="AW593" i="8"/>
  <c r="AU594" i="8"/>
  <c r="AV594" i="8"/>
  <c r="AW594" i="8"/>
  <c r="AU595" i="8"/>
  <c r="AV595" i="8"/>
  <c r="AW595" i="8"/>
  <c r="AU596" i="8"/>
  <c r="AV596" i="8"/>
  <c r="AW596" i="8"/>
  <c r="AU597" i="8"/>
  <c r="AV597" i="8"/>
  <c r="AW597" i="8"/>
  <c r="AU598" i="8"/>
  <c r="AV598" i="8"/>
  <c r="AW598" i="8"/>
  <c r="AU599" i="8"/>
  <c r="AV599" i="8"/>
  <c r="AW599" i="8"/>
  <c r="AU600" i="8"/>
  <c r="AV600" i="8"/>
  <c r="AW600" i="8"/>
  <c r="AU601" i="8"/>
  <c r="AV601" i="8"/>
  <c r="AW601" i="8"/>
  <c r="AU602" i="8"/>
  <c r="AV602" i="8"/>
  <c r="AW602" i="8"/>
  <c r="AU603" i="8"/>
  <c r="AV603" i="8"/>
  <c r="AW603" i="8"/>
  <c r="AU604" i="8"/>
  <c r="AV604" i="8"/>
  <c r="AW604" i="8"/>
  <c r="AU605" i="8"/>
  <c r="AV605" i="8"/>
  <c r="AW605" i="8"/>
  <c r="AU606" i="8"/>
  <c r="AV606" i="8"/>
  <c r="AW606" i="8"/>
  <c r="AU607" i="8"/>
  <c r="AV607" i="8"/>
  <c r="AW607" i="8"/>
  <c r="AU608" i="8"/>
  <c r="AV608" i="8"/>
  <c r="AW608" i="8"/>
  <c r="AU609" i="8"/>
  <c r="AV609" i="8"/>
  <c r="AW609" i="8"/>
  <c r="AU610" i="8"/>
  <c r="AV610" i="8"/>
  <c r="AW610" i="8"/>
  <c r="AU611" i="8"/>
  <c r="AV611" i="8"/>
  <c r="AW611" i="8"/>
  <c r="AU612" i="8"/>
  <c r="AV612" i="8"/>
  <c r="AW612" i="8"/>
  <c r="AU613" i="8"/>
  <c r="AV613" i="8"/>
  <c r="AW613" i="8"/>
  <c r="AU614" i="8"/>
  <c r="AV614" i="8"/>
  <c r="AW614" i="8"/>
  <c r="AU615" i="8"/>
  <c r="AV615" i="8"/>
  <c r="AW615" i="8"/>
  <c r="AU616" i="8"/>
  <c r="AV616" i="8"/>
  <c r="AW616" i="8"/>
  <c r="AU617" i="8"/>
  <c r="AV617" i="8"/>
  <c r="AW617" i="8"/>
  <c r="AU618" i="8"/>
  <c r="AV618" i="8"/>
  <c r="AW618" i="8"/>
  <c r="AU619" i="8"/>
  <c r="AV619" i="8"/>
  <c r="AW619" i="8"/>
  <c r="AU620" i="8"/>
  <c r="AV620" i="8"/>
  <c r="AW620" i="8"/>
  <c r="AU621" i="8"/>
  <c r="AV621" i="8"/>
  <c r="AW621" i="8"/>
  <c r="AU622" i="8"/>
  <c r="AV622" i="8"/>
  <c r="AW622" i="8"/>
  <c r="AU623" i="8"/>
  <c r="AV623" i="8"/>
  <c r="AW623" i="8"/>
  <c r="AU624" i="8"/>
  <c r="AV624" i="8"/>
  <c r="AW624" i="8"/>
  <c r="AU625" i="8"/>
  <c r="AV625" i="8"/>
  <c r="AW625" i="8"/>
  <c r="AU626" i="8"/>
  <c r="AV626" i="8"/>
  <c r="AW626" i="8"/>
  <c r="AU627" i="8"/>
  <c r="AV627" i="8"/>
  <c r="AW627" i="8"/>
  <c r="AU628" i="8"/>
  <c r="AV628" i="8"/>
  <c r="AW628" i="8"/>
  <c r="AU629" i="8"/>
  <c r="AV629" i="8"/>
  <c r="AW629" i="8"/>
  <c r="AU630" i="8"/>
  <c r="AV630" i="8"/>
  <c r="AW630" i="8"/>
  <c r="AU631" i="8"/>
  <c r="AV631" i="8"/>
  <c r="AW631" i="8"/>
  <c r="AU632" i="8"/>
  <c r="AV632" i="8"/>
  <c r="AW632" i="8"/>
  <c r="AU633" i="8"/>
  <c r="AV633" i="8"/>
  <c r="AW633" i="8"/>
  <c r="AU634" i="8"/>
  <c r="AV634" i="8"/>
  <c r="AW634" i="8"/>
  <c r="AU635" i="8"/>
  <c r="AV635" i="8"/>
  <c r="AW635" i="8"/>
  <c r="AU636" i="8"/>
  <c r="AV636" i="8"/>
  <c r="AW636" i="8"/>
  <c r="AU637" i="8"/>
  <c r="AV637" i="8"/>
  <c r="AW637" i="8"/>
  <c r="AU638" i="8"/>
  <c r="AV638" i="8"/>
  <c r="AW638" i="8"/>
  <c r="AU639" i="8"/>
  <c r="AV639" i="8"/>
  <c r="AW639" i="8"/>
  <c r="AU640" i="8"/>
  <c r="AV640" i="8"/>
  <c r="AW640" i="8"/>
  <c r="AU641" i="8"/>
  <c r="AV641" i="8"/>
  <c r="AW641" i="8"/>
  <c r="AU642" i="8"/>
  <c r="AV642" i="8"/>
  <c r="AW642" i="8"/>
  <c r="AU643" i="8"/>
  <c r="AV643" i="8"/>
  <c r="AW643" i="8"/>
  <c r="AU644" i="8"/>
  <c r="AV644" i="8"/>
  <c r="AW644" i="8"/>
  <c r="AU645" i="8"/>
  <c r="AV645" i="8"/>
  <c r="AW645" i="8"/>
  <c r="AU646" i="8"/>
  <c r="AV646" i="8"/>
  <c r="AW646" i="8"/>
  <c r="AU647" i="8"/>
  <c r="AV647" i="8"/>
  <c r="AW647" i="8"/>
  <c r="AU648" i="8"/>
  <c r="AV648" i="8"/>
  <c r="AW648" i="8"/>
  <c r="AU649" i="8"/>
  <c r="AV649" i="8"/>
  <c r="AW649" i="8"/>
  <c r="AU650" i="8"/>
  <c r="AV650" i="8"/>
  <c r="AW650" i="8"/>
  <c r="AU651" i="8"/>
  <c r="AV651" i="8"/>
  <c r="AW651" i="8"/>
  <c r="AU652" i="8"/>
  <c r="AV652" i="8"/>
  <c r="AW652" i="8"/>
  <c r="AU653" i="8"/>
  <c r="AV653" i="8"/>
  <c r="AW653" i="8"/>
  <c r="AW535" i="8"/>
  <c r="AV535" i="8"/>
  <c r="AU535" i="8"/>
  <c r="AN654" i="8"/>
  <c r="AM654" i="8"/>
  <c r="AM536" i="8"/>
  <c r="AN536" i="8"/>
  <c r="AM537" i="8"/>
  <c r="AN537" i="8"/>
  <c r="AM538" i="8"/>
  <c r="AN538" i="8"/>
  <c r="AM539" i="8"/>
  <c r="AN539" i="8"/>
  <c r="AM540" i="8"/>
  <c r="AN540" i="8"/>
  <c r="AM541" i="8"/>
  <c r="AN541" i="8"/>
  <c r="AM542" i="8"/>
  <c r="AN542" i="8"/>
  <c r="AM543" i="8"/>
  <c r="AN543" i="8"/>
  <c r="AM544" i="8"/>
  <c r="AN544" i="8"/>
  <c r="AM545" i="8"/>
  <c r="AN545" i="8"/>
  <c r="AM546" i="8"/>
  <c r="AN546" i="8"/>
  <c r="AM547" i="8"/>
  <c r="AN547" i="8"/>
  <c r="AM548" i="8"/>
  <c r="AN548" i="8"/>
  <c r="AM549" i="8"/>
  <c r="AN549" i="8"/>
  <c r="AM550" i="8"/>
  <c r="AN550" i="8"/>
  <c r="AM551" i="8"/>
  <c r="AN551" i="8"/>
  <c r="AM552" i="8"/>
  <c r="AN552" i="8"/>
  <c r="AM553" i="8"/>
  <c r="AN553" i="8"/>
  <c r="AM554" i="8"/>
  <c r="AN554" i="8"/>
  <c r="AM555" i="8"/>
  <c r="AN555" i="8"/>
  <c r="AM556" i="8"/>
  <c r="AN556" i="8"/>
  <c r="AM557" i="8"/>
  <c r="AN557" i="8"/>
  <c r="AM558" i="8"/>
  <c r="AN558" i="8"/>
  <c r="AM559" i="8"/>
  <c r="AN559" i="8"/>
  <c r="AM560" i="8"/>
  <c r="AN560" i="8"/>
  <c r="AM561" i="8"/>
  <c r="AN561" i="8"/>
  <c r="AM562" i="8"/>
  <c r="AN562" i="8"/>
  <c r="AM563" i="8"/>
  <c r="AN563" i="8"/>
  <c r="AM564" i="8"/>
  <c r="AN564" i="8"/>
  <c r="AM565" i="8"/>
  <c r="AN565" i="8"/>
  <c r="AM566" i="8"/>
  <c r="AN566" i="8"/>
  <c r="AM567" i="8"/>
  <c r="AN567" i="8"/>
  <c r="AM568" i="8"/>
  <c r="AN568" i="8"/>
  <c r="AM569" i="8"/>
  <c r="AN569" i="8"/>
  <c r="AM570" i="8"/>
  <c r="AN570" i="8"/>
  <c r="AM571" i="8"/>
  <c r="AN571" i="8"/>
  <c r="AM572" i="8"/>
  <c r="AN572" i="8"/>
  <c r="AM573" i="8"/>
  <c r="AN573" i="8"/>
  <c r="AM574" i="8"/>
  <c r="AN574" i="8"/>
  <c r="AM575" i="8"/>
  <c r="AN575" i="8"/>
  <c r="AM576" i="8"/>
  <c r="AN576" i="8"/>
  <c r="AM577" i="8"/>
  <c r="AN577" i="8"/>
  <c r="AM578" i="8"/>
  <c r="AN578" i="8"/>
  <c r="AM579" i="8"/>
  <c r="AN579" i="8"/>
  <c r="AM580" i="8"/>
  <c r="AN580" i="8"/>
  <c r="AM581" i="8"/>
  <c r="AN581" i="8"/>
  <c r="AM582" i="8"/>
  <c r="AN582" i="8"/>
  <c r="AM583" i="8"/>
  <c r="AN583" i="8"/>
  <c r="AM584" i="8"/>
  <c r="AN584" i="8"/>
  <c r="AM585" i="8"/>
  <c r="AN585" i="8"/>
  <c r="AM586" i="8"/>
  <c r="AN586" i="8"/>
  <c r="AM587" i="8"/>
  <c r="AN587" i="8"/>
  <c r="AM588" i="8"/>
  <c r="AN588" i="8"/>
  <c r="AM589" i="8"/>
  <c r="AN589" i="8"/>
  <c r="AM590" i="8"/>
  <c r="AN590" i="8"/>
  <c r="AM591" i="8"/>
  <c r="AN591" i="8"/>
  <c r="AM592" i="8"/>
  <c r="AN592" i="8"/>
  <c r="AM593" i="8"/>
  <c r="AN593" i="8"/>
  <c r="AM594" i="8"/>
  <c r="AN594" i="8"/>
  <c r="AM595" i="8"/>
  <c r="AN595" i="8"/>
  <c r="AM596" i="8"/>
  <c r="AN596" i="8"/>
  <c r="AM597" i="8"/>
  <c r="AN597" i="8"/>
  <c r="AM598" i="8"/>
  <c r="AN598" i="8"/>
  <c r="AM599" i="8"/>
  <c r="AN599" i="8"/>
  <c r="AM600" i="8"/>
  <c r="AN600" i="8"/>
  <c r="AM601" i="8"/>
  <c r="AN601" i="8"/>
  <c r="AM602" i="8"/>
  <c r="AN602" i="8"/>
  <c r="AM603" i="8"/>
  <c r="AN603" i="8"/>
  <c r="AM604" i="8"/>
  <c r="AN604" i="8"/>
  <c r="AM605" i="8"/>
  <c r="AN605" i="8"/>
  <c r="AM606" i="8"/>
  <c r="AN606" i="8"/>
  <c r="AM607" i="8"/>
  <c r="AN607" i="8"/>
  <c r="AM608" i="8"/>
  <c r="AN608" i="8"/>
  <c r="AM609" i="8"/>
  <c r="AN609" i="8"/>
  <c r="AM610" i="8"/>
  <c r="AN610" i="8"/>
  <c r="AM611" i="8"/>
  <c r="AN611" i="8"/>
  <c r="AM612" i="8"/>
  <c r="AN612" i="8"/>
  <c r="AM613" i="8"/>
  <c r="AN613" i="8"/>
  <c r="AM614" i="8"/>
  <c r="AN614" i="8"/>
  <c r="AM615" i="8"/>
  <c r="AN615" i="8"/>
  <c r="AM616" i="8"/>
  <c r="AN616" i="8"/>
  <c r="AM617" i="8"/>
  <c r="AN617" i="8"/>
  <c r="AM618" i="8"/>
  <c r="AN618" i="8"/>
  <c r="AM619" i="8"/>
  <c r="AN619" i="8"/>
  <c r="AM620" i="8"/>
  <c r="AN620" i="8"/>
  <c r="AM621" i="8"/>
  <c r="AN621" i="8"/>
  <c r="AM622" i="8"/>
  <c r="AN622" i="8"/>
  <c r="AM623" i="8"/>
  <c r="AN623" i="8"/>
  <c r="AM624" i="8"/>
  <c r="AN624" i="8"/>
  <c r="AM625" i="8"/>
  <c r="AN625" i="8"/>
  <c r="AM626" i="8"/>
  <c r="AN626" i="8"/>
  <c r="AM627" i="8"/>
  <c r="AN627" i="8"/>
  <c r="AM628" i="8"/>
  <c r="AN628" i="8"/>
  <c r="AM629" i="8"/>
  <c r="AN629" i="8"/>
  <c r="AM630" i="8"/>
  <c r="AN630" i="8"/>
  <c r="AM631" i="8"/>
  <c r="AN631" i="8"/>
  <c r="AM632" i="8"/>
  <c r="AN632" i="8"/>
  <c r="AM633" i="8"/>
  <c r="AN633" i="8"/>
  <c r="AM634" i="8"/>
  <c r="AN634" i="8"/>
  <c r="AM635" i="8"/>
  <c r="AN635" i="8"/>
  <c r="AM636" i="8"/>
  <c r="AN636" i="8"/>
  <c r="AM637" i="8"/>
  <c r="AN637" i="8"/>
  <c r="AM638" i="8"/>
  <c r="AN638" i="8"/>
  <c r="AM639" i="8"/>
  <c r="AN639" i="8"/>
  <c r="AM640" i="8"/>
  <c r="AN640" i="8"/>
  <c r="AM641" i="8"/>
  <c r="AN641" i="8"/>
  <c r="AM642" i="8"/>
  <c r="AN642" i="8"/>
  <c r="AM643" i="8"/>
  <c r="AN643" i="8"/>
  <c r="AM644" i="8"/>
  <c r="AN644" i="8"/>
  <c r="AM645" i="8"/>
  <c r="AN645" i="8"/>
  <c r="AM646" i="8"/>
  <c r="AN646" i="8"/>
  <c r="AM647" i="8"/>
  <c r="AN647" i="8"/>
  <c r="AM648" i="8"/>
  <c r="AN648" i="8"/>
  <c r="AM649" i="8"/>
  <c r="AN649" i="8"/>
  <c r="AM650" i="8"/>
  <c r="AN650" i="8"/>
  <c r="AM651" i="8"/>
  <c r="AN651" i="8"/>
  <c r="AM652" i="8"/>
  <c r="AN652" i="8"/>
  <c r="AM653" i="8"/>
  <c r="AN653" i="8"/>
  <c r="AN535" i="8"/>
  <c r="AM535" i="8"/>
  <c r="AL537" i="8"/>
  <c r="AL538" i="8"/>
  <c r="AL539" i="8"/>
  <c r="AL540" i="8"/>
  <c r="AL541" i="8"/>
  <c r="AL542" i="8"/>
  <c r="AL545" i="8"/>
  <c r="AL546" i="8"/>
  <c r="AL547" i="8"/>
  <c r="AL548" i="8"/>
  <c r="AL549" i="8"/>
  <c r="AL550" i="8"/>
  <c r="AL553" i="8"/>
  <c r="AL554" i="8"/>
  <c r="AL555" i="8"/>
  <c r="AL556" i="8"/>
  <c r="AL557" i="8"/>
  <c r="AL558" i="8"/>
  <c r="AL561" i="8"/>
  <c r="AL562" i="8"/>
  <c r="AL563" i="8"/>
  <c r="AL564" i="8"/>
  <c r="AL565" i="8"/>
  <c r="AL566" i="8"/>
  <c r="AL569" i="8"/>
  <c r="AL570" i="8"/>
  <c r="AL571" i="8"/>
  <c r="AL572" i="8"/>
  <c r="AL573" i="8"/>
  <c r="AL574" i="8"/>
  <c r="AL577" i="8"/>
  <c r="AL578" i="8"/>
  <c r="AL579" i="8"/>
  <c r="AL580" i="8"/>
  <c r="AL581" i="8"/>
  <c r="AL582" i="8"/>
  <c r="AL585" i="8"/>
  <c r="AL586" i="8"/>
  <c r="AL587" i="8"/>
  <c r="AL588" i="8"/>
  <c r="AL589" i="8"/>
  <c r="AL590" i="8"/>
  <c r="AL593" i="8"/>
  <c r="AL594" i="8"/>
  <c r="AL595" i="8"/>
  <c r="AL596" i="8"/>
  <c r="AL597" i="8"/>
  <c r="AL598" i="8"/>
  <c r="AL601" i="8"/>
  <c r="AL602" i="8"/>
  <c r="AL603" i="8"/>
  <c r="AL604" i="8"/>
  <c r="AL605" i="8"/>
  <c r="AL606" i="8"/>
  <c r="AL609" i="8"/>
  <c r="AL610" i="8"/>
  <c r="AL611" i="8"/>
  <c r="AL612" i="8"/>
  <c r="AL613" i="8"/>
  <c r="AL614" i="8"/>
  <c r="AL617" i="8"/>
  <c r="AL618" i="8"/>
  <c r="AL619" i="8"/>
  <c r="AL620" i="8"/>
  <c r="AL621" i="8"/>
  <c r="AL622" i="8"/>
  <c r="AL625" i="8"/>
  <c r="AL626" i="8"/>
  <c r="AL627" i="8"/>
  <c r="AL628" i="8"/>
  <c r="AL629" i="8"/>
  <c r="AL630" i="8"/>
  <c r="AL633" i="8"/>
  <c r="AL634" i="8"/>
  <c r="AL635" i="8"/>
  <c r="AL636" i="8"/>
  <c r="AL637" i="8"/>
  <c r="AL638" i="8"/>
  <c r="AL641" i="8"/>
  <c r="AL642" i="8"/>
  <c r="AL643" i="8"/>
  <c r="AL644" i="8"/>
  <c r="AL645" i="8"/>
  <c r="AL646" i="8"/>
  <c r="AL649" i="8"/>
  <c r="AL650" i="8"/>
  <c r="AL651" i="8"/>
  <c r="AL652" i="8"/>
  <c r="AL653" i="8"/>
  <c r="AK654" i="8"/>
  <c r="AK537" i="8"/>
  <c r="AK538" i="8"/>
  <c r="AK539" i="8"/>
  <c r="AK540" i="8"/>
  <c r="AK541" i="8"/>
  <c r="AK542" i="8"/>
  <c r="AK543" i="8"/>
  <c r="AK544" i="8"/>
  <c r="AK545" i="8"/>
  <c r="AK546" i="8"/>
  <c r="AK547" i="8"/>
  <c r="AK548" i="8"/>
  <c r="AK549" i="8"/>
  <c r="AK550" i="8"/>
  <c r="AK551" i="8"/>
  <c r="AK552" i="8"/>
  <c r="AK553" i="8"/>
  <c r="AK554" i="8"/>
  <c r="AK555" i="8"/>
  <c r="AK556" i="8"/>
  <c r="AK557" i="8"/>
  <c r="AK558" i="8"/>
  <c r="AK559" i="8"/>
  <c r="AK560" i="8"/>
  <c r="AK561" i="8"/>
  <c r="AK562" i="8"/>
  <c r="AK563" i="8"/>
  <c r="AK564" i="8"/>
  <c r="AK565" i="8"/>
  <c r="AK566" i="8"/>
  <c r="AK567" i="8"/>
  <c r="AK568" i="8"/>
  <c r="AK569" i="8"/>
  <c r="AK570" i="8"/>
  <c r="AK571" i="8"/>
  <c r="AK572" i="8"/>
  <c r="AK573" i="8"/>
  <c r="AK574" i="8"/>
  <c r="AK575" i="8"/>
  <c r="AK576" i="8"/>
  <c r="AK577" i="8"/>
  <c r="AK578" i="8"/>
  <c r="AK579" i="8"/>
  <c r="AK580" i="8"/>
  <c r="AK581" i="8"/>
  <c r="AK582" i="8"/>
  <c r="AK583" i="8"/>
  <c r="AK584" i="8"/>
  <c r="AK585" i="8"/>
  <c r="AK586" i="8"/>
  <c r="AK587" i="8"/>
  <c r="AK588" i="8"/>
  <c r="AK589" i="8"/>
  <c r="AK590" i="8"/>
  <c r="AK591" i="8"/>
  <c r="AK592" i="8"/>
  <c r="AK593" i="8"/>
  <c r="AK594" i="8"/>
  <c r="AK595" i="8"/>
  <c r="AK596" i="8"/>
  <c r="AK597" i="8"/>
  <c r="AK598" i="8"/>
  <c r="AK599" i="8"/>
  <c r="AK600" i="8"/>
  <c r="AK601" i="8"/>
  <c r="AK602" i="8"/>
  <c r="AK603" i="8"/>
  <c r="AK604" i="8"/>
  <c r="AK605" i="8"/>
  <c r="AK606" i="8"/>
  <c r="AK607" i="8"/>
  <c r="AK608" i="8"/>
  <c r="AK609" i="8"/>
  <c r="AK610" i="8"/>
  <c r="AK611" i="8"/>
  <c r="AK612" i="8"/>
  <c r="AK613" i="8"/>
  <c r="AK614" i="8"/>
  <c r="AK615" i="8"/>
  <c r="AK616" i="8"/>
  <c r="AK617" i="8"/>
  <c r="AK618" i="8"/>
  <c r="AK619" i="8"/>
  <c r="AK620" i="8"/>
  <c r="AK621" i="8"/>
  <c r="AK622" i="8"/>
  <c r="AK623" i="8"/>
  <c r="AK624" i="8"/>
  <c r="AK625" i="8"/>
  <c r="AK626" i="8"/>
  <c r="AK627" i="8"/>
  <c r="AK628" i="8"/>
  <c r="AK629" i="8"/>
  <c r="AK630" i="8"/>
  <c r="AK631" i="8"/>
  <c r="AK632" i="8"/>
  <c r="AK633" i="8"/>
  <c r="AK634" i="8"/>
  <c r="AK635" i="8"/>
  <c r="AK636" i="8"/>
  <c r="AK637" i="8"/>
  <c r="AK638" i="8"/>
  <c r="AK639" i="8"/>
  <c r="AK640" i="8"/>
  <c r="AK641" i="8"/>
  <c r="AK642" i="8"/>
  <c r="AK643" i="8"/>
  <c r="AK644" i="8"/>
  <c r="AK645" i="8"/>
  <c r="AK646" i="8"/>
  <c r="AK647" i="8"/>
  <c r="AK648" i="8"/>
  <c r="AK649" i="8"/>
  <c r="AK650" i="8"/>
  <c r="AK651" i="8"/>
  <c r="AK652" i="8"/>
  <c r="AK653" i="8"/>
  <c r="AK536" i="8"/>
  <c r="AH540" i="8"/>
  <c r="AI540" i="8" s="1"/>
  <c r="AH547" i="8"/>
  <c r="AI547" i="8" s="1"/>
  <c r="AH553" i="8"/>
  <c r="AI553" i="8" s="1"/>
  <c r="AH565" i="8"/>
  <c r="AI565" i="8" s="1"/>
  <c r="AH566" i="8"/>
  <c r="AI566" i="8" s="1"/>
  <c r="AH572" i="8"/>
  <c r="AI572" i="8" s="1"/>
  <c r="AH579" i="8"/>
  <c r="AI579" i="8" s="1"/>
  <c r="AH585" i="8"/>
  <c r="AI585" i="8" s="1"/>
  <c r="AH597" i="8"/>
  <c r="AI597" i="8" s="1"/>
  <c r="AH598" i="8"/>
  <c r="AI598" i="8" s="1"/>
  <c r="AH604" i="8"/>
  <c r="AI604" i="8" s="1"/>
  <c r="AH611" i="8"/>
  <c r="AI611" i="8" s="1"/>
  <c r="AH617" i="8"/>
  <c r="AI617" i="8" s="1"/>
  <c r="AH629" i="8"/>
  <c r="AI629" i="8" s="1"/>
  <c r="AH630" i="8"/>
  <c r="AI630" i="8" s="1"/>
  <c r="AH636" i="8"/>
  <c r="AI636" i="8" s="1"/>
  <c r="AH643" i="8"/>
  <c r="AI643" i="8" s="1"/>
  <c r="AH649" i="8"/>
  <c r="AI649" i="8" s="1"/>
  <c r="AG537" i="8"/>
  <c r="AH537" i="8" s="1"/>
  <c r="AI537" i="8" s="1"/>
  <c r="AG538" i="8"/>
  <c r="AH538" i="8" s="1"/>
  <c r="AI538" i="8" s="1"/>
  <c r="AG539" i="8"/>
  <c r="AH539" i="8" s="1"/>
  <c r="AI539" i="8" s="1"/>
  <c r="AG540" i="8"/>
  <c r="AG541" i="8"/>
  <c r="AH541" i="8" s="1"/>
  <c r="AI541" i="8" s="1"/>
  <c r="AG542" i="8"/>
  <c r="AH542" i="8" s="1"/>
  <c r="AI542" i="8" s="1"/>
  <c r="AG545" i="8"/>
  <c r="AH545" i="8" s="1"/>
  <c r="AI545" i="8" s="1"/>
  <c r="AG546" i="8"/>
  <c r="AH546" i="8" s="1"/>
  <c r="AI546" i="8" s="1"/>
  <c r="AG547" i="8"/>
  <c r="AG548" i="8"/>
  <c r="AH548" i="8" s="1"/>
  <c r="AI548" i="8" s="1"/>
  <c r="AG549" i="8"/>
  <c r="AH549" i="8" s="1"/>
  <c r="AI549" i="8" s="1"/>
  <c r="AG550" i="8"/>
  <c r="AH550" i="8" s="1"/>
  <c r="AI550" i="8" s="1"/>
  <c r="AG553" i="8"/>
  <c r="AG554" i="8"/>
  <c r="AH554" i="8" s="1"/>
  <c r="AI554" i="8" s="1"/>
  <c r="AG555" i="8"/>
  <c r="AH555" i="8" s="1"/>
  <c r="AI555" i="8" s="1"/>
  <c r="AG556" i="8"/>
  <c r="AH556" i="8" s="1"/>
  <c r="AI556" i="8" s="1"/>
  <c r="AG557" i="8"/>
  <c r="AH557" i="8" s="1"/>
  <c r="AI557" i="8" s="1"/>
  <c r="AG558" i="8"/>
  <c r="AH558" i="8" s="1"/>
  <c r="AI558" i="8" s="1"/>
  <c r="AG561" i="8"/>
  <c r="AH561" i="8" s="1"/>
  <c r="AI561" i="8" s="1"/>
  <c r="AG562" i="8"/>
  <c r="AH562" i="8" s="1"/>
  <c r="AI562" i="8" s="1"/>
  <c r="AG563" i="8"/>
  <c r="AH563" i="8" s="1"/>
  <c r="AI563" i="8" s="1"/>
  <c r="AG564" i="8"/>
  <c r="AH564" i="8" s="1"/>
  <c r="AI564" i="8" s="1"/>
  <c r="AG565" i="8"/>
  <c r="AG566" i="8"/>
  <c r="AG569" i="8"/>
  <c r="AH569" i="8" s="1"/>
  <c r="AI569" i="8" s="1"/>
  <c r="AG570" i="8"/>
  <c r="AH570" i="8" s="1"/>
  <c r="AI570" i="8" s="1"/>
  <c r="AG571" i="8"/>
  <c r="AH571" i="8" s="1"/>
  <c r="AI571" i="8" s="1"/>
  <c r="AG572" i="8"/>
  <c r="AG573" i="8"/>
  <c r="AH573" i="8" s="1"/>
  <c r="AI573" i="8" s="1"/>
  <c r="AG574" i="8"/>
  <c r="AH574" i="8" s="1"/>
  <c r="AI574" i="8" s="1"/>
  <c r="AG577" i="8"/>
  <c r="AH577" i="8" s="1"/>
  <c r="AI577" i="8" s="1"/>
  <c r="AG578" i="8"/>
  <c r="AH578" i="8" s="1"/>
  <c r="AI578" i="8" s="1"/>
  <c r="AG579" i="8"/>
  <c r="AG580" i="8"/>
  <c r="AH580" i="8" s="1"/>
  <c r="AI580" i="8" s="1"/>
  <c r="AG581" i="8"/>
  <c r="AH581" i="8" s="1"/>
  <c r="AI581" i="8" s="1"/>
  <c r="AG582" i="8"/>
  <c r="AH582" i="8" s="1"/>
  <c r="AI582" i="8" s="1"/>
  <c r="AG585" i="8"/>
  <c r="AG586" i="8"/>
  <c r="AH586" i="8" s="1"/>
  <c r="AI586" i="8" s="1"/>
  <c r="AG587" i="8"/>
  <c r="AH587" i="8" s="1"/>
  <c r="AI587" i="8" s="1"/>
  <c r="AG588" i="8"/>
  <c r="AH588" i="8" s="1"/>
  <c r="AI588" i="8" s="1"/>
  <c r="AG589" i="8"/>
  <c r="AH589" i="8" s="1"/>
  <c r="AI589" i="8" s="1"/>
  <c r="AG590" i="8"/>
  <c r="AH590" i="8" s="1"/>
  <c r="AI590" i="8" s="1"/>
  <c r="AG593" i="8"/>
  <c r="AH593" i="8" s="1"/>
  <c r="AI593" i="8" s="1"/>
  <c r="AG594" i="8"/>
  <c r="AH594" i="8" s="1"/>
  <c r="AI594" i="8" s="1"/>
  <c r="AG595" i="8"/>
  <c r="AH595" i="8" s="1"/>
  <c r="AI595" i="8" s="1"/>
  <c r="AG596" i="8"/>
  <c r="AH596" i="8" s="1"/>
  <c r="AI596" i="8" s="1"/>
  <c r="AG597" i="8"/>
  <c r="AG598" i="8"/>
  <c r="AG601" i="8"/>
  <c r="AH601" i="8" s="1"/>
  <c r="AI601" i="8" s="1"/>
  <c r="AG602" i="8"/>
  <c r="AH602" i="8" s="1"/>
  <c r="AI602" i="8" s="1"/>
  <c r="AG603" i="8"/>
  <c r="AH603" i="8" s="1"/>
  <c r="AI603" i="8" s="1"/>
  <c r="AG604" i="8"/>
  <c r="AG605" i="8"/>
  <c r="AH605" i="8" s="1"/>
  <c r="AI605" i="8" s="1"/>
  <c r="AG606" i="8"/>
  <c r="AH606" i="8" s="1"/>
  <c r="AI606" i="8" s="1"/>
  <c r="AG609" i="8"/>
  <c r="AH609" i="8" s="1"/>
  <c r="AI609" i="8" s="1"/>
  <c r="AG610" i="8"/>
  <c r="AH610" i="8" s="1"/>
  <c r="AI610" i="8" s="1"/>
  <c r="AG611" i="8"/>
  <c r="AG612" i="8"/>
  <c r="AH612" i="8" s="1"/>
  <c r="AI612" i="8" s="1"/>
  <c r="AG613" i="8"/>
  <c r="AH613" i="8" s="1"/>
  <c r="AI613" i="8" s="1"/>
  <c r="AG614" i="8"/>
  <c r="AH614" i="8" s="1"/>
  <c r="AI614" i="8" s="1"/>
  <c r="AG617" i="8"/>
  <c r="AG618" i="8"/>
  <c r="AH618" i="8" s="1"/>
  <c r="AI618" i="8" s="1"/>
  <c r="AG619" i="8"/>
  <c r="AH619" i="8" s="1"/>
  <c r="AI619" i="8" s="1"/>
  <c r="AG620" i="8"/>
  <c r="AH620" i="8" s="1"/>
  <c r="AI620" i="8" s="1"/>
  <c r="AG621" i="8"/>
  <c r="AH621" i="8" s="1"/>
  <c r="AI621" i="8" s="1"/>
  <c r="AG622" i="8"/>
  <c r="AH622" i="8" s="1"/>
  <c r="AI622" i="8" s="1"/>
  <c r="AG625" i="8"/>
  <c r="AH625" i="8" s="1"/>
  <c r="AI625" i="8" s="1"/>
  <c r="AG626" i="8"/>
  <c r="AH626" i="8" s="1"/>
  <c r="AI626" i="8" s="1"/>
  <c r="AG627" i="8"/>
  <c r="AH627" i="8" s="1"/>
  <c r="AI627" i="8" s="1"/>
  <c r="AG628" i="8"/>
  <c r="AH628" i="8" s="1"/>
  <c r="AI628" i="8" s="1"/>
  <c r="AG629" i="8"/>
  <c r="AG630" i="8"/>
  <c r="AG633" i="8"/>
  <c r="AH633" i="8" s="1"/>
  <c r="AI633" i="8" s="1"/>
  <c r="AG634" i="8"/>
  <c r="AH634" i="8" s="1"/>
  <c r="AI634" i="8" s="1"/>
  <c r="AG635" i="8"/>
  <c r="AH635" i="8" s="1"/>
  <c r="AI635" i="8" s="1"/>
  <c r="AG636" i="8"/>
  <c r="AG637" i="8"/>
  <c r="AH637" i="8" s="1"/>
  <c r="AI637" i="8" s="1"/>
  <c r="AG638" i="8"/>
  <c r="AH638" i="8" s="1"/>
  <c r="AI638" i="8" s="1"/>
  <c r="AG641" i="8"/>
  <c r="AH641" i="8" s="1"/>
  <c r="AI641" i="8" s="1"/>
  <c r="AG642" i="8"/>
  <c r="AH642" i="8" s="1"/>
  <c r="AI642" i="8" s="1"/>
  <c r="AG643" i="8"/>
  <c r="AG644" i="8"/>
  <c r="AH644" i="8" s="1"/>
  <c r="AI644" i="8" s="1"/>
  <c r="AG645" i="8"/>
  <c r="AH645" i="8" s="1"/>
  <c r="AI645" i="8" s="1"/>
  <c r="AG646" i="8"/>
  <c r="AH646" i="8" s="1"/>
  <c r="AI646" i="8" s="1"/>
  <c r="AG649" i="8"/>
  <c r="AG650" i="8"/>
  <c r="AH650" i="8" s="1"/>
  <c r="AI650" i="8" s="1"/>
  <c r="AG651" i="8"/>
  <c r="AH651" i="8" s="1"/>
  <c r="AI651" i="8" s="1"/>
  <c r="AG652" i="8"/>
  <c r="AH652" i="8" s="1"/>
  <c r="AI652" i="8" s="1"/>
  <c r="B511" i="8"/>
  <c r="B510" i="8"/>
  <c r="B482" i="8"/>
  <c r="D361" i="8"/>
  <c r="AG361" i="8" s="1"/>
  <c r="AH361" i="8" s="1"/>
  <c r="D362" i="8"/>
  <c r="AL362" i="8" s="1"/>
  <c r="D363" i="8"/>
  <c r="D364" i="8"/>
  <c r="D365" i="8"/>
  <c r="D366" i="8"/>
  <c r="D367" i="8"/>
  <c r="D368" i="8"/>
  <c r="AL368" i="8" s="1"/>
  <c r="D369" i="8"/>
  <c r="D370" i="8"/>
  <c r="D371" i="8"/>
  <c r="D372" i="8"/>
  <c r="D373" i="8"/>
  <c r="D374" i="8"/>
  <c r="D375" i="8"/>
  <c r="D376" i="8"/>
  <c r="AL376" i="8" s="1"/>
  <c r="D377" i="8"/>
  <c r="D378" i="8"/>
  <c r="D379" i="8"/>
  <c r="D380" i="8"/>
  <c r="D381" i="8"/>
  <c r="D382" i="8"/>
  <c r="D383" i="8"/>
  <c r="D384" i="8"/>
  <c r="AL384" i="8" s="1"/>
  <c r="D385" i="8"/>
  <c r="D386" i="8"/>
  <c r="D387" i="8"/>
  <c r="D388" i="8"/>
  <c r="D389" i="8"/>
  <c r="D390" i="8"/>
  <c r="D391" i="8"/>
  <c r="D392" i="8"/>
  <c r="AL392" i="8" s="1"/>
  <c r="D393" i="8"/>
  <c r="D394" i="8"/>
  <c r="D395" i="8"/>
  <c r="D396" i="8"/>
  <c r="D397" i="8"/>
  <c r="D398" i="8"/>
  <c r="D399" i="8"/>
  <c r="D400" i="8"/>
  <c r="AL400" i="8" s="1"/>
  <c r="D401" i="8"/>
  <c r="D402" i="8"/>
  <c r="D403" i="8"/>
  <c r="D404" i="8"/>
  <c r="D405" i="8"/>
  <c r="D406" i="8"/>
  <c r="D407" i="8"/>
  <c r="D408" i="8"/>
  <c r="AL408" i="8" s="1"/>
  <c r="D409" i="8"/>
  <c r="D410" i="8"/>
  <c r="D411" i="8"/>
  <c r="D412" i="8"/>
  <c r="D413" i="8"/>
  <c r="D414" i="8"/>
  <c r="D415" i="8"/>
  <c r="D416" i="8"/>
  <c r="AL416" i="8" s="1"/>
  <c r="D417" i="8"/>
  <c r="D418" i="8"/>
  <c r="D419" i="8"/>
  <c r="D420" i="8"/>
  <c r="D421" i="8"/>
  <c r="D422" i="8"/>
  <c r="D423" i="8"/>
  <c r="D424" i="8"/>
  <c r="AL424" i="8" s="1"/>
  <c r="D425" i="8"/>
  <c r="D426" i="8"/>
  <c r="D427" i="8"/>
  <c r="D428" i="8"/>
  <c r="D429" i="8"/>
  <c r="D430" i="8"/>
  <c r="D431" i="8"/>
  <c r="D432" i="8"/>
  <c r="AL432" i="8" s="1"/>
  <c r="D433" i="8"/>
  <c r="D434" i="8"/>
  <c r="D435" i="8"/>
  <c r="D436" i="8"/>
  <c r="D437" i="8"/>
  <c r="D438" i="8"/>
  <c r="D439" i="8"/>
  <c r="D440" i="8"/>
  <c r="AL440" i="8" s="1"/>
  <c r="D441" i="8"/>
  <c r="D442" i="8"/>
  <c r="D443" i="8"/>
  <c r="D444" i="8"/>
  <c r="D445" i="8"/>
  <c r="D446" i="8"/>
  <c r="D447" i="8"/>
  <c r="D448" i="8"/>
  <c r="AL448" i="8" s="1"/>
  <c r="D449" i="8"/>
  <c r="D450" i="8"/>
  <c r="D451" i="8"/>
  <c r="D452" i="8"/>
  <c r="D453" i="8"/>
  <c r="D454" i="8"/>
  <c r="D455" i="8"/>
  <c r="D456" i="8"/>
  <c r="AL456" i="8" s="1"/>
  <c r="D457" i="8"/>
  <c r="D458" i="8"/>
  <c r="D459" i="8"/>
  <c r="D460" i="8"/>
  <c r="D461" i="8"/>
  <c r="D462" i="8"/>
  <c r="D463" i="8"/>
  <c r="D464" i="8"/>
  <c r="AL464" i="8" s="1"/>
  <c r="D465" i="8"/>
  <c r="D466" i="8"/>
  <c r="D467" i="8"/>
  <c r="D468" i="8"/>
  <c r="D469" i="8"/>
  <c r="D470" i="8"/>
  <c r="D471" i="8"/>
  <c r="D472" i="8"/>
  <c r="AL472" i="8" s="1"/>
  <c r="D473" i="8"/>
  <c r="D474" i="8"/>
  <c r="D475" i="8"/>
  <c r="D476" i="8"/>
  <c r="D477" i="8"/>
  <c r="AL477" i="8" s="1"/>
  <c r="D478" i="8"/>
  <c r="AL478" i="8" s="1"/>
  <c r="D479" i="8"/>
  <c r="AG479" i="8" s="1"/>
  <c r="AH479" i="8" s="1"/>
  <c r="AI479" i="8" s="1"/>
  <c r="D360" i="8"/>
  <c r="AG360" i="8" s="1"/>
  <c r="BB479" i="8"/>
  <c r="BA479" i="8"/>
  <c r="AZ479" i="8"/>
  <c r="AY479" i="8"/>
  <c r="AY361" i="8"/>
  <c r="AZ361" i="8"/>
  <c r="BA361" i="8" s="1"/>
  <c r="BB361" i="8"/>
  <c r="AY362" i="8"/>
  <c r="AZ362" i="8"/>
  <c r="BA362" i="8" s="1"/>
  <c r="BB362" i="8"/>
  <c r="AY363" i="8"/>
  <c r="AZ363" i="8"/>
  <c r="BA363" i="8" s="1"/>
  <c r="BB363" i="8"/>
  <c r="AY364" i="8"/>
  <c r="AZ364" i="8"/>
  <c r="BA364" i="8" s="1"/>
  <c r="BB364" i="8"/>
  <c r="AY365" i="8"/>
  <c r="AZ365" i="8"/>
  <c r="BA365" i="8" s="1"/>
  <c r="BB365" i="8"/>
  <c r="AY366" i="8"/>
  <c r="AZ366" i="8"/>
  <c r="BA366" i="8" s="1"/>
  <c r="BB366" i="8"/>
  <c r="AY367" i="8"/>
  <c r="AZ367" i="8"/>
  <c r="BA367" i="8" s="1"/>
  <c r="BB367" i="8"/>
  <c r="AY368" i="8"/>
  <c r="AZ368" i="8"/>
  <c r="BA368" i="8" s="1"/>
  <c r="BB368" i="8"/>
  <c r="AY369" i="8"/>
  <c r="AZ369" i="8"/>
  <c r="BA369" i="8" s="1"/>
  <c r="BB369" i="8"/>
  <c r="AY370" i="8"/>
  <c r="AZ370" i="8"/>
  <c r="BA370" i="8" s="1"/>
  <c r="BB370" i="8"/>
  <c r="AY371" i="8"/>
  <c r="AZ371" i="8"/>
  <c r="BA371" i="8" s="1"/>
  <c r="BB371" i="8"/>
  <c r="AY372" i="8"/>
  <c r="AZ372" i="8"/>
  <c r="BA372" i="8" s="1"/>
  <c r="BB372" i="8"/>
  <c r="AY373" i="8"/>
  <c r="AZ373" i="8"/>
  <c r="BA373" i="8" s="1"/>
  <c r="BB373" i="8"/>
  <c r="AY374" i="8"/>
  <c r="AZ374" i="8"/>
  <c r="BA374" i="8" s="1"/>
  <c r="BB374" i="8"/>
  <c r="AY375" i="8"/>
  <c r="AZ375" i="8"/>
  <c r="BA375" i="8" s="1"/>
  <c r="BB375" i="8"/>
  <c r="AY376" i="8"/>
  <c r="AZ376" i="8"/>
  <c r="BA376" i="8" s="1"/>
  <c r="BB376" i="8"/>
  <c r="AY377" i="8"/>
  <c r="AZ377" i="8"/>
  <c r="BA377" i="8" s="1"/>
  <c r="BB377" i="8"/>
  <c r="AY378" i="8"/>
  <c r="AZ378" i="8"/>
  <c r="BA378" i="8" s="1"/>
  <c r="BB378" i="8"/>
  <c r="AY379" i="8"/>
  <c r="AZ379" i="8"/>
  <c r="BA379" i="8" s="1"/>
  <c r="BB379" i="8"/>
  <c r="AY380" i="8"/>
  <c r="AZ380" i="8"/>
  <c r="BA380" i="8" s="1"/>
  <c r="BB380" i="8"/>
  <c r="AY381" i="8"/>
  <c r="AZ381" i="8"/>
  <c r="BA381" i="8" s="1"/>
  <c r="BB381" i="8"/>
  <c r="AY382" i="8"/>
  <c r="AZ382" i="8"/>
  <c r="BA382" i="8" s="1"/>
  <c r="BB382" i="8"/>
  <c r="AY383" i="8"/>
  <c r="AZ383" i="8"/>
  <c r="BA383" i="8" s="1"/>
  <c r="BB383" i="8"/>
  <c r="AY384" i="8"/>
  <c r="AZ384" i="8"/>
  <c r="BA384" i="8" s="1"/>
  <c r="BB384" i="8"/>
  <c r="AY385" i="8"/>
  <c r="AZ385" i="8"/>
  <c r="BA385" i="8" s="1"/>
  <c r="BB385" i="8"/>
  <c r="AY386" i="8"/>
  <c r="AZ386" i="8"/>
  <c r="BA386" i="8" s="1"/>
  <c r="BB386" i="8"/>
  <c r="AY387" i="8"/>
  <c r="AZ387" i="8"/>
  <c r="BA387" i="8" s="1"/>
  <c r="BB387" i="8"/>
  <c r="AY388" i="8"/>
  <c r="AZ388" i="8"/>
  <c r="BA388" i="8" s="1"/>
  <c r="BB388" i="8"/>
  <c r="AY389" i="8"/>
  <c r="AZ389" i="8"/>
  <c r="BA389" i="8" s="1"/>
  <c r="BB389" i="8"/>
  <c r="AY390" i="8"/>
  <c r="AZ390" i="8"/>
  <c r="BA390" i="8" s="1"/>
  <c r="BB390" i="8"/>
  <c r="AY391" i="8"/>
  <c r="AZ391" i="8"/>
  <c r="BA391" i="8" s="1"/>
  <c r="BB391" i="8"/>
  <c r="AY392" i="8"/>
  <c r="AZ392" i="8"/>
  <c r="BA392" i="8" s="1"/>
  <c r="BB392" i="8"/>
  <c r="AY393" i="8"/>
  <c r="AZ393" i="8"/>
  <c r="BA393" i="8" s="1"/>
  <c r="BB393" i="8"/>
  <c r="AY394" i="8"/>
  <c r="AZ394" i="8"/>
  <c r="BA394" i="8" s="1"/>
  <c r="BB394" i="8"/>
  <c r="AY395" i="8"/>
  <c r="AZ395" i="8"/>
  <c r="BA395" i="8" s="1"/>
  <c r="BB395" i="8"/>
  <c r="AY396" i="8"/>
  <c r="AZ396" i="8"/>
  <c r="BA396" i="8" s="1"/>
  <c r="BB396" i="8"/>
  <c r="AY397" i="8"/>
  <c r="AZ397" i="8"/>
  <c r="BA397" i="8" s="1"/>
  <c r="BB397" i="8"/>
  <c r="AY398" i="8"/>
  <c r="AZ398" i="8"/>
  <c r="BA398" i="8" s="1"/>
  <c r="BB398" i="8"/>
  <c r="AY399" i="8"/>
  <c r="AZ399" i="8"/>
  <c r="BA399" i="8" s="1"/>
  <c r="BB399" i="8"/>
  <c r="AY400" i="8"/>
  <c r="AZ400" i="8"/>
  <c r="BA400" i="8" s="1"/>
  <c r="BB400" i="8"/>
  <c r="AY401" i="8"/>
  <c r="AZ401" i="8"/>
  <c r="BA401" i="8" s="1"/>
  <c r="BB401" i="8"/>
  <c r="AY402" i="8"/>
  <c r="AZ402" i="8"/>
  <c r="BA402" i="8" s="1"/>
  <c r="BB402" i="8"/>
  <c r="AY403" i="8"/>
  <c r="AZ403" i="8"/>
  <c r="BA403" i="8" s="1"/>
  <c r="BB403" i="8"/>
  <c r="AY404" i="8"/>
  <c r="AZ404" i="8"/>
  <c r="BA404" i="8" s="1"/>
  <c r="BB404" i="8"/>
  <c r="AY405" i="8"/>
  <c r="AZ405" i="8"/>
  <c r="BA405" i="8" s="1"/>
  <c r="BB405" i="8"/>
  <c r="AY406" i="8"/>
  <c r="AZ406" i="8"/>
  <c r="BA406" i="8" s="1"/>
  <c r="BB406" i="8"/>
  <c r="AY407" i="8"/>
  <c r="AZ407" i="8"/>
  <c r="BA407" i="8" s="1"/>
  <c r="BB407" i="8"/>
  <c r="AY408" i="8"/>
  <c r="AZ408" i="8"/>
  <c r="BA408" i="8" s="1"/>
  <c r="BB408" i="8"/>
  <c r="AY409" i="8"/>
  <c r="AZ409" i="8"/>
  <c r="BA409" i="8" s="1"/>
  <c r="BB409" i="8"/>
  <c r="AY410" i="8"/>
  <c r="AZ410" i="8"/>
  <c r="BA410" i="8" s="1"/>
  <c r="BB410" i="8"/>
  <c r="AY411" i="8"/>
  <c r="AZ411" i="8"/>
  <c r="BA411" i="8" s="1"/>
  <c r="BB411" i="8"/>
  <c r="AY412" i="8"/>
  <c r="AZ412" i="8"/>
  <c r="BA412" i="8" s="1"/>
  <c r="BB412" i="8"/>
  <c r="AY413" i="8"/>
  <c r="AZ413" i="8"/>
  <c r="BA413" i="8" s="1"/>
  <c r="BB413" i="8"/>
  <c r="AY414" i="8"/>
  <c r="AZ414" i="8"/>
  <c r="BA414" i="8" s="1"/>
  <c r="BB414" i="8"/>
  <c r="AY415" i="8"/>
  <c r="AZ415" i="8"/>
  <c r="BA415" i="8" s="1"/>
  <c r="BB415" i="8"/>
  <c r="AY416" i="8"/>
  <c r="AZ416" i="8"/>
  <c r="BA416" i="8" s="1"/>
  <c r="BB416" i="8"/>
  <c r="AY417" i="8"/>
  <c r="AZ417" i="8"/>
  <c r="BA417" i="8" s="1"/>
  <c r="BB417" i="8"/>
  <c r="AY418" i="8"/>
  <c r="AZ418" i="8"/>
  <c r="BA418" i="8" s="1"/>
  <c r="BB418" i="8"/>
  <c r="AY419" i="8"/>
  <c r="AZ419" i="8"/>
  <c r="BA419" i="8" s="1"/>
  <c r="BB419" i="8"/>
  <c r="AY420" i="8"/>
  <c r="AZ420" i="8"/>
  <c r="BA420" i="8" s="1"/>
  <c r="BB420" i="8"/>
  <c r="AY421" i="8"/>
  <c r="AZ421" i="8"/>
  <c r="BA421" i="8" s="1"/>
  <c r="BB421" i="8"/>
  <c r="AY422" i="8"/>
  <c r="AZ422" i="8"/>
  <c r="BA422" i="8" s="1"/>
  <c r="BB422" i="8"/>
  <c r="AY423" i="8"/>
  <c r="AZ423" i="8"/>
  <c r="BA423" i="8" s="1"/>
  <c r="BB423" i="8"/>
  <c r="AY424" i="8"/>
  <c r="AZ424" i="8"/>
  <c r="BA424" i="8" s="1"/>
  <c r="BB424" i="8"/>
  <c r="AY425" i="8"/>
  <c r="AZ425" i="8"/>
  <c r="BA425" i="8" s="1"/>
  <c r="BB425" i="8"/>
  <c r="AY426" i="8"/>
  <c r="AZ426" i="8"/>
  <c r="BA426" i="8" s="1"/>
  <c r="BB426" i="8"/>
  <c r="AY427" i="8"/>
  <c r="AZ427" i="8"/>
  <c r="BA427" i="8" s="1"/>
  <c r="BB427" i="8"/>
  <c r="AY428" i="8"/>
  <c r="AZ428" i="8"/>
  <c r="BA428" i="8" s="1"/>
  <c r="BB428" i="8"/>
  <c r="AY429" i="8"/>
  <c r="AZ429" i="8"/>
  <c r="BA429" i="8" s="1"/>
  <c r="BB429" i="8"/>
  <c r="AY430" i="8"/>
  <c r="AZ430" i="8"/>
  <c r="BA430" i="8" s="1"/>
  <c r="BB430" i="8"/>
  <c r="AY431" i="8"/>
  <c r="AZ431" i="8"/>
  <c r="BA431" i="8" s="1"/>
  <c r="BB431" i="8"/>
  <c r="AY432" i="8"/>
  <c r="AZ432" i="8"/>
  <c r="BA432" i="8" s="1"/>
  <c r="BB432" i="8"/>
  <c r="AY433" i="8"/>
  <c r="AZ433" i="8"/>
  <c r="BA433" i="8" s="1"/>
  <c r="BB433" i="8"/>
  <c r="AY434" i="8"/>
  <c r="AZ434" i="8"/>
  <c r="BA434" i="8" s="1"/>
  <c r="BB434" i="8"/>
  <c r="AY435" i="8"/>
  <c r="AZ435" i="8"/>
  <c r="BA435" i="8" s="1"/>
  <c r="BB435" i="8"/>
  <c r="AY436" i="8"/>
  <c r="AZ436" i="8"/>
  <c r="BA436" i="8" s="1"/>
  <c r="BB436" i="8"/>
  <c r="AY437" i="8"/>
  <c r="AZ437" i="8"/>
  <c r="BA437" i="8" s="1"/>
  <c r="BB437" i="8"/>
  <c r="AY438" i="8"/>
  <c r="AZ438" i="8"/>
  <c r="BA438" i="8" s="1"/>
  <c r="BB438" i="8"/>
  <c r="AY439" i="8"/>
  <c r="AZ439" i="8"/>
  <c r="BA439" i="8" s="1"/>
  <c r="BB439" i="8"/>
  <c r="AY440" i="8"/>
  <c r="AZ440" i="8"/>
  <c r="BA440" i="8" s="1"/>
  <c r="BB440" i="8"/>
  <c r="AY441" i="8"/>
  <c r="AZ441" i="8"/>
  <c r="BA441" i="8" s="1"/>
  <c r="BB441" i="8"/>
  <c r="AY442" i="8"/>
  <c r="AZ442" i="8"/>
  <c r="BA442" i="8" s="1"/>
  <c r="BB442" i="8"/>
  <c r="AY443" i="8"/>
  <c r="AZ443" i="8"/>
  <c r="BA443" i="8" s="1"/>
  <c r="BB443" i="8"/>
  <c r="AY444" i="8"/>
  <c r="AZ444" i="8"/>
  <c r="BA444" i="8" s="1"/>
  <c r="BB444" i="8"/>
  <c r="AY445" i="8"/>
  <c r="AZ445" i="8"/>
  <c r="BA445" i="8" s="1"/>
  <c r="BB445" i="8"/>
  <c r="AY446" i="8"/>
  <c r="AZ446" i="8"/>
  <c r="BA446" i="8" s="1"/>
  <c r="BB446" i="8"/>
  <c r="AY447" i="8"/>
  <c r="AZ447" i="8"/>
  <c r="BA447" i="8" s="1"/>
  <c r="BB447" i="8"/>
  <c r="AY448" i="8"/>
  <c r="AZ448" i="8"/>
  <c r="BA448" i="8" s="1"/>
  <c r="BB448" i="8"/>
  <c r="AY449" i="8"/>
  <c r="AZ449" i="8"/>
  <c r="BA449" i="8" s="1"/>
  <c r="BB449" i="8"/>
  <c r="AY450" i="8"/>
  <c r="AZ450" i="8"/>
  <c r="BA450" i="8" s="1"/>
  <c r="BB450" i="8"/>
  <c r="AY451" i="8"/>
  <c r="AZ451" i="8"/>
  <c r="BA451" i="8" s="1"/>
  <c r="BB451" i="8"/>
  <c r="AY452" i="8"/>
  <c r="AZ452" i="8"/>
  <c r="BA452" i="8" s="1"/>
  <c r="BB452" i="8"/>
  <c r="AY453" i="8"/>
  <c r="AZ453" i="8"/>
  <c r="BA453" i="8" s="1"/>
  <c r="BB453" i="8"/>
  <c r="AY454" i="8"/>
  <c r="AZ454" i="8"/>
  <c r="BA454" i="8" s="1"/>
  <c r="BB454" i="8"/>
  <c r="AY455" i="8"/>
  <c r="AZ455" i="8"/>
  <c r="BA455" i="8" s="1"/>
  <c r="BB455" i="8"/>
  <c r="AY456" i="8"/>
  <c r="AZ456" i="8"/>
  <c r="BA456" i="8" s="1"/>
  <c r="BB456" i="8"/>
  <c r="AY457" i="8"/>
  <c r="AZ457" i="8"/>
  <c r="BA457" i="8" s="1"/>
  <c r="BB457" i="8"/>
  <c r="AY458" i="8"/>
  <c r="AZ458" i="8"/>
  <c r="BA458" i="8" s="1"/>
  <c r="BB458" i="8"/>
  <c r="AY459" i="8"/>
  <c r="AZ459" i="8"/>
  <c r="BA459" i="8" s="1"/>
  <c r="BB459" i="8"/>
  <c r="AY460" i="8"/>
  <c r="AZ460" i="8"/>
  <c r="BA460" i="8" s="1"/>
  <c r="BB460" i="8"/>
  <c r="AY461" i="8"/>
  <c r="AZ461" i="8"/>
  <c r="BA461" i="8" s="1"/>
  <c r="BB461" i="8"/>
  <c r="AY462" i="8"/>
  <c r="AZ462" i="8"/>
  <c r="BA462" i="8" s="1"/>
  <c r="BB462" i="8"/>
  <c r="AY463" i="8"/>
  <c r="AZ463" i="8"/>
  <c r="BA463" i="8" s="1"/>
  <c r="BB463" i="8"/>
  <c r="AY464" i="8"/>
  <c r="AZ464" i="8"/>
  <c r="BA464" i="8" s="1"/>
  <c r="BB464" i="8"/>
  <c r="AY465" i="8"/>
  <c r="AZ465" i="8"/>
  <c r="BA465" i="8" s="1"/>
  <c r="BB465" i="8"/>
  <c r="AY466" i="8"/>
  <c r="AZ466" i="8"/>
  <c r="BA466" i="8" s="1"/>
  <c r="BB466" i="8"/>
  <c r="AY467" i="8"/>
  <c r="AZ467" i="8"/>
  <c r="BA467" i="8" s="1"/>
  <c r="BB467" i="8"/>
  <c r="AY468" i="8"/>
  <c r="AZ468" i="8"/>
  <c r="BA468" i="8" s="1"/>
  <c r="BB468" i="8"/>
  <c r="AY469" i="8"/>
  <c r="AZ469" i="8"/>
  <c r="BA469" i="8" s="1"/>
  <c r="BB469" i="8"/>
  <c r="AY470" i="8"/>
  <c r="AZ470" i="8"/>
  <c r="BA470" i="8" s="1"/>
  <c r="BB470" i="8"/>
  <c r="AY471" i="8"/>
  <c r="AZ471" i="8"/>
  <c r="BA471" i="8" s="1"/>
  <c r="BB471" i="8"/>
  <c r="AY472" i="8"/>
  <c r="AZ472" i="8"/>
  <c r="BA472" i="8" s="1"/>
  <c r="BB472" i="8"/>
  <c r="AY473" i="8"/>
  <c r="AZ473" i="8"/>
  <c r="BA473" i="8" s="1"/>
  <c r="BB473" i="8"/>
  <c r="AY474" i="8"/>
  <c r="AZ474" i="8"/>
  <c r="BA474" i="8" s="1"/>
  <c r="BB474" i="8"/>
  <c r="AY475" i="8"/>
  <c r="AZ475" i="8"/>
  <c r="BA475" i="8" s="1"/>
  <c r="BB475" i="8"/>
  <c r="AY476" i="8"/>
  <c r="AZ476" i="8"/>
  <c r="BA476" i="8" s="1"/>
  <c r="BB476" i="8"/>
  <c r="AY477" i="8"/>
  <c r="AZ477" i="8"/>
  <c r="BA477" i="8" s="1"/>
  <c r="BB477" i="8"/>
  <c r="AY478" i="8"/>
  <c r="AZ478" i="8"/>
  <c r="BA478" i="8" s="1"/>
  <c r="BB478" i="8"/>
  <c r="BB360" i="8"/>
  <c r="AZ360" i="8"/>
  <c r="BA360" i="8" s="1"/>
  <c r="AY360" i="8"/>
  <c r="AX479" i="8"/>
  <c r="AX361" i="8"/>
  <c r="AX362" i="8"/>
  <c r="AX363" i="8"/>
  <c r="AX364" i="8"/>
  <c r="AX365" i="8"/>
  <c r="AX366" i="8"/>
  <c r="AX367" i="8"/>
  <c r="AX368" i="8"/>
  <c r="AX369" i="8"/>
  <c r="AX370" i="8"/>
  <c r="AX371" i="8"/>
  <c r="AX372" i="8"/>
  <c r="AX373" i="8"/>
  <c r="AX374" i="8"/>
  <c r="AX375" i="8"/>
  <c r="AX376" i="8"/>
  <c r="AX377" i="8"/>
  <c r="AX378" i="8"/>
  <c r="AX379" i="8"/>
  <c r="AX380" i="8"/>
  <c r="AX381" i="8"/>
  <c r="AX382" i="8"/>
  <c r="AX383" i="8"/>
  <c r="AX384" i="8"/>
  <c r="AX385" i="8"/>
  <c r="AX386" i="8"/>
  <c r="AX387" i="8"/>
  <c r="AX388" i="8"/>
  <c r="AX389" i="8"/>
  <c r="AX390" i="8"/>
  <c r="AX391" i="8"/>
  <c r="AX392" i="8"/>
  <c r="AX393" i="8"/>
  <c r="AX394" i="8"/>
  <c r="AX395" i="8"/>
  <c r="AX396" i="8"/>
  <c r="AX397" i="8"/>
  <c r="AX398" i="8"/>
  <c r="AX399" i="8"/>
  <c r="AX400" i="8"/>
  <c r="AX401" i="8"/>
  <c r="AX402" i="8"/>
  <c r="AX403" i="8"/>
  <c r="AX404" i="8"/>
  <c r="AX405" i="8"/>
  <c r="AX406" i="8"/>
  <c r="AX407" i="8"/>
  <c r="AX408" i="8"/>
  <c r="AX409" i="8"/>
  <c r="AX410" i="8"/>
  <c r="AX411" i="8"/>
  <c r="AX412" i="8"/>
  <c r="AX413" i="8"/>
  <c r="AX414" i="8"/>
  <c r="AX415" i="8"/>
  <c r="AX416" i="8"/>
  <c r="AX417" i="8"/>
  <c r="AX418" i="8"/>
  <c r="AX419" i="8"/>
  <c r="AX420" i="8"/>
  <c r="AX421" i="8"/>
  <c r="AX422" i="8"/>
  <c r="AX423" i="8"/>
  <c r="AX424" i="8"/>
  <c r="AX425" i="8"/>
  <c r="AX426" i="8"/>
  <c r="AX427" i="8"/>
  <c r="AX428" i="8"/>
  <c r="AX429" i="8"/>
  <c r="AX430" i="8"/>
  <c r="AX431" i="8"/>
  <c r="AX432" i="8"/>
  <c r="AX433" i="8"/>
  <c r="AX434" i="8"/>
  <c r="AX435" i="8"/>
  <c r="AX436" i="8"/>
  <c r="AX437" i="8"/>
  <c r="AX438" i="8"/>
  <c r="AX439" i="8"/>
  <c r="AX440" i="8"/>
  <c r="AX441" i="8"/>
  <c r="AX442" i="8"/>
  <c r="AX443" i="8"/>
  <c r="AX444" i="8"/>
  <c r="AX445" i="8"/>
  <c r="AX446" i="8"/>
  <c r="AX447" i="8"/>
  <c r="AX448" i="8"/>
  <c r="AX449" i="8"/>
  <c r="AX450" i="8"/>
  <c r="AX451" i="8"/>
  <c r="AX452" i="8"/>
  <c r="AX453" i="8"/>
  <c r="AX454" i="8"/>
  <c r="AX455" i="8"/>
  <c r="AX456" i="8"/>
  <c r="AX457" i="8"/>
  <c r="AX458" i="8"/>
  <c r="AX459" i="8"/>
  <c r="AX460" i="8"/>
  <c r="AX461" i="8"/>
  <c r="AX462" i="8"/>
  <c r="AX463" i="8"/>
  <c r="AX464" i="8"/>
  <c r="AX465" i="8"/>
  <c r="AX466" i="8"/>
  <c r="AX467" i="8"/>
  <c r="AX468" i="8"/>
  <c r="AX469" i="8"/>
  <c r="AX470" i="8"/>
  <c r="AX471" i="8"/>
  <c r="AX472" i="8"/>
  <c r="AX473" i="8"/>
  <c r="AX474" i="8"/>
  <c r="AX475" i="8"/>
  <c r="AX476" i="8"/>
  <c r="AX477" i="8"/>
  <c r="AX478" i="8"/>
  <c r="AX360" i="8"/>
  <c r="AW479" i="8"/>
  <c r="AV479" i="8"/>
  <c r="AU479" i="8"/>
  <c r="AU361" i="8"/>
  <c r="AV361" i="8"/>
  <c r="AW361" i="8"/>
  <c r="AU362" i="8"/>
  <c r="AV362" i="8"/>
  <c r="AW362" i="8"/>
  <c r="AU363" i="8"/>
  <c r="AV363" i="8"/>
  <c r="AW363" i="8"/>
  <c r="AU364" i="8"/>
  <c r="AV364" i="8"/>
  <c r="AW364" i="8"/>
  <c r="AU365" i="8"/>
  <c r="AV365" i="8"/>
  <c r="AW365" i="8"/>
  <c r="AU366" i="8"/>
  <c r="AV366" i="8"/>
  <c r="AW366" i="8"/>
  <c r="AU367" i="8"/>
  <c r="AV367" i="8"/>
  <c r="AW367" i="8"/>
  <c r="AU368" i="8"/>
  <c r="AV368" i="8"/>
  <c r="AW368" i="8"/>
  <c r="AU369" i="8"/>
  <c r="AV369" i="8"/>
  <c r="AW369" i="8"/>
  <c r="AU370" i="8"/>
  <c r="AV370" i="8"/>
  <c r="AW370" i="8"/>
  <c r="AU371" i="8"/>
  <c r="AV371" i="8"/>
  <c r="AW371" i="8"/>
  <c r="AU372" i="8"/>
  <c r="AV372" i="8"/>
  <c r="AW372" i="8"/>
  <c r="AU373" i="8"/>
  <c r="AV373" i="8"/>
  <c r="AW373" i="8"/>
  <c r="AU374" i="8"/>
  <c r="AV374" i="8"/>
  <c r="AW374" i="8"/>
  <c r="AU375" i="8"/>
  <c r="AV375" i="8"/>
  <c r="AW375" i="8"/>
  <c r="AU376" i="8"/>
  <c r="AV376" i="8"/>
  <c r="AW376" i="8"/>
  <c r="AU377" i="8"/>
  <c r="AV377" i="8"/>
  <c r="AW377" i="8"/>
  <c r="AU378" i="8"/>
  <c r="AV378" i="8"/>
  <c r="AW378" i="8"/>
  <c r="AU379" i="8"/>
  <c r="AV379" i="8"/>
  <c r="AW379" i="8"/>
  <c r="AU380" i="8"/>
  <c r="AV380" i="8"/>
  <c r="AW380" i="8"/>
  <c r="AU381" i="8"/>
  <c r="AV381" i="8"/>
  <c r="AW381" i="8"/>
  <c r="AU382" i="8"/>
  <c r="AV382" i="8"/>
  <c r="AW382" i="8"/>
  <c r="AU383" i="8"/>
  <c r="AV383" i="8"/>
  <c r="AW383" i="8"/>
  <c r="AU384" i="8"/>
  <c r="AV384" i="8"/>
  <c r="AW384" i="8"/>
  <c r="AU385" i="8"/>
  <c r="AV385" i="8"/>
  <c r="AW385" i="8"/>
  <c r="AU386" i="8"/>
  <c r="AV386" i="8"/>
  <c r="AW386" i="8"/>
  <c r="AU387" i="8"/>
  <c r="AV387" i="8"/>
  <c r="AW387" i="8"/>
  <c r="AU388" i="8"/>
  <c r="AV388" i="8"/>
  <c r="AW388" i="8"/>
  <c r="AU389" i="8"/>
  <c r="AV389" i="8"/>
  <c r="AW389" i="8"/>
  <c r="AU390" i="8"/>
  <c r="AV390" i="8"/>
  <c r="AW390" i="8"/>
  <c r="AU391" i="8"/>
  <c r="AV391" i="8"/>
  <c r="AW391" i="8"/>
  <c r="AU392" i="8"/>
  <c r="AV392" i="8"/>
  <c r="AW392" i="8"/>
  <c r="AU393" i="8"/>
  <c r="AV393" i="8"/>
  <c r="AW393" i="8"/>
  <c r="AU394" i="8"/>
  <c r="AV394" i="8"/>
  <c r="AW394" i="8"/>
  <c r="AU395" i="8"/>
  <c r="AV395" i="8"/>
  <c r="AW395" i="8"/>
  <c r="AU396" i="8"/>
  <c r="AV396" i="8"/>
  <c r="AW396" i="8"/>
  <c r="AU397" i="8"/>
  <c r="AV397" i="8"/>
  <c r="AW397" i="8"/>
  <c r="AU398" i="8"/>
  <c r="AV398" i="8"/>
  <c r="AW398" i="8"/>
  <c r="AU399" i="8"/>
  <c r="AV399" i="8"/>
  <c r="AW399" i="8"/>
  <c r="AU400" i="8"/>
  <c r="AV400" i="8"/>
  <c r="AW400" i="8"/>
  <c r="AU401" i="8"/>
  <c r="AV401" i="8"/>
  <c r="AW401" i="8"/>
  <c r="AU402" i="8"/>
  <c r="AV402" i="8"/>
  <c r="AW402" i="8"/>
  <c r="AU403" i="8"/>
  <c r="AV403" i="8"/>
  <c r="AW403" i="8"/>
  <c r="AU404" i="8"/>
  <c r="AV404" i="8"/>
  <c r="AW404" i="8"/>
  <c r="AU405" i="8"/>
  <c r="AV405" i="8"/>
  <c r="AW405" i="8"/>
  <c r="AU406" i="8"/>
  <c r="AV406" i="8"/>
  <c r="AW406" i="8"/>
  <c r="AU407" i="8"/>
  <c r="AV407" i="8"/>
  <c r="AW407" i="8"/>
  <c r="AU408" i="8"/>
  <c r="AV408" i="8"/>
  <c r="AW408" i="8"/>
  <c r="AU409" i="8"/>
  <c r="AV409" i="8"/>
  <c r="AW409" i="8"/>
  <c r="AU410" i="8"/>
  <c r="AV410" i="8"/>
  <c r="AW410" i="8"/>
  <c r="AU411" i="8"/>
  <c r="AV411" i="8"/>
  <c r="AW411" i="8"/>
  <c r="AU412" i="8"/>
  <c r="AV412" i="8"/>
  <c r="AW412" i="8"/>
  <c r="AU413" i="8"/>
  <c r="AV413" i="8"/>
  <c r="AW413" i="8"/>
  <c r="AU414" i="8"/>
  <c r="AV414" i="8"/>
  <c r="AW414" i="8"/>
  <c r="AU415" i="8"/>
  <c r="AV415" i="8"/>
  <c r="AW415" i="8"/>
  <c r="AU416" i="8"/>
  <c r="AV416" i="8"/>
  <c r="AW416" i="8"/>
  <c r="AU417" i="8"/>
  <c r="AV417" i="8"/>
  <c r="AW417" i="8"/>
  <c r="AU418" i="8"/>
  <c r="AV418" i="8"/>
  <c r="AW418" i="8"/>
  <c r="AU419" i="8"/>
  <c r="AV419" i="8"/>
  <c r="AW419" i="8"/>
  <c r="AU420" i="8"/>
  <c r="AV420" i="8"/>
  <c r="AW420" i="8"/>
  <c r="AU421" i="8"/>
  <c r="AV421" i="8"/>
  <c r="AW421" i="8"/>
  <c r="AU422" i="8"/>
  <c r="AV422" i="8"/>
  <c r="AW422" i="8"/>
  <c r="AU423" i="8"/>
  <c r="AV423" i="8"/>
  <c r="AW423" i="8"/>
  <c r="AU424" i="8"/>
  <c r="AV424" i="8"/>
  <c r="AW424" i="8"/>
  <c r="AU425" i="8"/>
  <c r="AV425" i="8"/>
  <c r="AW425" i="8"/>
  <c r="AU426" i="8"/>
  <c r="AV426" i="8"/>
  <c r="AW426" i="8"/>
  <c r="AU427" i="8"/>
  <c r="AV427" i="8"/>
  <c r="AW427" i="8"/>
  <c r="AU428" i="8"/>
  <c r="AV428" i="8"/>
  <c r="AW428" i="8"/>
  <c r="AU429" i="8"/>
  <c r="AV429" i="8"/>
  <c r="AW429" i="8"/>
  <c r="AU430" i="8"/>
  <c r="AV430" i="8"/>
  <c r="AW430" i="8"/>
  <c r="AU431" i="8"/>
  <c r="AV431" i="8"/>
  <c r="AW431" i="8"/>
  <c r="AU432" i="8"/>
  <c r="AV432" i="8"/>
  <c r="AW432" i="8"/>
  <c r="AU433" i="8"/>
  <c r="AV433" i="8"/>
  <c r="AW433" i="8"/>
  <c r="AU434" i="8"/>
  <c r="AV434" i="8"/>
  <c r="AW434" i="8"/>
  <c r="AU435" i="8"/>
  <c r="AV435" i="8"/>
  <c r="AW435" i="8"/>
  <c r="AU436" i="8"/>
  <c r="AV436" i="8"/>
  <c r="AW436" i="8"/>
  <c r="AU437" i="8"/>
  <c r="AV437" i="8"/>
  <c r="AW437" i="8"/>
  <c r="AU438" i="8"/>
  <c r="AV438" i="8"/>
  <c r="AW438" i="8"/>
  <c r="AU439" i="8"/>
  <c r="AV439" i="8"/>
  <c r="AW439" i="8"/>
  <c r="AU440" i="8"/>
  <c r="AV440" i="8"/>
  <c r="AW440" i="8"/>
  <c r="AU441" i="8"/>
  <c r="AV441" i="8"/>
  <c r="AW441" i="8"/>
  <c r="AU442" i="8"/>
  <c r="AV442" i="8"/>
  <c r="AW442" i="8"/>
  <c r="AU443" i="8"/>
  <c r="AV443" i="8"/>
  <c r="AW443" i="8"/>
  <c r="AU444" i="8"/>
  <c r="AV444" i="8"/>
  <c r="AW444" i="8"/>
  <c r="AU445" i="8"/>
  <c r="AV445" i="8"/>
  <c r="AW445" i="8"/>
  <c r="AU446" i="8"/>
  <c r="AV446" i="8"/>
  <c r="AW446" i="8"/>
  <c r="AU447" i="8"/>
  <c r="AV447" i="8"/>
  <c r="AW447" i="8"/>
  <c r="AU448" i="8"/>
  <c r="AV448" i="8"/>
  <c r="AW448" i="8"/>
  <c r="AU449" i="8"/>
  <c r="AV449" i="8"/>
  <c r="AW449" i="8"/>
  <c r="AU450" i="8"/>
  <c r="AV450" i="8"/>
  <c r="AW450" i="8"/>
  <c r="AU451" i="8"/>
  <c r="AV451" i="8"/>
  <c r="AW451" i="8"/>
  <c r="AU452" i="8"/>
  <c r="AV452" i="8"/>
  <c r="AW452" i="8"/>
  <c r="AU453" i="8"/>
  <c r="AV453" i="8"/>
  <c r="AW453" i="8"/>
  <c r="AU454" i="8"/>
  <c r="AV454" i="8"/>
  <c r="AW454" i="8"/>
  <c r="AU455" i="8"/>
  <c r="AV455" i="8"/>
  <c r="AW455" i="8"/>
  <c r="AU456" i="8"/>
  <c r="AV456" i="8"/>
  <c r="AW456" i="8"/>
  <c r="AU457" i="8"/>
  <c r="AV457" i="8"/>
  <c r="AW457" i="8"/>
  <c r="AU458" i="8"/>
  <c r="AV458" i="8"/>
  <c r="AW458" i="8"/>
  <c r="AU459" i="8"/>
  <c r="AV459" i="8"/>
  <c r="AW459" i="8"/>
  <c r="AU460" i="8"/>
  <c r="AV460" i="8"/>
  <c r="AW460" i="8"/>
  <c r="AU461" i="8"/>
  <c r="AV461" i="8"/>
  <c r="AW461" i="8"/>
  <c r="AU462" i="8"/>
  <c r="AV462" i="8"/>
  <c r="AW462" i="8"/>
  <c r="AU463" i="8"/>
  <c r="AV463" i="8"/>
  <c r="AW463" i="8"/>
  <c r="AU464" i="8"/>
  <c r="AV464" i="8"/>
  <c r="AW464" i="8"/>
  <c r="AU465" i="8"/>
  <c r="AV465" i="8"/>
  <c r="AW465" i="8"/>
  <c r="AU466" i="8"/>
  <c r="AV466" i="8"/>
  <c r="AW466" i="8"/>
  <c r="AU467" i="8"/>
  <c r="AV467" i="8"/>
  <c r="AW467" i="8"/>
  <c r="AU468" i="8"/>
  <c r="AV468" i="8"/>
  <c r="AW468" i="8"/>
  <c r="AU469" i="8"/>
  <c r="AV469" i="8"/>
  <c r="AW469" i="8"/>
  <c r="AU470" i="8"/>
  <c r="AV470" i="8"/>
  <c r="AW470" i="8"/>
  <c r="AU471" i="8"/>
  <c r="AV471" i="8"/>
  <c r="AW471" i="8"/>
  <c r="AU472" i="8"/>
  <c r="AV472" i="8"/>
  <c r="AW472" i="8"/>
  <c r="AU473" i="8"/>
  <c r="AV473" i="8"/>
  <c r="AW473" i="8"/>
  <c r="AU474" i="8"/>
  <c r="AV474" i="8"/>
  <c r="AW474" i="8"/>
  <c r="AU475" i="8"/>
  <c r="AV475" i="8"/>
  <c r="AW475" i="8"/>
  <c r="AU476" i="8"/>
  <c r="AV476" i="8"/>
  <c r="AW476" i="8"/>
  <c r="AU477" i="8"/>
  <c r="AV477" i="8"/>
  <c r="AW477" i="8"/>
  <c r="AU478" i="8"/>
  <c r="AV478" i="8"/>
  <c r="AW478" i="8"/>
  <c r="AW360" i="8"/>
  <c r="AV360" i="8"/>
  <c r="AU360" i="8"/>
  <c r="AN479" i="8"/>
  <c r="AM479" i="8"/>
  <c r="AM361" i="8"/>
  <c r="AN361" i="8"/>
  <c r="AM362" i="8"/>
  <c r="AN362" i="8"/>
  <c r="AM363" i="8"/>
  <c r="AN363" i="8"/>
  <c r="AM364" i="8"/>
  <c r="AN364" i="8"/>
  <c r="AM365" i="8"/>
  <c r="AN365" i="8"/>
  <c r="AM366" i="8"/>
  <c r="AN366" i="8"/>
  <c r="AM367" i="8"/>
  <c r="AN367" i="8"/>
  <c r="AM368" i="8"/>
  <c r="AN368" i="8"/>
  <c r="AM369" i="8"/>
  <c r="AN369" i="8"/>
  <c r="AM370" i="8"/>
  <c r="AN370" i="8"/>
  <c r="AM371" i="8"/>
  <c r="AN371" i="8"/>
  <c r="AM372" i="8"/>
  <c r="AN372" i="8"/>
  <c r="AM373" i="8"/>
  <c r="AN373" i="8"/>
  <c r="AM374" i="8"/>
  <c r="AN374" i="8"/>
  <c r="AM375" i="8"/>
  <c r="AN375" i="8"/>
  <c r="AM376" i="8"/>
  <c r="AN376" i="8"/>
  <c r="AM377" i="8"/>
  <c r="AN377" i="8"/>
  <c r="AM378" i="8"/>
  <c r="AN378" i="8"/>
  <c r="AM379" i="8"/>
  <c r="AN379" i="8"/>
  <c r="AM380" i="8"/>
  <c r="AN380" i="8"/>
  <c r="AM381" i="8"/>
  <c r="AN381" i="8"/>
  <c r="AM382" i="8"/>
  <c r="AN382" i="8"/>
  <c r="AM383" i="8"/>
  <c r="AN383" i="8"/>
  <c r="AM384" i="8"/>
  <c r="AN384" i="8"/>
  <c r="AM385" i="8"/>
  <c r="AN385" i="8"/>
  <c r="AM386" i="8"/>
  <c r="AN386" i="8"/>
  <c r="AM387" i="8"/>
  <c r="AN387" i="8"/>
  <c r="AM388" i="8"/>
  <c r="AN388" i="8"/>
  <c r="AM389" i="8"/>
  <c r="AN389" i="8"/>
  <c r="AM390" i="8"/>
  <c r="AN390" i="8"/>
  <c r="AM391" i="8"/>
  <c r="AN391" i="8"/>
  <c r="AM392" i="8"/>
  <c r="AN392" i="8"/>
  <c r="AM393" i="8"/>
  <c r="AN393" i="8"/>
  <c r="AM394" i="8"/>
  <c r="AN394" i="8"/>
  <c r="AM395" i="8"/>
  <c r="AN395" i="8"/>
  <c r="AM396" i="8"/>
  <c r="AN396" i="8"/>
  <c r="AM397" i="8"/>
  <c r="AN397" i="8"/>
  <c r="AM398" i="8"/>
  <c r="AN398" i="8"/>
  <c r="AM399" i="8"/>
  <c r="AN399" i="8"/>
  <c r="AM400" i="8"/>
  <c r="AN400" i="8"/>
  <c r="AM401" i="8"/>
  <c r="AN401" i="8"/>
  <c r="AM402" i="8"/>
  <c r="AN402" i="8"/>
  <c r="AM403" i="8"/>
  <c r="AN403" i="8"/>
  <c r="AM404" i="8"/>
  <c r="AN404" i="8"/>
  <c r="AM405" i="8"/>
  <c r="AN405" i="8"/>
  <c r="AM406" i="8"/>
  <c r="AN406" i="8"/>
  <c r="AM407" i="8"/>
  <c r="AN407" i="8"/>
  <c r="AM408" i="8"/>
  <c r="AN408" i="8"/>
  <c r="AM409" i="8"/>
  <c r="AN409" i="8"/>
  <c r="AM410" i="8"/>
  <c r="AN410" i="8"/>
  <c r="AM411" i="8"/>
  <c r="AN411" i="8"/>
  <c r="AM412" i="8"/>
  <c r="AN412" i="8"/>
  <c r="AM413" i="8"/>
  <c r="AN413" i="8"/>
  <c r="AM414" i="8"/>
  <c r="AN414" i="8"/>
  <c r="AM415" i="8"/>
  <c r="AN415" i="8"/>
  <c r="AM416" i="8"/>
  <c r="AN416" i="8"/>
  <c r="AM417" i="8"/>
  <c r="AN417" i="8"/>
  <c r="AM418" i="8"/>
  <c r="AN418" i="8"/>
  <c r="AM419" i="8"/>
  <c r="AN419" i="8"/>
  <c r="AM420" i="8"/>
  <c r="AN420" i="8"/>
  <c r="AM421" i="8"/>
  <c r="AN421" i="8"/>
  <c r="AM422" i="8"/>
  <c r="AN422" i="8"/>
  <c r="AM423" i="8"/>
  <c r="AN423" i="8"/>
  <c r="AM424" i="8"/>
  <c r="AN424" i="8"/>
  <c r="AM425" i="8"/>
  <c r="AN425" i="8"/>
  <c r="AM426" i="8"/>
  <c r="AN426" i="8"/>
  <c r="AM427" i="8"/>
  <c r="AN427" i="8"/>
  <c r="AM428" i="8"/>
  <c r="AN428" i="8"/>
  <c r="AM429" i="8"/>
  <c r="AN429" i="8"/>
  <c r="AM430" i="8"/>
  <c r="AN430" i="8"/>
  <c r="AM431" i="8"/>
  <c r="AN431" i="8"/>
  <c r="AM432" i="8"/>
  <c r="AN432" i="8"/>
  <c r="AM433" i="8"/>
  <c r="AN433" i="8"/>
  <c r="AM434" i="8"/>
  <c r="AN434" i="8"/>
  <c r="AM435" i="8"/>
  <c r="AN435" i="8"/>
  <c r="AM436" i="8"/>
  <c r="AN436" i="8"/>
  <c r="AM437" i="8"/>
  <c r="AN437" i="8"/>
  <c r="AM438" i="8"/>
  <c r="AN438" i="8"/>
  <c r="AM439" i="8"/>
  <c r="AN439" i="8"/>
  <c r="AM440" i="8"/>
  <c r="AN440" i="8"/>
  <c r="AM441" i="8"/>
  <c r="AN441" i="8"/>
  <c r="AM442" i="8"/>
  <c r="AN442" i="8"/>
  <c r="AM443" i="8"/>
  <c r="AN443" i="8"/>
  <c r="AM444" i="8"/>
  <c r="AN444" i="8"/>
  <c r="AM445" i="8"/>
  <c r="AN445" i="8"/>
  <c r="AM446" i="8"/>
  <c r="AN446" i="8"/>
  <c r="AM447" i="8"/>
  <c r="AN447" i="8"/>
  <c r="AM448" i="8"/>
  <c r="AN448" i="8"/>
  <c r="AM449" i="8"/>
  <c r="AN449" i="8"/>
  <c r="AM450" i="8"/>
  <c r="AN450" i="8"/>
  <c r="AM451" i="8"/>
  <c r="AN451" i="8"/>
  <c r="AM452" i="8"/>
  <c r="AN452" i="8"/>
  <c r="AM453" i="8"/>
  <c r="AN453" i="8"/>
  <c r="AM454" i="8"/>
  <c r="AN454" i="8"/>
  <c r="AM455" i="8"/>
  <c r="AN455" i="8"/>
  <c r="AM456" i="8"/>
  <c r="AN456" i="8"/>
  <c r="AM457" i="8"/>
  <c r="AN457" i="8"/>
  <c r="AM458" i="8"/>
  <c r="AN458" i="8"/>
  <c r="AM459" i="8"/>
  <c r="AN459" i="8"/>
  <c r="AM460" i="8"/>
  <c r="AN460" i="8"/>
  <c r="AM461" i="8"/>
  <c r="AN461" i="8"/>
  <c r="AM462" i="8"/>
  <c r="AN462" i="8"/>
  <c r="AM463" i="8"/>
  <c r="AN463" i="8"/>
  <c r="AM464" i="8"/>
  <c r="AN464" i="8"/>
  <c r="AM465" i="8"/>
  <c r="AN465" i="8"/>
  <c r="AM466" i="8"/>
  <c r="AN466" i="8"/>
  <c r="AM467" i="8"/>
  <c r="AN467" i="8"/>
  <c r="AM468" i="8"/>
  <c r="AN468" i="8"/>
  <c r="AM469" i="8"/>
  <c r="AN469" i="8"/>
  <c r="AM470" i="8"/>
  <c r="AN470" i="8"/>
  <c r="AM471" i="8"/>
  <c r="AN471" i="8"/>
  <c r="AM472" i="8"/>
  <c r="AN472" i="8"/>
  <c r="AM473" i="8"/>
  <c r="AN473" i="8"/>
  <c r="AM474" i="8"/>
  <c r="AN474" i="8"/>
  <c r="AM475" i="8"/>
  <c r="AN475" i="8"/>
  <c r="AM476" i="8"/>
  <c r="AN476" i="8"/>
  <c r="AM477" i="8"/>
  <c r="AN477" i="8"/>
  <c r="AM478" i="8"/>
  <c r="AN478" i="8"/>
  <c r="AN360" i="8"/>
  <c r="AM360" i="8"/>
  <c r="AL479" i="8"/>
  <c r="AL363" i="8"/>
  <c r="AL364" i="8"/>
  <c r="AL365" i="8"/>
  <c r="AL366" i="8"/>
  <c r="AL367" i="8"/>
  <c r="AL369" i="8"/>
  <c r="AL370" i="8"/>
  <c r="AL371" i="8"/>
  <c r="AL372" i="8"/>
  <c r="AL373" i="8"/>
  <c r="AL374" i="8"/>
  <c r="AL375" i="8"/>
  <c r="AL377" i="8"/>
  <c r="AL378" i="8"/>
  <c r="AL379" i="8"/>
  <c r="AL380" i="8"/>
  <c r="AL381" i="8"/>
  <c r="AL382" i="8"/>
  <c r="AL383" i="8"/>
  <c r="AL385" i="8"/>
  <c r="AL386" i="8"/>
  <c r="AL387" i="8"/>
  <c r="AL388" i="8"/>
  <c r="AL389" i="8"/>
  <c r="AL390" i="8"/>
  <c r="AL391" i="8"/>
  <c r="AL393" i="8"/>
  <c r="AL394" i="8"/>
  <c r="AL395" i="8"/>
  <c r="AL396" i="8"/>
  <c r="AL397" i="8"/>
  <c r="AL398" i="8"/>
  <c r="AL399" i="8"/>
  <c r="AL401" i="8"/>
  <c r="AL402" i="8"/>
  <c r="AL403" i="8"/>
  <c r="AL404" i="8"/>
  <c r="AL405" i="8"/>
  <c r="AL406" i="8"/>
  <c r="AL407" i="8"/>
  <c r="AL409" i="8"/>
  <c r="AL410" i="8"/>
  <c r="AL411" i="8"/>
  <c r="AL412" i="8"/>
  <c r="AL413" i="8"/>
  <c r="AL414" i="8"/>
  <c r="AL415" i="8"/>
  <c r="AL417" i="8"/>
  <c r="AL418" i="8"/>
  <c r="AL419" i="8"/>
  <c r="AL420" i="8"/>
  <c r="AL421" i="8"/>
  <c r="AL422" i="8"/>
  <c r="AL423" i="8"/>
  <c r="AL425" i="8"/>
  <c r="AL426" i="8"/>
  <c r="AL427" i="8"/>
  <c r="AL428" i="8"/>
  <c r="AL429" i="8"/>
  <c r="AL430" i="8"/>
  <c r="AL431" i="8"/>
  <c r="AL433" i="8"/>
  <c r="AL434" i="8"/>
  <c r="AL435" i="8"/>
  <c r="AL436" i="8"/>
  <c r="AL437" i="8"/>
  <c r="AL438" i="8"/>
  <c r="AL439" i="8"/>
  <c r="AL441" i="8"/>
  <c r="AL442" i="8"/>
  <c r="AL443" i="8"/>
  <c r="AL444" i="8"/>
  <c r="AL445" i="8"/>
  <c r="AL446" i="8"/>
  <c r="AL447" i="8"/>
  <c r="AL449" i="8"/>
  <c r="AL450" i="8"/>
  <c r="AL451" i="8"/>
  <c r="AL452" i="8"/>
  <c r="AL453" i="8"/>
  <c r="AL454" i="8"/>
  <c r="AL455" i="8"/>
  <c r="AL457" i="8"/>
  <c r="AL458" i="8"/>
  <c r="AL459" i="8"/>
  <c r="AL460" i="8"/>
  <c r="AL461" i="8"/>
  <c r="AL462" i="8"/>
  <c r="AL463" i="8"/>
  <c r="AL465" i="8"/>
  <c r="AL466" i="8"/>
  <c r="AL467" i="8"/>
  <c r="AL468" i="8"/>
  <c r="AL469" i="8"/>
  <c r="AL470" i="8"/>
  <c r="AL471" i="8"/>
  <c r="AL473" i="8"/>
  <c r="AL474" i="8"/>
  <c r="AL475" i="8"/>
  <c r="AL476" i="8"/>
  <c r="AK479" i="8"/>
  <c r="AK362" i="8"/>
  <c r="AK363" i="8"/>
  <c r="AK364" i="8"/>
  <c r="AK365" i="8"/>
  <c r="AK366" i="8"/>
  <c r="AK367" i="8"/>
  <c r="AK368" i="8"/>
  <c r="AK369" i="8"/>
  <c r="AK370" i="8"/>
  <c r="AK371" i="8"/>
  <c r="AK372" i="8"/>
  <c r="AK373" i="8"/>
  <c r="AK374" i="8"/>
  <c r="AK375" i="8"/>
  <c r="AK376" i="8"/>
  <c r="AK377" i="8"/>
  <c r="AK378" i="8"/>
  <c r="AK379" i="8"/>
  <c r="AK380" i="8"/>
  <c r="AK381" i="8"/>
  <c r="AK382" i="8"/>
  <c r="AK383" i="8"/>
  <c r="AK384" i="8"/>
  <c r="AK385" i="8"/>
  <c r="AK386" i="8"/>
  <c r="AK387" i="8"/>
  <c r="AK388" i="8"/>
  <c r="AK389" i="8"/>
  <c r="AK390" i="8"/>
  <c r="AK391" i="8"/>
  <c r="AK392" i="8"/>
  <c r="AK393" i="8"/>
  <c r="AK394" i="8"/>
  <c r="AK395" i="8"/>
  <c r="AK396" i="8"/>
  <c r="AK397" i="8"/>
  <c r="AK398" i="8"/>
  <c r="AK399" i="8"/>
  <c r="AK400" i="8"/>
  <c r="AK401" i="8"/>
  <c r="AK402" i="8"/>
  <c r="AK403" i="8"/>
  <c r="AK404" i="8"/>
  <c r="AK405" i="8"/>
  <c r="AK406" i="8"/>
  <c r="AK407" i="8"/>
  <c r="AK408" i="8"/>
  <c r="AK409" i="8"/>
  <c r="AK410" i="8"/>
  <c r="AK411" i="8"/>
  <c r="AK412" i="8"/>
  <c r="AK413" i="8"/>
  <c r="AK414" i="8"/>
  <c r="AK415" i="8"/>
  <c r="AK416" i="8"/>
  <c r="AK417" i="8"/>
  <c r="AK418" i="8"/>
  <c r="AK419" i="8"/>
  <c r="AK420" i="8"/>
  <c r="AK421" i="8"/>
  <c r="AK422" i="8"/>
  <c r="AK423" i="8"/>
  <c r="AK424" i="8"/>
  <c r="AK425" i="8"/>
  <c r="AK426" i="8"/>
  <c r="AK427" i="8"/>
  <c r="AK428" i="8"/>
  <c r="AK429" i="8"/>
  <c r="AK430" i="8"/>
  <c r="AK431" i="8"/>
  <c r="AK432" i="8"/>
  <c r="AK433" i="8"/>
  <c r="AK434" i="8"/>
  <c r="AK435" i="8"/>
  <c r="AK436" i="8"/>
  <c r="AK437" i="8"/>
  <c r="AK438" i="8"/>
  <c r="AK439" i="8"/>
  <c r="AK440" i="8"/>
  <c r="AK441" i="8"/>
  <c r="AK442" i="8"/>
  <c r="AK443" i="8"/>
  <c r="AK444" i="8"/>
  <c r="AK445" i="8"/>
  <c r="AK446" i="8"/>
  <c r="AK447" i="8"/>
  <c r="AK448" i="8"/>
  <c r="AK449" i="8"/>
  <c r="AK450" i="8"/>
  <c r="AK451" i="8"/>
  <c r="AK452" i="8"/>
  <c r="AK453" i="8"/>
  <c r="AK454" i="8"/>
  <c r="AK455" i="8"/>
  <c r="AK456" i="8"/>
  <c r="AK457" i="8"/>
  <c r="AK458" i="8"/>
  <c r="AK459" i="8"/>
  <c r="AK460" i="8"/>
  <c r="AK461" i="8"/>
  <c r="AK462" i="8"/>
  <c r="AK463" i="8"/>
  <c r="AK464" i="8"/>
  <c r="AK465" i="8"/>
  <c r="AK466" i="8"/>
  <c r="AK467" i="8"/>
  <c r="AK468" i="8"/>
  <c r="AK469" i="8"/>
  <c r="AK470" i="8"/>
  <c r="AK471" i="8"/>
  <c r="AK472" i="8"/>
  <c r="AK473" i="8"/>
  <c r="AK474" i="8"/>
  <c r="AK475" i="8"/>
  <c r="AK476" i="8"/>
  <c r="AK477" i="8"/>
  <c r="AK478" i="8"/>
  <c r="AK361" i="8"/>
  <c r="AK360" i="8"/>
  <c r="AH366" i="8"/>
  <c r="AI366" i="8" s="1"/>
  <c r="AH367" i="8"/>
  <c r="AI367" i="8" s="1"/>
  <c r="AH374" i="8"/>
  <c r="AI374" i="8" s="1"/>
  <c r="AH375" i="8"/>
  <c r="AI375" i="8" s="1"/>
  <c r="AH382" i="8"/>
  <c r="AI382" i="8" s="1"/>
  <c r="AH383" i="8"/>
  <c r="AI383" i="8" s="1"/>
  <c r="AH390" i="8"/>
  <c r="AI390" i="8" s="1"/>
  <c r="AH391" i="8"/>
  <c r="AI391" i="8" s="1"/>
  <c r="AH398" i="8"/>
  <c r="AI398" i="8" s="1"/>
  <c r="AH399" i="8"/>
  <c r="AI399" i="8" s="1"/>
  <c r="AH406" i="8"/>
  <c r="AI406" i="8" s="1"/>
  <c r="AH407" i="8"/>
  <c r="AI407" i="8" s="1"/>
  <c r="AH414" i="8"/>
  <c r="AI414" i="8" s="1"/>
  <c r="AH415" i="8"/>
  <c r="AI415" i="8" s="1"/>
  <c r="AH422" i="8"/>
  <c r="AI422" i="8" s="1"/>
  <c r="AH423" i="8"/>
  <c r="AI423" i="8" s="1"/>
  <c r="AH430" i="8"/>
  <c r="AI430" i="8" s="1"/>
  <c r="AH431" i="8"/>
  <c r="AI431" i="8" s="1"/>
  <c r="AH438" i="8"/>
  <c r="AI438" i="8" s="1"/>
  <c r="AH439" i="8"/>
  <c r="AI439" i="8" s="1"/>
  <c r="AH446" i="8"/>
  <c r="AI446" i="8" s="1"/>
  <c r="AH447" i="8"/>
  <c r="AI447" i="8" s="1"/>
  <c r="AH454" i="8"/>
  <c r="AI454" i="8" s="1"/>
  <c r="AH455" i="8"/>
  <c r="AI455" i="8" s="1"/>
  <c r="AH462" i="8"/>
  <c r="AI462" i="8" s="1"/>
  <c r="AH463" i="8"/>
  <c r="AI463" i="8" s="1"/>
  <c r="AH470" i="8"/>
  <c r="AI470" i="8" s="1"/>
  <c r="AH471" i="8"/>
  <c r="AI471" i="8" s="1"/>
  <c r="AG362" i="8"/>
  <c r="AH362" i="8" s="1"/>
  <c r="AI362" i="8" s="1"/>
  <c r="AG363" i="8"/>
  <c r="AH363" i="8" s="1"/>
  <c r="AI363" i="8" s="1"/>
  <c r="AG364" i="8"/>
  <c r="AH364" i="8" s="1"/>
  <c r="AI364" i="8" s="1"/>
  <c r="AG365" i="8"/>
  <c r="AH365" i="8" s="1"/>
  <c r="AI365" i="8" s="1"/>
  <c r="AG366" i="8"/>
  <c r="AG367" i="8"/>
  <c r="AG368" i="8"/>
  <c r="AH368" i="8" s="1"/>
  <c r="AI368" i="8" s="1"/>
  <c r="AG369" i="8"/>
  <c r="AH369" i="8" s="1"/>
  <c r="AI369" i="8" s="1"/>
  <c r="AG370" i="8"/>
  <c r="AH370" i="8" s="1"/>
  <c r="AI370" i="8" s="1"/>
  <c r="AG371" i="8"/>
  <c r="AH371" i="8" s="1"/>
  <c r="AI371" i="8" s="1"/>
  <c r="AG372" i="8"/>
  <c r="AH372" i="8" s="1"/>
  <c r="AI372" i="8" s="1"/>
  <c r="AG373" i="8"/>
  <c r="AH373" i="8" s="1"/>
  <c r="AI373" i="8" s="1"/>
  <c r="AG374" i="8"/>
  <c r="AG375" i="8"/>
  <c r="AG376" i="8"/>
  <c r="AH376" i="8" s="1"/>
  <c r="AI376" i="8" s="1"/>
  <c r="AG377" i="8"/>
  <c r="AH377" i="8" s="1"/>
  <c r="AI377" i="8" s="1"/>
  <c r="AG378" i="8"/>
  <c r="AH378" i="8" s="1"/>
  <c r="AI378" i="8" s="1"/>
  <c r="AG379" i="8"/>
  <c r="AH379" i="8" s="1"/>
  <c r="AI379" i="8" s="1"/>
  <c r="AG380" i="8"/>
  <c r="AH380" i="8" s="1"/>
  <c r="AI380" i="8" s="1"/>
  <c r="AG381" i="8"/>
  <c r="AH381" i="8" s="1"/>
  <c r="AI381" i="8" s="1"/>
  <c r="AG382" i="8"/>
  <c r="AG383" i="8"/>
  <c r="AG384" i="8"/>
  <c r="AH384" i="8" s="1"/>
  <c r="AI384" i="8" s="1"/>
  <c r="AG385" i="8"/>
  <c r="AH385" i="8" s="1"/>
  <c r="AI385" i="8" s="1"/>
  <c r="AG386" i="8"/>
  <c r="AH386" i="8" s="1"/>
  <c r="AI386" i="8" s="1"/>
  <c r="AG387" i="8"/>
  <c r="AH387" i="8" s="1"/>
  <c r="AI387" i="8" s="1"/>
  <c r="AG388" i="8"/>
  <c r="AH388" i="8" s="1"/>
  <c r="AI388" i="8" s="1"/>
  <c r="AG389" i="8"/>
  <c r="AH389" i="8" s="1"/>
  <c r="AI389" i="8" s="1"/>
  <c r="AG390" i="8"/>
  <c r="AG391" i="8"/>
  <c r="AG392" i="8"/>
  <c r="AH392" i="8" s="1"/>
  <c r="AI392" i="8" s="1"/>
  <c r="AG393" i="8"/>
  <c r="AH393" i="8" s="1"/>
  <c r="AI393" i="8" s="1"/>
  <c r="AG394" i="8"/>
  <c r="AH394" i="8" s="1"/>
  <c r="AI394" i="8" s="1"/>
  <c r="AG395" i="8"/>
  <c r="AH395" i="8" s="1"/>
  <c r="AI395" i="8" s="1"/>
  <c r="AG396" i="8"/>
  <c r="AH396" i="8" s="1"/>
  <c r="AI396" i="8" s="1"/>
  <c r="AG397" i="8"/>
  <c r="AH397" i="8" s="1"/>
  <c r="AI397" i="8" s="1"/>
  <c r="AG398" i="8"/>
  <c r="AG399" i="8"/>
  <c r="AG400" i="8"/>
  <c r="AH400" i="8" s="1"/>
  <c r="AI400" i="8" s="1"/>
  <c r="AG401" i="8"/>
  <c r="AH401" i="8" s="1"/>
  <c r="AI401" i="8" s="1"/>
  <c r="AG402" i="8"/>
  <c r="AH402" i="8" s="1"/>
  <c r="AI402" i="8" s="1"/>
  <c r="AG403" i="8"/>
  <c r="AH403" i="8" s="1"/>
  <c r="AI403" i="8" s="1"/>
  <c r="AG404" i="8"/>
  <c r="AH404" i="8" s="1"/>
  <c r="AI404" i="8" s="1"/>
  <c r="AG405" i="8"/>
  <c r="AH405" i="8" s="1"/>
  <c r="AI405" i="8" s="1"/>
  <c r="AG406" i="8"/>
  <c r="AG407" i="8"/>
  <c r="AG408" i="8"/>
  <c r="AH408" i="8" s="1"/>
  <c r="AI408" i="8" s="1"/>
  <c r="AG409" i="8"/>
  <c r="AH409" i="8" s="1"/>
  <c r="AI409" i="8" s="1"/>
  <c r="AG410" i="8"/>
  <c r="AH410" i="8" s="1"/>
  <c r="AI410" i="8" s="1"/>
  <c r="AG411" i="8"/>
  <c r="AH411" i="8" s="1"/>
  <c r="AI411" i="8" s="1"/>
  <c r="AG412" i="8"/>
  <c r="AH412" i="8" s="1"/>
  <c r="AI412" i="8" s="1"/>
  <c r="AG413" i="8"/>
  <c r="AH413" i="8" s="1"/>
  <c r="AI413" i="8" s="1"/>
  <c r="AG414" i="8"/>
  <c r="AG415" i="8"/>
  <c r="AG416" i="8"/>
  <c r="AH416" i="8" s="1"/>
  <c r="AI416" i="8" s="1"/>
  <c r="AG417" i="8"/>
  <c r="AH417" i="8" s="1"/>
  <c r="AI417" i="8" s="1"/>
  <c r="AG418" i="8"/>
  <c r="AH418" i="8" s="1"/>
  <c r="AI418" i="8" s="1"/>
  <c r="AG419" i="8"/>
  <c r="AH419" i="8" s="1"/>
  <c r="AI419" i="8" s="1"/>
  <c r="AG420" i="8"/>
  <c r="AH420" i="8" s="1"/>
  <c r="AI420" i="8" s="1"/>
  <c r="AG421" i="8"/>
  <c r="AH421" i="8" s="1"/>
  <c r="AI421" i="8" s="1"/>
  <c r="AG422" i="8"/>
  <c r="AG423" i="8"/>
  <c r="AG424" i="8"/>
  <c r="AH424" i="8" s="1"/>
  <c r="AI424" i="8" s="1"/>
  <c r="AG425" i="8"/>
  <c r="AH425" i="8" s="1"/>
  <c r="AI425" i="8" s="1"/>
  <c r="AG426" i="8"/>
  <c r="AH426" i="8" s="1"/>
  <c r="AI426" i="8" s="1"/>
  <c r="AG427" i="8"/>
  <c r="AH427" i="8" s="1"/>
  <c r="AI427" i="8" s="1"/>
  <c r="AG428" i="8"/>
  <c r="AH428" i="8" s="1"/>
  <c r="AI428" i="8" s="1"/>
  <c r="AG429" i="8"/>
  <c r="AH429" i="8" s="1"/>
  <c r="AI429" i="8" s="1"/>
  <c r="AG430" i="8"/>
  <c r="AG431" i="8"/>
  <c r="AG432" i="8"/>
  <c r="AH432" i="8" s="1"/>
  <c r="AI432" i="8" s="1"/>
  <c r="AG433" i="8"/>
  <c r="AH433" i="8" s="1"/>
  <c r="AI433" i="8" s="1"/>
  <c r="AG434" i="8"/>
  <c r="AH434" i="8" s="1"/>
  <c r="AI434" i="8" s="1"/>
  <c r="AG435" i="8"/>
  <c r="AH435" i="8" s="1"/>
  <c r="AI435" i="8" s="1"/>
  <c r="AG436" i="8"/>
  <c r="AH436" i="8" s="1"/>
  <c r="AI436" i="8" s="1"/>
  <c r="AG437" i="8"/>
  <c r="AH437" i="8" s="1"/>
  <c r="AI437" i="8" s="1"/>
  <c r="AG438" i="8"/>
  <c r="AG439" i="8"/>
  <c r="AG440" i="8"/>
  <c r="AH440" i="8" s="1"/>
  <c r="AI440" i="8" s="1"/>
  <c r="AG441" i="8"/>
  <c r="AH441" i="8" s="1"/>
  <c r="AI441" i="8" s="1"/>
  <c r="AG442" i="8"/>
  <c r="AH442" i="8" s="1"/>
  <c r="AI442" i="8" s="1"/>
  <c r="AG443" i="8"/>
  <c r="AH443" i="8" s="1"/>
  <c r="AI443" i="8" s="1"/>
  <c r="AG444" i="8"/>
  <c r="AH444" i="8" s="1"/>
  <c r="AI444" i="8" s="1"/>
  <c r="AG445" i="8"/>
  <c r="AH445" i="8" s="1"/>
  <c r="AI445" i="8" s="1"/>
  <c r="AG446" i="8"/>
  <c r="AG447" i="8"/>
  <c r="AG448" i="8"/>
  <c r="AH448" i="8" s="1"/>
  <c r="AI448" i="8" s="1"/>
  <c r="AG449" i="8"/>
  <c r="AH449" i="8" s="1"/>
  <c r="AI449" i="8" s="1"/>
  <c r="AG450" i="8"/>
  <c r="AH450" i="8" s="1"/>
  <c r="AI450" i="8" s="1"/>
  <c r="AG451" i="8"/>
  <c r="AH451" i="8" s="1"/>
  <c r="AI451" i="8" s="1"/>
  <c r="AG452" i="8"/>
  <c r="AH452" i="8" s="1"/>
  <c r="AI452" i="8" s="1"/>
  <c r="AG453" i="8"/>
  <c r="AH453" i="8" s="1"/>
  <c r="AI453" i="8" s="1"/>
  <c r="AG454" i="8"/>
  <c r="AG455" i="8"/>
  <c r="AG456" i="8"/>
  <c r="AH456" i="8" s="1"/>
  <c r="AI456" i="8" s="1"/>
  <c r="AG457" i="8"/>
  <c r="AH457" i="8" s="1"/>
  <c r="AI457" i="8" s="1"/>
  <c r="AG458" i="8"/>
  <c r="AH458" i="8" s="1"/>
  <c r="AI458" i="8" s="1"/>
  <c r="AG459" i="8"/>
  <c r="AH459" i="8" s="1"/>
  <c r="AI459" i="8" s="1"/>
  <c r="AG460" i="8"/>
  <c r="AH460" i="8" s="1"/>
  <c r="AI460" i="8" s="1"/>
  <c r="AG461" i="8"/>
  <c r="AH461" i="8" s="1"/>
  <c r="AI461" i="8" s="1"/>
  <c r="AG462" i="8"/>
  <c r="AG463" i="8"/>
  <c r="AG464" i="8"/>
  <c r="AH464" i="8" s="1"/>
  <c r="AI464" i="8" s="1"/>
  <c r="AG465" i="8"/>
  <c r="AH465" i="8" s="1"/>
  <c r="AI465" i="8" s="1"/>
  <c r="AG466" i="8"/>
  <c r="AH466" i="8" s="1"/>
  <c r="AI466" i="8" s="1"/>
  <c r="AG467" i="8"/>
  <c r="AH467" i="8" s="1"/>
  <c r="AI467" i="8" s="1"/>
  <c r="AG468" i="8"/>
  <c r="AH468" i="8" s="1"/>
  <c r="AI468" i="8" s="1"/>
  <c r="AG469" i="8"/>
  <c r="AH469" i="8" s="1"/>
  <c r="AI469" i="8" s="1"/>
  <c r="AG470" i="8"/>
  <c r="AG471" i="8"/>
  <c r="AG472" i="8"/>
  <c r="AH472" i="8" s="1"/>
  <c r="AI472" i="8" s="1"/>
  <c r="AG473" i="8"/>
  <c r="AH473" i="8" s="1"/>
  <c r="AI473" i="8" s="1"/>
  <c r="AG474" i="8"/>
  <c r="AH474" i="8" s="1"/>
  <c r="AI474" i="8" s="1"/>
  <c r="AG475" i="8"/>
  <c r="AH475" i="8" s="1"/>
  <c r="AI475" i="8" s="1"/>
  <c r="AG476" i="8"/>
  <c r="AH476" i="8" s="1"/>
  <c r="AI476" i="8" s="1"/>
  <c r="AG478" i="8"/>
  <c r="AH478" i="8" s="1"/>
  <c r="AG827" i="8" l="1"/>
  <c r="AI150" i="9"/>
  <c r="AJ150" i="9" s="1"/>
  <c r="AQ152" i="9"/>
  <c r="B160" i="9" s="1"/>
  <c r="AU152" i="9"/>
  <c r="B159" i="9" s="1"/>
  <c r="AM151" i="9"/>
  <c r="AO152" i="9" s="1"/>
  <c r="B158" i="9" s="1"/>
  <c r="AG151" i="9"/>
  <c r="AI151" i="9" s="1"/>
  <c r="AJ151" i="9" s="1"/>
  <c r="AH33" i="9"/>
  <c r="AG33" i="9"/>
  <c r="AI48" i="9"/>
  <c r="AJ48" i="9" s="1"/>
  <c r="AK48" i="9" s="1"/>
  <c r="AI148" i="9"/>
  <c r="AJ148" i="9" s="1"/>
  <c r="AK148" i="9" s="1"/>
  <c r="AH128" i="9"/>
  <c r="AI121" i="9"/>
  <c r="AJ121" i="9" s="1"/>
  <c r="AK121" i="9" s="1"/>
  <c r="AI118" i="9"/>
  <c r="AJ118" i="9" s="1"/>
  <c r="AK118" i="9" s="1"/>
  <c r="AI111" i="9"/>
  <c r="AJ111" i="9" s="1"/>
  <c r="AK111" i="9" s="1"/>
  <c r="AI101" i="9"/>
  <c r="AJ101" i="9" s="1"/>
  <c r="AK101" i="9" s="1"/>
  <c r="AI98" i="9"/>
  <c r="AJ98" i="9" s="1"/>
  <c r="AK98" i="9" s="1"/>
  <c r="AG88" i="9"/>
  <c r="AI88" i="9" s="1"/>
  <c r="AJ88" i="9" s="1"/>
  <c r="AK88" i="9" s="1"/>
  <c r="AI84" i="9"/>
  <c r="AJ84" i="9" s="1"/>
  <c r="AK84" i="9" s="1"/>
  <c r="AH64" i="9"/>
  <c r="AI57" i="9"/>
  <c r="AJ57" i="9" s="1"/>
  <c r="AK57" i="9" s="1"/>
  <c r="AI54" i="9"/>
  <c r="AJ54" i="9" s="1"/>
  <c r="AK54" i="9" s="1"/>
  <c r="AI47" i="9"/>
  <c r="AJ47" i="9" s="1"/>
  <c r="AK47" i="9" s="1"/>
  <c r="AI37" i="9"/>
  <c r="AJ37" i="9" s="1"/>
  <c r="AK37" i="9" s="1"/>
  <c r="AI34" i="9"/>
  <c r="AJ34" i="9" s="1"/>
  <c r="AK34" i="9" s="1"/>
  <c r="AG128" i="9"/>
  <c r="AH104" i="9"/>
  <c r="AG64" i="9"/>
  <c r="AI64" i="9" s="1"/>
  <c r="AJ64" i="9" s="1"/>
  <c r="AK64" i="9" s="1"/>
  <c r="AH40" i="9"/>
  <c r="AH144" i="9"/>
  <c r="AI134" i="9"/>
  <c r="AJ134" i="9" s="1"/>
  <c r="AK134" i="9" s="1"/>
  <c r="AI117" i="9"/>
  <c r="AJ117" i="9" s="1"/>
  <c r="AK117" i="9" s="1"/>
  <c r="AI114" i="9"/>
  <c r="AJ114" i="9" s="1"/>
  <c r="AK114" i="9" s="1"/>
  <c r="AG104" i="9"/>
  <c r="AI104" i="9" s="1"/>
  <c r="AJ104" i="9" s="1"/>
  <c r="AK104" i="9" s="1"/>
  <c r="AI100" i="9"/>
  <c r="AJ100" i="9" s="1"/>
  <c r="AK100" i="9" s="1"/>
  <c r="AH80" i="9"/>
  <c r="AI70" i="9"/>
  <c r="AJ70" i="9" s="1"/>
  <c r="AK70" i="9" s="1"/>
  <c r="AI53" i="9"/>
  <c r="AJ53" i="9" s="1"/>
  <c r="AK53" i="9" s="1"/>
  <c r="AI50" i="9"/>
  <c r="AJ50" i="9" s="1"/>
  <c r="AK50" i="9" s="1"/>
  <c r="AG40" i="9"/>
  <c r="AI36" i="9"/>
  <c r="AJ36" i="9" s="1"/>
  <c r="AK36" i="9" s="1"/>
  <c r="AG144" i="9"/>
  <c r="AI140" i="9"/>
  <c r="AJ140" i="9" s="1"/>
  <c r="AK140" i="9" s="1"/>
  <c r="AH120" i="9"/>
  <c r="AI120" i="9" s="1"/>
  <c r="AJ120" i="9" s="1"/>
  <c r="AK120" i="9" s="1"/>
  <c r="AI113" i="9"/>
  <c r="AJ113" i="9" s="1"/>
  <c r="AK113" i="9" s="1"/>
  <c r="AI110" i="9"/>
  <c r="AJ110" i="9" s="1"/>
  <c r="AK110" i="9" s="1"/>
  <c r="AI103" i="9"/>
  <c r="AJ103" i="9" s="1"/>
  <c r="AK103" i="9" s="1"/>
  <c r="AI93" i="9"/>
  <c r="AJ93" i="9" s="1"/>
  <c r="AK93" i="9" s="1"/>
  <c r="AI90" i="9"/>
  <c r="AJ90" i="9" s="1"/>
  <c r="AK90" i="9" s="1"/>
  <c r="AG80" i="9"/>
  <c r="AI76" i="9"/>
  <c r="AJ76" i="9" s="1"/>
  <c r="AK76" i="9" s="1"/>
  <c r="AH56" i="9"/>
  <c r="AI56" i="9" s="1"/>
  <c r="AJ56" i="9" s="1"/>
  <c r="AK56" i="9" s="1"/>
  <c r="AI49" i="9"/>
  <c r="AJ49" i="9" s="1"/>
  <c r="AK49" i="9" s="1"/>
  <c r="AI46" i="9"/>
  <c r="AJ46" i="9" s="1"/>
  <c r="AK46" i="9" s="1"/>
  <c r="AM136" i="9"/>
  <c r="AM120" i="9"/>
  <c r="AM112" i="9"/>
  <c r="AM96" i="9"/>
  <c r="AM72" i="9"/>
  <c r="AM56" i="9"/>
  <c r="AM48" i="9"/>
  <c r="AI143" i="9"/>
  <c r="AJ143" i="9" s="1"/>
  <c r="AK143" i="9" s="1"/>
  <c r="AH96" i="9"/>
  <c r="AI96" i="9" s="1"/>
  <c r="AJ96" i="9" s="1"/>
  <c r="AK96" i="9" s="1"/>
  <c r="AI89" i="9"/>
  <c r="AJ89" i="9" s="1"/>
  <c r="AK89" i="9" s="1"/>
  <c r="AI79" i="9"/>
  <c r="AJ79" i="9" s="1"/>
  <c r="AK79" i="9" s="1"/>
  <c r="AH136" i="9"/>
  <c r="AI136" i="9" s="1"/>
  <c r="AJ136" i="9" s="1"/>
  <c r="AK136" i="9" s="1"/>
  <c r="AH72" i="9"/>
  <c r="AI72" i="9" s="1"/>
  <c r="AJ72" i="9" s="1"/>
  <c r="AK72" i="9" s="1"/>
  <c r="AI149" i="9"/>
  <c r="AJ149" i="9" s="1"/>
  <c r="AK149" i="9" s="1"/>
  <c r="AI146" i="9"/>
  <c r="AJ146" i="9" s="1"/>
  <c r="AK146" i="9" s="1"/>
  <c r="AI132" i="9"/>
  <c r="AJ132" i="9" s="1"/>
  <c r="AK132" i="9" s="1"/>
  <c r="AI105" i="9"/>
  <c r="AJ105" i="9" s="1"/>
  <c r="AK105" i="9" s="1"/>
  <c r="AI102" i="9"/>
  <c r="AJ102" i="9" s="1"/>
  <c r="AK102" i="9" s="1"/>
  <c r="AI95" i="9"/>
  <c r="AJ95" i="9" s="1"/>
  <c r="AK95" i="9" s="1"/>
  <c r="AI85" i="9"/>
  <c r="AJ85" i="9" s="1"/>
  <c r="AK85" i="9" s="1"/>
  <c r="AI82" i="9"/>
  <c r="AJ82" i="9" s="1"/>
  <c r="AK82" i="9" s="1"/>
  <c r="AI68" i="9"/>
  <c r="AJ68" i="9" s="1"/>
  <c r="AK68" i="9" s="1"/>
  <c r="AI41" i="9"/>
  <c r="AJ41" i="9" s="1"/>
  <c r="AK41" i="9" s="1"/>
  <c r="AI38" i="9"/>
  <c r="AJ38" i="9" s="1"/>
  <c r="AK38" i="9" s="1"/>
  <c r="AI32" i="9"/>
  <c r="AJ32" i="9" s="1"/>
  <c r="AK32" i="9" s="1"/>
  <c r="AJ859" i="8"/>
  <c r="AZ853" i="8" s="1"/>
  <c r="BA853" i="8" s="1"/>
  <c r="AS859" i="8"/>
  <c r="AZ855" i="8" s="1"/>
  <c r="BA855" i="8" s="1"/>
  <c r="AL859" i="8"/>
  <c r="AZ854" i="8" s="1"/>
  <c r="BA854" i="8" s="1"/>
  <c r="AL360" i="8"/>
  <c r="AF850" i="8"/>
  <c r="AX828" i="8"/>
  <c r="B837" i="8" s="1"/>
  <c r="AS708" i="8"/>
  <c r="AK828" i="8"/>
  <c r="B836" i="8" s="1"/>
  <c r="AO708" i="8"/>
  <c r="AL654" i="8"/>
  <c r="AF826" i="8"/>
  <c r="AF828" i="8" s="1"/>
  <c r="B832" i="8" s="1"/>
  <c r="AL535" i="8"/>
  <c r="AG820" i="8"/>
  <c r="AG812" i="8"/>
  <c r="AG804" i="8"/>
  <c r="AG796" i="8"/>
  <c r="AG788" i="8"/>
  <c r="AG780" i="8"/>
  <c r="AG772" i="8"/>
  <c r="AG764" i="8"/>
  <c r="AG756" i="8"/>
  <c r="AG748" i="8"/>
  <c r="AG740" i="8"/>
  <c r="AG732" i="8"/>
  <c r="AG724" i="8"/>
  <c r="AG716" i="8"/>
  <c r="AG708" i="8"/>
  <c r="AG828" i="8" s="1"/>
  <c r="B835" i="8" s="1"/>
  <c r="AG648" i="8"/>
  <c r="AH648" i="8" s="1"/>
  <c r="AI648" i="8" s="1"/>
  <c r="AG640" i="8"/>
  <c r="AH640" i="8" s="1"/>
  <c r="AI640" i="8" s="1"/>
  <c r="AG632" i="8"/>
  <c r="AH632" i="8" s="1"/>
  <c r="AI632" i="8" s="1"/>
  <c r="AG624" i="8"/>
  <c r="AH624" i="8" s="1"/>
  <c r="AI624" i="8" s="1"/>
  <c r="AG616" i="8"/>
  <c r="AH616" i="8" s="1"/>
  <c r="AI616" i="8" s="1"/>
  <c r="AG608" i="8"/>
  <c r="AH608" i="8" s="1"/>
  <c r="AI608" i="8" s="1"/>
  <c r="AG600" i="8"/>
  <c r="AH600" i="8" s="1"/>
  <c r="AI600" i="8" s="1"/>
  <c r="AG592" i="8"/>
  <c r="AH592" i="8" s="1"/>
  <c r="AI592" i="8" s="1"/>
  <c r="AG584" i="8"/>
  <c r="AH584" i="8" s="1"/>
  <c r="AI584" i="8" s="1"/>
  <c r="AG576" i="8"/>
  <c r="AH576" i="8" s="1"/>
  <c r="AI576" i="8" s="1"/>
  <c r="AG568" i="8"/>
  <c r="AH568" i="8" s="1"/>
  <c r="AI568" i="8" s="1"/>
  <c r="AG560" i="8"/>
  <c r="AH560" i="8" s="1"/>
  <c r="AI560" i="8" s="1"/>
  <c r="AG552" i="8"/>
  <c r="AH552" i="8" s="1"/>
  <c r="AI552" i="8" s="1"/>
  <c r="AG544" i="8"/>
  <c r="AH544" i="8" s="1"/>
  <c r="AI544" i="8" s="1"/>
  <c r="AL536" i="8"/>
  <c r="AG647" i="8"/>
  <c r="AH647" i="8" s="1"/>
  <c r="AI647" i="8" s="1"/>
  <c r="AG639" i="8"/>
  <c r="AH639" i="8" s="1"/>
  <c r="AI639" i="8" s="1"/>
  <c r="AG631" i="8"/>
  <c r="AH631" i="8" s="1"/>
  <c r="AI631" i="8" s="1"/>
  <c r="AG623" i="8"/>
  <c r="AH623" i="8" s="1"/>
  <c r="AI623" i="8" s="1"/>
  <c r="AG615" i="8"/>
  <c r="AH615" i="8" s="1"/>
  <c r="AI615" i="8" s="1"/>
  <c r="AG607" i="8"/>
  <c r="AH607" i="8" s="1"/>
  <c r="AI607" i="8" s="1"/>
  <c r="AG599" i="8"/>
  <c r="AH599" i="8" s="1"/>
  <c r="AI599" i="8" s="1"/>
  <c r="AG591" i="8"/>
  <c r="AH591" i="8" s="1"/>
  <c r="AI591" i="8" s="1"/>
  <c r="AG583" i="8"/>
  <c r="AH583" i="8" s="1"/>
  <c r="AI583" i="8" s="1"/>
  <c r="AG575" i="8"/>
  <c r="AH575" i="8" s="1"/>
  <c r="AI575" i="8" s="1"/>
  <c r="AG567" i="8"/>
  <c r="AH567" i="8" s="1"/>
  <c r="AI567" i="8" s="1"/>
  <c r="AG559" i="8"/>
  <c r="AH559" i="8" s="1"/>
  <c r="AI559" i="8" s="1"/>
  <c r="AG551" i="8"/>
  <c r="AH551" i="8" s="1"/>
  <c r="AI551" i="8" s="1"/>
  <c r="AG543" i="8"/>
  <c r="AH543" i="8" s="1"/>
  <c r="AI543" i="8" s="1"/>
  <c r="AI536" i="8"/>
  <c r="AH655" i="8"/>
  <c r="AJ655" i="8" s="1"/>
  <c r="B681" i="8" s="1"/>
  <c r="AG477" i="8"/>
  <c r="AH477" i="8" s="1"/>
  <c r="AY480" i="8"/>
  <c r="BA480" i="8"/>
  <c r="AX480" i="8"/>
  <c r="BB480" i="8"/>
  <c r="AL361" i="8"/>
  <c r="AL480" i="8" s="1"/>
  <c r="B507" i="8" s="1"/>
  <c r="AI33" i="9" l="1"/>
  <c r="AJ33" i="9" s="1"/>
  <c r="AJ152" i="9" s="1"/>
  <c r="AK151" i="9" s="1"/>
  <c r="AI80" i="9"/>
  <c r="AJ80" i="9" s="1"/>
  <c r="AK80" i="9" s="1"/>
  <c r="AI144" i="9"/>
  <c r="AJ144" i="9" s="1"/>
  <c r="AK144" i="9" s="1"/>
  <c r="AI128" i="9"/>
  <c r="AJ128" i="9" s="1"/>
  <c r="AK128" i="9" s="1"/>
  <c r="AI40" i="9"/>
  <c r="AJ40" i="9" s="1"/>
  <c r="AK40" i="9" s="1"/>
  <c r="AY858" i="8"/>
  <c r="B870" i="8" s="1"/>
  <c r="AL655" i="8"/>
  <c r="B682" i="8" s="1"/>
  <c r="AH856" i="8"/>
  <c r="AG853" i="8"/>
  <c r="AH857" i="8"/>
  <c r="AH853" i="8"/>
  <c r="AG858" i="8"/>
  <c r="AG854" i="8"/>
  <c r="AH858" i="8"/>
  <c r="AG855" i="8"/>
  <c r="AH854" i="8"/>
  <c r="AG856" i="8"/>
  <c r="AH855" i="8"/>
  <c r="AG857" i="8"/>
  <c r="B508" i="8"/>
  <c r="B509" i="8"/>
  <c r="AK33" i="9" l="1"/>
  <c r="AK152" i="9" s="1"/>
  <c r="AL152" i="9" s="1"/>
  <c r="B156" i="9" s="1"/>
  <c r="AK150" i="9"/>
  <c r="AH859" i="8"/>
  <c r="B868" i="8" s="1"/>
  <c r="AG859" i="8"/>
  <c r="B865" i="8" s="1"/>
  <c r="B862" i="8" l="1"/>
  <c r="B337" i="8" l="1"/>
  <c r="B336" i="8"/>
  <c r="B308"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186" i="8"/>
  <c r="BB305" i="8" l="1"/>
  <c r="BB187" i="8"/>
  <c r="BB188" i="8"/>
  <c r="BB189" i="8"/>
  <c r="BB190" i="8"/>
  <c r="BB191" i="8"/>
  <c r="BB192" i="8"/>
  <c r="BB193" i="8"/>
  <c r="BB194" i="8"/>
  <c r="BB195" i="8"/>
  <c r="BB196" i="8"/>
  <c r="BB197" i="8"/>
  <c r="BB198" i="8"/>
  <c r="BB199" i="8"/>
  <c r="BB200" i="8"/>
  <c r="BB201" i="8"/>
  <c r="BB202" i="8"/>
  <c r="BB203" i="8"/>
  <c r="BB204" i="8"/>
  <c r="BB205" i="8"/>
  <c r="BB206" i="8"/>
  <c r="BB207" i="8"/>
  <c r="BB208" i="8"/>
  <c r="BB209" i="8"/>
  <c r="BB210" i="8"/>
  <c r="BB211" i="8"/>
  <c r="BB212" i="8"/>
  <c r="BB213" i="8"/>
  <c r="BB214" i="8"/>
  <c r="BB215" i="8"/>
  <c r="BB216" i="8"/>
  <c r="BB217" i="8"/>
  <c r="BB218" i="8"/>
  <c r="BB219" i="8"/>
  <c r="BB220" i="8"/>
  <c r="BB221" i="8"/>
  <c r="BB222" i="8"/>
  <c r="BB223" i="8"/>
  <c r="BB224" i="8"/>
  <c r="BB225" i="8"/>
  <c r="BB226" i="8"/>
  <c r="BB227" i="8"/>
  <c r="BB228" i="8"/>
  <c r="BB229" i="8"/>
  <c r="BB230" i="8"/>
  <c r="BB231" i="8"/>
  <c r="BB232" i="8"/>
  <c r="BB233" i="8"/>
  <c r="BB234" i="8"/>
  <c r="BB235" i="8"/>
  <c r="BB236" i="8"/>
  <c r="BB237" i="8"/>
  <c r="BB238" i="8"/>
  <c r="BB239" i="8"/>
  <c r="BB240" i="8"/>
  <c r="BB241" i="8"/>
  <c r="BB242" i="8"/>
  <c r="BB243" i="8"/>
  <c r="BB244" i="8"/>
  <c r="BB245" i="8"/>
  <c r="BB246" i="8"/>
  <c r="BB247" i="8"/>
  <c r="BB248" i="8"/>
  <c r="BB249" i="8"/>
  <c r="BB250" i="8"/>
  <c r="BB251" i="8"/>
  <c r="BB252" i="8"/>
  <c r="BB253" i="8"/>
  <c r="BB254" i="8"/>
  <c r="BB255" i="8"/>
  <c r="BB256" i="8"/>
  <c r="BB257" i="8"/>
  <c r="BB258" i="8"/>
  <c r="BB259" i="8"/>
  <c r="BB260" i="8"/>
  <c r="BB261" i="8"/>
  <c r="BB262" i="8"/>
  <c r="BB263" i="8"/>
  <c r="BB264" i="8"/>
  <c r="BB265" i="8"/>
  <c r="BB266" i="8"/>
  <c r="BB267" i="8"/>
  <c r="BB268" i="8"/>
  <c r="BB269" i="8"/>
  <c r="BB270" i="8"/>
  <c r="BB271" i="8"/>
  <c r="BB272" i="8"/>
  <c r="BB273" i="8"/>
  <c r="BB274" i="8"/>
  <c r="BB275" i="8"/>
  <c r="BB276" i="8"/>
  <c r="BB277" i="8"/>
  <c r="BB278" i="8"/>
  <c r="BB279" i="8"/>
  <c r="BB280" i="8"/>
  <c r="BB281" i="8"/>
  <c r="BB282" i="8"/>
  <c r="BB283" i="8"/>
  <c r="BB284" i="8"/>
  <c r="BB285" i="8"/>
  <c r="BB286" i="8"/>
  <c r="BB287" i="8"/>
  <c r="BB288" i="8"/>
  <c r="BB289" i="8"/>
  <c r="BB290" i="8"/>
  <c r="BB291" i="8"/>
  <c r="BB292" i="8"/>
  <c r="BB293" i="8"/>
  <c r="BB294" i="8"/>
  <c r="BB295" i="8"/>
  <c r="BB296" i="8"/>
  <c r="BB297" i="8"/>
  <c r="BB298" i="8"/>
  <c r="BB299" i="8"/>
  <c r="BB300" i="8"/>
  <c r="BB301" i="8"/>
  <c r="BB302" i="8"/>
  <c r="BB303" i="8"/>
  <c r="BB304" i="8"/>
  <c r="BB186" i="8"/>
  <c r="AZ305" i="8"/>
  <c r="BA305" i="8" s="1"/>
  <c r="AY305" i="8"/>
  <c r="AY187" i="8"/>
  <c r="AZ187" i="8"/>
  <c r="BA187" i="8" s="1"/>
  <c r="AY188" i="8"/>
  <c r="AZ188" i="8"/>
  <c r="BA188" i="8" s="1"/>
  <c r="AY189" i="8"/>
  <c r="AZ189" i="8"/>
  <c r="BA189" i="8" s="1"/>
  <c r="AY190" i="8"/>
  <c r="AZ190" i="8"/>
  <c r="BA190" i="8" s="1"/>
  <c r="AY191" i="8"/>
  <c r="AZ191" i="8"/>
  <c r="BA191" i="8" s="1"/>
  <c r="AY192" i="8"/>
  <c r="AZ192" i="8"/>
  <c r="BA192" i="8" s="1"/>
  <c r="AY193" i="8"/>
  <c r="AZ193" i="8"/>
  <c r="BA193" i="8" s="1"/>
  <c r="AY194" i="8"/>
  <c r="AZ194" i="8"/>
  <c r="BA194" i="8" s="1"/>
  <c r="AY195" i="8"/>
  <c r="AZ195" i="8"/>
  <c r="BA195" i="8" s="1"/>
  <c r="AY196" i="8"/>
  <c r="AZ196" i="8"/>
  <c r="BA196" i="8" s="1"/>
  <c r="AY197" i="8"/>
  <c r="AZ197" i="8"/>
  <c r="BA197" i="8" s="1"/>
  <c r="AY198" i="8"/>
  <c r="AZ198" i="8"/>
  <c r="BA198" i="8" s="1"/>
  <c r="AY199" i="8"/>
  <c r="AZ199" i="8"/>
  <c r="BA199" i="8" s="1"/>
  <c r="AY200" i="8"/>
  <c r="AZ200" i="8"/>
  <c r="BA200" i="8" s="1"/>
  <c r="AY201" i="8"/>
  <c r="AZ201" i="8"/>
  <c r="BA201" i="8" s="1"/>
  <c r="AY202" i="8"/>
  <c r="AZ202" i="8"/>
  <c r="BA202" i="8" s="1"/>
  <c r="AY203" i="8"/>
  <c r="AZ203" i="8"/>
  <c r="BA203" i="8" s="1"/>
  <c r="AY204" i="8"/>
  <c r="AZ204" i="8"/>
  <c r="BA204" i="8" s="1"/>
  <c r="AY205" i="8"/>
  <c r="AZ205" i="8"/>
  <c r="BA205" i="8" s="1"/>
  <c r="AY206" i="8"/>
  <c r="AZ206" i="8"/>
  <c r="BA206" i="8" s="1"/>
  <c r="AY207" i="8"/>
  <c r="AZ207" i="8"/>
  <c r="BA207" i="8" s="1"/>
  <c r="AY208" i="8"/>
  <c r="AZ208" i="8"/>
  <c r="BA208" i="8" s="1"/>
  <c r="AY209" i="8"/>
  <c r="AZ209" i="8"/>
  <c r="BA209" i="8" s="1"/>
  <c r="AY210" i="8"/>
  <c r="AZ210" i="8"/>
  <c r="BA210" i="8" s="1"/>
  <c r="AY211" i="8"/>
  <c r="AZ211" i="8"/>
  <c r="BA211" i="8" s="1"/>
  <c r="AY212" i="8"/>
  <c r="AZ212" i="8"/>
  <c r="BA212" i="8" s="1"/>
  <c r="AY213" i="8"/>
  <c r="AZ213" i="8"/>
  <c r="BA213" i="8" s="1"/>
  <c r="AY214" i="8"/>
  <c r="AZ214" i="8"/>
  <c r="BA214" i="8" s="1"/>
  <c r="AY215" i="8"/>
  <c r="AZ215" i="8"/>
  <c r="BA215" i="8" s="1"/>
  <c r="AY216" i="8"/>
  <c r="AZ216" i="8"/>
  <c r="BA216" i="8" s="1"/>
  <c r="AY217" i="8"/>
  <c r="AZ217" i="8"/>
  <c r="BA217" i="8" s="1"/>
  <c r="AY218" i="8"/>
  <c r="AZ218" i="8"/>
  <c r="BA218" i="8" s="1"/>
  <c r="AY219" i="8"/>
  <c r="AZ219" i="8"/>
  <c r="BA219" i="8" s="1"/>
  <c r="AY220" i="8"/>
  <c r="AZ220" i="8"/>
  <c r="BA220" i="8" s="1"/>
  <c r="AY221" i="8"/>
  <c r="AZ221" i="8"/>
  <c r="BA221" i="8" s="1"/>
  <c r="AY222" i="8"/>
  <c r="AZ222" i="8"/>
  <c r="BA222" i="8" s="1"/>
  <c r="AY223" i="8"/>
  <c r="AZ223" i="8"/>
  <c r="BA223" i="8" s="1"/>
  <c r="AY224" i="8"/>
  <c r="AZ224" i="8"/>
  <c r="BA224" i="8" s="1"/>
  <c r="AY225" i="8"/>
  <c r="AZ225" i="8"/>
  <c r="BA225" i="8" s="1"/>
  <c r="AY226" i="8"/>
  <c r="AZ226" i="8"/>
  <c r="BA226" i="8" s="1"/>
  <c r="AY227" i="8"/>
  <c r="AZ227" i="8"/>
  <c r="BA227" i="8" s="1"/>
  <c r="AY228" i="8"/>
  <c r="AZ228" i="8"/>
  <c r="BA228" i="8" s="1"/>
  <c r="AY229" i="8"/>
  <c r="AZ229" i="8"/>
  <c r="BA229" i="8" s="1"/>
  <c r="AY230" i="8"/>
  <c r="AZ230" i="8"/>
  <c r="BA230" i="8" s="1"/>
  <c r="AY231" i="8"/>
  <c r="AZ231" i="8"/>
  <c r="BA231" i="8" s="1"/>
  <c r="AY232" i="8"/>
  <c r="AZ232" i="8"/>
  <c r="BA232" i="8" s="1"/>
  <c r="AY233" i="8"/>
  <c r="AZ233" i="8"/>
  <c r="BA233" i="8" s="1"/>
  <c r="AY234" i="8"/>
  <c r="AZ234" i="8"/>
  <c r="BA234" i="8" s="1"/>
  <c r="AY235" i="8"/>
  <c r="AZ235" i="8"/>
  <c r="BA235" i="8" s="1"/>
  <c r="AY236" i="8"/>
  <c r="AZ236" i="8"/>
  <c r="BA236" i="8" s="1"/>
  <c r="AY237" i="8"/>
  <c r="AZ237" i="8"/>
  <c r="BA237" i="8" s="1"/>
  <c r="AY238" i="8"/>
  <c r="AZ238" i="8"/>
  <c r="BA238" i="8" s="1"/>
  <c r="AY239" i="8"/>
  <c r="AZ239" i="8"/>
  <c r="BA239" i="8" s="1"/>
  <c r="AY240" i="8"/>
  <c r="AZ240" i="8"/>
  <c r="BA240" i="8" s="1"/>
  <c r="AY241" i="8"/>
  <c r="AZ241" i="8"/>
  <c r="BA241" i="8" s="1"/>
  <c r="AY242" i="8"/>
  <c r="AZ242" i="8"/>
  <c r="BA242" i="8" s="1"/>
  <c r="AY243" i="8"/>
  <c r="AZ243" i="8"/>
  <c r="BA243" i="8" s="1"/>
  <c r="AY244" i="8"/>
  <c r="AZ244" i="8"/>
  <c r="BA244" i="8" s="1"/>
  <c r="AY245" i="8"/>
  <c r="AZ245" i="8"/>
  <c r="BA245" i="8" s="1"/>
  <c r="AY246" i="8"/>
  <c r="AZ246" i="8"/>
  <c r="BA246" i="8"/>
  <c r="AY247" i="8"/>
  <c r="AZ247" i="8"/>
  <c r="BA247" i="8" s="1"/>
  <c r="AY248" i="8"/>
  <c r="AZ248" i="8"/>
  <c r="BA248" i="8" s="1"/>
  <c r="AY249" i="8"/>
  <c r="AZ249" i="8"/>
  <c r="BA249" i="8" s="1"/>
  <c r="AY250" i="8"/>
  <c r="AZ250" i="8"/>
  <c r="BA250" i="8" s="1"/>
  <c r="AY251" i="8"/>
  <c r="AZ251" i="8"/>
  <c r="BA251" i="8" s="1"/>
  <c r="AY252" i="8"/>
  <c r="AZ252" i="8"/>
  <c r="BA252" i="8" s="1"/>
  <c r="AY253" i="8"/>
  <c r="AZ253" i="8"/>
  <c r="BA253" i="8" s="1"/>
  <c r="AY254" i="8"/>
  <c r="AZ254" i="8"/>
  <c r="BA254" i="8" s="1"/>
  <c r="AY255" i="8"/>
  <c r="AZ255" i="8"/>
  <c r="BA255" i="8" s="1"/>
  <c r="AY256" i="8"/>
  <c r="AZ256" i="8"/>
  <c r="BA256" i="8" s="1"/>
  <c r="AY257" i="8"/>
  <c r="AZ257" i="8"/>
  <c r="BA257" i="8" s="1"/>
  <c r="AY258" i="8"/>
  <c r="AZ258" i="8"/>
  <c r="BA258" i="8" s="1"/>
  <c r="AY259" i="8"/>
  <c r="AZ259" i="8"/>
  <c r="BA259" i="8" s="1"/>
  <c r="AY260" i="8"/>
  <c r="AZ260" i="8"/>
  <c r="BA260" i="8" s="1"/>
  <c r="AY261" i="8"/>
  <c r="AZ261" i="8"/>
  <c r="BA261" i="8" s="1"/>
  <c r="AY262" i="8"/>
  <c r="AZ262" i="8"/>
  <c r="BA262" i="8" s="1"/>
  <c r="AY263" i="8"/>
  <c r="AZ263" i="8"/>
  <c r="BA263" i="8" s="1"/>
  <c r="AY264" i="8"/>
  <c r="AZ264" i="8"/>
  <c r="BA264" i="8" s="1"/>
  <c r="AY265" i="8"/>
  <c r="AZ265" i="8"/>
  <c r="BA265" i="8" s="1"/>
  <c r="AY266" i="8"/>
  <c r="AZ266" i="8"/>
  <c r="BA266" i="8" s="1"/>
  <c r="AY267" i="8"/>
  <c r="AZ267" i="8"/>
  <c r="BA267" i="8" s="1"/>
  <c r="AY268" i="8"/>
  <c r="AZ268" i="8"/>
  <c r="BA268" i="8" s="1"/>
  <c r="AY269" i="8"/>
  <c r="AZ269" i="8"/>
  <c r="BA269" i="8" s="1"/>
  <c r="AY270" i="8"/>
  <c r="AZ270" i="8"/>
  <c r="BA270" i="8" s="1"/>
  <c r="AY271" i="8"/>
  <c r="AZ271" i="8"/>
  <c r="BA271" i="8" s="1"/>
  <c r="AY272" i="8"/>
  <c r="AZ272" i="8"/>
  <c r="BA272" i="8" s="1"/>
  <c r="AY273" i="8"/>
  <c r="AZ273" i="8"/>
  <c r="BA273" i="8" s="1"/>
  <c r="AY274" i="8"/>
  <c r="AZ274" i="8"/>
  <c r="BA274" i="8" s="1"/>
  <c r="AY275" i="8"/>
  <c r="AZ275" i="8"/>
  <c r="BA275" i="8" s="1"/>
  <c r="AY276" i="8"/>
  <c r="AZ276" i="8"/>
  <c r="BA276" i="8" s="1"/>
  <c r="AY277" i="8"/>
  <c r="AZ277" i="8"/>
  <c r="BA277" i="8" s="1"/>
  <c r="AY278" i="8"/>
  <c r="AZ278" i="8"/>
  <c r="BA278" i="8" s="1"/>
  <c r="AY279" i="8"/>
  <c r="AZ279" i="8"/>
  <c r="BA279" i="8" s="1"/>
  <c r="AY280" i="8"/>
  <c r="AZ280" i="8"/>
  <c r="BA280" i="8" s="1"/>
  <c r="AY281" i="8"/>
  <c r="AZ281" i="8"/>
  <c r="BA281" i="8" s="1"/>
  <c r="AY282" i="8"/>
  <c r="AZ282" i="8"/>
  <c r="BA282" i="8" s="1"/>
  <c r="AY283" i="8"/>
  <c r="AZ283" i="8"/>
  <c r="BA283" i="8" s="1"/>
  <c r="AY284" i="8"/>
  <c r="AZ284" i="8"/>
  <c r="BA284" i="8" s="1"/>
  <c r="AY285" i="8"/>
  <c r="AZ285" i="8"/>
  <c r="BA285" i="8" s="1"/>
  <c r="AY286" i="8"/>
  <c r="AZ286" i="8"/>
  <c r="BA286" i="8" s="1"/>
  <c r="AY287" i="8"/>
  <c r="AZ287" i="8"/>
  <c r="BA287" i="8" s="1"/>
  <c r="AY288" i="8"/>
  <c r="AZ288" i="8"/>
  <c r="BA288" i="8" s="1"/>
  <c r="AY289" i="8"/>
  <c r="AZ289" i="8"/>
  <c r="BA289" i="8" s="1"/>
  <c r="AY290" i="8"/>
  <c r="AZ290" i="8"/>
  <c r="BA290" i="8" s="1"/>
  <c r="AY291" i="8"/>
  <c r="AZ291" i="8"/>
  <c r="BA291" i="8"/>
  <c r="AY292" i="8"/>
  <c r="AZ292" i="8"/>
  <c r="BA292" i="8" s="1"/>
  <c r="AY293" i="8"/>
  <c r="AZ293" i="8"/>
  <c r="BA293" i="8" s="1"/>
  <c r="AY294" i="8"/>
  <c r="AZ294" i="8"/>
  <c r="BA294" i="8" s="1"/>
  <c r="AY295" i="8"/>
  <c r="AZ295" i="8"/>
  <c r="BA295" i="8" s="1"/>
  <c r="AY296" i="8"/>
  <c r="AZ296" i="8"/>
  <c r="BA296" i="8" s="1"/>
  <c r="AY297" i="8"/>
  <c r="AZ297" i="8"/>
  <c r="BA297" i="8" s="1"/>
  <c r="AY298" i="8"/>
  <c r="AZ298" i="8"/>
  <c r="BA298" i="8" s="1"/>
  <c r="AY299" i="8"/>
  <c r="AZ299" i="8"/>
  <c r="BA299" i="8" s="1"/>
  <c r="AY300" i="8"/>
  <c r="AZ300" i="8"/>
  <c r="BA300" i="8" s="1"/>
  <c r="AY301" i="8"/>
  <c r="AZ301" i="8"/>
  <c r="BA301" i="8" s="1"/>
  <c r="AY302" i="8"/>
  <c r="AZ302" i="8"/>
  <c r="BA302" i="8" s="1"/>
  <c r="AY303" i="8"/>
  <c r="AZ303" i="8"/>
  <c r="BA303" i="8" s="1"/>
  <c r="AY304" i="8"/>
  <c r="AZ304" i="8"/>
  <c r="BA304" i="8" s="1"/>
  <c r="AZ186" i="8"/>
  <c r="BA186" i="8" s="1"/>
  <c r="AY186" i="8"/>
  <c r="AX305" i="8"/>
  <c r="AX187" i="8"/>
  <c r="AX188" i="8"/>
  <c r="AX189" i="8"/>
  <c r="AX190" i="8"/>
  <c r="AX191" i="8"/>
  <c r="AX192" i="8"/>
  <c r="AX193" i="8"/>
  <c r="AX194" i="8"/>
  <c r="AX195" i="8"/>
  <c r="AX196" i="8"/>
  <c r="AX197" i="8"/>
  <c r="AX198" i="8"/>
  <c r="AX199" i="8"/>
  <c r="AX200" i="8"/>
  <c r="AX201" i="8"/>
  <c r="AX202" i="8"/>
  <c r="AX203" i="8"/>
  <c r="AX204" i="8"/>
  <c r="AX205" i="8"/>
  <c r="AX206" i="8"/>
  <c r="AX207" i="8"/>
  <c r="AX208" i="8"/>
  <c r="AX209" i="8"/>
  <c r="AX210" i="8"/>
  <c r="AX211" i="8"/>
  <c r="AX212" i="8"/>
  <c r="AX213" i="8"/>
  <c r="AX214" i="8"/>
  <c r="AX215" i="8"/>
  <c r="AX216" i="8"/>
  <c r="AX217" i="8"/>
  <c r="AX218" i="8"/>
  <c r="AX219" i="8"/>
  <c r="AX220" i="8"/>
  <c r="AX221" i="8"/>
  <c r="AX222" i="8"/>
  <c r="AX223" i="8"/>
  <c r="AX224" i="8"/>
  <c r="AX225" i="8"/>
  <c r="AX226" i="8"/>
  <c r="AX227" i="8"/>
  <c r="AX228" i="8"/>
  <c r="AX229" i="8"/>
  <c r="AX230" i="8"/>
  <c r="AX231" i="8"/>
  <c r="AX232" i="8"/>
  <c r="AX233" i="8"/>
  <c r="AX234" i="8"/>
  <c r="AX235" i="8"/>
  <c r="AX236" i="8"/>
  <c r="AX237" i="8"/>
  <c r="AX238" i="8"/>
  <c r="AX239" i="8"/>
  <c r="AX240" i="8"/>
  <c r="AX241" i="8"/>
  <c r="AX242" i="8"/>
  <c r="AX243" i="8"/>
  <c r="AX244" i="8"/>
  <c r="AX245" i="8"/>
  <c r="AX246" i="8"/>
  <c r="AX247" i="8"/>
  <c r="AX248" i="8"/>
  <c r="AX249" i="8"/>
  <c r="AX250" i="8"/>
  <c r="AX251" i="8"/>
  <c r="AX252" i="8"/>
  <c r="AX253" i="8"/>
  <c r="AX254" i="8"/>
  <c r="AX255" i="8"/>
  <c r="AX256" i="8"/>
  <c r="AX257" i="8"/>
  <c r="AX258" i="8"/>
  <c r="AX259" i="8"/>
  <c r="AX260" i="8"/>
  <c r="AX261" i="8"/>
  <c r="AX262" i="8"/>
  <c r="AX263" i="8"/>
  <c r="AX264" i="8"/>
  <c r="AX265" i="8"/>
  <c r="AX266" i="8"/>
  <c r="AX267" i="8"/>
  <c r="AX268" i="8"/>
  <c r="AX269" i="8"/>
  <c r="AX270" i="8"/>
  <c r="AX271" i="8"/>
  <c r="AX272" i="8"/>
  <c r="AX273" i="8"/>
  <c r="AX274" i="8"/>
  <c r="AX275" i="8"/>
  <c r="AX276" i="8"/>
  <c r="AX277" i="8"/>
  <c r="AX278" i="8"/>
  <c r="AX279" i="8"/>
  <c r="AX280" i="8"/>
  <c r="AX281" i="8"/>
  <c r="AX282" i="8"/>
  <c r="AX283" i="8"/>
  <c r="AX284" i="8"/>
  <c r="AX285" i="8"/>
  <c r="AX286" i="8"/>
  <c r="AX287" i="8"/>
  <c r="AX288" i="8"/>
  <c r="AX289" i="8"/>
  <c r="AX290" i="8"/>
  <c r="AX291" i="8"/>
  <c r="AX292" i="8"/>
  <c r="AX293" i="8"/>
  <c r="AX294" i="8"/>
  <c r="AX295" i="8"/>
  <c r="AX296" i="8"/>
  <c r="AX297" i="8"/>
  <c r="AX298" i="8"/>
  <c r="AX299" i="8"/>
  <c r="AX300" i="8"/>
  <c r="AX301" i="8"/>
  <c r="AX302" i="8"/>
  <c r="AX303" i="8"/>
  <c r="AX304" i="8"/>
  <c r="AX186" i="8"/>
  <c r="AW305" i="8"/>
  <c r="AV305" i="8"/>
  <c r="AU305" i="8"/>
  <c r="AU187" i="8"/>
  <c r="AV187" i="8"/>
  <c r="AW187" i="8"/>
  <c r="AU188" i="8"/>
  <c r="AV188" i="8"/>
  <c r="AW188" i="8"/>
  <c r="AU189" i="8"/>
  <c r="AV189" i="8"/>
  <c r="AW189" i="8"/>
  <c r="AU190" i="8"/>
  <c r="AV190" i="8"/>
  <c r="AW190" i="8"/>
  <c r="AU191" i="8"/>
  <c r="AV191" i="8"/>
  <c r="AW191" i="8"/>
  <c r="AU192" i="8"/>
  <c r="AV192" i="8"/>
  <c r="AW192" i="8"/>
  <c r="AU193" i="8"/>
  <c r="AV193" i="8"/>
  <c r="AW193" i="8"/>
  <c r="AU194" i="8"/>
  <c r="AV194" i="8"/>
  <c r="AW194" i="8"/>
  <c r="AU195" i="8"/>
  <c r="AV195" i="8"/>
  <c r="AW195" i="8"/>
  <c r="AU196" i="8"/>
  <c r="AV196" i="8"/>
  <c r="AW196" i="8"/>
  <c r="AU197" i="8"/>
  <c r="AV197" i="8"/>
  <c r="AW197" i="8"/>
  <c r="AU198" i="8"/>
  <c r="AV198" i="8"/>
  <c r="AW198" i="8"/>
  <c r="AU199" i="8"/>
  <c r="AV199" i="8"/>
  <c r="AW199" i="8"/>
  <c r="AU200" i="8"/>
  <c r="AV200" i="8"/>
  <c r="AW200" i="8"/>
  <c r="AU201" i="8"/>
  <c r="AV201" i="8"/>
  <c r="AW201" i="8"/>
  <c r="AU202" i="8"/>
  <c r="AV202" i="8"/>
  <c r="AW202" i="8"/>
  <c r="AU203" i="8"/>
  <c r="AV203" i="8"/>
  <c r="AW203" i="8"/>
  <c r="AU204" i="8"/>
  <c r="AV204" i="8"/>
  <c r="AW204" i="8"/>
  <c r="AU205" i="8"/>
  <c r="AV205" i="8"/>
  <c r="AW205" i="8"/>
  <c r="AU206" i="8"/>
  <c r="AV206" i="8"/>
  <c r="AW206" i="8"/>
  <c r="AU207" i="8"/>
  <c r="AV207" i="8"/>
  <c r="AW207" i="8"/>
  <c r="AU208" i="8"/>
  <c r="AV208" i="8"/>
  <c r="AW208" i="8"/>
  <c r="AU209" i="8"/>
  <c r="AV209" i="8"/>
  <c r="AW209" i="8"/>
  <c r="AU210" i="8"/>
  <c r="AV210" i="8"/>
  <c r="AW210" i="8"/>
  <c r="AU211" i="8"/>
  <c r="AV211" i="8"/>
  <c r="AW211" i="8"/>
  <c r="AU212" i="8"/>
  <c r="AV212" i="8"/>
  <c r="AW212" i="8"/>
  <c r="AU213" i="8"/>
  <c r="AV213" i="8"/>
  <c r="AW213" i="8"/>
  <c r="AU214" i="8"/>
  <c r="AV214" i="8"/>
  <c r="AW214" i="8"/>
  <c r="AU215" i="8"/>
  <c r="AV215" i="8"/>
  <c r="AW215" i="8"/>
  <c r="AU216" i="8"/>
  <c r="AV216" i="8"/>
  <c r="AW216" i="8"/>
  <c r="AU217" i="8"/>
  <c r="AV217" i="8"/>
  <c r="AW217" i="8"/>
  <c r="AU218" i="8"/>
  <c r="AV218" i="8"/>
  <c r="AW218" i="8"/>
  <c r="AU219" i="8"/>
  <c r="AV219" i="8"/>
  <c r="AW219" i="8"/>
  <c r="AU220" i="8"/>
  <c r="AV220" i="8"/>
  <c r="AW220" i="8"/>
  <c r="AU221" i="8"/>
  <c r="AV221" i="8"/>
  <c r="AW221" i="8"/>
  <c r="AU222" i="8"/>
  <c r="AV222" i="8"/>
  <c r="AW222" i="8"/>
  <c r="AU223" i="8"/>
  <c r="AV223" i="8"/>
  <c r="AW223" i="8"/>
  <c r="AU224" i="8"/>
  <c r="AV224" i="8"/>
  <c r="AW224" i="8"/>
  <c r="AU225" i="8"/>
  <c r="AV225" i="8"/>
  <c r="AW225" i="8"/>
  <c r="AU226" i="8"/>
  <c r="AV226" i="8"/>
  <c r="AW226" i="8"/>
  <c r="AU227" i="8"/>
  <c r="AV227" i="8"/>
  <c r="AW227" i="8"/>
  <c r="AU228" i="8"/>
  <c r="AV228" i="8"/>
  <c r="AW228" i="8"/>
  <c r="AU229" i="8"/>
  <c r="AV229" i="8"/>
  <c r="AW229" i="8"/>
  <c r="AU230" i="8"/>
  <c r="AV230" i="8"/>
  <c r="AW230" i="8"/>
  <c r="AU231" i="8"/>
  <c r="AV231" i="8"/>
  <c r="AW231" i="8"/>
  <c r="AU232" i="8"/>
  <c r="AV232" i="8"/>
  <c r="AW232" i="8"/>
  <c r="AU233" i="8"/>
  <c r="AV233" i="8"/>
  <c r="AW233" i="8"/>
  <c r="AU234" i="8"/>
  <c r="AV234" i="8"/>
  <c r="AW234" i="8"/>
  <c r="AU235" i="8"/>
  <c r="AV235" i="8"/>
  <c r="AW235" i="8"/>
  <c r="AU236" i="8"/>
  <c r="AV236" i="8"/>
  <c r="AW236" i="8"/>
  <c r="AU237" i="8"/>
  <c r="AV237" i="8"/>
  <c r="AW237" i="8"/>
  <c r="AU238" i="8"/>
  <c r="AV238" i="8"/>
  <c r="AW238" i="8"/>
  <c r="AU239" i="8"/>
  <c r="AV239" i="8"/>
  <c r="AW239" i="8"/>
  <c r="AU240" i="8"/>
  <c r="AV240" i="8"/>
  <c r="AW240" i="8"/>
  <c r="AU241" i="8"/>
  <c r="AV241" i="8"/>
  <c r="AW241" i="8"/>
  <c r="AU242" i="8"/>
  <c r="AV242" i="8"/>
  <c r="AW242" i="8"/>
  <c r="AU243" i="8"/>
  <c r="AV243" i="8"/>
  <c r="AW243" i="8"/>
  <c r="AU244" i="8"/>
  <c r="AV244" i="8"/>
  <c r="AW244" i="8"/>
  <c r="AU245" i="8"/>
  <c r="AV245" i="8"/>
  <c r="AW245" i="8"/>
  <c r="AU246" i="8"/>
  <c r="AV246" i="8"/>
  <c r="AW246" i="8"/>
  <c r="AU247" i="8"/>
  <c r="AV247" i="8"/>
  <c r="AW247" i="8"/>
  <c r="AU248" i="8"/>
  <c r="AV248" i="8"/>
  <c r="AW248" i="8"/>
  <c r="AU249" i="8"/>
  <c r="AV249" i="8"/>
  <c r="AW249" i="8"/>
  <c r="AU250" i="8"/>
  <c r="AV250" i="8"/>
  <c r="AW250" i="8"/>
  <c r="AU251" i="8"/>
  <c r="AV251" i="8"/>
  <c r="AW251" i="8"/>
  <c r="AU252" i="8"/>
  <c r="AV252" i="8"/>
  <c r="AW252" i="8"/>
  <c r="AU253" i="8"/>
  <c r="AV253" i="8"/>
  <c r="AW253" i="8"/>
  <c r="AU254" i="8"/>
  <c r="AV254" i="8"/>
  <c r="AW254" i="8"/>
  <c r="AU255" i="8"/>
  <c r="AV255" i="8"/>
  <c r="AW255" i="8"/>
  <c r="AU256" i="8"/>
  <c r="AV256" i="8"/>
  <c r="AW256" i="8"/>
  <c r="AU257" i="8"/>
  <c r="AV257" i="8"/>
  <c r="AW257" i="8"/>
  <c r="AU258" i="8"/>
  <c r="AV258" i="8"/>
  <c r="AW258" i="8"/>
  <c r="AU259" i="8"/>
  <c r="AV259" i="8"/>
  <c r="AW259" i="8"/>
  <c r="AU260" i="8"/>
  <c r="AV260" i="8"/>
  <c r="AW260" i="8"/>
  <c r="AU261" i="8"/>
  <c r="AV261" i="8"/>
  <c r="AW261" i="8"/>
  <c r="AU262" i="8"/>
  <c r="AV262" i="8"/>
  <c r="AW262" i="8"/>
  <c r="AU263" i="8"/>
  <c r="AV263" i="8"/>
  <c r="AW263" i="8"/>
  <c r="AU264" i="8"/>
  <c r="AV264" i="8"/>
  <c r="AW264" i="8"/>
  <c r="AU265" i="8"/>
  <c r="AV265" i="8"/>
  <c r="AW265" i="8"/>
  <c r="AU266" i="8"/>
  <c r="AV266" i="8"/>
  <c r="AW266" i="8"/>
  <c r="AU267" i="8"/>
  <c r="AV267" i="8"/>
  <c r="AW267" i="8"/>
  <c r="AU268" i="8"/>
  <c r="AV268" i="8"/>
  <c r="AW268" i="8"/>
  <c r="AU269" i="8"/>
  <c r="AV269" i="8"/>
  <c r="AW269" i="8"/>
  <c r="AU270" i="8"/>
  <c r="AV270" i="8"/>
  <c r="AW270" i="8"/>
  <c r="AU271" i="8"/>
  <c r="AV271" i="8"/>
  <c r="AW271" i="8"/>
  <c r="AU272" i="8"/>
  <c r="AV272" i="8"/>
  <c r="AW272" i="8"/>
  <c r="AU273" i="8"/>
  <c r="AV273" i="8"/>
  <c r="AW273" i="8"/>
  <c r="AU274" i="8"/>
  <c r="AV274" i="8"/>
  <c r="AW274" i="8"/>
  <c r="AU275" i="8"/>
  <c r="AV275" i="8"/>
  <c r="AW275" i="8"/>
  <c r="AU276" i="8"/>
  <c r="AV276" i="8"/>
  <c r="AW276" i="8"/>
  <c r="AU277" i="8"/>
  <c r="AV277" i="8"/>
  <c r="AW277" i="8"/>
  <c r="AU278" i="8"/>
  <c r="AV278" i="8"/>
  <c r="AW278" i="8"/>
  <c r="AU279" i="8"/>
  <c r="AV279" i="8"/>
  <c r="AW279" i="8"/>
  <c r="AU280" i="8"/>
  <c r="AV280" i="8"/>
  <c r="AW280" i="8"/>
  <c r="AU281" i="8"/>
  <c r="AV281" i="8"/>
  <c r="AW281" i="8"/>
  <c r="AU282" i="8"/>
  <c r="AV282" i="8"/>
  <c r="AW282" i="8"/>
  <c r="AU283" i="8"/>
  <c r="AV283" i="8"/>
  <c r="AW283" i="8"/>
  <c r="AU284" i="8"/>
  <c r="AV284" i="8"/>
  <c r="AW284" i="8"/>
  <c r="AU285" i="8"/>
  <c r="AV285" i="8"/>
  <c r="AW285" i="8"/>
  <c r="AU286" i="8"/>
  <c r="AV286" i="8"/>
  <c r="AW286" i="8"/>
  <c r="AU287" i="8"/>
  <c r="AV287" i="8"/>
  <c r="AW287" i="8"/>
  <c r="AU288" i="8"/>
  <c r="AV288" i="8"/>
  <c r="AW288" i="8"/>
  <c r="AU289" i="8"/>
  <c r="AV289" i="8"/>
  <c r="AW289" i="8"/>
  <c r="AU290" i="8"/>
  <c r="AV290" i="8"/>
  <c r="AW290" i="8"/>
  <c r="AU291" i="8"/>
  <c r="AV291" i="8"/>
  <c r="AW291" i="8"/>
  <c r="AU292" i="8"/>
  <c r="AV292" i="8"/>
  <c r="AW292" i="8"/>
  <c r="AU293" i="8"/>
  <c r="AV293" i="8"/>
  <c r="AW293" i="8"/>
  <c r="AU294" i="8"/>
  <c r="AV294" i="8"/>
  <c r="AW294" i="8"/>
  <c r="AU295" i="8"/>
  <c r="AV295" i="8"/>
  <c r="AW295" i="8"/>
  <c r="AU296" i="8"/>
  <c r="AV296" i="8"/>
  <c r="AW296" i="8"/>
  <c r="AU297" i="8"/>
  <c r="AV297" i="8"/>
  <c r="AW297" i="8"/>
  <c r="AU298" i="8"/>
  <c r="AV298" i="8"/>
  <c r="AW298" i="8"/>
  <c r="AU299" i="8"/>
  <c r="AV299" i="8"/>
  <c r="AW299" i="8"/>
  <c r="AU300" i="8"/>
  <c r="AV300" i="8"/>
  <c r="AW300" i="8"/>
  <c r="AU301" i="8"/>
  <c r="AV301" i="8"/>
  <c r="AW301" i="8"/>
  <c r="AU302" i="8"/>
  <c r="AV302" i="8"/>
  <c r="AW302" i="8"/>
  <c r="AU303" i="8"/>
  <c r="AV303" i="8"/>
  <c r="AW303" i="8"/>
  <c r="AU304" i="8"/>
  <c r="AV304" i="8"/>
  <c r="AW304" i="8"/>
  <c r="AW186" i="8"/>
  <c r="AV186" i="8"/>
  <c r="AU186" i="8"/>
  <c r="AN305" i="8"/>
  <c r="AM305" i="8"/>
  <c r="AM187" i="8"/>
  <c r="AN187" i="8"/>
  <c r="AM188" i="8"/>
  <c r="AN188" i="8"/>
  <c r="AM189" i="8"/>
  <c r="AN189" i="8"/>
  <c r="AM190" i="8"/>
  <c r="AN190" i="8"/>
  <c r="AM191" i="8"/>
  <c r="AN191" i="8"/>
  <c r="AM192" i="8"/>
  <c r="AN192" i="8"/>
  <c r="AM193" i="8"/>
  <c r="AN193" i="8"/>
  <c r="AM194" i="8"/>
  <c r="AN194" i="8"/>
  <c r="AM195" i="8"/>
  <c r="AN195" i="8"/>
  <c r="AM196" i="8"/>
  <c r="AN196" i="8"/>
  <c r="AM197" i="8"/>
  <c r="AN197" i="8"/>
  <c r="AM198" i="8"/>
  <c r="AN198" i="8"/>
  <c r="AM199" i="8"/>
  <c r="AN199" i="8"/>
  <c r="AM200" i="8"/>
  <c r="AN200" i="8"/>
  <c r="AM201" i="8"/>
  <c r="AN201" i="8"/>
  <c r="AM202" i="8"/>
  <c r="AN202" i="8"/>
  <c r="AM203" i="8"/>
  <c r="AN203" i="8"/>
  <c r="AM204" i="8"/>
  <c r="AN204" i="8"/>
  <c r="AM205" i="8"/>
  <c r="AN205" i="8"/>
  <c r="AM206" i="8"/>
  <c r="AN206" i="8"/>
  <c r="AM207" i="8"/>
  <c r="AN207" i="8"/>
  <c r="AM208" i="8"/>
  <c r="AN208" i="8"/>
  <c r="AM209" i="8"/>
  <c r="AN209" i="8"/>
  <c r="AM210" i="8"/>
  <c r="AN210" i="8"/>
  <c r="AM211" i="8"/>
  <c r="AN211" i="8"/>
  <c r="AM212" i="8"/>
  <c r="AN212" i="8"/>
  <c r="AM213" i="8"/>
  <c r="AN213" i="8"/>
  <c r="AM214" i="8"/>
  <c r="AN214" i="8"/>
  <c r="AM215" i="8"/>
  <c r="AN215" i="8"/>
  <c r="AM216" i="8"/>
  <c r="AN216" i="8"/>
  <c r="AM217" i="8"/>
  <c r="AN217" i="8"/>
  <c r="AM218" i="8"/>
  <c r="AN218" i="8"/>
  <c r="AM219" i="8"/>
  <c r="AN219" i="8"/>
  <c r="AM220" i="8"/>
  <c r="AN220" i="8"/>
  <c r="AM221" i="8"/>
  <c r="AN221" i="8"/>
  <c r="AM222" i="8"/>
  <c r="AN222" i="8"/>
  <c r="AM223" i="8"/>
  <c r="AN223" i="8"/>
  <c r="AM224" i="8"/>
  <c r="AN224" i="8"/>
  <c r="AM225" i="8"/>
  <c r="AN225" i="8"/>
  <c r="AM226" i="8"/>
  <c r="AN226" i="8"/>
  <c r="AM227" i="8"/>
  <c r="AN227" i="8"/>
  <c r="AM228" i="8"/>
  <c r="AN228" i="8"/>
  <c r="AM229" i="8"/>
  <c r="AN229" i="8"/>
  <c r="AM230" i="8"/>
  <c r="AN230" i="8"/>
  <c r="AM231" i="8"/>
  <c r="AN231" i="8"/>
  <c r="AM232" i="8"/>
  <c r="AN232" i="8"/>
  <c r="AM233" i="8"/>
  <c r="AN233" i="8"/>
  <c r="AM234" i="8"/>
  <c r="AN234" i="8"/>
  <c r="AM235" i="8"/>
  <c r="AN235" i="8"/>
  <c r="AM236" i="8"/>
  <c r="AN236" i="8"/>
  <c r="AM237" i="8"/>
  <c r="AN237" i="8"/>
  <c r="AM238" i="8"/>
  <c r="AN238" i="8"/>
  <c r="AM239" i="8"/>
  <c r="AN239" i="8"/>
  <c r="AM240" i="8"/>
  <c r="AN240" i="8"/>
  <c r="AM241" i="8"/>
  <c r="AN241" i="8"/>
  <c r="AM242" i="8"/>
  <c r="AN242" i="8"/>
  <c r="AM243" i="8"/>
  <c r="AN243" i="8"/>
  <c r="AM244" i="8"/>
  <c r="AN244" i="8"/>
  <c r="AM245" i="8"/>
  <c r="AN245" i="8"/>
  <c r="AM246" i="8"/>
  <c r="AN246" i="8"/>
  <c r="AM247" i="8"/>
  <c r="AN247" i="8"/>
  <c r="AM248" i="8"/>
  <c r="AN248" i="8"/>
  <c r="AM249" i="8"/>
  <c r="AN249" i="8"/>
  <c r="AM250" i="8"/>
  <c r="AN250" i="8"/>
  <c r="AM251" i="8"/>
  <c r="AN251" i="8"/>
  <c r="AM252" i="8"/>
  <c r="AN252" i="8"/>
  <c r="AM253" i="8"/>
  <c r="AN253" i="8"/>
  <c r="AM254" i="8"/>
  <c r="AN254" i="8"/>
  <c r="AM255" i="8"/>
  <c r="AN255" i="8"/>
  <c r="AM256" i="8"/>
  <c r="AN256" i="8"/>
  <c r="AM257" i="8"/>
  <c r="AN257" i="8"/>
  <c r="AM258" i="8"/>
  <c r="AN258" i="8"/>
  <c r="AM259" i="8"/>
  <c r="AN259" i="8"/>
  <c r="AM260" i="8"/>
  <c r="AN260" i="8"/>
  <c r="AM261" i="8"/>
  <c r="AN261" i="8"/>
  <c r="AM262" i="8"/>
  <c r="AN262" i="8"/>
  <c r="AM263" i="8"/>
  <c r="AN263" i="8"/>
  <c r="AM264" i="8"/>
  <c r="AN264" i="8"/>
  <c r="AM265" i="8"/>
  <c r="AN265" i="8"/>
  <c r="AM266" i="8"/>
  <c r="AN266" i="8"/>
  <c r="AM267" i="8"/>
  <c r="AN267" i="8"/>
  <c r="AM268" i="8"/>
  <c r="AN268" i="8"/>
  <c r="AM269" i="8"/>
  <c r="AN269" i="8"/>
  <c r="AM270" i="8"/>
  <c r="AN270" i="8"/>
  <c r="AM271" i="8"/>
  <c r="AN271" i="8"/>
  <c r="AM272" i="8"/>
  <c r="AN272" i="8"/>
  <c r="AM273" i="8"/>
  <c r="AN273" i="8"/>
  <c r="AM274" i="8"/>
  <c r="AN274" i="8"/>
  <c r="AM275" i="8"/>
  <c r="AN275" i="8"/>
  <c r="AM276" i="8"/>
  <c r="AN276" i="8"/>
  <c r="AM277" i="8"/>
  <c r="AN277" i="8"/>
  <c r="AM278" i="8"/>
  <c r="AN278" i="8"/>
  <c r="AM279" i="8"/>
  <c r="AN279" i="8"/>
  <c r="AM280" i="8"/>
  <c r="AN280" i="8"/>
  <c r="AM281" i="8"/>
  <c r="AN281" i="8"/>
  <c r="AM282" i="8"/>
  <c r="AN282" i="8"/>
  <c r="AM283" i="8"/>
  <c r="AN283" i="8"/>
  <c r="AM284" i="8"/>
  <c r="AN284" i="8"/>
  <c r="AM285" i="8"/>
  <c r="AN285" i="8"/>
  <c r="AM286" i="8"/>
  <c r="AN286" i="8"/>
  <c r="AM287" i="8"/>
  <c r="AN287" i="8"/>
  <c r="AM288" i="8"/>
  <c r="AN288" i="8"/>
  <c r="AM289" i="8"/>
  <c r="AN289" i="8"/>
  <c r="AM290" i="8"/>
  <c r="AN290" i="8"/>
  <c r="AM291" i="8"/>
  <c r="AN291" i="8"/>
  <c r="AM292" i="8"/>
  <c r="AN292" i="8"/>
  <c r="AM293" i="8"/>
  <c r="AN293" i="8"/>
  <c r="AM294" i="8"/>
  <c r="AN294" i="8"/>
  <c r="AM295" i="8"/>
  <c r="AN295" i="8"/>
  <c r="AM296" i="8"/>
  <c r="AN296" i="8"/>
  <c r="AM297" i="8"/>
  <c r="AN297" i="8"/>
  <c r="AM298" i="8"/>
  <c r="AN298" i="8"/>
  <c r="AM299" i="8"/>
  <c r="AN299" i="8"/>
  <c r="AM300" i="8"/>
  <c r="AN300" i="8"/>
  <c r="AM301" i="8"/>
  <c r="AN301" i="8"/>
  <c r="AM302" i="8"/>
  <c r="AN302" i="8"/>
  <c r="AM303" i="8"/>
  <c r="AN303" i="8"/>
  <c r="AM304" i="8"/>
  <c r="AN304" i="8"/>
  <c r="AN186" i="8"/>
  <c r="AM186" i="8"/>
  <c r="AL305" i="8"/>
  <c r="AL187" i="8"/>
  <c r="AL188" i="8"/>
  <c r="AL189" i="8"/>
  <c r="AL190" i="8"/>
  <c r="AL191" i="8"/>
  <c r="AL192" i="8"/>
  <c r="AL193" i="8"/>
  <c r="AL194" i="8"/>
  <c r="AL195" i="8"/>
  <c r="AL196" i="8"/>
  <c r="AL197" i="8"/>
  <c r="AL198" i="8"/>
  <c r="AL199" i="8"/>
  <c r="AL200" i="8"/>
  <c r="AL201" i="8"/>
  <c r="AL202" i="8"/>
  <c r="AL203" i="8"/>
  <c r="AL204" i="8"/>
  <c r="AL205" i="8"/>
  <c r="AL206" i="8"/>
  <c r="AL207" i="8"/>
  <c r="AL208" i="8"/>
  <c r="AL209" i="8"/>
  <c r="AL210" i="8"/>
  <c r="AL211" i="8"/>
  <c r="AL212" i="8"/>
  <c r="AL213" i="8"/>
  <c r="AL214" i="8"/>
  <c r="AL215" i="8"/>
  <c r="AL216" i="8"/>
  <c r="AL217" i="8"/>
  <c r="AL218" i="8"/>
  <c r="AL219" i="8"/>
  <c r="AL220" i="8"/>
  <c r="AL221" i="8"/>
  <c r="AL222" i="8"/>
  <c r="AL223" i="8"/>
  <c r="AL224" i="8"/>
  <c r="AL225" i="8"/>
  <c r="AL226" i="8"/>
  <c r="AL227" i="8"/>
  <c r="AL228" i="8"/>
  <c r="AL229" i="8"/>
  <c r="AL230" i="8"/>
  <c r="AL231" i="8"/>
  <c r="AL232" i="8"/>
  <c r="AL233" i="8"/>
  <c r="AL234" i="8"/>
  <c r="AL235" i="8"/>
  <c r="AL236" i="8"/>
  <c r="AL237" i="8"/>
  <c r="AL238" i="8"/>
  <c r="AL239" i="8"/>
  <c r="AL240" i="8"/>
  <c r="AL241" i="8"/>
  <c r="AL242" i="8"/>
  <c r="AL243" i="8"/>
  <c r="AL244" i="8"/>
  <c r="AL245" i="8"/>
  <c r="AL246" i="8"/>
  <c r="AL247" i="8"/>
  <c r="AL248" i="8"/>
  <c r="AL249" i="8"/>
  <c r="AL250" i="8"/>
  <c r="AL251" i="8"/>
  <c r="AL252" i="8"/>
  <c r="AL253" i="8"/>
  <c r="AL254" i="8"/>
  <c r="AL255" i="8"/>
  <c r="AL256" i="8"/>
  <c r="AL257" i="8"/>
  <c r="AL258" i="8"/>
  <c r="AL259" i="8"/>
  <c r="AL260" i="8"/>
  <c r="AL261" i="8"/>
  <c r="AL262" i="8"/>
  <c r="AL263" i="8"/>
  <c r="AL264" i="8"/>
  <c r="AL265" i="8"/>
  <c r="AL266" i="8"/>
  <c r="AL267" i="8"/>
  <c r="AL268" i="8"/>
  <c r="AL269" i="8"/>
  <c r="AL270" i="8"/>
  <c r="AL271" i="8"/>
  <c r="AL272" i="8"/>
  <c r="AL273" i="8"/>
  <c r="AL274" i="8"/>
  <c r="AL275" i="8"/>
  <c r="AL276" i="8"/>
  <c r="AL277" i="8"/>
  <c r="AL278" i="8"/>
  <c r="AL279" i="8"/>
  <c r="AL280" i="8"/>
  <c r="AL281" i="8"/>
  <c r="AL282" i="8"/>
  <c r="AL283" i="8"/>
  <c r="AL284" i="8"/>
  <c r="AL285" i="8"/>
  <c r="AL286" i="8"/>
  <c r="AL287" i="8"/>
  <c r="AL288" i="8"/>
  <c r="AL289" i="8"/>
  <c r="AL290" i="8"/>
  <c r="AL291" i="8"/>
  <c r="AL292" i="8"/>
  <c r="AL293" i="8"/>
  <c r="AL294" i="8"/>
  <c r="AL295" i="8"/>
  <c r="AL296" i="8"/>
  <c r="AL297" i="8"/>
  <c r="AL298" i="8"/>
  <c r="AL299" i="8"/>
  <c r="AL300" i="8"/>
  <c r="AL301" i="8"/>
  <c r="AL302" i="8"/>
  <c r="AL303" i="8"/>
  <c r="AL304" i="8"/>
  <c r="AL186" i="8"/>
  <c r="AK305" i="8"/>
  <c r="AK188" i="8"/>
  <c r="AK189" i="8"/>
  <c r="AK190" i="8"/>
  <c r="AK191" i="8"/>
  <c r="AK192" i="8"/>
  <c r="AK193" i="8"/>
  <c r="AK194" i="8"/>
  <c r="AK195" i="8"/>
  <c r="AK196" i="8"/>
  <c r="AK197" i="8"/>
  <c r="AK198" i="8"/>
  <c r="AK199" i="8"/>
  <c r="AK200" i="8"/>
  <c r="AK201" i="8"/>
  <c r="AK202" i="8"/>
  <c r="AK203" i="8"/>
  <c r="AK204" i="8"/>
  <c r="AK205" i="8"/>
  <c r="AK206" i="8"/>
  <c r="AK207" i="8"/>
  <c r="AK208" i="8"/>
  <c r="AK209" i="8"/>
  <c r="AK210" i="8"/>
  <c r="AK211" i="8"/>
  <c r="AK212" i="8"/>
  <c r="AK213" i="8"/>
  <c r="AK214" i="8"/>
  <c r="AK215" i="8"/>
  <c r="AK216" i="8"/>
  <c r="AK217" i="8"/>
  <c r="AK218" i="8"/>
  <c r="AK219" i="8"/>
  <c r="AK220" i="8"/>
  <c r="AK221" i="8"/>
  <c r="AK222" i="8"/>
  <c r="AK223" i="8"/>
  <c r="AK224" i="8"/>
  <c r="AK225" i="8"/>
  <c r="AK226" i="8"/>
  <c r="AK227" i="8"/>
  <c r="AK228" i="8"/>
  <c r="AK229" i="8"/>
  <c r="AK230" i="8"/>
  <c r="AK231" i="8"/>
  <c r="AK232" i="8"/>
  <c r="AK233" i="8"/>
  <c r="AK234" i="8"/>
  <c r="AK235" i="8"/>
  <c r="AK236" i="8"/>
  <c r="AK237" i="8"/>
  <c r="AK238" i="8"/>
  <c r="AK239" i="8"/>
  <c r="AK240" i="8"/>
  <c r="AK241" i="8"/>
  <c r="AK242" i="8"/>
  <c r="AK243" i="8"/>
  <c r="AK244" i="8"/>
  <c r="AK245" i="8"/>
  <c r="AK246" i="8"/>
  <c r="AK247" i="8"/>
  <c r="AK248" i="8"/>
  <c r="AK249" i="8"/>
  <c r="AK250" i="8"/>
  <c r="AK251" i="8"/>
  <c r="AK252" i="8"/>
  <c r="AK253" i="8"/>
  <c r="AK254" i="8"/>
  <c r="AK255" i="8"/>
  <c r="AK256" i="8"/>
  <c r="AK257" i="8"/>
  <c r="AK258" i="8"/>
  <c r="AK259" i="8"/>
  <c r="AK260" i="8"/>
  <c r="AK261" i="8"/>
  <c r="AK262" i="8"/>
  <c r="AK263" i="8"/>
  <c r="AK264" i="8"/>
  <c r="AK265" i="8"/>
  <c r="AK266" i="8"/>
  <c r="AK267" i="8"/>
  <c r="AK268" i="8"/>
  <c r="AK269" i="8"/>
  <c r="AK270" i="8"/>
  <c r="AK271" i="8"/>
  <c r="AK272" i="8"/>
  <c r="AK273" i="8"/>
  <c r="AK274" i="8"/>
  <c r="AK275" i="8"/>
  <c r="AK276" i="8"/>
  <c r="AK277" i="8"/>
  <c r="AK278" i="8"/>
  <c r="AK279" i="8"/>
  <c r="AK280" i="8"/>
  <c r="AK281" i="8"/>
  <c r="AK282" i="8"/>
  <c r="AK283" i="8"/>
  <c r="AK284" i="8"/>
  <c r="AK285" i="8"/>
  <c r="AK286" i="8"/>
  <c r="AK287" i="8"/>
  <c r="AK288" i="8"/>
  <c r="AK289" i="8"/>
  <c r="AK290" i="8"/>
  <c r="AK291" i="8"/>
  <c r="AK292" i="8"/>
  <c r="AK293" i="8"/>
  <c r="AK294" i="8"/>
  <c r="AK295" i="8"/>
  <c r="AK296" i="8"/>
  <c r="AK297" i="8"/>
  <c r="AK298" i="8"/>
  <c r="AK299" i="8"/>
  <c r="AK300" i="8"/>
  <c r="AK301" i="8"/>
  <c r="AK302" i="8"/>
  <c r="AK303" i="8"/>
  <c r="AK304" i="8"/>
  <c r="AK187" i="8"/>
  <c r="AK186" i="8"/>
  <c r="AG305" i="8"/>
  <c r="AH305" i="8" s="1"/>
  <c r="AG188" i="8"/>
  <c r="AH188" i="8" s="1"/>
  <c r="AG189" i="8"/>
  <c r="AH189" i="8" s="1"/>
  <c r="AI189" i="8" s="1"/>
  <c r="AG190" i="8"/>
  <c r="AH190" i="8" s="1"/>
  <c r="AI190" i="8" s="1"/>
  <c r="AG191" i="8"/>
  <c r="AH191" i="8" s="1"/>
  <c r="AI191" i="8" s="1"/>
  <c r="AG192" i="8"/>
  <c r="AH192" i="8" s="1"/>
  <c r="AI192" i="8" s="1"/>
  <c r="AG193" i="8"/>
  <c r="AH193" i="8" s="1"/>
  <c r="AI193" i="8" s="1"/>
  <c r="AG194" i="8"/>
  <c r="AH194" i="8" s="1"/>
  <c r="AI194" i="8" s="1"/>
  <c r="AG195" i="8"/>
  <c r="AH195" i="8" s="1"/>
  <c r="AI195" i="8" s="1"/>
  <c r="AG196" i="8"/>
  <c r="AH196" i="8" s="1"/>
  <c r="AI196" i="8" s="1"/>
  <c r="AG197" i="8"/>
  <c r="AH197" i="8" s="1"/>
  <c r="AI197" i="8" s="1"/>
  <c r="AG198" i="8"/>
  <c r="AH198" i="8" s="1"/>
  <c r="AI198" i="8" s="1"/>
  <c r="AG199" i="8"/>
  <c r="AH199" i="8" s="1"/>
  <c r="AI199" i="8" s="1"/>
  <c r="AG200" i="8"/>
  <c r="AH200" i="8" s="1"/>
  <c r="AI200" i="8" s="1"/>
  <c r="AG201" i="8"/>
  <c r="AH201" i="8" s="1"/>
  <c r="AI201" i="8" s="1"/>
  <c r="AG202" i="8"/>
  <c r="AH202" i="8" s="1"/>
  <c r="AI202" i="8" s="1"/>
  <c r="AG203" i="8"/>
  <c r="AH203" i="8" s="1"/>
  <c r="AI203" i="8" s="1"/>
  <c r="AG204" i="8"/>
  <c r="AH204" i="8" s="1"/>
  <c r="AI204" i="8" s="1"/>
  <c r="AG205" i="8"/>
  <c r="AH205" i="8" s="1"/>
  <c r="AI205" i="8" s="1"/>
  <c r="AG206" i="8"/>
  <c r="AH206" i="8" s="1"/>
  <c r="AI206" i="8" s="1"/>
  <c r="AG207" i="8"/>
  <c r="AH207" i="8" s="1"/>
  <c r="AI207" i="8" s="1"/>
  <c r="AG208" i="8"/>
  <c r="AH208" i="8" s="1"/>
  <c r="AI208" i="8" s="1"/>
  <c r="AG209" i="8"/>
  <c r="AH209" i="8" s="1"/>
  <c r="AI209" i="8" s="1"/>
  <c r="AG210" i="8"/>
  <c r="AH210" i="8" s="1"/>
  <c r="AI210" i="8" s="1"/>
  <c r="AG211" i="8"/>
  <c r="AH211" i="8" s="1"/>
  <c r="AI211" i="8" s="1"/>
  <c r="AG212" i="8"/>
  <c r="AH212" i="8" s="1"/>
  <c r="AI212" i="8" s="1"/>
  <c r="AG213" i="8"/>
  <c r="AH213" i="8" s="1"/>
  <c r="AI213" i="8" s="1"/>
  <c r="AG214" i="8"/>
  <c r="AH214" i="8" s="1"/>
  <c r="AI214" i="8" s="1"/>
  <c r="AG215" i="8"/>
  <c r="AH215" i="8" s="1"/>
  <c r="AI215" i="8" s="1"/>
  <c r="AG216" i="8"/>
  <c r="AH216" i="8" s="1"/>
  <c r="AI216" i="8" s="1"/>
  <c r="AG217" i="8"/>
  <c r="AH217" i="8" s="1"/>
  <c r="AI217" i="8" s="1"/>
  <c r="AG218" i="8"/>
  <c r="AH218" i="8" s="1"/>
  <c r="AI218" i="8" s="1"/>
  <c r="AG219" i="8"/>
  <c r="AH219" i="8" s="1"/>
  <c r="AI219" i="8" s="1"/>
  <c r="AG220" i="8"/>
  <c r="AH220" i="8" s="1"/>
  <c r="AI220" i="8" s="1"/>
  <c r="AG221" i="8"/>
  <c r="AH221" i="8" s="1"/>
  <c r="AI221" i="8" s="1"/>
  <c r="AG222" i="8"/>
  <c r="AH222" i="8" s="1"/>
  <c r="AI222" i="8" s="1"/>
  <c r="AG223" i="8"/>
  <c r="AH223" i="8" s="1"/>
  <c r="AI223" i="8" s="1"/>
  <c r="AG224" i="8"/>
  <c r="AH224" i="8" s="1"/>
  <c r="AI224" i="8" s="1"/>
  <c r="AG225" i="8"/>
  <c r="AH225" i="8" s="1"/>
  <c r="AI225" i="8" s="1"/>
  <c r="AG226" i="8"/>
  <c r="AH226" i="8" s="1"/>
  <c r="AI226" i="8" s="1"/>
  <c r="AG227" i="8"/>
  <c r="AH227" i="8" s="1"/>
  <c r="AI227" i="8" s="1"/>
  <c r="AG228" i="8"/>
  <c r="AH228" i="8" s="1"/>
  <c r="AI228" i="8" s="1"/>
  <c r="AG229" i="8"/>
  <c r="AH229" i="8" s="1"/>
  <c r="AI229" i="8" s="1"/>
  <c r="AG230" i="8"/>
  <c r="AH230" i="8" s="1"/>
  <c r="AI230" i="8" s="1"/>
  <c r="AG231" i="8"/>
  <c r="AH231" i="8" s="1"/>
  <c r="AI231" i="8" s="1"/>
  <c r="AG232" i="8"/>
  <c r="AH232" i="8" s="1"/>
  <c r="AI232" i="8" s="1"/>
  <c r="AG233" i="8"/>
  <c r="AH233" i="8" s="1"/>
  <c r="AI233" i="8" s="1"/>
  <c r="AG234" i="8"/>
  <c r="AH234" i="8" s="1"/>
  <c r="AI234" i="8" s="1"/>
  <c r="AG235" i="8"/>
  <c r="AH235" i="8" s="1"/>
  <c r="AI235" i="8" s="1"/>
  <c r="AG236" i="8"/>
  <c r="AH236" i="8" s="1"/>
  <c r="AI236" i="8" s="1"/>
  <c r="AG237" i="8"/>
  <c r="AH237" i="8" s="1"/>
  <c r="AI237" i="8" s="1"/>
  <c r="AG238" i="8"/>
  <c r="AH238" i="8" s="1"/>
  <c r="AI238" i="8" s="1"/>
  <c r="AG239" i="8"/>
  <c r="AH239" i="8" s="1"/>
  <c r="AI239" i="8" s="1"/>
  <c r="AG240" i="8"/>
  <c r="AH240" i="8" s="1"/>
  <c r="AI240" i="8" s="1"/>
  <c r="AG241" i="8"/>
  <c r="AH241" i="8" s="1"/>
  <c r="AI241" i="8" s="1"/>
  <c r="AG242" i="8"/>
  <c r="AH242" i="8" s="1"/>
  <c r="AI242" i="8" s="1"/>
  <c r="AG243" i="8"/>
  <c r="AH243" i="8" s="1"/>
  <c r="AI243" i="8" s="1"/>
  <c r="AG244" i="8"/>
  <c r="AH244" i="8" s="1"/>
  <c r="AI244" i="8" s="1"/>
  <c r="AG245" i="8"/>
  <c r="AH245" i="8" s="1"/>
  <c r="AI245" i="8" s="1"/>
  <c r="AG246" i="8"/>
  <c r="AH246" i="8" s="1"/>
  <c r="AI246" i="8" s="1"/>
  <c r="AG247" i="8"/>
  <c r="AH247" i="8" s="1"/>
  <c r="AI247" i="8" s="1"/>
  <c r="AG248" i="8"/>
  <c r="AH248" i="8" s="1"/>
  <c r="AI248" i="8" s="1"/>
  <c r="AG249" i="8"/>
  <c r="AH249" i="8" s="1"/>
  <c r="AI249" i="8" s="1"/>
  <c r="AG250" i="8"/>
  <c r="AH250" i="8" s="1"/>
  <c r="AI250" i="8" s="1"/>
  <c r="AG251" i="8"/>
  <c r="AH251" i="8" s="1"/>
  <c r="AI251" i="8" s="1"/>
  <c r="AG252" i="8"/>
  <c r="AH252" i="8" s="1"/>
  <c r="AI252" i="8" s="1"/>
  <c r="AG253" i="8"/>
  <c r="AH253" i="8" s="1"/>
  <c r="AI253" i="8" s="1"/>
  <c r="AG254" i="8"/>
  <c r="AH254" i="8" s="1"/>
  <c r="AI254" i="8" s="1"/>
  <c r="AG255" i="8"/>
  <c r="AH255" i="8" s="1"/>
  <c r="AI255" i="8" s="1"/>
  <c r="AG256" i="8"/>
  <c r="AH256" i="8" s="1"/>
  <c r="AI256" i="8" s="1"/>
  <c r="AG257" i="8"/>
  <c r="AH257" i="8" s="1"/>
  <c r="AI257" i="8" s="1"/>
  <c r="AG258" i="8"/>
  <c r="AH258" i="8" s="1"/>
  <c r="AI258" i="8" s="1"/>
  <c r="AG259" i="8"/>
  <c r="AH259" i="8" s="1"/>
  <c r="AI259" i="8" s="1"/>
  <c r="AG260" i="8"/>
  <c r="AH260" i="8" s="1"/>
  <c r="AI260" i="8" s="1"/>
  <c r="AG261" i="8"/>
  <c r="AH261" i="8" s="1"/>
  <c r="AI261" i="8" s="1"/>
  <c r="AG262" i="8"/>
  <c r="AH262" i="8" s="1"/>
  <c r="AI262" i="8" s="1"/>
  <c r="AG263" i="8"/>
  <c r="AH263" i="8" s="1"/>
  <c r="AI263" i="8" s="1"/>
  <c r="AG264" i="8"/>
  <c r="AH264" i="8" s="1"/>
  <c r="AI264" i="8" s="1"/>
  <c r="AG265" i="8"/>
  <c r="AH265" i="8" s="1"/>
  <c r="AI265" i="8" s="1"/>
  <c r="AG266" i="8"/>
  <c r="AH266" i="8" s="1"/>
  <c r="AI266" i="8" s="1"/>
  <c r="AG267" i="8"/>
  <c r="AH267" i="8" s="1"/>
  <c r="AI267" i="8" s="1"/>
  <c r="AG268" i="8"/>
  <c r="AH268" i="8" s="1"/>
  <c r="AI268" i="8" s="1"/>
  <c r="AG269" i="8"/>
  <c r="AH269" i="8" s="1"/>
  <c r="AI269" i="8" s="1"/>
  <c r="AG270" i="8"/>
  <c r="AH270" i="8" s="1"/>
  <c r="AI270" i="8" s="1"/>
  <c r="AG271" i="8"/>
  <c r="AH271" i="8" s="1"/>
  <c r="AI271" i="8" s="1"/>
  <c r="AG272" i="8"/>
  <c r="AH272" i="8" s="1"/>
  <c r="AI272" i="8" s="1"/>
  <c r="AG273" i="8"/>
  <c r="AH273" i="8" s="1"/>
  <c r="AI273" i="8" s="1"/>
  <c r="AG274" i="8"/>
  <c r="AH274" i="8" s="1"/>
  <c r="AI274" i="8" s="1"/>
  <c r="AG275" i="8"/>
  <c r="AH275" i="8" s="1"/>
  <c r="AI275" i="8" s="1"/>
  <c r="AG276" i="8"/>
  <c r="AH276" i="8" s="1"/>
  <c r="AI276" i="8" s="1"/>
  <c r="AG277" i="8"/>
  <c r="AH277" i="8" s="1"/>
  <c r="AI277" i="8" s="1"/>
  <c r="AG278" i="8"/>
  <c r="AH278" i="8" s="1"/>
  <c r="AI278" i="8" s="1"/>
  <c r="AG279" i="8"/>
  <c r="AH279" i="8" s="1"/>
  <c r="AI279" i="8" s="1"/>
  <c r="AG280" i="8"/>
  <c r="AH280" i="8" s="1"/>
  <c r="AI280" i="8" s="1"/>
  <c r="AG281" i="8"/>
  <c r="AH281" i="8" s="1"/>
  <c r="AI281" i="8" s="1"/>
  <c r="AG282" i="8"/>
  <c r="AH282" i="8" s="1"/>
  <c r="AI282" i="8" s="1"/>
  <c r="AG283" i="8"/>
  <c r="AH283" i="8" s="1"/>
  <c r="AI283" i="8" s="1"/>
  <c r="AG284" i="8"/>
  <c r="AH284" i="8" s="1"/>
  <c r="AI284" i="8" s="1"/>
  <c r="AG285" i="8"/>
  <c r="AH285" i="8" s="1"/>
  <c r="AI285" i="8" s="1"/>
  <c r="AG286" i="8"/>
  <c r="AH286" i="8" s="1"/>
  <c r="AI286" i="8" s="1"/>
  <c r="AG287" i="8"/>
  <c r="AH287" i="8" s="1"/>
  <c r="AI287" i="8" s="1"/>
  <c r="AG288" i="8"/>
  <c r="AH288" i="8" s="1"/>
  <c r="AI288" i="8" s="1"/>
  <c r="AG289" i="8"/>
  <c r="AH289" i="8" s="1"/>
  <c r="AI289" i="8" s="1"/>
  <c r="AG290" i="8"/>
  <c r="AH290" i="8" s="1"/>
  <c r="AI290" i="8" s="1"/>
  <c r="AG291" i="8"/>
  <c r="AH291" i="8" s="1"/>
  <c r="AI291" i="8" s="1"/>
  <c r="AG292" i="8"/>
  <c r="AH292" i="8" s="1"/>
  <c r="AI292" i="8" s="1"/>
  <c r="AG293" i="8"/>
  <c r="AH293" i="8" s="1"/>
  <c r="AI293" i="8" s="1"/>
  <c r="AG294" i="8"/>
  <c r="AH294" i="8" s="1"/>
  <c r="AI294" i="8" s="1"/>
  <c r="AG295" i="8"/>
  <c r="AH295" i="8" s="1"/>
  <c r="AI295" i="8" s="1"/>
  <c r="AG296" i="8"/>
  <c r="AH296" i="8" s="1"/>
  <c r="AI296" i="8" s="1"/>
  <c r="AG297" i="8"/>
  <c r="AH297" i="8" s="1"/>
  <c r="AI297" i="8" s="1"/>
  <c r="AG298" i="8"/>
  <c r="AH298" i="8" s="1"/>
  <c r="AI298" i="8" s="1"/>
  <c r="AG299" i="8"/>
  <c r="AH299" i="8" s="1"/>
  <c r="AI299" i="8" s="1"/>
  <c r="AG300" i="8"/>
  <c r="AH300" i="8" s="1"/>
  <c r="AI300" i="8" s="1"/>
  <c r="AG301" i="8"/>
  <c r="AH301" i="8" s="1"/>
  <c r="AI301" i="8" s="1"/>
  <c r="AG302" i="8"/>
  <c r="AH302" i="8" s="1"/>
  <c r="AI302" i="8" s="1"/>
  <c r="AG303" i="8"/>
  <c r="AH303" i="8" s="1"/>
  <c r="AG304" i="8"/>
  <c r="AH304" i="8" s="1"/>
  <c r="AG187" i="8"/>
  <c r="AH187" i="8" s="1"/>
  <c r="AG186" i="8"/>
  <c r="AH186" i="8" s="1"/>
  <c r="BB306" i="8" l="1"/>
  <c r="AY306" i="8"/>
  <c r="BA306" i="8"/>
  <c r="B334" i="8" s="1"/>
  <c r="AX306" i="8"/>
  <c r="AL306" i="8"/>
  <c r="B333" i="8" s="1"/>
  <c r="AI186" i="8"/>
  <c r="AH306" i="8"/>
  <c r="AI305" i="8" s="1"/>
  <c r="B160" i="8"/>
  <c r="D36" i="8"/>
  <c r="AN36" i="8" s="1"/>
  <c r="D37" i="8"/>
  <c r="AG37" i="8" s="1"/>
  <c r="D38" i="8"/>
  <c r="D39" i="8"/>
  <c r="D40" i="8"/>
  <c r="AH40" i="8" s="1"/>
  <c r="D41" i="8"/>
  <c r="D42" i="8"/>
  <c r="AN42" i="8" s="1"/>
  <c r="D43" i="8"/>
  <c r="AG43" i="8" s="1"/>
  <c r="D44" i="8"/>
  <c r="D45" i="8"/>
  <c r="D46" i="8"/>
  <c r="D47" i="8"/>
  <c r="D48" i="8"/>
  <c r="AG48" i="8" s="1"/>
  <c r="D49" i="8"/>
  <c r="D50" i="8"/>
  <c r="AG50" i="8" s="1"/>
  <c r="D51" i="8"/>
  <c r="AG51" i="8" s="1"/>
  <c r="D52" i="8"/>
  <c r="D53" i="8"/>
  <c r="D54" i="8"/>
  <c r="D55" i="8"/>
  <c r="D56" i="8"/>
  <c r="AG56" i="8" s="1"/>
  <c r="D57" i="8"/>
  <c r="D58" i="8"/>
  <c r="AH58" i="8" s="1"/>
  <c r="D59" i="8"/>
  <c r="AH59" i="8" s="1"/>
  <c r="D60" i="8"/>
  <c r="D61" i="8"/>
  <c r="D62" i="8"/>
  <c r="D63" i="8"/>
  <c r="D64" i="8"/>
  <c r="AH64" i="8" s="1"/>
  <c r="D65" i="8"/>
  <c r="D66" i="8"/>
  <c r="AN66" i="8" s="1"/>
  <c r="D67" i="8"/>
  <c r="AG67" i="8" s="1"/>
  <c r="D68" i="8"/>
  <c r="D69" i="8"/>
  <c r="D70" i="8"/>
  <c r="D71" i="8"/>
  <c r="D72" i="8"/>
  <c r="AN72" i="8" s="1"/>
  <c r="D73" i="8"/>
  <c r="D74" i="8"/>
  <c r="AG74" i="8" s="1"/>
  <c r="D75" i="8"/>
  <c r="AG75" i="8" s="1"/>
  <c r="D76" i="8"/>
  <c r="D77" i="8"/>
  <c r="D78" i="8"/>
  <c r="D79" i="8"/>
  <c r="D80" i="8"/>
  <c r="AN80" i="8" s="1"/>
  <c r="D81" i="8"/>
  <c r="D82" i="8"/>
  <c r="AG82" i="8" s="1"/>
  <c r="D83" i="8"/>
  <c r="AG83" i="8" s="1"/>
  <c r="D84" i="8"/>
  <c r="D85" i="8"/>
  <c r="D86" i="8"/>
  <c r="D87" i="8"/>
  <c r="D88" i="8"/>
  <c r="AG88" i="8" s="1"/>
  <c r="D89" i="8"/>
  <c r="D90" i="8"/>
  <c r="AG90" i="8" s="1"/>
  <c r="D91" i="8"/>
  <c r="AH91" i="8" s="1"/>
  <c r="D92" i="8"/>
  <c r="D93" i="8"/>
  <c r="D94" i="8"/>
  <c r="D95" i="8"/>
  <c r="D96" i="8"/>
  <c r="AG96" i="8" s="1"/>
  <c r="D97" i="8"/>
  <c r="D98" i="8"/>
  <c r="AI98" i="8" s="1"/>
  <c r="D99" i="8"/>
  <c r="AG99" i="8" s="1"/>
  <c r="D100" i="8"/>
  <c r="D101" i="8"/>
  <c r="D102" i="8"/>
  <c r="D103" i="8"/>
  <c r="D104" i="8"/>
  <c r="AI104" i="8" s="1"/>
  <c r="D105" i="8"/>
  <c r="D106" i="8"/>
  <c r="AN106" i="8" s="1"/>
  <c r="D107" i="8"/>
  <c r="AG107" i="8" s="1"/>
  <c r="D108" i="8"/>
  <c r="D109" i="8"/>
  <c r="D110" i="8"/>
  <c r="D111" i="8"/>
  <c r="D112" i="8"/>
  <c r="AN112" i="8" s="1"/>
  <c r="D113" i="8"/>
  <c r="D114" i="8"/>
  <c r="AN114" i="8" s="1"/>
  <c r="D115" i="8"/>
  <c r="AG115" i="8" s="1"/>
  <c r="D116" i="8"/>
  <c r="D117" i="8"/>
  <c r="D118" i="8"/>
  <c r="D119" i="8"/>
  <c r="D120" i="8"/>
  <c r="AN120" i="8" s="1"/>
  <c r="D121" i="8"/>
  <c r="D122" i="8"/>
  <c r="AN122" i="8" s="1"/>
  <c r="D123" i="8"/>
  <c r="AH123" i="8" s="1"/>
  <c r="D124" i="8"/>
  <c r="D125" i="8"/>
  <c r="D126" i="8"/>
  <c r="D127" i="8"/>
  <c r="D128" i="8"/>
  <c r="AG128" i="8" s="1"/>
  <c r="D129" i="8"/>
  <c r="D130" i="8"/>
  <c r="AN130" i="8" s="1"/>
  <c r="D131" i="8"/>
  <c r="AG131" i="8" s="1"/>
  <c r="D132" i="8"/>
  <c r="D133" i="8"/>
  <c r="D134" i="8"/>
  <c r="D135" i="8"/>
  <c r="D136" i="8"/>
  <c r="AH136" i="8" s="1"/>
  <c r="D137" i="8"/>
  <c r="D138" i="8"/>
  <c r="AH138" i="8" s="1"/>
  <c r="D139" i="8"/>
  <c r="AG139" i="8" s="1"/>
  <c r="D140" i="8"/>
  <c r="D141" i="8"/>
  <c r="D142" i="8"/>
  <c r="D143" i="8"/>
  <c r="D144" i="8"/>
  <c r="AN144" i="8" s="1"/>
  <c r="D145" i="8"/>
  <c r="D146" i="8"/>
  <c r="AG146" i="8" s="1"/>
  <c r="D147" i="8"/>
  <c r="AN147" i="8" s="1"/>
  <c r="D148" i="8"/>
  <c r="D149" i="8"/>
  <c r="D150" i="8"/>
  <c r="D151" i="8"/>
  <c r="D152" i="8"/>
  <c r="AH152" i="8" s="1"/>
  <c r="D153" i="8"/>
  <c r="AG153" i="8" s="1"/>
  <c r="D154" i="8"/>
  <c r="AN154" i="8" s="1"/>
  <c r="D35" i="8"/>
  <c r="AI35" i="8" s="1"/>
  <c r="BK154" i="8"/>
  <c r="BJ154" i="8"/>
  <c r="BL154" i="8" s="1"/>
  <c r="BI154" i="8"/>
  <c r="BG154" i="8"/>
  <c r="BF154" i="8"/>
  <c r="BE154" i="8"/>
  <c r="BC154" i="8"/>
  <c r="BD154" i="8" s="1"/>
  <c r="BB154" i="8"/>
  <c r="BA154" i="8"/>
  <c r="AY154" i="8"/>
  <c r="AX154" i="8"/>
  <c r="AW154" i="8"/>
  <c r="AZ154" i="8" s="1"/>
  <c r="AW36" i="8"/>
  <c r="AX36" i="8"/>
  <c r="AY36" i="8"/>
  <c r="BA36" i="8"/>
  <c r="BB36" i="8"/>
  <c r="BC36" i="8"/>
  <c r="BE36" i="8"/>
  <c r="BF36" i="8"/>
  <c r="BG36" i="8"/>
  <c r="BI36" i="8"/>
  <c r="BJ36" i="8"/>
  <c r="BL36" i="8" s="1"/>
  <c r="BK36" i="8"/>
  <c r="AW37" i="8"/>
  <c r="AX37" i="8"/>
  <c r="AY37" i="8"/>
  <c r="AZ37" i="8"/>
  <c r="BA37" i="8"/>
  <c r="BB37" i="8"/>
  <c r="BC37" i="8"/>
  <c r="BE37" i="8"/>
  <c r="BF37" i="8"/>
  <c r="BG37" i="8"/>
  <c r="BI37" i="8"/>
  <c r="BJ37" i="8"/>
  <c r="BK37" i="8"/>
  <c r="AW38" i="8"/>
  <c r="AZ38" i="8" s="1"/>
  <c r="AX38" i="8"/>
  <c r="AY38" i="8"/>
  <c r="BA38" i="8"/>
  <c r="BB38" i="8"/>
  <c r="BC38" i="8"/>
  <c r="BE38" i="8"/>
  <c r="BF38" i="8"/>
  <c r="BG38" i="8"/>
  <c r="BI38" i="8"/>
  <c r="BJ38" i="8"/>
  <c r="BK38" i="8"/>
  <c r="AW39" i="8"/>
  <c r="AX39" i="8"/>
  <c r="AY39" i="8"/>
  <c r="BA39" i="8"/>
  <c r="BB39" i="8"/>
  <c r="BD39" i="8" s="1"/>
  <c r="BC39" i="8"/>
  <c r="BE39" i="8"/>
  <c r="BH39" i="8" s="1"/>
  <c r="BF39" i="8"/>
  <c r="BG39" i="8"/>
  <c r="BI39" i="8"/>
  <c r="BJ39" i="8"/>
  <c r="BK39" i="8"/>
  <c r="AW40" i="8"/>
  <c r="AZ40" i="8" s="1"/>
  <c r="AX40" i="8"/>
  <c r="AY40" i="8"/>
  <c r="BA40" i="8"/>
  <c r="BB40" i="8"/>
  <c r="BC40" i="8"/>
  <c r="BE40" i="8"/>
  <c r="BF40" i="8"/>
  <c r="BG40" i="8"/>
  <c r="BH40" i="8" s="1"/>
  <c r="BI40" i="8"/>
  <c r="BJ40" i="8"/>
  <c r="BL40" i="8" s="1"/>
  <c r="BK40" i="8"/>
  <c r="AW41" i="8"/>
  <c r="AX41" i="8"/>
  <c r="AZ41" i="8" s="1"/>
  <c r="AY41" i="8"/>
  <c r="BA41" i="8"/>
  <c r="BB41" i="8"/>
  <c r="BC41" i="8"/>
  <c r="BE41" i="8"/>
  <c r="BF41" i="8"/>
  <c r="BG41" i="8"/>
  <c r="BH41" i="8" s="1"/>
  <c r="BI41" i="8"/>
  <c r="BJ41" i="8"/>
  <c r="BK41" i="8"/>
  <c r="AW42" i="8"/>
  <c r="AX42" i="8"/>
  <c r="AZ42" i="8" s="1"/>
  <c r="AY42" i="8"/>
  <c r="BA42" i="8"/>
  <c r="BB42" i="8"/>
  <c r="BC42" i="8"/>
  <c r="BE42" i="8"/>
  <c r="BF42" i="8"/>
  <c r="BG42" i="8"/>
  <c r="BI42" i="8"/>
  <c r="BJ42" i="8"/>
  <c r="BK42" i="8"/>
  <c r="AW43" i="8"/>
  <c r="AX43" i="8"/>
  <c r="AY43" i="8"/>
  <c r="BA43" i="8"/>
  <c r="BB43" i="8"/>
  <c r="BD43" i="8" s="1"/>
  <c r="BC43" i="8"/>
  <c r="BE43" i="8"/>
  <c r="BF43" i="8"/>
  <c r="BG43" i="8"/>
  <c r="BI43" i="8"/>
  <c r="BJ43" i="8"/>
  <c r="BK43" i="8"/>
  <c r="AW44" i="8"/>
  <c r="AZ44" i="8" s="1"/>
  <c r="AX44" i="8"/>
  <c r="AY44" i="8"/>
  <c r="BA44" i="8"/>
  <c r="BB44" i="8"/>
  <c r="BC44" i="8"/>
  <c r="BE44" i="8"/>
  <c r="BF44" i="8"/>
  <c r="BG44" i="8"/>
  <c r="BI44" i="8"/>
  <c r="BJ44" i="8"/>
  <c r="BK44" i="8"/>
  <c r="AW45" i="8"/>
  <c r="AZ45" i="8" s="1"/>
  <c r="AX45" i="8"/>
  <c r="AY45" i="8"/>
  <c r="BA45" i="8"/>
  <c r="BB45" i="8"/>
  <c r="BC45" i="8"/>
  <c r="BE45" i="8"/>
  <c r="BF45" i="8"/>
  <c r="BG45" i="8"/>
  <c r="BI45" i="8"/>
  <c r="BJ45" i="8"/>
  <c r="BK45" i="8"/>
  <c r="AW46" i="8"/>
  <c r="AX46" i="8"/>
  <c r="AZ46" i="8" s="1"/>
  <c r="AY46" i="8"/>
  <c r="BA46" i="8"/>
  <c r="BB46" i="8"/>
  <c r="BD46" i="8" s="1"/>
  <c r="BC46" i="8"/>
  <c r="BE46" i="8"/>
  <c r="BH46" i="8" s="1"/>
  <c r="BF46" i="8"/>
  <c r="BG46" i="8"/>
  <c r="BI46" i="8"/>
  <c r="BJ46" i="8"/>
  <c r="BK46" i="8"/>
  <c r="AW47" i="8"/>
  <c r="AX47" i="8"/>
  <c r="AY47" i="8"/>
  <c r="BA47" i="8"/>
  <c r="BB47" i="8"/>
  <c r="BD47" i="8" s="1"/>
  <c r="BC47" i="8"/>
  <c r="BE47" i="8"/>
  <c r="BF47" i="8"/>
  <c r="BG47" i="8"/>
  <c r="BI47" i="8"/>
  <c r="BJ47" i="8"/>
  <c r="BK47" i="8"/>
  <c r="AW48" i="8"/>
  <c r="AZ48" i="8" s="1"/>
  <c r="AX48" i="8"/>
  <c r="AY48" i="8"/>
  <c r="BA48" i="8"/>
  <c r="BB48" i="8"/>
  <c r="BC48" i="8"/>
  <c r="BE48" i="8"/>
  <c r="BF48" i="8"/>
  <c r="BG48" i="8"/>
  <c r="BH48" i="8" s="1"/>
  <c r="BI48" i="8"/>
  <c r="BJ48" i="8"/>
  <c r="BK48" i="8"/>
  <c r="AW49" i="8"/>
  <c r="AX49" i="8"/>
  <c r="AZ49" i="8" s="1"/>
  <c r="AY49" i="8"/>
  <c r="BA49" i="8"/>
  <c r="BB49" i="8"/>
  <c r="BC49" i="8"/>
  <c r="BE49" i="8"/>
  <c r="BF49" i="8"/>
  <c r="BG49" i="8"/>
  <c r="BI49" i="8"/>
  <c r="BJ49" i="8"/>
  <c r="BK49" i="8"/>
  <c r="AW50" i="8"/>
  <c r="AZ50" i="8" s="1"/>
  <c r="AX50" i="8"/>
  <c r="AY50" i="8"/>
  <c r="BA50" i="8"/>
  <c r="BB50" i="8"/>
  <c r="BC50" i="8"/>
  <c r="BE50" i="8"/>
  <c r="BF50" i="8"/>
  <c r="BG50" i="8"/>
  <c r="BH50" i="8"/>
  <c r="BI50" i="8"/>
  <c r="BJ50" i="8"/>
  <c r="BK50" i="8"/>
  <c r="AW51" i="8"/>
  <c r="AX51" i="8"/>
  <c r="AY51" i="8"/>
  <c r="BA51" i="8"/>
  <c r="BB51" i="8"/>
  <c r="BD51" i="8" s="1"/>
  <c r="BC51" i="8"/>
  <c r="BE51" i="8"/>
  <c r="BH51" i="8" s="1"/>
  <c r="BF51" i="8"/>
  <c r="BG51" i="8"/>
  <c r="BI51" i="8"/>
  <c r="BJ51" i="8"/>
  <c r="BK51" i="8"/>
  <c r="AW52" i="8"/>
  <c r="AZ52" i="8" s="1"/>
  <c r="AX52" i="8"/>
  <c r="AY52" i="8"/>
  <c r="BA52" i="8"/>
  <c r="BB52" i="8"/>
  <c r="BC52" i="8"/>
  <c r="BE52" i="8"/>
  <c r="BF52" i="8"/>
  <c r="BG52" i="8"/>
  <c r="BH52" i="8" s="1"/>
  <c r="BI52" i="8"/>
  <c r="BJ52" i="8"/>
  <c r="BL52" i="8" s="1"/>
  <c r="BK52" i="8"/>
  <c r="AW53" i="8"/>
  <c r="AX53" i="8"/>
  <c r="AZ53" i="8" s="1"/>
  <c r="AY53" i="8"/>
  <c r="BA53" i="8"/>
  <c r="BB53" i="8"/>
  <c r="BC53" i="8"/>
  <c r="BE53" i="8"/>
  <c r="BF53" i="8"/>
  <c r="BG53" i="8"/>
  <c r="BI53" i="8"/>
  <c r="BJ53" i="8"/>
  <c r="BK53" i="8"/>
  <c r="AW54" i="8"/>
  <c r="AX54" i="8"/>
  <c r="AZ54" i="8" s="1"/>
  <c r="AY54" i="8"/>
  <c r="BA54" i="8"/>
  <c r="BB54" i="8"/>
  <c r="BC54" i="8"/>
  <c r="BE54" i="8"/>
  <c r="BH54" i="8" s="1"/>
  <c r="BF54" i="8"/>
  <c r="BG54" i="8"/>
  <c r="BI54" i="8"/>
  <c r="BJ54" i="8"/>
  <c r="BK54" i="8"/>
  <c r="AW55" i="8"/>
  <c r="AX55" i="8"/>
  <c r="AY55" i="8"/>
  <c r="BA55" i="8"/>
  <c r="BB55" i="8"/>
  <c r="BC55" i="8"/>
  <c r="BE55" i="8"/>
  <c r="BH55" i="8" s="1"/>
  <c r="BF55" i="8"/>
  <c r="BG55" i="8"/>
  <c r="BI55" i="8"/>
  <c r="BJ55" i="8"/>
  <c r="BK55" i="8"/>
  <c r="AW56" i="8"/>
  <c r="AX56" i="8"/>
  <c r="AY56" i="8"/>
  <c r="BA56" i="8"/>
  <c r="BB56" i="8"/>
  <c r="BC56" i="8"/>
  <c r="BE56" i="8"/>
  <c r="BF56" i="8"/>
  <c r="BG56" i="8"/>
  <c r="BI56" i="8"/>
  <c r="BJ56" i="8"/>
  <c r="BL56" i="8" s="1"/>
  <c r="BK56" i="8"/>
  <c r="AW57" i="8"/>
  <c r="AX57" i="8"/>
  <c r="AZ57" i="8" s="1"/>
  <c r="AY57" i="8"/>
  <c r="BA57" i="8"/>
  <c r="BB57" i="8"/>
  <c r="BC57" i="8"/>
  <c r="BE57" i="8"/>
  <c r="BF57" i="8"/>
  <c r="BG57" i="8"/>
  <c r="BI57" i="8"/>
  <c r="BJ57" i="8"/>
  <c r="BK57" i="8"/>
  <c r="AW58" i="8"/>
  <c r="AX58" i="8"/>
  <c r="AZ58" i="8" s="1"/>
  <c r="AY58" i="8"/>
  <c r="BA58" i="8"/>
  <c r="BB58" i="8"/>
  <c r="BC58" i="8"/>
  <c r="BE58" i="8"/>
  <c r="BF58" i="8"/>
  <c r="BH58" i="8" s="1"/>
  <c r="BG58" i="8"/>
  <c r="BI58" i="8"/>
  <c r="BJ58" i="8"/>
  <c r="BK58" i="8"/>
  <c r="AW59" i="8"/>
  <c r="AZ59" i="8" s="1"/>
  <c r="AX59" i="8"/>
  <c r="AY59" i="8"/>
  <c r="BA59" i="8"/>
  <c r="BB59" i="8"/>
  <c r="BC59" i="8"/>
  <c r="BE59" i="8"/>
  <c r="BH59" i="8" s="1"/>
  <c r="BF59" i="8"/>
  <c r="BG59" i="8"/>
  <c r="BI59" i="8"/>
  <c r="BJ59" i="8"/>
  <c r="BK59" i="8"/>
  <c r="AW60" i="8"/>
  <c r="AX60" i="8"/>
  <c r="AY60" i="8"/>
  <c r="BA60" i="8"/>
  <c r="BB60" i="8"/>
  <c r="BC60" i="8"/>
  <c r="BE60" i="8"/>
  <c r="BF60" i="8"/>
  <c r="BG60" i="8"/>
  <c r="BI60" i="8"/>
  <c r="BJ60" i="8"/>
  <c r="BL60" i="8" s="1"/>
  <c r="BK60" i="8"/>
  <c r="AW61" i="8"/>
  <c r="AX61" i="8"/>
  <c r="AY61" i="8"/>
  <c r="AZ61" i="8"/>
  <c r="BA61" i="8"/>
  <c r="BB61" i="8"/>
  <c r="BC61" i="8"/>
  <c r="BE61" i="8"/>
  <c r="BF61" i="8"/>
  <c r="BH61" i="8" s="1"/>
  <c r="BG61" i="8"/>
  <c r="BI61" i="8"/>
  <c r="BJ61" i="8"/>
  <c r="BK61" i="8"/>
  <c r="AW62" i="8"/>
  <c r="AX62" i="8"/>
  <c r="AZ62" i="8" s="1"/>
  <c r="AY62" i="8"/>
  <c r="BA62" i="8"/>
  <c r="BB62" i="8"/>
  <c r="BC62" i="8"/>
  <c r="BE62" i="8"/>
  <c r="BH62" i="8" s="1"/>
  <c r="BF62" i="8"/>
  <c r="BG62" i="8"/>
  <c r="BI62" i="8"/>
  <c r="BJ62" i="8"/>
  <c r="BK62" i="8"/>
  <c r="AW63" i="8"/>
  <c r="AZ63" i="8" s="1"/>
  <c r="AX63" i="8"/>
  <c r="AY63" i="8"/>
  <c r="BA63" i="8"/>
  <c r="BB63" i="8"/>
  <c r="BC63" i="8"/>
  <c r="BE63" i="8"/>
  <c r="BF63" i="8"/>
  <c r="BG63" i="8"/>
  <c r="BI63" i="8"/>
  <c r="BJ63" i="8"/>
  <c r="BK63" i="8"/>
  <c r="AW64" i="8"/>
  <c r="AX64" i="8"/>
  <c r="AY64" i="8"/>
  <c r="BA64" i="8"/>
  <c r="BB64" i="8"/>
  <c r="BC64" i="8"/>
  <c r="BE64" i="8"/>
  <c r="BF64" i="8"/>
  <c r="BG64" i="8"/>
  <c r="BI64" i="8"/>
  <c r="BJ64" i="8"/>
  <c r="BK64" i="8"/>
  <c r="AW65" i="8"/>
  <c r="AX65" i="8"/>
  <c r="AY65" i="8"/>
  <c r="AZ65" i="8"/>
  <c r="BA65" i="8"/>
  <c r="BB65" i="8"/>
  <c r="BC65" i="8"/>
  <c r="BE65" i="8"/>
  <c r="BF65" i="8"/>
  <c r="BH65" i="8" s="1"/>
  <c r="BG65" i="8"/>
  <c r="BI65" i="8"/>
  <c r="BJ65" i="8"/>
  <c r="BK65" i="8"/>
  <c r="AW66" i="8"/>
  <c r="AX66" i="8"/>
  <c r="AY66" i="8"/>
  <c r="AZ66" i="8"/>
  <c r="BA66" i="8"/>
  <c r="BB66" i="8"/>
  <c r="BC66" i="8"/>
  <c r="BE66" i="8"/>
  <c r="BF66" i="8"/>
  <c r="BH66" i="8" s="1"/>
  <c r="BG66" i="8"/>
  <c r="BI66" i="8"/>
  <c r="BJ66" i="8"/>
  <c r="BK66" i="8"/>
  <c r="AW67" i="8"/>
  <c r="AZ67" i="8" s="1"/>
  <c r="AX67" i="8"/>
  <c r="AY67" i="8"/>
  <c r="BA67" i="8"/>
  <c r="BB67" i="8"/>
  <c r="BC67" i="8"/>
  <c r="BE67" i="8"/>
  <c r="BF67" i="8"/>
  <c r="BG67" i="8"/>
  <c r="BI67" i="8"/>
  <c r="BJ67" i="8"/>
  <c r="BK67" i="8"/>
  <c r="AW68" i="8"/>
  <c r="AX68" i="8"/>
  <c r="AY68" i="8"/>
  <c r="BA68" i="8"/>
  <c r="BB68" i="8"/>
  <c r="BC68" i="8"/>
  <c r="BE68" i="8"/>
  <c r="BH68" i="8" s="1"/>
  <c r="BF68" i="8"/>
  <c r="BG68" i="8"/>
  <c r="BI68" i="8"/>
  <c r="BJ68" i="8"/>
  <c r="BK68" i="8"/>
  <c r="AW69" i="8"/>
  <c r="AZ69" i="8" s="1"/>
  <c r="AX69" i="8"/>
  <c r="AY69" i="8"/>
  <c r="BA69" i="8"/>
  <c r="BB69" i="8"/>
  <c r="BC69" i="8"/>
  <c r="BE69" i="8"/>
  <c r="BF69" i="8"/>
  <c r="BH69" i="8" s="1"/>
  <c r="BG69" i="8"/>
  <c r="BI69" i="8"/>
  <c r="BJ69" i="8"/>
  <c r="BK69" i="8"/>
  <c r="AW70" i="8"/>
  <c r="AX70" i="8"/>
  <c r="AY70" i="8"/>
  <c r="AZ70" i="8"/>
  <c r="BA70" i="8"/>
  <c r="BB70" i="8"/>
  <c r="BD70" i="8" s="1"/>
  <c r="BC70" i="8"/>
  <c r="BE70" i="8"/>
  <c r="BH70" i="8" s="1"/>
  <c r="BF70" i="8"/>
  <c r="BG70" i="8"/>
  <c r="BI70" i="8"/>
  <c r="BJ70" i="8"/>
  <c r="BK70" i="8"/>
  <c r="AW71" i="8"/>
  <c r="AX71" i="8"/>
  <c r="AY71" i="8"/>
  <c r="BA71" i="8"/>
  <c r="BB71" i="8"/>
  <c r="BC71" i="8"/>
  <c r="BE71" i="8"/>
  <c r="BF71" i="8"/>
  <c r="BG71" i="8"/>
  <c r="BI71" i="8"/>
  <c r="BJ71" i="8"/>
  <c r="BL71" i="8" s="1"/>
  <c r="BK71" i="8"/>
  <c r="AW72" i="8"/>
  <c r="AX72" i="8"/>
  <c r="AY72" i="8"/>
  <c r="BA72" i="8"/>
  <c r="BB72" i="8"/>
  <c r="BC72" i="8"/>
  <c r="BE72" i="8"/>
  <c r="BH72" i="8" s="1"/>
  <c r="BF72" i="8"/>
  <c r="BG72" i="8"/>
  <c r="BI72" i="8"/>
  <c r="BJ72" i="8"/>
  <c r="BK72" i="8"/>
  <c r="AW73" i="8"/>
  <c r="AX73" i="8"/>
  <c r="AZ73" i="8" s="1"/>
  <c r="AY73" i="8"/>
  <c r="BA73" i="8"/>
  <c r="BB73" i="8"/>
  <c r="BC73" i="8"/>
  <c r="BE73" i="8"/>
  <c r="BF73" i="8"/>
  <c r="BG73" i="8"/>
  <c r="BI73" i="8"/>
  <c r="BJ73" i="8"/>
  <c r="BK73" i="8"/>
  <c r="AW74" i="8"/>
  <c r="AX74" i="8"/>
  <c r="AY74" i="8"/>
  <c r="BA74" i="8"/>
  <c r="BB74" i="8"/>
  <c r="BC74" i="8"/>
  <c r="BE74" i="8"/>
  <c r="BH74" i="8" s="1"/>
  <c r="BF74" i="8"/>
  <c r="BG74" i="8"/>
  <c r="BI74" i="8"/>
  <c r="BJ74" i="8"/>
  <c r="BK74" i="8"/>
  <c r="AW75" i="8"/>
  <c r="AZ75" i="8" s="1"/>
  <c r="AX75" i="8"/>
  <c r="AY75" i="8"/>
  <c r="BA75" i="8"/>
  <c r="BB75" i="8"/>
  <c r="BC75" i="8"/>
  <c r="BE75" i="8"/>
  <c r="BF75" i="8"/>
  <c r="BG75" i="8"/>
  <c r="BI75" i="8"/>
  <c r="BJ75" i="8"/>
  <c r="BK75" i="8"/>
  <c r="AW76" i="8"/>
  <c r="AX76" i="8"/>
  <c r="AY76" i="8"/>
  <c r="BA76" i="8"/>
  <c r="BB76" i="8"/>
  <c r="BC76" i="8"/>
  <c r="BE76" i="8"/>
  <c r="BF76" i="8"/>
  <c r="BG76" i="8"/>
  <c r="BI76" i="8"/>
  <c r="BJ76" i="8"/>
  <c r="BK76" i="8"/>
  <c r="AW77" i="8"/>
  <c r="AX77" i="8"/>
  <c r="AY77" i="8"/>
  <c r="AZ77" i="8"/>
  <c r="BA77" i="8"/>
  <c r="BB77" i="8"/>
  <c r="BC77" i="8"/>
  <c r="BE77" i="8"/>
  <c r="BF77" i="8"/>
  <c r="BH77" i="8" s="1"/>
  <c r="BG77" i="8"/>
  <c r="BI77" i="8"/>
  <c r="BJ77" i="8"/>
  <c r="BK77" i="8"/>
  <c r="AW78" i="8"/>
  <c r="AX78" i="8"/>
  <c r="AY78" i="8"/>
  <c r="BA78" i="8"/>
  <c r="BB78" i="8"/>
  <c r="BC78" i="8"/>
  <c r="BE78" i="8"/>
  <c r="BH78" i="8" s="1"/>
  <c r="BF78" i="8"/>
  <c r="BG78" i="8"/>
  <c r="BI78" i="8"/>
  <c r="BJ78" i="8"/>
  <c r="BK78" i="8"/>
  <c r="AW79" i="8"/>
  <c r="AX79" i="8"/>
  <c r="AY79" i="8"/>
  <c r="BA79" i="8"/>
  <c r="BB79" i="8"/>
  <c r="BC79" i="8"/>
  <c r="BE79" i="8"/>
  <c r="BH79" i="8" s="1"/>
  <c r="BF79" i="8"/>
  <c r="BG79" i="8"/>
  <c r="BI79" i="8"/>
  <c r="BJ79" i="8"/>
  <c r="BK79" i="8"/>
  <c r="AW80" i="8"/>
  <c r="AX80" i="8"/>
  <c r="AY80" i="8"/>
  <c r="BA80" i="8"/>
  <c r="BB80" i="8"/>
  <c r="BC80" i="8"/>
  <c r="BE80" i="8"/>
  <c r="BF80" i="8"/>
  <c r="BG80" i="8"/>
  <c r="BI80" i="8"/>
  <c r="BJ80" i="8"/>
  <c r="BL80" i="8" s="1"/>
  <c r="BK80" i="8"/>
  <c r="AW81" i="8"/>
  <c r="AX81" i="8"/>
  <c r="AZ81" i="8" s="1"/>
  <c r="AY81" i="8"/>
  <c r="BA81" i="8"/>
  <c r="BB81" i="8"/>
  <c r="BC81" i="8"/>
  <c r="BE81" i="8"/>
  <c r="BF81" i="8"/>
  <c r="BG81" i="8"/>
  <c r="BI81" i="8"/>
  <c r="BJ81" i="8"/>
  <c r="BK81" i="8"/>
  <c r="AW82" i="8"/>
  <c r="AX82" i="8"/>
  <c r="AY82" i="8"/>
  <c r="BA82" i="8"/>
  <c r="BB82" i="8"/>
  <c r="BD82" i="8" s="1"/>
  <c r="BC82" i="8"/>
  <c r="BE82" i="8"/>
  <c r="BF82" i="8"/>
  <c r="BG82" i="8"/>
  <c r="BH82" i="8"/>
  <c r="BI82" i="8"/>
  <c r="BJ82" i="8"/>
  <c r="BK82" i="8"/>
  <c r="AW83" i="8"/>
  <c r="AX83" i="8"/>
  <c r="AY83" i="8"/>
  <c r="BA83" i="8"/>
  <c r="BB83" i="8"/>
  <c r="BC83" i="8"/>
  <c r="BE83" i="8"/>
  <c r="BF83" i="8"/>
  <c r="BG83" i="8"/>
  <c r="BI83" i="8"/>
  <c r="BJ83" i="8"/>
  <c r="BK83" i="8"/>
  <c r="AW84" i="8"/>
  <c r="AZ84" i="8" s="1"/>
  <c r="AX84" i="8"/>
  <c r="AY84" i="8"/>
  <c r="BA84" i="8"/>
  <c r="BB84" i="8"/>
  <c r="BC84" i="8"/>
  <c r="BE84" i="8"/>
  <c r="BF84" i="8"/>
  <c r="BG84" i="8"/>
  <c r="BI84" i="8"/>
  <c r="BJ84" i="8"/>
  <c r="BK84" i="8"/>
  <c r="AW85" i="8"/>
  <c r="AX85" i="8"/>
  <c r="AZ85" i="8" s="1"/>
  <c r="AY85" i="8"/>
  <c r="BA85" i="8"/>
  <c r="BB85" i="8"/>
  <c r="BC85" i="8"/>
  <c r="BE85" i="8"/>
  <c r="BF85" i="8"/>
  <c r="BG85" i="8"/>
  <c r="BI85" i="8"/>
  <c r="BJ85" i="8"/>
  <c r="BK85" i="8"/>
  <c r="AW86" i="8"/>
  <c r="AX86" i="8"/>
  <c r="AY86" i="8"/>
  <c r="AZ86" i="8" s="1"/>
  <c r="BA86" i="8"/>
  <c r="BB86" i="8"/>
  <c r="BD86" i="8" s="1"/>
  <c r="BC86" i="8"/>
  <c r="BE86" i="8"/>
  <c r="BF86" i="8"/>
  <c r="BH86" i="8" s="1"/>
  <c r="BG86" i="8"/>
  <c r="BI86" i="8"/>
  <c r="BJ86" i="8"/>
  <c r="BK86" i="8"/>
  <c r="AW87" i="8"/>
  <c r="AX87" i="8"/>
  <c r="AY87" i="8"/>
  <c r="BA87" i="8"/>
  <c r="BB87" i="8"/>
  <c r="BC87" i="8"/>
  <c r="BE87" i="8"/>
  <c r="BF87" i="8"/>
  <c r="BG87" i="8"/>
  <c r="BI87" i="8"/>
  <c r="BJ87" i="8"/>
  <c r="BL87" i="8" s="1"/>
  <c r="BK87" i="8"/>
  <c r="AW88" i="8"/>
  <c r="AX88" i="8"/>
  <c r="AY88" i="8"/>
  <c r="BA88" i="8"/>
  <c r="BB88" i="8"/>
  <c r="BC88" i="8"/>
  <c r="BE88" i="8"/>
  <c r="BH88" i="8" s="1"/>
  <c r="BF88" i="8"/>
  <c r="BG88" i="8"/>
  <c r="BI88" i="8"/>
  <c r="BJ88" i="8"/>
  <c r="BK88" i="8"/>
  <c r="AW89" i="8"/>
  <c r="AX89" i="8"/>
  <c r="AZ89" i="8" s="1"/>
  <c r="AY89" i="8"/>
  <c r="BA89" i="8"/>
  <c r="BB89" i="8"/>
  <c r="BC89" i="8"/>
  <c r="BE89" i="8"/>
  <c r="BF89" i="8"/>
  <c r="BG89" i="8"/>
  <c r="BI89" i="8"/>
  <c r="BJ89" i="8"/>
  <c r="BK89" i="8"/>
  <c r="AW90" i="8"/>
  <c r="AX90" i="8"/>
  <c r="AY90" i="8"/>
  <c r="BA90" i="8"/>
  <c r="BB90" i="8"/>
  <c r="BC90" i="8"/>
  <c r="BE90" i="8"/>
  <c r="BF90" i="8"/>
  <c r="BH90" i="8" s="1"/>
  <c r="BG90" i="8"/>
  <c r="BI90" i="8"/>
  <c r="BJ90" i="8"/>
  <c r="BK90" i="8"/>
  <c r="AW91" i="8"/>
  <c r="AZ91" i="8" s="1"/>
  <c r="AX91" i="8"/>
  <c r="AY91" i="8"/>
  <c r="BA91" i="8"/>
  <c r="BB91" i="8"/>
  <c r="BC91" i="8"/>
  <c r="BE91" i="8"/>
  <c r="BF91" i="8"/>
  <c r="BG91" i="8"/>
  <c r="BI91" i="8"/>
  <c r="BJ91" i="8"/>
  <c r="BK91" i="8"/>
  <c r="AW92" i="8"/>
  <c r="AX92" i="8"/>
  <c r="AY92" i="8"/>
  <c r="BA92" i="8"/>
  <c r="BB92" i="8"/>
  <c r="BC92" i="8"/>
  <c r="BE92" i="8"/>
  <c r="BF92" i="8"/>
  <c r="BG92" i="8"/>
  <c r="BI92" i="8"/>
  <c r="BJ92" i="8"/>
  <c r="BK92" i="8"/>
  <c r="AW93" i="8"/>
  <c r="AX93" i="8"/>
  <c r="AY93" i="8"/>
  <c r="AZ93" i="8"/>
  <c r="BA93" i="8"/>
  <c r="BB93" i="8"/>
  <c r="BC93" i="8"/>
  <c r="BE93" i="8"/>
  <c r="BF93" i="8"/>
  <c r="BH93" i="8" s="1"/>
  <c r="BG93" i="8"/>
  <c r="BI93" i="8"/>
  <c r="BJ93" i="8"/>
  <c r="BK93" i="8"/>
  <c r="AW94" i="8"/>
  <c r="AX94" i="8"/>
  <c r="AY94" i="8"/>
  <c r="BA94" i="8"/>
  <c r="BB94" i="8"/>
  <c r="BC94" i="8"/>
  <c r="BE94" i="8"/>
  <c r="BH94" i="8" s="1"/>
  <c r="BF94" i="8"/>
  <c r="BG94" i="8"/>
  <c r="BI94" i="8"/>
  <c r="BJ94" i="8"/>
  <c r="BK94" i="8"/>
  <c r="AW95" i="8"/>
  <c r="AX95" i="8"/>
  <c r="AY95" i="8"/>
  <c r="BA95" i="8"/>
  <c r="BB95" i="8"/>
  <c r="BC95" i="8"/>
  <c r="BE95" i="8"/>
  <c r="BH95" i="8" s="1"/>
  <c r="BF95" i="8"/>
  <c r="BG95" i="8"/>
  <c r="BI95" i="8"/>
  <c r="BJ95" i="8"/>
  <c r="BK95" i="8"/>
  <c r="AW96" i="8"/>
  <c r="AX96" i="8"/>
  <c r="AY96" i="8"/>
  <c r="BA96" i="8"/>
  <c r="BB96" i="8"/>
  <c r="BC96" i="8"/>
  <c r="BE96" i="8"/>
  <c r="BF96" i="8"/>
  <c r="BG96" i="8"/>
  <c r="BI96" i="8"/>
  <c r="BJ96" i="8"/>
  <c r="BL96" i="8" s="1"/>
  <c r="BK96" i="8"/>
  <c r="AW97" i="8"/>
  <c r="AX97" i="8"/>
  <c r="AZ97" i="8" s="1"/>
  <c r="AY97" i="8"/>
  <c r="BA97" i="8"/>
  <c r="BB97" i="8"/>
  <c r="BC97" i="8"/>
  <c r="BE97" i="8"/>
  <c r="BF97" i="8"/>
  <c r="BG97" i="8"/>
  <c r="BI97" i="8"/>
  <c r="BJ97" i="8"/>
  <c r="BK97" i="8"/>
  <c r="AW98" i="8"/>
  <c r="AX98" i="8"/>
  <c r="AY98" i="8"/>
  <c r="BA98" i="8"/>
  <c r="BB98" i="8"/>
  <c r="BD98" i="8" s="1"/>
  <c r="BC98" i="8"/>
  <c r="BE98" i="8"/>
  <c r="BF98" i="8"/>
  <c r="BG98" i="8"/>
  <c r="BH98" i="8"/>
  <c r="BI98" i="8"/>
  <c r="BJ98" i="8"/>
  <c r="BK98" i="8"/>
  <c r="AW99" i="8"/>
  <c r="AX99" i="8"/>
  <c r="AY99" i="8"/>
  <c r="BA99" i="8"/>
  <c r="BB99" i="8"/>
  <c r="BC99" i="8"/>
  <c r="BE99" i="8"/>
  <c r="BF99" i="8"/>
  <c r="BG99" i="8"/>
  <c r="BI99" i="8"/>
  <c r="BJ99" i="8"/>
  <c r="BK99" i="8"/>
  <c r="AW100" i="8"/>
  <c r="AZ100" i="8" s="1"/>
  <c r="AX100" i="8"/>
  <c r="AY100" i="8"/>
  <c r="BA100" i="8"/>
  <c r="BB100" i="8"/>
  <c r="BC100" i="8"/>
  <c r="BE100" i="8"/>
  <c r="BF100" i="8"/>
  <c r="BG100" i="8"/>
  <c r="BI100" i="8"/>
  <c r="BJ100" i="8"/>
  <c r="BK100" i="8"/>
  <c r="AW101" i="8"/>
  <c r="AX101" i="8"/>
  <c r="AZ101" i="8" s="1"/>
  <c r="AY101" i="8"/>
  <c r="BA101" i="8"/>
  <c r="BB101" i="8"/>
  <c r="BC101" i="8"/>
  <c r="BE101" i="8"/>
  <c r="BF101" i="8"/>
  <c r="BG101" i="8"/>
  <c r="BI101" i="8"/>
  <c r="BJ101" i="8"/>
  <c r="BK101" i="8"/>
  <c r="AW102" i="8"/>
  <c r="AX102" i="8"/>
  <c r="AY102" i="8"/>
  <c r="AZ102" i="8" s="1"/>
  <c r="BA102" i="8"/>
  <c r="BB102" i="8"/>
  <c r="BD102" i="8" s="1"/>
  <c r="BC102" i="8"/>
  <c r="BE102" i="8"/>
  <c r="BF102" i="8"/>
  <c r="BH102" i="8" s="1"/>
  <c r="BG102" i="8"/>
  <c r="BI102" i="8"/>
  <c r="BJ102" i="8"/>
  <c r="BK102" i="8"/>
  <c r="AW103" i="8"/>
  <c r="AX103" i="8"/>
  <c r="AY103" i="8"/>
  <c r="BA103" i="8"/>
  <c r="BB103" i="8"/>
  <c r="BC103" i="8"/>
  <c r="BE103" i="8"/>
  <c r="BF103" i="8"/>
  <c r="BG103" i="8"/>
  <c r="BI103" i="8"/>
  <c r="BJ103" i="8"/>
  <c r="BL103" i="8" s="1"/>
  <c r="BK103" i="8"/>
  <c r="AW104" i="8"/>
  <c r="AX104" i="8"/>
  <c r="AY104" i="8"/>
  <c r="BA104" i="8"/>
  <c r="BB104" i="8"/>
  <c r="BC104" i="8"/>
  <c r="BE104" i="8"/>
  <c r="BH104" i="8" s="1"/>
  <c r="BF104" i="8"/>
  <c r="BG104" i="8"/>
  <c r="BI104" i="8"/>
  <c r="BJ104" i="8"/>
  <c r="BK104" i="8"/>
  <c r="AW105" i="8"/>
  <c r="AX105" i="8"/>
  <c r="AZ105" i="8" s="1"/>
  <c r="AY105" i="8"/>
  <c r="BA105" i="8"/>
  <c r="BB105" i="8"/>
  <c r="BC105" i="8"/>
  <c r="BE105" i="8"/>
  <c r="BF105" i="8"/>
  <c r="BG105" i="8"/>
  <c r="BI105" i="8"/>
  <c r="BJ105" i="8"/>
  <c r="BK105" i="8"/>
  <c r="AW106" i="8"/>
  <c r="AX106" i="8"/>
  <c r="AY106" i="8"/>
  <c r="BA106" i="8"/>
  <c r="BB106" i="8"/>
  <c r="BC106" i="8"/>
  <c r="BE106" i="8"/>
  <c r="BF106" i="8"/>
  <c r="BH106" i="8" s="1"/>
  <c r="BG106" i="8"/>
  <c r="BI106" i="8"/>
  <c r="BJ106" i="8"/>
  <c r="BK106" i="8"/>
  <c r="AW107" i="8"/>
  <c r="AZ107" i="8" s="1"/>
  <c r="AX107" i="8"/>
  <c r="AY107" i="8"/>
  <c r="BA107" i="8"/>
  <c r="BB107" i="8"/>
  <c r="BC107" i="8"/>
  <c r="BE107" i="8"/>
  <c r="BF107" i="8"/>
  <c r="BG107" i="8"/>
  <c r="BI107" i="8"/>
  <c r="BJ107" i="8"/>
  <c r="BK107" i="8"/>
  <c r="AW108" i="8"/>
  <c r="AX108" i="8"/>
  <c r="AY108" i="8"/>
  <c r="BA108" i="8"/>
  <c r="BB108" i="8"/>
  <c r="BC108" i="8"/>
  <c r="BE108" i="8"/>
  <c r="BF108" i="8"/>
  <c r="BG108" i="8"/>
  <c r="BI108" i="8"/>
  <c r="BJ108" i="8"/>
  <c r="BK108" i="8"/>
  <c r="AW109" i="8"/>
  <c r="AX109" i="8"/>
  <c r="AY109" i="8"/>
  <c r="AZ109" i="8"/>
  <c r="BA109" i="8"/>
  <c r="BB109" i="8"/>
  <c r="BC109" i="8"/>
  <c r="BE109" i="8"/>
  <c r="BF109" i="8"/>
  <c r="BH109" i="8" s="1"/>
  <c r="BG109" i="8"/>
  <c r="BI109" i="8"/>
  <c r="BJ109" i="8"/>
  <c r="BK109" i="8"/>
  <c r="AW110" i="8"/>
  <c r="AX110" i="8"/>
  <c r="AY110" i="8"/>
  <c r="BA110" i="8"/>
  <c r="BB110" i="8"/>
  <c r="BC110" i="8"/>
  <c r="BE110" i="8"/>
  <c r="BH110" i="8" s="1"/>
  <c r="BF110" i="8"/>
  <c r="BG110" i="8"/>
  <c r="BI110" i="8"/>
  <c r="BJ110" i="8"/>
  <c r="BK110" i="8"/>
  <c r="AW111" i="8"/>
  <c r="AX111" i="8"/>
  <c r="AY111" i="8"/>
  <c r="BA111" i="8"/>
  <c r="BB111" i="8"/>
  <c r="BC111" i="8"/>
  <c r="BE111" i="8"/>
  <c r="BH111" i="8" s="1"/>
  <c r="BF111" i="8"/>
  <c r="BG111" i="8"/>
  <c r="BI111" i="8"/>
  <c r="BJ111" i="8"/>
  <c r="BK111" i="8"/>
  <c r="AW112" i="8"/>
  <c r="AX112" i="8"/>
  <c r="AY112" i="8"/>
  <c r="BA112" i="8"/>
  <c r="BB112" i="8"/>
  <c r="BC112" i="8"/>
  <c r="BE112" i="8"/>
  <c r="BF112" i="8"/>
  <c r="BG112" i="8"/>
  <c r="BI112" i="8"/>
  <c r="BJ112" i="8"/>
  <c r="BL112" i="8" s="1"/>
  <c r="BK112" i="8"/>
  <c r="AW113" i="8"/>
  <c r="AX113" i="8"/>
  <c r="AZ113" i="8" s="1"/>
  <c r="AY113" i="8"/>
  <c r="BA113" i="8"/>
  <c r="BB113" i="8"/>
  <c r="BC113" i="8"/>
  <c r="BE113" i="8"/>
  <c r="BF113" i="8"/>
  <c r="BG113" i="8"/>
  <c r="BI113" i="8"/>
  <c r="BJ113" i="8"/>
  <c r="BK113" i="8"/>
  <c r="AW114" i="8"/>
  <c r="AX114" i="8"/>
  <c r="AY114" i="8"/>
  <c r="BA114" i="8"/>
  <c r="BB114" i="8"/>
  <c r="BD114" i="8" s="1"/>
  <c r="BC114" i="8"/>
  <c r="BE114" i="8"/>
  <c r="BF114" i="8"/>
  <c r="BG114" i="8"/>
  <c r="BH114" i="8"/>
  <c r="BI114" i="8"/>
  <c r="BJ114" i="8"/>
  <c r="BK114" i="8"/>
  <c r="AW115" i="8"/>
  <c r="AX115" i="8"/>
  <c r="AY115" i="8"/>
  <c r="BA115" i="8"/>
  <c r="BB115" i="8"/>
  <c r="BC115" i="8"/>
  <c r="BE115" i="8"/>
  <c r="BF115" i="8"/>
  <c r="BG115" i="8"/>
  <c r="BI115" i="8"/>
  <c r="BJ115" i="8"/>
  <c r="BK115" i="8"/>
  <c r="AW116" i="8"/>
  <c r="AZ116" i="8" s="1"/>
  <c r="AX116" i="8"/>
  <c r="AY116" i="8"/>
  <c r="BA116" i="8"/>
  <c r="BB116" i="8"/>
  <c r="BC116" i="8"/>
  <c r="BE116" i="8"/>
  <c r="BF116" i="8"/>
  <c r="BG116" i="8"/>
  <c r="BI116" i="8"/>
  <c r="BJ116" i="8"/>
  <c r="BK116" i="8"/>
  <c r="AW117" i="8"/>
  <c r="AZ117" i="8" s="1"/>
  <c r="AX117" i="8"/>
  <c r="AY117" i="8"/>
  <c r="BA117" i="8"/>
  <c r="BB117" i="8"/>
  <c r="BC117" i="8"/>
  <c r="BE117" i="8"/>
  <c r="BF117" i="8"/>
  <c r="BG117" i="8"/>
  <c r="BI117" i="8"/>
  <c r="BJ117" i="8"/>
  <c r="BK117" i="8"/>
  <c r="AW118" i="8"/>
  <c r="AX118" i="8"/>
  <c r="AY118" i="8"/>
  <c r="AZ118" i="8" s="1"/>
  <c r="BA118" i="8"/>
  <c r="BB118" i="8"/>
  <c r="BD118" i="8" s="1"/>
  <c r="BC118" i="8"/>
  <c r="BE118" i="8"/>
  <c r="BF118" i="8"/>
  <c r="BH118" i="8" s="1"/>
  <c r="BG118" i="8"/>
  <c r="BI118" i="8"/>
  <c r="BJ118" i="8"/>
  <c r="BK118" i="8"/>
  <c r="AW119" i="8"/>
  <c r="AX119" i="8"/>
  <c r="AY119" i="8"/>
  <c r="BA119" i="8"/>
  <c r="BB119" i="8"/>
  <c r="BC119" i="8"/>
  <c r="BE119" i="8"/>
  <c r="BF119" i="8"/>
  <c r="BG119" i="8"/>
  <c r="BI119" i="8"/>
  <c r="BJ119" i="8"/>
  <c r="BL119" i="8" s="1"/>
  <c r="BK119" i="8"/>
  <c r="AW120" i="8"/>
  <c r="AX120" i="8"/>
  <c r="AY120" i="8"/>
  <c r="BA120" i="8"/>
  <c r="BB120" i="8"/>
  <c r="BC120" i="8"/>
  <c r="BE120" i="8"/>
  <c r="BH120" i="8" s="1"/>
  <c r="BF120" i="8"/>
  <c r="BG120" i="8"/>
  <c r="BI120" i="8"/>
  <c r="BJ120" i="8"/>
  <c r="BK120" i="8"/>
  <c r="AW121" i="8"/>
  <c r="AZ121" i="8" s="1"/>
  <c r="AX121" i="8"/>
  <c r="AY121" i="8"/>
  <c r="BA121" i="8"/>
  <c r="BB121" i="8"/>
  <c r="BC121" i="8"/>
  <c r="BE121" i="8"/>
  <c r="BF121" i="8"/>
  <c r="BG121" i="8"/>
  <c r="BI121" i="8"/>
  <c r="BJ121" i="8"/>
  <c r="BK121" i="8"/>
  <c r="AW122" i="8"/>
  <c r="AX122" i="8"/>
  <c r="AY122" i="8"/>
  <c r="BA122" i="8"/>
  <c r="BB122" i="8"/>
  <c r="BC122" i="8"/>
  <c r="BE122" i="8"/>
  <c r="BF122" i="8"/>
  <c r="BG122" i="8"/>
  <c r="BH122" i="8" s="1"/>
  <c r="BI122" i="8"/>
  <c r="BJ122" i="8"/>
  <c r="BK122" i="8"/>
  <c r="AW123" i="8"/>
  <c r="AZ123" i="8" s="1"/>
  <c r="AX123" i="8"/>
  <c r="AY123" i="8"/>
  <c r="BA123" i="8"/>
  <c r="BB123" i="8"/>
  <c r="BC123" i="8"/>
  <c r="BE123" i="8"/>
  <c r="BF123" i="8"/>
  <c r="BG123" i="8"/>
  <c r="BI123" i="8"/>
  <c r="BJ123" i="8"/>
  <c r="BK123" i="8"/>
  <c r="AW124" i="8"/>
  <c r="AX124" i="8"/>
  <c r="AY124" i="8"/>
  <c r="BA124" i="8"/>
  <c r="BB124" i="8"/>
  <c r="BC124" i="8"/>
  <c r="BE124" i="8"/>
  <c r="BF124" i="8"/>
  <c r="BG124" i="8"/>
  <c r="BI124" i="8"/>
  <c r="BJ124" i="8"/>
  <c r="BK124" i="8"/>
  <c r="AW125" i="8"/>
  <c r="AZ125" i="8" s="1"/>
  <c r="AX125" i="8"/>
  <c r="AY125" i="8"/>
  <c r="BA125" i="8"/>
  <c r="BB125" i="8"/>
  <c r="BC125" i="8"/>
  <c r="BE125" i="8"/>
  <c r="BF125" i="8"/>
  <c r="BH125" i="8" s="1"/>
  <c r="BG125" i="8"/>
  <c r="BI125" i="8"/>
  <c r="BJ125" i="8"/>
  <c r="BK125" i="8"/>
  <c r="AW126" i="8"/>
  <c r="AX126" i="8"/>
  <c r="AY126" i="8"/>
  <c r="BA126" i="8"/>
  <c r="BB126" i="8"/>
  <c r="BC126" i="8"/>
  <c r="BE126" i="8"/>
  <c r="BH126" i="8" s="1"/>
  <c r="BF126" i="8"/>
  <c r="BG126" i="8"/>
  <c r="BI126" i="8"/>
  <c r="BJ126" i="8"/>
  <c r="BK126" i="8"/>
  <c r="AW127" i="8"/>
  <c r="AX127" i="8"/>
  <c r="AY127" i="8"/>
  <c r="BA127" i="8"/>
  <c r="BB127" i="8"/>
  <c r="BC127" i="8"/>
  <c r="BE127" i="8"/>
  <c r="BH127" i="8" s="1"/>
  <c r="BF127" i="8"/>
  <c r="BG127" i="8"/>
  <c r="BI127" i="8"/>
  <c r="BJ127" i="8"/>
  <c r="BK127" i="8"/>
  <c r="AW128" i="8"/>
  <c r="AX128" i="8"/>
  <c r="AY128" i="8"/>
  <c r="BA128" i="8"/>
  <c r="BB128" i="8"/>
  <c r="BC128" i="8"/>
  <c r="BE128" i="8"/>
  <c r="BF128" i="8"/>
  <c r="BG128" i="8"/>
  <c r="BI128" i="8"/>
  <c r="BJ128" i="8"/>
  <c r="BL128" i="8" s="1"/>
  <c r="BK128" i="8"/>
  <c r="AW129" i="8"/>
  <c r="AX129" i="8"/>
  <c r="AZ129" i="8" s="1"/>
  <c r="AY129" i="8"/>
  <c r="BA129" i="8"/>
  <c r="BB129" i="8"/>
  <c r="BC129" i="8"/>
  <c r="BE129" i="8"/>
  <c r="BF129" i="8"/>
  <c r="BG129" i="8"/>
  <c r="BI129" i="8"/>
  <c r="BJ129" i="8"/>
  <c r="BK129" i="8"/>
  <c r="AW130" i="8"/>
  <c r="AX130" i="8"/>
  <c r="AY130" i="8"/>
  <c r="BA130" i="8"/>
  <c r="BB130" i="8"/>
  <c r="BD130" i="8" s="1"/>
  <c r="BC130" i="8"/>
  <c r="BE130" i="8"/>
  <c r="BF130" i="8"/>
  <c r="BG130" i="8"/>
  <c r="BH130" i="8"/>
  <c r="BI130" i="8"/>
  <c r="BJ130" i="8"/>
  <c r="BK130" i="8"/>
  <c r="AW131" i="8"/>
  <c r="AX131" i="8"/>
  <c r="AY131" i="8"/>
  <c r="BA131" i="8"/>
  <c r="BB131" i="8"/>
  <c r="BC131" i="8"/>
  <c r="BE131" i="8"/>
  <c r="BF131" i="8"/>
  <c r="BG131" i="8"/>
  <c r="BI131" i="8"/>
  <c r="BJ131" i="8"/>
  <c r="BK131" i="8"/>
  <c r="AW132" i="8"/>
  <c r="AZ132" i="8" s="1"/>
  <c r="AX132" i="8"/>
  <c r="AY132" i="8"/>
  <c r="BA132" i="8"/>
  <c r="BB132" i="8"/>
  <c r="BC132" i="8"/>
  <c r="BE132" i="8"/>
  <c r="BF132" i="8"/>
  <c r="BG132" i="8"/>
  <c r="BI132" i="8"/>
  <c r="BJ132" i="8"/>
  <c r="BK132" i="8"/>
  <c r="AW133" i="8"/>
  <c r="AZ133" i="8" s="1"/>
  <c r="AX133" i="8"/>
  <c r="AY133" i="8"/>
  <c r="BA133" i="8"/>
  <c r="BB133" i="8"/>
  <c r="BC133" i="8"/>
  <c r="BE133" i="8"/>
  <c r="BF133" i="8"/>
  <c r="BG133" i="8"/>
  <c r="BI133" i="8"/>
  <c r="BJ133" i="8"/>
  <c r="BK133" i="8"/>
  <c r="AW134" i="8"/>
  <c r="AX134" i="8"/>
  <c r="AY134" i="8"/>
  <c r="AZ134" i="8" s="1"/>
  <c r="BA134" i="8"/>
  <c r="BB134" i="8"/>
  <c r="BD134" i="8" s="1"/>
  <c r="BC134" i="8"/>
  <c r="BE134" i="8"/>
  <c r="BF134" i="8"/>
  <c r="BH134" i="8" s="1"/>
  <c r="BG134" i="8"/>
  <c r="BI134" i="8"/>
  <c r="BJ134" i="8"/>
  <c r="BK134" i="8"/>
  <c r="AW135" i="8"/>
  <c r="AX135" i="8"/>
  <c r="AY135" i="8"/>
  <c r="BA135" i="8"/>
  <c r="BB135" i="8"/>
  <c r="BC135" i="8"/>
  <c r="BE135" i="8"/>
  <c r="BF135" i="8"/>
  <c r="BG135" i="8"/>
  <c r="BI135" i="8"/>
  <c r="BJ135" i="8"/>
  <c r="BL135" i="8" s="1"/>
  <c r="BK135" i="8"/>
  <c r="AW136" i="8"/>
  <c r="AX136" i="8"/>
  <c r="AY136" i="8"/>
  <c r="BA136" i="8"/>
  <c r="BB136" i="8"/>
  <c r="BC136" i="8"/>
  <c r="BE136" i="8"/>
  <c r="BH136" i="8" s="1"/>
  <c r="BF136" i="8"/>
  <c r="BG136" i="8"/>
  <c r="BI136" i="8"/>
  <c r="BJ136" i="8"/>
  <c r="BK136" i="8"/>
  <c r="AW137" i="8"/>
  <c r="AZ137" i="8" s="1"/>
  <c r="AX137" i="8"/>
  <c r="AY137" i="8"/>
  <c r="BA137" i="8"/>
  <c r="BB137" i="8"/>
  <c r="BC137" i="8"/>
  <c r="BE137" i="8"/>
  <c r="BF137" i="8"/>
  <c r="BG137" i="8"/>
  <c r="BI137" i="8"/>
  <c r="BJ137" i="8"/>
  <c r="BK137" i="8"/>
  <c r="AW138" i="8"/>
  <c r="AX138" i="8"/>
  <c r="AY138" i="8"/>
  <c r="BA138" i="8"/>
  <c r="BB138" i="8"/>
  <c r="BC138" i="8"/>
  <c r="BE138" i="8"/>
  <c r="BF138" i="8"/>
  <c r="BG138" i="8"/>
  <c r="BH138" i="8" s="1"/>
  <c r="BI138" i="8"/>
  <c r="BJ138" i="8"/>
  <c r="BK138" i="8"/>
  <c r="AW139" i="8"/>
  <c r="AZ139" i="8" s="1"/>
  <c r="AX139" i="8"/>
  <c r="AY139" i="8"/>
  <c r="BA139" i="8"/>
  <c r="BB139" i="8"/>
  <c r="BC139" i="8"/>
  <c r="BE139" i="8"/>
  <c r="BF139" i="8"/>
  <c r="BG139" i="8"/>
  <c r="BI139" i="8"/>
  <c r="BJ139" i="8"/>
  <c r="BK139" i="8"/>
  <c r="AW140" i="8"/>
  <c r="AX140" i="8"/>
  <c r="AY140" i="8"/>
  <c r="BA140" i="8"/>
  <c r="BB140" i="8"/>
  <c r="BC140" i="8"/>
  <c r="BE140" i="8"/>
  <c r="BF140" i="8"/>
  <c r="BG140" i="8"/>
  <c r="BI140" i="8"/>
  <c r="BJ140" i="8"/>
  <c r="BK140" i="8"/>
  <c r="AW141" i="8"/>
  <c r="AZ141" i="8" s="1"/>
  <c r="AX141" i="8"/>
  <c r="AY141" i="8"/>
  <c r="BA141" i="8"/>
  <c r="BB141" i="8"/>
  <c r="BC141" i="8"/>
  <c r="BE141" i="8"/>
  <c r="BF141" i="8"/>
  <c r="BH141" i="8" s="1"/>
  <c r="BG141" i="8"/>
  <c r="BI141" i="8"/>
  <c r="BJ141" i="8"/>
  <c r="BK141" i="8"/>
  <c r="AW142" i="8"/>
  <c r="AX142" i="8"/>
  <c r="AY142" i="8"/>
  <c r="BA142" i="8"/>
  <c r="BB142" i="8"/>
  <c r="BC142" i="8"/>
  <c r="BE142" i="8"/>
  <c r="BH142" i="8" s="1"/>
  <c r="BF142" i="8"/>
  <c r="BG142" i="8"/>
  <c r="BI142" i="8"/>
  <c r="BJ142" i="8"/>
  <c r="BK142" i="8"/>
  <c r="AW143" i="8"/>
  <c r="AX143" i="8"/>
  <c r="AY143" i="8"/>
  <c r="BA143" i="8"/>
  <c r="BB143" i="8"/>
  <c r="BC143" i="8"/>
  <c r="BE143" i="8"/>
  <c r="BH143" i="8" s="1"/>
  <c r="BF143" i="8"/>
  <c r="BG143" i="8"/>
  <c r="BI143" i="8"/>
  <c r="BJ143" i="8"/>
  <c r="BK143" i="8"/>
  <c r="AW144" i="8"/>
  <c r="AX144" i="8"/>
  <c r="AY144" i="8"/>
  <c r="BA144" i="8"/>
  <c r="BB144" i="8"/>
  <c r="BC144" i="8"/>
  <c r="BE144" i="8"/>
  <c r="BF144" i="8"/>
  <c r="BG144" i="8"/>
  <c r="BI144" i="8"/>
  <c r="BJ144" i="8"/>
  <c r="BL144" i="8" s="1"/>
  <c r="BK144" i="8"/>
  <c r="AW145" i="8"/>
  <c r="AX145" i="8"/>
  <c r="AZ145" i="8" s="1"/>
  <c r="AY145" i="8"/>
  <c r="BA145" i="8"/>
  <c r="BB145" i="8"/>
  <c r="BC145" i="8"/>
  <c r="BE145" i="8"/>
  <c r="BF145" i="8"/>
  <c r="BG145" i="8"/>
  <c r="BI145" i="8"/>
  <c r="BJ145" i="8"/>
  <c r="BK145" i="8"/>
  <c r="AW146" i="8"/>
  <c r="AX146" i="8"/>
  <c r="AY146" i="8"/>
  <c r="BA146" i="8"/>
  <c r="BB146" i="8"/>
  <c r="BD146" i="8" s="1"/>
  <c r="BC146" i="8"/>
  <c r="BE146" i="8"/>
  <c r="BF146" i="8"/>
  <c r="BG146" i="8"/>
  <c r="BH146" i="8"/>
  <c r="BI146" i="8"/>
  <c r="BJ146" i="8"/>
  <c r="BK146" i="8"/>
  <c r="AW147" i="8"/>
  <c r="AX147" i="8"/>
  <c r="AY147" i="8"/>
  <c r="BA147" i="8"/>
  <c r="BB147" i="8"/>
  <c r="BC147" i="8"/>
  <c r="BE147" i="8"/>
  <c r="BF147" i="8"/>
  <c r="BG147" i="8"/>
  <c r="BI147" i="8"/>
  <c r="BJ147" i="8"/>
  <c r="BK147" i="8"/>
  <c r="AW148" i="8"/>
  <c r="AZ148" i="8" s="1"/>
  <c r="AX148" i="8"/>
  <c r="AY148" i="8"/>
  <c r="BA148" i="8"/>
  <c r="BB148" i="8"/>
  <c r="BC148" i="8"/>
  <c r="BE148" i="8"/>
  <c r="BF148" i="8"/>
  <c r="BG148" i="8"/>
  <c r="BI148" i="8"/>
  <c r="BJ148" i="8"/>
  <c r="BK148" i="8"/>
  <c r="AW149" i="8"/>
  <c r="AZ149" i="8" s="1"/>
  <c r="AX149" i="8"/>
  <c r="AY149" i="8"/>
  <c r="BA149" i="8"/>
  <c r="BB149" i="8"/>
  <c r="BC149" i="8"/>
  <c r="BE149" i="8"/>
  <c r="BF149" i="8"/>
  <c r="BG149" i="8"/>
  <c r="BI149" i="8"/>
  <c r="BJ149" i="8"/>
  <c r="BK149" i="8"/>
  <c r="AW150" i="8"/>
  <c r="AX150" i="8"/>
  <c r="AY150" i="8"/>
  <c r="AZ150" i="8" s="1"/>
  <c r="BA150" i="8"/>
  <c r="BB150" i="8"/>
  <c r="BD150" i="8" s="1"/>
  <c r="BC150" i="8"/>
  <c r="BE150" i="8"/>
  <c r="BF150" i="8"/>
  <c r="BH150" i="8" s="1"/>
  <c r="BG150" i="8"/>
  <c r="BI150" i="8"/>
  <c r="BJ150" i="8"/>
  <c r="BK150" i="8"/>
  <c r="AW151" i="8"/>
  <c r="AX151" i="8"/>
  <c r="AY151" i="8"/>
  <c r="BA151" i="8"/>
  <c r="BB151" i="8"/>
  <c r="BC151" i="8"/>
  <c r="BE151" i="8"/>
  <c r="BF151" i="8"/>
  <c r="BG151" i="8"/>
  <c r="BI151" i="8"/>
  <c r="BJ151" i="8"/>
  <c r="BL151" i="8" s="1"/>
  <c r="BK151" i="8"/>
  <c r="AW152" i="8"/>
  <c r="AX152" i="8"/>
  <c r="AY152" i="8"/>
  <c r="BA152" i="8"/>
  <c r="BB152" i="8"/>
  <c r="BC152" i="8"/>
  <c r="BE152" i="8"/>
  <c r="BH152" i="8" s="1"/>
  <c r="BF152" i="8"/>
  <c r="BG152" i="8"/>
  <c r="BI152" i="8"/>
  <c r="BJ152" i="8"/>
  <c r="BK152" i="8"/>
  <c r="AW153" i="8"/>
  <c r="AZ153" i="8" s="1"/>
  <c r="AX153" i="8"/>
  <c r="AY153" i="8"/>
  <c r="BA153" i="8"/>
  <c r="BB153" i="8"/>
  <c r="BC153" i="8"/>
  <c r="BE153" i="8"/>
  <c r="BF153" i="8"/>
  <c r="BG153" i="8"/>
  <c r="BI153" i="8"/>
  <c r="BJ153" i="8"/>
  <c r="BK153" i="8"/>
  <c r="BK35" i="8"/>
  <c r="BJ35" i="8"/>
  <c r="BI35" i="8"/>
  <c r="BG35" i="8"/>
  <c r="BF35" i="8"/>
  <c r="BE35" i="8"/>
  <c r="BC35" i="8"/>
  <c r="BB35" i="8"/>
  <c r="BA35" i="8"/>
  <c r="AY35" i="8"/>
  <c r="AX35" i="8"/>
  <c r="AW35" i="8"/>
  <c r="AV154" i="8"/>
  <c r="AU154" i="8"/>
  <c r="AT154" i="8"/>
  <c r="AS154" i="8"/>
  <c r="AR154" i="8"/>
  <c r="AQ154" i="8"/>
  <c r="AQ36" i="8"/>
  <c r="AR36" i="8"/>
  <c r="AS36" i="8"/>
  <c r="AT36" i="8"/>
  <c r="AU36" i="8"/>
  <c r="AV36" i="8"/>
  <c r="AQ37" i="8"/>
  <c r="AR37" i="8"/>
  <c r="AS37" i="8"/>
  <c r="AT37" i="8"/>
  <c r="AU37" i="8"/>
  <c r="AV37" i="8"/>
  <c r="AQ38" i="8"/>
  <c r="AR38" i="8"/>
  <c r="AS38" i="8"/>
  <c r="AT38" i="8"/>
  <c r="AU38" i="8"/>
  <c r="AV38" i="8"/>
  <c r="AQ39" i="8"/>
  <c r="AR39" i="8"/>
  <c r="AS39" i="8"/>
  <c r="AT39" i="8"/>
  <c r="AU39" i="8"/>
  <c r="AV39" i="8"/>
  <c r="AQ40" i="8"/>
  <c r="AR40" i="8"/>
  <c r="AS40" i="8"/>
  <c r="AT40" i="8"/>
  <c r="AU40" i="8"/>
  <c r="AV40" i="8"/>
  <c r="AQ41" i="8"/>
  <c r="AR41" i="8"/>
  <c r="AS41" i="8"/>
  <c r="AT41" i="8"/>
  <c r="AU41" i="8"/>
  <c r="AV41" i="8"/>
  <c r="AQ42" i="8"/>
  <c r="AR42" i="8"/>
  <c r="AS42" i="8"/>
  <c r="AT42" i="8"/>
  <c r="AU42" i="8"/>
  <c r="AV42" i="8"/>
  <c r="AQ43" i="8"/>
  <c r="AR43" i="8"/>
  <c r="AS43" i="8"/>
  <c r="AT43" i="8"/>
  <c r="AU43" i="8"/>
  <c r="AV43" i="8"/>
  <c r="AQ44" i="8"/>
  <c r="AR44" i="8"/>
  <c r="AS44" i="8"/>
  <c r="AT44" i="8"/>
  <c r="AU44" i="8"/>
  <c r="AV44" i="8"/>
  <c r="AQ45" i="8"/>
  <c r="AR45" i="8"/>
  <c r="AS45" i="8"/>
  <c r="AT45" i="8"/>
  <c r="AU45" i="8"/>
  <c r="AV45" i="8"/>
  <c r="AQ46" i="8"/>
  <c r="AR46" i="8"/>
  <c r="AS46" i="8"/>
  <c r="AT46" i="8"/>
  <c r="AU46" i="8"/>
  <c r="AV46" i="8"/>
  <c r="AQ47" i="8"/>
  <c r="AR47" i="8"/>
  <c r="AS47" i="8"/>
  <c r="AT47" i="8"/>
  <c r="AU47" i="8"/>
  <c r="AV47" i="8"/>
  <c r="AQ48" i="8"/>
  <c r="AR48" i="8"/>
  <c r="AS48" i="8"/>
  <c r="AT48" i="8"/>
  <c r="AU48" i="8"/>
  <c r="AV48" i="8"/>
  <c r="AQ49" i="8"/>
  <c r="AR49" i="8"/>
  <c r="AS49" i="8"/>
  <c r="AT49" i="8"/>
  <c r="AU49" i="8"/>
  <c r="AV49" i="8"/>
  <c r="AQ50" i="8"/>
  <c r="AR50" i="8"/>
  <c r="AS50" i="8"/>
  <c r="AT50" i="8"/>
  <c r="AU50" i="8"/>
  <c r="AV50" i="8"/>
  <c r="AQ51" i="8"/>
  <c r="AR51" i="8"/>
  <c r="AS51" i="8"/>
  <c r="AT51" i="8"/>
  <c r="AU51" i="8"/>
  <c r="AV51" i="8"/>
  <c r="AQ52" i="8"/>
  <c r="AR52" i="8"/>
  <c r="AS52" i="8"/>
  <c r="AT52" i="8"/>
  <c r="AU52" i="8"/>
  <c r="AV52" i="8"/>
  <c r="AQ53" i="8"/>
  <c r="AR53" i="8"/>
  <c r="AS53" i="8"/>
  <c r="AT53" i="8"/>
  <c r="AU53" i="8"/>
  <c r="AV53" i="8"/>
  <c r="AQ54" i="8"/>
  <c r="AR54" i="8"/>
  <c r="AS54" i="8"/>
  <c r="AT54" i="8"/>
  <c r="AU54" i="8"/>
  <c r="AV54" i="8"/>
  <c r="AQ55" i="8"/>
  <c r="AR55" i="8"/>
  <c r="AS55" i="8"/>
  <c r="AT55" i="8"/>
  <c r="AU55" i="8"/>
  <c r="AV55" i="8"/>
  <c r="AQ56" i="8"/>
  <c r="AR56" i="8"/>
  <c r="AS56" i="8"/>
  <c r="AT56" i="8"/>
  <c r="AU56" i="8"/>
  <c r="AV56" i="8"/>
  <c r="AQ57" i="8"/>
  <c r="AR57" i="8"/>
  <c r="AS57" i="8"/>
  <c r="AT57" i="8"/>
  <c r="AU57" i="8"/>
  <c r="AV57" i="8"/>
  <c r="AQ58" i="8"/>
  <c r="AR58" i="8"/>
  <c r="AS58" i="8"/>
  <c r="AT58" i="8"/>
  <c r="AU58" i="8"/>
  <c r="AV58" i="8"/>
  <c r="AQ59" i="8"/>
  <c r="AR59" i="8"/>
  <c r="AS59" i="8"/>
  <c r="AT59" i="8"/>
  <c r="AU59" i="8"/>
  <c r="AV59" i="8"/>
  <c r="AQ60" i="8"/>
  <c r="AR60" i="8"/>
  <c r="AS60" i="8"/>
  <c r="AT60" i="8"/>
  <c r="AU60" i="8"/>
  <c r="AV60" i="8"/>
  <c r="AQ61" i="8"/>
  <c r="AR61" i="8"/>
  <c r="AS61" i="8"/>
  <c r="AT61" i="8"/>
  <c r="AU61" i="8"/>
  <c r="AV61" i="8"/>
  <c r="AQ62" i="8"/>
  <c r="AR62" i="8"/>
  <c r="AS62" i="8"/>
  <c r="AT62" i="8"/>
  <c r="AU62" i="8"/>
  <c r="AV62" i="8"/>
  <c r="AQ63" i="8"/>
  <c r="AR63" i="8"/>
  <c r="AS63" i="8"/>
  <c r="AT63" i="8"/>
  <c r="AU63" i="8"/>
  <c r="AV63" i="8"/>
  <c r="AQ64" i="8"/>
  <c r="AR64" i="8"/>
  <c r="AS64" i="8"/>
  <c r="AT64" i="8"/>
  <c r="AU64" i="8"/>
  <c r="AV64" i="8"/>
  <c r="AQ65" i="8"/>
  <c r="AR65" i="8"/>
  <c r="AS65" i="8"/>
  <c r="AT65" i="8"/>
  <c r="AU65" i="8"/>
  <c r="AV65" i="8"/>
  <c r="AQ66" i="8"/>
  <c r="AR66" i="8"/>
  <c r="AS66" i="8"/>
  <c r="AT66" i="8"/>
  <c r="AU66" i="8"/>
  <c r="AV66" i="8"/>
  <c r="AQ67" i="8"/>
  <c r="AR67" i="8"/>
  <c r="AS67" i="8"/>
  <c r="AT67" i="8"/>
  <c r="AU67" i="8"/>
  <c r="AV67" i="8"/>
  <c r="AQ68" i="8"/>
  <c r="AR68" i="8"/>
  <c r="AS68" i="8"/>
  <c r="AT68" i="8"/>
  <c r="AU68" i="8"/>
  <c r="AV68" i="8"/>
  <c r="AQ69" i="8"/>
  <c r="AR69" i="8"/>
  <c r="AS69" i="8"/>
  <c r="AT69" i="8"/>
  <c r="AU69" i="8"/>
  <c r="AV69" i="8"/>
  <c r="AQ70" i="8"/>
  <c r="AR70" i="8"/>
  <c r="AS70" i="8"/>
  <c r="AT70" i="8"/>
  <c r="AU70" i="8"/>
  <c r="AV70" i="8"/>
  <c r="AQ71" i="8"/>
  <c r="AR71" i="8"/>
  <c r="AS71" i="8"/>
  <c r="AT71" i="8"/>
  <c r="AU71" i="8"/>
  <c r="AV71" i="8"/>
  <c r="AQ72" i="8"/>
  <c r="AR72" i="8"/>
  <c r="AS72" i="8"/>
  <c r="AT72" i="8"/>
  <c r="AU72" i="8"/>
  <c r="AV72" i="8"/>
  <c r="AQ73" i="8"/>
  <c r="AR73" i="8"/>
  <c r="AS73" i="8"/>
  <c r="AT73" i="8"/>
  <c r="AU73" i="8"/>
  <c r="AV73" i="8"/>
  <c r="AQ74" i="8"/>
  <c r="AR74" i="8"/>
  <c r="AS74" i="8"/>
  <c r="AT74" i="8"/>
  <c r="AU74" i="8"/>
  <c r="AV74" i="8"/>
  <c r="AQ75" i="8"/>
  <c r="AR75" i="8"/>
  <c r="AS75" i="8"/>
  <c r="AT75" i="8"/>
  <c r="AU75" i="8"/>
  <c r="AV75" i="8"/>
  <c r="AQ76" i="8"/>
  <c r="AR76" i="8"/>
  <c r="AS76" i="8"/>
  <c r="AT76" i="8"/>
  <c r="AU76" i="8"/>
  <c r="AV76" i="8"/>
  <c r="AQ77" i="8"/>
  <c r="AR77" i="8"/>
  <c r="AS77" i="8"/>
  <c r="AT77" i="8"/>
  <c r="AU77" i="8"/>
  <c r="AV77" i="8"/>
  <c r="AQ78" i="8"/>
  <c r="AR78" i="8"/>
  <c r="AS78" i="8"/>
  <c r="AT78" i="8"/>
  <c r="AU78" i="8"/>
  <c r="AV78" i="8"/>
  <c r="AQ79" i="8"/>
  <c r="AR79" i="8"/>
  <c r="AS79" i="8"/>
  <c r="AT79" i="8"/>
  <c r="AU79" i="8"/>
  <c r="AV79" i="8"/>
  <c r="AQ80" i="8"/>
  <c r="AR80" i="8"/>
  <c r="AS80" i="8"/>
  <c r="AT80" i="8"/>
  <c r="AU80" i="8"/>
  <c r="AV80" i="8"/>
  <c r="AQ81" i="8"/>
  <c r="AR81" i="8"/>
  <c r="AS81" i="8"/>
  <c r="AT81" i="8"/>
  <c r="AU81" i="8"/>
  <c r="AV81" i="8"/>
  <c r="AQ82" i="8"/>
  <c r="AR82" i="8"/>
  <c r="AS82" i="8"/>
  <c r="AT82" i="8"/>
  <c r="AU82" i="8"/>
  <c r="AV82" i="8"/>
  <c r="AQ83" i="8"/>
  <c r="AR83" i="8"/>
  <c r="AS83" i="8"/>
  <c r="AT83" i="8"/>
  <c r="AU83" i="8"/>
  <c r="AV83" i="8"/>
  <c r="AQ84" i="8"/>
  <c r="AR84" i="8"/>
  <c r="AS84" i="8"/>
  <c r="AT84" i="8"/>
  <c r="AU84" i="8"/>
  <c r="AV84" i="8"/>
  <c r="AQ85" i="8"/>
  <c r="AR85" i="8"/>
  <c r="AS85" i="8"/>
  <c r="AT85" i="8"/>
  <c r="AU85" i="8"/>
  <c r="AV85" i="8"/>
  <c r="AQ86" i="8"/>
  <c r="AR86" i="8"/>
  <c r="AS86" i="8"/>
  <c r="AT86" i="8"/>
  <c r="AU86" i="8"/>
  <c r="AV86" i="8"/>
  <c r="AQ87" i="8"/>
  <c r="AR87" i="8"/>
  <c r="AS87" i="8"/>
  <c r="AT87" i="8"/>
  <c r="AU87" i="8"/>
  <c r="AV87" i="8"/>
  <c r="AQ88" i="8"/>
  <c r="AR88" i="8"/>
  <c r="AS88" i="8"/>
  <c r="AT88" i="8"/>
  <c r="AU88" i="8"/>
  <c r="AV88" i="8"/>
  <c r="AQ89" i="8"/>
  <c r="AR89" i="8"/>
  <c r="AS89" i="8"/>
  <c r="AT89" i="8"/>
  <c r="AU89" i="8"/>
  <c r="AV89" i="8"/>
  <c r="AQ90" i="8"/>
  <c r="AR90" i="8"/>
  <c r="AS90" i="8"/>
  <c r="AT90" i="8"/>
  <c r="AU90" i="8"/>
  <c r="AV90" i="8"/>
  <c r="AQ91" i="8"/>
  <c r="AR91" i="8"/>
  <c r="AS91" i="8"/>
  <c r="AT91" i="8"/>
  <c r="AU91" i="8"/>
  <c r="AV91" i="8"/>
  <c r="AQ92" i="8"/>
  <c r="AR92" i="8"/>
  <c r="AS92" i="8"/>
  <c r="AT92" i="8"/>
  <c r="AU92" i="8"/>
  <c r="AV92" i="8"/>
  <c r="AQ93" i="8"/>
  <c r="AR93" i="8"/>
  <c r="AS93" i="8"/>
  <c r="AT93" i="8"/>
  <c r="AU93" i="8"/>
  <c r="AV93" i="8"/>
  <c r="AQ94" i="8"/>
  <c r="AR94" i="8"/>
  <c r="AS94" i="8"/>
  <c r="AT94" i="8"/>
  <c r="AU94" i="8"/>
  <c r="AV94" i="8"/>
  <c r="AQ95" i="8"/>
  <c r="AR95" i="8"/>
  <c r="AS95" i="8"/>
  <c r="AT95" i="8"/>
  <c r="AU95" i="8"/>
  <c r="AV95" i="8"/>
  <c r="AQ96" i="8"/>
  <c r="AR96" i="8"/>
  <c r="AS96" i="8"/>
  <c r="AT96" i="8"/>
  <c r="AU96" i="8"/>
  <c r="AV96" i="8"/>
  <c r="AQ97" i="8"/>
  <c r="AR97" i="8"/>
  <c r="AS97" i="8"/>
  <c r="AT97" i="8"/>
  <c r="AU97" i="8"/>
  <c r="AV97" i="8"/>
  <c r="AQ98" i="8"/>
  <c r="AR98" i="8"/>
  <c r="AS98" i="8"/>
  <c r="AT98" i="8"/>
  <c r="AU98" i="8"/>
  <c r="AV98" i="8"/>
  <c r="AQ99" i="8"/>
  <c r="AR99" i="8"/>
  <c r="AS99" i="8"/>
  <c r="AT99" i="8"/>
  <c r="AU99" i="8"/>
  <c r="AV99" i="8"/>
  <c r="AQ100" i="8"/>
  <c r="AR100" i="8"/>
  <c r="AS100" i="8"/>
  <c r="AT100" i="8"/>
  <c r="AU100" i="8"/>
  <c r="AV100" i="8"/>
  <c r="AQ101" i="8"/>
  <c r="AR101" i="8"/>
  <c r="AS101" i="8"/>
  <c r="AT101" i="8"/>
  <c r="AU101" i="8"/>
  <c r="AV101" i="8"/>
  <c r="AQ102" i="8"/>
  <c r="AR102" i="8"/>
  <c r="AS102" i="8"/>
  <c r="AT102" i="8"/>
  <c r="AU102" i="8"/>
  <c r="AV102" i="8"/>
  <c r="AQ103" i="8"/>
  <c r="AR103" i="8"/>
  <c r="AS103" i="8"/>
  <c r="AT103" i="8"/>
  <c r="AU103" i="8"/>
  <c r="AV103" i="8"/>
  <c r="AQ104" i="8"/>
  <c r="AR104" i="8"/>
  <c r="AS104" i="8"/>
  <c r="AT104" i="8"/>
  <c r="AU104" i="8"/>
  <c r="AV104" i="8"/>
  <c r="AQ105" i="8"/>
  <c r="AR105" i="8"/>
  <c r="AS105" i="8"/>
  <c r="AT105" i="8"/>
  <c r="AU105" i="8"/>
  <c r="AV105" i="8"/>
  <c r="AQ106" i="8"/>
  <c r="AR106" i="8"/>
  <c r="AS106" i="8"/>
  <c r="AT106" i="8"/>
  <c r="AU106" i="8"/>
  <c r="AV106" i="8"/>
  <c r="AQ107" i="8"/>
  <c r="AR107" i="8"/>
  <c r="AS107" i="8"/>
  <c r="AT107" i="8"/>
  <c r="AU107" i="8"/>
  <c r="AV107" i="8"/>
  <c r="AQ108" i="8"/>
  <c r="AR108" i="8"/>
  <c r="AS108" i="8"/>
  <c r="AT108" i="8"/>
  <c r="AU108" i="8"/>
  <c r="AV108" i="8"/>
  <c r="AQ109" i="8"/>
  <c r="AR109" i="8"/>
  <c r="AS109" i="8"/>
  <c r="AT109" i="8"/>
  <c r="AU109" i="8"/>
  <c r="AV109" i="8"/>
  <c r="AQ110" i="8"/>
  <c r="AR110" i="8"/>
  <c r="AS110" i="8"/>
  <c r="AT110" i="8"/>
  <c r="AU110" i="8"/>
  <c r="AV110" i="8"/>
  <c r="AQ111" i="8"/>
  <c r="AR111" i="8"/>
  <c r="AS111" i="8"/>
  <c r="AT111" i="8"/>
  <c r="AU111" i="8"/>
  <c r="AV111" i="8"/>
  <c r="AQ112" i="8"/>
  <c r="AR112" i="8"/>
  <c r="AS112" i="8"/>
  <c r="AT112" i="8"/>
  <c r="AU112" i="8"/>
  <c r="AV112" i="8"/>
  <c r="AQ113" i="8"/>
  <c r="AR113" i="8"/>
  <c r="AS113" i="8"/>
  <c r="AT113" i="8"/>
  <c r="AU113" i="8"/>
  <c r="AV113" i="8"/>
  <c r="AQ114" i="8"/>
  <c r="AR114" i="8"/>
  <c r="AS114" i="8"/>
  <c r="AT114" i="8"/>
  <c r="AU114" i="8"/>
  <c r="AV114" i="8"/>
  <c r="AQ115" i="8"/>
  <c r="AR115" i="8"/>
  <c r="AS115" i="8"/>
  <c r="AT115" i="8"/>
  <c r="AU115" i="8"/>
  <c r="AV115" i="8"/>
  <c r="AQ116" i="8"/>
  <c r="AR116" i="8"/>
  <c r="AS116" i="8"/>
  <c r="AT116" i="8"/>
  <c r="AU116" i="8"/>
  <c r="AV116" i="8"/>
  <c r="AQ117" i="8"/>
  <c r="AR117" i="8"/>
  <c r="AS117" i="8"/>
  <c r="AT117" i="8"/>
  <c r="AU117" i="8"/>
  <c r="AV117" i="8"/>
  <c r="AQ118" i="8"/>
  <c r="AR118" i="8"/>
  <c r="AS118" i="8"/>
  <c r="AT118" i="8"/>
  <c r="AU118" i="8"/>
  <c r="AV118" i="8"/>
  <c r="AQ119" i="8"/>
  <c r="AR119" i="8"/>
  <c r="AS119" i="8"/>
  <c r="AT119" i="8"/>
  <c r="AU119" i="8"/>
  <c r="AV119" i="8"/>
  <c r="AQ120" i="8"/>
  <c r="AR120" i="8"/>
  <c r="AS120" i="8"/>
  <c r="AT120" i="8"/>
  <c r="AU120" i="8"/>
  <c r="AV120" i="8"/>
  <c r="AQ121" i="8"/>
  <c r="AR121" i="8"/>
  <c r="AS121" i="8"/>
  <c r="AT121" i="8"/>
  <c r="AU121" i="8"/>
  <c r="AV121" i="8"/>
  <c r="AQ122" i="8"/>
  <c r="AR122" i="8"/>
  <c r="AS122" i="8"/>
  <c r="AT122" i="8"/>
  <c r="AU122" i="8"/>
  <c r="AV122" i="8"/>
  <c r="AQ123" i="8"/>
  <c r="AR123" i="8"/>
  <c r="AS123" i="8"/>
  <c r="AT123" i="8"/>
  <c r="AU123" i="8"/>
  <c r="AV123" i="8"/>
  <c r="AQ124" i="8"/>
  <c r="AR124" i="8"/>
  <c r="AS124" i="8"/>
  <c r="AT124" i="8"/>
  <c r="AU124" i="8"/>
  <c r="AV124" i="8"/>
  <c r="AQ125" i="8"/>
  <c r="AR125" i="8"/>
  <c r="AS125" i="8"/>
  <c r="AT125" i="8"/>
  <c r="AU125" i="8"/>
  <c r="AV125" i="8"/>
  <c r="AQ126" i="8"/>
  <c r="AR126" i="8"/>
  <c r="AS126" i="8"/>
  <c r="AT126" i="8"/>
  <c r="AU126" i="8"/>
  <c r="AV126" i="8"/>
  <c r="AQ127" i="8"/>
  <c r="AR127" i="8"/>
  <c r="AS127" i="8"/>
  <c r="AT127" i="8"/>
  <c r="AU127" i="8"/>
  <c r="AV127" i="8"/>
  <c r="AQ128" i="8"/>
  <c r="AR128" i="8"/>
  <c r="AS128" i="8"/>
  <c r="AT128" i="8"/>
  <c r="AU128" i="8"/>
  <c r="AV128" i="8"/>
  <c r="AQ129" i="8"/>
  <c r="AR129" i="8"/>
  <c r="AS129" i="8"/>
  <c r="AT129" i="8"/>
  <c r="AU129" i="8"/>
  <c r="AV129" i="8"/>
  <c r="AQ130" i="8"/>
  <c r="AR130" i="8"/>
  <c r="AS130" i="8"/>
  <c r="AT130" i="8"/>
  <c r="AU130" i="8"/>
  <c r="AV130" i="8"/>
  <c r="AQ131" i="8"/>
  <c r="AR131" i="8"/>
  <c r="AS131" i="8"/>
  <c r="AT131" i="8"/>
  <c r="AU131" i="8"/>
  <c r="AV131" i="8"/>
  <c r="AQ132" i="8"/>
  <c r="AR132" i="8"/>
  <c r="AS132" i="8"/>
  <c r="AT132" i="8"/>
  <c r="AU132" i="8"/>
  <c r="AV132" i="8"/>
  <c r="AQ133" i="8"/>
  <c r="AR133" i="8"/>
  <c r="AS133" i="8"/>
  <c r="AT133" i="8"/>
  <c r="AU133" i="8"/>
  <c r="AV133" i="8"/>
  <c r="AQ134" i="8"/>
  <c r="AR134" i="8"/>
  <c r="AS134" i="8"/>
  <c r="AT134" i="8"/>
  <c r="AU134" i="8"/>
  <c r="AV134" i="8"/>
  <c r="AQ135" i="8"/>
  <c r="AR135" i="8"/>
  <c r="AS135" i="8"/>
  <c r="AT135" i="8"/>
  <c r="AU135" i="8"/>
  <c r="AV135" i="8"/>
  <c r="AQ136" i="8"/>
  <c r="AR136" i="8"/>
  <c r="AS136" i="8"/>
  <c r="AT136" i="8"/>
  <c r="AU136" i="8"/>
  <c r="AV136" i="8"/>
  <c r="AQ137" i="8"/>
  <c r="AR137" i="8"/>
  <c r="AS137" i="8"/>
  <c r="AT137" i="8"/>
  <c r="AU137" i="8"/>
  <c r="AV137" i="8"/>
  <c r="AQ138" i="8"/>
  <c r="AR138" i="8"/>
  <c r="AS138" i="8"/>
  <c r="AT138" i="8"/>
  <c r="AU138" i="8"/>
  <c r="AV138" i="8"/>
  <c r="AQ139" i="8"/>
  <c r="AR139" i="8"/>
  <c r="AS139" i="8"/>
  <c r="AT139" i="8"/>
  <c r="AU139" i="8"/>
  <c r="AV139" i="8"/>
  <c r="AQ140" i="8"/>
  <c r="AR140" i="8"/>
  <c r="AS140" i="8"/>
  <c r="AT140" i="8"/>
  <c r="AU140" i="8"/>
  <c r="AV140" i="8"/>
  <c r="AQ141" i="8"/>
  <c r="AR141" i="8"/>
  <c r="AS141" i="8"/>
  <c r="AT141" i="8"/>
  <c r="AU141" i="8"/>
  <c r="AV141" i="8"/>
  <c r="AQ142" i="8"/>
  <c r="AR142" i="8"/>
  <c r="AS142" i="8"/>
  <c r="AT142" i="8"/>
  <c r="AU142" i="8"/>
  <c r="AV142" i="8"/>
  <c r="AQ143" i="8"/>
  <c r="AR143" i="8"/>
  <c r="AS143" i="8"/>
  <c r="AT143" i="8"/>
  <c r="AU143" i="8"/>
  <c r="AV143" i="8"/>
  <c r="AQ144" i="8"/>
  <c r="AR144" i="8"/>
  <c r="AS144" i="8"/>
  <c r="AT144" i="8"/>
  <c r="AU144" i="8"/>
  <c r="AV144" i="8"/>
  <c r="AQ145" i="8"/>
  <c r="AR145" i="8"/>
  <c r="AS145" i="8"/>
  <c r="AT145" i="8"/>
  <c r="AU145" i="8"/>
  <c r="AV145" i="8"/>
  <c r="AQ146" i="8"/>
  <c r="AR146" i="8"/>
  <c r="AS146" i="8"/>
  <c r="AT146" i="8"/>
  <c r="AU146" i="8"/>
  <c r="AV146" i="8"/>
  <c r="AQ147" i="8"/>
  <c r="AR147" i="8"/>
  <c r="AS147" i="8"/>
  <c r="AT147" i="8"/>
  <c r="AU147" i="8"/>
  <c r="AV147" i="8"/>
  <c r="AQ148" i="8"/>
  <c r="AR148" i="8"/>
  <c r="AS148" i="8"/>
  <c r="AT148" i="8"/>
  <c r="AU148" i="8"/>
  <c r="AV148" i="8"/>
  <c r="AQ149" i="8"/>
  <c r="AR149" i="8"/>
  <c r="AS149" i="8"/>
  <c r="AT149" i="8"/>
  <c r="AU149" i="8"/>
  <c r="AV149" i="8"/>
  <c r="AQ150" i="8"/>
  <c r="AR150" i="8"/>
  <c r="AS150" i="8"/>
  <c r="AT150" i="8"/>
  <c r="AU150" i="8"/>
  <c r="AV150" i="8"/>
  <c r="AQ151" i="8"/>
  <c r="AR151" i="8"/>
  <c r="AS151" i="8"/>
  <c r="AT151" i="8"/>
  <c r="AU151" i="8"/>
  <c r="AV151" i="8"/>
  <c r="AQ152" i="8"/>
  <c r="AR152" i="8"/>
  <c r="AS152" i="8"/>
  <c r="AT152" i="8"/>
  <c r="AU152" i="8"/>
  <c r="AV152" i="8"/>
  <c r="AQ153" i="8"/>
  <c r="AR153" i="8"/>
  <c r="AS153" i="8"/>
  <c r="AT153" i="8"/>
  <c r="AU153" i="8"/>
  <c r="AV153" i="8"/>
  <c r="AV35" i="8"/>
  <c r="AU35" i="8"/>
  <c r="AT35" i="8"/>
  <c r="AS35" i="8"/>
  <c r="AR35" i="8"/>
  <c r="AQ35" i="8"/>
  <c r="AP154" i="8"/>
  <c r="AO154" i="8"/>
  <c r="AO36" i="8"/>
  <c r="AP36" i="8"/>
  <c r="AN37" i="8"/>
  <c r="AO37" i="8"/>
  <c r="AP37" i="8"/>
  <c r="AN38" i="8"/>
  <c r="AO38" i="8"/>
  <c r="AP38" i="8"/>
  <c r="AN39" i="8"/>
  <c r="AO39" i="8"/>
  <c r="AP39" i="8"/>
  <c r="AN40" i="8"/>
  <c r="AO40" i="8"/>
  <c r="AP40" i="8"/>
  <c r="AN41" i="8"/>
  <c r="AO41" i="8"/>
  <c r="AP41" i="8"/>
  <c r="AO42" i="8"/>
  <c r="AP42" i="8"/>
  <c r="AO43" i="8"/>
  <c r="AP43" i="8"/>
  <c r="AN44" i="8"/>
  <c r="AO44" i="8"/>
  <c r="AP44" i="8"/>
  <c r="AN45" i="8"/>
  <c r="AO45" i="8"/>
  <c r="AP45" i="8"/>
  <c r="AN46" i="8"/>
  <c r="AO46" i="8"/>
  <c r="AP46" i="8"/>
  <c r="AN47" i="8"/>
  <c r="AO47" i="8"/>
  <c r="AP47" i="8"/>
  <c r="AO48" i="8"/>
  <c r="AP48" i="8"/>
  <c r="AN49" i="8"/>
  <c r="AO49" i="8"/>
  <c r="AP49" i="8"/>
  <c r="AO50" i="8"/>
  <c r="AP50" i="8"/>
  <c r="AO51" i="8"/>
  <c r="AP51" i="8"/>
  <c r="AN52" i="8"/>
  <c r="AO52" i="8"/>
  <c r="AP52" i="8"/>
  <c r="AN53" i="8"/>
  <c r="AO53" i="8"/>
  <c r="AP53" i="8"/>
  <c r="AN54" i="8"/>
  <c r="AO54" i="8"/>
  <c r="AP54" i="8"/>
  <c r="AN55" i="8"/>
  <c r="AO55" i="8"/>
  <c r="AP55" i="8"/>
  <c r="AO56" i="8"/>
  <c r="AP56" i="8"/>
  <c r="AN57" i="8"/>
  <c r="AO57" i="8"/>
  <c r="AP57" i="8"/>
  <c r="AO58" i="8"/>
  <c r="AP58" i="8"/>
  <c r="AO59" i="8"/>
  <c r="AP59" i="8"/>
  <c r="AN60" i="8"/>
  <c r="AO60" i="8"/>
  <c r="AP60" i="8"/>
  <c r="AN61" i="8"/>
  <c r="AO61" i="8"/>
  <c r="AP61" i="8"/>
  <c r="AN62" i="8"/>
  <c r="AO62" i="8"/>
  <c r="AP62" i="8"/>
  <c r="AN63" i="8"/>
  <c r="AO63" i="8"/>
  <c r="AP63" i="8"/>
  <c r="AO64" i="8"/>
  <c r="AP64" i="8"/>
  <c r="AN65" i="8"/>
  <c r="AO65" i="8"/>
  <c r="AP65" i="8"/>
  <c r="AO66" i="8"/>
  <c r="AP66" i="8"/>
  <c r="AO67" i="8"/>
  <c r="AP67" i="8"/>
  <c r="AN68" i="8"/>
  <c r="AO68" i="8"/>
  <c r="AP68" i="8"/>
  <c r="AN69" i="8"/>
  <c r="AO69" i="8"/>
  <c r="AP69" i="8"/>
  <c r="AN70" i="8"/>
  <c r="AO70" i="8"/>
  <c r="AP70" i="8"/>
  <c r="AN71" i="8"/>
  <c r="AO71" i="8"/>
  <c r="AP71" i="8"/>
  <c r="AO72" i="8"/>
  <c r="AP72" i="8"/>
  <c r="AN73" i="8"/>
  <c r="AO73" i="8"/>
  <c r="AP73" i="8"/>
  <c r="AN74" i="8"/>
  <c r="AO74" i="8"/>
  <c r="AP74" i="8"/>
  <c r="AO75" i="8"/>
  <c r="AP75" i="8"/>
  <c r="AN76" i="8"/>
  <c r="AO76" i="8"/>
  <c r="AP76" i="8"/>
  <c r="AN77" i="8"/>
  <c r="AO77" i="8"/>
  <c r="AP77" i="8"/>
  <c r="AN78" i="8"/>
  <c r="AO78" i="8"/>
  <c r="AP78" i="8"/>
  <c r="AN79" i="8"/>
  <c r="AO79" i="8"/>
  <c r="AP79" i="8"/>
  <c r="AO80" i="8"/>
  <c r="AP80" i="8"/>
  <c r="AN81" i="8"/>
  <c r="AO81" i="8"/>
  <c r="AP81" i="8"/>
  <c r="AO82" i="8"/>
  <c r="AP82" i="8"/>
  <c r="AO83" i="8"/>
  <c r="AP83" i="8"/>
  <c r="AN84" i="8"/>
  <c r="AO84" i="8"/>
  <c r="AP84" i="8"/>
  <c r="AN85" i="8"/>
  <c r="AO85" i="8"/>
  <c r="AP85" i="8"/>
  <c r="AN86" i="8"/>
  <c r="AO86" i="8"/>
  <c r="AP86" i="8"/>
  <c r="AN87" i="8"/>
  <c r="AO87" i="8"/>
  <c r="AP87" i="8"/>
  <c r="AN88" i="8"/>
  <c r="AO88" i="8"/>
  <c r="AP88" i="8"/>
  <c r="AN89" i="8"/>
  <c r="AO89" i="8"/>
  <c r="AP89" i="8"/>
  <c r="AN90" i="8"/>
  <c r="AO90" i="8"/>
  <c r="AP90" i="8"/>
  <c r="AO91" i="8"/>
  <c r="AP91" i="8"/>
  <c r="AN92" i="8"/>
  <c r="AO92" i="8"/>
  <c r="AP92" i="8"/>
  <c r="AN93" i="8"/>
  <c r="AO93" i="8"/>
  <c r="AP93" i="8"/>
  <c r="AN94" i="8"/>
  <c r="AO94" i="8"/>
  <c r="AP94" i="8"/>
  <c r="AN95" i="8"/>
  <c r="AO95" i="8"/>
  <c r="AP95" i="8"/>
  <c r="AO96" i="8"/>
  <c r="AP96" i="8"/>
  <c r="AN97" i="8"/>
  <c r="AO97" i="8"/>
  <c r="AP97" i="8"/>
  <c r="AO98" i="8"/>
  <c r="AP98" i="8"/>
  <c r="AO99" i="8"/>
  <c r="AP99" i="8"/>
  <c r="AN100" i="8"/>
  <c r="AO100" i="8"/>
  <c r="AP100" i="8"/>
  <c r="AN101" i="8"/>
  <c r="AO101" i="8"/>
  <c r="AP101" i="8"/>
  <c r="AN102" i="8"/>
  <c r="AO102" i="8"/>
  <c r="AP102" i="8"/>
  <c r="AN103" i="8"/>
  <c r="AO103" i="8"/>
  <c r="AP103" i="8"/>
  <c r="AN104" i="8"/>
  <c r="AO104" i="8"/>
  <c r="AP104" i="8"/>
  <c r="AN105" i="8"/>
  <c r="AO105" i="8"/>
  <c r="AP105" i="8"/>
  <c r="AO106" i="8"/>
  <c r="AP106" i="8"/>
  <c r="AO107" i="8"/>
  <c r="AP107" i="8"/>
  <c r="AN108" i="8"/>
  <c r="AO108" i="8"/>
  <c r="AP108" i="8"/>
  <c r="AN109" i="8"/>
  <c r="AO109" i="8"/>
  <c r="AP109" i="8"/>
  <c r="AN110" i="8"/>
  <c r="AO110" i="8"/>
  <c r="AP110" i="8"/>
  <c r="AN111" i="8"/>
  <c r="AO111" i="8"/>
  <c r="AP111" i="8"/>
  <c r="AO112" i="8"/>
  <c r="AP112" i="8"/>
  <c r="AN113" i="8"/>
  <c r="AO113" i="8"/>
  <c r="AP113" i="8"/>
  <c r="AO114" i="8"/>
  <c r="AP114" i="8"/>
  <c r="AO115" i="8"/>
  <c r="AP115" i="8"/>
  <c r="AN116" i="8"/>
  <c r="AO116" i="8"/>
  <c r="AP116" i="8"/>
  <c r="AN117" i="8"/>
  <c r="AO117" i="8"/>
  <c r="AP117" i="8"/>
  <c r="AN118" i="8"/>
  <c r="AO118" i="8"/>
  <c r="AP118" i="8"/>
  <c r="AN119" i="8"/>
  <c r="AO119" i="8"/>
  <c r="AP119" i="8"/>
  <c r="AO120" i="8"/>
  <c r="AP120" i="8"/>
  <c r="AN121" i="8"/>
  <c r="AO121" i="8"/>
  <c r="AP121" i="8"/>
  <c r="AO122" i="8"/>
  <c r="AP122" i="8"/>
  <c r="AO123" i="8"/>
  <c r="AP123" i="8"/>
  <c r="AN124" i="8"/>
  <c r="AO124" i="8"/>
  <c r="AP124" i="8"/>
  <c r="AN125" i="8"/>
  <c r="AO125" i="8"/>
  <c r="AP125" i="8"/>
  <c r="AN126" i="8"/>
  <c r="AO126" i="8"/>
  <c r="AP126" i="8"/>
  <c r="AN127" i="8"/>
  <c r="AO127" i="8"/>
  <c r="AP127" i="8"/>
  <c r="AO128" i="8"/>
  <c r="AP128" i="8"/>
  <c r="AN129" i="8"/>
  <c r="AO129" i="8"/>
  <c r="AP129" i="8"/>
  <c r="AO130" i="8"/>
  <c r="AP130" i="8"/>
  <c r="AO131" i="8"/>
  <c r="AP131" i="8"/>
  <c r="AN132" i="8"/>
  <c r="AO132" i="8"/>
  <c r="AP132" i="8"/>
  <c r="AN133" i="8"/>
  <c r="AO133" i="8"/>
  <c r="AP133" i="8"/>
  <c r="AN134" i="8"/>
  <c r="AO134" i="8"/>
  <c r="AP134" i="8"/>
  <c r="AN135" i="8"/>
  <c r="AO135" i="8"/>
  <c r="AP135" i="8"/>
  <c r="AO136" i="8"/>
  <c r="AP136" i="8"/>
  <c r="AN137" i="8"/>
  <c r="AO137" i="8"/>
  <c r="AP137" i="8"/>
  <c r="AN138" i="8"/>
  <c r="AO138" i="8"/>
  <c r="AP138" i="8"/>
  <c r="AO139" i="8"/>
  <c r="AP139" i="8"/>
  <c r="AN140" i="8"/>
  <c r="AO140" i="8"/>
  <c r="AP140" i="8"/>
  <c r="AN141" i="8"/>
  <c r="AO141" i="8"/>
  <c r="AP141" i="8"/>
  <c r="AN142" i="8"/>
  <c r="AO142" i="8"/>
  <c r="AP142" i="8"/>
  <c r="AN143" i="8"/>
  <c r="AO143" i="8"/>
  <c r="AP143" i="8"/>
  <c r="AO144" i="8"/>
  <c r="AP144" i="8"/>
  <c r="AN145" i="8"/>
  <c r="AO145" i="8"/>
  <c r="AP145" i="8"/>
  <c r="AO146" i="8"/>
  <c r="AP146" i="8"/>
  <c r="AO147" i="8"/>
  <c r="AP147" i="8"/>
  <c r="AN148" i="8"/>
  <c r="AO148" i="8"/>
  <c r="AP148" i="8"/>
  <c r="AN149" i="8"/>
  <c r="AO149" i="8"/>
  <c r="AP149" i="8"/>
  <c r="AN150" i="8"/>
  <c r="AO150" i="8"/>
  <c r="AP150" i="8"/>
  <c r="AN151" i="8"/>
  <c r="AO151" i="8"/>
  <c r="AP151" i="8"/>
  <c r="AN152" i="8"/>
  <c r="AO152" i="8"/>
  <c r="AP152" i="8"/>
  <c r="AO153" i="8"/>
  <c r="AP153" i="8"/>
  <c r="AP35" i="8"/>
  <c r="AO35" i="8"/>
  <c r="AI36" i="8"/>
  <c r="AI37" i="8"/>
  <c r="AG38" i="8"/>
  <c r="AH38" i="8"/>
  <c r="AI38" i="8"/>
  <c r="AG39" i="8"/>
  <c r="AH39" i="8"/>
  <c r="AI39" i="8"/>
  <c r="AG40" i="8"/>
  <c r="AI40" i="8"/>
  <c r="AG41" i="8"/>
  <c r="AH41" i="8"/>
  <c r="AI41" i="8"/>
  <c r="AI42" i="8"/>
  <c r="AG44" i="8"/>
  <c r="AH44" i="8"/>
  <c r="AI44" i="8"/>
  <c r="AG45" i="8"/>
  <c r="AH45" i="8"/>
  <c r="AI45" i="8"/>
  <c r="AG46" i="8"/>
  <c r="AH46" i="8"/>
  <c r="AI46" i="8"/>
  <c r="AG47" i="8"/>
  <c r="AH47" i="8"/>
  <c r="AI47" i="8"/>
  <c r="AI48" i="8"/>
  <c r="AG49" i="8"/>
  <c r="AH49" i="8"/>
  <c r="AI49" i="8"/>
  <c r="AI51" i="8"/>
  <c r="AG52" i="8"/>
  <c r="AH52" i="8"/>
  <c r="AI52" i="8"/>
  <c r="AG53" i="8"/>
  <c r="AH53" i="8"/>
  <c r="AI53" i="8"/>
  <c r="AG54" i="8"/>
  <c r="AH54" i="8"/>
  <c r="AI54" i="8"/>
  <c r="AG55" i="8"/>
  <c r="AH55" i="8"/>
  <c r="AI55" i="8"/>
  <c r="AG57" i="8"/>
  <c r="AH57" i="8"/>
  <c r="AI57" i="8"/>
  <c r="AG58" i="8"/>
  <c r="AG59" i="8"/>
  <c r="AG60" i="8"/>
  <c r="AH60" i="8"/>
  <c r="AI60" i="8"/>
  <c r="AG61" i="8"/>
  <c r="AH61" i="8"/>
  <c r="AI61" i="8"/>
  <c r="AG62" i="8"/>
  <c r="AH62" i="8"/>
  <c r="AI62" i="8"/>
  <c r="AG63" i="8"/>
  <c r="AH63" i="8"/>
  <c r="AI63" i="8"/>
  <c r="AG64" i="8"/>
  <c r="AG65" i="8"/>
  <c r="AH65" i="8"/>
  <c r="AI65" i="8"/>
  <c r="AG66" i="8"/>
  <c r="AI66" i="8"/>
  <c r="AG68" i="8"/>
  <c r="AH68" i="8"/>
  <c r="AI68" i="8"/>
  <c r="AG69" i="8"/>
  <c r="AH69" i="8"/>
  <c r="AI69" i="8"/>
  <c r="AG70" i="8"/>
  <c r="AH70" i="8"/>
  <c r="AI70" i="8"/>
  <c r="AG71" i="8"/>
  <c r="AH71" i="8"/>
  <c r="AI71" i="8"/>
  <c r="AG72" i="8"/>
  <c r="AI72" i="8"/>
  <c r="AG73" i="8"/>
  <c r="AH73" i="8"/>
  <c r="AI73" i="8"/>
  <c r="AI74" i="8"/>
  <c r="AG76" i="8"/>
  <c r="AH76" i="8"/>
  <c r="AI76" i="8"/>
  <c r="AG77" i="8"/>
  <c r="AH77" i="8"/>
  <c r="AI77" i="8"/>
  <c r="AG78" i="8"/>
  <c r="AH78" i="8"/>
  <c r="AI78" i="8"/>
  <c r="AG79" i="8"/>
  <c r="AH79" i="8"/>
  <c r="AI79" i="8"/>
  <c r="AI80" i="8"/>
  <c r="AG81" i="8"/>
  <c r="AH81" i="8"/>
  <c r="AI81" i="8"/>
  <c r="AI83" i="8"/>
  <c r="AG84" i="8"/>
  <c r="AH84" i="8"/>
  <c r="AI84" i="8"/>
  <c r="AG85" i="8"/>
  <c r="AH85" i="8"/>
  <c r="AI85" i="8"/>
  <c r="AG86" i="8"/>
  <c r="AH86" i="8"/>
  <c r="AI86" i="8"/>
  <c r="AG87" i="8"/>
  <c r="AH87" i="8"/>
  <c r="AI87" i="8"/>
  <c r="AG89" i="8"/>
  <c r="AH89" i="8"/>
  <c r="AI89" i="8"/>
  <c r="AG91" i="8"/>
  <c r="AG92" i="8"/>
  <c r="AH92" i="8"/>
  <c r="AI92" i="8"/>
  <c r="AG93" i="8"/>
  <c r="AH93" i="8"/>
  <c r="AI93" i="8"/>
  <c r="AG94" i="8"/>
  <c r="AH94" i="8"/>
  <c r="AI94" i="8"/>
  <c r="AG95" i="8"/>
  <c r="AH95" i="8"/>
  <c r="AI95" i="8"/>
  <c r="AG97" i="8"/>
  <c r="AH97" i="8"/>
  <c r="AI97" i="8"/>
  <c r="AH98" i="8"/>
  <c r="AG100" i="8"/>
  <c r="AH100" i="8"/>
  <c r="AI100" i="8"/>
  <c r="AG101" i="8"/>
  <c r="AH101" i="8"/>
  <c r="AI101" i="8"/>
  <c r="AG102" i="8"/>
  <c r="AH102" i="8"/>
  <c r="AI102" i="8"/>
  <c r="AG103" i="8"/>
  <c r="AH103" i="8"/>
  <c r="AI103" i="8"/>
  <c r="AH104" i="8"/>
  <c r="AG105" i="8"/>
  <c r="AH105" i="8"/>
  <c r="AI105" i="8"/>
  <c r="AH106" i="8"/>
  <c r="AG108" i="8"/>
  <c r="AH108" i="8"/>
  <c r="AI108" i="8"/>
  <c r="AG109" i="8"/>
  <c r="AH109" i="8"/>
  <c r="AI109" i="8"/>
  <c r="AG110" i="8"/>
  <c r="AH110" i="8"/>
  <c r="AI110" i="8"/>
  <c r="AG111" i="8"/>
  <c r="AH111" i="8"/>
  <c r="AI111" i="8"/>
  <c r="AH112" i="8"/>
  <c r="AG113" i="8"/>
  <c r="AH113" i="8"/>
  <c r="AI113" i="8"/>
  <c r="AI115" i="8"/>
  <c r="AG116" i="8"/>
  <c r="AH116" i="8"/>
  <c r="AI116" i="8"/>
  <c r="AG117" i="8"/>
  <c r="AH117" i="8"/>
  <c r="AI117" i="8"/>
  <c r="AG118" i="8"/>
  <c r="AH118" i="8"/>
  <c r="AI118" i="8"/>
  <c r="AG119" i="8"/>
  <c r="AH119" i="8"/>
  <c r="AI119" i="8"/>
  <c r="AI120" i="8"/>
  <c r="AG121" i="8"/>
  <c r="AH121" i="8"/>
  <c r="AI121" i="8"/>
  <c r="AG123" i="8"/>
  <c r="AG124" i="8"/>
  <c r="AH124" i="8"/>
  <c r="AI124" i="8"/>
  <c r="AG125" i="8"/>
  <c r="AH125" i="8"/>
  <c r="AI125" i="8"/>
  <c r="AG126" i="8"/>
  <c r="AH126" i="8"/>
  <c r="AI126" i="8"/>
  <c r="AG127" i="8"/>
  <c r="AH127" i="8"/>
  <c r="AI127" i="8"/>
  <c r="AG129" i="8"/>
  <c r="AH129" i="8"/>
  <c r="AI129" i="8"/>
  <c r="AG130" i="8"/>
  <c r="AG132" i="8"/>
  <c r="AH132" i="8"/>
  <c r="AI132" i="8"/>
  <c r="AG133" i="8"/>
  <c r="AH133" i="8"/>
  <c r="AI133" i="8"/>
  <c r="AG134" i="8"/>
  <c r="AH134" i="8"/>
  <c r="AI134" i="8"/>
  <c r="AG135" i="8"/>
  <c r="AH135" i="8"/>
  <c r="AI135" i="8"/>
  <c r="AG136" i="8"/>
  <c r="AG137" i="8"/>
  <c r="AH137" i="8"/>
  <c r="AI137" i="8"/>
  <c r="AG138" i="8"/>
  <c r="AI138" i="8"/>
  <c r="AI139" i="8"/>
  <c r="AG140" i="8"/>
  <c r="AH140" i="8"/>
  <c r="AI140" i="8"/>
  <c r="AG141" i="8"/>
  <c r="AH141" i="8"/>
  <c r="AI141" i="8"/>
  <c r="AG142" i="8"/>
  <c r="AH142" i="8"/>
  <c r="AI142" i="8"/>
  <c r="AG143" i="8"/>
  <c r="AH143" i="8"/>
  <c r="AI143" i="8"/>
  <c r="AH144" i="8"/>
  <c r="AG145" i="8"/>
  <c r="AH145" i="8"/>
  <c r="AI145" i="8"/>
  <c r="AH146" i="8"/>
  <c r="AG147" i="8"/>
  <c r="AI147" i="8"/>
  <c r="AG148" i="8"/>
  <c r="AH148" i="8"/>
  <c r="AI148" i="8"/>
  <c r="AG149" i="8"/>
  <c r="AH149" i="8"/>
  <c r="AI149" i="8"/>
  <c r="AG150" i="8"/>
  <c r="AH150" i="8"/>
  <c r="AI150" i="8"/>
  <c r="AG151" i="8"/>
  <c r="AH151" i="8"/>
  <c r="AI151" i="8"/>
  <c r="AG152" i="8"/>
  <c r="AI152" i="8"/>
  <c r="B657" i="8"/>
  <c r="AK535" i="8"/>
  <c r="B484" i="8"/>
  <c r="AI153" i="8" l="1"/>
  <c r="AI303" i="8"/>
  <c r="AH37" i="8"/>
  <c r="AI188" i="8"/>
  <c r="AZ152" i="8"/>
  <c r="BL148" i="8"/>
  <c r="BH147" i="8"/>
  <c r="BH145" i="8"/>
  <c r="AZ143" i="8"/>
  <c r="BH140" i="8"/>
  <c r="BL139" i="8"/>
  <c r="AZ136" i="8"/>
  <c r="BL132" i="8"/>
  <c r="BH131" i="8"/>
  <c r="BH129" i="8"/>
  <c r="AZ127" i="8"/>
  <c r="BH124" i="8"/>
  <c r="BL123" i="8"/>
  <c r="AZ120" i="8"/>
  <c r="BL116" i="8"/>
  <c r="BH115" i="8"/>
  <c r="BH113" i="8"/>
  <c r="AZ111" i="8"/>
  <c r="BH108" i="8"/>
  <c r="BL107" i="8"/>
  <c r="AZ104" i="8"/>
  <c r="BL100" i="8"/>
  <c r="BH99" i="8"/>
  <c r="BH97" i="8"/>
  <c r="AZ95" i="8"/>
  <c r="BH92" i="8"/>
  <c r="BL91" i="8"/>
  <c r="AZ88" i="8"/>
  <c r="BL84" i="8"/>
  <c r="BH83" i="8"/>
  <c r="BH81" i="8"/>
  <c r="AZ79" i="8"/>
  <c r="BH76" i="8"/>
  <c r="BL75" i="8"/>
  <c r="AZ72" i="8"/>
  <c r="BD71" i="8"/>
  <c r="BD66" i="8"/>
  <c r="BH64" i="8"/>
  <c r="BH57" i="8"/>
  <c r="AZ55" i="8"/>
  <c r="BL48" i="8"/>
  <c r="BH47" i="8"/>
  <c r="BH45" i="8"/>
  <c r="AZ146" i="8"/>
  <c r="BD142" i="8"/>
  <c r="AZ130" i="8"/>
  <c r="BD126" i="8"/>
  <c r="AZ114" i="8"/>
  <c r="BD110" i="8"/>
  <c r="AZ98" i="8"/>
  <c r="BD94" i="8"/>
  <c r="AZ82" i="8"/>
  <c r="BD78" i="8"/>
  <c r="BL68" i="8"/>
  <c r="BH67" i="8"/>
  <c r="BH60" i="8"/>
  <c r="AZ60" i="8"/>
  <c r="BD59" i="8"/>
  <c r="BD54" i="8"/>
  <c r="AZ43" i="8"/>
  <c r="BD42" i="8"/>
  <c r="BH38" i="8"/>
  <c r="BH36" i="8"/>
  <c r="AZ36" i="8"/>
  <c r="AY655" i="8"/>
  <c r="AJ46" i="8"/>
  <c r="AK46" i="8" s="1"/>
  <c r="AL46" i="8" s="1"/>
  <c r="BH35" i="8"/>
  <c r="AZ142" i="8"/>
  <c r="BD138" i="8"/>
  <c r="AZ126" i="8"/>
  <c r="BD122" i="8"/>
  <c r="AZ110" i="8"/>
  <c r="BD106" i="8"/>
  <c r="AZ94" i="8"/>
  <c r="BD90" i="8"/>
  <c r="AZ78" i="8"/>
  <c r="BD74" i="8"/>
  <c r="AZ68" i="8"/>
  <c r="BD67" i="8"/>
  <c r="BD62" i="8"/>
  <c r="BH53" i="8"/>
  <c r="AZ51" i="8"/>
  <c r="BL44" i="8"/>
  <c r="BH43" i="8"/>
  <c r="AZ39" i="8"/>
  <c r="BD38" i="8"/>
  <c r="BH153" i="8"/>
  <c r="AZ151" i="8"/>
  <c r="BH148" i="8"/>
  <c r="BL147" i="8"/>
  <c r="AZ144" i="8"/>
  <c r="BL140" i="8"/>
  <c r="BH139" i="8"/>
  <c r="BH137" i="8"/>
  <c r="AZ135" i="8"/>
  <c r="BH132" i="8"/>
  <c r="BL131" i="8"/>
  <c r="AZ128" i="8"/>
  <c r="BL124" i="8"/>
  <c r="BH123" i="8"/>
  <c r="BH121" i="8"/>
  <c r="AZ119" i="8"/>
  <c r="BH116" i="8"/>
  <c r="BL115" i="8"/>
  <c r="AZ112" i="8"/>
  <c r="BL108" i="8"/>
  <c r="BH107" i="8"/>
  <c r="BH105" i="8"/>
  <c r="AZ103" i="8"/>
  <c r="BH100" i="8"/>
  <c r="BL99" i="8"/>
  <c r="AZ96" i="8"/>
  <c r="BL92" i="8"/>
  <c r="BH91" i="8"/>
  <c r="BH89" i="8"/>
  <c r="AZ87" i="8"/>
  <c r="BH84" i="8"/>
  <c r="BL83" i="8"/>
  <c r="AZ80" i="8"/>
  <c r="BL76" i="8"/>
  <c r="BH75" i="8"/>
  <c r="BH73" i="8"/>
  <c r="AZ71" i="8"/>
  <c r="BL64" i="8"/>
  <c r="BH63" i="8"/>
  <c r="BH56" i="8"/>
  <c r="AZ56" i="8"/>
  <c r="BD55" i="8"/>
  <c r="BD50" i="8"/>
  <c r="BH37" i="8"/>
  <c r="AJ78" i="8"/>
  <c r="AK78" i="8" s="1"/>
  <c r="AL78" i="8" s="1"/>
  <c r="AZ138" i="8"/>
  <c r="AZ122" i="8"/>
  <c r="AZ106" i="8"/>
  <c r="AZ90" i="8"/>
  <c r="AZ74" i="8"/>
  <c r="BH44" i="8"/>
  <c r="BL152" i="8"/>
  <c r="BH151" i="8"/>
  <c r="BH149" i="8"/>
  <c r="AZ147" i="8"/>
  <c r="BH144" i="8"/>
  <c r="BL143" i="8"/>
  <c r="AZ140" i="8"/>
  <c r="BL136" i="8"/>
  <c r="BH135" i="8"/>
  <c r="BH133" i="8"/>
  <c r="AZ131" i="8"/>
  <c r="BH128" i="8"/>
  <c r="BL127" i="8"/>
  <c r="AZ124" i="8"/>
  <c r="BL120" i="8"/>
  <c r="BH119" i="8"/>
  <c r="BH117" i="8"/>
  <c r="AZ115" i="8"/>
  <c r="BH112" i="8"/>
  <c r="BL111" i="8"/>
  <c r="AZ108" i="8"/>
  <c r="BL104" i="8"/>
  <c r="BH103" i="8"/>
  <c r="BH101" i="8"/>
  <c r="AZ99" i="8"/>
  <c r="BH96" i="8"/>
  <c r="BL95" i="8"/>
  <c r="AZ92" i="8"/>
  <c r="BL88" i="8"/>
  <c r="BH87" i="8"/>
  <c r="BH85" i="8"/>
  <c r="AZ83" i="8"/>
  <c r="BH80" i="8"/>
  <c r="BL79" i="8"/>
  <c r="AZ76" i="8"/>
  <c r="BL72" i="8"/>
  <c r="BH71" i="8"/>
  <c r="AZ64" i="8"/>
  <c r="BD63" i="8"/>
  <c r="BD58" i="8"/>
  <c r="BH49" i="8"/>
  <c r="AZ47" i="8"/>
  <c r="BH42" i="8"/>
  <c r="B335" i="8"/>
  <c r="AG35" i="8"/>
  <c r="AH35" i="8"/>
  <c r="AN35" i="8"/>
  <c r="AN153" i="8"/>
  <c r="AH153" i="8"/>
  <c r="AJ153" i="8" s="1"/>
  <c r="AK153" i="8" s="1"/>
  <c r="AI304" i="8"/>
  <c r="AH36" i="8"/>
  <c r="AG36" i="8"/>
  <c r="AI187" i="8"/>
  <c r="BL150" i="8"/>
  <c r="BL146" i="8"/>
  <c r="BL142" i="8"/>
  <c r="BL138" i="8"/>
  <c r="BL134" i="8"/>
  <c r="BL130" i="8"/>
  <c r="BL126" i="8"/>
  <c r="BL122" i="8"/>
  <c r="BL118" i="8"/>
  <c r="BL114" i="8"/>
  <c r="BL110" i="8"/>
  <c r="BL106" i="8"/>
  <c r="BL102" i="8"/>
  <c r="BL98" i="8"/>
  <c r="BL94" i="8"/>
  <c r="BL90" i="8"/>
  <c r="BL86" i="8"/>
  <c r="BL82" i="8"/>
  <c r="BL78" i="8"/>
  <c r="BL74" i="8"/>
  <c r="BL70" i="8"/>
  <c r="BL66" i="8"/>
  <c r="BL62" i="8"/>
  <c r="BL58" i="8"/>
  <c r="BL54" i="8"/>
  <c r="BL50" i="8"/>
  <c r="BL46" i="8"/>
  <c r="BL42" i="8"/>
  <c r="BL38" i="8"/>
  <c r="BH154" i="8"/>
  <c r="AJ44" i="8"/>
  <c r="AK44" i="8" s="1"/>
  <c r="AL44" i="8" s="1"/>
  <c r="BD151" i="8"/>
  <c r="BD147" i="8"/>
  <c r="BD143" i="8"/>
  <c r="BD139" i="8"/>
  <c r="BD135" i="8"/>
  <c r="BD131" i="8"/>
  <c r="BD127" i="8"/>
  <c r="BD123" i="8"/>
  <c r="BD119" i="8"/>
  <c r="BD115" i="8"/>
  <c r="BD111" i="8"/>
  <c r="BD107" i="8"/>
  <c r="BD103" i="8"/>
  <c r="BD99" i="8"/>
  <c r="BD95" i="8"/>
  <c r="BD91" i="8"/>
  <c r="BD87" i="8"/>
  <c r="BD83" i="8"/>
  <c r="BD79" i="8"/>
  <c r="BD75" i="8"/>
  <c r="BL67" i="8"/>
  <c r="BL63" i="8"/>
  <c r="BL59" i="8"/>
  <c r="BL55" i="8"/>
  <c r="BL51" i="8"/>
  <c r="BL47" i="8"/>
  <c r="BL43" i="8"/>
  <c r="BL39" i="8"/>
  <c r="AJ49" i="8"/>
  <c r="AK49" i="8" s="1"/>
  <c r="AL49" i="8" s="1"/>
  <c r="BD35" i="8"/>
  <c r="BD152" i="8"/>
  <c r="BD148" i="8"/>
  <c r="BD144" i="8"/>
  <c r="BD140" i="8"/>
  <c r="BD136" i="8"/>
  <c r="BD132" i="8"/>
  <c r="BD128" i="8"/>
  <c r="BD124" i="8"/>
  <c r="BD120" i="8"/>
  <c r="BD116" i="8"/>
  <c r="BD112" i="8"/>
  <c r="BD108" i="8"/>
  <c r="BD104" i="8"/>
  <c r="BD100" i="8"/>
  <c r="BD96" i="8"/>
  <c r="BD92" i="8"/>
  <c r="BD88" i="8"/>
  <c r="BD84" i="8"/>
  <c r="BD80" i="8"/>
  <c r="BD76" i="8"/>
  <c r="BD72" i="8"/>
  <c r="BD68" i="8"/>
  <c r="BD64" i="8"/>
  <c r="BD60" i="8"/>
  <c r="BD56" i="8"/>
  <c r="BD52" i="8"/>
  <c r="BD48" i="8"/>
  <c r="BD44" i="8"/>
  <c r="BD40" i="8"/>
  <c r="BD36" i="8"/>
  <c r="AJ105" i="8"/>
  <c r="AK105" i="8" s="1"/>
  <c r="AL105" i="8" s="1"/>
  <c r="BD153" i="8"/>
  <c r="BD149" i="8"/>
  <c r="BD145" i="8"/>
  <c r="BD141" i="8"/>
  <c r="BD137" i="8"/>
  <c r="BD133" i="8"/>
  <c r="BD129" i="8"/>
  <c r="BD125" i="8"/>
  <c r="BD121" i="8"/>
  <c r="BD117" i="8"/>
  <c r="BD113" i="8"/>
  <c r="BD109" i="8"/>
  <c r="BD105" i="8"/>
  <c r="BD101" i="8"/>
  <c r="BD97" i="8"/>
  <c r="BD93" i="8"/>
  <c r="BD89" i="8"/>
  <c r="BD85" i="8"/>
  <c r="BD81" i="8"/>
  <c r="BD77" i="8"/>
  <c r="BD73" i="8"/>
  <c r="BD69" i="8"/>
  <c r="BD65" i="8"/>
  <c r="BD61" i="8"/>
  <c r="BD57" i="8"/>
  <c r="BD53" i="8"/>
  <c r="BD49" i="8"/>
  <c r="BD45" i="8"/>
  <c r="BD41" i="8"/>
  <c r="BD37" i="8"/>
  <c r="AJ70" i="8"/>
  <c r="AK70" i="8" s="1"/>
  <c r="AL70" i="8" s="1"/>
  <c r="BL153" i="8"/>
  <c r="BL149" i="8"/>
  <c r="BL145" i="8"/>
  <c r="BL141" i="8"/>
  <c r="BL137" i="8"/>
  <c r="BL133" i="8"/>
  <c r="BL129" i="8"/>
  <c r="BL125" i="8"/>
  <c r="BL121" i="8"/>
  <c r="BL117" i="8"/>
  <c r="BL113" i="8"/>
  <c r="BL109" i="8"/>
  <c r="BL105" i="8"/>
  <c r="BL101" i="8"/>
  <c r="BL97" i="8"/>
  <c r="BL93" i="8"/>
  <c r="BL89" i="8"/>
  <c r="BL85" i="8"/>
  <c r="BL81" i="8"/>
  <c r="BL77" i="8"/>
  <c r="BL73" i="8"/>
  <c r="BL69" i="8"/>
  <c r="BL65" i="8"/>
  <c r="BL61" i="8"/>
  <c r="BL57" i="8"/>
  <c r="BL53" i="8"/>
  <c r="BL49" i="8"/>
  <c r="BL45" i="8"/>
  <c r="BL41" i="8"/>
  <c r="BL37" i="8"/>
  <c r="AJ134" i="8"/>
  <c r="AK134" i="8" s="1"/>
  <c r="AL134" i="8" s="1"/>
  <c r="AJ100" i="8"/>
  <c r="AK100" i="8" s="1"/>
  <c r="AL100" i="8" s="1"/>
  <c r="AJ47" i="8"/>
  <c r="AK47" i="8" s="1"/>
  <c r="AL47" i="8" s="1"/>
  <c r="AJ79" i="8"/>
  <c r="AK79" i="8" s="1"/>
  <c r="AL79" i="8" s="1"/>
  <c r="AJ140" i="8"/>
  <c r="AK140" i="8" s="1"/>
  <c r="AL140" i="8" s="1"/>
  <c r="AJ110" i="8"/>
  <c r="AK110" i="8" s="1"/>
  <c r="AL110" i="8" s="1"/>
  <c r="AJ86" i="8"/>
  <c r="AK86" i="8" s="1"/>
  <c r="AL86" i="8" s="1"/>
  <c r="AJ76" i="8"/>
  <c r="AK76" i="8" s="1"/>
  <c r="AL76" i="8" s="1"/>
  <c r="AJ102" i="8"/>
  <c r="AK102" i="8" s="1"/>
  <c r="AL102" i="8" s="1"/>
  <c r="AJ94" i="8"/>
  <c r="AK94" i="8" s="1"/>
  <c r="AL94" i="8" s="1"/>
  <c r="AJ81" i="8"/>
  <c r="AK81" i="8" s="1"/>
  <c r="AL81" i="8" s="1"/>
  <c r="AJ145" i="8"/>
  <c r="AK145" i="8" s="1"/>
  <c r="AL145" i="8" s="1"/>
  <c r="AJ142" i="8"/>
  <c r="AK142" i="8" s="1"/>
  <c r="AL142" i="8" s="1"/>
  <c r="AJ38" i="8"/>
  <c r="AK38" i="8" s="1"/>
  <c r="AL38" i="8" s="1"/>
  <c r="AI146" i="8"/>
  <c r="AJ146" i="8" s="1"/>
  <c r="AK146" i="8" s="1"/>
  <c r="AL146" i="8" s="1"/>
  <c r="AG144" i="8"/>
  <c r="AJ144" i="8" s="1"/>
  <c r="AK144" i="8" s="1"/>
  <c r="AL144" i="8" s="1"/>
  <c r="AJ118" i="8"/>
  <c r="AK118" i="8" s="1"/>
  <c r="AL118" i="8" s="1"/>
  <c r="AI112" i="8"/>
  <c r="AI106" i="8"/>
  <c r="AG104" i="8"/>
  <c r="AJ104" i="8" s="1"/>
  <c r="AK104" i="8" s="1"/>
  <c r="AL104" i="8" s="1"/>
  <c r="AG98" i="8"/>
  <c r="AJ98" i="8" s="1"/>
  <c r="AK98" i="8" s="1"/>
  <c r="AL98" i="8" s="1"/>
  <c r="AH72" i="8"/>
  <c r="AJ72" i="8" s="1"/>
  <c r="AK72" i="8" s="1"/>
  <c r="AL72" i="8" s="1"/>
  <c r="AH66" i="8"/>
  <c r="AJ66" i="8" s="1"/>
  <c r="AK66" i="8" s="1"/>
  <c r="AL66" i="8" s="1"/>
  <c r="AN146" i="8"/>
  <c r="AN96" i="8"/>
  <c r="AN82" i="8"/>
  <c r="AH120" i="8"/>
  <c r="AI114" i="8"/>
  <c r="AG112" i="8"/>
  <c r="AJ112" i="8" s="1"/>
  <c r="AK112" i="8" s="1"/>
  <c r="AL112" i="8" s="1"/>
  <c r="AG106" i="8"/>
  <c r="AI88" i="8"/>
  <c r="AH80" i="8"/>
  <c r="AJ80" i="8" s="1"/>
  <c r="AK80" i="8" s="1"/>
  <c r="AL80" i="8" s="1"/>
  <c r="AH74" i="8"/>
  <c r="AJ74" i="8" s="1"/>
  <c r="AK74" i="8" s="1"/>
  <c r="AL74" i="8" s="1"/>
  <c r="AJ54" i="8"/>
  <c r="AK54" i="8" s="1"/>
  <c r="AL54" i="8" s="1"/>
  <c r="AH48" i="8"/>
  <c r="AJ48" i="8" s="1"/>
  <c r="AK48" i="8" s="1"/>
  <c r="AL48" i="8" s="1"/>
  <c r="AH42" i="8"/>
  <c r="AN98" i="8"/>
  <c r="AN48" i="8"/>
  <c r="AJ138" i="8"/>
  <c r="AK138" i="8" s="1"/>
  <c r="AL138" i="8" s="1"/>
  <c r="AJ143" i="8"/>
  <c r="AK143" i="8" s="1"/>
  <c r="AL143" i="8" s="1"/>
  <c r="AJ137" i="8"/>
  <c r="AK137" i="8" s="1"/>
  <c r="AL137" i="8" s="1"/>
  <c r="AJ132" i="8"/>
  <c r="AK132" i="8" s="1"/>
  <c r="AL132" i="8" s="1"/>
  <c r="AI128" i="8"/>
  <c r="AJ126" i="8"/>
  <c r="AK126" i="8" s="1"/>
  <c r="AL126" i="8" s="1"/>
  <c r="AI122" i="8"/>
  <c r="AG120" i="8"/>
  <c r="AH114" i="8"/>
  <c r="AH88" i="8"/>
  <c r="AI82" i="8"/>
  <c r="AG80" i="8"/>
  <c r="AI56" i="8"/>
  <c r="AI50" i="8"/>
  <c r="AG42" i="8"/>
  <c r="AN56" i="8"/>
  <c r="AH128" i="8"/>
  <c r="AJ128" i="8" s="1"/>
  <c r="AK128" i="8" s="1"/>
  <c r="AL128" i="8" s="1"/>
  <c r="AH122" i="8"/>
  <c r="AG114" i="8"/>
  <c r="AI96" i="8"/>
  <c r="AI90" i="8"/>
  <c r="AH82" i="8"/>
  <c r="AH56" i="8"/>
  <c r="AJ56" i="8" s="1"/>
  <c r="AK56" i="8" s="1"/>
  <c r="AL56" i="8" s="1"/>
  <c r="AH50" i="8"/>
  <c r="AN128" i="8"/>
  <c r="AN64" i="8"/>
  <c r="AN50" i="8"/>
  <c r="AJ148" i="8"/>
  <c r="AK148" i="8" s="1"/>
  <c r="AL148" i="8" s="1"/>
  <c r="AI136" i="8"/>
  <c r="AJ136" i="8" s="1"/>
  <c r="AK136" i="8" s="1"/>
  <c r="AL136" i="8" s="1"/>
  <c r="AI130" i="8"/>
  <c r="AJ130" i="8" s="1"/>
  <c r="AK130" i="8" s="1"/>
  <c r="AL130" i="8" s="1"/>
  <c r="AG122" i="8"/>
  <c r="AJ111" i="8"/>
  <c r="AK111" i="8" s="1"/>
  <c r="AL111" i="8" s="1"/>
  <c r="AH96" i="8"/>
  <c r="AJ96" i="8" s="1"/>
  <c r="AK96" i="8" s="1"/>
  <c r="AL96" i="8" s="1"/>
  <c r="AH90" i="8"/>
  <c r="AJ90" i="8" s="1"/>
  <c r="AK90" i="8" s="1"/>
  <c r="AL90" i="8" s="1"/>
  <c r="AJ73" i="8"/>
  <c r="AK73" i="8" s="1"/>
  <c r="AL73" i="8" s="1"/>
  <c r="AJ68" i="8"/>
  <c r="AK68" i="8" s="1"/>
  <c r="AL68" i="8" s="1"/>
  <c r="AI64" i="8"/>
  <c r="AJ64" i="8" s="1"/>
  <c r="AK64" i="8" s="1"/>
  <c r="AL64" i="8" s="1"/>
  <c r="AJ62" i="8"/>
  <c r="AK62" i="8" s="1"/>
  <c r="AL62" i="8" s="1"/>
  <c r="AI58" i="8"/>
  <c r="AJ58" i="8" s="1"/>
  <c r="AK58" i="8" s="1"/>
  <c r="AL58" i="8" s="1"/>
  <c r="AJ41" i="8"/>
  <c r="AK41" i="8" s="1"/>
  <c r="AL41" i="8" s="1"/>
  <c r="AN136" i="8"/>
  <c r="AN58" i="8"/>
  <c r="AJ150" i="8"/>
  <c r="AK150" i="8" s="1"/>
  <c r="AL150" i="8" s="1"/>
  <c r="AI144" i="8"/>
  <c r="AH130" i="8"/>
  <c r="AJ113" i="8"/>
  <c r="AK113" i="8" s="1"/>
  <c r="AL113" i="8" s="1"/>
  <c r="BL35" i="8"/>
  <c r="AV155" i="8"/>
  <c r="B163" i="8" s="1"/>
  <c r="AZ35" i="8"/>
  <c r="AG154" i="8"/>
  <c r="AH154" i="8"/>
  <c r="AI154" i="8"/>
  <c r="AH147" i="8"/>
  <c r="AJ147" i="8" s="1"/>
  <c r="AK147" i="8" s="1"/>
  <c r="AL147" i="8" s="1"/>
  <c r="AJ135" i="8"/>
  <c r="AK135" i="8" s="1"/>
  <c r="AL135" i="8" s="1"/>
  <c r="AJ125" i="8"/>
  <c r="AK125" i="8" s="1"/>
  <c r="AL125" i="8" s="1"/>
  <c r="AH115" i="8"/>
  <c r="AJ115" i="8" s="1"/>
  <c r="AK115" i="8" s="1"/>
  <c r="AL115" i="8" s="1"/>
  <c r="AJ108" i="8"/>
  <c r="AK108" i="8" s="1"/>
  <c r="AL108" i="8" s="1"/>
  <c r="AJ103" i="8"/>
  <c r="AK103" i="8" s="1"/>
  <c r="AL103" i="8" s="1"/>
  <c r="AJ93" i="8"/>
  <c r="AK93" i="8" s="1"/>
  <c r="AL93" i="8" s="1"/>
  <c r="AH83" i="8"/>
  <c r="AJ83" i="8" s="1"/>
  <c r="AK83" i="8" s="1"/>
  <c r="AL83" i="8" s="1"/>
  <c r="AJ71" i="8"/>
  <c r="AK71" i="8" s="1"/>
  <c r="AL71" i="8" s="1"/>
  <c r="AJ61" i="8"/>
  <c r="AK61" i="8" s="1"/>
  <c r="AL61" i="8" s="1"/>
  <c r="AH51" i="8"/>
  <c r="AJ51" i="8" s="1"/>
  <c r="AK51" i="8" s="1"/>
  <c r="AL51" i="8" s="1"/>
  <c r="AJ39" i="8"/>
  <c r="AK39" i="8" s="1"/>
  <c r="AL39" i="8" s="1"/>
  <c r="AN139" i="8"/>
  <c r="AN131" i="8"/>
  <c r="AN123" i="8"/>
  <c r="AN115" i="8"/>
  <c r="AN107" i="8"/>
  <c r="AN99" i="8"/>
  <c r="AN91" i="8"/>
  <c r="AN83" i="8"/>
  <c r="AN75" i="8"/>
  <c r="AN67" i="8"/>
  <c r="AN59" i="8"/>
  <c r="AN51" i="8"/>
  <c r="AN43" i="8"/>
  <c r="AI107" i="8"/>
  <c r="AI75" i="8"/>
  <c r="AI43" i="8"/>
  <c r="AJ127" i="8"/>
  <c r="AK127" i="8" s="1"/>
  <c r="AL127" i="8" s="1"/>
  <c r="AH107" i="8"/>
  <c r="AJ95" i="8"/>
  <c r="AK95" i="8" s="1"/>
  <c r="AL95" i="8" s="1"/>
  <c r="AJ85" i="8"/>
  <c r="AK85" i="8" s="1"/>
  <c r="AL85" i="8" s="1"/>
  <c r="AH75" i="8"/>
  <c r="AJ63" i="8"/>
  <c r="AK63" i="8" s="1"/>
  <c r="AL63" i="8" s="1"/>
  <c r="AJ53" i="8"/>
  <c r="AK53" i="8" s="1"/>
  <c r="AL53" i="8" s="1"/>
  <c r="AH43" i="8"/>
  <c r="AH139" i="8"/>
  <c r="AJ139" i="8" s="1"/>
  <c r="AK139" i="8" s="1"/>
  <c r="AL139" i="8" s="1"/>
  <c r="AI131" i="8"/>
  <c r="AJ129" i="8"/>
  <c r="AK129" i="8" s="1"/>
  <c r="AL129" i="8" s="1"/>
  <c r="AJ124" i="8"/>
  <c r="AK124" i="8" s="1"/>
  <c r="AL124" i="8" s="1"/>
  <c r="AI99" i="8"/>
  <c r="AJ97" i="8"/>
  <c r="AK97" i="8" s="1"/>
  <c r="AL97" i="8" s="1"/>
  <c r="AJ92" i="8"/>
  <c r="AK92" i="8" s="1"/>
  <c r="AL92" i="8" s="1"/>
  <c r="AI67" i="8"/>
  <c r="AJ65" i="8"/>
  <c r="AK65" i="8" s="1"/>
  <c r="AL65" i="8" s="1"/>
  <c r="AJ60" i="8"/>
  <c r="AK60" i="8" s="1"/>
  <c r="AL60" i="8" s="1"/>
  <c r="AJ152" i="8"/>
  <c r="AK152" i="8" s="1"/>
  <c r="AJ149" i="8"/>
  <c r="AK149" i="8" s="1"/>
  <c r="AL149" i="8" s="1"/>
  <c r="AJ117" i="8"/>
  <c r="AK117" i="8" s="1"/>
  <c r="AL117" i="8" s="1"/>
  <c r="AJ151" i="8"/>
  <c r="AK151" i="8" s="1"/>
  <c r="AL151" i="8" s="1"/>
  <c r="AJ141" i="8"/>
  <c r="AK141" i="8" s="1"/>
  <c r="AL141" i="8" s="1"/>
  <c r="AH131" i="8"/>
  <c r="AJ119" i="8"/>
  <c r="AK119" i="8" s="1"/>
  <c r="AL119" i="8" s="1"/>
  <c r="AJ109" i="8"/>
  <c r="AK109" i="8" s="1"/>
  <c r="AL109" i="8" s="1"/>
  <c r="AH99" i="8"/>
  <c r="AJ87" i="8"/>
  <c r="AK87" i="8" s="1"/>
  <c r="AL87" i="8" s="1"/>
  <c r="AJ77" i="8"/>
  <c r="AK77" i="8" s="1"/>
  <c r="AL77" i="8" s="1"/>
  <c r="AH67" i="8"/>
  <c r="AJ55" i="8"/>
  <c r="AK55" i="8" s="1"/>
  <c r="AL55" i="8" s="1"/>
  <c r="AJ45" i="8"/>
  <c r="AK45" i="8" s="1"/>
  <c r="AL45" i="8" s="1"/>
  <c r="AJ40" i="8"/>
  <c r="AK40" i="8" s="1"/>
  <c r="AL40" i="8" s="1"/>
  <c r="AI123" i="8"/>
  <c r="AJ123" i="8" s="1"/>
  <c r="AK123" i="8" s="1"/>
  <c r="AL123" i="8" s="1"/>
  <c r="AJ121" i="8"/>
  <c r="AK121" i="8" s="1"/>
  <c r="AL121" i="8" s="1"/>
  <c r="AJ116" i="8"/>
  <c r="AK116" i="8" s="1"/>
  <c r="AL116" i="8" s="1"/>
  <c r="AI91" i="8"/>
  <c r="AJ91" i="8" s="1"/>
  <c r="AK91" i="8" s="1"/>
  <c r="AL91" i="8" s="1"/>
  <c r="AJ89" i="8"/>
  <c r="AK89" i="8" s="1"/>
  <c r="AL89" i="8" s="1"/>
  <c r="AJ84" i="8"/>
  <c r="AK84" i="8" s="1"/>
  <c r="AL84" i="8" s="1"/>
  <c r="AI59" i="8"/>
  <c r="AJ59" i="8" s="1"/>
  <c r="AK59" i="8" s="1"/>
  <c r="AL59" i="8" s="1"/>
  <c r="AJ57" i="8"/>
  <c r="AK57" i="8" s="1"/>
  <c r="AL57" i="8" s="1"/>
  <c r="AJ52" i="8"/>
  <c r="AK52" i="8" s="1"/>
  <c r="AL52" i="8" s="1"/>
  <c r="AJ133" i="8"/>
  <c r="AK133" i="8" s="1"/>
  <c r="AL133" i="8" s="1"/>
  <c r="AJ101" i="8"/>
  <c r="AK101" i="8" s="1"/>
  <c r="AL101" i="8" s="1"/>
  <c r="AJ69" i="8"/>
  <c r="AK69" i="8" s="1"/>
  <c r="AL69" i="8" s="1"/>
  <c r="AJ37" i="8"/>
  <c r="AK37" i="8" s="1"/>
  <c r="AJ35" i="8" l="1"/>
  <c r="AK35" i="8" s="1"/>
  <c r="AL35" i="8" s="1"/>
  <c r="AJ82" i="8"/>
  <c r="AK82" i="8" s="1"/>
  <c r="AL82" i="8" s="1"/>
  <c r="AJ120" i="8"/>
  <c r="AK120" i="8" s="1"/>
  <c r="AL120" i="8" s="1"/>
  <c r="AJ106" i="8"/>
  <c r="AK106" i="8" s="1"/>
  <c r="AL106" i="8" s="1"/>
  <c r="AJ36" i="8"/>
  <c r="AK36" i="8" s="1"/>
  <c r="AI306" i="8"/>
  <c r="AJ306" i="8" s="1"/>
  <c r="B332" i="8" s="1"/>
  <c r="AJ88" i="8"/>
  <c r="AK88" i="8" s="1"/>
  <c r="AL88" i="8" s="1"/>
  <c r="AJ131" i="8"/>
  <c r="AK131" i="8" s="1"/>
  <c r="AL131" i="8" s="1"/>
  <c r="AJ50" i="8"/>
  <c r="AK50" i="8" s="1"/>
  <c r="AL50" i="8" s="1"/>
  <c r="AJ107" i="8"/>
  <c r="AK107" i="8" s="1"/>
  <c r="AL107" i="8" s="1"/>
  <c r="AJ99" i="8"/>
  <c r="AK99" i="8" s="1"/>
  <c r="AL99" i="8" s="1"/>
  <c r="AJ43" i="8"/>
  <c r="AK43" i="8" s="1"/>
  <c r="AL43" i="8" s="1"/>
  <c r="AJ122" i="8"/>
  <c r="AK122" i="8" s="1"/>
  <c r="AL122" i="8" s="1"/>
  <c r="AJ42" i="8"/>
  <c r="AK42" i="8" s="1"/>
  <c r="AL42" i="8" s="1"/>
  <c r="AJ67" i="8"/>
  <c r="AK67" i="8" s="1"/>
  <c r="AL67" i="8" s="1"/>
  <c r="AJ75" i="8"/>
  <c r="AK75" i="8" s="1"/>
  <c r="AL75" i="8" s="1"/>
  <c r="AJ114" i="8"/>
  <c r="AK114" i="8" s="1"/>
  <c r="AL114" i="8" s="1"/>
  <c r="AP155" i="8"/>
  <c r="B162" i="8" s="1"/>
  <c r="AJ154" i="8"/>
  <c r="AK154" i="8" s="1"/>
  <c r="AK155" i="8" l="1"/>
  <c r="AL152" i="8" s="1"/>
  <c r="AL154" i="8" l="1"/>
  <c r="AL36" i="8"/>
  <c r="AL37" i="8"/>
  <c r="AL153" i="8"/>
  <c r="AL155" i="8" l="1"/>
  <c r="AM155" i="8" s="1"/>
  <c r="B159" i="8" s="1"/>
  <c r="B310" i="8"/>
  <c r="AG706" i="8" l="1"/>
  <c r="AF706" i="8"/>
  <c r="AH360" i="8"/>
  <c r="AI360" i="8" l="1"/>
  <c r="AH480" i="8"/>
  <c r="AI477" i="8" s="1"/>
  <c r="AD155" i="8"/>
  <c r="AC155" i="8"/>
  <c r="AB155" i="8"/>
  <c r="AA155" i="8"/>
  <c r="Z155" i="8"/>
  <c r="Y155" i="8"/>
  <c r="D446" i="7"/>
  <c r="AK446" i="7" s="1"/>
  <c r="D447" i="7"/>
  <c r="AK447" i="7" s="1"/>
  <c r="D448" i="7"/>
  <c r="D449" i="7"/>
  <c r="AG449" i="7" s="1"/>
  <c r="AH449" i="7" s="1"/>
  <c r="AI449" i="7" s="1"/>
  <c r="D450" i="7"/>
  <c r="D451" i="7"/>
  <c r="D452" i="7"/>
  <c r="D453" i="7"/>
  <c r="AK453" i="7" s="1"/>
  <c r="D454" i="7"/>
  <c r="D455" i="7"/>
  <c r="AG455" i="7" s="1"/>
  <c r="AH455" i="7" s="1"/>
  <c r="AI455" i="7" s="1"/>
  <c r="D456" i="7"/>
  <c r="D457" i="7"/>
  <c r="AG457" i="7" s="1"/>
  <c r="AH457" i="7" s="1"/>
  <c r="AI457" i="7" s="1"/>
  <c r="D458" i="7"/>
  <c r="D459" i="7"/>
  <c r="D460" i="7"/>
  <c r="D461" i="7"/>
  <c r="AK461" i="7" s="1"/>
  <c r="D462" i="7"/>
  <c r="D463" i="7"/>
  <c r="AG463" i="7" s="1"/>
  <c r="AH463" i="7" s="1"/>
  <c r="AI463" i="7" s="1"/>
  <c r="D464" i="7"/>
  <c r="D465" i="7"/>
  <c r="AG465" i="7" s="1"/>
  <c r="AH465" i="7" s="1"/>
  <c r="AI465" i="7" s="1"/>
  <c r="D466" i="7"/>
  <c r="D467" i="7"/>
  <c r="D468" i="7"/>
  <c r="D469" i="7"/>
  <c r="AK469" i="7" s="1"/>
  <c r="D470" i="7"/>
  <c r="D471" i="7"/>
  <c r="AG471" i="7" s="1"/>
  <c r="AH471" i="7" s="1"/>
  <c r="AI471" i="7" s="1"/>
  <c r="D472" i="7"/>
  <c r="D473" i="7"/>
  <c r="AG473" i="7" s="1"/>
  <c r="AH473" i="7" s="1"/>
  <c r="AI473" i="7" s="1"/>
  <c r="D474" i="7"/>
  <c r="D475" i="7"/>
  <c r="D476" i="7"/>
  <c r="D477" i="7"/>
  <c r="AK477" i="7" s="1"/>
  <c r="D478" i="7"/>
  <c r="D479" i="7"/>
  <c r="AK479" i="7" s="1"/>
  <c r="D480" i="7"/>
  <c r="D481" i="7"/>
  <c r="AK481" i="7" s="1"/>
  <c r="D482" i="7"/>
  <c r="D483" i="7"/>
  <c r="D484" i="7"/>
  <c r="D485" i="7"/>
  <c r="AK485" i="7" s="1"/>
  <c r="D486" i="7"/>
  <c r="D487" i="7"/>
  <c r="AG487" i="7" s="1"/>
  <c r="AH487" i="7" s="1"/>
  <c r="AI487" i="7" s="1"/>
  <c r="D488" i="7"/>
  <c r="D489" i="7"/>
  <c r="AK489" i="7" s="1"/>
  <c r="D490" i="7"/>
  <c r="D491" i="7"/>
  <c r="D492" i="7"/>
  <c r="D493" i="7"/>
  <c r="AK493" i="7" s="1"/>
  <c r="D494" i="7"/>
  <c r="D495" i="7"/>
  <c r="AG495" i="7" s="1"/>
  <c r="AH495" i="7" s="1"/>
  <c r="AI495" i="7" s="1"/>
  <c r="D496" i="7"/>
  <c r="D497" i="7"/>
  <c r="AK497" i="7" s="1"/>
  <c r="D498" i="7"/>
  <c r="D499" i="7"/>
  <c r="D500" i="7"/>
  <c r="D501" i="7"/>
  <c r="AK501" i="7" s="1"/>
  <c r="D502" i="7"/>
  <c r="D503" i="7"/>
  <c r="AG503" i="7" s="1"/>
  <c r="AH503" i="7" s="1"/>
  <c r="AI503" i="7" s="1"/>
  <c r="D504" i="7"/>
  <c r="D505" i="7"/>
  <c r="AG505" i="7" s="1"/>
  <c r="AH505" i="7" s="1"/>
  <c r="AI505" i="7" s="1"/>
  <c r="D506" i="7"/>
  <c r="D507" i="7"/>
  <c r="D508" i="7"/>
  <c r="D509" i="7"/>
  <c r="AK509" i="7" s="1"/>
  <c r="D510" i="7"/>
  <c r="D511" i="7"/>
  <c r="AG511" i="7" s="1"/>
  <c r="AH511" i="7" s="1"/>
  <c r="AI511" i="7" s="1"/>
  <c r="D512" i="7"/>
  <c r="D513" i="7"/>
  <c r="AG513" i="7" s="1"/>
  <c r="AH513" i="7" s="1"/>
  <c r="AI513" i="7" s="1"/>
  <c r="D514" i="7"/>
  <c r="D515" i="7"/>
  <c r="D516" i="7"/>
  <c r="D517" i="7"/>
  <c r="AK517" i="7" s="1"/>
  <c r="D518" i="7"/>
  <c r="D519" i="7"/>
  <c r="AG519" i="7" s="1"/>
  <c r="AH519" i="7" s="1"/>
  <c r="AI519" i="7" s="1"/>
  <c r="D520" i="7"/>
  <c r="D521" i="7"/>
  <c r="AK521" i="7" s="1"/>
  <c r="D522" i="7"/>
  <c r="D523" i="7"/>
  <c r="D524" i="7"/>
  <c r="D525" i="7"/>
  <c r="AK525" i="7" s="1"/>
  <c r="D526" i="7"/>
  <c r="D527" i="7"/>
  <c r="AG527" i="7" s="1"/>
  <c r="AH527" i="7" s="1"/>
  <c r="AI527" i="7" s="1"/>
  <c r="D528" i="7"/>
  <c r="D529" i="7"/>
  <c r="AG529" i="7" s="1"/>
  <c r="AH529" i="7" s="1"/>
  <c r="AI529" i="7" s="1"/>
  <c r="D530" i="7"/>
  <c r="D531" i="7"/>
  <c r="D532" i="7"/>
  <c r="D533" i="7"/>
  <c r="AK533" i="7" s="1"/>
  <c r="D534" i="7"/>
  <c r="D535" i="7"/>
  <c r="AG535" i="7" s="1"/>
  <c r="AH535" i="7" s="1"/>
  <c r="AI535" i="7" s="1"/>
  <c r="D536" i="7"/>
  <c r="D537" i="7"/>
  <c r="AG537" i="7" s="1"/>
  <c r="AH537" i="7" s="1"/>
  <c r="AI537" i="7" s="1"/>
  <c r="D538" i="7"/>
  <c r="D539" i="7"/>
  <c r="D540" i="7"/>
  <c r="D541" i="7"/>
  <c r="AK541" i="7" s="1"/>
  <c r="D542" i="7"/>
  <c r="D543" i="7"/>
  <c r="AK543" i="7" s="1"/>
  <c r="D544" i="7"/>
  <c r="D545" i="7"/>
  <c r="AK545" i="7" s="1"/>
  <c r="D546" i="7"/>
  <c r="D547" i="7"/>
  <c r="D548" i="7"/>
  <c r="D549" i="7"/>
  <c r="AK549" i="7" s="1"/>
  <c r="D550" i="7"/>
  <c r="D551" i="7"/>
  <c r="D552" i="7"/>
  <c r="D553" i="7"/>
  <c r="AK553" i="7" s="1"/>
  <c r="D554" i="7"/>
  <c r="D555" i="7"/>
  <c r="D556" i="7"/>
  <c r="D557" i="7"/>
  <c r="AK557" i="7" s="1"/>
  <c r="D558" i="7"/>
  <c r="D559" i="7"/>
  <c r="AG559" i="7" s="1"/>
  <c r="AH559" i="7" s="1"/>
  <c r="AI559" i="7" s="1"/>
  <c r="D560" i="7"/>
  <c r="D561" i="7"/>
  <c r="AK561" i="7" s="1"/>
  <c r="D562" i="7"/>
  <c r="AK562" i="7" s="1"/>
  <c r="D563" i="7"/>
  <c r="AK563" i="7" s="1"/>
  <c r="D564" i="7"/>
  <c r="AK564" i="7" s="1"/>
  <c r="D445" i="7"/>
  <c r="AK445" i="7" s="1"/>
  <c r="AK448" i="7"/>
  <c r="AK450" i="7"/>
  <c r="AK451" i="7"/>
  <c r="AK452" i="7"/>
  <c r="AK454" i="7"/>
  <c r="AK456" i="7"/>
  <c r="AK458" i="7"/>
  <c r="AK459" i="7"/>
  <c r="AK460" i="7"/>
  <c r="AK462" i="7"/>
  <c r="AK464" i="7"/>
  <c r="AK466" i="7"/>
  <c r="AK467" i="7"/>
  <c r="AK468" i="7"/>
  <c r="AK470" i="7"/>
  <c r="AK472" i="7"/>
  <c r="AK474" i="7"/>
  <c r="AK475" i="7"/>
  <c r="AK476" i="7"/>
  <c r="AK478" i="7"/>
  <c r="AK480" i="7"/>
  <c r="AK482" i="7"/>
  <c r="AK483" i="7"/>
  <c r="AK484" i="7"/>
  <c r="AK486" i="7"/>
  <c r="AK487" i="7"/>
  <c r="AK488" i="7"/>
  <c r="AK490" i="7"/>
  <c r="AK491" i="7"/>
  <c r="AK492" i="7"/>
  <c r="AK494" i="7"/>
  <c r="AK496" i="7"/>
  <c r="AK498" i="7"/>
  <c r="AK499" i="7"/>
  <c r="AK500" i="7"/>
  <c r="AK502" i="7"/>
  <c r="AK503" i="7"/>
  <c r="AK504" i="7"/>
  <c r="AK505" i="7"/>
  <c r="AK506" i="7"/>
  <c r="AK507" i="7"/>
  <c r="AK508" i="7"/>
  <c r="AK510" i="7"/>
  <c r="AK512" i="7"/>
  <c r="AK514" i="7"/>
  <c r="AK515" i="7"/>
  <c r="AK516" i="7"/>
  <c r="AK518" i="7"/>
  <c r="AK520" i="7"/>
  <c r="AK522" i="7"/>
  <c r="AK523" i="7"/>
  <c r="AK524" i="7"/>
  <c r="AK526" i="7"/>
  <c r="AK528" i="7"/>
  <c r="AK530" i="7"/>
  <c r="AK531" i="7"/>
  <c r="AK532" i="7"/>
  <c r="AK534" i="7"/>
  <c r="AK536" i="7"/>
  <c r="AK538" i="7"/>
  <c r="AK539" i="7"/>
  <c r="AK540" i="7"/>
  <c r="AK542" i="7"/>
  <c r="AK544" i="7"/>
  <c r="AK546" i="7"/>
  <c r="AK547" i="7"/>
  <c r="AK548" i="7"/>
  <c r="AK550" i="7"/>
  <c r="AK551" i="7"/>
  <c r="AK552" i="7"/>
  <c r="AK554" i="7"/>
  <c r="AK555" i="7"/>
  <c r="AK556" i="7"/>
  <c r="AK558" i="7"/>
  <c r="AK560" i="7"/>
  <c r="AG448" i="7"/>
  <c r="AH448" i="7" s="1"/>
  <c r="AI448" i="7" s="1"/>
  <c r="AG450" i="7"/>
  <c r="AH450" i="7" s="1"/>
  <c r="AI450" i="7" s="1"/>
  <c r="AG451" i="7"/>
  <c r="AH451" i="7" s="1"/>
  <c r="AI451" i="7" s="1"/>
  <c r="AG452" i="7"/>
  <c r="AH452" i="7" s="1"/>
  <c r="AI452" i="7" s="1"/>
  <c r="AG454" i="7"/>
  <c r="AH454" i="7" s="1"/>
  <c r="AI454" i="7" s="1"/>
  <c r="AG456" i="7"/>
  <c r="AH456" i="7" s="1"/>
  <c r="AI456" i="7" s="1"/>
  <c r="AG458" i="7"/>
  <c r="AH458" i="7" s="1"/>
  <c r="AI458" i="7" s="1"/>
  <c r="AG459" i="7"/>
  <c r="AH459" i="7" s="1"/>
  <c r="AI459" i="7" s="1"/>
  <c r="AG460" i="7"/>
  <c r="AH460" i="7" s="1"/>
  <c r="AI460" i="7" s="1"/>
  <c r="AG461" i="7"/>
  <c r="AH461" i="7" s="1"/>
  <c r="AI461" i="7" s="1"/>
  <c r="AG462" i="7"/>
  <c r="AH462" i="7" s="1"/>
  <c r="AI462" i="7" s="1"/>
  <c r="AG464" i="7"/>
  <c r="AH464" i="7" s="1"/>
  <c r="AI464" i="7" s="1"/>
  <c r="AG466" i="7"/>
  <c r="AH466" i="7" s="1"/>
  <c r="AI466" i="7" s="1"/>
  <c r="AG467" i="7"/>
  <c r="AH467" i="7" s="1"/>
  <c r="AI467" i="7" s="1"/>
  <c r="AG468" i="7"/>
  <c r="AH468" i="7" s="1"/>
  <c r="AI468" i="7" s="1"/>
  <c r="AG470" i="7"/>
  <c r="AH470" i="7" s="1"/>
  <c r="AI470" i="7" s="1"/>
  <c r="AG472" i="7"/>
  <c r="AH472" i="7" s="1"/>
  <c r="AI472" i="7" s="1"/>
  <c r="AG474" i="7"/>
  <c r="AH474" i="7" s="1"/>
  <c r="AI474" i="7" s="1"/>
  <c r="AG475" i="7"/>
  <c r="AH475" i="7" s="1"/>
  <c r="AI475" i="7" s="1"/>
  <c r="AG476" i="7"/>
  <c r="AH476" i="7" s="1"/>
  <c r="AI476" i="7" s="1"/>
  <c r="AG477" i="7"/>
  <c r="AH477" i="7" s="1"/>
  <c r="AI477" i="7" s="1"/>
  <c r="AG478" i="7"/>
  <c r="AH478" i="7" s="1"/>
  <c r="AI478" i="7" s="1"/>
  <c r="AG480" i="7"/>
  <c r="AH480" i="7" s="1"/>
  <c r="AI480" i="7" s="1"/>
  <c r="AG482" i="7"/>
  <c r="AH482" i="7" s="1"/>
  <c r="AI482" i="7" s="1"/>
  <c r="AG483" i="7"/>
  <c r="AH483" i="7" s="1"/>
  <c r="AI483" i="7" s="1"/>
  <c r="AG484" i="7"/>
  <c r="AH484" i="7" s="1"/>
  <c r="AI484" i="7" s="1"/>
  <c r="AG486" i="7"/>
  <c r="AH486" i="7" s="1"/>
  <c r="AI486" i="7" s="1"/>
  <c r="AG488" i="7"/>
  <c r="AH488" i="7" s="1"/>
  <c r="AI488" i="7" s="1"/>
  <c r="AG490" i="7"/>
  <c r="AH490" i="7" s="1"/>
  <c r="AI490" i="7" s="1"/>
  <c r="AG491" i="7"/>
  <c r="AH491" i="7" s="1"/>
  <c r="AI491" i="7" s="1"/>
  <c r="AG492" i="7"/>
  <c r="AH492" i="7" s="1"/>
  <c r="AI492" i="7" s="1"/>
  <c r="AG493" i="7"/>
  <c r="AH493" i="7" s="1"/>
  <c r="AI493" i="7" s="1"/>
  <c r="AG494" i="7"/>
  <c r="AH494" i="7" s="1"/>
  <c r="AI494" i="7" s="1"/>
  <c r="AG496" i="7"/>
  <c r="AH496" i="7" s="1"/>
  <c r="AI496" i="7" s="1"/>
  <c r="AG498" i="7"/>
  <c r="AH498" i="7" s="1"/>
  <c r="AI498" i="7" s="1"/>
  <c r="AG499" i="7"/>
  <c r="AH499" i="7" s="1"/>
  <c r="AI499" i="7" s="1"/>
  <c r="AG500" i="7"/>
  <c r="AH500" i="7" s="1"/>
  <c r="AI500" i="7" s="1"/>
  <c r="AG502" i="7"/>
  <c r="AH502" i="7" s="1"/>
  <c r="AI502" i="7" s="1"/>
  <c r="AG504" i="7"/>
  <c r="AH504" i="7" s="1"/>
  <c r="AI504" i="7" s="1"/>
  <c r="AG506" i="7"/>
  <c r="AH506" i="7" s="1"/>
  <c r="AI506" i="7" s="1"/>
  <c r="AG507" i="7"/>
  <c r="AH507" i="7" s="1"/>
  <c r="AI507" i="7" s="1"/>
  <c r="AG508" i="7"/>
  <c r="AH508" i="7" s="1"/>
  <c r="AI508" i="7" s="1"/>
  <c r="AG510" i="7"/>
  <c r="AH510" i="7" s="1"/>
  <c r="AI510" i="7" s="1"/>
  <c r="AG512" i="7"/>
  <c r="AH512" i="7" s="1"/>
  <c r="AI512" i="7" s="1"/>
  <c r="AG514" i="7"/>
  <c r="AH514" i="7" s="1"/>
  <c r="AI514" i="7" s="1"/>
  <c r="AG515" i="7"/>
  <c r="AH515" i="7" s="1"/>
  <c r="AI515" i="7" s="1"/>
  <c r="AG516" i="7"/>
  <c r="AH516" i="7" s="1"/>
  <c r="AI516" i="7" s="1"/>
  <c r="AG518" i="7"/>
  <c r="AH518" i="7" s="1"/>
  <c r="AI518" i="7" s="1"/>
  <c r="AG520" i="7"/>
  <c r="AH520" i="7" s="1"/>
  <c r="AI520" i="7" s="1"/>
  <c r="AG522" i="7"/>
  <c r="AH522" i="7" s="1"/>
  <c r="AI522" i="7" s="1"/>
  <c r="AG523" i="7"/>
  <c r="AH523" i="7" s="1"/>
  <c r="AI523" i="7" s="1"/>
  <c r="AG524" i="7"/>
  <c r="AH524" i="7" s="1"/>
  <c r="AI524" i="7" s="1"/>
  <c r="AG526" i="7"/>
  <c r="AH526" i="7" s="1"/>
  <c r="AI526" i="7" s="1"/>
  <c r="AG528" i="7"/>
  <c r="AH528" i="7" s="1"/>
  <c r="AI528" i="7" s="1"/>
  <c r="AG530" i="7"/>
  <c r="AH530" i="7" s="1"/>
  <c r="AI530" i="7" s="1"/>
  <c r="AG531" i="7"/>
  <c r="AH531" i="7" s="1"/>
  <c r="AI531" i="7" s="1"/>
  <c r="AG532" i="7"/>
  <c r="AH532" i="7" s="1"/>
  <c r="AI532" i="7" s="1"/>
  <c r="AG534" i="7"/>
  <c r="AH534" i="7" s="1"/>
  <c r="AI534" i="7" s="1"/>
  <c r="AG536" i="7"/>
  <c r="AH536" i="7" s="1"/>
  <c r="AI536" i="7" s="1"/>
  <c r="AG538" i="7"/>
  <c r="AH538" i="7" s="1"/>
  <c r="AI538" i="7" s="1"/>
  <c r="AG539" i="7"/>
  <c r="AH539" i="7" s="1"/>
  <c r="AI539" i="7" s="1"/>
  <c r="AG540" i="7"/>
  <c r="AH540" i="7" s="1"/>
  <c r="AI540" i="7" s="1"/>
  <c r="AG542" i="7"/>
  <c r="AH542" i="7" s="1"/>
  <c r="AI542" i="7" s="1"/>
  <c r="AG543" i="7"/>
  <c r="AH543" i="7" s="1"/>
  <c r="AI543" i="7" s="1"/>
  <c r="AG544" i="7"/>
  <c r="AH544" i="7" s="1"/>
  <c r="AI544" i="7" s="1"/>
  <c r="AG546" i="7"/>
  <c r="AH546" i="7" s="1"/>
  <c r="AI546" i="7" s="1"/>
  <c r="AG547" i="7"/>
  <c r="AH547" i="7" s="1"/>
  <c r="AI547" i="7" s="1"/>
  <c r="AG548" i="7"/>
  <c r="AH548" i="7" s="1"/>
  <c r="AI548" i="7" s="1"/>
  <c r="AG550" i="7"/>
  <c r="AH550" i="7" s="1"/>
  <c r="AI550" i="7" s="1"/>
  <c r="AG551" i="7"/>
  <c r="AH551" i="7" s="1"/>
  <c r="AI551" i="7" s="1"/>
  <c r="AG552" i="7"/>
  <c r="AH552" i="7" s="1"/>
  <c r="AI552" i="7" s="1"/>
  <c r="AG554" i="7"/>
  <c r="AH554" i="7" s="1"/>
  <c r="AI554" i="7" s="1"/>
  <c r="AG555" i="7"/>
  <c r="AH555" i="7" s="1"/>
  <c r="AI555" i="7" s="1"/>
  <c r="AG556" i="7"/>
  <c r="AH556" i="7" s="1"/>
  <c r="AI556" i="7" s="1"/>
  <c r="AG558" i="7"/>
  <c r="AH558" i="7" s="1"/>
  <c r="AI558" i="7" s="1"/>
  <c r="AG560" i="7"/>
  <c r="AH560" i="7" s="1"/>
  <c r="AI560" i="7" s="1"/>
  <c r="AG562" i="7"/>
  <c r="AH562" i="7" s="1"/>
  <c r="AI562" i="7" s="1"/>
  <c r="AG564" i="7" l="1"/>
  <c r="AH564" i="7" s="1"/>
  <c r="AG447" i="7"/>
  <c r="AH447" i="7" s="1"/>
  <c r="AI447" i="7" s="1"/>
  <c r="AI361" i="8"/>
  <c r="AI478" i="8"/>
  <c r="AG563" i="7"/>
  <c r="AH563" i="7" s="1"/>
  <c r="AI563" i="7" s="1"/>
  <c r="AK559" i="7"/>
  <c r="AK513" i="7"/>
  <c r="AK495" i="7"/>
  <c r="AK449" i="7"/>
  <c r="AG481" i="7"/>
  <c r="AH481" i="7" s="1"/>
  <c r="AI481" i="7" s="1"/>
  <c r="AK457" i="7"/>
  <c r="AK565" i="7" s="1"/>
  <c r="B569" i="7" s="1"/>
  <c r="AG521" i="7"/>
  <c r="AH521" i="7" s="1"/>
  <c r="AI521" i="7" s="1"/>
  <c r="AK529" i="7"/>
  <c r="AK511" i="7"/>
  <c r="AK465" i="7"/>
  <c r="AK537" i="7"/>
  <c r="AK519" i="7"/>
  <c r="AK455" i="7"/>
  <c r="AG489" i="7"/>
  <c r="AH489" i="7" s="1"/>
  <c r="AI489" i="7" s="1"/>
  <c r="AG479" i="7"/>
  <c r="AH479" i="7" s="1"/>
  <c r="AI479" i="7" s="1"/>
  <c r="AK473" i="7"/>
  <c r="AG561" i="7"/>
  <c r="AH561" i="7" s="1"/>
  <c r="AI561" i="7" s="1"/>
  <c r="AG553" i="7"/>
  <c r="AH553" i="7" s="1"/>
  <c r="AI553" i="7" s="1"/>
  <c r="AG545" i="7"/>
  <c r="AH545" i="7" s="1"/>
  <c r="AI545" i="7" s="1"/>
  <c r="AK527" i="7"/>
  <c r="AK463" i="7"/>
  <c r="AK535" i="7"/>
  <c r="AK471" i="7"/>
  <c r="AG497" i="7"/>
  <c r="AH497" i="7" s="1"/>
  <c r="AI497" i="7" s="1"/>
  <c r="AI655" i="8"/>
  <c r="BL155" i="8"/>
  <c r="AG446" i="7"/>
  <c r="AH446" i="7" s="1"/>
  <c r="AI446" i="7" s="1"/>
  <c r="AG445" i="7"/>
  <c r="AH445" i="7" s="1"/>
  <c r="AI445" i="7" s="1"/>
  <c r="AG517" i="7"/>
  <c r="AH517" i="7" s="1"/>
  <c r="AI517" i="7" s="1"/>
  <c r="AG541" i="7"/>
  <c r="AH541" i="7" s="1"/>
  <c r="AI541" i="7" s="1"/>
  <c r="AG549" i="7"/>
  <c r="AH549" i="7" s="1"/>
  <c r="AI549" i="7" s="1"/>
  <c r="AG501" i="7"/>
  <c r="AH501" i="7" s="1"/>
  <c r="AI501" i="7" s="1"/>
  <c r="AG557" i="7"/>
  <c r="AH557" i="7" s="1"/>
  <c r="AI557" i="7" s="1"/>
  <c r="AG525" i="7"/>
  <c r="AH525" i="7" s="1"/>
  <c r="AI525" i="7" s="1"/>
  <c r="AG485" i="7"/>
  <c r="AH485" i="7" s="1"/>
  <c r="AI485" i="7" s="1"/>
  <c r="AG469" i="7"/>
  <c r="AH469" i="7" s="1"/>
  <c r="AI469" i="7" s="1"/>
  <c r="AG453" i="7"/>
  <c r="AH453" i="7" s="1"/>
  <c r="AI453" i="7" s="1"/>
  <c r="AG509" i="7"/>
  <c r="AH509" i="7" s="1"/>
  <c r="AI509" i="7" s="1"/>
  <c r="AG533" i="7"/>
  <c r="AH533" i="7" s="1"/>
  <c r="AI533" i="7" s="1"/>
  <c r="AI480" i="8" l="1"/>
  <c r="AJ480" i="8" s="1"/>
  <c r="B506" i="8" s="1"/>
  <c r="BH155" i="8"/>
  <c r="AH565" i="7"/>
  <c r="AI564" i="7" s="1"/>
  <c r="B433" i="7"/>
  <c r="D312" i="7"/>
  <c r="AK312" i="7" s="1"/>
  <c r="D313" i="7"/>
  <c r="AK313" i="7" s="1"/>
  <c r="D314" i="7"/>
  <c r="AG314" i="7" s="1"/>
  <c r="AH314" i="7" s="1"/>
  <c r="AI314" i="7" s="1"/>
  <c r="D315" i="7"/>
  <c r="D316" i="7"/>
  <c r="AG316" i="7" s="1"/>
  <c r="AH316" i="7" s="1"/>
  <c r="AI316" i="7" s="1"/>
  <c r="D317" i="7"/>
  <c r="D318" i="7"/>
  <c r="D319" i="7"/>
  <c r="AK319" i="7" s="1"/>
  <c r="D320" i="7"/>
  <c r="D321" i="7"/>
  <c r="D322" i="7"/>
  <c r="AG322" i="7" s="1"/>
  <c r="AH322" i="7" s="1"/>
  <c r="AI322" i="7" s="1"/>
  <c r="D323" i="7"/>
  <c r="D324" i="7"/>
  <c r="AG324" i="7" s="1"/>
  <c r="AH324" i="7" s="1"/>
  <c r="AI324" i="7" s="1"/>
  <c r="D325" i="7"/>
  <c r="D326" i="7"/>
  <c r="D327" i="7"/>
  <c r="AK327" i="7" s="1"/>
  <c r="D328" i="7"/>
  <c r="D329" i="7"/>
  <c r="D330" i="7"/>
  <c r="AG330" i="7" s="1"/>
  <c r="AH330" i="7" s="1"/>
  <c r="AI330" i="7" s="1"/>
  <c r="D331" i="7"/>
  <c r="D332" i="7"/>
  <c r="AG332" i="7" s="1"/>
  <c r="AH332" i="7" s="1"/>
  <c r="AI332" i="7" s="1"/>
  <c r="D333" i="7"/>
  <c r="D334" i="7"/>
  <c r="D335" i="7"/>
  <c r="AK335" i="7" s="1"/>
  <c r="D336" i="7"/>
  <c r="D337" i="7"/>
  <c r="D338" i="7"/>
  <c r="AG338" i="7" s="1"/>
  <c r="AH338" i="7" s="1"/>
  <c r="AI338" i="7" s="1"/>
  <c r="D339" i="7"/>
  <c r="D340" i="7"/>
  <c r="AG340" i="7" s="1"/>
  <c r="AH340" i="7" s="1"/>
  <c r="AI340" i="7" s="1"/>
  <c r="D341" i="7"/>
  <c r="D342" i="7"/>
  <c r="D343" i="7"/>
  <c r="AK343" i="7" s="1"/>
  <c r="D344" i="7"/>
  <c r="D345" i="7"/>
  <c r="D346" i="7"/>
  <c r="AK346" i="7" s="1"/>
  <c r="D347" i="7"/>
  <c r="D348" i="7"/>
  <c r="AG348" i="7" s="1"/>
  <c r="AH348" i="7" s="1"/>
  <c r="AI348" i="7" s="1"/>
  <c r="D349" i="7"/>
  <c r="D350" i="7"/>
  <c r="D351" i="7"/>
  <c r="AK351" i="7" s="1"/>
  <c r="D352" i="7"/>
  <c r="D353" i="7"/>
  <c r="D354" i="7"/>
  <c r="AG354" i="7" s="1"/>
  <c r="AH354" i="7" s="1"/>
  <c r="AI354" i="7" s="1"/>
  <c r="D355" i="7"/>
  <c r="D356" i="7"/>
  <c r="AG356" i="7" s="1"/>
  <c r="AH356" i="7" s="1"/>
  <c r="AI356" i="7" s="1"/>
  <c r="D357" i="7"/>
  <c r="D358" i="7"/>
  <c r="D359" i="7"/>
  <c r="AK359" i="7" s="1"/>
  <c r="D360" i="7"/>
  <c r="D361" i="7"/>
  <c r="D362" i="7"/>
  <c r="AK362" i="7" s="1"/>
  <c r="D363" i="7"/>
  <c r="D364" i="7"/>
  <c r="AK364" i="7" s="1"/>
  <c r="D365" i="7"/>
  <c r="D366" i="7"/>
  <c r="D367" i="7"/>
  <c r="AK367" i="7" s="1"/>
  <c r="D368" i="7"/>
  <c r="D369" i="7"/>
  <c r="D370" i="7"/>
  <c r="AG370" i="7" s="1"/>
  <c r="AH370" i="7" s="1"/>
  <c r="AI370" i="7" s="1"/>
  <c r="D371" i="7"/>
  <c r="D372" i="7"/>
  <c r="AG372" i="7" s="1"/>
  <c r="AH372" i="7" s="1"/>
  <c r="AI372" i="7" s="1"/>
  <c r="D373" i="7"/>
  <c r="D374" i="7"/>
  <c r="D375" i="7"/>
  <c r="AK375" i="7" s="1"/>
  <c r="D376" i="7"/>
  <c r="D377" i="7"/>
  <c r="D378" i="7"/>
  <c r="AK378" i="7" s="1"/>
  <c r="D379" i="7"/>
  <c r="D380" i="7"/>
  <c r="AK380" i="7" s="1"/>
  <c r="D381" i="7"/>
  <c r="D382" i="7"/>
  <c r="D383" i="7"/>
  <c r="AK383" i="7" s="1"/>
  <c r="D384" i="7"/>
  <c r="D385" i="7"/>
  <c r="D386" i="7"/>
  <c r="AK386" i="7" s="1"/>
  <c r="D387" i="7"/>
  <c r="D388" i="7"/>
  <c r="AG388" i="7" s="1"/>
  <c r="AH388" i="7" s="1"/>
  <c r="AI388" i="7" s="1"/>
  <c r="D389" i="7"/>
  <c r="D390" i="7"/>
  <c r="D391" i="7"/>
  <c r="AK391" i="7" s="1"/>
  <c r="D392" i="7"/>
  <c r="D393" i="7"/>
  <c r="D394" i="7"/>
  <c r="AK394" i="7" s="1"/>
  <c r="D395" i="7"/>
  <c r="D396" i="7"/>
  <c r="AK396" i="7" s="1"/>
  <c r="D397" i="7"/>
  <c r="D398" i="7"/>
  <c r="D399" i="7"/>
  <c r="AK399" i="7" s="1"/>
  <c r="D400" i="7"/>
  <c r="D401" i="7"/>
  <c r="D402" i="7"/>
  <c r="AK402" i="7" s="1"/>
  <c r="D403" i="7"/>
  <c r="D404" i="7"/>
  <c r="AK404" i="7" s="1"/>
  <c r="D405" i="7"/>
  <c r="D406" i="7"/>
  <c r="D407" i="7"/>
  <c r="AK407" i="7" s="1"/>
  <c r="D408" i="7"/>
  <c r="D409" i="7"/>
  <c r="D410" i="7"/>
  <c r="AK410" i="7" s="1"/>
  <c r="D411" i="7"/>
  <c r="D412" i="7"/>
  <c r="AK412" i="7" s="1"/>
  <c r="D413" i="7"/>
  <c r="D414" i="7"/>
  <c r="D415" i="7"/>
  <c r="AK415" i="7" s="1"/>
  <c r="D416" i="7"/>
  <c r="D417" i="7"/>
  <c r="D418" i="7"/>
  <c r="AG418" i="7" s="1"/>
  <c r="AH418" i="7" s="1"/>
  <c r="AI418" i="7" s="1"/>
  <c r="D419" i="7"/>
  <c r="D420" i="7"/>
  <c r="AK420" i="7" s="1"/>
  <c r="D421" i="7"/>
  <c r="D422" i="7"/>
  <c r="D423" i="7"/>
  <c r="AK423" i="7" s="1"/>
  <c r="D424" i="7"/>
  <c r="D425" i="7"/>
  <c r="D426" i="7"/>
  <c r="AG426" i="7" s="1"/>
  <c r="AH426" i="7" s="1"/>
  <c r="AI426" i="7" s="1"/>
  <c r="D427" i="7"/>
  <c r="D428" i="7"/>
  <c r="AK428" i="7" s="1"/>
  <c r="D429" i="7"/>
  <c r="AK429" i="7" s="1"/>
  <c r="D430" i="7"/>
  <c r="AG430" i="7" s="1"/>
  <c r="AH430" i="7" s="1"/>
  <c r="D311" i="7"/>
  <c r="AK311" i="7" s="1"/>
  <c r="AK315" i="7"/>
  <c r="AK317" i="7"/>
  <c r="AK318" i="7"/>
  <c r="AK320" i="7"/>
  <c r="AK321" i="7"/>
  <c r="AK323" i="7"/>
  <c r="AK324" i="7"/>
  <c r="AK325" i="7"/>
  <c r="AK326" i="7"/>
  <c r="AK328" i="7"/>
  <c r="AK329" i="7"/>
  <c r="AK331" i="7"/>
  <c r="AK333" i="7"/>
  <c r="AK334" i="7"/>
  <c r="AK336" i="7"/>
  <c r="AK337" i="7"/>
  <c r="AK339" i="7"/>
  <c r="AK341" i="7"/>
  <c r="AK342" i="7"/>
  <c r="AK344" i="7"/>
  <c r="AK345" i="7"/>
  <c r="AK347" i="7"/>
  <c r="AK349" i="7"/>
  <c r="AK350" i="7"/>
  <c r="AK352" i="7"/>
  <c r="AK353" i="7"/>
  <c r="AK355" i="7"/>
  <c r="AK357" i="7"/>
  <c r="AK358" i="7"/>
  <c r="AK360" i="7"/>
  <c r="AK361" i="7"/>
  <c r="AK363" i="7"/>
  <c r="AK365" i="7"/>
  <c r="AK366" i="7"/>
  <c r="AK368" i="7"/>
  <c r="AK369" i="7"/>
  <c r="AK370" i="7"/>
  <c r="AK371" i="7"/>
  <c r="AK372" i="7"/>
  <c r="AK373" i="7"/>
  <c r="AK374" i="7"/>
  <c r="AK376" i="7"/>
  <c r="AK377" i="7"/>
  <c r="AK379" i="7"/>
  <c r="AK381" i="7"/>
  <c r="AK382" i="7"/>
  <c r="AK384" i="7"/>
  <c r="AK385" i="7"/>
  <c r="AK387" i="7"/>
  <c r="AK388" i="7"/>
  <c r="AK389" i="7"/>
  <c r="AK390" i="7"/>
  <c r="AK392" i="7"/>
  <c r="AK393" i="7"/>
  <c r="AK395" i="7"/>
  <c r="AK397" i="7"/>
  <c r="AK398" i="7"/>
  <c r="AK400" i="7"/>
  <c r="AK401" i="7"/>
  <c r="AK403" i="7"/>
  <c r="AK405" i="7"/>
  <c r="AK406" i="7"/>
  <c r="AK408" i="7"/>
  <c r="AK409" i="7"/>
  <c r="AK411" i="7"/>
  <c r="AK413" i="7"/>
  <c r="AK414" i="7"/>
  <c r="AK416" i="7"/>
  <c r="AK417" i="7"/>
  <c r="AK419" i="7"/>
  <c r="AK421" i="7"/>
  <c r="AK422" i="7"/>
  <c r="AK424" i="7"/>
  <c r="AK425" i="7"/>
  <c r="AK427" i="7"/>
  <c r="AL430" i="7"/>
  <c r="AL312" i="7"/>
  <c r="AL313" i="7"/>
  <c r="AL314" i="7"/>
  <c r="AL315" i="7"/>
  <c r="AL316" i="7"/>
  <c r="AL317" i="7"/>
  <c r="AL318" i="7"/>
  <c r="AL319" i="7"/>
  <c r="AL320" i="7"/>
  <c r="AL321" i="7"/>
  <c r="AL322" i="7"/>
  <c r="AL323" i="7"/>
  <c r="AL324" i="7"/>
  <c r="AL325" i="7"/>
  <c r="AL326" i="7"/>
  <c r="AL327" i="7"/>
  <c r="AL328" i="7"/>
  <c r="AL329" i="7"/>
  <c r="AL330" i="7"/>
  <c r="AL331" i="7"/>
  <c r="AL332" i="7"/>
  <c r="AL333" i="7"/>
  <c r="AL334" i="7"/>
  <c r="AL335" i="7"/>
  <c r="AL336" i="7"/>
  <c r="AL337" i="7"/>
  <c r="AL338" i="7"/>
  <c r="AL339" i="7"/>
  <c r="AL340" i="7"/>
  <c r="AL341" i="7"/>
  <c r="AL342" i="7"/>
  <c r="AL343" i="7"/>
  <c r="AL344" i="7"/>
  <c r="AL345" i="7"/>
  <c r="AL346" i="7"/>
  <c r="AL347" i="7"/>
  <c r="AL348" i="7"/>
  <c r="AL349" i="7"/>
  <c r="AL350" i="7"/>
  <c r="AL351" i="7"/>
  <c r="AL352" i="7"/>
  <c r="AL353" i="7"/>
  <c r="AL354" i="7"/>
  <c r="AL355" i="7"/>
  <c r="AL356" i="7"/>
  <c r="AL357" i="7"/>
  <c r="AL358" i="7"/>
  <c r="AL359" i="7"/>
  <c r="AL360" i="7"/>
  <c r="AL361" i="7"/>
  <c r="AL362" i="7"/>
  <c r="AL363" i="7"/>
  <c r="AL364" i="7"/>
  <c r="AL365" i="7"/>
  <c r="AL366" i="7"/>
  <c r="AL367" i="7"/>
  <c r="AL368" i="7"/>
  <c r="AL369" i="7"/>
  <c r="AL370" i="7"/>
  <c r="AL371" i="7"/>
  <c r="AL372" i="7"/>
  <c r="AL373" i="7"/>
  <c r="AL374" i="7"/>
  <c r="AL375" i="7"/>
  <c r="AL376" i="7"/>
  <c r="AL377" i="7"/>
  <c r="AL378" i="7"/>
  <c r="AL379" i="7"/>
  <c r="AL380" i="7"/>
  <c r="AL381" i="7"/>
  <c r="AL382" i="7"/>
  <c r="AL383" i="7"/>
  <c r="AL384" i="7"/>
  <c r="AL385" i="7"/>
  <c r="AL386" i="7"/>
  <c r="AL387" i="7"/>
  <c r="AL388" i="7"/>
  <c r="AL389" i="7"/>
  <c r="AL390" i="7"/>
  <c r="AL391" i="7"/>
  <c r="AL392" i="7"/>
  <c r="AL393" i="7"/>
  <c r="AL394" i="7"/>
  <c r="AL395" i="7"/>
  <c r="AL396" i="7"/>
  <c r="AL397" i="7"/>
  <c r="AL398" i="7"/>
  <c r="AL399" i="7"/>
  <c r="AL400" i="7"/>
  <c r="AL401" i="7"/>
  <c r="AL402" i="7"/>
  <c r="AL403" i="7"/>
  <c r="AL404" i="7"/>
  <c r="AL405" i="7"/>
  <c r="AL406" i="7"/>
  <c r="AL407" i="7"/>
  <c r="AL408" i="7"/>
  <c r="AL409" i="7"/>
  <c r="AL410" i="7"/>
  <c r="AL411" i="7"/>
  <c r="AL412" i="7"/>
  <c r="AL413" i="7"/>
  <c r="AL414" i="7"/>
  <c r="AL415" i="7"/>
  <c r="AL416" i="7"/>
  <c r="AL417" i="7"/>
  <c r="AL418" i="7"/>
  <c r="AL419" i="7"/>
  <c r="AL420" i="7"/>
  <c r="AL421" i="7"/>
  <c r="AL422" i="7"/>
  <c r="AL423" i="7"/>
  <c r="AL424" i="7"/>
  <c r="AL425" i="7"/>
  <c r="AL426" i="7"/>
  <c r="AL427" i="7"/>
  <c r="AL428" i="7"/>
  <c r="AL429" i="7"/>
  <c r="AL311" i="7"/>
  <c r="AG315" i="7"/>
  <c r="AH315" i="7" s="1"/>
  <c r="AI315" i="7" s="1"/>
  <c r="AG317" i="7"/>
  <c r="AH317" i="7" s="1"/>
  <c r="AI317" i="7" s="1"/>
  <c r="AG318" i="7"/>
  <c r="AH318" i="7" s="1"/>
  <c r="AI318" i="7" s="1"/>
  <c r="AG320" i="7"/>
  <c r="AH320" i="7" s="1"/>
  <c r="AI320" i="7" s="1"/>
  <c r="AG321" i="7"/>
  <c r="AH321" i="7" s="1"/>
  <c r="AI321" i="7" s="1"/>
  <c r="AG323" i="7"/>
  <c r="AH323" i="7" s="1"/>
  <c r="AI323" i="7" s="1"/>
  <c r="AG325" i="7"/>
  <c r="AH325" i="7" s="1"/>
  <c r="AI325" i="7" s="1"/>
  <c r="AG326" i="7"/>
  <c r="AH326" i="7" s="1"/>
  <c r="AI326" i="7" s="1"/>
  <c r="AG327" i="7"/>
  <c r="AH327" i="7" s="1"/>
  <c r="AI327" i="7" s="1"/>
  <c r="AG328" i="7"/>
  <c r="AH328" i="7" s="1"/>
  <c r="AI328" i="7" s="1"/>
  <c r="AG329" i="7"/>
  <c r="AH329" i="7" s="1"/>
  <c r="AI329" i="7" s="1"/>
  <c r="AG331" i="7"/>
  <c r="AH331" i="7" s="1"/>
  <c r="AI331" i="7" s="1"/>
  <c r="AG333" i="7"/>
  <c r="AH333" i="7" s="1"/>
  <c r="AI333" i="7" s="1"/>
  <c r="AG334" i="7"/>
  <c r="AH334" i="7" s="1"/>
  <c r="AI334" i="7" s="1"/>
  <c r="AG336" i="7"/>
  <c r="AH336" i="7" s="1"/>
  <c r="AI336" i="7" s="1"/>
  <c r="AG337" i="7"/>
  <c r="AH337" i="7" s="1"/>
  <c r="AI337" i="7" s="1"/>
  <c r="AG339" i="7"/>
  <c r="AH339" i="7" s="1"/>
  <c r="AI339" i="7" s="1"/>
  <c r="AG341" i="7"/>
  <c r="AH341" i="7" s="1"/>
  <c r="AI341" i="7" s="1"/>
  <c r="AG342" i="7"/>
  <c r="AH342" i="7" s="1"/>
  <c r="AI342" i="7" s="1"/>
  <c r="AG344" i="7"/>
  <c r="AH344" i="7" s="1"/>
  <c r="AI344" i="7" s="1"/>
  <c r="AG345" i="7"/>
  <c r="AH345" i="7" s="1"/>
  <c r="AI345" i="7" s="1"/>
  <c r="AG347" i="7"/>
  <c r="AH347" i="7" s="1"/>
  <c r="AI347" i="7" s="1"/>
  <c r="AG349" i="7"/>
  <c r="AH349" i="7" s="1"/>
  <c r="AI349" i="7" s="1"/>
  <c r="AG350" i="7"/>
  <c r="AH350" i="7" s="1"/>
  <c r="AI350" i="7" s="1"/>
  <c r="AG352" i="7"/>
  <c r="AH352" i="7" s="1"/>
  <c r="AI352" i="7" s="1"/>
  <c r="AG353" i="7"/>
  <c r="AH353" i="7" s="1"/>
  <c r="AI353" i="7" s="1"/>
  <c r="AG355" i="7"/>
  <c r="AH355" i="7" s="1"/>
  <c r="AI355" i="7" s="1"/>
  <c r="AG357" i="7"/>
  <c r="AH357" i="7" s="1"/>
  <c r="AI357" i="7" s="1"/>
  <c r="AG358" i="7"/>
  <c r="AH358" i="7" s="1"/>
  <c r="AI358" i="7" s="1"/>
  <c r="AG359" i="7"/>
  <c r="AH359" i="7" s="1"/>
  <c r="AI359" i="7" s="1"/>
  <c r="AG360" i="7"/>
  <c r="AH360" i="7" s="1"/>
  <c r="AI360" i="7" s="1"/>
  <c r="AG361" i="7"/>
  <c r="AH361" i="7" s="1"/>
  <c r="AI361" i="7" s="1"/>
  <c r="AG363" i="7"/>
  <c r="AH363" i="7" s="1"/>
  <c r="AI363" i="7" s="1"/>
  <c r="AG365" i="7"/>
  <c r="AH365" i="7" s="1"/>
  <c r="AI365" i="7" s="1"/>
  <c r="AG366" i="7"/>
  <c r="AH366" i="7" s="1"/>
  <c r="AI366" i="7" s="1"/>
  <c r="AG368" i="7"/>
  <c r="AH368" i="7" s="1"/>
  <c r="AI368" i="7" s="1"/>
  <c r="AG369" i="7"/>
  <c r="AH369" i="7"/>
  <c r="AI369" i="7" s="1"/>
  <c r="AG371" i="7"/>
  <c r="AH371" i="7" s="1"/>
  <c r="AI371" i="7" s="1"/>
  <c r="AG373" i="7"/>
  <c r="AH373" i="7" s="1"/>
  <c r="AI373" i="7" s="1"/>
  <c r="AG374" i="7"/>
  <c r="AH374" i="7" s="1"/>
  <c r="AI374" i="7" s="1"/>
  <c r="AG376" i="7"/>
  <c r="AH376" i="7" s="1"/>
  <c r="AI376" i="7" s="1"/>
  <c r="AG377" i="7"/>
  <c r="AH377" i="7" s="1"/>
  <c r="AI377" i="7" s="1"/>
  <c r="AG378" i="7"/>
  <c r="AH378" i="7" s="1"/>
  <c r="AI378" i="7" s="1"/>
  <c r="AG379" i="7"/>
  <c r="AH379" i="7" s="1"/>
  <c r="AI379" i="7" s="1"/>
  <c r="AG380" i="7"/>
  <c r="AH380" i="7" s="1"/>
  <c r="AI380" i="7" s="1"/>
  <c r="AG381" i="7"/>
  <c r="AH381" i="7" s="1"/>
  <c r="AI381" i="7" s="1"/>
  <c r="AG382" i="7"/>
  <c r="AH382" i="7" s="1"/>
  <c r="AI382" i="7" s="1"/>
  <c r="AG384" i="7"/>
  <c r="AH384" i="7" s="1"/>
  <c r="AI384" i="7" s="1"/>
  <c r="AG385" i="7"/>
  <c r="AH385" i="7" s="1"/>
  <c r="AI385" i="7" s="1"/>
  <c r="AG387" i="7"/>
  <c r="AH387" i="7" s="1"/>
  <c r="AI387" i="7" s="1"/>
  <c r="AG389" i="7"/>
  <c r="AH389" i="7" s="1"/>
  <c r="AI389" i="7" s="1"/>
  <c r="AG390" i="7"/>
  <c r="AH390" i="7" s="1"/>
  <c r="AI390" i="7" s="1"/>
  <c r="AG391" i="7"/>
  <c r="AH391" i="7" s="1"/>
  <c r="AI391" i="7" s="1"/>
  <c r="AG392" i="7"/>
  <c r="AH392" i="7" s="1"/>
  <c r="AI392" i="7" s="1"/>
  <c r="AG393" i="7"/>
  <c r="AH393" i="7" s="1"/>
  <c r="AI393" i="7" s="1"/>
  <c r="AG395" i="7"/>
  <c r="AH395" i="7" s="1"/>
  <c r="AI395" i="7" s="1"/>
  <c r="AG397" i="7"/>
  <c r="AH397" i="7" s="1"/>
  <c r="AI397" i="7" s="1"/>
  <c r="AG398" i="7"/>
  <c r="AH398" i="7" s="1"/>
  <c r="AI398" i="7" s="1"/>
  <c r="AG400" i="7"/>
  <c r="AH400" i="7" s="1"/>
  <c r="AI400" i="7" s="1"/>
  <c r="AG401" i="7"/>
  <c r="AH401" i="7" s="1"/>
  <c r="AI401" i="7" s="1"/>
  <c r="AG403" i="7"/>
  <c r="AH403" i="7" s="1"/>
  <c r="AI403" i="7" s="1"/>
  <c r="AG404" i="7"/>
  <c r="AH404" i="7" s="1"/>
  <c r="AI404" i="7" s="1"/>
  <c r="AG405" i="7"/>
  <c r="AH405" i="7" s="1"/>
  <c r="AI405" i="7" s="1"/>
  <c r="AG406" i="7"/>
  <c r="AH406" i="7" s="1"/>
  <c r="AI406" i="7" s="1"/>
  <c r="AG408" i="7"/>
  <c r="AH408" i="7" s="1"/>
  <c r="AI408" i="7" s="1"/>
  <c r="AG409" i="7"/>
  <c r="AH409" i="7" s="1"/>
  <c r="AI409" i="7" s="1"/>
  <c r="AG411" i="7"/>
  <c r="AH411" i="7" s="1"/>
  <c r="AI411" i="7" s="1"/>
  <c r="AG413" i="7"/>
  <c r="AH413" i="7" s="1"/>
  <c r="AI413" i="7" s="1"/>
  <c r="AG414" i="7"/>
  <c r="AH414" i="7" s="1"/>
  <c r="AI414" i="7" s="1"/>
  <c r="AG416" i="7"/>
  <c r="AH416" i="7" s="1"/>
  <c r="AI416" i="7" s="1"/>
  <c r="AG417" i="7"/>
  <c r="AH417" i="7" s="1"/>
  <c r="AI417" i="7" s="1"/>
  <c r="AG419" i="7"/>
  <c r="AH419" i="7" s="1"/>
  <c r="AI419" i="7" s="1"/>
  <c r="AG421" i="7"/>
  <c r="AH421" i="7" s="1"/>
  <c r="AI421" i="7" s="1"/>
  <c r="AG422" i="7"/>
  <c r="AH422" i="7" s="1"/>
  <c r="AI422" i="7" s="1"/>
  <c r="AG423" i="7"/>
  <c r="AH423" i="7" s="1"/>
  <c r="AI423" i="7" s="1"/>
  <c r="AG424" i="7"/>
  <c r="AH424" i="7" s="1"/>
  <c r="AI424" i="7" s="1"/>
  <c r="AG425" i="7"/>
  <c r="AH425" i="7" s="1"/>
  <c r="AI425" i="7" s="1"/>
  <c r="AG427" i="7"/>
  <c r="AH427" i="7" s="1"/>
  <c r="AI427" i="7" s="1"/>
  <c r="AG311" i="7"/>
  <c r="AH311" i="7" s="1"/>
  <c r="AI311" i="7" s="1"/>
  <c r="B295" i="7"/>
  <c r="D193" i="7"/>
  <c r="D194" i="7"/>
  <c r="AK194" i="7" s="1"/>
  <c r="D195" i="7"/>
  <c r="D196" i="7"/>
  <c r="D197" i="7"/>
  <c r="D198" i="7"/>
  <c r="D199" i="7"/>
  <c r="AK199" i="7" s="1"/>
  <c r="D200" i="7"/>
  <c r="AG200" i="7" s="1"/>
  <c r="AH200" i="7" s="1"/>
  <c r="AI200" i="7" s="1"/>
  <c r="D201" i="7"/>
  <c r="D202" i="7"/>
  <c r="AK202" i="7" s="1"/>
  <c r="D203" i="7"/>
  <c r="D204" i="7"/>
  <c r="D205" i="7"/>
  <c r="AK205" i="7" s="1"/>
  <c r="D206" i="7"/>
  <c r="D207" i="7"/>
  <c r="AK207" i="7" s="1"/>
  <c r="D208" i="7"/>
  <c r="AG208" i="7" s="1"/>
  <c r="AH208" i="7" s="1"/>
  <c r="AI208" i="7" s="1"/>
  <c r="D209" i="7"/>
  <c r="D210" i="7"/>
  <c r="AK210" i="7" s="1"/>
  <c r="D211" i="7"/>
  <c r="D212" i="7"/>
  <c r="D213" i="7"/>
  <c r="D214" i="7"/>
  <c r="D215" i="7"/>
  <c r="AG215" i="7" s="1"/>
  <c r="AH215" i="7" s="1"/>
  <c r="AI215" i="7" s="1"/>
  <c r="D216" i="7"/>
  <c r="AG216" i="7" s="1"/>
  <c r="AH216" i="7" s="1"/>
  <c r="AI216" i="7" s="1"/>
  <c r="D217" i="7"/>
  <c r="D218" i="7"/>
  <c r="AK218" i="7" s="1"/>
  <c r="D219" i="7"/>
  <c r="D220" i="7"/>
  <c r="D221" i="7"/>
  <c r="D222" i="7"/>
  <c r="D223" i="7"/>
  <c r="AG223" i="7" s="1"/>
  <c r="AH223" i="7" s="1"/>
  <c r="AI223" i="7" s="1"/>
  <c r="D224" i="7"/>
  <c r="AG224" i="7" s="1"/>
  <c r="AH224" i="7" s="1"/>
  <c r="AI224" i="7" s="1"/>
  <c r="D225" i="7"/>
  <c r="D226" i="7"/>
  <c r="AK226" i="7" s="1"/>
  <c r="D227" i="7"/>
  <c r="D228" i="7"/>
  <c r="D229" i="7"/>
  <c r="D230" i="7"/>
  <c r="D231" i="7"/>
  <c r="AG231" i="7" s="1"/>
  <c r="AH231" i="7" s="1"/>
  <c r="AI231" i="7" s="1"/>
  <c r="D232" i="7"/>
  <c r="AG232" i="7" s="1"/>
  <c r="AH232" i="7" s="1"/>
  <c r="AI232" i="7" s="1"/>
  <c r="D233" i="7"/>
  <c r="D234" i="7"/>
  <c r="AK234" i="7" s="1"/>
  <c r="D235" i="7"/>
  <c r="D236" i="7"/>
  <c r="D237" i="7"/>
  <c r="AK237" i="7" s="1"/>
  <c r="D238" i="7"/>
  <c r="AK238" i="7" s="1"/>
  <c r="D239" i="7"/>
  <c r="AK239" i="7" s="1"/>
  <c r="D240" i="7"/>
  <c r="AG240" i="7" s="1"/>
  <c r="AH240" i="7" s="1"/>
  <c r="AI240" i="7" s="1"/>
  <c r="D241" i="7"/>
  <c r="D242" i="7"/>
  <c r="AK242" i="7" s="1"/>
  <c r="D243" i="7"/>
  <c r="D244" i="7"/>
  <c r="D245" i="7"/>
  <c r="D246" i="7"/>
  <c r="AG246" i="7" s="1"/>
  <c r="AH246" i="7" s="1"/>
  <c r="AI246" i="7" s="1"/>
  <c r="D247" i="7"/>
  <c r="AG247" i="7" s="1"/>
  <c r="AH247" i="7" s="1"/>
  <c r="AI247" i="7" s="1"/>
  <c r="D248" i="7"/>
  <c r="AG248" i="7" s="1"/>
  <c r="AH248" i="7" s="1"/>
  <c r="AI248" i="7" s="1"/>
  <c r="D249" i="7"/>
  <c r="D250" i="7"/>
  <c r="AK250" i="7" s="1"/>
  <c r="D251" i="7"/>
  <c r="D252" i="7"/>
  <c r="D253" i="7"/>
  <c r="AK253" i="7" s="1"/>
  <c r="D254" i="7"/>
  <c r="AG254" i="7" s="1"/>
  <c r="AH254" i="7" s="1"/>
  <c r="AI254" i="7" s="1"/>
  <c r="D255" i="7"/>
  <c r="AK255" i="7" s="1"/>
  <c r="D256" i="7"/>
  <c r="AG256" i="7" s="1"/>
  <c r="AH256" i="7" s="1"/>
  <c r="AI256" i="7" s="1"/>
  <c r="D257" i="7"/>
  <c r="D258" i="7"/>
  <c r="AK258" i="7" s="1"/>
  <c r="D259" i="7"/>
  <c r="D260" i="7"/>
  <c r="D261" i="7"/>
  <c r="D262" i="7"/>
  <c r="AG262" i="7" s="1"/>
  <c r="AH262" i="7" s="1"/>
  <c r="AI262" i="7" s="1"/>
  <c r="D263" i="7"/>
  <c r="AG263" i="7" s="1"/>
  <c r="AH263" i="7" s="1"/>
  <c r="AI263" i="7" s="1"/>
  <c r="D264" i="7"/>
  <c r="AG264" i="7" s="1"/>
  <c r="AH264" i="7" s="1"/>
  <c r="AI264" i="7" s="1"/>
  <c r="D265" i="7"/>
  <c r="D266" i="7"/>
  <c r="AK266" i="7" s="1"/>
  <c r="D267" i="7"/>
  <c r="D268" i="7"/>
  <c r="D269" i="7"/>
  <c r="D270" i="7"/>
  <c r="D271" i="7"/>
  <c r="AK271" i="7" s="1"/>
  <c r="D272" i="7"/>
  <c r="AG272" i="7" s="1"/>
  <c r="AH272" i="7" s="1"/>
  <c r="AI272" i="7" s="1"/>
  <c r="D273" i="7"/>
  <c r="D274" i="7"/>
  <c r="AK274" i="7" s="1"/>
  <c r="D275" i="7"/>
  <c r="D276" i="7"/>
  <c r="D277" i="7"/>
  <c r="D278" i="7"/>
  <c r="AK278" i="7" s="1"/>
  <c r="D279" i="7"/>
  <c r="AG279" i="7" s="1"/>
  <c r="AH279" i="7" s="1"/>
  <c r="AI279" i="7" s="1"/>
  <c r="D280" i="7"/>
  <c r="AG280" i="7" s="1"/>
  <c r="AH280" i="7" s="1"/>
  <c r="AI280" i="7" s="1"/>
  <c r="D281" i="7"/>
  <c r="D282" i="7"/>
  <c r="AG282" i="7" s="1"/>
  <c r="AH282" i="7" s="1"/>
  <c r="AI282" i="7" s="1"/>
  <c r="D283" i="7"/>
  <c r="D284" i="7"/>
  <c r="D285" i="7"/>
  <c r="AK285" i="7" s="1"/>
  <c r="D286" i="7"/>
  <c r="D287" i="7"/>
  <c r="AG287" i="7" s="1"/>
  <c r="AH287" i="7" s="1"/>
  <c r="AI287" i="7" s="1"/>
  <c r="D288" i="7"/>
  <c r="AK288" i="7" s="1"/>
  <c r="D289" i="7"/>
  <c r="D290" i="7"/>
  <c r="AK290" i="7" s="1"/>
  <c r="D291" i="7"/>
  <c r="AK291" i="7" s="1"/>
  <c r="D292" i="7"/>
  <c r="AK292" i="7" s="1"/>
  <c r="D174" i="7"/>
  <c r="AG174" i="7" s="1"/>
  <c r="AH174" i="7" s="1"/>
  <c r="D175" i="7"/>
  <c r="AK175" i="7" s="1"/>
  <c r="D176" i="7"/>
  <c r="AG176" i="7" s="1"/>
  <c r="AH176" i="7" s="1"/>
  <c r="AI176" i="7" s="1"/>
  <c r="D177" i="7"/>
  <c r="AK177" i="7" s="1"/>
  <c r="D178" i="7"/>
  <c r="D179" i="7"/>
  <c r="AK179" i="7" s="1"/>
  <c r="D180" i="7"/>
  <c r="AK180" i="7" s="1"/>
  <c r="D181" i="7"/>
  <c r="AK181" i="7" s="1"/>
  <c r="D182" i="7"/>
  <c r="AK182" i="7" s="1"/>
  <c r="D183" i="7"/>
  <c r="AK183" i="7" s="1"/>
  <c r="D184" i="7"/>
  <c r="AG184" i="7" s="1"/>
  <c r="AH184" i="7" s="1"/>
  <c r="AI184" i="7" s="1"/>
  <c r="D185" i="7"/>
  <c r="AK185" i="7" s="1"/>
  <c r="D186" i="7"/>
  <c r="D187" i="7"/>
  <c r="AG187" i="7" s="1"/>
  <c r="AH187" i="7" s="1"/>
  <c r="AI187" i="7" s="1"/>
  <c r="D188" i="7"/>
  <c r="AK188" i="7" s="1"/>
  <c r="D189" i="7"/>
  <c r="AK189" i="7" s="1"/>
  <c r="D190" i="7"/>
  <c r="AK190" i="7" s="1"/>
  <c r="D191" i="7"/>
  <c r="AK191" i="7" s="1"/>
  <c r="D192" i="7"/>
  <c r="AK192" i="7" s="1"/>
  <c r="D173" i="7"/>
  <c r="AK173" i="7" s="1"/>
  <c r="AM292" i="7"/>
  <c r="AL292" i="7"/>
  <c r="AL174" i="7"/>
  <c r="AM174" i="7"/>
  <c r="AL175" i="7"/>
  <c r="AM175" i="7"/>
  <c r="AL176" i="7"/>
  <c r="AM176" i="7"/>
  <c r="AL177" i="7"/>
  <c r="AM177" i="7"/>
  <c r="AK178" i="7"/>
  <c r="AL178" i="7"/>
  <c r="AM178" i="7"/>
  <c r="AL179" i="7"/>
  <c r="AM179" i="7"/>
  <c r="AL180" i="7"/>
  <c r="AM180" i="7"/>
  <c r="AL181" i="7"/>
  <c r="AM181" i="7"/>
  <c r="AL182" i="7"/>
  <c r="AM182" i="7"/>
  <c r="AL183" i="7"/>
  <c r="AM183" i="7"/>
  <c r="AL184" i="7"/>
  <c r="AM184" i="7"/>
  <c r="AL185" i="7"/>
  <c r="AM185" i="7"/>
  <c r="AK186" i="7"/>
  <c r="AL186" i="7"/>
  <c r="AM186" i="7"/>
  <c r="AL187" i="7"/>
  <c r="AM187" i="7"/>
  <c r="AL188" i="7"/>
  <c r="AM188" i="7"/>
  <c r="AL189" i="7"/>
  <c r="AM189" i="7"/>
  <c r="AL190" i="7"/>
  <c r="AM190" i="7"/>
  <c r="AL191" i="7"/>
  <c r="AM191" i="7"/>
  <c r="AL192" i="7"/>
  <c r="AM192" i="7"/>
  <c r="AK193" i="7"/>
  <c r="AL193" i="7"/>
  <c r="AM193" i="7"/>
  <c r="AL194" i="7"/>
  <c r="AM194" i="7"/>
  <c r="AK195" i="7"/>
  <c r="AL195" i="7"/>
  <c r="AM195" i="7"/>
  <c r="AK196" i="7"/>
  <c r="AL196" i="7"/>
  <c r="AM196" i="7"/>
  <c r="AK197" i="7"/>
  <c r="AL197" i="7"/>
  <c r="AM197" i="7"/>
  <c r="AK198" i="7"/>
  <c r="AL198" i="7"/>
  <c r="AM198" i="7"/>
  <c r="AL199" i="7"/>
  <c r="AM199" i="7"/>
  <c r="AL200" i="7"/>
  <c r="AM200" i="7"/>
  <c r="AK201" i="7"/>
  <c r="AL201" i="7"/>
  <c r="AM201" i="7"/>
  <c r="AL202" i="7"/>
  <c r="AM202" i="7"/>
  <c r="AK203" i="7"/>
  <c r="AL203" i="7"/>
  <c r="AM203" i="7"/>
  <c r="AK204" i="7"/>
  <c r="AL204" i="7"/>
  <c r="AM204" i="7"/>
  <c r="AL205" i="7"/>
  <c r="AM205" i="7"/>
  <c r="AK206" i="7"/>
  <c r="AL206" i="7"/>
  <c r="AM206" i="7"/>
  <c r="AL207" i="7"/>
  <c r="AM207" i="7"/>
  <c r="AL208" i="7"/>
  <c r="AM208" i="7"/>
  <c r="AK209" i="7"/>
  <c r="AL209" i="7"/>
  <c r="AM209" i="7"/>
  <c r="AL210" i="7"/>
  <c r="AM210" i="7"/>
  <c r="AK211" i="7"/>
  <c r="AL211" i="7"/>
  <c r="AM211" i="7"/>
  <c r="AK212" i="7"/>
  <c r="AL212" i="7"/>
  <c r="AM212" i="7"/>
  <c r="AK213" i="7"/>
  <c r="AL213" i="7"/>
  <c r="AM213" i="7"/>
  <c r="AK214" i="7"/>
  <c r="AL214" i="7"/>
  <c r="AM214" i="7"/>
  <c r="AL215" i="7"/>
  <c r="AM215" i="7"/>
  <c r="AL216" i="7"/>
  <c r="AM216" i="7"/>
  <c r="AK217" i="7"/>
  <c r="AL217" i="7"/>
  <c r="AM217" i="7"/>
  <c r="AL218" i="7"/>
  <c r="AM218" i="7"/>
  <c r="AK219" i="7"/>
  <c r="AL219" i="7"/>
  <c r="AM219" i="7"/>
  <c r="AK220" i="7"/>
  <c r="AL220" i="7"/>
  <c r="AM220" i="7"/>
  <c r="AK221" i="7"/>
  <c r="AL221" i="7"/>
  <c r="AM221" i="7"/>
  <c r="AK222" i="7"/>
  <c r="AL222" i="7"/>
  <c r="AM222" i="7"/>
  <c r="AL223" i="7"/>
  <c r="AM223" i="7"/>
  <c r="AL224" i="7"/>
  <c r="AM224" i="7"/>
  <c r="AK225" i="7"/>
  <c r="AL225" i="7"/>
  <c r="AM225" i="7"/>
  <c r="AL226" i="7"/>
  <c r="AM226" i="7"/>
  <c r="AK227" i="7"/>
  <c r="AL227" i="7"/>
  <c r="AM227" i="7"/>
  <c r="AK228" i="7"/>
  <c r="AL228" i="7"/>
  <c r="AM228" i="7"/>
  <c r="AK229" i="7"/>
  <c r="AL229" i="7"/>
  <c r="AM229" i="7"/>
  <c r="AK230" i="7"/>
  <c r="AL230" i="7"/>
  <c r="AM230" i="7"/>
  <c r="AL231" i="7"/>
  <c r="AM231" i="7"/>
  <c r="AL232" i="7"/>
  <c r="AM232" i="7"/>
  <c r="AK233" i="7"/>
  <c r="AL233" i="7"/>
  <c r="AM233" i="7"/>
  <c r="AL234" i="7"/>
  <c r="AM234" i="7"/>
  <c r="AK235" i="7"/>
  <c r="AL235" i="7"/>
  <c r="AM235" i="7"/>
  <c r="AK236" i="7"/>
  <c r="AL236" i="7"/>
  <c r="AM236" i="7"/>
  <c r="AL237" i="7"/>
  <c r="AM237" i="7"/>
  <c r="AL238" i="7"/>
  <c r="AM238" i="7"/>
  <c r="AL239" i="7"/>
  <c r="AM239" i="7"/>
  <c r="AK240" i="7"/>
  <c r="AL240" i="7"/>
  <c r="AM240" i="7"/>
  <c r="AK241" i="7"/>
  <c r="AL241" i="7"/>
  <c r="AM241" i="7"/>
  <c r="AL242" i="7"/>
  <c r="AM242" i="7"/>
  <c r="AK243" i="7"/>
  <c r="AL243" i="7"/>
  <c r="AM243" i="7"/>
  <c r="AK244" i="7"/>
  <c r="AL244" i="7"/>
  <c r="AM244" i="7"/>
  <c r="AK245" i="7"/>
  <c r="AL245" i="7"/>
  <c r="AM245" i="7"/>
  <c r="AK246" i="7"/>
  <c r="AL246" i="7"/>
  <c r="AM246" i="7"/>
  <c r="AL247" i="7"/>
  <c r="AM247" i="7"/>
  <c r="AL248" i="7"/>
  <c r="AM248" i="7"/>
  <c r="AK249" i="7"/>
  <c r="AL249" i="7"/>
  <c r="AM249" i="7"/>
  <c r="AL250" i="7"/>
  <c r="AM250" i="7"/>
  <c r="AK251" i="7"/>
  <c r="AL251" i="7"/>
  <c r="AM251" i="7"/>
  <c r="AK252" i="7"/>
  <c r="AL252" i="7"/>
  <c r="AM252" i="7"/>
  <c r="AL253" i="7"/>
  <c r="AM253" i="7"/>
  <c r="AK254" i="7"/>
  <c r="AL254" i="7"/>
  <c r="AM254" i="7"/>
  <c r="AL255" i="7"/>
  <c r="AM255" i="7"/>
  <c r="AL256" i="7"/>
  <c r="AM256" i="7"/>
  <c r="AK257" i="7"/>
  <c r="AL257" i="7"/>
  <c r="AM257" i="7"/>
  <c r="AL258" i="7"/>
  <c r="AM258" i="7"/>
  <c r="AK259" i="7"/>
  <c r="AL259" i="7"/>
  <c r="AM259" i="7"/>
  <c r="AK260" i="7"/>
  <c r="AL260" i="7"/>
  <c r="AM260" i="7"/>
  <c r="AK261" i="7"/>
  <c r="AL261" i="7"/>
  <c r="AM261" i="7"/>
  <c r="AK262" i="7"/>
  <c r="AL262" i="7"/>
  <c r="AM262" i="7"/>
  <c r="AL263" i="7"/>
  <c r="AM263" i="7"/>
  <c r="AK264" i="7"/>
  <c r="AL264" i="7"/>
  <c r="AM264" i="7"/>
  <c r="AK265" i="7"/>
  <c r="AL265" i="7"/>
  <c r="AM265" i="7"/>
  <c r="AL266" i="7"/>
  <c r="AM266" i="7"/>
  <c r="AK267" i="7"/>
  <c r="AL267" i="7"/>
  <c r="AM267" i="7"/>
  <c r="AK268" i="7"/>
  <c r="AL268" i="7"/>
  <c r="AM268" i="7"/>
  <c r="AK269" i="7"/>
  <c r="AL269" i="7"/>
  <c r="AM269" i="7"/>
  <c r="AK270" i="7"/>
  <c r="AL270" i="7"/>
  <c r="AM270" i="7"/>
  <c r="AL271" i="7"/>
  <c r="AM271" i="7"/>
  <c r="AK272" i="7"/>
  <c r="AL272" i="7"/>
  <c r="AM272" i="7"/>
  <c r="AK273" i="7"/>
  <c r="AL273" i="7"/>
  <c r="AM273" i="7"/>
  <c r="AL274" i="7"/>
  <c r="AM274" i="7"/>
  <c r="AK275" i="7"/>
  <c r="AL275" i="7"/>
  <c r="AM275" i="7"/>
  <c r="AK276" i="7"/>
  <c r="AL276" i="7"/>
  <c r="AM276" i="7"/>
  <c r="AK277" i="7"/>
  <c r="AL277" i="7"/>
  <c r="AM277" i="7"/>
  <c r="AL278" i="7"/>
  <c r="AM278" i="7"/>
  <c r="AL279" i="7"/>
  <c r="AM279" i="7"/>
  <c r="AL280" i="7"/>
  <c r="AM280" i="7"/>
  <c r="AK281" i="7"/>
  <c r="AL281" i="7"/>
  <c r="AM281" i="7"/>
  <c r="AL282" i="7"/>
  <c r="AM282" i="7"/>
  <c r="AK283" i="7"/>
  <c r="AL283" i="7"/>
  <c r="AM283" i="7"/>
  <c r="AK284" i="7"/>
  <c r="AL284" i="7"/>
  <c r="AM284" i="7"/>
  <c r="AL285" i="7"/>
  <c r="AM285" i="7"/>
  <c r="AK286" i="7"/>
  <c r="AL286" i="7"/>
  <c r="AM286" i="7"/>
  <c r="AL287" i="7"/>
  <c r="AM287" i="7"/>
  <c r="AL288" i="7"/>
  <c r="AM288" i="7"/>
  <c r="AK289" i="7"/>
  <c r="AL289" i="7"/>
  <c r="AM289" i="7"/>
  <c r="AL290" i="7"/>
  <c r="AM290" i="7"/>
  <c r="AL291" i="7"/>
  <c r="AM291" i="7"/>
  <c r="AM173" i="7"/>
  <c r="AL173" i="7"/>
  <c r="AG177" i="7"/>
  <c r="AH177" i="7" s="1"/>
  <c r="AI177" i="7" s="1"/>
  <c r="AG178" i="7"/>
  <c r="AH178" i="7" s="1"/>
  <c r="AI178" i="7" s="1"/>
  <c r="AG179" i="7"/>
  <c r="AH179" i="7" s="1"/>
  <c r="AI179" i="7" s="1"/>
  <c r="AG180" i="7"/>
  <c r="AH180" i="7" s="1"/>
  <c r="AI180" i="7" s="1"/>
  <c r="AG181" i="7"/>
  <c r="AH181" i="7" s="1"/>
  <c r="AI181" i="7" s="1"/>
  <c r="AG182" i="7"/>
  <c r="AH182" i="7" s="1"/>
  <c r="AI182" i="7" s="1"/>
  <c r="AG186" i="7"/>
  <c r="AH186" i="7" s="1"/>
  <c r="AI186" i="7" s="1"/>
  <c r="AG188" i="7"/>
  <c r="AH188" i="7" s="1"/>
  <c r="AI188" i="7" s="1"/>
  <c r="AG190" i="7"/>
  <c r="AH190" i="7" s="1"/>
  <c r="AI190" i="7" s="1"/>
  <c r="AG193" i="7"/>
  <c r="AH193" i="7" s="1"/>
  <c r="AI193" i="7" s="1"/>
  <c r="AG195" i="7"/>
  <c r="AH195" i="7" s="1"/>
  <c r="AI195" i="7" s="1"/>
  <c r="AG196" i="7"/>
  <c r="AH196" i="7" s="1"/>
  <c r="AI196" i="7" s="1"/>
  <c r="AG197" i="7"/>
  <c r="AH197" i="7" s="1"/>
  <c r="AI197" i="7" s="1"/>
  <c r="AG198" i="7"/>
  <c r="AH198" i="7" s="1"/>
  <c r="AI198" i="7" s="1"/>
  <c r="AG201" i="7"/>
  <c r="AH201" i="7" s="1"/>
  <c r="AI201" i="7" s="1"/>
  <c r="AG202" i="7"/>
  <c r="AH202" i="7" s="1"/>
  <c r="AI202" i="7" s="1"/>
  <c r="AG203" i="7"/>
  <c r="AH203" i="7" s="1"/>
  <c r="AI203" i="7" s="1"/>
  <c r="AG204" i="7"/>
  <c r="AH204" i="7" s="1"/>
  <c r="AI204" i="7" s="1"/>
  <c r="AG205" i="7"/>
  <c r="AH205" i="7" s="1"/>
  <c r="AI205" i="7" s="1"/>
  <c r="AG206" i="7"/>
  <c r="AH206" i="7" s="1"/>
  <c r="AI206" i="7" s="1"/>
  <c r="AG209" i="7"/>
  <c r="AH209" i="7" s="1"/>
  <c r="AI209" i="7" s="1"/>
  <c r="AG210" i="7"/>
  <c r="AH210" i="7" s="1"/>
  <c r="AI210" i="7" s="1"/>
  <c r="AG211" i="7"/>
  <c r="AH211" i="7" s="1"/>
  <c r="AI211" i="7" s="1"/>
  <c r="AG212" i="7"/>
  <c r="AH212" i="7" s="1"/>
  <c r="AI212" i="7" s="1"/>
  <c r="AG213" i="7"/>
  <c r="AH213" i="7" s="1"/>
  <c r="AI213" i="7" s="1"/>
  <c r="AG214" i="7"/>
  <c r="AH214" i="7" s="1"/>
  <c r="AI214" i="7" s="1"/>
  <c r="AG217" i="7"/>
  <c r="AH217" i="7" s="1"/>
  <c r="AI217" i="7" s="1"/>
  <c r="AG219" i="7"/>
  <c r="AH219" i="7" s="1"/>
  <c r="AI219" i="7" s="1"/>
  <c r="AG220" i="7"/>
  <c r="AH220" i="7" s="1"/>
  <c r="AI220" i="7" s="1"/>
  <c r="AG221" i="7"/>
  <c r="AH221" i="7" s="1"/>
  <c r="AI221" i="7" s="1"/>
  <c r="AG222" i="7"/>
  <c r="AH222" i="7" s="1"/>
  <c r="AI222" i="7" s="1"/>
  <c r="AG225" i="7"/>
  <c r="AH225" i="7" s="1"/>
  <c r="AI225" i="7" s="1"/>
  <c r="AG227" i="7"/>
  <c r="AH227" i="7" s="1"/>
  <c r="AI227" i="7" s="1"/>
  <c r="AG228" i="7"/>
  <c r="AH228" i="7" s="1"/>
  <c r="AI228" i="7" s="1"/>
  <c r="AG229" i="7"/>
  <c r="AH229" i="7" s="1"/>
  <c r="AI229" i="7" s="1"/>
  <c r="AG230" i="7"/>
  <c r="AH230" i="7" s="1"/>
  <c r="AI230" i="7" s="1"/>
  <c r="AG233" i="7"/>
  <c r="AH233" i="7" s="1"/>
  <c r="AI233" i="7" s="1"/>
  <c r="AG234" i="7"/>
  <c r="AH234" i="7" s="1"/>
  <c r="AI234" i="7" s="1"/>
  <c r="AG235" i="7"/>
  <c r="AH235" i="7" s="1"/>
  <c r="AI235" i="7" s="1"/>
  <c r="AG236" i="7"/>
  <c r="AH236" i="7" s="1"/>
  <c r="AI236" i="7" s="1"/>
  <c r="AG237" i="7"/>
  <c r="AH237" i="7" s="1"/>
  <c r="AI237" i="7" s="1"/>
  <c r="AG241" i="7"/>
  <c r="AH241" i="7" s="1"/>
  <c r="AI241" i="7" s="1"/>
  <c r="AG242" i="7"/>
  <c r="AH242" i="7" s="1"/>
  <c r="AI242" i="7" s="1"/>
  <c r="AG243" i="7"/>
  <c r="AH243" i="7" s="1"/>
  <c r="AI243" i="7" s="1"/>
  <c r="AG244" i="7"/>
  <c r="AH244" i="7" s="1"/>
  <c r="AI244" i="7" s="1"/>
  <c r="AG245" i="7"/>
  <c r="AH245" i="7" s="1"/>
  <c r="AI245" i="7" s="1"/>
  <c r="AG249" i="7"/>
  <c r="AH249" i="7" s="1"/>
  <c r="AI249" i="7" s="1"/>
  <c r="AG251" i="7"/>
  <c r="AH251" i="7" s="1"/>
  <c r="AI251" i="7" s="1"/>
  <c r="AG252" i="7"/>
  <c r="AH252" i="7" s="1"/>
  <c r="AI252" i="7" s="1"/>
  <c r="AG253" i="7"/>
  <c r="AH253" i="7" s="1"/>
  <c r="AI253" i="7" s="1"/>
  <c r="AG257" i="7"/>
  <c r="AH257" i="7" s="1"/>
  <c r="AI257" i="7" s="1"/>
  <c r="AG258" i="7"/>
  <c r="AH258" i="7" s="1"/>
  <c r="AI258" i="7" s="1"/>
  <c r="AG259" i="7"/>
  <c r="AH259" i="7" s="1"/>
  <c r="AI259" i="7" s="1"/>
  <c r="AG260" i="7"/>
  <c r="AH260" i="7" s="1"/>
  <c r="AI260" i="7" s="1"/>
  <c r="AG261" i="7"/>
  <c r="AH261" i="7" s="1"/>
  <c r="AI261" i="7" s="1"/>
  <c r="AG265" i="7"/>
  <c r="AH265" i="7" s="1"/>
  <c r="AI265" i="7" s="1"/>
  <c r="AG267" i="7"/>
  <c r="AH267" i="7" s="1"/>
  <c r="AI267" i="7" s="1"/>
  <c r="AG268" i="7"/>
  <c r="AH268" i="7" s="1"/>
  <c r="AI268" i="7" s="1"/>
  <c r="AG269" i="7"/>
  <c r="AH269" i="7" s="1"/>
  <c r="AI269" i="7" s="1"/>
  <c r="AG270" i="7"/>
  <c r="AH270" i="7" s="1"/>
  <c r="AI270" i="7" s="1"/>
  <c r="AG273" i="7"/>
  <c r="AH273" i="7" s="1"/>
  <c r="AI273" i="7" s="1"/>
  <c r="AG275" i="7"/>
  <c r="AH275" i="7" s="1"/>
  <c r="AI275" i="7" s="1"/>
  <c r="AG276" i="7"/>
  <c r="AH276" i="7" s="1"/>
  <c r="AI276" i="7" s="1"/>
  <c r="AG277" i="7"/>
  <c r="AH277" i="7" s="1"/>
  <c r="AI277" i="7" s="1"/>
  <c r="AG278" i="7"/>
  <c r="AH278" i="7" s="1"/>
  <c r="AI278" i="7" s="1"/>
  <c r="AG281" i="7"/>
  <c r="AH281" i="7" s="1"/>
  <c r="AI281" i="7" s="1"/>
  <c r="AG283" i="7"/>
  <c r="AH283" i="7" s="1"/>
  <c r="AI283" i="7" s="1"/>
  <c r="AG284" i="7"/>
  <c r="AH284" i="7" s="1"/>
  <c r="AI284" i="7" s="1"/>
  <c r="AG285" i="7"/>
  <c r="AH285" i="7" s="1"/>
  <c r="AI285" i="7" s="1"/>
  <c r="AG286" i="7"/>
  <c r="AH286" i="7" s="1"/>
  <c r="AI286" i="7" s="1"/>
  <c r="AG289" i="7"/>
  <c r="AH289" i="7" s="1"/>
  <c r="AI289" i="7" s="1"/>
  <c r="AG291" i="7"/>
  <c r="AH291" i="7" s="1"/>
  <c r="AG313" i="7" l="1"/>
  <c r="AH313" i="7" s="1"/>
  <c r="AI313" i="7" s="1"/>
  <c r="AG346" i="7"/>
  <c r="AH346" i="7" s="1"/>
  <c r="AI346" i="7" s="1"/>
  <c r="AK418" i="7"/>
  <c r="AK354" i="7"/>
  <c r="AG288" i="7"/>
  <c r="AH288" i="7" s="1"/>
  <c r="AI288" i="7" s="1"/>
  <c r="AK208" i="7"/>
  <c r="AK187" i="7"/>
  <c r="AK184" i="7"/>
  <c r="AG396" i="7"/>
  <c r="AH396" i="7" s="1"/>
  <c r="AI396" i="7" s="1"/>
  <c r="AG362" i="7"/>
  <c r="AH362" i="7" s="1"/>
  <c r="AI362" i="7" s="1"/>
  <c r="AK426" i="7"/>
  <c r="AK316" i="7"/>
  <c r="AG266" i="7"/>
  <c r="AH266" i="7" s="1"/>
  <c r="AI266" i="7" s="1"/>
  <c r="AG412" i="7"/>
  <c r="AH412" i="7" s="1"/>
  <c r="AI412" i="7" s="1"/>
  <c r="AG394" i="7"/>
  <c r="AH394" i="7" s="1"/>
  <c r="AI394" i="7" s="1"/>
  <c r="AG386" i="7"/>
  <c r="AH386" i="7" s="1"/>
  <c r="AI386" i="7" s="1"/>
  <c r="AK332" i="7"/>
  <c r="AK314" i="7"/>
  <c r="AK216" i="7"/>
  <c r="AG185" i="7"/>
  <c r="AH185" i="7" s="1"/>
  <c r="AI185" i="7" s="1"/>
  <c r="AK280" i="7"/>
  <c r="AK248" i="7"/>
  <c r="AG428" i="7"/>
  <c r="AH428" i="7" s="1"/>
  <c r="AI428" i="7" s="1"/>
  <c r="AG420" i="7"/>
  <c r="AH420" i="7" s="1"/>
  <c r="AI420" i="7" s="1"/>
  <c r="AG402" i="7"/>
  <c r="AH402" i="7" s="1"/>
  <c r="AI402" i="7" s="1"/>
  <c r="AK340" i="7"/>
  <c r="AK322" i="7"/>
  <c r="AG250" i="7"/>
  <c r="AH250" i="7" s="1"/>
  <c r="AI250" i="7" s="1"/>
  <c r="AK224" i="7"/>
  <c r="AG410" i="7"/>
  <c r="AH410" i="7" s="1"/>
  <c r="AI410" i="7" s="1"/>
  <c r="AK348" i="7"/>
  <c r="AK330" i="7"/>
  <c r="AG274" i="7"/>
  <c r="AH274" i="7" s="1"/>
  <c r="AI274" i="7" s="1"/>
  <c r="AG218" i="7"/>
  <c r="AH218" i="7" s="1"/>
  <c r="AI218" i="7" s="1"/>
  <c r="AG271" i="7"/>
  <c r="AH271" i="7" s="1"/>
  <c r="AI271" i="7" s="1"/>
  <c r="AG226" i="7"/>
  <c r="AH226" i="7" s="1"/>
  <c r="AI226" i="7" s="1"/>
  <c r="AG194" i="7"/>
  <c r="AH194" i="7" s="1"/>
  <c r="AI194" i="7" s="1"/>
  <c r="AK256" i="7"/>
  <c r="AK356" i="7"/>
  <c r="AK338" i="7"/>
  <c r="AK232" i="7"/>
  <c r="AK200" i="7"/>
  <c r="AG364" i="7"/>
  <c r="AH364" i="7" s="1"/>
  <c r="AI364" i="7" s="1"/>
  <c r="AG429" i="7"/>
  <c r="AH429" i="7" s="1"/>
  <c r="AI565" i="7"/>
  <c r="AJ565" i="7" s="1"/>
  <c r="B568" i="7" s="1"/>
  <c r="AL431" i="7"/>
  <c r="B438" i="7" s="1"/>
  <c r="AK430" i="7"/>
  <c r="AG292" i="7"/>
  <c r="AH292" i="7" s="1"/>
  <c r="AG312" i="7"/>
  <c r="AH312" i="7" s="1"/>
  <c r="AI312" i="7" s="1"/>
  <c r="AG173" i="7"/>
  <c r="AH173" i="7" s="1"/>
  <c r="AI173" i="7" s="1"/>
  <c r="AG415" i="7"/>
  <c r="AH415" i="7" s="1"/>
  <c r="AI415" i="7" s="1"/>
  <c r="AG383" i="7"/>
  <c r="AH383" i="7" s="1"/>
  <c r="AI383" i="7" s="1"/>
  <c r="AG351" i="7"/>
  <c r="AH351" i="7" s="1"/>
  <c r="AI351" i="7" s="1"/>
  <c r="AG335" i="7"/>
  <c r="AH335" i="7" s="1"/>
  <c r="AI335" i="7" s="1"/>
  <c r="AG407" i="7"/>
  <c r="AH407" i="7" s="1"/>
  <c r="AI407" i="7" s="1"/>
  <c r="AG375" i="7"/>
  <c r="AH375" i="7" s="1"/>
  <c r="AI375" i="7" s="1"/>
  <c r="AG319" i="7"/>
  <c r="AH319" i="7" s="1"/>
  <c r="AI319" i="7" s="1"/>
  <c r="AG399" i="7"/>
  <c r="AH399" i="7" s="1"/>
  <c r="AI399" i="7" s="1"/>
  <c r="AG367" i="7"/>
  <c r="AH367" i="7" s="1"/>
  <c r="AI367" i="7" s="1"/>
  <c r="AG343" i="7"/>
  <c r="AH343" i="7" s="1"/>
  <c r="AI343" i="7" s="1"/>
  <c r="AG290" i="7"/>
  <c r="AH290" i="7" s="1"/>
  <c r="AG255" i="7"/>
  <c r="AH255" i="7" s="1"/>
  <c r="AI255" i="7" s="1"/>
  <c r="AG199" i="7"/>
  <c r="AH199" i="7" s="1"/>
  <c r="AI199" i="7" s="1"/>
  <c r="AG192" i="7"/>
  <c r="AH192" i="7" s="1"/>
  <c r="AI192" i="7" s="1"/>
  <c r="AG183" i="7"/>
  <c r="AH183" i="7" s="1"/>
  <c r="AI183" i="7" s="1"/>
  <c r="AG175" i="7"/>
  <c r="AH175" i="7" s="1"/>
  <c r="AK282" i="7"/>
  <c r="AG239" i="7"/>
  <c r="AH239" i="7" s="1"/>
  <c r="AI239" i="7" s="1"/>
  <c r="AG207" i="7"/>
  <c r="AH207" i="7" s="1"/>
  <c r="AI207" i="7" s="1"/>
  <c r="AG191" i="7"/>
  <c r="AH191" i="7" s="1"/>
  <c r="AI191" i="7" s="1"/>
  <c r="AK287" i="7"/>
  <c r="AK279" i="7"/>
  <c r="AK263" i="7"/>
  <c r="AK247" i="7"/>
  <c r="AK231" i="7"/>
  <c r="AK223" i="7"/>
  <c r="AK215" i="7"/>
  <c r="AG238" i="7"/>
  <c r="AH238" i="7" s="1"/>
  <c r="AI238" i="7" s="1"/>
  <c r="AK176" i="7"/>
  <c r="AK174" i="7"/>
  <c r="AL293" i="7" s="1"/>
  <c r="B299" i="7" s="1"/>
  <c r="AM293" i="7"/>
  <c r="B300" i="7" s="1"/>
  <c r="AG189" i="7"/>
  <c r="AH189" i="7" s="1"/>
  <c r="AI189" i="7" s="1"/>
  <c r="AK431" i="7" l="1"/>
  <c r="B437" i="7" s="1"/>
  <c r="AH431" i="7"/>
  <c r="AH293" i="7"/>
  <c r="AI292" i="7" s="1"/>
  <c r="AI290" i="7" l="1"/>
  <c r="AI175" i="7"/>
  <c r="AI429" i="7"/>
  <c r="AI430" i="7"/>
  <c r="AI291" i="7"/>
  <c r="AI174" i="7"/>
  <c r="AI431" i="7"/>
  <c r="AJ431" i="7" s="1"/>
  <c r="B436" i="7" s="1"/>
  <c r="AI293" i="7" l="1"/>
  <c r="AJ293" i="7" s="1"/>
  <c r="B298" i="7" s="1"/>
  <c r="D35" i="7" l="1"/>
  <c r="AK35" i="7" s="1"/>
  <c r="D36" i="7"/>
  <c r="D37" i="7"/>
  <c r="D38" i="7"/>
  <c r="D39" i="7"/>
  <c r="AG39" i="7" s="1"/>
  <c r="AH39" i="7" s="1"/>
  <c r="AI39" i="7" s="1"/>
  <c r="D40" i="7"/>
  <c r="AK40" i="7" s="1"/>
  <c r="D41" i="7"/>
  <c r="D42" i="7"/>
  <c r="AG42" i="7" s="1"/>
  <c r="AH42" i="7" s="1"/>
  <c r="AI42" i="7" s="1"/>
  <c r="D43" i="7"/>
  <c r="D44" i="7"/>
  <c r="D45" i="7"/>
  <c r="D46" i="7"/>
  <c r="D47" i="7"/>
  <c r="AG47" i="7" s="1"/>
  <c r="AH47" i="7" s="1"/>
  <c r="AI47" i="7" s="1"/>
  <c r="D48" i="7"/>
  <c r="AK48" i="7" s="1"/>
  <c r="D49" i="7"/>
  <c r="D50" i="7"/>
  <c r="AK50" i="7" s="1"/>
  <c r="D51" i="7"/>
  <c r="D52" i="7"/>
  <c r="D53" i="7"/>
  <c r="D54" i="7"/>
  <c r="D55" i="7"/>
  <c r="AG55" i="7" s="1"/>
  <c r="AH55" i="7" s="1"/>
  <c r="AI55" i="7" s="1"/>
  <c r="D56" i="7"/>
  <c r="AK56" i="7" s="1"/>
  <c r="D57" i="7"/>
  <c r="D58" i="7"/>
  <c r="AK58" i="7" s="1"/>
  <c r="D59" i="7"/>
  <c r="D60" i="7"/>
  <c r="D61" i="7"/>
  <c r="D62" i="7"/>
  <c r="D63" i="7"/>
  <c r="AG63" i="7" s="1"/>
  <c r="AH63" i="7" s="1"/>
  <c r="AI63" i="7" s="1"/>
  <c r="D64" i="7"/>
  <c r="AK64" i="7" s="1"/>
  <c r="D65" i="7"/>
  <c r="D66" i="7"/>
  <c r="AG66" i="7" s="1"/>
  <c r="AH66" i="7" s="1"/>
  <c r="AI66" i="7" s="1"/>
  <c r="D67" i="7"/>
  <c r="D68" i="7"/>
  <c r="D69" i="7"/>
  <c r="D70" i="7"/>
  <c r="D71" i="7"/>
  <c r="AG71" i="7" s="1"/>
  <c r="AH71" i="7" s="1"/>
  <c r="AI71" i="7" s="1"/>
  <c r="D72" i="7"/>
  <c r="AK72" i="7" s="1"/>
  <c r="D73" i="7"/>
  <c r="D74" i="7"/>
  <c r="AK74" i="7" s="1"/>
  <c r="D75" i="7"/>
  <c r="D76" i="7"/>
  <c r="D77" i="7"/>
  <c r="D78" i="7"/>
  <c r="D79" i="7"/>
  <c r="AK79" i="7" s="1"/>
  <c r="D80" i="7"/>
  <c r="AK80" i="7" s="1"/>
  <c r="D81" i="7"/>
  <c r="D82" i="7"/>
  <c r="AK82" i="7" s="1"/>
  <c r="D83" i="7"/>
  <c r="D84" i="7"/>
  <c r="D85" i="7"/>
  <c r="D86" i="7"/>
  <c r="D87" i="7"/>
  <c r="AK87" i="7" s="1"/>
  <c r="D88" i="7"/>
  <c r="AK88" i="7" s="1"/>
  <c r="D89" i="7"/>
  <c r="D90" i="7"/>
  <c r="AG90" i="7" s="1"/>
  <c r="AH90" i="7" s="1"/>
  <c r="AI90" i="7" s="1"/>
  <c r="D91" i="7"/>
  <c r="D92" i="7"/>
  <c r="D93" i="7"/>
  <c r="D94" i="7"/>
  <c r="D95" i="7"/>
  <c r="AK95" i="7" s="1"/>
  <c r="D96" i="7"/>
  <c r="AK96" i="7" s="1"/>
  <c r="D97" i="7"/>
  <c r="D98" i="7"/>
  <c r="AK98" i="7" s="1"/>
  <c r="D99" i="7"/>
  <c r="D100" i="7"/>
  <c r="D101" i="7"/>
  <c r="D102" i="7"/>
  <c r="D103" i="7"/>
  <c r="AG103" i="7" s="1"/>
  <c r="AH103" i="7" s="1"/>
  <c r="AI103" i="7" s="1"/>
  <c r="D104" i="7"/>
  <c r="AK104" i="7" s="1"/>
  <c r="D105" i="7"/>
  <c r="D106" i="7"/>
  <c r="AK106" i="7" s="1"/>
  <c r="D107" i="7"/>
  <c r="D108" i="7"/>
  <c r="D109" i="7"/>
  <c r="D110" i="7"/>
  <c r="D111" i="7"/>
  <c r="AK111" i="7" s="1"/>
  <c r="D112" i="7"/>
  <c r="AK112" i="7" s="1"/>
  <c r="D113" i="7"/>
  <c r="D114" i="7"/>
  <c r="AG114" i="7" s="1"/>
  <c r="AH114" i="7" s="1"/>
  <c r="AI114" i="7" s="1"/>
  <c r="D115" i="7"/>
  <c r="D116" i="7"/>
  <c r="D117" i="7"/>
  <c r="D118" i="7"/>
  <c r="D119" i="7"/>
  <c r="AK119" i="7" s="1"/>
  <c r="D120" i="7"/>
  <c r="AK120" i="7" s="1"/>
  <c r="D121" i="7"/>
  <c r="D122" i="7"/>
  <c r="AK122" i="7" s="1"/>
  <c r="D123" i="7"/>
  <c r="D124" i="7"/>
  <c r="D125" i="7"/>
  <c r="D126" i="7"/>
  <c r="D127" i="7"/>
  <c r="AK127" i="7" s="1"/>
  <c r="D128" i="7"/>
  <c r="AK128" i="7" s="1"/>
  <c r="D129" i="7"/>
  <c r="D130" i="7"/>
  <c r="AK130" i="7" s="1"/>
  <c r="D131" i="7"/>
  <c r="D132" i="7"/>
  <c r="D133" i="7"/>
  <c r="D134" i="7"/>
  <c r="D135" i="7"/>
  <c r="AK135" i="7" s="1"/>
  <c r="D136" i="7"/>
  <c r="AK136" i="7" s="1"/>
  <c r="D137" i="7"/>
  <c r="D138" i="7"/>
  <c r="AK138" i="7" s="1"/>
  <c r="D139" i="7"/>
  <c r="D140" i="7"/>
  <c r="D141" i="7"/>
  <c r="D142" i="7"/>
  <c r="D143" i="7"/>
  <c r="AK143" i="7" s="1"/>
  <c r="D144" i="7"/>
  <c r="AK144" i="7" s="1"/>
  <c r="D145" i="7"/>
  <c r="D146" i="7"/>
  <c r="AK146" i="7" s="1"/>
  <c r="D147" i="7"/>
  <c r="D148" i="7"/>
  <c r="D149" i="7"/>
  <c r="D150" i="7"/>
  <c r="D151" i="7"/>
  <c r="AK151" i="7" s="1"/>
  <c r="D152" i="7"/>
  <c r="AK152" i="7" s="1"/>
  <c r="D153" i="7"/>
  <c r="AK153" i="7" s="1"/>
  <c r="D34" i="7"/>
  <c r="B156" i="7"/>
  <c r="AM153" i="7"/>
  <c r="AM35" i="7"/>
  <c r="AM36" i="7"/>
  <c r="AM37" i="7"/>
  <c r="AM38" i="7"/>
  <c r="AM39" i="7"/>
  <c r="AM40" i="7"/>
  <c r="AM41" i="7"/>
  <c r="AM42" i="7"/>
  <c r="AM43" i="7"/>
  <c r="AM44" i="7"/>
  <c r="AM45" i="7"/>
  <c r="AM46" i="7"/>
  <c r="AM47" i="7"/>
  <c r="AM48" i="7"/>
  <c r="AM49" i="7"/>
  <c r="AM50" i="7"/>
  <c r="AM51" i="7"/>
  <c r="AM52" i="7"/>
  <c r="AM53" i="7"/>
  <c r="AM54" i="7"/>
  <c r="AM55" i="7"/>
  <c r="AM56" i="7"/>
  <c r="AM57" i="7"/>
  <c r="AM58" i="7"/>
  <c r="AM59" i="7"/>
  <c r="AM60" i="7"/>
  <c r="AM61" i="7"/>
  <c r="AM62" i="7"/>
  <c r="AM63" i="7"/>
  <c r="AM64" i="7"/>
  <c r="AM65" i="7"/>
  <c r="AM66" i="7"/>
  <c r="AM67" i="7"/>
  <c r="AM68" i="7"/>
  <c r="AM69" i="7"/>
  <c r="AM70" i="7"/>
  <c r="AM71" i="7"/>
  <c r="AM72" i="7"/>
  <c r="AM73" i="7"/>
  <c r="AM74" i="7"/>
  <c r="AM75" i="7"/>
  <c r="AM76" i="7"/>
  <c r="AM77" i="7"/>
  <c r="AM78" i="7"/>
  <c r="AM79" i="7"/>
  <c r="AM80" i="7"/>
  <c r="AM81" i="7"/>
  <c r="AM82" i="7"/>
  <c r="AM83" i="7"/>
  <c r="AM84" i="7"/>
  <c r="AM85" i="7"/>
  <c r="AM86" i="7"/>
  <c r="AM87" i="7"/>
  <c r="AM88" i="7"/>
  <c r="AM89" i="7"/>
  <c r="AM90" i="7"/>
  <c r="AM91" i="7"/>
  <c r="AM92" i="7"/>
  <c r="AM93" i="7"/>
  <c r="AM94" i="7"/>
  <c r="AM95" i="7"/>
  <c r="AM96" i="7"/>
  <c r="AM97" i="7"/>
  <c r="AM98" i="7"/>
  <c r="AM99" i="7"/>
  <c r="AM100" i="7"/>
  <c r="AM101" i="7"/>
  <c r="AM102" i="7"/>
  <c r="AM103" i="7"/>
  <c r="AM104" i="7"/>
  <c r="AM105" i="7"/>
  <c r="AM106" i="7"/>
  <c r="AM107" i="7"/>
  <c r="AM108" i="7"/>
  <c r="AM109" i="7"/>
  <c r="AM110" i="7"/>
  <c r="AM111" i="7"/>
  <c r="AM112" i="7"/>
  <c r="AM113" i="7"/>
  <c r="AM114" i="7"/>
  <c r="AM115" i="7"/>
  <c r="AM116" i="7"/>
  <c r="AM117" i="7"/>
  <c r="AM118" i="7"/>
  <c r="AM119" i="7"/>
  <c r="AM120" i="7"/>
  <c r="AM121" i="7"/>
  <c r="AM122" i="7"/>
  <c r="AM123" i="7"/>
  <c r="AM124" i="7"/>
  <c r="AM125" i="7"/>
  <c r="AM126" i="7"/>
  <c r="AM127" i="7"/>
  <c r="AM128" i="7"/>
  <c r="AM129" i="7"/>
  <c r="AM130" i="7"/>
  <c r="AM131" i="7"/>
  <c r="AM132" i="7"/>
  <c r="AM133" i="7"/>
  <c r="AM134" i="7"/>
  <c r="AM135" i="7"/>
  <c r="AM136" i="7"/>
  <c r="AM137" i="7"/>
  <c r="AM138" i="7"/>
  <c r="AM139" i="7"/>
  <c r="AM140" i="7"/>
  <c r="AM141" i="7"/>
  <c r="AM142" i="7"/>
  <c r="AM143" i="7"/>
  <c r="AM144" i="7"/>
  <c r="AM145" i="7"/>
  <c r="AM146" i="7"/>
  <c r="AM147" i="7"/>
  <c r="AM148" i="7"/>
  <c r="AM149" i="7"/>
  <c r="AM150" i="7"/>
  <c r="AM151" i="7"/>
  <c r="AM152" i="7"/>
  <c r="AM34" i="7"/>
  <c r="AL153" i="7"/>
  <c r="AL35" i="7"/>
  <c r="AL36" i="7"/>
  <c r="AL37" i="7"/>
  <c r="AL38" i="7"/>
  <c r="AL39" i="7"/>
  <c r="AL40" i="7"/>
  <c r="AL41" i="7"/>
  <c r="AL42" i="7"/>
  <c r="AL43" i="7"/>
  <c r="AL44" i="7"/>
  <c r="AL45" i="7"/>
  <c r="AL46" i="7"/>
  <c r="AL47" i="7"/>
  <c r="AL48" i="7"/>
  <c r="AL49" i="7"/>
  <c r="AL50" i="7"/>
  <c r="AL51" i="7"/>
  <c r="AL52" i="7"/>
  <c r="AL53" i="7"/>
  <c r="AL54" i="7"/>
  <c r="AL55" i="7"/>
  <c r="AL56" i="7"/>
  <c r="AL57" i="7"/>
  <c r="AL58" i="7"/>
  <c r="AL59" i="7"/>
  <c r="AL60" i="7"/>
  <c r="AL61" i="7"/>
  <c r="AL62" i="7"/>
  <c r="AL63" i="7"/>
  <c r="AL64" i="7"/>
  <c r="AL65" i="7"/>
  <c r="AL66" i="7"/>
  <c r="AL67" i="7"/>
  <c r="AL68" i="7"/>
  <c r="AL69" i="7"/>
  <c r="AL70" i="7"/>
  <c r="AL71" i="7"/>
  <c r="AL72" i="7"/>
  <c r="AL73" i="7"/>
  <c r="AL74" i="7"/>
  <c r="AL75" i="7"/>
  <c r="AL76" i="7"/>
  <c r="AL77" i="7"/>
  <c r="AL78" i="7"/>
  <c r="AL79" i="7"/>
  <c r="AL80" i="7"/>
  <c r="AL81" i="7"/>
  <c r="AL82" i="7"/>
  <c r="AL83" i="7"/>
  <c r="AL84" i="7"/>
  <c r="AL85" i="7"/>
  <c r="AL86" i="7"/>
  <c r="AL87" i="7"/>
  <c r="AL88" i="7"/>
  <c r="AL89" i="7"/>
  <c r="AL90" i="7"/>
  <c r="AL91" i="7"/>
  <c r="AL92" i="7"/>
  <c r="AL93" i="7"/>
  <c r="AL94" i="7"/>
  <c r="AL95" i="7"/>
  <c r="AL96" i="7"/>
  <c r="AL97" i="7"/>
  <c r="AL98" i="7"/>
  <c r="AL99" i="7"/>
  <c r="AL100" i="7"/>
  <c r="AL101" i="7"/>
  <c r="AL102" i="7"/>
  <c r="AL103" i="7"/>
  <c r="AL104" i="7"/>
  <c r="AL105" i="7"/>
  <c r="AL106" i="7"/>
  <c r="AL107" i="7"/>
  <c r="AL108" i="7"/>
  <c r="AL109" i="7"/>
  <c r="AL110" i="7"/>
  <c r="AL111" i="7"/>
  <c r="AL112" i="7"/>
  <c r="AL113" i="7"/>
  <c r="AL114" i="7"/>
  <c r="AL115" i="7"/>
  <c r="AL116" i="7"/>
  <c r="AL117" i="7"/>
  <c r="AL118" i="7"/>
  <c r="AL119" i="7"/>
  <c r="AL120" i="7"/>
  <c r="AL121" i="7"/>
  <c r="AL122" i="7"/>
  <c r="AL123" i="7"/>
  <c r="AL124" i="7"/>
  <c r="AL125" i="7"/>
  <c r="AL126" i="7"/>
  <c r="AL127" i="7"/>
  <c r="AL128" i="7"/>
  <c r="AL129" i="7"/>
  <c r="AL130" i="7"/>
  <c r="AL131" i="7"/>
  <c r="AL132" i="7"/>
  <c r="AL133" i="7"/>
  <c r="AL134" i="7"/>
  <c r="AL135" i="7"/>
  <c r="AL136" i="7"/>
  <c r="AL137" i="7"/>
  <c r="AL138" i="7"/>
  <c r="AL139" i="7"/>
  <c r="AL140" i="7"/>
  <c r="AL141" i="7"/>
  <c r="AL142" i="7"/>
  <c r="AL143" i="7"/>
  <c r="AL144" i="7"/>
  <c r="AL145" i="7"/>
  <c r="AL146" i="7"/>
  <c r="AL147" i="7"/>
  <c r="AL148" i="7"/>
  <c r="AL149" i="7"/>
  <c r="AL150" i="7"/>
  <c r="AL151" i="7"/>
  <c r="AL152" i="7"/>
  <c r="AL34" i="7"/>
  <c r="AK36" i="7"/>
  <c r="AK37" i="7"/>
  <c r="AK38" i="7"/>
  <c r="AK39" i="7"/>
  <c r="AK41" i="7"/>
  <c r="AK43" i="7"/>
  <c r="AK44" i="7"/>
  <c r="AK45" i="7"/>
  <c r="AK46" i="7"/>
  <c r="AK49" i="7"/>
  <c r="AK51" i="7"/>
  <c r="AK52" i="7"/>
  <c r="AK53" i="7"/>
  <c r="AK54" i="7"/>
  <c r="AK57" i="7"/>
  <c r="AK59" i="7"/>
  <c r="AK60" i="7"/>
  <c r="AK61" i="7"/>
  <c r="AK62" i="7"/>
  <c r="AK65" i="7"/>
  <c r="AK67" i="7"/>
  <c r="AK68" i="7"/>
  <c r="AK69" i="7"/>
  <c r="AK70" i="7"/>
  <c r="AK73" i="7"/>
  <c r="AK75" i="7"/>
  <c r="AK76" i="7"/>
  <c r="AK77" i="7"/>
  <c r="AK78" i="7"/>
  <c r="AK81" i="7"/>
  <c r="AK83" i="7"/>
  <c r="AK84" i="7"/>
  <c r="AK85" i="7"/>
  <c r="AK86" i="7"/>
  <c r="AK89" i="7"/>
  <c r="AK91" i="7"/>
  <c r="AK92" i="7"/>
  <c r="AK93" i="7"/>
  <c r="AK94" i="7"/>
  <c r="AK97" i="7"/>
  <c r="AK99" i="7"/>
  <c r="AK100" i="7"/>
  <c r="AK101" i="7"/>
  <c r="AK102" i="7"/>
  <c r="AK105" i="7"/>
  <c r="AK107" i="7"/>
  <c r="AK108" i="7"/>
  <c r="AK109" i="7"/>
  <c r="AK110" i="7"/>
  <c r="AK113" i="7"/>
  <c r="AK115" i="7"/>
  <c r="AK116" i="7"/>
  <c r="AK117" i="7"/>
  <c r="AK118" i="7"/>
  <c r="AK121" i="7"/>
  <c r="AK123" i="7"/>
  <c r="AK124" i="7"/>
  <c r="AK125" i="7"/>
  <c r="AK126" i="7"/>
  <c r="AK129" i="7"/>
  <c r="AK131" i="7"/>
  <c r="AK132" i="7"/>
  <c r="AK133" i="7"/>
  <c r="AK134" i="7"/>
  <c r="AK137" i="7"/>
  <c r="AK139" i="7"/>
  <c r="AK140" i="7"/>
  <c r="AK141" i="7"/>
  <c r="AK142" i="7"/>
  <c r="AK145" i="7"/>
  <c r="AK147" i="7"/>
  <c r="AK148" i="7"/>
  <c r="AK149" i="7"/>
  <c r="AK150" i="7"/>
  <c r="AG35" i="7"/>
  <c r="AH35" i="7" s="1"/>
  <c r="AG36" i="7"/>
  <c r="AH36" i="7" s="1"/>
  <c r="AG37" i="7"/>
  <c r="AH37" i="7" s="1"/>
  <c r="AI37" i="7" s="1"/>
  <c r="AG38" i="7"/>
  <c r="AH38" i="7" s="1"/>
  <c r="AI38" i="7" s="1"/>
  <c r="AG41" i="7"/>
  <c r="AH41" i="7" s="1"/>
  <c r="AI41" i="7" s="1"/>
  <c r="AG43" i="7"/>
  <c r="AH43" i="7" s="1"/>
  <c r="AI43" i="7" s="1"/>
  <c r="AG44" i="7"/>
  <c r="AH44" i="7" s="1"/>
  <c r="AI44" i="7" s="1"/>
  <c r="AG45" i="7"/>
  <c r="AH45" i="7" s="1"/>
  <c r="AI45" i="7" s="1"/>
  <c r="AG46" i="7"/>
  <c r="AH46" i="7" s="1"/>
  <c r="AI46" i="7" s="1"/>
  <c r="AG49" i="7"/>
  <c r="AH49" i="7" s="1"/>
  <c r="AI49" i="7" s="1"/>
  <c r="AG51" i="7"/>
  <c r="AH51" i="7" s="1"/>
  <c r="AI51" i="7" s="1"/>
  <c r="AG52" i="7"/>
  <c r="AH52" i="7" s="1"/>
  <c r="AI52" i="7" s="1"/>
  <c r="AG53" i="7"/>
  <c r="AH53" i="7" s="1"/>
  <c r="AI53" i="7" s="1"/>
  <c r="AG54" i="7"/>
  <c r="AH54" i="7" s="1"/>
  <c r="AI54" i="7" s="1"/>
  <c r="AG57" i="7"/>
  <c r="AH57" i="7" s="1"/>
  <c r="AI57" i="7" s="1"/>
  <c r="AG59" i="7"/>
  <c r="AH59" i="7" s="1"/>
  <c r="AI59" i="7" s="1"/>
  <c r="AG60" i="7"/>
  <c r="AH60" i="7" s="1"/>
  <c r="AI60" i="7" s="1"/>
  <c r="AG61" i="7"/>
  <c r="AH61" i="7" s="1"/>
  <c r="AI61" i="7" s="1"/>
  <c r="AG62" i="7"/>
  <c r="AH62" i="7" s="1"/>
  <c r="AI62" i="7" s="1"/>
  <c r="AG65" i="7"/>
  <c r="AH65" i="7" s="1"/>
  <c r="AI65" i="7" s="1"/>
  <c r="AG67" i="7"/>
  <c r="AH67" i="7" s="1"/>
  <c r="AI67" i="7" s="1"/>
  <c r="AG68" i="7"/>
  <c r="AH68" i="7" s="1"/>
  <c r="AI68" i="7" s="1"/>
  <c r="AG69" i="7"/>
  <c r="AH69" i="7" s="1"/>
  <c r="AI69" i="7" s="1"/>
  <c r="AG70" i="7"/>
  <c r="AH70" i="7" s="1"/>
  <c r="AI70" i="7" s="1"/>
  <c r="AG73" i="7"/>
  <c r="AH73" i="7" s="1"/>
  <c r="AI73" i="7" s="1"/>
  <c r="AG75" i="7"/>
  <c r="AH75" i="7" s="1"/>
  <c r="AI75" i="7" s="1"/>
  <c r="AG76" i="7"/>
  <c r="AH76" i="7" s="1"/>
  <c r="AI76" i="7" s="1"/>
  <c r="AG77" i="7"/>
  <c r="AH77" i="7" s="1"/>
  <c r="AI77" i="7" s="1"/>
  <c r="AG78" i="7"/>
  <c r="AH78" i="7" s="1"/>
  <c r="AI78" i="7" s="1"/>
  <c r="AG81" i="7"/>
  <c r="AH81" i="7" s="1"/>
  <c r="AI81" i="7" s="1"/>
  <c r="AG83" i="7"/>
  <c r="AH83" i="7" s="1"/>
  <c r="AI83" i="7" s="1"/>
  <c r="AG84" i="7"/>
  <c r="AH84" i="7" s="1"/>
  <c r="AI84" i="7" s="1"/>
  <c r="AG85" i="7"/>
  <c r="AH85" i="7" s="1"/>
  <c r="AI85" i="7" s="1"/>
  <c r="AG86" i="7"/>
  <c r="AH86" i="7" s="1"/>
  <c r="AI86" i="7" s="1"/>
  <c r="AG89" i="7"/>
  <c r="AH89" i="7" s="1"/>
  <c r="AI89" i="7" s="1"/>
  <c r="AG91" i="7"/>
  <c r="AH91" i="7" s="1"/>
  <c r="AI91" i="7" s="1"/>
  <c r="AG92" i="7"/>
  <c r="AH92" i="7" s="1"/>
  <c r="AI92" i="7" s="1"/>
  <c r="AG93" i="7"/>
  <c r="AH93" i="7"/>
  <c r="AI93" i="7" s="1"/>
  <c r="AG94" i="7"/>
  <c r="AH94" i="7" s="1"/>
  <c r="AI94" i="7" s="1"/>
  <c r="AG95" i="7"/>
  <c r="AH95" i="7" s="1"/>
  <c r="AI95" i="7" s="1"/>
  <c r="AG97" i="7"/>
  <c r="AH97" i="7" s="1"/>
  <c r="AI97" i="7" s="1"/>
  <c r="AG99" i="7"/>
  <c r="AH99" i="7" s="1"/>
  <c r="AI99" i="7" s="1"/>
  <c r="AG100" i="7"/>
  <c r="AH100" i="7" s="1"/>
  <c r="AI100" i="7" s="1"/>
  <c r="AG101" i="7"/>
  <c r="AH101" i="7" s="1"/>
  <c r="AI101" i="7" s="1"/>
  <c r="AG102" i="7"/>
  <c r="AH102" i="7" s="1"/>
  <c r="AI102" i="7" s="1"/>
  <c r="AG105" i="7"/>
  <c r="AH105" i="7" s="1"/>
  <c r="AI105" i="7" s="1"/>
  <c r="AG107" i="7"/>
  <c r="AH107" i="7" s="1"/>
  <c r="AI107" i="7" s="1"/>
  <c r="AG108" i="7"/>
  <c r="AH108" i="7" s="1"/>
  <c r="AI108" i="7" s="1"/>
  <c r="AG109" i="7"/>
  <c r="AH109" i="7" s="1"/>
  <c r="AI109" i="7" s="1"/>
  <c r="AG110" i="7"/>
  <c r="AH110" i="7" s="1"/>
  <c r="AI110" i="7" s="1"/>
  <c r="AG112" i="7"/>
  <c r="AH112" i="7" s="1"/>
  <c r="AI112" i="7" s="1"/>
  <c r="AG113" i="7"/>
  <c r="AH113" i="7" s="1"/>
  <c r="AI113" i="7" s="1"/>
  <c r="AG115" i="7"/>
  <c r="AH115" i="7" s="1"/>
  <c r="AI115" i="7" s="1"/>
  <c r="AG116" i="7"/>
  <c r="AH116" i="7" s="1"/>
  <c r="AI116" i="7" s="1"/>
  <c r="AG117" i="7"/>
  <c r="AH117" i="7" s="1"/>
  <c r="AI117" i="7" s="1"/>
  <c r="AG118" i="7"/>
  <c r="AH118" i="7" s="1"/>
  <c r="AI118" i="7" s="1"/>
  <c r="AG121" i="7"/>
  <c r="AH121" i="7" s="1"/>
  <c r="AI121" i="7" s="1"/>
  <c r="AG123" i="7"/>
  <c r="AH123" i="7" s="1"/>
  <c r="AI123" i="7" s="1"/>
  <c r="AG124" i="7"/>
  <c r="AH124" i="7" s="1"/>
  <c r="AI124" i="7" s="1"/>
  <c r="AG125" i="7"/>
  <c r="AH125" i="7" s="1"/>
  <c r="AI125" i="7" s="1"/>
  <c r="AG126" i="7"/>
  <c r="AH126" i="7" s="1"/>
  <c r="AI126" i="7" s="1"/>
  <c r="AG128" i="7"/>
  <c r="AH128" i="7" s="1"/>
  <c r="AI128" i="7" s="1"/>
  <c r="AG129" i="7"/>
  <c r="AH129" i="7" s="1"/>
  <c r="AI129" i="7" s="1"/>
  <c r="AG131" i="7"/>
  <c r="AH131" i="7" s="1"/>
  <c r="AI131" i="7" s="1"/>
  <c r="AG132" i="7"/>
  <c r="AH132" i="7" s="1"/>
  <c r="AI132" i="7" s="1"/>
  <c r="AG133" i="7"/>
  <c r="AH133" i="7" s="1"/>
  <c r="AI133" i="7" s="1"/>
  <c r="AG134" i="7"/>
  <c r="AH134" i="7" s="1"/>
  <c r="AI134" i="7" s="1"/>
  <c r="AG135" i="7"/>
  <c r="AH135" i="7" s="1"/>
  <c r="AI135" i="7" s="1"/>
  <c r="AG137" i="7"/>
  <c r="AH137" i="7" s="1"/>
  <c r="AI137" i="7" s="1"/>
  <c r="AG139" i="7"/>
  <c r="AH139" i="7" s="1"/>
  <c r="AI139" i="7" s="1"/>
  <c r="AG140" i="7"/>
  <c r="AH140" i="7" s="1"/>
  <c r="AI140" i="7" s="1"/>
  <c r="AG141" i="7"/>
  <c r="AH141" i="7" s="1"/>
  <c r="AI141" i="7" s="1"/>
  <c r="AG142" i="7"/>
  <c r="AH142" i="7" s="1"/>
  <c r="AI142" i="7" s="1"/>
  <c r="AG145" i="7"/>
  <c r="AH145" i="7" s="1"/>
  <c r="AI145" i="7" s="1"/>
  <c r="AG147" i="7"/>
  <c r="AH147" i="7" s="1"/>
  <c r="AI147" i="7" s="1"/>
  <c r="AG148" i="7"/>
  <c r="AH148" i="7" s="1"/>
  <c r="AI148" i="7" s="1"/>
  <c r="AG149" i="7"/>
  <c r="AH149" i="7" s="1"/>
  <c r="AI149" i="7" s="1"/>
  <c r="AG150" i="7"/>
  <c r="AH150" i="7" s="1"/>
  <c r="AI150" i="7" s="1"/>
  <c r="AG146" i="7" l="1"/>
  <c r="AH146" i="7" s="1"/>
  <c r="AI146" i="7" s="1"/>
  <c r="AG82" i="7"/>
  <c r="AH82" i="7" s="1"/>
  <c r="AI82" i="7" s="1"/>
  <c r="AK103" i="7"/>
  <c r="AG130" i="7"/>
  <c r="AH130" i="7" s="1"/>
  <c r="AI130" i="7" s="1"/>
  <c r="AK71" i="7"/>
  <c r="AG143" i="7"/>
  <c r="AH143" i="7" s="1"/>
  <c r="AI143" i="7" s="1"/>
  <c r="AG127" i="7"/>
  <c r="AH127" i="7" s="1"/>
  <c r="AI127" i="7" s="1"/>
  <c r="AK63" i="7"/>
  <c r="AG151" i="7"/>
  <c r="AH151" i="7" s="1"/>
  <c r="AG119" i="7"/>
  <c r="AH119" i="7" s="1"/>
  <c r="AI119" i="7" s="1"/>
  <c r="AG111" i="7"/>
  <c r="AH111" i="7" s="1"/>
  <c r="AI111" i="7" s="1"/>
  <c r="AG79" i="7"/>
  <c r="AH79" i="7" s="1"/>
  <c r="AI79" i="7" s="1"/>
  <c r="AK47" i="7"/>
  <c r="AG87" i="7"/>
  <c r="AH87" i="7" s="1"/>
  <c r="AI87" i="7" s="1"/>
  <c r="AK55" i="7"/>
  <c r="AM154" i="7"/>
  <c r="B161" i="7" s="1"/>
  <c r="AG153" i="7"/>
  <c r="AH153" i="7" s="1"/>
  <c r="AN34" i="7"/>
  <c r="B162" i="7" s="1"/>
  <c r="AG152" i="7"/>
  <c r="AH152" i="7" s="1"/>
  <c r="AG106" i="7"/>
  <c r="AH106" i="7" s="1"/>
  <c r="AI106" i="7" s="1"/>
  <c r="AG88" i="7"/>
  <c r="AH88" i="7" s="1"/>
  <c r="AI88" i="7" s="1"/>
  <c r="AG64" i="7"/>
  <c r="AH64" i="7" s="1"/>
  <c r="AI64" i="7" s="1"/>
  <c r="AG58" i="7"/>
  <c r="AH58" i="7" s="1"/>
  <c r="AI58" i="7" s="1"/>
  <c r="AG40" i="7"/>
  <c r="AH40" i="7" s="1"/>
  <c r="AI40" i="7" s="1"/>
  <c r="AG122" i="7"/>
  <c r="AH122" i="7" s="1"/>
  <c r="AI122" i="7" s="1"/>
  <c r="AG104" i="7"/>
  <c r="AH104" i="7" s="1"/>
  <c r="AI104" i="7" s="1"/>
  <c r="AG56" i="7"/>
  <c r="AH56" i="7" s="1"/>
  <c r="AI56" i="7" s="1"/>
  <c r="AG50" i="7"/>
  <c r="AH50" i="7" s="1"/>
  <c r="AI50" i="7" s="1"/>
  <c r="AG144" i="7"/>
  <c r="AH144" i="7" s="1"/>
  <c r="AI144" i="7" s="1"/>
  <c r="AG98" i="7"/>
  <c r="AH98" i="7" s="1"/>
  <c r="AI98" i="7" s="1"/>
  <c r="AG80" i="7"/>
  <c r="AH80" i="7" s="1"/>
  <c r="AI80" i="7" s="1"/>
  <c r="AG138" i="7"/>
  <c r="AH138" i="7" s="1"/>
  <c r="AI138" i="7" s="1"/>
  <c r="AG120" i="7"/>
  <c r="AH120" i="7" s="1"/>
  <c r="AI120" i="7" s="1"/>
  <c r="AG74" i="7"/>
  <c r="AH74" i="7" s="1"/>
  <c r="AI74" i="7" s="1"/>
  <c r="AK114" i="7"/>
  <c r="AK90" i="7"/>
  <c r="AK66" i="7"/>
  <c r="AK42" i="7"/>
  <c r="AG96" i="7"/>
  <c r="AH96" i="7" s="1"/>
  <c r="AI96" i="7" s="1"/>
  <c r="AG48" i="7"/>
  <c r="AH48" i="7" s="1"/>
  <c r="AI48" i="7" s="1"/>
  <c r="AG136" i="7"/>
  <c r="AH136" i="7" s="1"/>
  <c r="AI136" i="7" s="1"/>
  <c r="AG72" i="7"/>
  <c r="AH72" i="7" s="1"/>
  <c r="AI72" i="7" s="1"/>
  <c r="AG34" i="7"/>
  <c r="AH34" i="7" s="1"/>
  <c r="AI34" i="7" s="1"/>
  <c r="AK34" i="7"/>
  <c r="AL154" i="7" l="1"/>
  <c r="B160" i="7" s="1"/>
  <c r="AH154" i="7"/>
  <c r="AI151" i="7" s="1"/>
  <c r="AI152" i="7" l="1"/>
  <c r="AI36" i="7"/>
  <c r="AI153" i="7"/>
  <c r="AI35" i="7"/>
  <c r="AI154" i="7" l="1"/>
  <c r="AJ154" i="7" s="1"/>
  <c r="B159" i="7" s="1"/>
  <c r="AM1125" i="6"/>
  <c r="AM1126" i="6"/>
  <c r="AM1127" i="6"/>
  <c r="AM1128" i="6"/>
  <c r="AM1129" i="6"/>
  <c r="AM1130" i="6"/>
  <c r="AM1131" i="6"/>
  <c r="AM1132" i="6"/>
  <c r="AM1133" i="6"/>
  <c r="AM1134" i="6"/>
  <c r="AM1135" i="6"/>
  <c r="AM1136" i="6"/>
  <c r="AM1137" i="6"/>
  <c r="AM1138" i="6"/>
  <c r="AM1139" i="6"/>
  <c r="AM1140" i="6"/>
  <c r="AM1141" i="6"/>
  <c r="AM1142" i="6"/>
  <c r="AM1143" i="6"/>
  <c r="AM1144" i="6"/>
  <c r="AM1145" i="6"/>
  <c r="AM1146" i="6"/>
  <c r="AM1147" i="6"/>
  <c r="AM1148" i="6"/>
  <c r="AM1149" i="6"/>
  <c r="AM1150" i="6"/>
  <c r="AM1151" i="6"/>
  <c r="AM1152" i="6"/>
  <c r="AM1153" i="6"/>
  <c r="AM1154" i="6"/>
  <c r="AM1155" i="6"/>
  <c r="AM1156" i="6"/>
  <c r="AM1157" i="6"/>
  <c r="AM1158" i="6"/>
  <c r="AM1159" i="6"/>
  <c r="AM1160" i="6"/>
  <c r="AM1161" i="6"/>
  <c r="AM1162" i="6"/>
  <c r="AM1163" i="6"/>
  <c r="AM1164" i="6"/>
  <c r="AM1165" i="6"/>
  <c r="AM1166" i="6"/>
  <c r="AM1167" i="6"/>
  <c r="AM1168" i="6"/>
  <c r="AM1169" i="6"/>
  <c r="AM1170" i="6"/>
  <c r="AM1171" i="6"/>
  <c r="AM1172" i="6"/>
  <c r="AM1173" i="6"/>
  <c r="AM1174" i="6"/>
  <c r="AM1175" i="6"/>
  <c r="AM1176" i="6"/>
  <c r="AM1177" i="6"/>
  <c r="AM1178" i="6"/>
  <c r="AM1179" i="6"/>
  <c r="AM1180" i="6"/>
  <c r="AM1181" i="6"/>
  <c r="AM1182" i="6"/>
  <c r="AM1183" i="6"/>
  <c r="AM1184" i="6"/>
  <c r="AM1185" i="6"/>
  <c r="AM1186" i="6"/>
  <c r="AM1187" i="6"/>
  <c r="AM1188" i="6"/>
  <c r="AM1189" i="6"/>
  <c r="AM1190" i="6"/>
  <c r="AM1191" i="6"/>
  <c r="AM1192" i="6"/>
  <c r="AM1193" i="6"/>
  <c r="AM1194" i="6"/>
  <c r="AM1195" i="6"/>
  <c r="AM1196" i="6"/>
  <c r="AM1197" i="6"/>
  <c r="AM1198" i="6"/>
  <c r="AM1199" i="6"/>
  <c r="AM1200" i="6"/>
  <c r="AM1201" i="6"/>
  <c r="AM1202" i="6"/>
  <c r="AM1203" i="6"/>
  <c r="AM1204" i="6"/>
  <c r="AM1205" i="6"/>
  <c r="AM1206" i="6"/>
  <c r="AM1207" i="6"/>
  <c r="AM1208" i="6"/>
  <c r="AM1209" i="6"/>
  <c r="AM1210" i="6"/>
  <c r="AM1211" i="6"/>
  <c r="AM1212" i="6"/>
  <c r="AM1213" i="6"/>
  <c r="AM1214" i="6"/>
  <c r="AM1215" i="6"/>
  <c r="AM1216" i="6"/>
  <c r="AM1217" i="6"/>
  <c r="AM1218" i="6"/>
  <c r="AM1219" i="6"/>
  <c r="AM1220" i="6"/>
  <c r="AM1221" i="6"/>
  <c r="AM1222" i="6"/>
  <c r="AM1223" i="6"/>
  <c r="AM1224" i="6"/>
  <c r="AM1225" i="6"/>
  <c r="AM1226" i="6"/>
  <c r="AM1227" i="6"/>
  <c r="AM1228" i="6"/>
  <c r="AM1229" i="6"/>
  <c r="AM1230" i="6"/>
  <c r="AM1231" i="6"/>
  <c r="AM1232" i="6"/>
  <c r="AM1233" i="6"/>
  <c r="AM1234" i="6"/>
  <c r="AM1235" i="6"/>
  <c r="AM1236" i="6"/>
  <c r="AM1237" i="6"/>
  <c r="AM1238" i="6"/>
  <c r="AM1239" i="6"/>
  <c r="AM1240" i="6"/>
  <c r="AM1241" i="6"/>
  <c r="AM1242" i="6"/>
  <c r="AM1243" i="6"/>
  <c r="AM1124" i="6"/>
  <c r="D1125" i="6"/>
  <c r="AL1125" i="6" s="1"/>
  <c r="D1126" i="6"/>
  <c r="AL1126" i="6" s="1"/>
  <c r="D1127" i="6"/>
  <c r="AH1127" i="6" s="1"/>
  <c r="AI1127" i="6" s="1"/>
  <c r="AJ1127" i="6" s="1"/>
  <c r="D1128" i="6"/>
  <c r="D1129" i="6"/>
  <c r="D1130" i="6"/>
  <c r="AH1130" i="6" s="1"/>
  <c r="AI1130" i="6" s="1"/>
  <c r="D1131" i="6"/>
  <c r="AL1131" i="6" s="1"/>
  <c r="D1132" i="6"/>
  <c r="AL1132" i="6" s="1"/>
  <c r="D1133" i="6"/>
  <c r="D1134" i="6"/>
  <c r="D1135" i="6"/>
  <c r="AL1135" i="6" s="1"/>
  <c r="D1136" i="6"/>
  <c r="D1137" i="6"/>
  <c r="D1138" i="6"/>
  <c r="D1139" i="6"/>
  <c r="AL1139" i="6" s="1"/>
  <c r="D1140" i="6"/>
  <c r="AL1140" i="6" s="1"/>
  <c r="D1141" i="6"/>
  <c r="D1142" i="6"/>
  <c r="D1143" i="6"/>
  <c r="AH1143" i="6" s="1"/>
  <c r="AI1143" i="6" s="1"/>
  <c r="AJ1143" i="6" s="1"/>
  <c r="D1144" i="6"/>
  <c r="D1145" i="6"/>
  <c r="D1146" i="6"/>
  <c r="D1147" i="6"/>
  <c r="AL1147" i="6" s="1"/>
  <c r="D1148" i="6"/>
  <c r="AL1148" i="6" s="1"/>
  <c r="D1149" i="6"/>
  <c r="D1150" i="6"/>
  <c r="D1151" i="6"/>
  <c r="AH1151" i="6" s="1"/>
  <c r="AI1151" i="6" s="1"/>
  <c r="AJ1151" i="6" s="1"/>
  <c r="D1152" i="6"/>
  <c r="D1153" i="6"/>
  <c r="D1154" i="6"/>
  <c r="D1155" i="6"/>
  <c r="AH1155" i="6" s="1"/>
  <c r="AI1155" i="6" s="1"/>
  <c r="AJ1155" i="6" s="1"/>
  <c r="D1156" i="6"/>
  <c r="AL1156" i="6" s="1"/>
  <c r="D1157" i="6"/>
  <c r="D1158" i="6"/>
  <c r="D1159" i="6"/>
  <c r="AH1159" i="6" s="1"/>
  <c r="AI1159" i="6" s="1"/>
  <c r="AJ1159" i="6" s="1"/>
  <c r="D1160" i="6"/>
  <c r="D1161" i="6"/>
  <c r="D1162" i="6"/>
  <c r="D1163" i="6"/>
  <c r="AL1163" i="6" s="1"/>
  <c r="D1164" i="6"/>
  <c r="AL1164" i="6" s="1"/>
  <c r="D1165" i="6"/>
  <c r="D1166" i="6"/>
  <c r="D1167" i="6"/>
  <c r="AL1167" i="6" s="1"/>
  <c r="D1168" i="6"/>
  <c r="D1169" i="6"/>
  <c r="D1170" i="6"/>
  <c r="D1171" i="6"/>
  <c r="AL1171" i="6" s="1"/>
  <c r="D1172" i="6"/>
  <c r="AL1172" i="6" s="1"/>
  <c r="D1173" i="6"/>
  <c r="D1174" i="6"/>
  <c r="D1175" i="6"/>
  <c r="AL1175" i="6" s="1"/>
  <c r="D1176" i="6"/>
  <c r="D1177" i="6"/>
  <c r="D1178" i="6"/>
  <c r="D1179" i="6"/>
  <c r="AL1179" i="6" s="1"/>
  <c r="D1180" i="6"/>
  <c r="AL1180" i="6" s="1"/>
  <c r="D1181" i="6"/>
  <c r="D1182" i="6"/>
  <c r="D1183" i="6"/>
  <c r="AL1183" i="6" s="1"/>
  <c r="D1184" i="6"/>
  <c r="D1185" i="6"/>
  <c r="D1186" i="6"/>
  <c r="D1187" i="6"/>
  <c r="AL1187" i="6" s="1"/>
  <c r="D1188" i="6"/>
  <c r="AL1188" i="6" s="1"/>
  <c r="D1189" i="6"/>
  <c r="D1190" i="6"/>
  <c r="D1191" i="6"/>
  <c r="AL1191" i="6" s="1"/>
  <c r="D1192" i="6"/>
  <c r="D1193" i="6"/>
  <c r="D1194" i="6"/>
  <c r="D1195" i="6"/>
  <c r="D1196" i="6"/>
  <c r="AL1196" i="6" s="1"/>
  <c r="D1197" i="6"/>
  <c r="D1198" i="6"/>
  <c r="D1199" i="6"/>
  <c r="AL1199" i="6" s="1"/>
  <c r="D1200" i="6"/>
  <c r="D1201" i="6"/>
  <c r="D1202" i="6"/>
  <c r="D1203" i="6"/>
  <c r="AL1203" i="6" s="1"/>
  <c r="D1204" i="6"/>
  <c r="AL1204" i="6" s="1"/>
  <c r="D1205" i="6"/>
  <c r="D1206" i="6"/>
  <c r="D1207" i="6"/>
  <c r="AH1207" i="6" s="1"/>
  <c r="AI1207" i="6" s="1"/>
  <c r="AJ1207" i="6" s="1"/>
  <c r="D1208" i="6"/>
  <c r="D1209" i="6"/>
  <c r="D1210" i="6"/>
  <c r="D1211" i="6"/>
  <c r="AL1211" i="6" s="1"/>
  <c r="D1212" i="6"/>
  <c r="AL1212" i="6" s="1"/>
  <c r="D1213" i="6"/>
  <c r="D1214" i="6"/>
  <c r="D1215" i="6"/>
  <c r="AH1215" i="6" s="1"/>
  <c r="AI1215" i="6" s="1"/>
  <c r="AJ1215" i="6" s="1"/>
  <c r="D1216" i="6"/>
  <c r="D1217" i="6"/>
  <c r="D1218" i="6"/>
  <c r="D1219" i="6"/>
  <c r="AL1219" i="6" s="1"/>
  <c r="D1220" i="6"/>
  <c r="AL1220" i="6" s="1"/>
  <c r="D1221" i="6"/>
  <c r="D1222" i="6"/>
  <c r="D1223" i="6"/>
  <c r="AH1223" i="6" s="1"/>
  <c r="AI1223" i="6" s="1"/>
  <c r="AJ1223" i="6" s="1"/>
  <c r="D1224" i="6"/>
  <c r="D1225" i="6"/>
  <c r="D1226" i="6"/>
  <c r="D1227" i="6"/>
  <c r="D1228" i="6"/>
  <c r="AL1228" i="6" s="1"/>
  <c r="D1229" i="6"/>
  <c r="D1230" i="6"/>
  <c r="D1231" i="6"/>
  <c r="AL1231" i="6" s="1"/>
  <c r="D1232" i="6"/>
  <c r="D1233" i="6"/>
  <c r="D1234" i="6"/>
  <c r="D1235" i="6"/>
  <c r="AL1235" i="6" s="1"/>
  <c r="D1236" i="6"/>
  <c r="AL1236" i="6" s="1"/>
  <c r="D1237" i="6"/>
  <c r="D1238" i="6"/>
  <c r="D1239" i="6"/>
  <c r="AL1239" i="6" s="1"/>
  <c r="D1240" i="6"/>
  <c r="D1241" i="6"/>
  <c r="AL1241" i="6" s="1"/>
  <c r="D1242" i="6"/>
  <c r="AL1242" i="6" s="1"/>
  <c r="D1243" i="6"/>
  <c r="AL1243" i="6" s="1"/>
  <c r="D1124" i="6"/>
  <c r="AH1124" i="6" s="1"/>
  <c r="AI1124" i="6" s="1"/>
  <c r="AL1127" i="6"/>
  <c r="AL1128" i="6"/>
  <c r="AL1129" i="6"/>
  <c r="AL1133" i="6"/>
  <c r="AL1134" i="6"/>
  <c r="AL1136" i="6"/>
  <c r="AL1137" i="6"/>
  <c r="AL1138" i="6"/>
  <c r="AL1141" i="6"/>
  <c r="AL1142" i="6"/>
  <c r="AL1143" i="6"/>
  <c r="AL1144" i="6"/>
  <c r="AL1145" i="6"/>
  <c r="AL1146" i="6"/>
  <c r="AL1149" i="6"/>
  <c r="AL1150" i="6"/>
  <c r="AL1152" i="6"/>
  <c r="AL1153" i="6"/>
  <c r="AL1154" i="6"/>
  <c r="AL1155" i="6"/>
  <c r="AL1157" i="6"/>
  <c r="AL1158" i="6"/>
  <c r="AL1160" i="6"/>
  <c r="AL1161" i="6"/>
  <c r="AL1162" i="6"/>
  <c r="AL1165" i="6"/>
  <c r="AL1166" i="6"/>
  <c r="AL1168" i="6"/>
  <c r="AL1169" i="6"/>
  <c r="AL1170" i="6"/>
  <c r="AL1173" i="6"/>
  <c r="AL1174" i="6"/>
  <c r="AL1176" i="6"/>
  <c r="AL1177" i="6"/>
  <c r="AL1178" i="6"/>
  <c r="AL1181" i="6"/>
  <c r="AL1182" i="6"/>
  <c r="AL1184" i="6"/>
  <c r="AL1185" i="6"/>
  <c r="AL1186" i="6"/>
  <c r="AL1189" i="6"/>
  <c r="AL1190" i="6"/>
  <c r="AL1192" i="6"/>
  <c r="AL1193" i="6"/>
  <c r="AL1194" i="6"/>
  <c r="AL1195" i="6"/>
  <c r="AL1197" i="6"/>
  <c r="AL1198" i="6"/>
  <c r="AL1200" i="6"/>
  <c r="AL1201" i="6"/>
  <c r="AL1202" i="6"/>
  <c r="AL1205" i="6"/>
  <c r="AL1206" i="6"/>
  <c r="AL1207" i="6"/>
  <c r="AL1208" i="6"/>
  <c r="AL1209" i="6"/>
  <c r="AL1210" i="6"/>
  <c r="AL1213" i="6"/>
  <c r="AL1214" i="6"/>
  <c r="AL1216" i="6"/>
  <c r="AL1217" i="6"/>
  <c r="AL1218" i="6"/>
  <c r="AL1221" i="6"/>
  <c r="AL1222" i="6"/>
  <c r="AL1224" i="6"/>
  <c r="AL1225" i="6"/>
  <c r="AL1226" i="6"/>
  <c r="AL1227" i="6"/>
  <c r="AL1229" i="6"/>
  <c r="AL1230" i="6"/>
  <c r="AL1232" i="6"/>
  <c r="AL1233" i="6"/>
  <c r="AL1234" i="6"/>
  <c r="AL1237" i="6"/>
  <c r="AL1238" i="6"/>
  <c r="AL1240" i="6"/>
  <c r="AH1128" i="6"/>
  <c r="AI1128" i="6" s="1"/>
  <c r="AJ1128" i="6" s="1"/>
  <c r="AH1129" i="6"/>
  <c r="AI1129" i="6" s="1"/>
  <c r="AH1133" i="6"/>
  <c r="AI1133" i="6" s="1"/>
  <c r="AJ1133" i="6" s="1"/>
  <c r="AH1134" i="6"/>
  <c r="AI1134" i="6" s="1"/>
  <c r="AJ1134" i="6" s="1"/>
  <c r="AH1135" i="6"/>
  <c r="AI1135" i="6" s="1"/>
  <c r="AJ1135" i="6" s="1"/>
  <c r="AH1136" i="6"/>
  <c r="AI1136" i="6" s="1"/>
  <c r="AJ1136" i="6" s="1"/>
  <c r="AH1137" i="6"/>
  <c r="AI1137" i="6" s="1"/>
  <c r="AJ1137" i="6" s="1"/>
  <c r="AH1138" i="6"/>
  <c r="AI1138" i="6" s="1"/>
  <c r="AJ1138" i="6" s="1"/>
  <c r="AH1141" i="6"/>
  <c r="AI1141" i="6" s="1"/>
  <c r="AJ1141" i="6" s="1"/>
  <c r="AH1142" i="6"/>
  <c r="AI1142" i="6" s="1"/>
  <c r="AJ1142" i="6" s="1"/>
  <c r="AH1144" i="6"/>
  <c r="AI1144" i="6" s="1"/>
  <c r="AJ1144" i="6" s="1"/>
  <c r="AH1145" i="6"/>
  <c r="AI1145" i="6" s="1"/>
  <c r="AJ1145" i="6" s="1"/>
  <c r="AH1146" i="6"/>
  <c r="AI1146" i="6" s="1"/>
  <c r="AJ1146" i="6" s="1"/>
  <c r="AH1147" i="6"/>
  <c r="AI1147" i="6" s="1"/>
  <c r="AJ1147" i="6" s="1"/>
  <c r="AH1149" i="6"/>
  <c r="AI1149" i="6" s="1"/>
  <c r="AJ1149" i="6" s="1"/>
  <c r="AH1150" i="6"/>
  <c r="AI1150" i="6" s="1"/>
  <c r="AJ1150" i="6" s="1"/>
  <c r="AH1152" i="6"/>
  <c r="AI1152" i="6" s="1"/>
  <c r="AJ1152" i="6" s="1"/>
  <c r="AH1153" i="6"/>
  <c r="AI1153" i="6" s="1"/>
  <c r="AJ1153" i="6" s="1"/>
  <c r="AH1154" i="6"/>
  <c r="AI1154" i="6" s="1"/>
  <c r="AJ1154" i="6" s="1"/>
  <c r="AH1157" i="6"/>
  <c r="AI1157" i="6" s="1"/>
  <c r="AJ1157" i="6" s="1"/>
  <c r="AH1158" i="6"/>
  <c r="AI1158" i="6" s="1"/>
  <c r="AJ1158" i="6" s="1"/>
  <c r="AH1160" i="6"/>
  <c r="AI1160" i="6" s="1"/>
  <c r="AJ1160" i="6" s="1"/>
  <c r="AH1161" i="6"/>
  <c r="AI1161" i="6" s="1"/>
  <c r="AJ1161" i="6" s="1"/>
  <c r="AH1162" i="6"/>
  <c r="AI1162" i="6" s="1"/>
  <c r="AJ1162" i="6" s="1"/>
  <c r="AH1163" i="6"/>
  <c r="AI1163" i="6" s="1"/>
  <c r="AJ1163" i="6" s="1"/>
  <c r="AH1165" i="6"/>
  <c r="AI1165" i="6" s="1"/>
  <c r="AJ1165" i="6" s="1"/>
  <c r="AH1166" i="6"/>
  <c r="AI1166" i="6" s="1"/>
  <c r="AJ1166" i="6" s="1"/>
  <c r="AH1168" i="6"/>
  <c r="AI1168" i="6" s="1"/>
  <c r="AJ1168" i="6" s="1"/>
  <c r="AH1169" i="6"/>
  <c r="AI1169" i="6" s="1"/>
  <c r="AJ1169" i="6" s="1"/>
  <c r="AH1170" i="6"/>
  <c r="AI1170" i="6" s="1"/>
  <c r="AJ1170" i="6" s="1"/>
  <c r="AH1173" i="6"/>
  <c r="AI1173" i="6" s="1"/>
  <c r="AJ1173" i="6" s="1"/>
  <c r="AH1174" i="6"/>
  <c r="AI1174" i="6" s="1"/>
  <c r="AJ1174" i="6" s="1"/>
  <c r="AH1176" i="6"/>
  <c r="AI1176" i="6" s="1"/>
  <c r="AJ1176" i="6" s="1"/>
  <c r="AH1177" i="6"/>
  <c r="AI1177" i="6" s="1"/>
  <c r="AJ1177" i="6" s="1"/>
  <c r="AH1178" i="6"/>
  <c r="AI1178" i="6" s="1"/>
  <c r="AJ1178" i="6" s="1"/>
  <c r="AH1179" i="6"/>
  <c r="AI1179" i="6" s="1"/>
  <c r="AJ1179" i="6" s="1"/>
  <c r="AH1181" i="6"/>
  <c r="AI1181" i="6" s="1"/>
  <c r="AJ1181" i="6" s="1"/>
  <c r="AH1182" i="6"/>
  <c r="AI1182" i="6" s="1"/>
  <c r="AJ1182" i="6" s="1"/>
  <c r="AH1183" i="6"/>
  <c r="AI1183" i="6" s="1"/>
  <c r="AJ1183" i="6" s="1"/>
  <c r="AH1184" i="6"/>
  <c r="AI1184" i="6" s="1"/>
  <c r="AJ1184" i="6" s="1"/>
  <c r="AH1185" i="6"/>
  <c r="AI1185" i="6" s="1"/>
  <c r="AJ1185" i="6" s="1"/>
  <c r="AH1186" i="6"/>
  <c r="AI1186" i="6" s="1"/>
  <c r="AJ1186" i="6" s="1"/>
  <c r="AH1189" i="6"/>
  <c r="AI1189" i="6" s="1"/>
  <c r="AJ1189" i="6" s="1"/>
  <c r="AH1190" i="6"/>
  <c r="AI1190" i="6" s="1"/>
  <c r="AJ1190" i="6" s="1"/>
  <c r="AH1192" i="6"/>
  <c r="AI1192" i="6" s="1"/>
  <c r="AJ1192" i="6" s="1"/>
  <c r="AH1193" i="6"/>
  <c r="AI1193" i="6" s="1"/>
  <c r="AJ1193" i="6" s="1"/>
  <c r="AH1194" i="6"/>
  <c r="AI1194" i="6" s="1"/>
  <c r="AJ1194" i="6" s="1"/>
  <c r="AH1195" i="6"/>
  <c r="AI1195" i="6" s="1"/>
  <c r="AJ1195" i="6" s="1"/>
  <c r="AH1197" i="6"/>
  <c r="AI1197" i="6" s="1"/>
  <c r="AJ1197" i="6" s="1"/>
  <c r="AH1198" i="6"/>
  <c r="AI1198" i="6" s="1"/>
  <c r="AJ1198" i="6" s="1"/>
  <c r="AH1200" i="6"/>
  <c r="AI1200" i="6" s="1"/>
  <c r="AJ1200" i="6" s="1"/>
  <c r="AH1201" i="6"/>
  <c r="AI1201" i="6" s="1"/>
  <c r="AJ1201" i="6" s="1"/>
  <c r="AH1202" i="6"/>
  <c r="AI1202" i="6" s="1"/>
  <c r="AJ1202" i="6" s="1"/>
  <c r="AH1205" i="6"/>
  <c r="AI1205" i="6" s="1"/>
  <c r="AJ1205" i="6" s="1"/>
  <c r="AH1206" i="6"/>
  <c r="AI1206" i="6" s="1"/>
  <c r="AJ1206" i="6" s="1"/>
  <c r="AH1208" i="6"/>
  <c r="AI1208" i="6" s="1"/>
  <c r="AJ1208" i="6" s="1"/>
  <c r="AH1209" i="6"/>
  <c r="AI1209" i="6" s="1"/>
  <c r="AJ1209" i="6" s="1"/>
  <c r="AH1210" i="6"/>
  <c r="AI1210" i="6" s="1"/>
  <c r="AJ1210" i="6" s="1"/>
  <c r="AH1211" i="6"/>
  <c r="AI1211" i="6" s="1"/>
  <c r="AJ1211" i="6" s="1"/>
  <c r="AH1213" i="6"/>
  <c r="AI1213" i="6" s="1"/>
  <c r="AJ1213" i="6" s="1"/>
  <c r="AH1214" i="6"/>
  <c r="AI1214" i="6" s="1"/>
  <c r="AJ1214" i="6" s="1"/>
  <c r="AH1216" i="6"/>
  <c r="AI1216" i="6" s="1"/>
  <c r="AJ1216" i="6" s="1"/>
  <c r="AH1217" i="6"/>
  <c r="AI1217" i="6" s="1"/>
  <c r="AJ1217" i="6" s="1"/>
  <c r="AH1218" i="6"/>
  <c r="AI1218" i="6" s="1"/>
  <c r="AJ1218" i="6" s="1"/>
  <c r="AH1219" i="6"/>
  <c r="AI1219" i="6" s="1"/>
  <c r="AJ1219" i="6" s="1"/>
  <c r="AH1221" i="6"/>
  <c r="AI1221" i="6" s="1"/>
  <c r="AJ1221" i="6" s="1"/>
  <c r="AH1222" i="6"/>
  <c r="AI1222" i="6" s="1"/>
  <c r="AJ1222" i="6" s="1"/>
  <c r="AH1224" i="6"/>
  <c r="AI1224" i="6" s="1"/>
  <c r="AJ1224" i="6" s="1"/>
  <c r="AH1225" i="6"/>
  <c r="AI1225" i="6" s="1"/>
  <c r="AJ1225" i="6" s="1"/>
  <c r="AH1226" i="6"/>
  <c r="AI1226" i="6" s="1"/>
  <c r="AJ1226" i="6" s="1"/>
  <c r="AH1227" i="6"/>
  <c r="AI1227" i="6" s="1"/>
  <c r="AJ1227" i="6" s="1"/>
  <c r="AH1229" i="6"/>
  <c r="AI1229" i="6" s="1"/>
  <c r="AJ1229" i="6" s="1"/>
  <c r="AH1230" i="6"/>
  <c r="AI1230" i="6" s="1"/>
  <c r="AJ1230" i="6" s="1"/>
  <c r="AH1232" i="6"/>
  <c r="AI1232" i="6" s="1"/>
  <c r="AJ1232" i="6" s="1"/>
  <c r="AH1233" i="6"/>
  <c r="AI1233" i="6" s="1"/>
  <c r="AJ1233" i="6" s="1"/>
  <c r="AH1234" i="6"/>
  <c r="AI1234" i="6" s="1"/>
  <c r="AJ1234" i="6" s="1"/>
  <c r="AH1235" i="6"/>
  <c r="AI1235" i="6" s="1"/>
  <c r="AJ1235" i="6" s="1"/>
  <c r="AH1237" i="6"/>
  <c r="AI1237" i="6" s="1"/>
  <c r="AJ1237" i="6" s="1"/>
  <c r="AH1238" i="6"/>
  <c r="AI1238" i="6" s="1"/>
  <c r="AJ1238" i="6" s="1"/>
  <c r="AH1239" i="6"/>
  <c r="AI1239" i="6" s="1"/>
  <c r="AJ1239" i="6" s="1"/>
  <c r="AH1240" i="6"/>
  <c r="AI1240" i="6" s="1"/>
  <c r="AJ1240" i="6" s="1"/>
  <c r="AH1241" i="6"/>
  <c r="AI1241" i="6" s="1"/>
  <c r="AJ1241" i="6" s="1"/>
  <c r="AH1126" i="6" l="1"/>
  <c r="AI1126" i="6" s="1"/>
  <c r="AJ1126" i="6" s="1"/>
  <c r="AH1242" i="6"/>
  <c r="AI1242" i="6" s="1"/>
  <c r="AJ1242" i="6" s="1"/>
  <c r="AH1203" i="6"/>
  <c r="AI1203" i="6" s="1"/>
  <c r="AJ1203" i="6" s="1"/>
  <c r="AH1131" i="6"/>
  <c r="AI1131" i="6" s="1"/>
  <c r="AJ1131" i="6" s="1"/>
  <c r="AH1171" i="6"/>
  <c r="AI1171" i="6" s="1"/>
  <c r="AJ1171" i="6" s="1"/>
  <c r="AH1139" i="6"/>
  <c r="AI1139" i="6" s="1"/>
  <c r="AJ1139" i="6" s="1"/>
  <c r="AH1187" i="6"/>
  <c r="AI1187" i="6" s="1"/>
  <c r="AJ1187" i="6" s="1"/>
  <c r="AH1243" i="6"/>
  <c r="AI1243" i="6" s="1"/>
  <c r="AN1124" i="6"/>
  <c r="B1249" i="6" s="1"/>
  <c r="AH1231" i="6"/>
  <c r="AI1231" i="6" s="1"/>
  <c r="AJ1231" i="6" s="1"/>
  <c r="AH1175" i="6"/>
  <c r="AI1175" i="6" s="1"/>
  <c r="AJ1175" i="6" s="1"/>
  <c r="AL1215" i="6"/>
  <c r="AL1151" i="6"/>
  <c r="AH1236" i="6"/>
  <c r="AI1236" i="6" s="1"/>
  <c r="AJ1236" i="6" s="1"/>
  <c r="AH1212" i="6"/>
  <c r="AI1212" i="6" s="1"/>
  <c r="AJ1212" i="6" s="1"/>
  <c r="AH1199" i="6"/>
  <c r="AI1199" i="6" s="1"/>
  <c r="AJ1199" i="6" s="1"/>
  <c r="AH1167" i="6"/>
  <c r="AI1167" i="6" s="1"/>
  <c r="AJ1167" i="6" s="1"/>
  <c r="AL1223" i="6"/>
  <c r="AL1159" i="6"/>
  <c r="AH1228" i="6"/>
  <c r="AI1228" i="6" s="1"/>
  <c r="AJ1228" i="6" s="1"/>
  <c r="AH1196" i="6"/>
  <c r="AI1196" i="6" s="1"/>
  <c r="AJ1196" i="6" s="1"/>
  <c r="AH1191" i="6"/>
  <c r="AI1191" i="6" s="1"/>
  <c r="AJ1191" i="6" s="1"/>
  <c r="AL1130" i="6"/>
  <c r="AH1125" i="6"/>
  <c r="AI1125" i="6" s="1"/>
  <c r="AJ1125" i="6" s="1"/>
  <c r="AH1220" i="6"/>
  <c r="AI1220" i="6" s="1"/>
  <c r="AJ1220" i="6" s="1"/>
  <c r="AH1164" i="6"/>
  <c r="AI1164" i="6" s="1"/>
  <c r="AJ1164" i="6" s="1"/>
  <c r="AH1172" i="6"/>
  <c r="AI1172" i="6" s="1"/>
  <c r="AJ1172" i="6" s="1"/>
  <c r="AH1148" i="6"/>
  <c r="AI1148" i="6" s="1"/>
  <c r="AJ1148" i="6" s="1"/>
  <c r="AH1132" i="6"/>
  <c r="AI1132" i="6" s="1"/>
  <c r="AJ1132" i="6" s="1"/>
  <c r="AH1180" i="6"/>
  <c r="AI1180" i="6" s="1"/>
  <c r="AJ1180" i="6" s="1"/>
  <c r="AH1188" i="6"/>
  <c r="AI1188" i="6" s="1"/>
  <c r="AJ1188" i="6" s="1"/>
  <c r="AH1204" i="6"/>
  <c r="AI1204" i="6" s="1"/>
  <c r="AJ1204" i="6" s="1"/>
  <c r="AH1156" i="6"/>
  <c r="AI1156" i="6" s="1"/>
  <c r="AJ1156" i="6" s="1"/>
  <c r="AH1140" i="6"/>
  <c r="AI1140" i="6" s="1"/>
  <c r="AJ1140" i="6" s="1"/>
  <c r="AJ1124" i="6"/>
  <c r="AL1124" i="6"/>
  <c r="AL1244" i="6" l="1"/>
  <c r="B1248" i="6" s="1"/>
  <c r="AI1244" i="6"/>
  <c r="AJ1130" i="6" s="1"/>
  <c r="AJ1243" i="6" l="1"/>
  <c r="AJ1129" i="6"/>
  <c r="AJ1244" i="6" s="1"/>
  <c r="AK1244" i="6" s="1"/>
  <c r="B1247" i="6" s="1"/>
  <c r="B1110" i="6"/>
  <c r="B1105"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D1026" i="6"/>
  <c r="D1027" i="6"/>
  <c r="D1028" i="6"/>
  <c r="D1029" i="6"/>
  <c r="D1030" i="6"/>
  <c r="D1031" i="6"/>
  <c r="D1032" i="6"/>
  <c r="D1033" i="6"/>
  <c r="D1034" i="6"/>
  <c r="D1035" i="6"/>
  <c r="D1036" i="6"/>
  <c r="D1037" i="6"/>
  <c r="D1038" i="6"/>
  <c r="D1039" i="6"/>
  <c r="D1040" i="6"/>
  <c r="D1041" i="6"/>
  <c r="D1042" i="6"/>
  <c r="D1043" i="6"/>
  <c r="D1044" i="6"/>
  <c r="D1045" i="6"/>
  <c r="D1046" i="6"/>
  <c r="D1047" i="6"/>
  <c r="D1048" i="6"/>
  <c r="D1049" i="6"/>
  <c r="D1050" i="6"/>
  <c r="D1051" i="6"/>
  <c r="D1052" i="6"/>
  <c r="D1053" i="6"/>
  <c r="D1054" i="6"/>
  <c r="D1055" i="6"/>
  <c r="D1056" i="6"/>
  <c r="D1057" i="6"/>
  <c r="D1058" i="6"/>
  <c r="D1059" i="6"/>
  <c r="D1060" i="6"/>
  <c r="D1061" i="6"/>
  <c r="D1062" i="6"/>
  <c r="D1063" i="6"/>
  <c r="D1064" i="6"/>
  <c r="D1065" i="6"/>
  <c r="D1066" i="6"/>
  <c r="D1067" i="6"/>
  <c r="D1068" i="6"/>
  <c r="D1069" i="6"/>
  <c r="D1070" i="6"/>
  <c r="D1071" i="6"/>
  <c r="D1072" i="6"/>
  <c r="D1073" i="6"/>
  <c r="D1074" i="6"/>
  <c r="D1075" i="6"/>
  <c r="D1076" i="6"/>
  <c r="D1077" i="6"/>
  <c r="D1078" i="6"/>
  <c r="D1079" i="6"/>
  <c r="D1080" i="6"/>
  <c r="D1081" i="6"/>
  <c r="D1082" i="6"/>
  <c r="D1083" i="6"/>
  <c r="D1084" i="6"/>
  <c r="D1085" i="6"/>
  <c r="D1086" i="6"/>
  <c r="D1087" i="6"/>
  <c r="D1088" i="6"/>
  <c r="D1089" i="6"/>
  <c r="D1090" i="6"/>
  <c r="D1091" i="6"/>
  <c r="D1092" i="6"/>
  <c r="D1093" i="6"/>
  <c r="D1094" i="6"/>
  <c r="D1095" i="6"/>
  <c r="D1096" i="6"/>
  <c r="D1097" i="6"/>
  <c r="D1098" i="6"/>
  <c r="D1099" i="6"/>
  <c r="D1100" i="6"/>
  <c r="D1101" i="6"/>
  <c r="D1102" i="6"/>
  <c r="D983" i="6"/>
  <c r="D859" i="6"/>
  <c r="AO859" i="6" s="1"/>
  <c r="D860" i="6"/>
  <c r="AH860" i="6" s="1"/>
  <c r="D861" i="6"/>
  <c r="AJ861" i="6" s="1"/>
  <c r="D862" i="6"/>
  <c r="AH862" i="6" s="1"/>
  <c r="D863" i="6"/>
  <c r="AI863" i="6" s="1"/>
  <c r="D864" i="6"/>
  <c r="D865" i="6"/>
  <c r="D866" i="6"/>
  <c r="AJ866" i="6" s="1"/>
  <c r="D867" i="6"/>
  <c r="D868" i="6"/>
  <c r="D869" i="6"/>
  <c r="AO869" i="6" s="1"/>
  <c r="D870" i="6"/>
  <c r="AG870" i="6" s="1"/>
  <c r="D871" i="6"/>
  <c r="D872" i="6"/>
  <c r="D873" i="6"/>
  <c r="D874" i="6"/>
  <c r="AO874" i="6" s="1"/>
  <c r="D875" i="6"/>
  <c r="D876" i="6"/>
  <c r="D877" i="6"/>
  <c r="D878" i="6"/>
  <c r="AO878" i="6" s="1"/>
  <c r="D879" i="6"/>
  <c r="D880" i="6"/>
  <c r="D881" i="6"/>
  <c r="D882" i="6"/>
  <c r="AJ882" i="6" s="1"/>
  <c r="D883" i="6"/>
  <c r="D884" i="6"/>
  <c r="D885" i="6"/>
  <c r="D886" i="6"/>
  <c r="AG886" i="6" s="1"/>
  <c r="D887" i="6"/>
  <c r="D888" i="6"/>
  <c r="D889" i="6"/>
  <c r="D890" i="6"/>
  <c r="AO890" i="6" s="1"/>
  <c r="D891" i="6"/>
  <c r="D892" i="6"/>
  <c r="D893" i="6"/>
  <c r="D894" i="6"/>
  <c r="AJ894" i="6" s="1"/>
  <c r="D895" i="6"/>
  <c r="D896" i="6"/>
  <c r="D897" i="6"/>
  <c r="D898" i="6"/>
  <c r="AJ898" i="6" s="1"/>
  <c r="D899" i="6"/>
  <c r="D900" i="6"/>
  <c r="D901" i="6"/>
  <c r="D902" i="6"/>
  <c r="AO902" i="6" s="1"/>
  <c r="D903" i="6"/>
  <c r="D904" i="6"/>
  <c r="D905" i="6"/>
  <c r="D906" i="6"/>
  <c r="AO906" i="6" s="1"/>
  <c r="D907" i="6"/>
  <c r="D908" i="6"/>
  <c r="D909" i="6"/>
  <c r="D910" i="6"/>
  <c r="AO910" i="6" s="1"/>
  <c r="D911" i="6"/>
  <c r="D912" i="6"/>
  <c r="D913" i="6"/>
  <c r="D914" i="6"/>
  <c r="AO914" i="6" s="1"/>
  <c r="D915" i="6"/>
  <c r="AO915" i="6" s="1"/>
  <c r="D916" i="6"/>
  <c r="D917" i="6"/>
  <c r="D918" i="6"/>
  <c r="AG918" i="6" s="1"/>
  <c r="D919" i="6"/>
  <c r="D920" i="6"/>
  <c r="D921" i="6"/>
  <c r="D922" i="6"/>
  <c r="AO922" i="6" s="1"/>
  <c r="D923" i="6"/>
  <c r="D924" i="6"/>
  <c r="D925" i="6"/>
  <c r="D926" i="6"/>
  <c r="AG926" i="6" s="1"/>
  <c r="D927" i="6"/>
  <c r="D928" i="6"/>
  <c r="D929" i="6"/>
  <c r="D930" i="6"/>
  <c r="AO930" i="6" s="1"/>
  <c r="D931" i="6"/>
  <c r="D932" i="6"/>
  <c r="D933" i="6"/>
  <c r="AO933" i="6" s="1"/>
  <c r="D934" i="6"/>
  <c r="AH934" i="6" s="1"/>
  <c r="D935" i="6"/>
  <c r="D936" i="6"/>
  <c r="D937" i="6"/>
  <c r="D938" i="6"/>
  <c r="AO938" i="6" s="1"/>
  <c r="D939" i="6"/>
  <c r="D940" i="6"/>
  <c r="D941" i="6"/>
  <c r="D942" i="6"/>
  <c r="AG942" i="6" s="1"/>
  <c r="D943" i="6"/>
  <c r="D944" i="6"/>
  <c r="D945" i="6"/>
  <c r="D946" i="6"/>
  <c r="AO946" i="6" s="1"/>
  <c r="D947" i="6"/>
  <c r="D948" i="6"/>
  <c r="D949" i="6"/>
  <c r="D950" i="6"/>
  <c r="AG950" i="6" s="1"/>
  <c r="D951" i="6"/>
  <c r="D952" i="6"/>
  <c r="D953" i="6"/>
  <c r="D954" i="6"/>
  <c r="AO954" i="6" s="1"/>
  <c r="D955" i="6"/>
  <c r="D956" i="6"/>
  <c r="D957" i="6"/>
  <c r="D958" i="6"/>
  <c r="AG958" i="6" s="1"/>
  <c r="D959" i="6"/>
  <c r="D960" i="6"/>
  <c r="D961" i="6"/>
  <c r="D962" i="6"/>
  <c r="AO962" i="6" s="1"/>
  <c r="D963" i="6"/>
  <c r="D964" i="6"/>
  <c r="D965" i="6"/>
  <c r="D966" i="6"/>
  <c r="AJ966" i="6" s="1"/>
  <c r="D967" i="6"/>
  <c r="D968" i="6"/>
  <c r="D969" i="6"/>
  <c r="D970" i="6"/>
  <c r="AO970" i="6" s="1"/>
  <c r="D971" i="6"/>
  <c r="D972" i="6"/>
  <c r="D973" i="6"/>
  <c r="D974" i="6"/>
  <c r="AO974" i="6" s="1"/>
  <c r="D975" i="6"/>
  <c r="D976" i="6"/>
  <c r="AO976" i="6" s="1"/>
  <c r="D977" i="6"/>
  <c r="AO977" i="6" s="1"/>
  <c r="D858" i="6"/>
  <c r="AO858" i="6" s="1"/>
  <c r="AW978" i="6"/>
  <c r="AW977" i="6"/>
  <c r="AV977" i="6"/>
  <c r="AU977" i="6"/>
  <c r="AT977" i="6"/>
  <c r="AT859" i="6"/>
  <c r="AU859" i="6"/>
  <c r="AV859" i="6"/>
  <c r="AW859" i="6"/>
  <c r="AT860" i="6"/>
  <c r="AU860" i="6"/>
  <c r="AV860" i="6"/>
  <c r="AW860" i="6"/>
  <c r="AT861" i="6"/>
  <c r="AU861" i="6"/>
  <c r="AV861" i="6"/>
  <c r="AW861" i="6"/>
  <c r="AT862" i="6"/>
  <c r="AU862" i="6"/>
  <c r="AV862" i="6"/>
  <c r="AW862" i="6"/>
  <c r="AT863" i="6"/>
  <c r="AU863" i="6"/>
  <c r="AV863" i="6"/>
  <c r="AW863" i="6"/>
  <c r="AT864" i="6"/>
  <c r="AU864" i="6"/>
  <c r="AV864" i="6"/>
  <c r="AW864" i="6"/>
  <c r="AT865" i="6"/>
  <c r="AU865" i="6"/>
  <c r="AV865" i="6"/>
  <c r="AW865" i="6"/>
  <c r="AT866" i="6"/>
  <c r="AU866" i="6"/>
  <c r="AV866" i="6"/>
  <c r="AW866" i="6"/>
  <c r="AT867" i="6"/>
  <c r="AU867" i="6"/>
  <c r="AV867" i="6"/>
  <c r="AW867" i="6"/>
  <c r="AT868" i="6"/>
  <c r="AU868" i="6"/>
  <c r="AV868" i="6"/>
  <c r="AW868" i="6"/>
  <c r="AT869" i="6"/>
  <c r="AU869" i="6"/>
  <c r="AV869" i="6"/>
  <c r="AW869" i="6"/>
  <c r="AT870" i="6"/>
  <c r="AU870" i="6"/>
  <c r="AV870" i="6"/>
  <c r="AW870" i="6"/>
  <c r="AT871" i="6"/>
  <c r="AU871" i="6"/>
  <c r="AV871" i="6"/>
  <c r="AW871" i="6"/>
  <c r="AT872" i="6"/>
  <c r="AU872" i="6"/>
  <c r="AV872" i="6"/>
  <c r="AW872" i="6"/>
  <c r="AT873" i="6"/>
  <c r="AU873" i="6"/>
  <c r="AV873" i="6"/>
  <c r="AW873" i="6"/>
  <c r="AT874" i="6"/>
  <c r="AU874" i="6"/>
  <c r="AV874" i="6"/>
  <c r="AW874" i="6"/>
  <c r="AT875" i="6"/>
  <c r="AU875" i="6"/>
  <c r="AV875" i="6"/>
  <c r="AW875" i="6"/>
  <c r="AT876" i="6"/>
  <c r="AU876" i="6"/>
  <c r="AV876" i="6"/>
  <c r="AW876" i="6"/>
  <c r="AT877" i="6"/>
  <c r="AU877" i="6"/>
  <c r="AV877" i="6"/>
  <c r="AW877" i="6"/>
  <c r="AT878" i="6"/>
  <c r="AU878" i="6"/>
  <c r="AV878" i="6"/>
  <c r="AW878" i="6"/>
  <c r="AT879" i="6"/>
  <c r="AU879" i="6"/>
  <c r="AV879" i="6"/>
  <c r="AW879" i="6"/>
  <c r="AT880" i="6"/>
  <c r="AU880" i="6"/>
  <c r="AV880" i="6"/>
  <c r="AW880" i="6"/>
  <c r="AT881" i="6"/>
  <c r="AU881" i="6"/>
  <c r="AV881" i="6"/>
  <c r="AW881" i="6"/>
  <c r="AT882" i="6"/>
  <c r="AU882" i="6"/>
  <c r="AV882" i="6"/>
  <c r="AW882" i="6"/>
  <c r="AT883" i="6"/>
  <c r="AU883" i="6"/>
  <c r="AV883" i="6"/>
  <c r="AW883" i="6"/>
  <c r="AT884" i="6"/>
  <c r="AU884" i="6"/>
  <c r="AV884" i="6"/>
  <c r="AW884" i="6"/>
  <c r="AT885" i="6"/>
  <c r="AU885" i="6"/>
  <c r="AV885" i="6"/>
  <c r="AW885" i="6"/>
  <c r="AT886" i="6"/>
  <c r="AU886" i="6"/>
  <c r="AV886" i="6"/>
  <c r="AW886" i="6"/>
  <c r="AT887" i="6"/>
  <c r="AU887" i="6"/>
  <c r="AV887" i="6"/>
  <c r="AW887" i="6"/>
  <c r="AT888" i="6"/>
  <c r="AU888" i="6"/>
  <c r="AV888" i="6"/>
  <c r="AW888" i="6"/>
  <c r="AT889" i="6"/>
  <c r="AU889" i="6"/>
  <c r="AV889" i="6"/>
  <c r="AW889" i="6"/>
  <c r="AT890" i="6"/>
  <c r="AU890" i="6"/>
  <c r="AV890" i="6"/>
  <c r="AW890" i="6"/>
  <c r="AT891" i="6"/>
  <c r="AU891" i="6"/>
  <c r="AV891" i="6"/>
  <c r="AW891" i="6"/>
  <c r="AT892" i="6"/>
  <c r="AU892" i="6"/>
  <c r="AV892" i="6"/>
  <c r="AW892" i="6"/>
  <c r="AT893" i="6"/>
  <c r="AU893" i="6"/>
  <c r="AV893" i="6"/>
  <c r="AW893" i="6"/>
  <c r="AT894" i="6"/>
  <c r="AU894" i="6"/>
  <c r="AV894" i="6"/>
  <c r="AW894" i="6"/>
  <c r="AT895" i="6"/>
  <c r="AU895" i="6"/>
  <c r="AV895" i="6"/>
  <c r="AW895" i="6"/>
  <c r="AT896" i="6"/>
  <c r="AU896" i="6"/>
  <c r="AV896" i="6"/>
  <c r="AW896" i="6"/>
  <c r="AT897" i="6"/>
  <c r="AU897" i="6"/>
  <c r="AV897" i="6"/>
  <c r="AW897" i="6"/>
  <c r="AT898" i="6"/>
  <c r="AU898" i="6"/>
  <c r="AV898" i="6"/>
  <c r="AW898" i="6"/>
  <c r="AT899" i="6"/>
  <c r="AU899" i="6"/>
  <c r="AV899" i="6"/>
  <c r="AW899" i="6"/>
  <c r="AT900" i="6"/>
  <c r="AU900" i="6"/>
  <c r="AV900" i="6"/>
  <c r="AW900" i="6"/>
  <c r="AT901" i="6"/>
  <c r="AU901" i="6"/>
  <c r="AV901" i="6"/>
  <c r="AW901" i="6"/>
  <c r="AT902" i="6"/>
  <c r="AU902" i="6"/>
  <c r="AV902" i="6"/>
  <c r="AW902" i="6"/>
  <c r="AT903" i="6"/>
  <c r="AU903" i="6"/>
  <c r="AV903" i="6"/>
  <c r="AW903" i="6"/>
  <c r="AT904" i="6"/>
  <c r="AU904" i="6"/>
  <c r="AV904" i="6"/>
  <c r="AW904" i="6"/>
  <c r="AT905" i="6"/>
  <c r="AU905" i="6"/>
  <c r="AV905" i="6"/>
  <c r="AW905" i="6"/>
  <c r="AT906" i="6"/>
  <c r="AU906" i="6"/>
  <c r="AV906" i="6"/>
  <c r="AW906" i="6"/>
  <c r="AT907" i="6"/>
  <c r="AU907" i="6"/>
  <c r="AV907" i="6"/>
  <c r="AW907" i="6"/>
  <c r="AT908" i="6"/>
  <c r="AU908" i="6"/>
  <c r="AV908" i="6"/>
  <c r="AW908" i="6"/>
  <c r="AT909" i="6"/>
  <c r="AU909" i="6"/>
  <c r="AV909" i="6"/>
  <c r="AW909" i="6"/>
  <c r="AT910" i="6"/>
  <c r="AU910" i="6"/>
  <c r="AV910" i="6"/>
  <c r="AW910" i="6"/>
  <c r="AT911" i="6"/>
  <c r="AU911" i="6"/>
  <c r="AV911" i="6"/>
  <c r="AW911" i="6"/>
  <c r="AT912" i="6"/>
  <c r="AU912" i="6"/>
  <c r="AV912" i="6"/>
  <c r="AW912" i="6"/>
  <c r="AT913" i="6"/>
  <c r="AU913" i="6"/>
  <c r="AV913" i="6"/>
  <c r="AW913" i="6"/>
  <c r="AT914" i="6"/>
  <c r="AU914" i="6"/>
  <c r="AV914" i="6"/>
  <c r="AW914" i="6"/>
  <c r="AT915" i="6"/>
  <c r="AU915" i="6"/>
  <c r="AV915" i="6"/>
  <c r="AW915" i="6"/>
  <c r="AT916" i="6"/>
  <c r="AU916" i="6"/>
  <c r="AV916" i="6"/>
  <c r="AW916" i="6"/>
  <c r="AT917" i="6"/>
  <c r="AU917" i="6"/>
  <c r="AV917" i="6"/>
  <c r="AW917" i="6"/>
  <c r="AT918" i="6"/>
  <c r="AU918" i="6"/>
  <c r="AV918" i="6"/>
  <c r="AW918" i="6"/>
  <c r="AT919" i="6"/>
  <c r="AU919" i="6"/>
  <c r="AV919" i="6"/>
  <c r="AW919" i="6"/>
  <c r="AT920" i="6"/>
  <c r="AU920" i="6"/>
  <c r="AV920" i="6"/>
  <c r="AW920" i="6"/>
  <c r="AT921" i="6"/>
  <c r="AU921" i="6"/>
  <c r="AV921" i="6"/>
  <c r="AW921" i="6"/>
  <c r="AT922" i="6"/>
  <c r="AU922" i="6"/>
  <c r="AV922" i="6"/>
  <c r="AW922" i="6"/>
  <c r="AT923" i="6"/>
  <c r="AU923" i="6"/>
  <c r="AV923" i="6"/>
  <c r="AW923" i="6"/>
  <c r="AT924" i="6"/>
  <c r="AU924" i="6"/>
  <c r="AV924" i="6"/>
  <c r="AW924" i="6"/>
  <c r="AT925" i="6"/>
  <c r="AU925" i="6"/>
  <c r="AV925" i="6"/>
  <c r="AW925" i="6"/>
  <c r="AT926" i="6"/>
  <c r="AU926" i="6"/>
  <c r="AV926" i="6"/>
  <c r="AW926" i="6"/>
  <c r="AT927" i="6"/>
  <c r="AU927" i="6"/>
  <c r="AV927" i="6"/>
  <c r="AW927" i="6"/>
  <c r="AT928" i="6"/>
  <c r="AU928" i="6"/>
  <c r="AV928" i="6"/>
  <c r="AW928" i="6"/>
  <c r="AT929" i="6"/>
  <c r="AU929" i="6"/>
  <c r="AV929" i="6"/>
  <c r="AW929" i="6"/>
  <c r="AT930" i="6"/>
  <c r="AU930" i="6"/>
  <c r="AV930" i="6"/>
  <c r="AW930" i="6"/>
  <c r="AT931" i="6"/>
  <c r="AU931" i="6"/>
  <c r="AV931" i="6"/>
  <c r="AW931" i="6"/>
  <c r="AT932" i="6"/>
  <c r="AU932" i="6"/>
  <c r="AV932" i="6"/>
  <c r="AW932" i="6"/>
  <c r="AT933" i="6"/>
  <c r="AU933" i="6"/>
  <c r="AV933" i="6"/>
  <c r="AW933" i="6"/>
  <c r="AT934" i="6"/>
  <c r="AU934" i="6"/>
  <c r="AV934" i="6"/>
  <c r="AW934" i="6"/>
  <c r="AT935" i="6"/>
  <c r="AU935" i="6"/>
  <c r="AV935" i="6"/>
  <c r="AW935" i="6"/>
  <c r="AT936" i="6"/>
  <c r="AU936" i="6"/>
  <c r="AV936" i="6"/>
  <c r="AW936" i="6"/>
  <c r="AT937" i="6"/>
  <c r="AU937" i="6"/>
  <c r="AV937" i="6"/>
  <c r="AW937" i="6"/>
  <c r="AT938" i="6"/>
  <c r="AU938" i="6"/>
  <c r="AV938" i="6"/>
  <c r="AW938" i="6"/>
  <c r="AT939" i="6"/>
  <c r="AU939" i="6"/>
  <c r="AV939" i="6"/>
  <c r="AW939" i="6"/>
  <c r="AT940" i="6"/>
  <c r="AU940" i="6"/>
  <c r="AV940" i="6"/>
  <c r="AW940" i="6"/>
  <c r="AT941" i="6"/>
  <c r="AU941" i="6"/>
  <c r="AV941" i="6"/>
  <c r="AW941" i="6"/>
  <c r="AT942" i="6"/>
  <c r="AU942" i="6"/>
  <c r="AV942" i="6"/>
  <c r="AW942" i="6"/>
  <c r="AT943" i="6"/>
  <c r="AU943" i="6"/>
  <c r="AV943" i="6"/>
  <c r="AW943" i="6"/>
  <c r="AT944" i="6"/>
  <c r="AU944" i="6"/>
  <c r="AV944" i="6"/>
  <c r="AW944" i="6"/>
  <c r="AT945" i="6"/>
  <c r="AU945" i="6"/>
  <c r="AV945" i="6"/>
  <c r="AW945" i="6"/>
  <c r="AT946" i="6"/>
  <c r="AU946" i="6"/>
  <c r="AV946" i="6"/>
  <c r="AW946" i="6"/>
  <c r="AT947" i="6"/>
  <c r="AU947" i="6"/>
  <c r="AV947" i="6"/>
  <c r="AW947" i="6"/>
  <c r="AT948" i="6"/>
  <c r="AU948" i="6"/>
  <c r="AV948" i="6"/>
  <c r="AW948" i="6"/>
  <c r="AT949" i="6"/>
  <c r="AU949" i="6"/>
  <c r="AV949" i="6"/>
  <c r="AW949" i="6"/>
  <c r="AT950" i="6"/>
  <c r="AU950" i="6"/>
  <c r="AV950" i="6"/>
  <c r="AW950" i="6"/>
  <c r="AT951" i="6"/>
  <c r="AU951" i="6"/>
  <c r="AV951" i="6"/>
  <c r="AW951" i="6"/>
  <c r="AT952" i="6"/>
  <c r="AU952" i="6"/>
  <c r="AV952" i="6"/>
  <c r="AW952" i="6"/>
  <c r="AT953" i="6"/>
  <c r="AU953" i="6"/>
  <c r="AV953" i="6"/>
  <c r="AW953" i="6"/>
  <c r="AT954" i="6"/>
  <c r="AU954" i="6"/>
  <c r="AV954" i="6"/>
  <c r="AW954" i="6"/>
  <c r="AT955" i="6"/>
  <c r="AU955" i="6"/>
  <c r="AV955" i="6"/>
  <c r="AW955" i="6"/>
  <c r="AT956" i="6"/>
  <c r="AU956" i="6"/>
  <c r="AV956" i="6"/>
  <c r="AW956" i="6"/>
  <c r="AT957" i="6"/>
  <c r="AU957" i="6"/>
  <c r="AV957" i="6"/>
  <c r="AW957" i="6"/>
  <c r="AT958" i="6"/>
  <c r="AU958" i="6"/>
  <c r="AV958" i="6"/>
  <c r="AW958" i="6"/>
  <c r="AT959" i="6"/>
  <c r="AU959" i="6"/>
  <c r="AV959" i="6"/>
  <c r="AW959" i="6"/>
  <c r="AT960" i="6"/>
  <c r="AU960" i="6"/>
  <c r="AV960" i="6"/>
  <c r="AW960" i="6"/>
  <c r="AT961" i="6"/>
  <c r="AU961" i="6"/>
  <c r="AV961" i="6"/>
  <c r="AW961" i="6"/>
  <c r="AT962" i="6"/>
  <c r="AU962" i="6"/>
  <c r="AV962" i="6"/>
  <c r="AW962" i="6"/>
  <c r="AT963" i="6"/>
  <c r="AU963" i="6"/>
  <c r="AV963" i="6"/>
  <c r="AW963" i="6"/>
  <c r="AT964" i="6"/>
  <c r="AU964" i="6"/>
  <c r="AV964" i="6"/>
  <c r="AW964" i="6"/>
  <c r="AT965" i="6"/>
  <c r="AU965" i="6"/>
  <c r="AV965" i="6"/>
  <c r="AW965" i="6"/>
  <c r="AT966" i="6"/>
  <c r="AU966" i="6"/>
  <c r="AV966" i="6"/>
  <c r="AW966" i="6"/>
  <c r="AT967" i="6"/>
  <c r="AU967" i="6"/>
  <c r="AV967" i="6"/>
  <c r="AW967" i="6"/>
  <c r="AT968" i="6"/>
  <c r="AU968" i="6"/>
  <c r="AV968" i="6"/>
  <c r="AW968" i="6"/>
  <c r="AT969" i="6"/>
  <c r="AU969" i="6"/>
  <c r="AV969" i="6"/>
  <c r="AW969" i="6"/>
  <c r="AT970" i="6"/>
  <c r="AU970" i="6"/>
  <c r="AV970" i="6"/>
  <c r="AW970" i="6"/>
  <c r="AT971" i="6"/>
  <c r="AU971" i="6"/>
  <c r="AV971" i="6"/>
  <c r="AW971" i="6"/>
  <c r="AT972" i="6"/>
  <c r="AU972" i="6"/>
  <c r="AV972" i="6"/>
  <c r="AW972" i="6"/>
  <c r="AT973" i="6"/>
  <c r="AU973" i="6"/>
  <c r="AV973" i="6"/>
  <c r="AW973" i="6"/>
  <c r="AT974" i="6"/>
  <c r="AU974" i="6"/>
  <c r="AV974" i="6"/>
  <c r="AW974" i="6"/>
  <c r="AT975" i="6"/>
  <c r="AU975" i="6"/>
  <c r="AV975" i="6"/>
  <c r="AW975" i="6"/>
  <c r="AT976" i="6"/>
  <c r="AU976" i="6"/>
  <c r="AV976" i="6"/>
  <c r="AW976" i="6"/>
  <c r="AW858" i="6"/>
  <c r="AV858" i="6"/>
  <c r="AU858" i="6"/>
  <c r="AT858" i="6"/>
  <c r="AS977" i="6"/>
  <c r="AR977" i="6"/>
  <c r="AQ977" i="6"/>
  <c r="AP977" i="6"/>
  <c r="AP859" i="6"/>
  <c r="AQ859" i="6"/>
  <c r="AR859" i="6"/>
  <c r="AS859" i="6"/>
  <c r="AO860" i="6"/>
  <c r="AP860" i="6"/>
  <c r="AQ860" i="6"/>
  <c r="AR860" i="6"/>
  <c r="AS860" i="6"/>
  <c r="AP861" i="6"/>
  <c r="AQ861" i="6"/>
  <c r="AR861" i="6"/>
  <c r="AS861" i="6"/>
  <c r="AP862" i="6"/>
  <c r="AQ862" i="6"/>
  <c r="AR862" i="6"/>
  <c r="AS862" i="6"/>
  <c r="AP863" i="6"/>
  <c r="AQ863" i="6"/>
  <c r="AR863" i="6"/>
  <c r="AS863" i="6"/>
  <c r="AO864" i="6"/>
  <c r="AP864" i="6"/>
  <c r="AQ864" i="6"/>
  <c r="AR864" i="6"/>
  <c r="AS864" i="6"/>
  <c r="AO865" i="6"/>
  <c r="AP865" i="6"/>
  <c r="AQ865" i="6"/>
  <c r="AR865" i="6"/>
  <c r="AS865" i="6"/>
  <c r="AP866" i="6"/>
  <c r="AQ866" i="6"/>
  <c r="AR866" i="6"/>
  <c r="AS866" i="6"/>
  <c r="AO867" i="6"/>
  <c r="AP867" i="6"/>
  <c r="AQ867" i="6"/>
  <c r="AR867" i="6"/>
  <c r="AS867" i="6"/>
  <c r="AO868" i="6"/>
  <c r="AP868" i="6"/>
  <c r="AQ868" i="6"/>
  <c r="AR868" i="6"/>
  <c r="AS868" i="6"/>
  <c r="AP869" i="6"/>
  <c r="AQ869" i="6"/>
  <c r="AR869" i="6"/>
  <c r="AS869" i="6"/>
  <c r="AP870" i="6"/>
  <c r="AQ870" i="6"/>
  <c r="AR870" i="6"/>
  <c r="AS870" i="6"/>
  <c r="AO871" i="6"/>
  <c r="AP871" i="6"/>
  <c r="AQ871" i="6"/>
  <c r="AR871" i="6"/>
  <c r="AS871" i="6"/>
  <c r="AO872" i="6"/>
  <c r="AP872" i="6"/>
  <c r="AQ872" i="6"/>
  <c r="AR872" i="6"/>
  <c r="AS872" i="6"/>
  <c r="AO873" i="6"/>
  <c r="AP873" i="6"/>
  <c r="AQ873" i="6"/>
  <c r="AR873" i="6"/>
  <c r="AS873" i="6"/>
  <c r="AP874" i="6"/>
  <c r="AQ874" i="6"/>
  <c r="AR874" i="6"/>
  <c r="AS874" i="6"/>
  <c r="AO875" i="6"/>
  <c r="AP875" i="6"/>
  <c r="AQ875" i="6"/>
  <c r="AR875" i="6"/>
  <c r="AS875" i="6"/>
  <c r="AO876" i="6"/>
  <c r="AP876" i="6"/>
  <c r="AQ876" i="6"/>
  <c r="AR876" i="6"/>
  <c r="AS876" i="6"/>
  <c r="AO877" i="6"/>
  <c r="AP877" i="6"/>
  <c r="AQ877" i="6"/>
  <c r="AR877" i="6"/>
  <c r="AS877" i="6"/>
  <c r="AP878" i="6"/>
  <c r="AQ878" i="6"/>
  <c r="AR878" i="6"/>
  <c r="AS878" i="6"/>
  <c r="AO879" i="6"/>
  <c r="AP879" i="6"/>
  <c r="AQ879" i="6"/>
  <c r="AR879" i="6"/>
  <c r="AS879" i="6"/>
  <c r="AO880" i="6"/>
  <c r="AP880" i="6"/>
  <c r="AQ880" i="6"/>
  <c r="AR880" i="6"/>
  <c r="AS880" i="6"/>
  <c r="AO881" i="6"/>
  <c r="AP881" i="6"/>
  <c r="AQ881" i="6"/>
  <c r="AR881" i="6"/>
  <c r="AS881" i="6"/>
  <c r="AP882" i="6"/>
  <c r="AQ882" i="6"/>
  <c r="AR882" i="6"/>
  <c r="AS882" i="6"/>
  <c r="AO883" i="6"/>
  <c r="AP883" i="6"/>
  <c r="AQ883" i="6"/>
  <c r="AR883" i="6"/>
  <c r="AS883" i="6"/>
  <c r="AO884" i="6"/>
  <c r="AP884" i="6"/>
  <c r="AQ884" i="6"/>
  <c r="AR884" i="6"/>
  <c r="AS884" i="6"/>
  <c r="AO885" i="6"/>
  <c r="AP885" i="6"/>
  <c r="AQ885" i="6"/>
  <c r="AR885" i="6"/>
  <c r="AS885" i="6"/>
  <c r="AP886" i="6"/>
  <c r="AQ886" i="6"/>
  <c r="AR886" i="6"/>
  <c r="AS886" i="6"/>
  <c r="AO887" i="6"/>
  <c r="AP887" i="6"/>
  <c r="AQ887" i="6"/>
  <c r="AR887" i="6"/>
  <c r="AS887" i="6"/>
  <c r="AO888" i="6"/>
  <c r="AP888" i="6"/>
  <c r="AQ888" i="6"/>
  <c r="AR888" i="6"/>
  <c r="AS888" i="6"/>
  <c r="AO889" i="6"/>
  <c r="AP889" i="6"/>
  <c r="AQ889" i="6"/>
  <c r="AR889" i="6"/>
  <c r="AS889" i="6"/>
  <c r="AP890" i="6"/>
  <c r="AQ890" i="6"/>
  <c r="AR890" i="6"/>
  <c r="AS890" i="6"/>
  <c r="AO891" i="6"/>
  <c r="AP891" i="6"/>
  <c r="AQ891" i="6"/>
  <c r="AR891" i="6"/>
  <c r="AS891" i="6"/>
  <c r="AO892" i="6"/>
  <c r="AP892" i="6"/>
  <c r="AQ892" i="6"/>
  <c r="AR892" i="6"/>
  <c r="AS892" i="6"/>
  <c r="AO893" i="6"/>
  <c r="AP893" i="6"/>
  <c r="AQ893" i="6"/>
  <c r="AR893" i="6"/>
  <c r="AS893" i="6"/>
  <c r="AP894" i="6"/>
  <c r="AQ894" i="6"/>
  <c r="AR894" i="6"/>
  <c r="AS894" i="6"/>
  <c r="AO895" i="6"/>
  <c r="AP895" i="6"/>
  <c r="AQ895" i="6"/>
  <c r="AR895" i="6"/>
  <c r="AS895" i="6"/>
  <c r="AO896" i="6"/>
  <c r="AP896" i="6"/>
  <c r="AQ896" i="6"/>
  <c r="AR896" i="6"/>
  <c r="AS896" i="6"/>
  <c r="AO897" i="6"/>
  <c r="AP897" i="6"/>
  <c r="AQ897" i="6"/>
  <c r="AR897" i="6"/>
  <c r="AS897" i="6"/>
  <c r="AP898" i="6"/>
  <c r="AQ898" i="6"/>
  <c r="AR898" i="6"/>
  <c r="AS898" i="6"/>
  <c r="AO899" i="6"/>
  <c r="AP899" i="6"/>
  <c r="AQ899" i="6"/>
  <c r="AR899" i="6"/>
  <c r="AS899" i="6"/>
  <c r="AO900" i="6"/>
  <c r="AP900" i="6"/>
  <c r="AQ900" i="6"/>
  <c r="AR900" i="6"/>
  <c r="AS900" i="6"/>
  <c r="AO901" i="6"/>
  <c r="AP901" i="6"/>
  <c r="AQ901" i="6"/>
  <c r="AR901" i="6"/>
  <c r="AS901" i="6"/>
  <c r="AP902" i="6"/>
  <c r="AQ902" i="6"/>
  <c r="AR902" i="6"/>
  <c r="AS902" i="6"/>
  <c r="AO903" i="6"/>
  <c r="AP903" i="6"/>
  <c r="AQ903" i="6"/>
  <c r="AR903" i="6"/>
  <c r="AS903" i="6"/>
  <c r="AO904" i="6"/>
  <c r="AP904" i="6"/>
  <c r="AQ904" i="6"/>
  <c r="AR904" i="6"/>
  <c r="AS904" i="6"/>
  <c r="AO905" i="6"/>
  <c r="AP905" i="6"/>
  <c r="AQ905" i="6"/>
  <c r="AR905" i="6"/>
  <c r="AS905" i="6"/>
  <c r="AP906" i="6"/>
  <c r="AQ906" i="6"/>
  <c r="AR906" i="6"/>
  <c r="AS906" i="6"/>
  <c r="AO907" i="6"/>
  <c r="AP907" i="6"/>
  <c r="AQ907" i="6"/>
  <c r="AR907" i="6"/>
  <c r="AS907" i="6"/>
  <c r="AO908" i="6"/>
  <c r="AP908" i="6"/>
  <c r="AQ908" i="6"/>
  <c r="AR908" i="6"/>
  <c r="AS908" i="6"/>
  <c r="AO909" i="6"/>
  <c r="AP909" i="6"/>
  <c r="AQ909" i="6"/>
  <c r="AR909" i="6"/>
  <c r="AS909" i="6"/>
  <c r="AP910" i="6"/>
  <c r="AQ910" i="6"/>
  <c r="AR910" i="6"/>
  <c r="AS910" i="6"/>
  <c r="AO911" i="6"/>
  <c r="AP911" i="6"/>
  <c r="AQ911" i="6"/>
  <c r="AR911" i="6"/>
  <c r="AS911" i="6"/>
  <c r="AO912" i="6"/>
  <c r="AP912" i="6"/>
  <c r="AQ912" i="6"/>
  <c r="AR912" i="6"/>
  <c r="AS912" i="6"/>
  <c r="AO913" i="6"/>
  <c r="AP913" i="6"/>
  <c r="AQ913" i="6"/>
  <c r="AR913" i="6"/>
  <c r="AS913" i="6"/>
  <c r="AP914" i="6"/>
  <c r="AQ914" i="6"/>
  <c r="AR914" i="6"/>
  <c r="AS914" i="6"/>
  <c r="AP915" i="6"/>
  <c r="AQ915" i="6"/>
  <c r="AR915" i="6"/>
  <c r="AS915" i="6"/>
  <c r="AO916" i="6"/>
  <c r="AP916" i="6"/>
  <c r="AQ916" i="6"/>
  <c r="AR916" i="6"/>
  <c r="AS916" i="6"/>
  <c r="AO917" i="6"/>
  <c r="AP917" i="6"/>
  <c r="AQ917" i="6"/>
  <c r="AR917" i="6"/>
  <c r="AS917" i="6"/>
  <c r="AP918" i="6"/>
  <c r="AQ918" i="6"/>
  <c r="AR918" i="6"/>
  <c r="AS918" i="6"/>
  <c r="AO919" i="6"/>
  <c r="AP919" i="6"/>
  <c r="AQ919" i="6"/>
  <c r="AR919" i="6"/>
  <c r="AS919" i="6"/>
  <c r="AO920" i="6"/>
  <c r="AP920" i="6"/>
  <c r="AQ920" i="6"/>
  <c r="AR920" i="6"/>
  <c r="AS920" i="6"/>
  <c r="AO921" i="6"/>
  <c r="AP921" i="6"/>
  <c r="AQ921" i="6"/>
  <c r="AR921" i="6"/>
  <c r="AS921" i="6"/>
  <c r="AP922" i="6"/>
  <c r="AQ922" i="6"/>
  <c r="AR922" i="6"/>
  <c r="AS922" i="6"/>
  <c r="AO923" i="6"/>
  <c r="AP923" i="6"/>
  <c r="AQ923" i="6"/>
  <c r="AR923" i="6"/>
  <c r="AS923" i="6"/>
  <c r="AO924" i="6"/>
  <c r="AP924" i="6"/>
  <c r="AQ924" i="6"/>
  <c r="AR924" i="6"/>
  <c r="AS924" i="6"/>
  <c r="AO925" i="6"/>
  <c r="AP925" i="6"/>
  <c r="AQ925" i="6"/>
  <c r="AR925" i="6"/>
  <c r="AS925" i="6"/>
  <c r="AP926" i="6"/>
  <c r="AQ926" i="6"/>
  <c r="AR926" i="6"/>
  <c r="AS926" i="6"/>
  <c r="AO927" i="6"/>
  <c r="AP927" i="6"/>
  <c r="AQ927" i="6"/>
  <c r="AR927" i="6"/>
  <c r="AS927" i="6"/>
  <c r="AO928" i="6"/>
  <c r="AP928" i="6"/>
  <c r="AQ928" i="6"/>
  <c r="AR928" i="6"/>
  <c r="AS928" i="6"/>
  <c r="AO929" i="6"/>
  <c r="AP929" i="6"/>
  <c r="AQ929" i="6"/>
  <c r="AR929" i="6"/>
  <c r="AS929" i="6"/>
  <c r="AP930" i="6"/>
  <c r="AQ930" i="6"/>
  <c r="AR930" i="6"/>
  <c r="AS930" i="6"/>
  <c r="AO931" i="6"/>
  <c r="AP931" i="6"/>
  <c r="AQ931" i="6"/>
  <c r="AR931" i="6"/>
  <c r="AS931" i="6"/>
  <c r="AO932" i="6"/>
  <c r="AP932" i="6"/>
  <c r="AQ932" i="6"/>
  <c r="AR932" i="6"/>
  <c r="AS932" i="6"/>
  <c r="AP933" i="6"/>
  <c r="AQ933" i="6"/>
  <c r="AR933" i="6"/>
  <c r="AS933" i="6"/>
  <c r="AP934" i="6"/>
  <c r="AQ934" i="6"/>
  <c r="AR934" i="6"/>
  <c r="AS934" i="6"/>
  <c r="AO935" i="6"/>
  <c r="AP935" i="6"/>
  <c r="AQ935" i="6"/>
  <c r="AR935" i="6"/>
  <c r="AS935" i="6"/>
  <c r="AO936" i="6"/>
  <c r="AP936" i="6"/>
  <c r="AQ936" i="6"/>
  <c r="AR936" i="6"/>
  <c r="AS936" i="6"/>
  <c r="AO937" i="6"/>
  <c r="AP937" i="6"/>
  <c r="AQ937" i="6"/>
  <c r="AR937" i="6"/>
  <c r="AS937" i="6"/>
  <c r="AP938" i="6"/>
  <c r="AQ938" i="6"/>
  <c r="AR938" i="6"/>
  <c r="AS938" i="6"/>
  <c r="AO939" i="6"/>
  <c r="AP939" i="6"/>
  <c r="AQ939" i="6"/>
  <c r="AR939" i="6"/>
  <c r="AS939" i="6"/>
  <c r="AO940" i="6"/>
  <c r="AP940" i="6"/>
  <c r="AQ940" i="6"/>
  <c r="AR940" i="6"/>
  <c r="AS940" i="6"/>
  <c r="AO941" i="6"/>
  <c r="AP941" i="6"/>
  <c r="AQ941" i="6"/>
  <c r="AR941" i="6"/>
  <c r="AS941" i="6"/>
  <c r="AP942" i="6"/>
  <c r="AQ942" i="6"/>
  <c r="AR942" i="6"/>
  <c r="AS942" i="6"/>
  <c r="AO943" i="6"/>
  <c r="AP943" i="6"/>
  <c r="AQ943" i="6"/>
  <c r="AR943" i="6"/>
  <c r="AS943" i="6"/>
  <c r="AO944" i="6"/>
  <c r="AP944" i="6"/>
  <c r="AQ944" i="6"/>
  <c r="AR944" i="6"/>
  <c r="AS944" i="6"/>
  <c r="AO945" i="6"/>
  <c r="AP945" i="6"/>
  <c r="AQ945" i="6"/>
  <c r="AR945" i="6"/>
  <c r="AS945" i="6"/>
  <c r="AP946" i="6"/>
  <c r="AQ946" i="6"/>
  <c r="AR946" i="6"/>
  <c r="AS946" i="6"/>
  <c r="AO947" i="6"/>
  <c r="AP947" i="6"/>
  <c r="AQ947" i="6"/>
  <c r="AR947" i="6"/>
  <c r="AS947" i="6"/>
  <c r="AO948" i="6"/>
  <c r="AP948" i="6"/>
  <c r="AQ948" i="6"/>
  <c r="AR948" i="6"/>
  <c r="AS948" i="6"/>
  <c r="AO949" i="6"/>
  <c r="AP949" i="6"/>
  <c r="AQ949" i="6"/>
  <c r="AR949" i="6"/>
  <c r="AS949" i="6"/>
  <c r="AP950" i="6"/>
  <c r="AQ950" i="6"/>
  <c r="AR950" i="6"/>
  <c r="AS950" i="6"/>
  <c r="AO951" i="6"/>
  <c r="AP951" i="6"/>
  <c r="AQ951" i="6"/>
  <c r="AR951" i="6"/>
  <c r="AS951" i="6"/>
  <c r="AO952" i="6"/>
  <c r="AP952" i="6"/>
  <c r="AQ952" i="6"/>
  <c r="AR952" i="6"/>
  <c r="AS952" i="6"/>
  <c r="AO953" i="6"/>
  <c r="AP953" i="6"/>
  <c r="AQ953" i="6"/>
  <c r="AR953" i="6"/>
  <c r="AS953" i="6"/>
  <c r="AP954" i="6"/>
  <c r="AQ954" i="6"/>
  <c r="AR954" i="6"/>
  <c r="AS954" i="6"/>
  <c r="AO955" i="6"/>
  <c r="AP955" i="6"/>
  <c r="AQ955" i="6"/>
  <c r="AR955" i="6"/>
  <c r="AS955" i="6"/>
  <c r="AO956" i="6"/>
  <c r="AP956" i="6"/>
  <c r="AQ956" i="6"/>
  <c r="AR956" i="6"/>
  <c r="AS956" i="6"/>
  <c r="AO957" i="6"/>
  <c r="AP957" i="6"/>
  <c r="AQ957" i="6"/>
  <c r="AR957" i="6"/>
  <c r="AS957" i="6"/>
  <c r="AP958" i="6"/>
  <c r="AQ958" i="6"/>
  <c r="AR958" i="6"/>
  <c r="AS958" i="6"/>
  <c r="AO959" i="6"/>
  <c r="AP959" i="6"/>
  <c r="AQ959" i="6"/>
  <c r="AR959" i="6"/>
  <c r="AS959" i="6"/>
  <c r="AO960" i="6"/>
  <c r="AP960" i="6"/>
  <c r="AQ960" i="6"/>
  <c r="AR960" i="6"/>
  <c r="AS960" i="6"/>
  <c r="AO961" i="6"/>
  <c r="AP961" i="6"/>
  <c r="AQ961" i="6"/>
  <c r="AR961" i="6"/>
  <c r="AS961" i="6"/>
  <c r="AP962" i="6"/>
  <c r="AQ962" i="6"/>
  <c r="AR962" i="6"/>
  <c r="AS962" i="6"/>
  <c r="AO963" i="6"/>
  <c r="AP963" i="6"/>
  <c r="AQ963" i="6"/>
  <c r="AR963" i="6"/>
  <c r="AS963" i="6"/>
  <c r="AO964" i="6"/>
  <c r="AP964" i="6"/>
  <c r="AQ964" i="6"/>
  <c r="AR964" i="6"/>
  <c r="AS964" i="6"/>
  <c r="AO965" i="6"/>
  <c r="AP965" i="6"/>
  <c r="AQ965" i="6"/>
  <c r="AR965" i="6"/>
  <c r="AS965" i="6"/>
  <c r="AP966" i="6"/>
  <c r="AQ966" i="6"/>
  <c r="AR966" i="6"/>
  <c r="AS966" i="6"/>
  <c r="AO967" i="6"/>
  <c r="AP967" i="6"/>
  <c r="AQ967" i="6"/>
  <c r="AR967" i="6"/>
  <c r="AS967" i="6"/>
  <c r="AO968" i="6"/>
  <c r="AP968" i="6"/>
  <c r="AQ968" i="6"/>
  <c r="AR968" i="6"/>
  <c r="AS968" i="6"/>
  <c r="AO969" i="6"/>
  <c r="AP969" i="6"/>
  <c r="AQ969" i="6"/>
  <c r="AR969" i="6"/>
  <c r="AS969" i="6"/>
  <c r="AP970" i="6"/>
  <c r="AQ970" i="6"/>
  <c r="AR970" i="6"/>
  <c r="AS970" i="6"/>
  <c r="AO971" i="6"/>
  <c r="AP971" i="6"/>
  <c r="AQ971" i="6"/>
  <c r="AR971" i="6"/>
  <c r="AS971" i="6"/>
  <c r="AO972" i="6"/>
  <c r="AP972" i="6"/>
  <c r="AQ972" i="6"/>
  <c r="AR972" i="6"/>
  <c r="AS972" i="6"/>
  <c r="AO973" i="6"/>
  <c r="AP973" i="6"/>
  <c r="AQ973" i="6"/>
  <c r="AR973" i="6"/>
  <c r="AS973" i="6"/>
  <c r="AP974" i="6"/>
  <c r="AQ974" i="6"/>
  <c r="AR974" i="6"/>
  <c r="AS974" i="6"/>
  <c r="AO975" i="6"/>
  <c r="AP975" i="6"/>
  <c r="AQ975" i="6"/>
  <c r="AR975" i="6"/>
  <c r="AS975" i="6"/>
  <c r="AP976" i="6"/>
  <c r="AQ976" i="6"/>
  <c r="AR976" i="6"/>
  <c r="AS976" i="6"/>
  <c r="AS858" i="6"/>
  <c r="AR858" i="6"/>
  <c r="AQ858" i="6"/>
  <c r="AP858" i="6"/>
  <c r="AJ977" i="6"/>
  <c r="AG977" i="6"/>
  <c r="AG861" i="6"/>
  <c r="AH861" i="6"/>
  <c r="AI861" i="6"/>
  <c r="AG864" i="6"/>
  <c r="AH864" i="6"/>
  <c r="AI864" i="6"/>
  <c r="AJ864" i="6"/>
  <c r="AG865" i="6"/>
  <c r="AH865" i="6"/>
  <c r="AI865" i="6"/>
  <c r="AJ865" i="6"/>
  <c r="AI866" i="6"/>
  <c r="AG867" i="6"/>
  <c r="AH867" i="6"/>
  <c r="AI867" i="6"/>
  <c r="AJ867" i="6"/>
  <c r="AG868" i="6"/>
  <c r="AH868" i="6"/>
  <c r="AI868" i="6"/>
  <c r="AJ868" i="6"/>
  <c r="AG869" i="6"/>
  <c r="AH869" i="6"/>
  <c r="AI869" i="6"/>
  <c r="AJ869" i="6"/>
  <c r="AG871" i="6"/>
  <c r="AH871" i="6"/>
  <c r="AI871" i="6"/>
  <c r="AJ871" i="6"/>
  <c r="AG872" i="6"/>
  <c r="AH872" i="6"/>
  <c r="AI872" i="6"/>
  <c r="AJ872" i="6"/>
  <c r="AG873" i="6"/>
  <c r="AH873" i="6"/>
  <c r="AI873" i="6"/>
  <c r="AJ873" i="6"/>
  <c r="AG875" i="6"/>
  <c r="AH875" i="6"/>
  <c r="AI875" i="6"/>
  <c r="AJ875" i="6"/>
  <c r="AG876" i="6"/>
  <c r="AH876" i="6"/>
  <c r="AI876" i="6"/>
  <c r="AJ876" i="6"/>
  <c r="AG877" i="6"/>
  <c r="AH877" i="6"/>
  <c r="AI877" i="6"/>
  <c r="AJ877" i="6"/>
  <c r="AG879" i="6"/>
  <c r="AH879" i="6"/>
  <c r="AI879" i="6"/>
  <c r="AJ879" i="6"/>
  <c r="AG880" i="6"/>
  <c r="AH880" i="6"/>
  <c r="AI880" i="6"/>
  <c r="AJ880" i="6"/>
  <c r="AK880" i="6" s="1"/>
  <c r="AL880" i="6" s="1"/>
  <c r="AM880" i="6" s="1"/>
  <c r="AG881" i="6"/>
  <c r="AH881" i="6"/>
  <c r="AI881" i="6"/>
  <c r="AJ881" i="6"/>
  <c r="AI882" i="6"/>
  <c r="AG883" i="6"/>
  <c r="AH883" i="6"/>
  <c r="AI883" i="6"/>
  <c r="AJ883" i="6"/>
  <c r="AG884" i="6"/>
  <c r="AH884" i="6"/>
  <c r="AI884" i="6"/>
  <c r="AJ884" i="6"/>
  <c r="AG885" i="6"/>
  <c r="AH885" i="6"/>
  <c r="AI885" i="6"/>
  <c r="AJ885" i="6"/>
  <c r="AG887" i="6"/>
  <c r="AH887" i="6"/>
  <c r="AI887" i="6"/>
  <c r="AJ887" i="6"/>
  <c r="AG888" i="6"/>
  <c r="AH888" i="6"/>
  <c r="AI888" i="6"/>
  <c r="AJ888" i="6"/>
  <c r="AG889" i="6"/>
  <c r="AH889" i="6"/>
  <c r="AI889" i="6"/>
  <c r="AJ889" i="6"/>
  <c r="AG891" i="6"/>
  <c r="AH891" i="6"/>
  <c r="AI891" i="6"/>
  <c r="AJ891" i="6"/>
  <c r="AG892" i="6"/>
  <c r="AH892" i="6"/>
  <c r="AI892" i="6"/>
  <c r="AJ892" i="6"/>
  <c r="AG893" i="6"/>
  <c r="AH893" i="6"/>
  <c r="AI893" i="6"/>
  <c r="AJ893" i="6"/>
  <c r="AG895" i="6"/>
  <c r="AH895" i="6"/>
  <c r="AI895" i="6"/>
  <c r="AJ895" i="6"/>
  <c r="AG896" i="6"/>
  <c r="AH896" i="6"/>
  <c r="AI896" i="6"/>
  <c r="AJ896" i="6"/>
  <c r="AG897" i="6"/>
  <c r="AH897" i="6"/>
  <c r="AI897" i="6"/>
  <c r="AJ897" i="6"/>
  <c r="AI898" i="6"/>
  <c r="AG899" i="6"/>
  <c r="AH899" i="6"/>
  <c r="AI899" i="6"/>
  <c r="AJ899" i="6"/>
  <c r="AG900" i="6"/>
  <c r="AH900" i="6"/>
  <c r="AI900" i="6"/>
  <c r="AJ900" i="6"/>
  <c r="AG901" i="6"/>
  <c r="AH901" i="6"/>
  <c r="AI901" i="6"/>
  <c r="AJ901" i="6"/>
  <c r="AG903" i="6"/>
  <c r="AH903" i="6"/>
  <c r="AI903" i="6"/>
  <c r="AJ903" i="6"/>
  <c r="AG904" i="6"/>
  <c r="AH904" i="6"/>
  <c r="AI904" i="6"/>
  <c r="AJ904" i="6"/>
  <c r="AG905" i="6"/>
  <c r="AH905" i="6"/>
  <c r="AI905" i="6"/>
  <c r="AJ905" i="6"/>
  <c r="AG907" i="6"/>
  <c r="AH907" i="6"/>
  <c r="AI907" i="6"/>
  <c r="AJ907" i="6"/>
  <c r="AG908" i="6"/>
  <c r="AH908" i="6"/>
  <c r="AI908" i="6"/>
  <c r="AJ908" i="6"/>
  <c r="AG909" i="6"/>
  <c r="AH909" i="6"/>
  <c r="AI909" i="6"/>
  <c r="AJ909" i="6"/>
  <c r="AH910" i="6"/>
  <c r="AG911" i="6"/>
  <c r="AH911" i="6"/>
  <c r="AI911" i="6"/>
  <c r="AJ911" i="6"/>
  <c r="AG912" i="6"/>
  <c r="AH912" i="6"/>
  <c r="AI912" i="6"/>
  <c r="AJ912" i="6"/>
  <c r="AG913" i="6"/>
  <c r="AH913" i="6"/>
  <c r="AI913" i="6"/>
  <c r="AJ913" i="6"/>
  <c r="AI914" i="6"/>
  <c r="AJ914" i="6"/>
  <c r="AG915" i="6"/>
  <c r="AH915" i="6"/>
  <c r="AI915" i="6"/>
  <c r="AJ915" i="6"/>
  <c r="AG916" i="6"/>
  <c r="AH916" i="6"/>
  <c r="AI916" i="6"/>
  <c r="AJ916" i="6"/>
  <c r="AG917" i="6"/>
  <c r="AH917" i="6"/>
  <c r="AI917" i="6"/>
  <c r="AJ917" i="6"/>
  <c r="AG919" i="6"/>
  <c r="AH919" i="6"/>
  <c r="AI919" i="6"/>
  <c r="AJ919" i="6"/>
  <c r="AG920" i="6"/>
  <c r="AH920" i="6"/>
  <c r="AI920" i="6"/>
  <c r="AJ920" i="6"/>
  <c r="AG921" i="6"/>
  <c r="AH921" i="6"/>
  <c r="AI921" i="6"/>
  <c r="AJ921" i="6"/>
  <c r="AG923" i="6"/>
  <c r="AH923" i="6"/>
  <c r="AI923" i="6"/>
  <c r="AJ923" i="6"/>
  <c r="AG924" i="6"/>
  <c r="AH924" i="6"/>
  <c r="AI924" i="6"/>
  <c r="AJ924" i="6"/>
  <c r="AG925" i="6"/>
  <c r="AH925" i="6"/>
  <c r="AI925" i="6"/>
  <c r="AJ925" i="6"/>
  <c r="AG927" i="6"/>
  <c r="AH927" i="6"/>
  <c r="AI927" i="6"/>
  <c r="AJ927" i="6"/>
  <c r="AG928" i="6"/>
  <c r="AH928" i="6"/>
  <c r="AI928" i="6"/>
  <c r="AJ928" i="6"/>
  <c r="AG929" i="6"/>
  <c r="AH929" i="6"/>
  <c r="AI929" i="6"/>
  <c r="AJ929" i="6"/>
  <c r="AG930" i="6"/>
  <c r="AI930" i="6"/>
  <c r="AJ930" i="6"/>
  <c r="AG931" i="6"/>
  <c r="AH931" i="6"/>
  <c r="AI931" i="6"/>
  <c r="AJ931" i="6"/>
  <c r="AG932" i="6"/>
  <c r="AH932" i="6"/>
  <c r="AI932" i="6"/>
  <c r="AJ932" i="6"/>
  <c r="AG933" i="6"/>
  <c r="AH933" i="6"/>
  <c r="AI933" i="6"/>
  <c r="AJ933" i="6"/>
  <c r="AG935" i="6"/>
  <c r="AH935" i="6"/>
  <c r="AI935" i="6"/>
  <c r="AJ935" i="6"/>
  <c r="AG936" i="6"/>
  <c r="AH936" i="6"/>
  <c r="AI936" i="6"/>
  <c r="AJ936" i="6"/>
  <c r="AG937" i="6"/>
  <c r="AH937" i="6"/>
  <c r="AI937" i="6"/>
  <c r="AJ937" i="6"/>
  <c r="AJ938" i="6"/>
  <c r="AG939" i="6"/>
  <c r="AH939" i="6"/>
  <c r="AI939" i="6"/>
  <c r="AJ939" i="6"/>
  <c r="AG940" i="6"/>
  <c r="AH940" i="6"/>
  <c r="AI940" i="6"/>
  <c r="AJ940" i="6"/>
  <c r="AG941" i="6"/>
  <c r="AH941" i="6"/>
  <c r="AI941" i="6"/>
  <c r="AJ941" i="6"/>
  <c r="AG943" i="6"/>
  <c r="AH943" i="6"/>
  <c r="AI943" i="6"/>
  <c r="AJ943" i="6"/>
  <c r="AG944" i="6"/>
  <c r="AH944" i="6"/>
  <c r="AI944" i="6"/>
  <c r="AJ944" i="6"/>
  <c r="AG945" i="6"/>
  <c r="AH945" i="6"/>
  <c r="AI945" i="6"/>
  <c r="AJ945" i="6"/>
  <c r="AG946" i="6"/>
  <c r="AI946" i="6"/>
  <c r="AJ946" i="6"/>
  <c r="AG947" i="6"/>
  <c r="AH947" i="6"/>
  <c r="AI947" i="6"/>
  <c r="AJ947" i="6"/>
  <c r="AG948" i="6"/>
  <c r="AH948" i="6"/>
  <c r="AI948" i="6"/>
  <c r="AJ948" i="6"/>
  <c r="AG949" i="6"/>
  <c r="AH949" i="6"/>
  <c r="AI949" i="6"/>
  <c r="AJ949" i="6"/>
  <c r="AG951" i="6"/>
  <c r="AH951" i="6"/>
  <c r="AI951" i="6"/>
  <c r="AJ951" i="6"/>
  <c r="AG952" i="6"/>
  <c r="AH952" i="6"/>
  <c r="AI952" i="6"/>
  <c r="AJ952" i="6"/>
  <c r="AG953" i="6"/>
  <c r="AH953" i="6"/>
  <c r="AI953" i="6"/>
  <c r="AJ953" i="6"/>
  <c r="AJ954" i="6"/>
  <c r="AG955" i="6"/>
  <c r="AH955" i="6"/>
  <c r="AI955" i="6"/>
  <c r="AJ955" i="6"/>
  <c r="AG956" i="6"/>
  <c r="AH956" i="6"/>
  <c r="AI956" i="6"/>
  <c r="AJ956" i="6"/>
  <c r="AG957" i="6"/>
  <c r="AH957" i="6"/>
  <c r="AI957" i="6"/>
  <c r="AJ957" i="6"/>
  <c r="AG959" i="6"/>
  <c r="AH959" i="6"/>
  <c r="AI959" i="6"/>
  <c r="AJ959" i="6"/>
  <c r="AG960" i="6"/>
  <c r="AH960" i="6"/>
  <c r="AI960" i="6"/>
  <c r="AJ960" i="6"/>
  <c r="AG961" i="6"/>
  <c r="AH961" i="6"/>
  <c r="AI961" i="6"/>
  <c r="AJ961" i="6"/>
  <c r="AG962" i="6"/>
  <c r="AI962" i="6"/>
  <c r="AJ962" i="6"/>
  <c r="AG963" i="6"/>
  <c r="AH963" i="6"/>
  <c r="AI963" i="6"/>
  <c r="AJ963" i="6"/>
  <c r="AG964" i="6"/>
  <c r="AH964" i="6"/>
  <c r="AI964" i="6"/>
  <c r="AJ964" i="6"/>
  <c r="AG965" i="6"/>
  <c r="AH965" i="6"/>
  <c r="AI965" i="6"/>
  <c r="AJ965" i="6"/>
  <c r="AG967" i="6"/>
  <c r="AH967" i="6"/>
  <c r="AI967" i="6"/>
  <c r="AJ967" i="6"/>
  <c r="AG968" i="6"/>
  <c r="AH968" i="6"/>
  <c r="AI968" i="6"/>
  <c r="AJ968" i="6"/>
  <c r="AG969" i="6"/>
  <c r="AH969" i="6"/>
  <c r="AI969" i="6"/>
  <c r="AJ969" i="6"/>
  <c r="AJ970" i="6"/>
  <c r="AG971" i="6"/>
  <c r="AH971" i="6"/>
  <c r="AI971" i="6"/>
  <c r="AJ971" i="6"/>
  <c r="AG972" i="6"/>
  <c r="AH972" i="6"/>
  <c r="AI972" i="6"/>
  <c r="AJ972" i="6"/>
  <c r="AG973" i="6"/>
  <c r="AH973" i="6"/>
  <c r="AI973" i="6"/>
  <c r="AJ973" i="6"/>
  <c r="AG975" i="6"/>
  <c r="AH975" i="6"/>
  <c r="AI975" i="6"/>
  <c r="AJ975" i="6"/>
  <c r="AG976" i="6"/>
  <c r="AJ976" i="6"/>
  <c r="AH977" i="6" l="1"/>
  <c r="AI977" i="6"/>
  <c r="AH858" i="6"/>
  <c r="AI858" i="6"/>
  <c r="AJ860" i="6"/>
  <c r="AI860" i="6"/>
  <c r="AG860" i="6"/>
  <c r="AI859" i="6"/>
  <c r="AK936" i="6"/>
  <c r="AL936" i="6" s="1"/>
  <c r="AM936" i="6" s="1"/>
  <c r="AK889" i="6"/>
  <c r="AL889" i="6" s="1"/>
  <c r="AM889" i="6" s="1"/>
  <c r="AG934" i="6"/>
  <c r="AK932" i="6"/>
  <c r="AL932" i="6" s="1"/>
  <c r="AM932" i="6" s="1"/>
  <c r="AO918" i="6"/>
  <c r="AO862" i="6"/>
  <c r="AK944" i="6"/>
  <c r="AL944" i="6" s="1"/>
  <c r="AM944" i="6" s="1"/>
  <c r="AI894" i="6"/>
  <c r="AK894" i="6" s="1"/>
  <c r="AL894" i="6" s="1"/>
  <c r="AM894" i="6" s="1"/>
  <c r="AG862" i="6"/>
  <c r="AJ950" i="6"/>
  <c r="AJ878" i="6"/>
  <c r="AK960" i="6"/>
  <c r="AL960" i="6" s="1"/>
  <c r="AM960" i="6" s="1"/>
  <c r="AH974" i="6"/>
  <c r="AK928" i="6"/>
  <c r="AL928" i="6" s="1"/>
  <c r="AM928" i="6" s="1"/>
  <c r="AJ918" i="6"/>
  <c r="AJ942" i="6"/>
  <c r="AK942" i="6" s="1"/>
  <c r="AL942" i="6" s="1"/>
  <c r="AM942" i="6" s="1"/>
  <c r="AI976" i="6"/>
  <c r="AH976" i="6"/>
  <c r="AJ858" i="6"/>
  <c r="AG858" i="6"/>
  <c r="AH894" i="6"/>
  <c r="AI878" i="6"/>
  <c r="AK878" i="6" s="1"/>
  <c r="AL878" i="6" s="1"/>
  <c r="AM878" i="6" s="1"/>
  <c r="AK873" i="6"/>
  <c r="AL873" i="6" s="1"/>
  <c r="AM873" i="6" s="1"/>
  <c r="AO926" i="6"/>
  <c r="AK955" i="6"/>
  <c r="AL955" i="6" s="1"/>
  <c r="AM955" i="6" s="1"/>
  <c r="AI950" i="6"/>
  <c r="AI942" i="6"/>
  <c r="AI918" i="6"/>
  <c r="AG910" i="6"/>
  <c r="AK899" i="6"/>
  <c r="AL899" i="6" s="1"/>
  <c r="AM899" i="6" s="1"/>
  <c r="AK963" i="6"/>
  <c r="AL963" i="6" s="1"/>
  <c r="AM963" i="6" s="1"/>
  <c r="AK959" i="6"/>
  <c r="AL959" i="6" s="1"/>
  <c r="AM959" i="6" s="1"/>
  <c r="AK957" i="6"/>
  <c r="AL957" i="6" s="1"/>
  <c r="AM957" i="6" s="1"/>
  <c r="AH950" i="6"/>
  <c r="AH942" i="6"/>
  <c r="AK923" i="6"/>
  <c r="AL923" i="6" s="1"/>
  <c r="AM923" i="6" s="1"/>
  <c r="AH918" i="6"/>
  <c r="AJ902" i="6"/>
  <c r="AG894" i="6"/>
  <c r="AK883" i="6"/>
  <c r="AL883" i="6" s="1"/>
  <c r="AM883" i="6" s="1"/>
  <c r="AH878" i="6"/>
  <c r="AO934" i="6"/>
  <c r="AO870" i="6"/>
  <c r="AJ886" i="6"/>
  <c r="AG878" i="6"/>
  <c r="AK867" i="6"/>
  <c r="AL867" i="6" s="1"/>
  <c r="AM867" i="6" s="1"/>
  <c r="AO942" i="6"/>
  <c r="AG974" i="6"/>
  <c r="AK974" i="6" s="1"/>
  <c r="AL974" i="6" s="1"/>
  <c r="AM974" i="6" s="1"/>
  <c r="AK952" i="6"/>
  <c r="AL952" i="6" s="1"/>
  <c r="AM952" i="6" s="1"/>
  <c r="AK927" i="6"/>
  <c r="AL927" i="6" s="1"/>
  <c r="AM927" i="6" s="1"/>
  <c r="AK916" i="6"/>
  <c r="AL916" i="6" s="1"/>
  <c r="AM916" i="6" s="1"/>
  <c r="AK931" i="6"/>
  <c r="AL931" i="6" s="1"/>
  <c r="AM931" i="6" s="1"/>
  <c r="AJ926" i="6"/>
  <c r="AK907" i="6"/>
  <c r="AL907" i="6" s="1"/>
  <c r="AM907" i="6" s="1"/>
  <c r="AH902" i="6"/>
  <c r="AI886" i="6"/>
  <c r="AJ870" i="6"/>
  <c r="AO950" i="6"/>
  <c r="AO886" i="6"/>
  <c r="AJ958" i="6"/>
  <c r="AK973" i="6"/>
  <c r="AL973" i="6" s="1"/>
  <c r="AM973" i="6" s="1"/>
  <c r="AH966" i="6"/>
  <c r="AH958" i="6"/>
  <c r="AJ934" i="6"/>
  <c r="AI926" i="6"/>
  <c r="AK921" i="6"/>
  <c r="AL921" i="6" s="1"/>
  <c r="AM921" i="6" s="1"/>
  <c r="AK911" i="6"/>
  <c r="AL911" i="6" s="1"/>
  <c r="AM911" i="6" s="1"/>
  <c r="AK909" i="6"/>
  <c r="AL909" i="6" s="1"/>
  <c r="AM909" i="6" s="1"/>
  <c r="AK904" i="6"/>
  <c r="AL904" i="6" s="1"/>
  <c r="AM904" i="6" s="1"/>
  <c r="AG902" i="6"/>
  <c r="AK900" i="6"/>
  <c r="AL900" i="6" s="1"/>
  <c r="AM900" i="6" s="1"/>
  <c r="AK891" i="6"/>
  <c r="AL891" i="6" s="1"/>
  <c r="AM891" i="6" s="1"/>
  <c r="AH886" i="6"/>
  <c r="AI870" i="6"/>
  <c r="AJ862" i="6"/>
  <c r="AO958" i="6"/>
  <c r="AO894" i="6"/>
  <c r="AK920" i="6"/>
  <c r="AL920" i="6" s="1"/>
  <c r="AM920" i="6" s="1"/>
  <c r="AI902" i="6"/>
  <c r="AK971" i="6"/>
  <c r="AL971" i="6" s="1"/>
  <c r="AM971" i="6" s="1"/>
  <c r="AI966" i="6"/>
  <c r="AI958" i="6"/>
  <c r="AJ974" i="6"/>
  <c r="AK968" i="6"/>
  <c r="AL968" i="6" s="1"/>
  <c r="AM968" i="6" s="1"/>
  <c r="AG966" i="6"/>
  <c r="AK966" i="6" s="1"/>
  <c r="AL966" i="6" s="1"/>
  <c r="AM966" i="6" s="1"/>
  <c r="AK964" i="6"/>
  <c r="AL964" i="6" s="1"/>
  <c r="AM964" i="6" s="1"/>
  <c r="AK939" i="6"/>
  <c r="AL939" i="6" s="1"/>
  <c r="AM939" i="6" s="1"/>
  <c r="AI934" i="6"/>
  <c r="AK934" i="6" s="1"/>
  <c r="AL934" i="6" s="1"/>
  <c r="AM934" i="6" s="1"/>
  <c r="AH926" i="6"/>
  <c r="AK912" i="6"/>
  <c r="AL912" i="6" s="1"/>
  <c r="AM912" i="6" s="1"/>
  <c r="AJ910" i="6"/>
  <c r="AK895" i="6"/>
  <c r="AL895" i="6" s="1"/>
  <c r="AM895" i="6" s="1"/>
  <c r="AK893" i="6"/>
  <c r="AL893" i="6" s="1"/>
  <c r="AM893" i="6" s="1"/>
  <c r="AK888" i="6"/>
  <c r="AL888" i="6" s="1"/>
  <c r="AM888" i="6" s="1"/>
  <c r="AK884" i="6"/>
  <c r="AL884" i="6" s="1"/>
  <c r="AM884" i="6" s="1"/>
  <c r="AK875" i="6"/>
  <c r="AL875" i="6" s="1"/>
  <c r="AM875" i="6" s="1"/>
  <c r="AH870" i="6"/>
  <c r="AI862" i="6"/>
  <c r="AK862" i="6" s="1"/>
  <c r="AL862" i="6" s="1"/>
  <c r="AM862" i="6" s="1"/>
  <c r="AO966" i="6"/>
  <c r="AK948" i="6"/>
  <c r="AL948" i="6" s="1"/>
  <c r="AM948" i="6" s="1"/>
  <c r="AK925" i="6"/>
  <c r="AL925" i="6" s="1"/>
  <c r="AM925" i="6" s="1"/>
  <c r="AK975" i="6"/>
  <c r="AL975" i="6" s="1"/>
  <c r="AM975" i="6" s="1"/>
  <c r="AI974" i="6"/>
  <c r="AK947" i="6"/>
  <c r="AL947" i="6" s="1"/>
  <c r="AM947" i="6" s="1"/>
  <c r="AK943" i="6"/>
  <c r="AL943" i="6" s="1"/>
  <c r="AM943" i="6" s="1"/>
  <c r="AK941" i="6"/>
  <c r="AL941" i="6" s="1"/>
  <c r="AM941" i="6" s="1"/>
  <c r="AK915" i="6"/>
  <c r="AL915" i="6" s="1"/>
  <c r="AM915" i="6" s="1"/>
  <c r="AI910" i="6"/>
  <c r="AK910" i="6" s="1"/>
  <c r="AL910" i="6" s="1"/>
  <c r="AM910" i="6" s="1"/>
  <c r="AK905" i="6"/>
  <c r="AL905" i="6" s="1"/>
  <c r="AM905" i="6" s="1"/>
  <c r="AK896" i="6"/>
  <c r="AL896" i="6" s="1"/>
  <c r="AM896" i="6" s="1"/>
  <c r="AK879" i="6"/>
  <c r="AL879" i="6" s="1"/>
  <c r="AM879" i="6" s="1"/>
  <c r="AK877" i="6"/>
  <c r="AL877" i="6" s="1"/>
  <c r="AM877" i="6" s="1"/>
  <c r="AK872" i="6"/>
  <c r="AL872" i="6" s="1"/>
  <c r="AM872" i="6" s="1"/>
  <c r="AK868" i="6"/>
  <c r="AL868" i="6" s="1"/>
  <c r="AM868" i="6" s="1"/>
  <c r="AK864" i="6"/>
  <c r="AL864" i="6" s="1"/>
  <c r="AM864" i="6" s="1"/>
  <c r="AJ863" i="6"/>
  <c r="AH863" i="6"/>
  <c r="AG863" i="6"/>
  <c r="AO863" i="6"/>
  <c r="AO861" i="6"/>
  <c r="AK977" i="6"/>
  <c r="AL977" i="6" s="1"/>
  <c r="AJ859" i="6"/>
  <c r="AH859" i="6"/>
  <c r="AG859" i="6"/>
  <c r="AK953" i="6"/>
  <c r="AL953" i="6" s="1"/>
  <c r="AM953" i="6" s="1"/>
  <c r="AH962" i="6"/>
  <c r="AK962" i="6" s="1"/>
  <c r="AL962" i="6" s="1"/>
  <c r="AM962" i="6" s="1"/>
  <c r="AH946" i="6"/>
  <c r="AK946" i="6" s="1"/>
  <c r="AL946" i="6" s="1"/>
  <c r="AM946" i="6" s="1"/>
  <c r="AH930" i="6"/>
  <c r="AK930" i="6" s="1"/>
  <c r="AL930" i="6" s="1"/>
  <c r="AM930" i="6" s="1"/>
  <c r="AH914" i="6"/>
  <c r="AH898" i="6"/>
  <c r="AH882" i="6"/>
  <c r="AH866" i="6"/>
  <c r="AK969" i="6"/>
  <c r="AL969" i="6" s="1"/>
  <c r="AM969" i="6" s="1"/>
  <c r="AG914" i="6"/>
  <c r="AK914" i="6" s="1"/>
  <c r="AL914" i="6" s="1"/>
  <c r="AM914" i="6" s="1"/>
  <c r="AG898" i="6"/>
  <c r="AK898" i="6" s="1"/>
  <c r="AL898" i="6" s="1"/>
  <c r="AM898" i="6" s="1"/>
  <c r="AG882" i="6"/>
  <c r="AG866" i="6"/>
  <c r="AK860" i="6"/>
  <c r="AL860" i="6" s="1"/>
  <c r="AM860" i="6" s="1"/>
  <c r="AK956" i="6"/>
  <c r="AL956" i="6" s="1"/>
  <c r="AM956" i="6" s="1"/>
  <c r="AK940" i="6"/>
  <c r="AL940" i="6" s="1"/>
  <c r="AM940" i="6" s="1"/>
  <c r="AK933" i="6"/>
  <c r="AL933" i="6" s="1"/>
  <c r="AM933" i="6" s="1"/>
  <c r="AK926" i="6"/>
  <c r="AL926" i="6" s="1"/>
  <c r="AM926" i="6" s="1"/>
  <c r="AK919" i="6"/>
  <c r="AL919" i="6" s="1"/>
  <c r="AM919" i="6" s="1"/>
  <c r="AK908" i="6"/>
  <c r="AL908" i="6" s="1"/>
  <c r="AM908" i="6" s="1"/>
  <c r="AJ906" i="6"/>
  <c r="AK903" i="6"/>
  <c r="AL903" i="6" s="1"/>
  <c r="AM903" i="6" s="1"/>
  <c r="AK901" i="6"/>
  <c r="AL901" i="6" s="1"/>
  <c r="AM901" i="6" s="1"/>
  <c r="AK892" i="6"/>
  <c r="AL892" i="6" s="1"/>
  <c r="AM892" i="6" s="1"/>
  <c r="AJ890" i="6"/>
  <c r="AK887" i="6"/>
  <c r="AL887" i="6" s="1"/>
  <c r="AM887" i="6" s="1"/>
  <c r="AK885" i="6"/>
  <c r="AL885" i="6" s="1"/>
  <c r="AM885" i="6" s="1"/>
  <c r="AK876" i="6"/>
  <c r="AL876" i="6" s="1"/>
  <c r="AM876" i="6" s="1"/>
  <c r="AJ874" i="6"/>
  <c r="AK871" i="6"/>
  <c r="AL871" i="6" s="1"/>
  <c r="AM871" i="6" s="1"/>
  <c r="AK869" i="6"/>
  <c r="AL869" i="6" s="1"/>
  <c r="AM869" i="6" s="1"/>
  <c r="AK937" i="6"/>
  <c r="AL937" i="6" s="1"/>
  <c r="AM937" i="6" s="1"/>
  <c r="AK967" i="6"/>
  <c r="AL967" i="6" s="1"/>
  <c r="AM967" i="6" s="1"/>
  <c r="AK951" i="6"/>
  <c r="AL951" i="6" s="1"/>
  <c r="AM951" i="6" s="1"/>
  <c r="AK935" i="6"/>
  <c r="AL935" i="6" s="1"/>
  <c r="AM935" i="6" s="1"/>
  <c r="AK924" i="6"/>
  <c r="AL924" i="6" s="1"/>
  <c r="AM924" i="6" s="1"/>
  <c r="AJ922" i="6"/>
  <c r="AK917" i="6"/>
  <c r="AL917" i="6" s="1"/>
  <c r="AM917" i="6" s="1"/>
  <c r="AI970" i="6"/>
  <c r="AK961" i="6"/>
  <c r="AL961" i="6" s="1"/>
  <c r="AM961" i="6" s="1"/>
  <c r="AI954" i="6"/>
  <c r="AK945" i="6"/>
  <c r="AL945" i="6" s="1"/>
  <c r="AM945" i="6" s="1"/>
  <c r="AI938" i="6"/>
  <c r="AK929" i="6"/>
  <c r="AL929" i="6" s="1"/>
  <c r="AM929" i="6" s="1"/>
  <c r="AI922" i="6"/>
  <c r="AK913" i="6"/>
  <c r="AL913" i="6" s="1"/>
  <c r="AM913" i="6" s="1"/>
  <c r="AI906" i="6"/>
  <c r="AK897" i="6"/>
  <c r="AL897" i="6" s="1"/>
  <c r="AM897" i="6" s="1"/>
  <c r="AI890" i="6"/>
  <c r="AK881" i="6"/>
  <c r="AL881" i="6" s="1"/>
  <c r="AM881" i="6" s="1"/>
  <c r="AI874" i="6"/>
  <c r="AK865" i="6"/>
  <c r="AL865" i="6" s="1"/>
  <c r="AM865" i="6" s="1"/>
  <c r="AK972" i="6"/>
  <c r="AL972" i="6" s="1"/>
  <c r="AM972" i="6" s="1"/>
  <c r="AK949" i="6"/>
  <c r="AL949" i="6" s="1"/>
  <c r="AM949" i="6" s="1"/>
  <c r="AH970" i="6"/>
  <c r="AH938" i="6"/>
  <c r="AH906" i="6"/>
  <c r="AH890" i="6"/>
  <c r="AH874" i="6"/>
  <c r="AK965" i="6"/>
  <c r="AL965" i="6" s="1"/>
  <c r="AM965" i="6" s="1"/>
  <c r="AK958" i="6"/>
  <c r="AL958" i="6" s="1"/>
  <c r="AM958" i="6" s="1"/>
  <c r="AH954" i="6"/>
  <c r="AH922" i="6"/>
  <c r="AG970" i="6"/>
  <c r="AG954" i="6"/>
  <c r="AG938" i="6"/>
  <c r="AG922" i="6"/>
  <c r="AG906" i="6"/>
  <c r="AG890" i="6"/>
  <c r="AG874" i="6"/>
  <c r="AK874" i="6" s="1"/>
  <c r="AL874" i="6" s="1"/>
  <c r="AM874" i="6" s="1"/>
  <c r="AK863" i="6"/>
  <c r="AL863" i="6" s="1"/>
  <c r="AM863" i="6" s="1"/>
  <c r="AK861" i="6"/>
  <c r="AL861" i="6" s="1"/>
  <c r="AM861" i="6" s="1"/>
  <c r="AO898" i="6"/>
  <c r="AO882" i="6"/>
  <c r="AO866" i="6"/>
  <c r="B840" i="6"/>
  <c r="D719" i="6"/>
  <c r="AH719" i="6" s="1"/>
  <c r="D720" i="6"/>
  <c r="AM720" i="6" s="1"/>
  <c r="D721" i="6"/>
  <c r="AH721" i="6" s="1"/>
  <c r="D722" i="6"/>
  <c r="AG722" i="6" s="1"/>
  <c r="D723" i="6"/>
  <c r="AG723" i="6" s="1"/>
  <c r="D724" i="6"/>
  <c r="AM724" i="6" s="1"/>
  <c r="D725" i="6"/>
  <c r="AG725" i="6" s="1"/>
  <c r="D726" i="6"/>
  <c r="AM726" i="6" s="1"/>
  <c r="D727" i="6"/>
  <c r="D728" i="6"/>
  <c r="AH728" i="6" s="1"/>
  <c r="D729" i="6"/>
  <c r="AM729" i="6" s="1"/>
  <c r="D730" i="6"/>
  <c r="D731" i="6"/>
  <c r="AG731" i="6" s="1"/>
  <c r="D732" i="6"/>
  <c r="AH732" i="6" s="1"/>
  <c r="D733" i="6"/>
  <c r="AM733" i="6" s="1"/>
  <c r="D734" i="6"/>
  <c r="AH734" i="6" s="1"/>
  <c r="D735" i="6"/>
  <c r="AG735" i="6" s="1"/>
  <c r="D736" i="6"/>
  <c r="D737" i="6"/>
  <c r="AM737" i="6" s="1"/>
  <c r="D738" i="6"/>
  <c r="D739" i="6"/>
  <c r="AH739" i="6" s="1"/>
  <c r="D740" i="6"/>
  <c r="D741" i="6"/>
  <c r="AG741" i="6" s="1"/>
  <c r="D742" i="6"/>
  <c r="AG742" i="6" s="1"/>
  <c r="D743" i="6"/>
  <c r="AM743" i="6" s="1"/>
  <c r="D744" i="6"/>
  <c r="AG744" i="6" s="1"/>
  <c r="D745" i="6"/>
  <c r="AG745" i="6" s="1"/>
  <c r="D746" i="6"/>
  <c r="D747" i="6"/>
  <c r="AM747" i="6" s="1"/>
  <c r="D748" i="6"/>
  <c r="AG748" i="6" s="1"/>
  <c r="D749" i="6"/>
  <c r="AG749" i="6" s="1"/>
  <c r="D750" i="6"/>
  <c r="AG750" i="6" s="1"/>
  <c r="D751" i="6"/>
  <c r="AM751" i="6" s="1"/>
  <c r="D752" i="6"/>
  <c r="AM752" i="6" s="1"/>
  <c r="D753" i="6"/>
  <c r="AG753" i="6" s="1"/>
  <c r="D754" i="6"/>
  <c r="D755" i="6"/>
  <c r="AM755" i="6" s="1"/>
  <c r="D756" i="6"/>
  <c r="AM756" i="6" s="1"/>
  <c r="D757" i="6"/>
  <c r="AG757" i="6" s="1"/>
  <c r="D758" i="6"/>
  <c r="AM758" i="6" s="1"/>
  <c r="D759" i="6"/>
  <c r="D760" i="6"/>
  <c r="AG760" i="6" s="1"/>
  <c r="D761" i="6"/>
  <c r="AG761" i="6" s="1"/>
  <c r="D762" i="6"/>
  <c r="D763" i="6"/>
  <c r="AG763" i="6" s="1"/>
  <c r="D764" i="6"/>
  <c r="AG764" i="6" s="1"/>
  <c r="D765" i="6"/>
  <c r="AG765" i="6" s="1"/>
  <c r="D766" i="6"/>
  <c r="AH766" i="6" s="1"/>
  <c r="D767" i="6"/>
  <c r="D768" i="6"/>
  <c r="AH768" i="6" s="1"/>
  <c r="D769" i="6"/>
  <c r="AH769" i="6" s="1"/>
  <c r="D770" i="6"/>
  <c r="D771" i="6"/>
  <c r="AM771" i="6" s="1"/>
  <c r="D772" i="6"/>
  <c r="AH772" i="6" s="1"/>
  <c r="D773" i="6"/>
  <c r="AM773" i="6" s="1"/>
  <c r="D774" i="6"/>
  <c r="AG774" i="6" s="1"/>
  <c r="D775" i="6"/>
  <c r="AH775" i="6" s="1"/>
  <c r="D776" i="6"/>
  <c r="AM776" i="6" s="1"/>
  <c r="D777" i="6"/>
  <c r="AM777" i="6" s="1"/>
  <c r="D778" i="6"/>
  <c r="D779" i="6"/>
  <c r="AM779" i="6" s="1"/>
  <c r="D780" i="6"/>
  <c r="AM780" i="6" s="1"/>
  <c r="D781" i="6"/>
  <c r="AG781" i="6" s="1"/>
  <c r="D782" i="6"/>
  <c r="AG782" i="6" s="1"/>
  <c r="D783" i="6"/>
  <c r="AG783" i="6" s="1"/>
  <c r="D784" i="6"/>
  <c r="AM784" i="6" s="1"/>
  <c r="D785" i="6"/>
  <c r="AH785" i="6" s="1"/>
  <c r="D786" i="6"/>
  <c r="D787" i="6"/>
  <c r="AG787" i="6" s="1"/>
  <c r="D788" i="6"/>
  <c r="AM788" i="6" s="1"/>
  <c r="D789" i="6"/>
  <c r="AM789" i="6" s="1"/>
  <c r="D790" i="6"/>
  <c r="AM790" i="6" s="1"/>
  <c r="D791" i="6"/>
  <c r="AH791" i="6" s="1"/>
  <c r="D792" i="6"/>
  <c r="AG792" i="6" s="1"/>
  <c r="D793" i="6"/>
  <c r="AH793" i="6" s="1"/>
  <c r="D794" i="6"/>
  <c r="D795" i="6"/>
  <c r="AG795" i="6" s="1"/>
  <c r="D796" i="6"/>
  <c r="AG796" i="6" s="1"/>
  <c r="D797" i="6"/>
  <c r="AM797" i="6" s="1"/>
  <c r="D798" i="6"/>
  <c r="AH798" i="6" s="1"/>
  <c r="D799" i="6"/>
  <c r="D800" i="6"/>
  <c r="AG800" i="6" s="1"/>
  <c r="D801" i="6"/>
  <c r="AH801" i="6" s="1"/>
  <c r="D802" i="6"/>
  <c r="D803" i="6"/>
  <c r="AG803" i="6" s="1"/>
  <c r="D804" i="6"/>
  <c r="AG804" i="6" s="1"/>
  <c r="D805" i="6"/>
  <c r="AG805" i="6" s="1"/>
  <c r="D806" i="6"/>
  <c r="AH806" i="6" s="1"/>
  <c r="D807" i="6"/>
  <c r="AM807" i="6" s="1"/>
  <c r="D808" i="6"/>
  <c r="AH808" i="6" s="1"/>
  <c r="D809" i="6"/>
  <c r="AM809" i="6" s="1"/>
  <c r="D810" i="6"/>
  <c r="D811" i="6"/>
  <c r="AH811" i="6" s="1"/>
  <c r="D812" i="6"/>
  <c r="AH812" i="6" s="1"/>
  <c r="D813" i="6"/>
  <c r="AM813" i="6" s="1"/>
  <c r="D814" i="6"/>
  <c r="AG814" i="6" s="1"/>
  <c r="D815" i="6"/>
  <c r="AM815" i="6" s="1"/>
  <c r="D816" i="6"/>
  <c r="AM816" i="6" s="1"/>
  <c r="D817" i="6"/>
  <c r="AH817" i="6" s="1"/>
  <c r="D818" i="6"/>
  <c r="D819" i="6"/>
  <c r="AM819" i="6" s="1"/>
  <c r="D820" i="6"/>
  <c r="AM820" i="6" s="1"/>
  <c r="D821" i="6"/>
  <c r="AG821" i="6" s="1"/>
  <c r="D822" i="6"/>
  <c r="AM822" i="6" s="1"/>
  <c r="D823" i="6"/>
  <c r="D824" i="6"/>
  <c r="AG824" i="6" s="1"/>
  <c r="D825" i="6"/>
  <c r="AG825" i="6" s="1"/>
  <c r="D826" i="6"/>
  <c r="D827" i="6"/>
  <c r="AM827" i="6" s="1"/>
  <c r="D828" i="6"/>
  <c r="AG828" i="6" s="1"/>
  <c r="D829" i="6"/>
  <c r="AG829" i="6" s="1"/>
  <c r="D830" i="6"/>
  <c r="AH830" i="6" s="1"/>
  <c r="D831" i="6"/>
  <c r="AG831" i="6" s="1"/>
  <c r="D832" i="6"/>
  <c r="AH832" i="6" s="1"/>
  <c r="D833" i="6"/>
  <c r="AG833" i="6" s="1"/>
  <c r="D834" i="6"/>
  <c r="D835" i="6"/>
  <c r="AM835" i="6" s="1"/>
  <c r="D836" i="6"/>
  <c r="AH836" i="6" s="1"/>
  <c r="D837" i="6"/>
  <c r="AH837" i="6" s="1"/>
  <c r="D718" i="6"/>
  <c r="AM718" i="6" s="1"/>
  <c r="AP718" i="6"/>
  <c r="AO718" i="6"/>
  <c r="AN718" i="6"/>
  <c r="AT837" i="6"/>
  <c r="AS837" i="6"/>
  <c r="AR837" i="6"/>
  <c r="AQ837" i="6"/>
  <c r="AQ719" i="6"/>
  <c r="AR719" i="6"/>
  <c r="AS719" i="6"/>
  <c r="AT719" i="6"/>
  <c r="AQ720" i="6"/>
  <c r="AR720" i="6"/>
  <c r="AS720" i="6"/>
  <c r="AT720" i="6"/>
  <c r="AQ721" i="6"/>
  <c r="AR721" i="6"/>
  <c r="AS721" i="6"/>
  <c r="AT721" i="6"/>
  <c r="AQ722" i="6"/>
  <c r="AR722" i="6"/>
  <c r="AS722" i="6"/>
  <c r="AT722" i="6"/>
  <c r="AQ723" i="6"/>
  <c r="AR723" i="6"/>
  <c r="AS723" i="6"/>
  <c r="AT723" i="6"/>
  <c r="AQ724" i="6"/>
  <c r="AR724" i="6"/>
  <c r="AS724" i="6"/>
  <c r="AT724" i="6"/>
  <c r="AQ725" i="6"/>
  <c r="AR725" i="6"/>
  <c r="AS725" i="6"/>
  <c r="AT725" i="6"/>
  <c r="AQ726" i="6"/>
  <c r="AR726" i="6"/>
  <c r="AS726" i="6"/>
  <c r="AT726" i="6"/>
  <c r="AQ727" i="6"/>
  <c r="AR727" i="6"/>
  <c r="AS727" i="6"/>
  <c r="AT727" i="6"/>
  <c r="AQ728" i="6"/>
  <c r="AR728" i="6"/>
  <c r="AS728" i="6"/>
  <c r="AT728" i="6"/>
  <c r="AQ729" i="6"/>
  <c r="AR729" i="6"/>
  <c r="AS729" i="6"/>
  <c r="AT729" i="6"/>
  <c r="AQ730" i="6"/>
  <c r="AR730" i="6"/>
  <c r="AS730" i="6"/>
  <c r="AT730" i="6"/>
  <c r="AQ731" i="6"/>
  <c r="AR731" i="6"/>
  <c r="AS731" i="6"/>
  <c r="AT731" i="6"/>
  <c r="AQ732" i="6"/>
  <c r="AR732" i="6"/>
  <c r="AS732" i="6"/>
  <c r="AT732" i="6"/>
  <c r="AQ733" i="6"/>
  <c r="AR733" i="6"/>
  <c r="AS733" i="6"/>
  <c r="AT733" i="6"/>
  <c r="AQ734" i="6"/>
  <c r="AR734" i="6"/>
  <c r="AS734" i="6"/>
  <c r="AT734" i="6"/>
  <c r="AQ735" i="6"/>
  <c r="AR735" i="6"/>
  <c r="AS735" i="6"/>
  <c r="AT735" i="6"/>
  <c r="AQ736" i="6"/>
  <c r="AR736" i="6"/>
  <c r="AS736" i="6"/>
  <c r="AT736" i="6"/>
  <c r="AQ737" i="6"/>
  <c r="AR737" i="6"/>
  <c r="AS737" i="6"/>
  <c r="AT737" i="6"/>
  <c r="AQ738" i="6"/>
  <c r="AR738" i="6"/>
  <c r="AS738" i="6"/>
  <c r="AT738" i="6"/>
  <c r="AQ739" i="6"/>
  <c r="AR739" i="6"/>
  <c r="AS739" i="6"/>
  <c r="AT739" i="6"/>
  <c r="AQ740" i="6"/>
  <c r="AR740" i="6"/>
  <c r="AS740" i="6"/>
  <c r="AT740" i="6"/>
  <c r="AQ741" i="6"/>
  <c r="AR741" i="6"/>
  <c r="AS741" i="6"/>
  <c r="AT741" i="6"/>
  <c r="AQ742" i="6"/>
  <c r="AR742" i="6"/>
  <c r="AS742" i="6"/>
  <c r="AT742" i="6"/>
  <c r="AQ743" i="6"/>
  <c r="AR743" i="6"/>
  <c r="AS743" i="6"/>
  <c r="AT743" i="6"/>
  <c r="AQ744" i="6"/>
  <c r="AR744" i="6"/>
  <c r="AS744" i="6"/>
  <c r="AT744" i="6"/>
  <c r="AQ745" i="6"/>
  <c r="AR745" i="6"/>
  <c r="AS745" i="6"/>
  <c r="AT745" i="6"/>
  <c r="AQ746" i="6"/>
  <c r="AR746" i="6"/>
  <c r="AS746" i="6"/>
  <c r="AT746" i="6"/>
  <c r="AQ747" i="6"/>
  <c r="AR747" i="6"/>
  <c r="AS747" i="6"/>
  <c r="AT747" i="6"/>
  <c r="AQ748" i="6"/>
  <c r="AR748" i="6"/>
  <c r="AS748" i="6"/>
  <c r="AT748" i="6"/>
  <c r="AQ749" i="6"/>
  <c r="AR749" i="6"/>
  <c r="AS749" i="6"/>
  <c r="AT749" i="6"/>
  <c r="AQ750" i="6"/>
  <c r="AR750" i="6"/>
  <c r="AS750" i="6"/>
  <c r="AT750" i="6"/>
  <c r="AQ751" i="6"/>
  <c r="AR751" i="6"/>
  <c r="AS751" i="6"/>
  <c r="AT751" i="6"/>
  <c r="AQ752" i="6"/>
  <c r="AR752" i="6"/>
  <c r="AS752" i="6"/>
  <c r="AT752" i="6"/>
  <c r="AQ753" i="6"/>
  <c r="AR753" i="6"/>
  <c r="AS753" i="6"/>
  <c r="AT753" i="6"/>
  <c r="AQ754" i="6"/>
  <c r="AR754" i="6"/>
  <c r="AS754" i="6"/>
  <c r="AT754" i="6"/>
  <c r="AQ755" i="6"/>
  <c r="AR755" i="6"/>
  <c r="AS755" i="6"/>
  <c r="AT755" i="6"/>
  <c r="AQ756" i="6"/>
  <c r="AR756" i="6"/>
  <c r="AS756" i="6"/>
  <c r="AT756" i="6"/>
  <c r="AQ757" i="6"/>
  <c r="AR757" i="6"/>
  <c r="AS757" i="6"/>
  <c r="AT757" i="6"/>
  <c r="AQ758" i="6"/>
  <c r="AR758" i="6"/>
  <c r="AS758" i="6"/>
  <c r="AT758" i="6"/>
  <c r="AQ759" i="6"/>
  <c r="AR759" i="6"/>
  <c r="AS759" i="6"/>
  <c r="AT759" i="6"/>
  <c r="AQ760" i="6"/>
  <c r="AR760" i="6"/>
  <c r="AS760" i="6"/>
  <c r="AT760" i="6"/>
  <c r="AQ761" i="6"/>
  <c r="AR761" i="6"/>
  <c r="AS761" i="6"/>
  <c r="AT761" i="6"/>
  <c r="AQ762" i="6"/>
  <c r="AR762" i="6"/>
  <c r="AS762" i="6"/>
  <c r="AT762" i="6"/>
  <c r="AQ763" i="6"/>
  <c r="AR763" i="6"/>
  <c r="AS763" i="6"/>
  <c r="AT763" i="6"/>
  <c r="AQ764" i="6"/>
  <c r="AR764" i="6"/>
  <c r="AS764" i="6"/>
  <c r="AT764" i="6"/>
  <c r="AQ765" i="6"/>
  <c r="AR765" i="6"/>
  <c r="AS765" i="6"/>
  <c r="AT765" i="6"/>
  <c r="AQ766" i="6"/>
  <c r="AR766" i="6"/>
  <c r="AS766" i="6"/>
  <c r="AT766" i="6"/>
  <c r="AQ767" i="6"/>
  <c r="AR767" i="6"/>
  <c r="AS767" i="6"/>
  <c r="AT767" i="6"/>
  <c r="AQ768" i="6"/>
  <c r="AR768" i="6"/>
  <c r="AS768" i="6"/>
  <c r="AT768" i="6"/>
  <c r="AQ769" i="6"/>
  <c r="AR769" i="6"/>
  <c r="AS769" i="6"/>
  <c r="AT769" i="6"/>
  <c r="AQ770" i="6"/>
  <c r="AR770" i="6"/>
  <c r="AS770" i="6"/>
  <c r="AT770" i="6"/>
  <c r="AQ771" i="6"/>
  <c r="AR771" i="6"/>
  <c r="AS771" i="6"/>
  <c r="AT771" i="6"/>
  <c r="AQ772" i="6"/>
  <c r="AR772" i="6"/>
  <c r="AS772" i="6"/>
  <c r="AT772" i="6"/>
  <c r="AQ773" i="6"/>
  <c r="AR773" i="6"/>
  <c r="AS773" i="6"/>
  <c r="AT773" i="6"/>
  <c r="AQ774" i="6"/>
  <c r="AR774" i="6"/>
  <c r="AS774" i="6"/>
  <c r="AT774" i="6"/>
  <c r="AQ775" i="6"/>
  <c r="AR775" i="6"/>
  <c r="AS775" i="6"/>
  <c r="AT775" i="6"/>
  <c r="AQ776" i="6"/>
  <c r="AR776" i="6"/>
  <c r="AS776" i="6"/>
  <c r="AT776" i="6"/>
  <c r="AQ777" i="6"/>
  <c r="AR777" i="6"/>
  <c r="AS777" i="6"/>
  <c r="AT777" i="6"/>
  <c r="AQ778" i="6"/>
  <c r="AR778" i="6"/>
  <c r="AS778" i="6"/>
  <c r="AT778" i="6"/>
  <c r="AQ779" i="6"/>
  <c r="AR779" i="6"/>
  <c r="AS779" i="6"/>
  <c r="AT779" i="6"/>
  <c r="AQ780" i="6"/>
  <c r="AR780" i="6"/>
  <c r="AS780" i="6"/>
  <c r="AT780" i="6"/>
  <c r="AQ781" i="6"/>
  <c r="AR781" i="6"/>
  <c r="AS781" i="6"/>
  <c r="AT781" i="6"/>
  <c r="AQ782" i="6"/>
  <c r="AR782" i="6"/>
  <c r="AS782" i="6"/>
  <c r="AT782" i="6"/>
  <c r="AQ783" i="6"/>
  <c r="AR783" i="6"/>
  <c r="AS783" i="6"/>
  <c r="AT783" i="6"/>
  <c r="AQ784" i="6"/>
  <c r="AR784" i="6"/>
  <c r="AS784" i="6"/>
  <c r="AT784" i="6"/>
  <c r="AQ785" i="6"/>
  <c r="AR785" i="6"/>
  <c r="AS785" i="6"/>
  <c r="AT785" i="6"/>
  <c r="AQ786" i="6"/>
  <c r="AR786" i="6"/>
  <c r="AS786" i="6"/>
  <c r="AT786" i="6"/>
  <c r="AQ787" i="6"/>
  <c r="AR787" i="6"/>
  <c r="AS787" i="6"/>
  <c r="AT787" i="6"/>
  <c r="AQ788" i="6"/>
  <c r="AR788" i="6"/>
  <c r="AS788" i="6"/>
  <c r="AT788" i="6"/>
  <c r="AQ789" i="6"/>
  <c r="AR789" i="6"/>
  <c r="AS789" i="6"/>
  <c r="AT789" i="6"/>
  <c r="AQ790" i="6"/>
  <c r="AR790" i="6"/>
  <c r="AS790" i="6"/>
  <c r="AT790" i="6"/>
  <c r="AQ791" i="6"/>
  <c r="AR791" i="6"/>
  <c r="AS791" i="6"/>
  <c r="AT791" i="6"/>
  <c r="AQ792" i="6"/>
  <c r="AR792" i="6"/>
  <c r="AS792" i="6"/>
  <c r="AT792" i="6"/>
  <c r="AQ793" i="6"/>
  <c r="AR793" i="6"/>
  <c r="AS793" i="6"/>
  <c r="AT793" i="6"/>
  <c r="AQ794" i="6"/>
  <c r="AR794" i="6"/>
  <c r="AS794" i="6"/>
  <c r="AT794" i="6"/>
  <c r="AQ795" i="6"/>
  <c r="AR795" i="6"/>
  <c r="AS795" i="6"/>
  <c r="AT795" i="6"/>
  <c r="AQ796" i="6"/>
  <c r="AR796" i="6"/>
  <c r="AS796" i="6"/>
  <c r="AT796" i="6"/>
  <c r="AQ797" i="6"/>
  <c r="AR797" i="6"/>
  <c r="AS797" i="6"/>
  <c r="AT797" i="6"/>
  <c r="AQ798" i="6"/>
  <c r="AR798" i="6"/>
  <c r="AS798" i="6"/>
  <c r="AT798" i="6"/>
  <c r="AQ799" i="6"/>
  <c r="AR799" i="6"/>
  <c r="AS799" i="6"/>
  <c r="AT799" i="6"/>
  <c r="AQ800" i="6"/>
  <c r="AR800" i="6"/>
  <c r="AS800" i="6"/>
  <c r="AT800" i="6"/>
  <c r="AQ801" i="6"/>
  <c r="AR801" i="6"/>
  <c r="AS801" i="6"/>
  <c r="AT801" i="6"/>
  <c r="AQ802" i="6"/>
  <c r="AR802" i="6"/>
  <c r="AS802" i="6"/>
  <c r="AT802" i="6"/>
  <c r="AQ803" i="6"/>
  <c r="AR803" i="6"/>
  <c r="AS803" i="6"/>
  <c r="AT803" i="6"/>
  <c r="AQ804" i="6"/>
  <c r="AR804" i="6"/>
  <c r="AS804" i="6"/>
  <c r="AT804" i="6"/>
  <c r="AQ805" i="6"/>
  <c r="AR805" i="6"/>
  <c r="AS805" i="6"/>
  <c r="AT805" i="6"/>
  <c r="AQ806" i="6"/>
  <c r="AR806" i="6"/>
  <c r="AS806" i="6"/>
  <c r="AT806" i="6"/>
  <c r="AQ807" i="6"/>
  <c r="AR807" i="6"/>
  <c r="AS807" i="6"/>
  <c r="AT807" i="6"/>
  <c r="AQ808" i="6"/>
  <c r="AR808" i="6"/>
  <c r="AS808" i="6"/>
  <c r="AT808" i="6"/>
  <c r="AQ809" i="6"/>
  <c r="AR809" i="6"/>
  <c r="AS809" i="6"/>
  <c r="AT809" i="6"/>
  <c r="AQ810" i="6"/>
  <c r="AR810" i="6"/>
  <c r="AS810" i="6"/>
  <c r="AT810" i="6"/>
  <c r="AQ811" i="6"/>
  <c r="AR811" i="6"/>
  <c r="AS811" i="6"/>
  <c r="AT811" i="6"/>
  <c r="AQ812" i="6"/>
  <c r="AR812" i="6"/>
  <c r="AS812" i="6"/>
  <c r="AT812" i="6"/>
  <c r="AQ813" i="6"/>
  <c r="AR813" i="6"/>
  <c r="AS813" i="6"/>
  <c r="AT813" i="6"/>
  <c r="AQ814" i="6"/>
  <c r="AR814" i="6"/>
  <c r="AS814" i="6"/>
  <c r="AT814" i="6"/>
  <c r="AQ815" i="6"/>
  <c r="AR815" i="6"/>
  <c r="AS815" i="6"/>
  <c r="AT815" i="6"/>
  <c r="AQ816" i="6"/>
  <c r="AR816" i="6"/>
  <c r="AS816" i="6"/>
  <c r="AT816" i="6"/>
  <c r="AQ817" i="6"/>
  <c r="AR817" i="6"/>
  <c r="AS817" i="6"/>
  <c r="AT817" i="6"/>
  <c r="AQ818" i="6"/>
  <c r="AR818" i="6"/>
  <c r="AS818" i="6"/>
  <c r="AT818" i="6"/>
  <c r="AQ819" i="6"/>
  <c r="AR819" i="6"/>
  <c r="AS819" i="6"/>
  <c r="AT819" i="6"/>
  <c r="AQ820" i="6"/>
  <c r="AR820" i="6"/>
  <c r="AS820" i="6"/>
  <c r="AT820" i="6"/>
  <c r="AQ821" i="6"/>
  <c r="AR821" i="6"/>
  <c r="AS821" i="6"/>
  <c r="AT821" i="6"/>
  <c r="AQ822" i="6"/>
  <c r="AR822" i="6"/>
  <c r="AS822" i="6"/>
  <c r="AT822" i="6"/>
  <c r="AQ823" i="6"/>
  <c r="AR823" i="6"/>
  <c r="AS823" i="6"/>
  <c r="AT823" i="6"/>
  <c r="AQ824" i="6"/>
  <c r="AR824" i="6"/>
  <c r="AS824" i="6"/>
  <c r="AT824" i="6"/>
  <c r="AQ825" i="6"/>
  <c r="AR825" i="6"/>
  <c r="AS825" i="6"/>
  <c r="AT825" i="6"/>
  <c r="AQ826" i="6"/>
  <c r="AR826" i="6"/>
  <c r="AS826" i="6"/>
  <c r="AT826" i="6"/>
  <c r="AQ827" i="6"/>
  <c r="AR827" i="6"/>
  <c r="AS827" i="6"/>
  <c r="AT827" i="6"/>
  <c r="AQ828" i="6"/>
  <c r="AR828" i="6"/>
  <c r="AS828" i="6"/>
  <c r="AT828" i="6"/>
  <c r="AQ829" i="6"/>
  <c r="AR829" i="6"/>
  <c r="AS829" i="6"/>
  <c r="AT829" i="6"/>
  <c r="AQ830" i="6"/>
  <c r="AR830" i="6"/>
  <c r="AS830" i="6"/>
  <c r="AT830" i="6"/>
  <c r="AQ831" i="6"/>
  <c r="AR831" i="6"/>
  <c r="AS831" i="6"/>
  <c r="AT831" i="6"/>
  <c r="AQ832" i="6"/>
  <c r="AR832" i="6"/>
  <c r="AS832" i="6"/>
  <c r="AT832" i="6"/>
  <c r="AQ833" i="6"/>
  <c r="AR833" i="6"/>
  <c r="AS833" i="6"/>
  <c r="AT833" i="6"/>
  <c r="AQ834" i="6"/>
  <c r="AR834" i="6"/>
  <c r="AS834" i="6"/>
  <c r="AT834" i="6"/>
  <c r="AQ835" i="6"/>
  <c r="AR835" i="6"/>
  <c r="AS835" i="6"/>
  <c r="AT835" i="6"/>
  <c r="AQ836" i="6"/>
  <c r="AR836" i="6"/>
  <c r="AS836" i="6"/>
  <c r="AT836" i="6"/>
  <c r="AT718" i="6"/>
  <c r="AS718" i="6"/>
  <c r="AR718" i="6"/>
  <c r="AQ718" i="6"/>
  <c r="AP837" i="6"/>
  <c r="AO837" i="6"/>
  <c r="AN837" i="6"/>
  <c r="AN719" i="6"/>
  <c r="AO719" i="6"/>
  <c r="AP719" i="6"/>
  <c r="AN720" i="6"/>
  <c r="AO720" i="6"/>
  <c r="AP720" i="6"/>
  <c r="AN721" i="6"/>
  <c r="AO721" i="6"/>
  <c r="AP721" i="6"/>
  <c r="AN722" i="6"/>
  <c r="AO722" i="6"/>
  <c r="AP722" i="6"/>
  <c r="AN723" i="6"/>
  <c r="AO723" i="6"/>
  <c r="AP723" i="6"/>
  <c r="AN724" i="6"/>
  <c r="AO724" i="6"/>
  <c r="AP724" i="6"/>
  <c r="AN725" i="6"/>
  <c r="AO725" i="6"/>
  <c r="AP725" i="6"/>
  <c r="AN726" i="6"/>
  <c r="AO726" i="6"/>
  <c r="AP726" i="6"/>
  <c r="AM727" i="6"/>
  <c r="AN727" i="6"/>
  <c r="AO727" i="6"/>
  <c r="AP727" i="6"/>
  <c r="AM728" i="6"/>
  <c r="AN728" i="6"/>
  <c r="AO728" i="6"/>
  <c r="AP728" i="6"/>
  <c r="AN729" i="6"/>
  <c r="AO729" i="6"/>
  <c r="AP729" i="6"/>
  <c r="AM730" i="6"/>
  <c r="AN730" i="6"/>
  <c r="AO730" i="6"/>
  <c r="AP730" i="6"/>
  <c r="AN731" i="6"/>
  <c r="AO731" i="6"/>
  <c r="AP731" i="6"/>
  <c r="AM732" i="6"/>
  <c r="AN732" i="6"/>
  <c r="AO732" i="6"/>
  <c r="AP732" i="6"/>
  <c r="AN733" i="6"/>
  <c r="AO733" i="6"/>
  <c r="AP733" i="6"/>
  <c r="AN734" i="6"/>
  <c r="AO734" i="6"/>
  <c r="AP734" i="6"/>
  <c r="AM735" i="6"/>
  <c r="AN735" i="6"/>
  <c r="AO735" i="6"/>
  <c r="AP735" i="6"/>
  <c r="AM736" i="6"/>
  <c r="AN736" i="6"/>
  <c r="AO736" i="6"/>
  <c r="AP736" i="6"/>
  <c r="AN737" i="6"/>
  <c r="AO737" i="6"/>
  <c r="AP737" i="6"/>
  <c r="AM738" i="6"/>
  <c r="AN738" i="6"/>
  <c r="AO738" i="6"/>
  <c r="AP738" i="6"/>
  <c r="AM739" i="6"/>
  <c r="AN739" i="6"/>
  <c r="AO739" i="6"/>
  <c r="AP739" i="6"/>
  <c r="AM740" i="6"/>
  <c r="AN740" i="6"/>
  <c r="AO740" i="6"/>
  <c r="AP740" i="6"/>
  <c r="AM741" i="6"/>
  <c r="AN741" i="6"/>
  <c r="AO741" i="6"/>
  <c r="AP741" i="6"/>
  <c r="AN742" i="6"/>
  <c r="AO742" i="6"/>
  <c r="AP742" i="6"/>
  <c r="AN743" i="6"/>
  <c r="AO743" i="6"/>
  <c r="AP743" i="6"/>
  <c r="AM744" i="6"/>
  <c r="AN744" i="6"/>
  <c r="AO744" i="6"/>
  <c r="AP744" i="6"/>
  <c r="AM745" i="6"/>
  <c r="AN745" i="6"/>
  <c r="AO745" i="6"/>
  <c r="AP745" i="6"/>
  <c r="AM746" i="6"/>
  <c r="AN746" i="6"/>
  <c r="AO746" i="6"/>
  <c r="AP746" i="6"/>
  <c r="AN747" i="6"/>
  <c r="AO747" i="6"/>
  <c r="AP747" i="6"/>
  <c r="AM748" i="6"/>
  <c r="AN748" i="6"/>
  <c r="AO748" i="6"/>
  <c r="AP748" i="6"/>
  <c r="AN749" i="6"/>
  <c r="AO749" i="6"/>
  <c r="AP749" i="6"/>
  <c r="AN750" i="6"/>
  <c r="AO750" i="6"/>
  <c r="AP750" i="6"/>
  <c r="AN751" i="6"/>
  <c r="AO751" i="6"/>
  <c r="AP751" i="6"/>
  <c r="AN752" i="6"/>
  <c r="AO752" i="6"/>
  <c r="AP752" i="6"/>
  <c r="AN753" i="6"/>
  <c r="AO753" i="6"/>
  <c r="AP753" i="6"/>
  <c r="AM754" i="6"/>
  <c r="AN754" i="6"/>
  <c r="AO754" i="6"/>
  <c r="AP754" i="6"/>
  <c r="AN755" i="6"/>
  <c r="AO755" i="6"/>
  <c r="AP755" i="6"/>
  <c r="AN756" i="6"/>
  <c r="AO756" i="6"/>
  <c r="AP756" i="6"/>
  <c r="AM757" i="6"/>
  <c r="AN757" i="6"/>
  <c r="AO757" i="6"/>
  <c r="AP757" i="6"/>
  <c r="AN758" i="6"/>
  <c r="AO758" i="6"/>
  <c r="AP758" i="6"/>
  <c r="AM759" i="6"/>
  <c r="AN759" i="6"/>
  <c r="AO759" i="6"/>
  <c r="AP759" i="6"/>
  <c r="AM760" i="6"/>
  <c r="AN760" i="6"/>
  <c r="AO760" i="6"/>
  <c r="AP760" i="6"/>
  <c r="AM761" i="6"/>
  <c r="AN761" i="6"/>
  <c r="AO761" i="6"/>
  <c r="AP761" i="6"/>
  <c r="AM762" i="6"/>
  <c r="AN762" i="6"/>
  <c r="AO762" i="6"/>
  <c r="AP762" i="6"/>
  <c r="AN763" i="6"/>
  <c r="AO763" i="6"/>
  <c r="AP763" i="6"/>
  <c r="AM764" i="6"/>
  <c r="AN764" i="6"/>
  <c r="AO764" i="6"/>
  <c r="AP764" i="6"/>
  <c r="AN765" i="6"/>
  <c r="AO765" i="6"/>
  <c r="AP765" i="6"/>
  <c r="AN766" i="6"/>
  <c r="AO766" i="6"/>
  <c r="AP766" i="6"/>
  <c r="AM767" i="6"/>
  <c r="AN767" i="6"/>
  <c r="AO767" i="6"/>
  <c r="AP767" i="6"/>
  <c r="AM768" i="6"/>
  <c r="AN768" i="6"/>
  <c r="AO768" i="6"/>
  <c r="AP768" i="6"/>
  <c r="AN769" i="6"/>
  <c r="AO769" i="6"/>
  <c r="AP769" i="6"/>
  <c r="AM770" i="6"/>
  <c r="AN770" i="6"/>
  <c r="AO770" i="6"/>
  <c r="AP770" i="6"/>
  <c r="AN771" i="6"/>
  <c r="AO771" i="6"/>
  <c r="AP771" i="6"/>
  <c r="AM772" i="6"/>
  <c r="AN772" i="6"/>
  <c r="AO772" i="6"/>
  <c r="AP772" i="6"/>
  <c r="AN773" i="6"/>
  <c r="AO773" i="6"/>
  <c r="AP773" i="6"/>
  <c r="AN774" i="6"/>
  <c r="AO774" i="6"/>
  <c r="AP774" i="6"/>
  <c r="AM775" i="6"/>
  <c r="AN775" i="6"/>
  <c r="AO775" i="6"/>
  <c r="AP775" i="6"/>
  <c r="AN776" i="6"/>
  <c r="AO776" i="6"/>
  <c r="AP776" i="6"/>
  <c r="AN777" i="6"/>
  <c r="AO777" i="6"/>
  <c r="AP777" i="6"/>
  <c r="AM778" i="6"/>
  <c r="AN778" i="6"/>
  <c r="AO778" i="6"/>
  <c r="AP778" i="6"/>
  <c r="AN779" i="6"/>
  <c r="AO779" i="6"/>
  <c r="AP779" i="6"/>
  <c r="AN780" i="6"/>
  <c r="AO780" i="6"/>
  <c r="AP780" i="6"/>
  <c r="AM781" i="6"/>
  <c r="AN781" i="6"/>
  <c r="AO781" i="6"/>
  <c r="AP781" i="6"/>
  <c r="AN782" i="6"/>
  <c r="AO782" i="6"/>
  <c r="AP782" i="6"/>
  <c r="AN783" i="6"/>
  <c r="AO783" i="6"/>
  <c r="AP783" i="6"/>
  <c r="AN784" i="6"/>
  <c r="AO784" i="6"/>
  <c r="AP784" i="6"/>
  <c r="AN785" i="6"/>
  <c r="AO785" i="6"/>
  <c r="AP785" i="6"/>
  <c r="AM786" i="6"/>
  <c r="AN786" i="6"/>
  <c r="AO786" i="6"/>
  <c r="AP786" i="6"/>
  <c r="AN787" i="6"/>
  <c r="AO787" i="6"/>
  <c r="AP787" i="6"/>
  <c r="AN788" i="6"/>
  <c r="AO788" i="6"/>
  <c r="AP788" i="6"/>
  <c r="AN789" i="6"/>
  <c r="AO789" i="6"/>
  <c r="AP789" i="6"/>
  <c r="AN790" i="6"/>
  <c r="AO790" i="6"/>
  <c r="AP790" i="6"/>
  <c r="AM791" i="6"/>
  <c r="AN791" i="6"/>
  <c r="AO791" i="6"/>
  <c r="AP791" i="6"/>
  <c r="AM792" i="6"/>
  <c r="AN792" i="6"/>
  <c r="AO792" i="6"/>
  <c r="AP792" i="6"/>
  <c r="AM793" i="6"/>
  <c r="AN793" i="6"/>
  <c r="AO793" i="6"/>
  <c r="AP793" i="6"/>
  <c r="AM794" i="6"/>
  <c r="AN794" i="6"/>
  <c r="AO794" i="6"/>
  <c r="AP794" i="6"/>
  <c r="AN795" i="6"/>
  <c r="AO795" i="6"/>
  <c r="AP795" i="6"/>
  <c r="AM796" i="6"/>
  <c r="AN796" i="6"/>
  <c r="AO796" i="6"/>
  <c r="AP796" i="6"/>
  <c r="AN797" i="6"/>
  <c r="AO797" i="6"/>
  <c r="AP797" i="6"/>
  <c r="AN798" i="6"/>
  <c r="AO798" i="6"/>
  <c r="AP798" i="6"/>
  <c r="AM799" i="6"/>
  <c r="AN799" i="6"/>
  <c r="AO799" i="6"/>
  <c r="AP799" i="6"/>
  <c r="AM800" i="6"/>
  <c r="AN800" i="6"/>
  <c r="AO800" i="6"/>
  <c r="AP800" i="6"/>
  <c r="AN801" i="6"/>
  <c r="AO801" i="6"/>
  <c r="AP801" i="6"/>
  <c r="AM802" i="6"/>
  <c r="AN802" i="6"/>
  <c r="AO802" i="6"/>
  <c r="AP802" i="6"/>
  <c r="AM803" i="6"/>
  <c r="AN803" i="6"/>
  <c r="AO803" i="6"/>
  <c r="AP803" i="6"/>
  <c r="AM804" i="6"/>
  <c r="AN804" i="6"/>
  <c r="AO804" i="6"/>
  <c r="AP804" i="6"/>
  <c r="AM805" i="6"/>
  <c r="AN805" i="6"/>
  <c r="AO805" i="6"/>
  <c r="AP805" i="6"/>
  <c r="AN806" i="6"/>
  <c r="AO806" i="6"/>
  <c r="AP806" i="6"/>
  <c r="AN807" i="6"/>
  <c r="AO807" i="6"/>
  <c r="AP807" i="6"/>
  <c r="AM808" i="6"/>
  <c r="AN808" i="6"/>
  <c r="AO808" i="6"/>
  <c r="AP808" i="6"/>
  <c r="AN809" i="6"/>
  <c r="AO809" i="6"/>
  <c r="AP809" i="6"/>
  <c r="AM810" i="6"/>
  <c r="AN810" i="6"/>
  <c r="AO810" i="6"/>
  <c r="AP810" i="6"/>
  <c r="AN811" i="6"/>
  <c r="AO811" i="6"/>
  <c r="AP811" i="6"/>
  <c r="AM812" i="6"/>
  <c r="AN812" i="6"/>
  <c r="AO812" i="6"/>
  <c r="AP812" i="6"/>
  <c r="AN813" i="6"/>
  <c r="AO813" i="6"/>
  <c r="AP813" i="6"/>
  <c r="AN814" i="6"/>
  <c r="AO814" i="6"/>
  <c r="AP814" i="6"/>
  <c r="AN815" i="6"/>
  <c r="AO815" i="6"/>
  <c r="AP815" i="6"/>
  <c r="AN816" i="6"/>
  <c r="AO816" i="6"/>
  <c r="AP816" i="6"/>
  <c r="AN817" i="6"/>
  <c r="AO817" i="6"/>
  <c r="AP817" i="6"/>
  <c r="AM818" i="6"/>
  <c r="AN818" i="6"/>
  <c r="AO818" i="6"/>
  <c r="AP818" i="6"/>
  <c r="AN819" i="6"/>
  <c r="AO819" i="6"/>
  <c r="AP819" i="6"/>
  <c r="AN820" i="6"/>
  <c r="AO820" i="6"/>
  <c r="AP820" i="6"/>
  <c r="AM821" i="6"/>
  <c r="AN821" i="6"/>
  <c r="AO821" i="6"/>
  <c r="AP821" i="6"/>
  <c r="AN822" i="6"/>
  <c r="AO822" i="6"/>
  <c r="AP822" i="6"/>
  <c r="AM823" i="6"/>
  <c r="AN823" i="6"/>
  <c r="AO823" i="6"/>
  <c r="AP823" i="6"/>
  <c r="AM824" i="6"/>
  <c r="AN824" i="6"/>
  <c r="AO824" i="6"/>
  <c r="AP824" i="6"/>
  <c r="AN825" i="6"/>
  <c r="AO825" i="6"/>
  <c r="AP825" i="6"/>
  <c r="AM826" i="6"/>
  <c r="AN826" i="6"/>
  <c r="AO826" i="6"/>
  <c r="AP826" i="6"/>
  <c r="AN827" i="6"/>
  <c r="AO827" i="6"/>
  <c r="AP827" i="6"/>
  <c r="AM828" i="6"/>
  <c r="AN828" i="6"/>
  <c r="AO828" i="6"/>
  <c r="AP828" i="6"/>
  <c r="AN829" i="6"/>
  <c r="AO829" i="6"/>
  <c r="AP829" i="6"/>
  <c r="AN830" i="6"/>
  <c r="AO830" i="6"/>
  <c r="AP830" i="6"/>
  <c r="AM831" i="6"/>
  <c r="AN831" i="6"/>
  <c r="AO831" i="6"/>
  <c r="AP831" i="6"/>
  <c r="AM832" i="6"/>
  <c r="AN832" i="6"/>
  <c r="AO832" i="6"/>
  <c r="AP832" i="6"/>
  <c r="AM833" i="6"/>
  <c r="AN833" i="6"/>
  <c r="AO833" i="6"/>
  <c r="AP833" i="6"/>
  <c r="AM834" i="6"/>
  <c r="AN834" i="6"/>
  <c r="AO834" i="6"/>
  <c r="AP834" i="6"/>
  <c r="AN835" i="6"/>
  <c r="AO835" i="6"/>
  <c r="AP835" i="6"/>
  <c r="AN836" i="6"/>
  <c r="AO836" i="6"/>
  <c r="AP836" i="6"/>
  <c r="AG721" i="6"/>
  <c r="AH724" i="6"/>
  <c r="AG727" i="6"/>
  <c r="AH727" i="6"/>
  <c r="AG728" i="6"/>
  <c r="AG730" i="6"/>
  <c r="AH730" i="6"/>
  <c r="AG732" i="6"/>
  <c r="AG734" i="6"/>
  <c r="AH735" i="6"/>
  <c r="AG736" i="6"/>
  <c r="AH736" i="6"/>
  <c r="AH737" i="6"/>
  <c r="AG738" i="6"/>
  <c r="AH738" i="6"/>
  <c r="AG740" i="6"/>
  <c r="AH740" i="6"/>
  <c r="AH741" i="6"/>
  <c r="AG743" i="6"/>
  <c r="AH743" i="6"/>
  <c r="AH744" i="6"/>
  <c r="AG746" i="6"/>
  <c r="AH746" i="6"/>
  <c r="AG747" i="6"/>
  <c r="AH748" i="6"/>
  <c r="AG752" i="6"/>
  <c r="AH752" i="6"/>
  <c r="AG754" i="6"/>
  <c r="AH754" i="6"/>
  <c r="AG756" i="6"/>
  <c r="AH756" i="6"/>
  <c r="AG759" i="6"/>
  <c r="AH759" i="6"/>
  <c r="AG762" i="6"/>
  <c r="AH762" i="6"/>
  <c r="AG767" i="6"/>
  <c r="AH767" i="6"/>
  <c r="AG768" i="6"/>
  <c r="AG769" i="6"/>
  <c r="AG770" i="6"/>
  <c r="AH770" i="6"/>
  <c r="AG772" i="6"/>
  <c r="AG775" i="6"/>
  <c r="AG776" i="6"/>
  <c r="AH776" i="6"/>
  <c r="AG777" i="6"/>
  <c r="AG778" i="6"/>
  <c r="AH778" i="6"/>
  <c r="AG780" i="6"/>
  <c r="AH780" i="6"/>
  <c r="AH783" i="6"/>
  <c r="AG784" i="6"/>
  <c r="AG785" i="6"/>
  <c r="AG786" i="6"/>
  <c r="AH786" i="6"/>
  <c r="AH787" i="6"/>
  <c r="AG788" i="6"/>
  <c r="AG791" i="6"/>
  <c r="AH792" i="6"/>
  <c r="AG793" i="6"/>
  <c r="AG794" i="6"/>
  <c r="AH794" i="6"/>
  <c r="AH796" i="6"/>
  <c r="AG798" i="6"/>
  <c r="AG799" i="6"/>
  <c r="AH799" i="6"/>
  <c r="AG801" i="6"/>
  <c r="AG802" i="6"/>
  <c r="AH802" i="6"/>
  <c r="AG807" i="6"/>
  <c r="AH807" i="6"/>
  <c r="AG808" i="6"/>
  <c r="AG810" i="6"/>
  <c r="AH810" i="6"/>
  <c r="AG812" i="6"/>
  <c r="AH813" i="6"/>
  <c r="AG815" i="6"/>
  <c r="AG816" i="6"/>
  <c r="AH816" i="6"/>
  <c r="AG817" i="6"/>
  <c r="AG818" i="6"/>
  <c r="AH818" i="6"/>
  <c r="AG820" i="6"/>
  <c r="AH820" i="6"/>
  <c r="AG823" i="6"/>
  <c r="AH823" i="6"/>
  <c r="AH824" i="6"/>
  <c r="AG826" i="6"/>
  <c r="AH826" i="6"/>
  <c r="AG827" i="6"/>
  <c r="AH828" i="6"/>
  <c r="AH831" i="6"/>
  <c r="AG832" i="6"/>
  <c r="AG834" i="6"/>
  <c r="AH834" i="6"/>
  <c r="AH835" i="6"/>
  <c r="B698"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576" i="6"/>
  <c r="D452" i="6"/>
  <c r="AG452" i="6" s="1"/>
  <c r="D453" i="6"/>
  <c r="AG453" i="6" s="1"/>
  <c r="D454" i="6"/>
  <c r="AJ454" i="6" s="1"/>
  <c r="D455" i="6"/>
  <c r="AH455" i="6" s="1"/>
  <c r="D456" i="6"/>
  <c r="AJ456" i="6" s="1"/>
  <c r="D457" i="6"/>
  <c r="AG457" i="6" s="1"/>
  <c r="D458" i="6"/>
  <c r="AH458" i="6" s="1"/>
  <c r="D459" i="6"/>
  <c r="AJ459" i="6" s="1"/>
  <c r="D460" i="6"/>
  <c r="D461" i="6"/>
  <c r="AO461" i="6" s="1"/>
  <c r="D462" i="6"/>
  <c r="AI462" i="6" s="1"/>
  <c r="D463" i="6"/>
  <c r="D464" i="6"/>
  <c r="AI464" i="6" s="1"/>
  <c r="D465" i="6"/>
  <c r="AG465" i="6" s="1"/>
  <c r="D466" i="6"/>
  <c r="AO466" i="6" s="1"/>
  <c r="D467" i="6"/>
  <c r="AO467" i="6" s="1"/>
  <c r="D468" i="6"/>
  <c r="D469" i="6"/>
  <c r="AH469" i="6" s="1"/>
  <c r="D470" i="6"/>
  <c r="AH470" i="6" s="1"/>
  <c r="D471" i="6"/>
  <c r="D472" i="6"/>
  <c r="AH472" i="6" s="1"/>
  <c r="D473" i="6"/>
  <c r="AO473" i="6" s="1"/>
  <c r="D474" i="6"/>
  <c r="AG474" i="6" s="1"/>
  <c r="D475" i="6"/>
  <c r="AO475" i="6" s="1"/>
  <c r="D476" i="6"/>
  <c r="D477" i="6"/>
  <c r="AO477" i="6" s="1"/>
  <c r="D478" i="6"/>
  <c r="AG478" i="6" s="1"/>
  <c r="D479" i="6"/>
  <c r="D480" i="6"/>
  <c r="AG480" i="6" s="1"/>
  <c r="D481" i="6"/>
  <c r="AO481" i="6" s="1"/>
  <c r="D482" i="6"/>
  <c r="AJ482" i="6" s="1"/>
  <c r="D483" i="6"/>
  <c r="AG483" i="6" s="1"/>
  <c r="D484" i="6"/>
  <c r="D485" i="6"/>
  <c r="AJ485" i="6" s="1"/>
  <c r="D486" i="6"/>
  <c r="AG486" i="6" s="1"/>
  <c r="D487" i="6"/>
  <c r="D488" i="6"/>
  <c r="AO488" i="6" s="1"/>
  <c r="D489" i="6"/>
  <c r="AG489" i="6" s="1"/>
  <c r="D490" i="6"/>
  <c r="AG490" i="6" s="1"/>
  <c r="D491" i="6"/>
  <c r="AO491" i="6" s="1"/>
  <c r="D492" i="6"/>
  <c r="D493" i="6"/>
  <c r="AJ493" i="6" s="1"/>
  <c r="D494" i="6"/>
  <c r="AG494" i="6" s="1"/>
  <c r="D495" i="6"/>
  <c r="D496" i="6"/>
  <c r="AO496" i="6" s="1"/>
  <c r="D497" i="6"/>
  <c r="AO497" i="6" s="1"/>
  <c r="D498" i="6"/>
  <c r="AJ498" i="6" s="1"/>
  <c r="D499" i="6"/>
  <c r="AH499" i="6" s="1"/>
  <c r="D500" i="6"/>
  <c r="D501" i="6"/>
  <c r="AH501" i="6" s="1"/>
  <c r="D502" i="6"/>
  <c r="AO502" i="6" s="1"/>
  <c r="D503" i="6"/>
  <c r="D504" i="6"/>
  <c r="AH504" i="6" s="1"/>
  <c r="D505" i="6"/>
  <c r="AH505" i="6" s="1"/>
  <c r="D506" i="6"/>
  <c r="AG506" i="6" s="1"/>
  <c r="D507" i="6"/>
  <c r="AO507" i="6" s="1"/>
  <c r="D508" i="6"/>
  <c r="D509" i="6"/>
  <c r="AG509" i="6" s="1"/>
  <c r="D510" i="6"/>
  <c r="AG510" i="6" s="1"/>
  <c r="D511" i="6"/>
  <c r="D512" i="6"/>
  <c r="AO512" i="6" s="1"/>
  <c r="D513" i="6"/>
  <c r="AG513" i="6" s="1"/>
  <c r="D514" i="6"/>
  <c r="AI514" i="6" s="1"/>
  <c r="D515" i="6"/>
  <c r="AI515" i="6" s="1"/>
  <c r="D516" i="6"/>
  <c r="D517" i="6"/>
  <c r="AG517" i="6" s="1"/>
  <c r="D518" i="6"/>
  <c r="AO518" i="6" s="1"/>
  <c r="D519" i="6"/>
  <c r="D520" i="6"/>
  <c r="AJ520" i="6" s="1"/>
  <c r="D521" i="6"/>
  <c r="AH521" i="6" s="1"/>
  <c r="D522" i="6"/>
  <c r="AO522" i="6" s="1"/>
  <c r="D523" i="6"/>
  <c r="AO523" i="6" s="1"/>
  <c r="D524" i="6"/>
  <c r="D525" i="6"/>
  <c r="AO525" i="6" s="1"/>
  <c r="D526" i="6"/>
  <c r="AI526" i="6" s="1"/>
  <c r="D527" i="6"/>
  <c r="D528" i="6"/>
  <c r="AO528" i="6" s="1"/>
  <c r="D529" i="6"/>
  <c r="AI529" i="6" s="1"/>
  <c r="D530" i="6"/>
  <c r="AO530" i="6" s="1"/>
  <c r="D531" i="6"/>
  <c r="AJ531" i="6" s="1"/>
  <c r="D532" i="6"/>
  <c r="D533" i="6"/>
  <c r="AH533" i="6" s="1"/>
  <c r="D534" i="6"/>
  <c r="AH534" i="6" s="1"/>
  <c r="D535" i="6"/>
  <c r="D536" i="6"/>
  <c r="AH536" i="6" s="1"/>
  <c r="D537" i="6"/>
  <c r="AH537" i="6" s="1"/>
  <c r="D538" i="6"/>
  <c r="AG538" i="6" s="1"/>
  <c r="D539" i="6"/>
  <c r="AG539" i="6" s="1"/>
  <c r="D540" i="6"/>
  <c r="D541" i="6"/>
  <c r="AG541" i="6" s="1"/>
  <c r="D542" i="6"/>
  <c r="AG542" i="6" s="1"/>
  <c r="D543" i="6"/>
  <c r="D544" i="6"/>
  <c r="AG544" i="6" s="1"/>
  <c r="D545" i="6"/>
  <c r="AO545" i="6" s="1"/>
  <c r="D546" i="6"/>
  <c r="AG546" i="6" s="1"/>
  <c r="D547" i="6"/>
  <c r="AO547" i="6" s="1"/>
  <c r="D548" i="6"/>
  <c r="D549" i="6"/>
  <c r="AJ549" i="6" s="1"/>
  <c r="D550" i="6"/>
  <c r="AO550" i="6" s="1"/>
  <c r="D551" i="6"/>
  <c r="D552" i="6"/>
  <c r="AG552" i="6" s="1"/>
  <c r="D553" i="6"/>
  <c r="AG553" i="6" s="1"/>
  <c r="D554" i="6"/>
  <c r="AJ554" i="6" s="1"/>
  <c r="D555" i="6"/>
  <c r="AH555" i="6" s="1"/>
  <c r="D556" i="6"/>
  <c r="D557" i="6"/>
  <c r="AH557" i="6" s="1"/>
  <c r="D558" i="6"/>
  <c r="AH558" i="6" s="1"/>
  <c r="D559" i="6"/>
  <c r="D560" i="6"/>
  <c r="AO560" i="6" s="1"/>
  <c r="D561" i="6"/>
  <c r="AH561" i="6" s="1"/>
  <c r="D562" i="6"/>
  <c r="AG562" i="6" s="1"/>
  <c r="D563" i="6"/>
  <c r="AO563" i="6" s="1"/>
  <c r="D564" i="6"/>
  <c r="D565" i="6"/>
  <c r="AO565" i="6" s="1"/>
  <c r="D566" i="6"/>
  <c r="AG566" i="6" s="1"/>
  <c r="D567" i="6"/>
  <c r="D568" i="6"/>
  <c r="AG568" i="6" s="1"/>
  <c r="D569" i="6"/>
  <c r="AG569" i="6" s="1"/>
  <c r="D570" i="6"/>
  <c r="AJ570" i="6" s="1"/>
  <c r="D451" i="6"/>
  <c r="AW570" i="6"/>
  <c r="AV570" i="6"/>
  <c r="AU570" i="6"/>
  <c r="AT570" i="6"/>
  <c r="AT452" i="6"/>
  <c r="AU452" i="6"/>
  <c r="AV452" i="6"/>
  <c r="AW452" i="6"/>
  <c r="AT453" i="6"/>
  <c r="AU453" i="6"/>
  <c r="AV453" i="6"/>
  <c r="AW453" i="6"/>
  <c r="AT454" i="6"/>
  <c r="AU454" i="6"/>
  <c r="AV454" i="6"/>
  <c r="AW454" i="6"/>
  <c r="AT455" i="6"/>
  <c r="AU455" i="6"/>
  <c r="AV455" i="6"/>
  <c r="AW455" i="6"/>
  <c r="AT456" i="6"/>
  <c r="AU456" i="6"/>
  <c r="AV456" i="6"/>
  <c r="AW456" i="6"/>
  <c r="AT457" i="6"/>
  <c r="AU457" i="6"/>
  <c r="AV457" i="6"/>
  <c r="AW457" i="6"/>
  <c r="AT458" i="6"/>
  <c r="AU458" i="6"/>
  <c r="AV458" i="6"/>
  <c r="AW458" i="6"/>
  <c r="AT459" i="6"/>
  <c r="AU459" i="6"/>
  <c r="AV459" i="6"/>
  <c r="AW459" i="6"/>
  <c r="AT460" i="6"/>
  <c r="AU460" i="6"/>
  <c r="AV460" i="6"/>
  <c r="AW460" i="6"/>
  <c r="AT461" i="6"/>
  <c r="AU461" i="6"/>
  <c r="AV461" i="6"/>
  <c r="AW461" i="6"/>
  <c r="AT462" i="6"/>
  <c r="AU462" i="6"/>
  <c r="AV462" i="6"/>
  <c r="AW462" i="6"/>
  <c r="AT463" i="6"/>
  <c r="AU463" i="6"/>
  <c r="AV463" i="6"/>
  <c r="AW463" i="6"/>
  <c r="AT464" i="6"/>
  <c r="AU464" i="6"/>
  <c r="AV464" i="6"/>
  <c r="AW464" i="6"/>
  <c r="AT465" i="6"/>
  <c r="AU465" i="6"/>
  <c r="AV465" i="6"/>
  <c r="AW465" i="6"/>
  <c r="AT466" i="6"/>
  <c r="AU466" i="6"/>
  <c r="AV466" i="6"/>
  <c r="AW466" i="6"/>
  <c r="AT467" i="6"/>
  <c r="AU467" i="6"/>
  <c r="AV467" i="6"/>
  <c r="AW467" i="6"/>
  <c r="AT468" i="6"/>
  <c r="AU468" i="6"/>
  <c r="AV468" i="6"/>
  <c r="AW468" i="6"/>
  <c r="AT469" i="6"/>
  <c r="AU469" i="6"/>
  <c r="AV469" i="6"/>
  <c r="AW469" i="6"/>
  <c r="AT470" i="6"/>
  <c r="AU470" i="6"/>
  <c r="AV470" i="6"/>
  <c r="AW470" i="6"/>
  <c r="AT471" i="6"/>
  <c r="AU471" i="6"/>
  <c r="AV471" i="6"/>
  <c r="AW471" i="6"/>
  <c r="AT472" i="6"/>
  <c r="AU472" i="6"/>
  <c r="AV472" i="6"/>
  <c r="AW472" i="6"/>
  <c r="AT473" i="6"/>
  <c r="AU473" i="6"/>
  <c r="AV473" i="6"/>
  <c r="AW473" i="6"/>
  <c r="AT474" i="6"/>
  <c r="AU474" i="6"/>
  <c r="AV474" i="6"/>
  <c r="AW474" i="6"/>
  <c r="AT475" i="6"/>
  <c r="AU475" i="6"/>
  <c r="AV475" i="6"/>
  <c r="AW475" i="6"/>
  <c r="AT476" i="6"/>
  <c r="AU476" i="6"/>
  <c r="AV476" i="6"/>
  <c r="AW476" i="6"/>
  <c r="AT477" i="6"/>
  <c r="AU477" i="6"/>
  <c r="AV477" i="6"/>
  <c r="AW477" i="6"/>
  <c r="AT478" i="6"/>
  <c r="AU478" i="6"/>
  <c r="AV478" i="6"/>
  <c r="AW478" i="6"/>
  <c r="AT479" i="6"/>
  <c r="AU479" i="6"/>
  <c r="AV479" i="6"/>
  <c r="AW479" i="6"/>
  <c r="AT480" i="6"/>
  <c r="AU480" i="6"/>
  <c r="AV480" i="6"/>
  <c r="AW480" i="6"/>
  <c r="AT481" i="6"/>
  <c r="AU481" i="6"/>
  <c r="AV481" i="6"/>
  <c r="AW481" i="6"/>
  <c r="AT482" i="6"/>
  <c r="AU482" i="6"/>
  <c r="AV482" i="6"/>
  <c r="AW482" i="6"/>
  <c r="AT483" i="6"/>
  <c r="AU483" i="6"/>
  <c r="AV483" i="6"/>
  <c r="AW483" i="6"/>
  <c r="AT484" i="6"/>
  <c r="AU484" i="6"/>
  <c r="AV484" i="6"/>
  <c r="AW484" i="6"/>
  <c r="AT485" i="6"/>
  <c r="AU485" i="6"/>
  <c r="AV485" i="6"/>
  <c r="AW485" i="6"/>
  <c r="AT486" i="6"/>
  <c r="AU486" i="6"/>
  <c r="AV486" i="6"/>
  <c r="AW486" i="6"/>
  <c r="AT487" i="6"/>
  <c r="AU487" i="6"/>
  <c r="AV487" i="6"/>
  <c r="AW487" i="6"/>
  <c r="AT488" i="6"/>
  <c r="AU488" i="6"/>
  <c r="AV488" i="6"/>
  <c r="AW488" i="6"/>
  <c r="AT489" i="6"/>
  <c r="AU489" i="6"/>
  <c r="AV489" i="6"/>
  <c r="AW489" i="6"/>
  <c r="AT490" i="6"/>
  <c r="AU490" i="6"/>
  <c r="AV490" i="6"/>
  <c r="AW490" i="6"/>
  <c r="AT491" i="6"/>
  <c r="AU491" i="6"/>
  <c r="AV491" i="6"/>
  <c r="AW491" i="6"/>
  <c r="AT492" i="6"/>
  <c r="AU492" i="6"/>
  <c r="AV492" i="6"/>
  <c r="AW492" i="6"/>
  <c r="AT493" i="6"/>
  <c r="AU493" i="6"/>
  <c r="AV493" i="6"/>
  <c r="AW493" i="6"/>
  <c r="AT494" i="6"/>
  <c r="AU494" i="6"/>
  <c r="AV494" i="6"/>
  <c r="AW494" i="6"/>
  <c r="AT495" i="6"/>
  <c r="AU495" i="6"/>
  <c r="AV495" i="6"/>
  <c r="AW495" i="6"/>
  <c r="AT496" i="6"/>
  <c r="AU496" i="6"/>
  <c r="AV496" i="6"/>
  <c r="AW496" i="6"/>
  <c r="AT497" i="6"/>
  <c r="AU497" i="6"/>
  <c r="AV497" i="6"/>
  <c r="AW497" i="6"/>
  <c r="AT498" i="6"/>
  <c r="AU498" i="6"/>
  <c r="AV498" i="6"/>
  <c r="AW498" i="6"/>
  <c r="AT499" i="6"/>
  <c r="AU499" i="6"/>
  <c r="AV499" i="6"/>
  <c r="AW499" i="6"/>
  <c r="AT500" i="6"/>
  <c r="AU500" i="6"/>
  <c r="AV500" i="6"/>
  <c r="AW500" i="6"/>
  <c r="AT501" i="6"/>
  <c r="AU501" i="6"/>
  <c r="AV501" i="6"/>
  <c r="AW501" i="6"/>
  <c r="AT502" i="6"/>
  <c r="AU502" i="6"/>
  <c r="AV502" i="6"/>
  <c r="AW502" i="6"/>
  <c r="AT503" i="6"/>
  <c r="AU503" i="6"/>
  <c r="AV503" i="6"/>
  <c r="AW503" i="6"/>
  <c r="AT504" i="6"/>
  <c r="AU504" i="6"/>
  <c r="AV504" i="6"/>
  <c r="AW504" i="6"/>
  <c r="AT505" i="6"/>
  <c r="AU505" i="6"/>
  <c r="AV505" i="6"/>
  <c r="AW505" i="6"/>
  <c r="AT506" i="6"/>
  <c r="AU506" i="6"/>
  <c r="AV506" i="6"/>
  <c r="AW506" i="6"/>
  <c r="AT507" i="6"/>
  <c r="AU507" i="6"/>
  <c r="AV507" i="6"/>
  <c r="AW507" i="6"/>
  <c r="AT508" i="6"/>
  <c r="AU508" i="6"/>
  <c r="AV508" i="6"/>
  <c r="AW508" i="6"/>
  <c r="AT509" i="6"/>
  <c r="AU509" i="6"/>
  <c r="AV509" i="6"/>
  <c r="AW509" i="6"/>
  <c r="AT510" i="6"/>
  <c r="AU510" i="6"/>
  <c r="AV510" i="6"/>
  <c r="AW510" i="6"/>
  <c r="AT511" i="6"/>
  <c r="AU511" i="6"/>
  <c r="AV511" i="6"/>
  <c r="AW511" i="6"/>
  <c r="AT512" i="6"/>
  <c r="AU512" i="6"/>
  <c r="AV512" i="6"/>
  <c r="AW512" i="6"/>
  <c r="AT513" i="6"/>
  <c r="AU513" i="6"/>
  <c r="AV513" i="6"/>
  <c r="AW513" i="6"/>
  <c r="AT514" i="6"/>
  <c r="AU514" i="6"/>
  <c r="AV514" i="6"/>
  <c r="AW514" i="6"/>
  <c r="AT515" i="6"/>
  <c r="AU515" i="6"/>
  <c r="AV515" i="6"/>
  <c r="AW515" i="6"/>
  <c r="AT516" i="6"/>
  <c r="AU516" i="6"/>
  <c r="AV516" i="6"/>
  <c r="AW516" i="6"/>
  <c r="AT517" i="6"/>
  <c r="AU517" i="6"/>
  <c r="AV517" i="6"/>
  <c r="AW517" i="6"/>
  <c r="AT518" i="6"/>
  <c r="AU518" i="6"/>
  <c r="AV518" i="6"/>
  <c r="AW518" i="6"/>
  <c r="AT519" i="6"/>
  <c r="AU519" i="6"/>
  <c r="AV519" i="6"/>
  <c r="AW519" i="6"/>
  <c r="AT520" i="6"/>
  <c r="AU520" i="6"/>
  <c r="AV520" i="6"/>
  <c r="AW520" i="6"/>
  <c r="AT521" i="6"/>
  <c r="AU521" i="6"/>
  <c r="AV521" i="6"/>
  <c r="AW521" i="6"/>
  <c r="AT522" i="6"/>
  <c r="AU522" i="6"/>
  <c r="AV522" i="6"/>
  <c r="AW522" i="6"/>
  <c r="AT523" i="6"/>
  <c r="AU523" i="6"/>
  <c r="AV523" i="6"/>
  <c r="AW523" i="6"/>
  <c r="AT524" i="6"/>
  <c r="AU524" i="6"/>
  <c r="AV524" i="6"/>
  <c r="AW524" i="6"/>
  <c r="AT525" i="6"/>
  <c r="AU525" i="6"/>
  <c r="AV525" i="6"/>
  <c r="AW525" i="6"/>
  <c r="AT526" i="6"/>
  <c r="AU526" i="6"/>
  <c r="AV526" i="6"/>
  <c r="AW526" i="6"/>
  <c r="AT527" i="6"/>
  <c r="AU527" i="6"/>
  <c r="AV527" i="6"/>
  <c r="AW527" i="6"/>
  <c r="AT528" i="6"/>
  <c r="AU528" i="6"/>
  <c r="AV528" i="6"/>
  <c r="AW528" i="6"/>
  <c r="AT529" i="6"/>
  <c r="AU529" i="6"/>
  <c r="AV529" i="6"/>
  <c r="AW529" i="6"/>
  <c r="AT530" i="6"/>
  <c r="AU530" i="6"/>
  <c r="AV530" i="6"/>
  <c r="AW530" i="6"/>
  <c r="AT531" i="6"/>
  <c r="AU531" i="6"/>
  <c r="AV531" i="6"/>
  <c r="AW531" i="6"/>
  <c r="AT532" i="6"/>
  <c r="AU532" i="6"/>
  <c r="AV532" i="6"/>
  <c r="AW532" i="6"/>
  <c r="AT533" i="6"/>
  <c r="AU533" i="6"/>
  <c r="AV533" i="6"/>
  <c r="AW533" i="6"/>
  <c r="AT534" i="6"/>
  <c r="AU534" i="6"/>
  <c r="AV534" i="6"/>
  <c r="AW534" i="6"/>
  <c r="AT535" i="6"/>
  <c r="AU535" i="6"/>
  <c r="AV535" i="6"/>
  <c r="AW535" i="6"/>
  <c r="AT536" i="6"/>
  <c r="AU536" i="6"/>
  <c r="AV536" i="6"/>
  <c r="AW536" i="6"/>
  <c r="AT537" i="6"/>
  <c r="AU537" i="6"/>
  <c r="AV537" i="6"/>
  <c r="AW537" i="6"/>
  <c r="AT538" i="6"/>
  <c r="AU538" i="6"/>
  <c r="AV538" i="6"/>
  <c r="AW538" i="6"/>
  <c r="AT539" i="6"/>
  <c r="AU539" i="6"/>
  <c r="AV539" i="6"/>
  <c r="AW539" i="6"/>
  <c r="AT540" i="6"/>
  <c r="AU540" i="6"/>
  <c r="AV540" i="6"/>
  <c r="AW540" i="6"/>
  <c r="AT541" i="6"/>
  <c r="AU541" i="6"/>
  <c r="AV541" i="6"/>
  <c r="AW541" i="6"/>
  <c r="AT542" i="6"/>
  <c r="AU542" i="6"/>
  <c r="AV542" i="6"/>
  <c r="AW542" i="6"/>
  <c r="AT543" i="6"/>
  <c r="AU543" i="6"/>
  <c r="AV543" i="6"/>
  <c r="AW543" i="6"/>
  <c r="AT544" i="6"/>
  <c r="AU544" i="6"/>
  <c r="AV544" i="6"/>
  <c r="AW544" i="6"/>
  <c r="AT545" i="6"/>
  <c r="AU545" i="6"/>
  <c r="AV545" i="6"/>
  <c r="AW545" i="6"/>
  <c r="AT546" i="6"/>
  <c r="AU546" i="6"/>
  <c r="AV546" i="6"/>
  <c r="AW546" i="6"/>
  <c r="AT547" i="6"/>
  <c r="AU547" i="6"/>
  <c r="AV547" i="6"/>
  <c r="AW547" i="6"/>
  <c r="AT548" i="6"/>
  <c r="AU548" i="6"/>
  <c r="AV548" i="6"/>
  <c r="AW548" i="6"/>
  <c r="AT549" i="6"/>
  <c r="AU549" i="6"/>
  <c r="AV549" i="6"/>
  <c r="AW549" i="6"/>
  <c r="AT550" i="6"/>
  <c r="AU550" i="6"/>
  <c r="AV550" i="6"/>
  <c r="AW550" i="6"/>
  <c r="AT551" i="6"/>
  <c r="AU551" i="6"/>
  <c r="AV551" i="6"/>
  <c r="AW551" i="6"/>
  <c r="AT552" i="6"/>
  <c r="AU552" i="6"/>
  <c r="AV552" i="6"/>
  <c r="AW552" i="6"/>
  <c r="AT553" i="6"/>
  <c r="AU553" i="6"/>
  <c r="AV553" i="6"/>
  <c r="AW553" i="6"/>
  <c r="AT554" i="6"/>
  <c r="AU554" i="6"/>
  <c r="AV554" i="6"/>
  <c r="AW554" i="6"/>
  <c r="AT555" i="6"/>
  <c r="AU555" i="6"/>
  <c r="AV555" i="6"/>
  <c r="AW555" i="6"/>
  <c r="AT556" i="6"/>
  <c r="AU556" i="6"/>
  <c r="AV556" i="6"/>
  <c r="AW556" i="6"/>
  <c r="AT557" i="6"/>
  <c r="AU557" i="6"/>
  <c r="AV557" i="6"/>
  <c r="AW557" i="6"/>
  <c r="AT558" i="6"/>
  <c r="AU558" i="6"/>
  <c r="AV558" i="6"/>
  <c r="AW558" i="6"/>
  <c r="AT559" i="6"/>
  <c r="AU559" i="6"/>
  <c r="AV559" i="6"/>
  <c r="AW559" i="6"/>
  <c r="AT560" i="6"/>
  <c r="AU560" i="6"/>
  <c r="AV560" i="6"/>
  <c r="AW560" i="6"/>
  <c r="AT561" i="6"/>
  <c r="AU561" i="6"/>
  <c r="AV561" i="6"/>
  <c r="AW561" i="6"/>
  <c r="AT562" i="6"/>
  <c r="AU562" i="6"/>
  <c r="AV562" i="6"/>
  <c r="AW562" i="6"/>
  <c r="AT563" i="6"/>
  <c r="AU563" i="6"/>
  <c r="AV563" i="6"/>
  <c r="AW563" i="6"/>
  <c r="AT564" i="6"/>
  <c r="AU564" i="6"/>
  <c r="AV564" i="6"/>
  <c r="AW564" i="6"/>
  <c r="AT565" i="6"/>
  <c r="AU565" i="6"/>
  <c r="AV565" i="6"/>
  <c r="AW565" i="6"/>
  <c r="AT566" i="6"/>
  <c r="AU566" i="6"/>
  <c r="AV566" i="6"/>
  <c r="AW566" i="6"/>
  <c r="AT567" i="6"/>
  <c r="AU567" i="6"/>
  <c r="AV567" i="6"/>
  <c r="AW567" i="6"/>
  <c r="AT568" i="6"/>
  <c r="AU568" i="6"/>
  <c r="AV568" i="6"/>
  <c r="AW568" i="6"/>
  <c r="AT569" i="6"/>
  <c r="AU569" i="6"/>
  <c r="AV569" i="6"/>
  <c r="AW569" i="6"/>
  <c r="AW451" i="6"/>
  <c r="AV451" i="6"/>
  <c r="AU451" i="6"/>
  <c r="AT451" i="6"/>
  <c r="AS570" i="6"/>
  <c r="AR570" i="6"/>
  <c r="AQ570" i="6"/>
  <c r="AP570" i="6"/>
  <c r="AP452" i="6"/>
  <c r="AQ452" i="6"/>
  <c r="AR452" i="6"/>
  <c r="AS452" i="6"/>
  <c r="AP453" i="6"/>
  <c r="AQ453" i="6"/>
  <c r="AR453" i="6"/>
  <c r="AS453" i="6"/>
  <c r="AP454" i="6"/>
  <c r="AQ454" i="6"/>
  <c r="AR454" i="6"/>
  <c r="AS454" i="6"/>
  <c r="AP455" i="6"/>
  <c r="AQ455" i="6"/>
  <c r="AR455" i="6"/>
  <c r="AS455" i="6"/>
  <c r="AP456" i="6"/>
  <c r="AQ456" i="6"/>
  <c r="AR456" i="6"/>
  <c r="AS456" i="6"/>
  <c r="AP457" i="6"/>
  <c r="AQ457" i="6"/>
  <c r="AR457" i="6"/>
  <c r="AS457" i="6"/>
  <c r="AP458" i="6"/>
  <c r="AQ458" i="6"/>
  <c r="AR458" i="6"/>
  <c r="AS458" i="6"/>
  <c r="AP459" i="6"/>
  <c r="AQ459" i="6"/>
  <c r="AR459" i="6"/>
  <c r="AS459" i="6"/>
  <c r="AO460" i="6"/>
  <c r="AP460" i="6"/>
  <c r="AQ460" i="6"/>
  <c r="AR460" i="6"/>
  <c r="AS460" i="6"/>
  <c r="AP461" i="6"/>
  <c r="AQ461" i="6"/>
  <c r="AR461" i="6"/>
  <c r="AS461" i="6"/>
  <c r="AP462" i="6"/>
  <c r="AQ462" i="6"/>
  <c r="AR462" i="6"/>
  <c r="AS462" i="6"/>
  <c r="AO463" i="6"/>
  <c r="AP463" i="6"/>
  <c r="AQ463" i="6"/>
  <c r="AR463" i="6"/>
  <c r="AS463" i="6"/>
  <c r="AO464" i="6"/>
  <c r="AP464" i="6"/>
  <c r="AQ464" i="6"/>
  <c r="AR464" i="6"/>
  <c r="AS464" i="6"/>
  <c r="AP465" i="6"/>
  <c r="AQ465" i="6"/>
  <c r="AR465" i="6"/>
  <c r="AS465" i="6"/>
  <c r="AP466" i="6"/>
  <c r="AQ466" i="6"/>
  <c r="AR466" i="6"/>
  <c r="AS466" i="6"/>
  <c r="AP467" i="6"/>
  <c r="AQ467" i="6"/>
  <c r="AR467" i="6"/>
  <c r="AS467" i="6"/>
  <c r="AO468" i="6"/>
  <c r="AP468" i="6"/>
  <c r="AQ468" i="6"/>
  <c r="AR468" i="6"/>
  <c r="AS468" i="6"/>
  <c r="AP469" i="6"/>
  <c r="AQ469" i="6"/>
  <c r="AR469" i="6"/>
  <c r="AS469" i="6"/>
  <c r="AO470" i="6"/>
  <c r="AP470" i="6"/>
  <c r="AQ470" i="6"/>
  <c r="AR470" i="6"/>
  <c r="AS470" i="6"/>
  <c r="AO471" i="6"/>
  <c r="AP471" i="6"/>
  <c r="AQ471" i="6"/>
  <c r="AR471" i="6"/>
  <c r="AS471" i="6"/>
  <c r="AO472" i="6"/>
  <c r="AP472" i="6"/>
  <c r="AQ472" i="6"/>
  <c r="AR472" i="6"/>
  <c r="AS472" i="6"/>
  <c r="AP473" i="6"/>
  <c r="AQ473" i="6"/>
  <c r="AR473" i="6"/>
  <c r="AS473" i="6"/>
  <c r="AP474" i="6"/>
  <c r="AQ474" i="6"/>
  <c r="AR474" i="6"/>
  <c r="AS474" i="6"/>
  <c r="AP475" i="6"/>
  <c r="AQ475" i="6"/>
  <c r="AR475" i="6"/>
  <c r="AS475" i="6"/>
  <c r="AO476" i="6"/>
  <c r="AP476" i="6"/>
  <c r="AQ476" i="6"/>
  <c r="AR476" i="6"/>
  <c r="AS476" i="6"/>
  <c r="AP477" i="6"/>
  <c r="AQ477" i="6"/>
  <c r="AR477" i="6"/>
  <c r="AS477" i="6"/>
  <c r="AP478" i="6"/>
  <c r="AQ478" i="6"/>
  <c r="AR478" i="6"/>
  <c r="AS478" i="6"/>
  <c r="AO479" i="6"/>
  <c r="AP479" i="6"/>
  <c r="AQ479" i="6"/>
  <c r="AR479" i="6"/>
  <c r="AS479" i="6"/>
  <c r="AO480" i="6"/>
  <c r="AP480" i="6"/>
  <c r="AQ480" i="6"/>
  <c r="AR480" i="6"/>
  <c r="AS480" i="6"/>
  <c r="AP481" i="6"/>
  <c r="AQ481" i="6"/>
  <c r="AR481" i="6"/>
  <c r="AS481" i="6"/>
  <c r="AP482" i="6"/>
  <c r="AQ482" i="6"/>
  <c r="AR482" i="6"/>
  <c r="AS482" i="6"/>
  <c r="AP483" i="6"/>
  <c r="AQ483" i="6"/>
  <c r="AR483" i="6"/>
  <c r="AS483" i="6"/>
  <c r="AO484" i="6"/>
  <c r="AP484" i="6"/>
  <c r="AQ484" i="6"/>
  <c r="AR484" i="6"/>
  <c r="AS484" i="6"/>
  <c r="AP485" i="6"/>
  <c r="AQ485" i="6"/>
  <c r="AR485" i="6"/>
  <c r="AS485" i="6"/>
  <c r="AO486" i="6"/>
  <c r="AP486" i="6"/>
  <c r="AQ486" i="6"/>
  <c r="AR486" i="6"/>
  <c r="AS486" i="6"/>
  <c r="AO487" i="6"/>
  <c r="AP487" i="6"/>
  <c r="AQ487" i="6"/>
  <c r="AR487" i="6"/>
  <c r="AS487" i="6"/>
  <c r="AP488" i="6"/>
  <c r="AQ488" i="6"/>
  <c r="AR488" i="6"/>
  <c r="AS488" i="6"/>
  <c r="AO489" i="6"/>
  <c r="AP489" i="6"/>
  <c r="AQ489" i="6"/>
  <c r="AR489" i="6"/>
  <c r="AS489" i="6"/>
  <c r="AP490" i="6"/>
  <c r="AQ490" i="6"/>
  <c r="AR490" i="6"/>
  <c r="AS490" i="6"/>
  <c r="AP491" i="6"/>
  <c r="AQ491" i="6"/>
  <c r="AR491" i="6"/>
  <c r="AS491" i="6"/>
  <c r="AO492" i="6"/>
  <c r="AP492" i="6"/>
  <c r="AQ492" i="6"/>
  <c r="AR492" i="6"/>
  <c r="AS492" i="6"/>
  <c r="AP493" i="6"/>
  <c r="AQ493" i="6"/>
  <c r="AR493" i="6"/>
  <c r="AS493" i="6"/>
  <c r="AO494" i="6"/>
  <c r="AP494" i="6"/>
  <c r="AQ494" i="6"/>
  <c r="AR494" i="6"/>
  <c r="AS494" i="6"/>
  <c r="AO495" i="6"/>
  <c r="AP495" i="6"/>
  <c r="AQ495" i="6"/>
  <c r="AR495" i="6"/>
  <c r="AS495" i="6"/>
  <c r="AP496" i="6"/>
  <c r="AQ496" i="6"/>
  <c r="AR496" i="6"/>
  <c r="AS496" i="6"/>
  <c r="AP497" i="6"/>
  <c r="AQ497" i="6"/>
  <c r="AR497" i="6"/>
  <c r="AS497" i="6"/>
  <c r="AP498" i="6"/>
  <c r="AQ498" i="6"/>
  <c r="AR498" i="6"/>
  <c r="AS498" i="6"/>
  <c r="AP499" i="6"/>
  <c r="AQ499" i="6"/>
  <c r="AR499" i="6"/>
  <c r="AS499" i="6"/>
  <c r="AO500" i="6"/>
  <c r="AP500" i="6"/>
  <c r="AQ500" i="6"/>
  <c r="AR500" i="6"/>
  <c r="AS500" i="6"/>
  <c r="AP501" i="6"/>
  <c r="AQ501" i="6"/>
  <c r="AR501" i="6"/>
  <c r="AS501" i="6"/>
  <c r="AP502" i="6"/>
  <c r="AQ502" i="6"/>
  <c r="AR502" i="6"/>
  <c r="AS502" i="6"/>
  <c r="AO503" i="6"/>
  <c r="AP503" i="6"/>
  <c r="AQ503" i="6"/>
  <c r="AR503" i="6"/>
  <c r="AS503" i="6"/>
  <c r="AO504" i="6"/>
  <c r="AP504" i="6"/>
  <c r="AQ504" i="6"/>
  <c r="AR504" i="6"/>
  <c r="AS504" i="6"/>
  <c r="AO505" i="6"/>
  <c r="AP505" i="6"/>
  <c r="AQ505" i="6"/>
  <c r="AR505" i="6"/>
  <c r="AS505" i="6"/>
  <c r="AP506" i="6"/>
  <c r="AQ506" i="6"/>
  <c r="AR506" i="6"/>
  <c r="AS506" i="6"/>
  <c r="AP507" i="6"/>
  <c r="AQ507" i="6"/>
  <c r="AR507" i="6"/>
  <c r="AS507" i="6"/>
  <c r="AO508" i="6"/>
  <c r="AP508" i="6"/>
  <c r="AQ508" i="6"/>
  <c r="AR508" i="6"/>
  <c r="AS508" i="6"/>
  <c r="AP509" i="6"/>
  <c r="AQ509" i="6"/>
  <c r="AR509" i="6"/>
  <c r="AS509" i="6"/>
  <c r="AO510" i="6"/>
  <c r="AP510" i="6"/>
  <c r="AQ510" i="6"/>
  <c r="AR510" i="6"/>
  <c r="AS510" i="6"/>
  <c r="AO511" i="6"/>
  <c r="AP511" i="6"/>
  <c r="AQ511" i="6"/>
  <c r="AR511" i="6"/>
  <c r="AS511" i="6"/>
  <c r="AP512" i="6"/>
  <c r="AQ512" i="6"/>
  <c r="AR512" i="6"/>
  <c r="AS512" i="6"/>
  <c r="AP513" i="6"/>
  <c r="AQ513" i="6"/>
  <c r="AR513" i="6"/>
  <c r="AS513" i="6"/>
  <c r="AP514" i="6"/>
  <c r="AQ514" i="6"/>
  <c r="AR514" i="6"/>
  <c r="AS514" i="6"/>
  <c r="AP515" i="6"/>
  <c r="AQ515" i="6"/>
  <c r="AR515" i="6"/>
  <c r="AS515" i="6"/>
  <c r="AO516" i="6"/>
  <c r="AP516" i="6"/>
  <c r="AQ516" i="6"/>
  <c r="AR516" i="6"/>
  <c r="AS516" i="6"/>
  <c r="AP517" i="6"/>
  <c r="AQ517" i="6"/>
  <c r="AR517" i="6"/>
  <c r="AS517" i="6"/>
  <c r="AP518" i="6"/>
  <c r="AQ518" i="6"/>
  <c r="AR518" i="6"/>
  <c r="AS518" i="6"/>
  <c r="AO519" i="6"/>
  <c r="AP519" i="6"/>
  <c r="AQ519" i="6"/>
  <c r="AR519" i="6"/>
  <c r="AS519" i="6"/>
  <c r="AO520" i="6"/>
  <c r="AP520" i="6"/>
  <c r="AQ520" i="6"/>
  <c r="AR520" i="6"/>
  <c r="AS520" i="6"/>
  <c r="AO521" i="6"/>
  <c r="AP521" i="6"/>
  <c r="AQ521" i="6"/>
  <c r="AR521" i="6"/>
  <c r="AS521" i="6"/>
  <c r="AP522" i="6"/>
  <c r="AQ522" i="6"/>
  <c r="AR522" i="6"/>
  <c r="AS522" i="6"/>
  <c r="AP523" i="6"/>
  <c r="AQ523" i="6"/>
  <c r="AR523" i="6"/>
  <c r="AS523" i="6"/>
  <c r="AO524" i="6"/>
  <c r="AP524" i="6"/>
  <c r="AQ524" i="6"/>
  <c r="AR524" i="6"/>
  <c r="AS524" i="6"/>
  <c r="AP525" i="6"/>
  <c r="AQ525" i="6"/>
  <c r="AR525" i="6"/>
  <c r="AS525" i="6"/>
  <c r="AO526" i="6"/>
  <c r="AP526" i="6"/>
  <c r="AQ526" i="6"/>
  <c r="AR526" i="6"/>
  <c r="AS526" i="6"/>
  <c r="AO527" i="6"/>
  <c r="AP527" i="6"/>
  <c r="AQ527" i="6"/>
  <c r="AR527" i="6"/>
  <c r="AS527" i="6"/>
  <c r="AP528" i="6"/>
  <c r="AQ528" i="6"/>
  <c r="AR528" i="6"/>
  <c r="AS528" i="6"/>
  <c r="AP529" i="6"/>
  <c r="AQ529" i="6"/>
  <c r="AR529" i="6"/>
  <c r="AS529" i="6"/>
  <c r="AP530" i="6"/>
  <c r="AQ530" i="6"/>
  <c r="AR530" i="6"/>
  <c r="AS530" i="6"/>
  <c r="AP531" i="6"/>
  <c r="AQ531" i="6"/>
  <c r="AR531" i="6"/>
  <c r="AS531" i="6"/>
  <c r="AO532" i="6"/>
  <c r="AP532" i="6"/>
  <c r="AQ532" i="6"/>
  <c r="AR532" i="6"/>
  <c r="AS532" i="6"/>
  <c r="AP533" i="6"/>
  <c r="AQ533" i="6"/>
  <c r="AR533" i="6"/>
  <c r="AS533" i="6"/>
  <c r="AP534" i="6"/>
  <c r="AQ534" i="6"/>
  <c r="AR534" i="6"/>
  <c r="AS534" i="6"/>
  <c r="AO535" i="6"/>
  <c r="AP535" i="6"/>
  <c r="AQ535" i="6"/>
  <c r="AR535" i="6"/>
  <c r="AS535" i="6"/>
  <c r="AO536" i="6"/>
  <c r="AP536" i="6"/>
  <c r="AQ536" i="6"/>
  <c r="AR536" i="6"/>
  <c r="AS536" i="6"/>
  <c r="AO537" i="6"/>
  <c r="AP537" i="6"/>
  <c r="AQ537" i="6"/>
  <c r="AR537" i="6"/>
  <c r="AS537" i="6"/>
  <c r="AP538" i="6"/>
  <c r="AQ538" i="6"/>
  <c r="AR538" i="6"/>
  <c r="AS538" i="6"/>
  <c r="AP539" i="6"/>
  <c r="AQ539" i="6"/>
  <c r="AR539" i="6"/>
  <c r="AS539" i="6"/>
  <c r="AO540" i="6"/>
  <c r="AP540" i="6"/>
  <c r="AQ540" i="6"/>
  <c r="AR540" i="6"/>
  <c r="AS540" i="6"/>
  <c r="AP541" i="6"/>
  <c r="AQ541" i="6"/>
  <c r="AR541" i="6"/>
  <c r="AS541" i="6"/>
  <c r="AO542" i="6"/>
  <c r="AP542" i="6"/>
  <c r="AQ542" i="6"/>
  <c r="AR542" i="6"/>
  <c r="AS542" i="6"/>
  <c r="AO543" i="6"/>
  <c r="AP543" i="6"/>
  <c r="AQ543" i="6"/>
  <c r="AR543" i="6"/>
  <c r="AS543" i="6"/>
  <c r="AP544" i="6"/>
  <c r="AQ544" i="6"/>
  <c r="AR544" i="6"/>
  <c r="AS544" i="6"/>
  <c r="AP545" i="6"/>
  <c r="AQ545" i="6"/>
  <c r="AR545" i="6"/>
  <c r="AS545" i="6"/>
  <c r="AP546" i="6"/>
  <c r="AQ546" i="6"/>
  <c r="AR546" i="6"/>
  <c r="AS546" i="6"/>
  <c r="AP547" i="6"/>
  <c r="AQ547" i="6"/>
  <c r="AR547" i="6"/>
  <c r="AS547" i="6"/>
  <c r="AO548" i="6"/>
  <c r="AP548" i="6"/>
  <c r="AQ548" i="6"/>
  <c r="AR548" i="6"/>
  <c r="AS548" i="6"/>
  <c r="AP549" i="6"/>
  <c r="AQ549" i="6"/>
  <c r="AR549" i="6"/>
  <c r="AS549" i="6"/>
  <c r="AP550" i="6"/>
  <c r="AQ550" i="6"/>
  <c r="AR550" i="6"/>
  <c r="AS550" i="6"/>
  <c r="AO551" i="6"/>
  <c r="AP551" i="6"/>
  <c r="AQ551" i="6"/>
  <c r="AR551" i="6"/>
  <c r="AS551" i="6"/>
  <c r="AO552" i="6"/>
  <c r="AP552" i="6"/>
  <c r="AQ552" i="6"/>
  <c r="AR552" i="6"/>
  <c r="AS552" i="6"/>
  <c r="AO553" i="6"/>
  <c r="AP553" i="6"/>
  <c r="AQ553" i="6"/>
  <c r="AR553" i="6"/>
  <c r="AS553" i="6"/>
  <c r="AP554" i="6"/>
  <c r="AQ554" i="6"/>
  <c r="AR554" i="6"/>
  <c r="AS554" i="6"/>
  <c r="AP555" i="6"/>
  <c r="AQ555" i="6"/>
  <c r="AR555" i="6"/>
  <c r="AS555" i="6"/>
  <c r="AO556" i="6"/>
  <c r="AP556" i="6"/>
  <c r="AQ556" i="6"/>
  <c r="AR556" i="6"/>
  <c r="AS556" i="6"/>
  <c r="AP557" i="6"/>
  <c r="AQ557" i="6"/>
  <c r="AR557" i="6"/>
  <c r="AS557" i="6"/>
  <c r="AO558" i="6"/>
  <c r="AP558" i="6"/>
  <c r="AQ558" i="6"/>
  <c r="AR558" i="6"/>
  <c r="AS558" i="6"/>
  <c r="AO559" i="6"/>
  <c r="AP559" i="6"/>
  <c r="AQ559" i="6"/>
  <c r="AR559" i="6"/>
  <c r="AS559" i="6"/>
  <c r="AP560" i="6"/>
  <c r="AQ560" i="6"/>
  <c r="AR560" i="6"/>
  <c r="AS560" i="6"/>
  <c r="AO561" i="6"/>
  <c r="AP561" i="6"/>
  <c r="AQ561" i="6"/>
  <c r="AR561" i="6"/>
  <c r="AS561" i="6"/>
  <c r="AP562" i="6"/>
  <c r="AQ562" i="6"/>
  <c r="AR562" i="6"/>
  <c r="AS562" i="6"/>
  <c r="AP563" i="6"/>
  <c r="AQ563" i="6"/>
  <c r="AR563" i="6"/>
  <c r="AS563" i="6"/>
  <c r="AO564" i="6"/>
  <c r="AP564" i="6"/>
  <c r="AQ564" i="6"/>
  <c r="AR564" i="6"/>
  <c r="AS564" i="6"/>
  <c r="AP565" i="6"/>
  <c r="AQ565" i="6"/>
  <c r="AR565" i="6"/>
  <c r="AS565" i="6"/>
  <c r="AP566" i="6"/>
  <c r="AQ566" i="6"/>
  <c r="AR566" i="6"/>
  <c r="AS566" i="6"/>
  <c r="AO567" i="6"/>
  <c r="AP567" i="6"/>
  <c r="AQ567" i="6"/>
  <c r="AR567" i="6"/>
  <c r="AS567" i="6"/>
  <c r="AO568" i="6"/>
  <c r="AP568" i="6"/>
  <c r="AQ568" i="6"/>
  <c r="AR568" i="6"/>
  <c r="AS568" i="6"/>
  <c r="AP569" i="6"/>
  <c r="AQ569" i="6"/>
  <c r="AR569" i="6"/>
  <c r="AS569" i="6"/>
  <c r="AS451" i="6"/>
  <c r="AR451" i="6"/>
  <c r="AQ451" i="6"/>
  <c r="AP451" i="6"/>
  <c r="AH453" i="6"/>
  <c r="AG455" i="6"/>
  <c r="AG456" i="6"/>
  <c r="AH456" i="6"/>
  <c r="AI456" i="6"/>
  <c r="AI457" i="6"/>
  <c r="AI459" i="6"/>
  <c r="AG460" i="6"/>
  <c r="AH460" i="6"/>
  <c r="AI460" i="6"/>
  <c r="AJ460" i="6"/>
  <c r="AG462" i="6"/>
  <c r="AH462" i="6"/>
  <c r="AG463" i="6"/>
  <c r="AH463" i="6"/>
  <c r="AI463" i="6"/>
  <c r="AJ463" i="6"/>
  <c r="AG464" i="6"/>
  <c r="AH464" i="6"/>
  <c r="AH465" i="6"/>
  <c r="AH466" i="6"/>
  <c r="AG468" i="6"/>
  <c r="AH468" i="6"/>
  <c r="AI468" i="6"/>
  <c r="AJ468" i="6"/>
  <c r="AG470" i="6"/>
  <c r="AJ470" i="6"/>
  <c r="AG471" i="6"/>
  <c r="AH471" i="6"/>
  <c r="AI471" i="6"/>
  <c r="AJ471" i="6"/>
  <c r="AG472" i="6"/>
  <c r="AJ472" i="6"/>
  <c r="AG473" i="6"/>
  <c r="AJ473" i="6"/>
  <c r="AJ475" i="6"/>
  <c r="AG476" i="6"/>
  <c r="AH476" i="6"/>
  <c r="AI476" i="6"/>
  <c r="AJ476" i="6"/>
  <c r="AI477" i="6"/>
  <c r="AI478" i="6"/>
  <c r="AJ478" i="6"/>
  <c r="AG479" i="6"/>
  <c r="AH479" i="6"/>
  <c r="AI479" i="6"/>
  <c r="AJ479" i="6"/>
  <c r="AI480" i="6"/>
  <c r="AJ480" i="6"/>
  <c r="AI481" i="6"/>
  <c r="AJ481" i="6"/>
  <c r="AG484" i="6"/>
  <c r="AH484" i="6"/>
  <c r="AI484" i="6"/>
  <c r="AJ484" i="6"/>
  <c r="AG485" i="6"/>
  <c r="AH486" i="6"/>
  <c r="AI486" i="6"/>
  <c r="AG487" i="6"/>
  <c r="AH487" i="6"/>
  <c r="AI487" i="6"/>
  <c r="AJ487" i="6"/>
  <c r="AH488" i="6"/>
  <c r="AI488" i="6"/>
  <c r="AH489" i="6"/>
  <c r="AI489" i="6"/>
  <c r="AG492" i="6"/>
  <c r="AH492" i="6"/>
  <c r="AI492" i="6"/>
  <c r="AJ492" i="6"/>
  <c r="AH494" i="6"/>
  <c r="AI494" i="6"/>
  <c r="AG495" i="6"/>
  <c r="AH495" i="6"/>
  <c r="AI495" i="6"/>
  <c r="AJ495" i="6"/>
  <c r="AH496" i="6"/>
  <c r="AI496" i="6"/>
  <c r="AH497" i="6"/>
  <c r="AI497" i="6"/>
  <c r="AG500" i="6"/>
  <c r="AH500" i="6"/>
  <c r="AI500" i="6"/>
  <c r="AJ500" i="6"/>
  <c r="AG502" i="6"/>
  <c r="AI502" i="6"/>
  <c r="AJ502" i="6"/>
  <c r="AG503" i="6"/>
  <c r="AH503" i="6"/>
  <c r="AI503" i="6"/>
  <c r="AJ503" i="6"/>
  <c r="AG504" i="6"/>
  <c r="AI504" i="6"/>
  <c r="AJ504" i="6"/>
  <c r="AG505" i="6"/>
  <c r="AJ506" i="6"/>
  <c r="AG508" i="6"/>
  <c r="AH508" i="6"/>
  <c r="AI508" i="6"/>
  <c r="AJ508" i="6"/>
  <c r="AH510" i="6"/>
  <c r="AI510" i="6"/>
  <c r="AJ510" i="6"/>
  <c r="AG511" i="6"/>
  <c r="AH511" i="6"/>
  <c r="AI511" i="6"/>
  <c r="AJ511" i="6"/>
  <c r="AH512" i="6"/>
  <c r="AI512" i="6"/>
  <c r="AJ512" i="6"/>
  <c r="AJ513" i="6"/>
  <c r="AH515" i="6"/>
  <c r="AG516" i="6"/>
  <c r="AH516" i="6"/>
  <c r="AI516" i="6"/>
  <c r="AJ516" i="6"/>
  <c r="AG518" i="6"/>
  <c r="AH518" i="6"/>
  <c r="AI518" i="6"/>
  <c r="AG519" i="6"/>
  <c r="AH519" i="6"/>
  <c r="AI519" i="6"/>
  <c r="AJ519" i="6"/>
  <c r="AG520" i="6"/>
  <c r="AH520" i="6"/>
  <c r="AI520" i="6"/>
  <c r="AI521" i="6"/>
  <c r="AG524" i="6"/>
  <c r="AH524" i="6"/>
  <c r="AI524" i="6"/>
  <c r="AJ524" i="6"/>
  <c r="AH525" i="6"/>
  <c r="AG526" i="6"/>
  <c r="AH526" i="6"/>
  <c r="AG527" i="6"/>
  <c r="AH527" i="6"/>
  <c r="AI527" i="6"/>
  <c r="AJ527" i="6"/>
  <c r="AG528" i="6"/>
  <c r="AH528" i="6"/>
  <c r="AG529" i="6"/>
  <c r="AH529" i="6"/>
  <c r="AG532" i="6"/>
  <c r="AH532" i="6"/>
  <c r="AI532" i="6"/>
  <c r="AJ532" i="6"/>
  <c r="AG533" i="6"/>
  <c r="AG534" i="6"/>
  <c r="AJ534" i="6"/>
  <c r="AG535" i="6"/>
  <c r="AH535" i="6"/>
  <c r="AI535" i="6"/>
  <c r="AJ535" i="6"/>
  <c r="AG536" i="6"/>
  <c r="AJ536" i="6"/>
  <c r="AG537" i="6"/>
  <c r="AJ537" i="6"/>
  <c r="AH538" i="6"/>
  <c r="AG540" i="6"/>
  <c r="AH540" i="6"/>
  <c r="AI540" i="6"/>
  <c r="AJ540" i="6"/>
  <c r="AI542" i="6"/>
  <c r="AJ542" i="6"/>
  <c r="AG543" i="6"/>
  <c r="AH543" i="6"/>
  <c r="AI543" i="6"/>
  <c r="AJ543" i="6"/>
  <c r="AI544" i="6"/>
  <c r="AJ544" i="6"/>
  <c r="AI545" i="6"/>
  <c r="AJ545" i="6"/>
  <c r="AG548" i="6"/>
  <c r="AH548" i="6"/>
  <c r="AI548" i="6"/>
  <c r="AJ548" i="6"/>
  <c r="AH550" i="6"/>
  <c r="AI550" i="6"/>
  <c r="AG551" i="6"/>
  <c r="AH551" i="6"/>
  <c r="AI551" i="6"/>
  <c r="AJ551" i="6"/>
  <c r="AH552" i="6"/>
  <c r="AI552" i="6"/>
  <c r="AH553" i="6"/>
  <c r="AI553" i="6"/>
  <c r="AG556" i="6"/>
  <c r="AH556" i="6"/>
  <c r="AI556" i="6"/>
  <c r="AJ556" i="6"/>
  <c r="AG558" i="6"/>
  <c r="AI558" i="6"/>
  <c r="AJ558" i="6"/>
  <c r="AG559" i="6"/>
  <c r="AH559" i="6"/>
  <c r="AI559" i="6"/>
  <c r="AJ559" i="6"/>
  <c r="AG560" i="6"/>
  <c r="AI560" i="6"/>
  <c r="AJ560" i="6"/>
  <c r="AG561" i="6"/>
  <c r="AJ561" i="6"/>
  <c r="AG564" i="6"/>
  <c r="AH564" i="6"/>
  <c r="AI564" i="6"/>
  <c r="AJ564" i="6"/>
  <c r="AH566" i="6"/>
  <c r="AI566" i="6"/>
  <c r="AJ566" i="6"/>
  <c r="AG567" i="6"/>
  <c r="AH567" i="6"/>
  <c r="AI567" i="6"/>
  <c r="AJ567" i="6"/>
  <c r="AH568" i="6"/>
  <c r="AK858" i="6" l="1"/>
  <c r="AL858" i="6" s="1"/>
  <c r="AM858" i="6" s="1"/>
  <c r="AK976" i="6"/>
  <c r="AL976" i="6" s="1"/>
  <c r="AJ568" i="6"/>
  <c r="AI568" i="6"/>
  <c r="AH720" i="6"/>
  <c r="AM836" i="6"/>
  <c r="AK918" i="6"/>
  <c r="AL918" i="6" s="1"/>
  <c r="AM918" i="6" s="1"/>
  <c r="AK950" i="6"/>
  <c r="AL950" i="6" s="1"/>
  <c r="AM950" i="6" s="1"/>
  <c r="AK870" i="6"/>
  <c r="AL870" i="6" s="1"/>
  <c r="AM870" i="6" s="1"/>
  <c r="AJ565" i="6"/>
  <c r="AK565" i="6" s="1"/>
  <c r="AL565" i="6" s="1"/>
  <c r="AM565" i="6" s="1"/>
  <c r="AG525" i="6"/>
  <c r="AI517" i="6"/>
  <c r="AH477" i="6"/>
  <c r="AJ469" i="6"/>
  <c r="AO453" i="6"/>
  <c r="AG809" i="6"/>
  <c r="AI809" i="6" s="1"/>
  <c r="AJ809" i="6" s="1"/>
  <c r="AK809" i="6" s="1"/>
  <c r="AG737" i="6"/>
  <c r="AI737" i="6" s="1"/>
  <c r="AJ737" i="6" s="1"/>
  <c r="AK737" i="6" s="1"/>
  <c r="AH729" i="6"/>
  <c r="AH809" i="6"/>
  <c r="AI565" i="6"/>
  <c r="AH517" i="6"/>
  <c r="AI469" i="6"/>
  <c r="AK469" i="6" s="1"/>
  <c r="AL469" i="6" s="1"/>
  <c r="AM469" i="6" s="1"/>
  <c r="AJ461" i="6"/>
  <c r="AG729" i="6"/>
  <c r="AM817" i="6"/>
  <c r="AH461" i="6"/>
  <c r="AM801" i="6"/>
  <c r="AM769" i="6"/>
  <c r="AK906" i="6"/>
  <c r="AL906" i="6" s="1"/>
  <c r="AM906" i="6" s="1"/>
  <c r="AI549" i="6"/>
  <c r="AK549" i="6" s="1"/>
  <c r="AL549" i="6" s="1"/>
  <c r="AM549" i="6" s="1"/>
  <c r="AG469" i="6"/>
  <c r="AJ541" i="6"/>
  <c r="AI509" i="6"/>
  <c r="AG461" i="6"/>
  <c r="AO549" i="6"/>
  <c r="AO533" i="6"/>
  <c r="AO517" i="6"/>
  <c r="AO501" i="6"/>
  <c r="AO485" i="6"/>
  <c r="AO469" i="6"/>
  <c r="AM785" i="6"/>
  <c r="AJ557" i="6"/>
  <c r="AG549" i="6"/>
  <c r="AI541" i="6"/>
  <c r="AJ501" i="6"/>
  <c r="AI493" i="6"/>
  <c r="AK493" i="6" s="1"/>
  <c r="AL493" i="6" s="1"/>
  <c r="AM493" i="6" s="1"/>
  <c r="AI740" i="6"/>
  <c r="AJ740" i="6" s="1"/>
  <c r="AK740" i="6" s="1"/>
  <c r="AM825" i="6"/>
  <c r="AM753" i="6"/>
  <c r="AJ509" i="6"/>
  <c r="AG557" i="6"/>
  <c r="AH549" i="6"/>
  <c r="AH541" i="6"/>
  <c r="AJ533" i="6"/>
  <c r="AG501" i="6"/>
  <c r="AH493" i="6"/>
  <c r="AI485" i="6"/>
  <c r="AK485" i="6" s="1"/>
  <c r="AL485" i="6" s="1"/>
  <c r="AM485" i="6" s="1"/>
  <c r="AH833" i="6"/>
  <c r="AI833" i="6" s="1"/>
  <c r="AJ833" i="6" s="1"/>
  <c r="AK833" i="6" s="1"/>
  <c r="AH825" i="6"/>
  <c r="AH761" i="6"/>
  <c r="AI761" i="6" s="1"/>
  <c r="AJ761" i="6" s="1"/>
  <c r="AK761" i="6" s="1"/>
  <c r="AH753" i="6"/>
  <c r="AI753" i="6" s="1"/>
  <c r="AJ753" i="6" s="1"/>
  <c r="AK753" i="6" s="1"/>
  <c r="AH745" i="6"/>
  <c r="AM721" i="6"/>
  <c r="AI533" i="6"/>
  <c r="AJ525" i="6"/>
  <c r="AG493" i="6"/>
  <c r="AH485" i="6"/>
  <c r="AJ477" i="6"/>
  <c r="AI453" i="6"/>
  <c r="AO557" i="6"/>
  <c r="AH777" i="6"/>
  <c r="AK886" i="6"/>
  <c r="AL886" i="6" s="1"/>
  <c r="AM886" i="6" s="1"/>
  <c r="AG836" i="6"/>
  <c r="AI836" i="6" s="1"/>
  <c r="AJ836" i="6" s="1"/>
  <c r="AJ569" i="6"/>
  <c r="AI569" i="6"/>
  <c r="AG718" i="6"/>
  <c r="AJ452" i="6"/>
  <c r="AI452" i="6"/>
  <c r="AO452" i="6"/>
  <c r="AH452" i="6"/>
  <c r="AK859" i="6"/>
  <c r="AL859" i="6" s="1"/>
  <c r="AJ562" i="6"/>
  <c r="AG499" i="6"/>
  <c r="AH718" i="6"/>
  <c r="AI718" i="6" s="1"/>
  <c r="AJ718" i="6" s="1"/>
  <c r="AK718" i="6" s="1"/>
  <c r="AI825" i="6"/>
  <c r="AJ825" i="6" s="1"/>
  <c r="AK825" i="6" s="1"/>
  <c r="AG813" i="6"/>
  <c r="AI813" i="6" s="1"/>
  <c r="AJ813" i="6" s="1"/>
  <c r="AK813" i="6" s="1"/>
  <c r="AI799" i="6"/>
  <c r="AJ799" i="6" s="1"/>
  <c r="AK799" i="6" s="1"/>
  <c r="AI793" i="6"/>
  <c r="AJ793" i="6" s="1"/>
  <c r="AK793" i="6" s="1"/>
  <c r="AI786" i="6"/>
  <c r="AJ786" i="6" s="1"/>
  <c r="AK786" i="6" s="1"/>
  <c r="AI780" i="6"/>
  <c r="AJ780" i="6" s="1"/>
  <c r="AK780" i="6" s="1"/>
  <c r="AH773" i="6"/>
  <c r="AI736" i="6"/>
  <c r="AJ736" i="6" s="1"/>
  <c r="AK736" i="6" s="1"/>
  <c r="AS978" i="6"/>
  <c r="B1109" i="6" s="1"/>
  <c r="AO490" i="6"/>
  <c r="AI531" i="6"/>
  <c r="AH829" i="6"/>
  <c r="AI829" i="6" s="1"/>
  <c r="AJ829" i="6" s="1"/>
  <c r="AK829" i="6" s="1"/>
  <c r="AH805" i="6"/>
  <c r="AI805" i="6" s="1"/>
  <c r="AJ805" i="6" s="1"/>
  <c r="AK805" i="6" s="1"/>
  <c r="AG773" i="6"/>
  <c r="AI773" i="6" s="1"/>
  <c r="AJ773" i="6" s="1"/>
  <c r="AK773" i="6" s="1"/>
  <c r="AM829" i="6"/>
  <c r="AM765" i="6"/>
  <c r="AK902" i="6"/>
  <c r="AL902" i="6" s="1"/>
  <c r="AM902" i="6" s="1"/>
  <c r="AH797" i="6"/>
  <c r="AI797" i="6" s="1"/>
  <c r="AJ797" i="6" s="1"/>
  <c r="AK797" i="6" s="1"/>
  <c r="AH765" i="6"/>
  <c r="AH757" i="6"/>
  <c r="AI757" i="6" s="1"/>
  <c r="AJ757" i="6" s="1"/>
  <c r="AK757" i="6" s="1"/>
  <c r="AM749" i="6"/>
  <c r="AG555" i="6"/>
  <c r="AG797" i="6"/>
  <c r="AH789" i="6"/>
  <c r="AI752" i="6"/>
  <c r="AJ752" i="6" s="1"/>
  <c r="AK752" i="6" s="1"/>
  <c r="AI745" i="6"/>
  <c r="AJ745" i="6" s="1"/>
  <c r="AK745" i="6" s="1"/>
  <c r="AH733" i="6"/>
  <c r="AG837" i="6"/>
  <c r="AI837" i="6" s="1"/>
  <c r="AJ837" i="6" s="1"/>
  <c r="AK970" i="6"/>
  <c r="AL970" i="6" s="1"/>
  <c r="AM970" i="6" s="1"/>
  <c r="AH821" i="6"/>
  <c r="AG789" i="6"/>
  <c r="AH749" i="6"/>
  <c r="AG733" i="6"/>
  <c r="AI733" i="6" s="1"/>
  <c r="AJ733" i="6" s="1"/>
  <c r="AK733" i="6" s="1"/>
  <c r="AM725" i="6"/>
  <c r="AJ547" i="6"/>
  <c r="AH781" i="6"/>
  <c r="AI781" i="6" s="1"/>
  <c r="AJ781" i="6" s="1"/>
  <c r="AK781" i="6" s="1"/>
  <c r="AH725" i="6"/>
  <c r="AK882" i="6"/>
  <c r="AL882" i="6" s="1"/>
  <c r="AM882" i="6" s="1"/>
  <c r="AO457" i="6"/>
  <c r="AO455" i="6"/>
  <c r="AJ455" i="6"/>
  <c r="AI455" i="6"/>
  <c r="AK455" i="6" s="1"/>
  <c r="AL455" i="6" s="1"/>
  <c r="AM455" i="6" s="1"/>
  <c r="AH722" i="6"/>
  <c r="AM722" i="6"/>
  <c r="AO454" i="6"/>
  <c r="AI454" i="6"/>
  <c r="AH454" i="6"/>
  <c r="AG719" i="6"/>
  <c r="AI719" i="6" s="1"/>
  <c r="AJ719" i="6" s="1"/>
  <c r="AK922" i="6"/>
  <c r="AL922" i="6" s="1"/>
  <c r="AM922" i="6" s="1"/>
  <c r="AK938" i="6"/>
  <c r="AL938" i="6" s="1"/>
  <c r="AM938" i="6" s="1"/>
  <c r="AK954" i="6"/>
  <c r="AL954" i="6" s="1"/>
  <c r="AM954" i="6" s="1"/>
  <c r="AK890" i="6"/>
  <c r="AL890" i="6" s="1"/>
  <c r="AM890" i="6" s="1"/>
  <c r="AK866" i="6"/>
  <c r="AL866" i="6" s="1"/>
  <c r="AI756" i="6"/>
  <c r="AJ756" i="6" s="1"/>
  <c r="AK756" i="6" s="1"/>
  <c r="AI754" i="6"/>
  <c r="AJ754" i="6" s="1"/>
  <c r="AK754" i="6" s="1"/>
  <c r="AI730" i="6"/>
  <c r="AJ730" i="6" s="1"/>
  <c r="AK730" i="6" s="1"/>
  <c r="AI834" i="6"/>
  <c r="AJ834" i="6" s="1"/>
  <c r="AK834" i="6" s="1"/>
  <c r="AI777" i="6"/>
  <c r="AJ777" i="6" s="1"/>
  <c r="AK777" i="6" s="1"/>
  <c r="AI770" i="6"/>
  <c r="AJ770" i="6" s="1"/>
  <c r="AK770" i="6" s="1"/>
  <c r="AI738" i="6"/>
  <c r="AJ738" i="6" s="1"/>
  <c r="AK738" i="6" s="1"/>
  <c r="AI748" i="6"/>
  <c r="AJ748" i="6" s="1"/>
  <c r="AK748" i="6" s="1"/>
  <c r="AI801" i="6"/>
  <c r="AJ801" i="6" s="1"/>
  <c r="AK801" i="6" s="1"/>
  <c r="AI794" i="6"/>
  <c r="AJ794" i="6" s="1"/>
  <c r="AK794" i="6" s="1"/>
  <c r="AI824" i="6"/>
  <c r="AJ824" i="6" s="1"/>
  <c r="AK824" i="6" s="1"/>
  <c r="AI808" i="6"/>
  <c r="AJ808" i="6" s="1"/>
  <c r="AK808" i="6" s="1"/>
  <c r="AI792" i="6"/>
  <c r="AJ792" i="6" s="1"/>
  <c r="AK792" i="6" s="1"/>
  <c r="AI767" i="6"/>
  <c r="AJ767" i="6" s="1"/>
  <c r="AK767" i="6" s="1"/>
  <c r="AI722" i="6"/>
  <c r="AJ722" i="6" s="1"/>
  <c r="AK722" i="6" s="1"/>
  <c r="AI831" i="6"/>
  <c r="AJ831" i="6" s="1"/>
  <c r="AK831" i="6" s="1"/>
  <c r="AI735" i="6"/>
  <c r="AJ735" i="6" s="1"/>
  <c r="AK735" i="6" s="1"/>
  <c r="AH545" i="6"/>
  <c r="AI537" i="6"/>
  <c r="AK537" i="6" s="1"/>
  <c r="AL537" i="6" s="1"/>
  <c r="AM537" i="6" s="1"/>
  <c r="AJ529" i="6"/>
  <c r="AK529" i="6" s="1"/>
  <c r="AL529" i="6" s="1"/>
  <c r="AM529" i="6" s="1"/>
  <c r="AH481" i="6"/>
  <c r="AK481" i="6" s="1"/>
  <c r="AL481" i="6" s="1"/>
  <c r="AM481" i="6" s="1"/>
  <c r="AI473" i="6"/>
  <c r="AK473" i="6" s="1"/>
  <c r="AL473" i="6" s="1"/>
  <c r="AM473" i="6" s="1"/>
  <c r="AJ465" i="6"/>
  <c r="AG454" i="6"/>
  <c r="AO566" i="6"/>
  <c r="AO541" i="6"/>
  <c r="AO529" i="6"/>
  <c r="AO509" i="6"/>
  <c r="AO462" i="6"/>
  <c r="AI816" i="6"/>
  <c r="AJ816" i="6" s="1"/>
  <c r="AK816" i="6" s="1"/>
  <c r="AG811" i="6"/>
  <c r="AI811" i="6" s="1"/>
  <c r="AJ811" i="6" s="1"/>
  <c r="AK811" i="6" s="1"/>
  <c r="AG771" i="6"/>
  <c r="AH560" i="6"/>
  <c r="AJ552" i="6"/>
  <c r="AK552" i="6" s="1"/>
  <c r="AL552" i="6" s="1"/>
  <c r="AM552" i="6" s="1"/>
  <c r="AJ550" i="6"/>
  <c r="AG545" i="6"/>
  <c r="AK545" i="6" s="1"/>
  <c r="AL545" i="6" s="1"/>
  <c r="AM545" i="6" s="1"/>
  <c r="AI525" i="6"/>
  <c r="AK525" i="6" s="1"/>
  <c r="AL525" i="6" s="1"/>
  <c r="AM525" i="6" s="1"/>
  <c r="AJ521" i="6"/>
  <c r="AJ517" i="6"/>
  <c r="AG512" i="6"/>
  <c r="AK508" i="6"/>
  <c r="AL508" i="6" s="1"/>
  <c r="AM508" i="6" s="1"/>
  <c r="AH502" i="6"/>
  <c r="AJ496" i="6"/>
  <c r="AK496" i="6" s="1"/>
  <c r="AL496" i="6" s="1"/>
  <c r="AM496" i="6" s="1"/>
  <c r="AJ494" i="6"/>
  <c r="AK494" i="6" s="1"/>
  <c r="AL494" i="6" s="1"/>
  <c r="AM494" i="6" s="1"/>
  <c r="AJ488" i="6"/>
  <c r="AJ486" i="6"/>
  <c r="AG481" i="6"/>
  <c r="AG477" i="6"/>
  <c r="AH473" i="6"/>
  <c r="AI465" i="6"/>
  <c r="AK465" i="6" s="1"/>
  <c r="AL465" i="6" s="1"/>
  <c r="AM465" i="6" s="1"/>
  <c r="AI461" i="6"/>
  <c r="AK461" i="6" s="1"/>
  <c r="AL461" i="6" s="1"/>
  <c r="AM461" i="6" s="1"/>
  <c r="AJ457" i="6"/>
  <c r="AK457" i="6" s="1"/>
  <c r="AL457" i="6" s="1"/>
  <c r="AM457" i="6" s="1"/>
  <c r="AJ453" i="6"/>
  <c r="AO569" i="6"/>
  <c r="AO554" i="6"/>
  <c r="AO544" i="6"/>
  <c r="AO534" i="6"/>
  <c r="AO465" i="6"/>
  <c r="AH819" i="6"/>
  <c r="AH815" i="6"/>
  <c r="AI815" i="6" s="1"/>
  <c r="AJ815" i="6" s="1"/>
  <c r="AK815" i="6" s="1"/>
  <c r="AG806" i="6"/>
  <c r="AI806" i="6" s="1"/>
  <c r="AJ806" i="6" s="1"/>
  <c r="AK806" i="6" s="1"/>
  <c r="AI802" i="6"/>
  <c r="AJ802" i="6" s="1"/>
  <c r="AK802" i="6" s="1"/>
  <c r="AH788" i="6"/>
  <c r="AI788" i="6" s="1"/>
  <c r="AJ788" i="6" s="1"/>
  <c r="AK788" i="6" s="1"/>
  <c r="AH784" i="6"/>
  <c r="AI784" i="6" s="1"/>
  <c r="AJ784" i="6" s="1"/>
  <c r="AK784" i="6" s="1"/>
  <c r="AH779" i="6"/>
  <c r="AG766" i="6"/>
  <c r="AI766" i="6" s="1"/>
  <c r="AJ766" i="6" s="1"/>
  <c r="AK766" i="6" s="1"/>
  <c r="AI762" i="6"/>
  <c r="AJ762" i="6" s="1"/>
  <c r="AK762" i="6" s="1"/>
  <c r="AG739" i="6"/>
  <c r="AI739" i="6" s="1"/>
  <c r="AJ739" i="6" s="1"/>
  <c r="AK739" i="6" s="1"/>
  <c r="AI725" i="6"/>
  <c r="AJ725" i="6" s="1"/>
  <c r="AK725" i="6" s="1"/>
  <c r="AM787" i="6"/>
  <c r="AM783" i="6"/>
  <c r="AM723" i="6"/>
  <c r="AM719" i="6"/>
  <c r="AI832" i="6"/>
  <c r="AJ832" i="6" s="1"/>
  <c r="AK832" i="6" s="1"/>
  <c r="AH827" i="6"/>
  <c r="AG819" i="6"/>
  <c r="AG779" i="6"/>
  <c r="AH747" i="6"/>
  <c r="AM795" i="6"/>
  <c r="AM731" i="6"/>
  <c r="AH457" i="6"/>
  <c r="AI557" i="6"/>
  <c r="AK557" i="6" s="1"/>
  <c r="AL557" i="6" s="1"/>
  <c r="AM557" i="6" s="1"/>
  <c r="AG554" i="6"/>
  <c r="AG550" i="6"/>
  <c r="AK548" i="6"/>
  <c r="AL548" i="6" s="1"/>
  <c r="AM548" i="6" s="1"/>
  <c r="AH544" i="6"/>
  <c r="AH542" i="6"/>
  <c r="AI536" i="6"/>
  <c r="AK536" i="6" s="1"/>
  <c r="AL536" i="6" s="1"/>
  <c r="AM536" i="6" s="1"/>
  <c r="AI534" i="6"/>
  <c r="AK534" i="6" s="1"/>
  <c r="AL534" i="6" s="1"/>
  <c r="AM534" i="6" s="1"/>
  <c r="AJ528" i="6"/>
  <c r="AJ526" i="6"/>
  <c r="AK526" i="6" s="1"/>
  <c r="AL526" i="6" s="1"/>
  <c r="AM526" i="6" s="1"/>
  <c r="AG521" i="6"/>
  <c r="AH513" i="6"/>
  <c r="AK513" i="6" s="1"/>
  <c r="AL513" i="6" s="1"/>
  <c r="AM513" i="6" s="1"/>
  <c r="AH509" i="6"/>
  <c r="AI505" i="6"/>
  <c r="AI501" i="6"/>
  <c r="AG498" i="6"/>
  <c r="AG496" i="6"/>
  <c r="AK492" i="6"/>
  <c r="AL492" i="6" s="1"/>
  <c r="AM492" i="6" s="1"/>
  <c r="AG488" i="6"/>
  <c r="AH480" i="6"/>
  <c r="AK480" i="6" s="1"/>
  <c r="AL480" i="6" s="1"/>
  <c r="AM480" i="6" s="1"/>
  <c r="AH478" i="6"/>
  <c r="AI472" i="6"/>
  <c r="AI470" i="6"/>
  <c r="AK470" i="6" s="1"/>
  <c r="AL470" i="6" s="1"/>
  <c r="AM470" i="6" s="1"/>
  <c r="AJ464" i="6"/>
  <c r="AK464" i="6" s="1"/>
  <c r="AL464" i="6" s="1"/>
  <c r="AM464" i="6" s="1"/>
  <c r="AJ462" i="6"/>
  <c r="AK462" i="6" s="1"/>
  <c r="AL462" i="6" s="1"/>
  <c r="AM462" i="6" s="1"/>
  <c r="AO513" i="6"/>
  <c r="AO493" i="6"/>
  <c r="AO478" i="6"/>
  <c r="AO456" i="6"/>
  <c r="AG835" i="6"/>
  <c r="AI835" i="6" s="1"/>
  <c r="AJ835" i="6" s="1"/>
  <c r="AK835" i="6" s="1"/>
  <c r="AG822" i="6"/>
  <c r="AI818" i="6"/>
  <c r="AJ818" i="6" s="1"/>
  <c r="AK818" i="6" s="1"/>
  <c r="AH804" i="6"/>
  <c r="AI804" i="6" s="1"/>
  <c r="AJ804" i="6" s="1"/>
  <c r="AK804" i="6" s="1"/>
  <c r="AH800" i="6"/>
  <c r="AI800" i="6" s="1"/>
  <c r="AJ800" i="6" s="1"/>
  <c r="AK800" i="6" s="1"/>
  <c r="AI769" i="6"/>
  <c r="AJ769" i="6" s="1"/>
  <c r="AK769" i="6" s="1"/>
  <c r="AH764" i="6"/>
  <c r="AI764" i="6" s="1"/>
  <c r="AJ764" i="6" s="1"/>
  <c r="AK764" i="6" s="1"/>
  <c r="AH760" i="6"/>
  <c r="AI760" i="6" s="1"/>
  <c r="AJ760" i="6" s="1"/>
  <c r="AK760" i="6" s="1"/>
  <c r="AH755" i="6"/>
  <c r="AH751" i="6"/>
  <c r="AG724" i="6"/>
  <c r="AI724" i="6" s="1"/>
  <c r="AJ724" i="6" s="1"/>
  <c r="AK724" i="6" s="1"/>
  <c r="AG720" i="6"/>
  <c r="AI720" i="6" s="1"/>
  <c r="AJ720" i="6" s="1"/>
  <c r="AK720" i="6" s="1"/>
  <c r="AM811" i="6"/>
  <c r="AI513" i="6"/>
  <c r="AJ505" i="6"/>
  <c r="AH569" i="6"/>
  <c r="AH565" i="6"/>
  <c r="AI561" i="6"/>
  <c r="AK561" i="6" s="1"/>
  <c r="AL561" i="6" s="1"/>
  <c r="AM561" i="6" s="1"/>
  <c r="AG565" i="6"/>
  <c r="AJ553" i="6"/>
  <c r="AK553" i="6" s="1"/>
  <c r="AL553" i="6" s="1"/>
  <c r="AM553" i="6" s="1"/>
  <c r="AI528" i="6"/>
  <c r="AK528" i="6" s="1"/>
  <c r="AL528" i="6" s="1"/>
  <c r="AM528" i="6" s="1"/>
  <c r="AJ518" i="6"/>
  <c r="AJ497" i="6"/>
  <c r="AJ489" i="6"/>
  <c r="AK489" i="6" s="1"/>
  <c r="AL489" i="6" s="1"/>
  <c r="AM489" i="6" s="1"/>
  <c r="AG482" i="6"/>
  <c r="AK476" i="6"/>
  <c r="AL476" i="6" s="1"/>
  <c r="AM476" i="6" s="1"/>
  <c r="AG830" i="6"/>
  <c r="AI826" i="6"/>
  <c r="AJ826" i="6" s="1"/>
  <c r="AK826" i="6" s="1"/>
  <c r="AI821" i="6"/>
  <c r="AJ821" i="6" s="1"/>
  <c r="AK821" i="6" s="1"/>
  <c r="AH795" i="6"/>
  <c r="AI795" i="6" s="1"/>
  <c r="AJ795" i="6" s="1"/>
  <c r="AK795" i="6" s="1"/>
  <c r="AG755" i="6"/>
  <c r="AG751" i="6"/>
  <c r="AH723" i="6"/>
  <c r="AI723" i="6" s="1"/>
  <c r="AJ723" i="6" s="1"/>
  <c r="AK723" i="6" s="1"/>
  <c r="AI812" i="6"/>
  <c r="AJ812" i="6" s="1"/>
  <c r="AK812" i="6" s="1"/>
  <c r="AH803" i="6"/>
  <c r="AI803" i="6" s="1"/>
  <c r="AJ803" i="6" s="1"/>
  <c r="AK803" i="6" s="1"/>
  <c r="AI772" i="6"/>
  <c r="AJ772" i="6" s="1"/>
  <c r="AK772" i="6" s="1"/>
  <c r="AI768" i="6"/>
  <c r="AJ768" i="6" s="1"/>
  <c r="AK768" i="6" s="1"/>
  <c r="AH763" i="6"/>
  <c r="AI728" i="6"/>
  <c r="AJ728" i="6" s="1"/>
  <c r="AK728" i="6" s="1"/>
  <c r="AM763" i="6"/>
  <c r="AI789" i="6"/>
  <c r="AJ789" i="6" s="1"/>
  <c r="AK789" i="6" s="1"/>
  <c r="AI776" i="6"/>
  <c r="AJ776" i="6" s="1"/>
  <c r="AK776" i="6" s="1"/>
  <c r="AH771" i="6"/>
  <c r="AI771" i="6" s="1"/>
  <c r="AJ771" i="6" s="1"/>
  <c r="AK771" i="6" s="1"/>
  <c r="AH731" i="6"/>
  <c r="AI731" i="6" s="1"/>
  <c r="AJ731" i="6" s="1"/>
  <c r="AK731" i="6" s="1"/>
  <c r="AI522" i="6"/>
  <c r="AG497" i="6"/>
  <c r="AI820" i="6"/>
  <c r="AJ820" i="6" s="1"/>
  <c r="AK820" i="6" s="1"/>
  <c r="AI744" i="6"/>
  <c r="AJ744" i="6" s="1"/>
  <c r="AK744" i="6" s="1"/>
  <c r="AT838" i="6"/>
  <c r="B846" i="6" s="1"/>
  <c r="AR838" i="6"/>
  <c r="B845" i="6" s="1"/>
  <c r="AM837" i="6"/>
  <c r="AI830" i="6"/>
  <c r="AJ830" i="6" s="1"/>
  <c r="AK830" i="6" s="1"/>
  <c r="AI798" i="6"/>
  <c r="AJ798" i="6" s="1"/>
  <c r="AK798" i="6" s="1"/>
  <c r="AI734" i="6"/>
  <c r="AJ734" i="6" s="1"/>
  <c r="AK734" i="6" s="1"/>
  <c r="AH822" i="6"/>
  <c r="AH790" i="6"/>
  <c r="AI783" i="6"/>
  <c r="AJ783" i="6" s="1"/>
  <c r="AK783" i="6" s="1"/>
  <c r="AI765" i="6"/>
  <c r="AJ765" i="6" s="1"/>
  <c r="AK765" i="6" s="1"/>
  <c r="AH758" i="6"/>
  <c r="AI747" i="6"/>
  <c r="AJ747" i="6" s="1"/>
  <c r="AK747" i="6" s="1"/>
  <c r="AH726" i="6"/>
  <c r="AG790" i="6"/>
  <c r="AG758" i="6"/>
  <c r="AG726" i="6"/>
  <c r="AM830" i="6"/>
  <c r="AM814" i="6"/>
  <c r="AM806" i="6"/>
  <c r="AM798" i="6"/>
  <c r="AM782" i="6"/>
  <c r="AM774" i="6"/>
  <c r="AM766" i="6"/>
  <c r="AM750" i="6"/>
  <c r="AM742" i="6"/>
  <c r="AM734" i="6"/>
  <c r="AH814" i="6"/>
  <c r="AI814" i="6" s="1"/>
  <c r="AJ814" i="6" s="1"/>
  <c r="AK814" i="6" s="1"/>
  <c r="AI807" i="6"/>
  <c r="AJ807" i="6" s="1"/>
  <c r="AK807" i="6" s="1"/>
  <c r="AH782" i="6"/>
  <c r="AI782" i="6" s="1"/>
  <c r="AJ782" i="6" s="1"/>
  <c r="AK782" i="6" s="1"/>
  <c r="AI775" i="6"/>
  <c r="AJ775" i="6" s="1"/>
  <c r="AK775" i="6" s="1"/>
  <c r="AH750" i="6"/>
  <c r="AI750" i="6" s="1"/>
  <c r="AJ750" i="6" s="1"/>
  <c r="AK750" i="6" s="1"/>
  <c r="AI743" i="6"/>
  <c r="AJ743" i="6" s="1"/>
  <c r="AK743" i="6" s="1"/>
  <c r="AI828" i="6"/>
  <c r="AJ828" i="6" s="1"/>
  <c r="AK828" i="6" s="1"/>
  <c r="AI817" i="6"/>
  <c r="AJ817" i="6" s="1"/>
  <c r="AK817" i="6" s="1"/>
  <c r="AI810" i="6"/>
  <c r="AJ810" i="6" s="1"/>
  <c r="AK810" i="6" s="1"/>
  <c r="AI796" i="6"/>
  <c r="AJ796" i="6" s="1"/>
  <c r="AK796" i="6" s="1"/>
  <c r="AI785" i="6"/>
  <c r="AJ785" i="6" s="1"/>
  <c r="AK785" i="6" s="1"/>
  <c r="AI778" i="6"/>
  <c r="AJ778" i="6" s="1"/>
  <c r="AK778" i="6" s="1"/>
  <c r="AI746" i="6"/>
  <c r="AJ746" i="6" s="1"/>
  <c r="AK746" i="6" s="1"/>
  <c r="AI732" i="6"/>
  <c r="AJ732" i="6" s="1"/>
  <c r="AK732" i="6" s="1"/>
  <c r="AI721" i="6"/>
  <c r="AJ721" i="6" s="1"/>
  <c r="AK721" i="6" s="1"/>
  <c r="AI827" i="6"/>
  <c r="AJ827" i="6" s="1"/>
  <c r="AK827" i="6" s="1"/>
  <c r="AH774" i="6"/>
  <c r="AI774" i="6" s="1"/>
  <c r="AJ774" i="6" s="1"/>
  <c r="AK774" i="6" s="1"/>
  <c r="AI763" i="6"/>
  <c r="AJ763" i="6" s="1"/>
  <c r="AK763" i="6" s="1"/>
  <c r="AI749" i="6"/>
  <c r="AJ749" i="6" s="1"/>
  <c r="AK749" i="6" s="1"/>
  <c r="AH742" i="6"/>
  <c r="AI742" i="6" s="1"/>
  <c r="AJ742" i="6" s="1"/>
  <c r="AK742" i="6" s="1"/>
  <c r="AI823" i="6"/>
  <c r="AJ823" i="6" s="1"/>
  <c r="AK823" i="6" s="1"/>
  <c r="AI791" i="6"/>
  <c r="AJ791" i="6" s="1"/>
  <c r="AK791" i="6" s="1"/>
  <c r="AI787" i="6"/>
  <c r="AJ787" i="6" s="1"/>
  <c r="AK787" i="6" s="1"/>
  <c r="AI759" i="6"/>
  <c r="AJ759" i="6" s="1"/>
  <c r="AK759" i="6" s="1"/>
  <c r="AI741" i="6"/>
  <c r="AJ741" i="6" s="1"/>
  <c r="AK741" i="6" s="1"/>
  <c r="AI727" i="6"/>
  <c r="AJ727" i="6" s="1"/>
  <c r="AK727" i="6" s="1"/>
  <c r="AI554" i="6"/>
  <c r="AJ538" i="6"/>
  <c r="AG530" i="6"/>
  <c r="AH514" i="6"/>
  <c r="AI498" i="6"/>
  <c r="AI482" i="6"/>
  <c r="AJ466" i="6"/>
  <c r="AG458" i="6"/>
  <c r="AO538" i="6"/>
  <c r="AO474" i="6"/>
  <c r="AH554" i="6"/>
  <c r="AI538" i="6"/>
  <c r="AJ522" i="6"/>
  <c r="AG514" i="6"/>
  <c r="AH498" i="6"/>
  <c r="AH482" i="6"/>
  <c r="AI466" i="6"/>
  <c r="AO546" i="6"/>
  <c r="AO482" i="6"/>
  <c r="AI562" i="6"/>
  <c r="AH522" i="6"/>
  <c r="AI506" i="6"/>
  <c r="AJ490" i="6"/>
  <c r="AG466" i="6"/>
  <c r="AO562" i="6"/>
  <c r="AO498" i="6"/>
  <c r="AH562" i="6"/>
  <c r="AJ546" i="6"/>
  <c r="AG522" i="6"/>
  <c r="AH506" i="6"/>
  <c r="AI490" i="6"/>
  <c r="AJ474" i="6"/>
  <c r="AO506" i="6"/>
  <c r="AI546" i="6"/>
  <c r="AJ530" i="6"/>
  <c r="AH490" i="6"/>
  <c r="AI474" i="6"/>
  <c r="AJ458" i="6"/>
  <c r="AO514" i="6"/>
  <c r="AH546" i="6"/>
  <c r="AI530" i="6"/>
  <c r="AJ514" i="6"/>
  <c r="AH474" i="6"/>
  <c r="AI458" i="6"/>
  <c r="AO458" i="6"/>
  <c r="AH530" i="6"/>
  <c r="AK500" i="6"/>
  <c r="AL500" i="6" s="1"/>
  <c r="AM500" i="6" s="1"/>
  <c r="AK516" i="6"/>
  <c r="AL516" i="6" s="1"/>
  <c r="AM516" i="6" s="1"/>
  <c r="AK564" i="6"/>
  <c r="AL564" i="6" s="1"/>
  <c r="AM564" i="6" s="1"/>
  <c r="AK542" i="6"/>
  <c r="AL542" i="6" s="1"/>
  <c r="AM542" i="6" s="1"/>
  <c r="AK468" i="6"/>
  <c r="AL468" i="6" s="1"/>
  <c r="AM468" i="6" s="1"/>
  <c r="AK540" i="6"/>
  <c r="AL540" i="6" s="1"/>
  <c r="AM540" i="6" s="1"/>
  <c r="AK524" i="6"/>
  <c r="AL524" i="6" s="1"/>
  <c r="AM524" i="6" s="1"/>
  <c r="AK495" i="6"/>
  <c r="AL495" i="6" s="1"/>
  <c r="AM495" i="6" s="1"/>
  <c r="AK460" i="6"/>
  <c r="AL460" i="6" s="1"/>
  <c r="AM460" i="6" s="1"/>
  <c r="AK484" i="6"/>
  <c r="AL484" i="6" s="1"/>
  <c r="AM484" i="6" s="1"/>
  <c r="AK479" i="6"/>
  <c r="AL479" i="6" s="1"/>
  <c r="AM479" i="6" s="1"/>
  <c r="AK477" i="6"/>
  <c r="AL477" i="6" s="1"/>
  <c r="AM477" i="6" s="1"/>
  <c r="AK532" i="6"/>
  <c r="AL532" i="6" s="1"/>
  <c r="AM532" i="6" s="1"/>
  <c r="AK560" i="6"/>
  <c r="AL560" i="6" s="1"/>
  <c r="AM560" i="6" s="1"/>
  <c r="AK556" i="6"/>
  <c r="AL556" i="6" s="1"/>
  <c r="AM556" i="6" s="1"/>
  <c r="AK551" i="6"/>
  <c r="AL551" i="6" s="1"/>
  <c r="AM551" i="6" s="1"/>
  <c r="AK502" i="6"/>
  <c r="AL502" i="6" s="1"/>
  <c r="AM502" i="6" s="1"/>
  <c r="AO570" i="6"/>
  <c r="AG570" i="6"/>
  <c r="AW571" i="6"/>
  <c r="B703" i="6" s="1"/>
  <c r="AH570" i="6"/>
  <c r="AI570" i="6"/>
  <c r="AK567" i="6"/>
  <c r="AL567" i="6" s="1"/>
  <c r="AM567" i="6" s="1"/>
  <c r="AJ563" i="6"/>
  <c r="AI547" i="6"/>
  <c r="AH531" i="6"/>
  <c r="AK518" i="6"/>
  <c r="AL518" i="6" s="1"/>
  <c r="AM518" i="6" s="1"/>
  <c r="AG515" i="6"/>
  <c r="AK511" i="6"/>
  <c r="AL511" i="6" s="1"/>
  <c r="AM511" i="6" s="1"/>
  <c r="AK506" i="6"/>
  <c r="AL506" i="6" s="1"/>
  <c r="AM506" i="6" s="1"/>
  <c r="AJ491" i="6"/>
  <c r="AI475" i="6"/>
  <c r="AH459" i="6"/>
  <c r="AI563" i="6"/>
  <c r="AH547" i="6"/>
  <c r="AG531" i="6"/>
  <c r="AK527" i="6"/>
  <c r="AL527" i="6" s="1"/>
  <c r="AM527" i="6" s="1"/>
  <c r="AJ507" i="6"/>
  <c r="AI491" i="6"/>
  <c r="AK478" i="6"/>
  <c r="AL478" i="6" s="1"/>
  <c r="AM478" i="6" s="1"/>
  <c r="AH475" i="6"/>
  <c r="AG459" i="6"/>
  <c r="AH563" i="6"/>
  <c r="AG547" i="6"/>
  <c r="AK543" i="6"/>
  <c r="AL543" i="6" s="1"/>
  <c r="AM543" i="6" s="1"/>
  <c r="AJ523" i="6"/>
  <c r="AI507" i="6"/>
  <c r="AH491" i="6"/>
  <c r="AG475" i="6"/>
  <c r="AK471" i="6"/>
  <c r="AL471" i="6" s="1"/>
  <c r="AM471" i="6" s="1"/>
  <c r="AJ467" i="6"/>
  <c r="AK566" i="6"/>
  <c r="AL566" i="6" s="1"/>
  <c r="AM566" i="6" s="1"/>
  <c r="AG563" i="6"/>
  <c r="AK559" i="6"/>
  <c r="AL559" i="6" s="1"/>
  <c r="AM559" i="6" s="1"/>
  <c r="AJ539" i="6"/>
  <c r="AI523" i="6"/>
  <c r="AK510" i="6"/>
  <c r="AL510" i="6" s="1"/>
  <c r="AM510" i="6" s="1"/>
  <c r="AH507" i="6"/>
  <c r="AG491" i="6"/>
  <c r="AK487" i="6"/>
  <c r="AL487" i="6" s="1"/>
  <c r="AM487" i="6" s="1"/>
  <c r="AJ483" i="6"/>
  <c r="AI467" i="6"/>
  <c r="AJ555" i="6"/>
  <c r="AI539" i="6"/>
  <c r="AH523" i="6"/>
  <c r="AK512" i="6"/>
  <c r="AL512" i="6" s="1"/>
  <c r="AM512" i="6" s="1"/>
  <c r="AG507" i="6"/>
  <c r="AK503" i="6"/>
  <c r="AL503" i="6" s="1"/>
  <c r="AM503" i="6" s="1"/>
  <c r="AJ499" i="6"/>
  <c r="AI483" i="6"/>
  <c r="AH467" i="6"/>
  <c r="AK454" i="6"/>
  <c r="AL454" i="6" s="1"/>
  <c r="AM454" i="6" s="1"/>
  <c r="AI555" i="6"/>
  <c r="AH539" i="6"/>
  <c r="AG523" i="6"/>
  <c r="AK519" i="6"/>
  <c r="AL519" i="6" s="1"/>
  <c r="AM519" i="6" s="1"/>
  <c r="AK517" i="6"/>
  <c r="AL517" i="6" s="1"/>
  <c r="AM517" i="6" s="1"/>
  <c r="AJ515" i="6"/>
  <c r="AI499" i="6"/>
  <c r="AH483" i="6"/>
  <c r="AG467" i="6"/>
  <c r="AK463" i="6"/>
  <c r="AL463" i="6" s="1"/>
  <c r="AM463" i="6" s="1"/>
  <c r="AO555" i="6"/>
  <c r="AO539" i="6"/>
  <c r="AO531" i="6"/>
  <c r="AO515" i="6"/>
  <c r="AO499" i="6"/>
  <c r="AO483" i="6"/>
  <c r="AO459" i="6"/>
  <c r="AK558" i="6"/>
  <c r="AL558" i="6" s="1"/>
  <c r="AM558" i="6" s="1"/>
  <c r="AK544" i="6"/>
  <c r="AL544" i="6" s="1"/>
  <c r="AM544" i="6" s="1"/>
  <c r="AK535" i="6"/>
  <c r="AL535" i="6" s="1"/>
  <c r="AM535" i="6" s="1"/>
  <c r="AK486" i="6"/>
  <c r="AL486" i="6" s="1"/>
  <c r="AM486" i="6" s="1"/>
  <c r="AG451" i="6"/>
  <c r="AH451" i="6"/>
  <c r="AI451" i="6"/>
  <c r="AJ451" i="6"/>
  <c r="AO451" i="6"/>
  <c r="AK568" i="6"/>
  <c r="AL568" i="6" s="1"/>
  <c r="AM568" i="6" s="1"/>
  <c r="AK520" i="6"/>
  <c r="AL520" i="6" s="1"/>
  <c r="AM520" i="6" s="1"/>
  <c r="AK504" i="6"/>
  <c r="AL504" i="6" s="1"/>
  <c r="AM504" i="6" s="1"/>
  <c r="AK488" i="6"/>
  <c r="AL488" i="6" s="1"/>
  <c r="AM488" i="6" s="1"/>
  <c r="AK472" i="6"/>
  <c r="AL472" i="6" s="1"/>
  <c r="AM472" i="6" s="1"/>
  <c r="AK456" i="6"/>
  <c r="AL456" i="6" s="1"/>
  <c r="AM456" i="6" s="1"/>
  <c r="AK501" i="6" l="1"/>
  <c r="AL501" i="6" s="1"/>
  <c r="AM501" i="6" s="1"/>
  <c r="AK569" i="6"/>
  <c r="AL569" i="6" s="1"/>
  <c r="AK509" i="6"/>
  <c r="AL509" i="6" s="1"/>
  <c r="AM509" i="6" s="1"/>
  <c r="AK530" i="6"/>
  <c r="AL530" i="6" s="1"/>
  <c r="AM530" i="6" s="1"/>
  <c r="AK453" i="6"/>
  <c r="AL453" i="6" s="1"/>
  <c r="AM453" i="6" s="1"/>
  <c r="AK533" i="6"/>
  <c r="AL533" i="6" s="1"/>
  <c r="AM533" i="6" s="1"/>
  <c r="AK541" i="6"/>
  <c r="AL541" i="6" s="1"/>
  <c r="AM541" i="6" s="1"/>
  <c r="AI729" i="6"/>
  <c r="AJ729" i="6" s="1"/>
  <c r="AK729" i="6" s="1"/>
  <c r="AK521" i="6"/>
  <c r="AL521" i="6" s="1"/>
  <c r="AM521" i="6" s="1"/>
  <c r="AK550" i="6"/>
  <c r="AL550" i="6" s="1"/>
  <c r="AM550" i="6" s="1"/>
  <c r="AI779" i="6"/>
  <c r="AJ779" i="6" s="1"/>
  <c r="AK779" i="6" s="1"/>
  <c r="AI751" i="6"/>
  <c r="AJ751" i="6" s="1"/>
  <c r="AK751" i="6" s="1"/>
  <c r="AK514" i="6"/>
  <c r="AL514" i="6" s="1"/>
  <c r="AM514" i="6" s="1"/>
  <c r="AK554" i="6"/>
  <c r="AL554" i="6" s="1"/>
  <c r="AM554" i="6" s="1"/>
  <c r="AK452" i="6"/>
  <c r="AL452" i="6" s="1"/>
  <c r="AK482" i="6"/>
  <c r="AL482" i="6" s="1"/>
  <c r="AM482" i="6" s="1"/>
  <c r="AK522" i="6"/>
  <c r="AL522" i="6" s="1"/>
  <c r="AM522" i="6" s="1"/>
  <c r="AK538" i="6"/>
  <c r="AL538" i="6" s="1"/>
  <c r="AM538" i="6" s="1"/>
  <c r="AK497" i="6"/>
  <c r="AL497" i="6" s="1"/>
  <c r="AM497" i="6" s="1"/>
  <c r="AK505" i="6"/>
  <c r="AL505" i="6" s="1"/>
  <c r="AM505" i="6" s="1"/>
  <c r="AM866" i="6"/>
  <c r="AL978" i="6"/>
  <c r="AM977" i="6" s="1"/>
  <c r="AI755" i="6"/>
  <c r="AJ755" i="6" s="1"/>
  <c r="AK755" i="6" s="1"/>
  <c r="AK562" i="6"/>
  <c r="AL562" i="6" s="1"/>
  <c r="AM562" i="6" s="1"/>
  <c r="AI758" i="6"/>
  <c r="AJ758" i="6" s="1"/>
  <c r="AK758" i="6" s="1"/>
  <c r="AK474" i="6"/>
  <c r="AL474" i="6" s="1"/>
  <c r="AM474" i="6" s="1"/>
  <c r="AK466" i="6"/>
  <c r="AL466" i="6" s="1"/>
  <c r="AM466" i="6" s="1"/>
  <c r="AK458" i="6"/>
  <c r="AL458" i="6" s="1"/>
  <c r="AM458" i="6" s="1"/>
  <c r="AI819" i="6"/>
  <c r="AJ819" i="6" s="1"/>
  <c r="AK819" i="6" s="1"/>
  <c r="AI822" i="6"/>
  <c r="AJ822" i="6" s="1"/>
  <c r="AK822" i="6" s="1"/>
  <c r="AP838" i="6"/>
  <c r="B844" i="6" s="1"/>
  <c r="AK546" i="6"/>
  <c r="AL546" i="6" s="1"/>
  <c r="AM546" i="6" s="1"/>
  <c r="AK498" i="6"/>
  <c r="AL498" i="6" s="1"/>
  <c r="AM498" i="6" s="1"/>
  <c r="AK523" i="6"/>
  <c r="AL523" i="6" s="1"/>
  <c r="AM523" i="6" s="1"/>
  <c r="AK490" i="6"/>
  <c r="AL490" i="6" s="1"/>
  <c r="AM490" i="6" s="1"/>
  <c r="AI726" i="6"/>
  <c r="AJ726" i="6" s="1"/>
  <c r="AK726" i="6" s="1"/>
  <c r="AI790" i="6"/>
  <c r="AJ790" i="6" s="1"/>
  <c r="AK790" i="6" s="1"/>
  <c r="AK563" i="6"/>
  <c r="AL563" i="6" s="1"/>
  <c r="AM563" i="6" s="1"/>
  <c r="AK539" i="6"/>
  <c r="AL539" i="6" s="1"/>
  <c r="AM539" i="6" s="1"/>
  <c r="AK531" i="6"/>
  <c r="AL531" i="6" s="1"/>
  <c r="AM531" i="6" s="1"/>
  <c r="AK499" i="6"/>
  <c r="AL499" i="6" s="1"/>
  <c r="AM499" i="6" s="1"/>
  <c r="AK555" i="6"/>
  <c r="AL555" i="6" s="1"/>
  <c r="AM555" i="6" s="1"/>
  <c r="AK507" i="6"/>
  <c r="AL507" i="6" s="1"/>
  <c r="AM507" i="6" s="1"/>
  <c r="AK459" i="6"/>
  <c r="AL459" i="6" s="1"/>
  <c r="AM459" i="6" s="1"/>
  <c r="AK483" i="6"/>
  <c r="AL483" i="6" s="1"/>
  <c r="AM483" i="6" s="1"/>
  <c r="AK570" i="6"/>
  <c r="AL570" i="6" s="1"/>
  <c r="AK547" i="6"/>
  <c r="AL547" i="6" s="1"/>
  <c r="AM547" i="6" s="1"/>
  <c r="AK467" i="6"/>
  <c r="AL467" i="6" s="1"/>
  <c r="AM467" i="6" s="1"/>
  <c r="AK515" i="6"/>
  <c r="AL515" i="6" s="1"/>
  <c r="AM515" i="6" s="1"/>
  <c r="AK491" i="6"/>
  <c r="AL491" i="6" s="1"/>
  <c r="AM491" i="6" s="1"/>
  <c r="AK475" i="6"/>
  <c r="AL475" i="6" s="1"/>
  <c r="AM475" i="6" s="1"/>
  <c r="AS571" i="6"/>
  <c r="B702" i="6" s="1"/>
  <c r="AK451" i="6"/>
  <c r="AL451" i="6" s="1"/>
  <c r="AM976" i="6" l="1"/>
  <c r="AM859" i="6"/>
  <c r="AJ838" i="6"/>
  <c r="AM451" i="6"/>
  <c r="AL571" i="6"/>
  <c r="AM569" i="6" s="1"/>
  <c r="AK719" i="6" l="1"/>
  <c r="AK836" i="6"/>
  <c r="AM978" i="6"/>
  <c r="AN978" i="6" s="1"/>
  <c r="B1108" i="6" s="1"/>
  <c r="AK837" i="6"/>
  <c r="AK838" i="6" s="1"/>
  <c r="AL838" i="6" s="1"/>
  <c r="B843" i="6" s="1"/>
  <c r="AM570" i="6"/>
  <c r="AM452" i="6"/>
  <c r="AM571" i="6" s="1"/>
  <c r="AN571" i="6" s="1"/>
  <c r="B701" i="6" s="1"/>
  <c r="B433" i="6" l="1"/>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187" i="6"/>
  <c r="AO187" i="6" s="1"/>
  <c r="D188" i="6"/>
  <c r="D189" i="6"/>
  <c r="D190" i="6"/>
  <c r="AG190" i="6" s="1"/>
  <c r="D191" i="6"/>
  <c r="D192" i="6"/>
  <c r="AG192" i="6" s="1"/>
  <c r="D193" i="6"/>
  <c r="AH193" i="6" s="1"/>
  <c r="D194" i="6"/>
  <c r="AO194" i="6" s="1"/>
  <c r="D195" i="6"/>
  <c r="AO195" i="6" s="1"/>
  <c r="D196" i="6"/>
  <c r="D197" i="6"/>
  <c r="D198" i="6"/>
  <c r="D199" i="6"/>
  <c r="D200" i="6"/>
  <c r="AG200" i="6" s="1"/>
  <c r="D201" i="6"/>
  <c r="AI201" i="6" s="1"/>
  <c r="D202" i="6"/>
  <c r="AO202" i="6" s="1"/>
  <c r="D203" i="6"/>
  <c r="AO203" i="6" s="1"/>
  <c r="D204" i="6"/>
  <c r="D205" i="6"/>
  <c r="D206" i="6"/>
  <c r="D207" i="6"/>
  <c r="D208" i="6"/>
  <c r="AG208" i="6" s="1"/>
  <c r="D209" i="6"/>
  <c r="AO209" i="6" s="1"/>
  <c r="D210" i="6"/>
  <c r="AO210" i="6" s="1"/>
  <c r="D211" i="6"/>
  <c r="AO211" i="6" s="1"/>
  <c r="D212" i="6"/>
  <c r="D213" i="6"/>
  <c r="D214" i="6"/>
  <c r="D215" i="6"/>
  <c r="D216" i="6"/>
  <c r="AO216" i="6" s="1"/>
  <c r="D217" i="6"/>
  <c r="AO217" i="6" s="1"/>
  <c r="D218" i="6"/>
  <c r="AO218" i="6" s="1"/>
  <c r="D219" i="6"/>
  <c r="D220" i="6"/>
  <c r="D221" i="6"/>
  <c r="D222" i="6"/>
  <c r="D223" i="6"/>
  <c r="D224" i="6"/>
  <c r="AG224" i="6" s="1"/>
  <c r="D225" i="6"/>
  <c r="AG225" i="6" s="1"/>
  <c r="D226" i="6"/>
  <c r="AO226" i="6" s="1"/>
  <c r="D227" i="6"/>
  <c r="D228" i="6"/>
  <c r="D229" i="6"/>
  <c r="D230" i="6"/>
  <c r="D231" i="6"/>
  <c r="D232" i="6"/>
  <c r="AG232" i="6" s="1"/>
  <c r="D233" i="6"/>
  <c r="AG233" i="6" s="1"/>
  <c r="D234" i="6"/>
  <c r="AO234" i="6" s="1"/>
  <c r="D235" i="6"/>
  <c r="D236" i="6"/>
  <c r="D237" i="6"/>
  <c r="D238" i="6"/>
  <c r="D239" i="6"/>
  <c r="D240" i="6"/>
  <c r="AJ240" i="6" s="1"/>
  <c r="D241" i="6"/>
  <c r="AJ241" i="6" s="1"/>
  <c r="D242" i="6"/>
  <c r="AO242" i="6" s="1"/>
  <c r="D243" i="6"/>
  <c r="AO243" i="6" s="1"/>
  <c r="D244" i="6"/>
  <c r="D245" i="6"/>
  <c r="D246" i="6"/>
  <c r="D247" i="6"/>
  <c r="D248" i="6"/>
  <c r="AI248" i="6" s="1"/>
  <c r="D249" i="6"/>
  <c r="AG249" i="6" s="1"/>
  <c r="D250" i="6"/>
  <c r="AO250" i="6" s="1"/>
  <c r="D251" i="6"/>
  <c r="AO251" i="6" s="1"/>
  <c r="D252" i="6"/>
  <c r="D253" i="6"/>
  <c r="D254" i="6"/>
  <c r="D255" i="6"/>
  <c r="D256" i="6"/>
  <c r="AI256" i="6" s="1"/>
  <c r="D257" i="6"/>
  <c r="AH257" i="6" s="1"/>
  <c r="D258" i="6"/>
  <c r="AO258" i="6" s="1"/>
  <c r="D259" i="6"/>
  <c r="AO259" i="6" s="1"/>
  <c r="D260" i="6"/>
  <c r="D261" i="6"/>
  <c r="D262" i="6"/>
  <c r="D263" i="6"/>
  <c r="D264" i="6"/>
  <c r="AG264" i="6" s="1"/>
  <c r="D265" i="6"/>
  <c r="AO265" i="6" s="1"/>
  <c r="D266" i="6"/>
  <c r="AO266" i="6" s="1"/>
  <c r="D267" i="6"/>
  <c r="AO267" i="6" s="1"/>
  <c r="D268" i="6"/>
  <c r="D269" i="6"/>
  <c r="D270" i="6"/>
  <c r="D271" i="6"/>
  <c r="D272" i="6"/>
  <c r="AO272" i="6" s="1"/>
  <c r="D273" i="6"/>
  <c r="AO273" i="6" s="1"/>
  <c r="D274" i="6"/>
  <c r="AO274" i="6" s="1"/>
  <c r="D275" i="6"/>
  <c r="D276" i="6"/>
  <c r="D277" i="6"/>
  <c r="D278" i="6"/>
  <c r="D279" i="6"/>
  <c r="D280" i="6"/>
  <c r="AG280" i="6" s="1"/>
  <c r="D281" i="6"/>
  <c r="AO281" i="6" s="1"/>
  <c r="D282" i="6"/>
  <c r="AO282" i="6" s="1"/>
  <c r="D283" i="6"/>
  <c r="D284" i="6"/>
  <c r="D285" i="6"/>
  <c r="D286" i="6"/>
  <c r="D287" i="6"/>
  <c r="D288" i="6"/>
  <c r="AJ288" i="6" s="1"/>
  <c r="D289" i="6"/>
  <c r="AG289" i="6" s="1"/>
  <c r="D290" i="6"/>
  <c r="AO290" i="6" s="1"/>
  <c r="D291" i="6"/>
  <c r="D292" i="6"/>
  <c r="D293" i="6"/>
  <c r="D294" i="6"/>
  <c r="D295" i="6"/>
  <c r="D296" i="6"/>
  <c r="AI296" i="6" s="1"/>
  <c r="D297" i="6"/>
  <c r="AG297" i="6" s="1"/>
  <c r="D298" i="6"/>
  <c r="AO298" i="6" s="1"/>
  <c r="D299" i="6"/>
  <c r="D300" i="6"/>
  <c r="D301" i="6"/>
  <c r="D302" i="6"/>
  <c r="D303" i="6"/>
  <c r="D304" i="6"/>
  <c r="AG304" i="6" s="1"/>
  <c r="D305" i="6"/>
  <c r="AJ305" i="6" s="1"/>
  <c r="D186" i="6"/>
  <c r="AO186" i="6" s="1"/>
  <c r="AW305" i="6"/>
  <c r="AV305" i="6"/>
  <c r="AU305" i="6"/>
  <c r="AT305" i="6"/>
  <c r="AT187" i="6"/>
  <c r="AU187" i="6"/>
  <c r="AV187" i="6"/>
  <c r="AW187" i="6"/>
  <c r="AT188" i="6"/>
  <c r="AU188" i="6"/>
  <c r="AV188" i="6"/>
  <c r="AW188" i="6"/>
  <c r="AT189" i="6"/>
  <c r="AU189" i="6"/>
  <c r="AV189" i="6"/>
  <c r="AW189" i="6"/>
  <c r="AT190" i="6"/>
  <c r="AU190" i="6"/>
  <c r="AV190" i="6"/>
  <c r="AW190" i="6"/>
  <c r="AT191" i="6"/>
  <c r="AU191" i="6"/>
  <c r="AV191" i="6"/>
  <c r="AW191" i="6"/>
  <c r="AT192" i="6"/>
  <c r="AU192" i="6"/>
  <c r="AV192" i="6"/>
  <c r="AW192" i="6"/>
  <c r="AT193" i="6"/>
  <c r="AU193" i="6"/>
  <c r="AV193" i="6"/>
  <c r="AW193" i="6"/>
  <c r="AT194" i="6"/>
  <c r="AU194" i="6"/>
  <c r="AV194" i="6"/>
  <c r="AW194" i="6"/>
  <c r="AT195" i="6"/>
  <c r="AU195" i="6"/>
  <c r="AV195" i="6"/>
  <c r="AW195" i="6"/>
  <c r="AT196" i="6"/>
  <c r="AU196" i="6"/>
  <c r="AV196" i="6"/>
  <c r="AW196" i="6"/>
  <c r="AT197" i="6"/>
  <c r="AU197" i="6"/>
  <c r="AV197" i="6"/>
  <c r="AW197" i="6"/>
  <c r="AT198" i="6"/>
  <c r="AU198" i="6"/>
  <c r="AV198" i="6"/>
  <c r="AW198" i="6"/>
  <c r="AT199" i="6"/>
  <c r="AU199" i="6"/>
  <c r="AV199" i="6"/>
  <c r="AW199" i="6"/>
  <c r="AT200" i="6"/>
  <c r="AU200" i="6"/>
  <c r="AV200" i="6"/>
  <c r="AW200" i="6"/>
  <c r="AT201" i="6"/>
  <c r="AU201" i="6"/>
  <c r="AV201" i="6"/>
  <c r="AW201" i="6"/>
  <c r="AT202" i="6"/>
  <c r="AU202" i="6"/>
  <c r="AV202" i="6"/>
  <c r="AW202" i="6"/>
  <c r="AT203" i="6"/>
  <c r="AU203" i="6"/>
  <c r="AV203" i="6"/>
  <c r="AW203" i="6"/>
  <c r="AT204" i="6"/>
  <c r="AU204" i="6"/>
  <c r="AV204" i="6"/>
  <c r="AW204" i="6"/>
  <c r="AT205" i="6"/>
  <c r="AU205" i="6"/>
  <c r="AV205" i="6"/>
  <c r="AW205" i="6"/>
  <c r="AT206" i="6"/>
  <c r="AU206" i="6"/>
  <c r="AV206" i="6"/>
  <c r="AW206" i="6"/>
  <c r="AT207" i="6"/>
  <c r="AU207" i="6"/>
  <c r="AV207" i="6"/>
  <c r="AW207" i="6"/>
  <c r="AT208" i="6"/>
  <c r="AU208" i="6"/>
  <c r="AV208" i="6"/>
  <c r="AW208" i="6"/>
  <c r="AT209" i="6"/>
  <c r="AU209" i="6"/>
  <c r="AV209" i="6"/>
  <c r="AW209" i="6"/>
  <c r="AT210" i="6"/>
  <c r="AU210" i="6"/>
  <c r="AV210" i="6"/>
  <c r="AW210" i="6"/>
  <c r="AT211" i="6"/>
  <c r="AU211" i="6"/>
  <c r="AV211" i="6"/>
  <c r="AW211" i="6"/>
  <c r="AT212" i="6"/>
  <c r="AU212" i="6"/>
  <c r="AV212" i="6"/>
  <c r="AW212" i="6"/>
  <c r="AT213" i="6"/>
  <c r="AU213" i="6"/>
  <c r="AV213" i="6"/>
  <c r="AW213" i="6"/>
  <c r="AT214" i="6"/>
  <c r="AU214" i="6"/>
  <c r="AV214" i="6"/>
  <c r="AW214" i="6"/>
  <c r="AT215" i="6"/>
  <c r="AU215" i="6"/>
  <c r="AV215" i="6"/>
  <c r="AW215" i="6"/>
  <c r="AT216" i="6"/>
  <c r="AU216" i="6"/>
  <c r="AV216" i="6"/>
  <c r="AW216" i="6"/>
  <c r="AT217" i="6"/>
  <c r="AU217" i="6"/>
  <c r="AV217" i="6"/>
  <c r="AW217" i="6"/>
  <c r="AT218" i="6"/>
  <c r="AU218" i="6"/>
  <c r="AV218" i="6"/>
  <c r="AW218" i="6"/>
  <c r="AT219" i="6"/>
  <c r="AU219" i="6"/>
  <c r="AV219" i="6"/>
  <c r="AW219" i="6"/>
  <c r="AT220" i="6"/>
  <c r="AU220" i="6"/>
  <c r="AV220" i="6"/>
  <c r="AW220" i="6"/>
  <c r="AT221" i="6"/>
  <c r="AU221" i="6"/>
  <c r="AV221" i="6"/>
  <c r="AW221" i="6"/>
  <c r="AT222" i="6"/>
  <c r="AU222" i="6"/>
  <c r="AV222" i="6"/>
  <c r="AW222" i="6"/>
  <c r="AT223" i="6"/>
  <c r="AU223" i="6"/>
  <c r="AV223" i="6"/>
  <c r="AW223" i="6"/>
  <c r="AT224" i="6"/>
  <c r="AU224" i="6"/>
  <c r="AV224" i="6"/>
  <c r="AW224" i="6"/>
  <c r="AT225" i="6"/>
  <c r="AU225" i="6"/>
  <c r="AV225" i="6"/>
  <c r="AW225" i="6"/>
  <c r="AT226" i="6"/>
  <c r="AU226" i="6"/>
  <c r="AV226" i="6"/>
  <c r="AW226" i="6"/>
  <c r="AT227" i="6"/>
  <c r="AU227" i="6"/>
  <c r="AV227" i="6"/>
  <c r="AW227" i="6"/>
  <c r="AT228" i="6"/>
  <c r="AU228" i="6"/>
  <c r="AV228" i="6"/>
  <c r="AW228" i="6"/>
  <c r="AT229" i="6"/>
  <c r="AU229" i="6"/>
  <c r="AV229" i="6"/>
  <c r="AW229" i="6"/>
  <c r="AT230" i="6"/>
  <c r="AU230" i="6"/>
  <c r="AV230" i="6"/>
  <c r="AW230" i="6"/>
  <c r="AT231" i="6"/>
  <c r="AU231" i="6"/>
  <c r="AV231" i="6"/>
  <c r="AW231" i="6"/>
  <c r="AT232" i="6"/>
  <c r="AU232" i="6"/>
  <c r="AV232" i="6"/>
  <c r="AW232" i="6"/>
  <c r="AT233" i="6"/>
  <c r="AU233" i="6"/>
  <c r="AV233" i="6"/>
  <c r="AW233" i="6"/>
  <c r="AT234" i="6"/>
  <c r="AU234" i="6"/>
  <c r="AV234" i="6"/>
  <c r="AW234" i="6"/>
  <c r="AT235" i="6"/>
  <c r="AU235" i="6"/>
  <c r="AV235" i="6"/>
  <c r="AW235" i="6"/>
  <c r="AT236" i="6"/>
  <c r="AU236" i="6"/>
  <c r="AV236" i="6"/>
  <c r="AW236" i="6"/>
  <c r="AT237" i="6"/>
  <c r="AU237" i="6"/>
  <c r="AV237" i="6"/>
  <c r="AW237" i="6"/>
  <c r="AT238" i="6"/>
  <c r="AU238" i="6"/>
  <c r="AV238" i="6"/>
  <c r="AW238" i="6"/>
  <c r="AT239" i="6"/>
  <c r="AU239" i="6"/>
  <c r="AV239" i="6"/>
  <c r="AW239" i="6"/>
  <c r="AT240" i="6"/>
  <c r="AU240" i="6"/>
  <c r="AV240" i="6"/>
  <c r="AW240" i="6"/>
  <c r="AT241" i="6"/>
  <c r="AU241" i="6"/>
  <c r="AV241" i="6"/>
  <c r="AW241" i="6"/>
  <c r="AT242" i="6"/>
  <c r="AU242" i="6"/>
  <c r="AV242" i="6"/>
  <c r="AW242" i="6"/>
  <c r="AT243" i="6"/>
  <c r="AU243" i="6"/>
  <c r="AV243" i="6"/>
  <c r="AW243" i="6"/>
  <c r="AT244" i="6"/>
  <c r="AU244" i="6"/>
  <c r="AV244" i="6"/>
  <c r="AW244" i="6"/>
  <c r="AT245" i="6"/>
  <c r="AU245" i="6"/>
  <c r="AV245" i="6"/>
  <c r="AW245" i="6"/>
  <c r="AT246" i="6"/>
  <c r="AU246" i="6"/>
  <c r="AV246" i="6"/>
  <c r="AW246" i="6"/>
  <c r="AT247" i="6"/>
  <c r="AU247" i="6"/>
  <c r="AV247" i="6"/>
  <c r="AW247" i="6"/>
  <c r="AT248" i="6"/>
  <c r="AU248" i="6"/>
  <c r="AV248" i="6"/>
  <c r="AW248" i="6"/>
  <c r="AT249" i="6"/>
  <c r="AU249" i="6"/>
  <c r="AV249" i="6"/>
  <c r="AW249" i="6"/>
  <c r="AT250" i="6"/>
  <c r="AU250" i="6"/>
  <c r="AV250" i="6"/>
  <c r="AW250" i="6"/>
  <c r="AT251" i="6"/>
  <c r="AU251" i="6"/>
  <c r="AV251" i="6"/>
  <c r="AW251" i="6"/>
  <c r="AT252" i="6"/>
  <c r="AU252" i="6"/>
  <c r="AV252" i="6"/>
  <c r="AW252" i="6"/>
  <c r="AT253" i="6"/>
  <c r="AU253" i="6"/>
  <c r="AV253" i="6"/>
  <c r="AW253" i="6"/>
  <c r="AT254" i="6"/>
  <c r="AU254" i="6"/>
  <c r="AV254" i="6"/>
  <c r="AW254" i="6"/>
  <c r="AT255" i="6"/>
  <c r="AU255" i="6"/>
  <c r="AV255" i="6"/>
  <c r="AW255" i="6"/>
  <c r="AT256" i="6"/>
  <c r="AU256" i="6"/>
  <c r="AV256" i="6"/>
  <c r="AW256" i="6"/>
  <c r="AT257" i="6"/>
  <c r="AU257" i="6"/>
  <c r="AV257" i="6"/>
  <c r="AW257" i="6"/>
  <c r="AT258" i="6"/>
  <c r="AU258" i="6"/>
  <c r="AV258" i="6"/>
  <c r="AW258" i="6"/>
  <c r="AT259" i="6"/>
  <c r="AU259" i="6"/>
  <c r="AV259" i="6"/>
  <c r="AW259" i="6"/>
  <c r="AT260" i="6"/>
  <c r="AU260" i="6"/>
  <c r="AV260" i="6"/>
  <c r="AW260" i="6"/>
  <c r="AT261" i="6"/>
  <c r="AU261" i="6"/>
  <c r="AV261" i="6"/>
  <c r="AW261" i="6"/>
  <c r="AT262" i="6"/>
  <c r="AU262" i="6"/>
  <c r="AV262" i="6"/>
  <c r="AW262" i="6"/>
  <c r="AT263" i="6"/>
  <c r="AU263" i="6"/>
  <c r="AV263" i="6"/>
  <c r="AW263" i="6"/>
  <c r="AT264" i="6"/>
  <c r="AU264" i="6"/>
  <c r="AV264" i="6"/>
  <c r="AW264" i="6"/>
  <c r="AT265" i="6"/>
  <c r="AU265" i="6"/>
  <c r="AV265" i="6"/>
  <c r="AW265" i="6"/>
  <c r="AT266" i="6"/>
  <c r="AU266" i="6"/>
  <c r="AV266" i="6"/>
  <c r="AW266" i="6"/>
  <c r="AT267" i="6"/>
  <c r="AU267" i="6"/>
  <c r="AV267" i="6"/>
  <c r="AW267" i="6"/>
  <c r="AT268" i="6"/>
  <c r="AU268" i="6"/>
  <c r="AV268" i="6"/>
  <c r="AW268" i="6"/>
  <c r="AT269" i="6"/>
  <c r="AU269" i="6"/>
  <c r="AV269" i="6"/>
  <c r="AW269" i="6"/>
  <c r="AT270" i="6"/>
  <c r="AU270" i="6"/>
  <c r="AV270" i="6"/>
  <c r="AW270" i="6"/>
  <c r="AT271" i="6"/>
  <c r="AU271" i="6"/>
  <c r="AV271" i="6"/>
  <c r="AW271" i="6"/>
  <c r="AT272" i="6"/>
  <c r="AU272" i="6"/>
  <c r="AV272" i="6"/>
  <c r="AW272" i="6"/>
  <c r="AT273" i="6"/>
  <c r="AU273" i="6"/>
  <c r="AV273" i="6"/>
  <c r="AW273" i="6"/>
  <c r="AT274" i="6"/>
  <c r="AU274" i="6"/>
  <c r="AV274" i="6"/>
  <c r="AW274" i="6"/>
  <c r="AT275" i="6"/>
  <c r="AU275" i="6"/>
  <c r="AV275" i="6"/>
  <c r="AW275" i="6"/>
  <c r="AT276" i="6"/>
  <c r="AU276" i="6"/>
  <c r="AV276" i="6"/>
  <c r="AW276" i="6"/>
  <c r="AT277" i="6"/>
  <c r="AU277" i="6"/>
  <c r="AV277" i="6"/>
  <c r="AW277" i="6"/>
  <c r="AT278" i="6"/>
  <c r="AU278" i="6"/>
  <c r="AV278" i="6"/>
  <c r="AW278" i="6"/>
  <c r="AT279" i="6"/>
  <c r="AU279" i="6"/>
  <c r="AV279" i="6"/>
  <c r="AW279" i="6"/>
  <c r="AT280" i="6"/>
  <c r="AU280" i="6"/>
  <c r="AV280" i="6"/>
  <c r="AW280" i="6"/>
  <c r="AT281" i="6"/>
  <c r="AU281" i="6"/>
  <c r="AV281" i="6"/>
  <c r="AW281" i="6"/>
  <c r="AT282" i="6"/>
  <c r="AU282" i="6"/>
  <c r="AV282" i="6"/>
  <c r="AW282" i="6"/>
  <c r="AT283" i="6"/>
  <c r="AU283" i="6"/>
  <c r="AV283" i="6"/>
  <c r="AW283" i="6"/>
  <c r="AT284" i="6"/>
  <c r="AU284" i="6"/>
  <c r="AV284" i="6"/>
  <c r="AW284" i="6"/>
  <c r="AT285" i="6"/>
  <c r="AU285" i="6"/>
  <c r="AV285" i="6"/>
  <c r="AW285" i="6"/>
  <c r="AT286" i="6"/>
  <c r="AU286" i="6"/>
  <c r="AV286" i="6"/>
  <c r="AW286" i="6"/>
  <c r="AT287" i="6"/>
  <c r="AU287" i="6"/>
  <c r="AV287" i="6"/>
  <c r="AW287" i="6"/>
  <c r="AT288" i="6"/>
  <c r="AU288" i="6"/>
  <c r="AV288" i="6"/>
  <c r="AW288" i="6"/>
  <c r="AT289" i="6"/>
  <c r="AU289" i="6"/>
  <c r="AV289" i="6"/>
  <c r="AW289" i="6"/>
  <c r="AT290" i="6"/>
  <c r="AU290" i="6"/>
  <c r="AV290" i="6"/>
  <c r="AW290" i="6"/>
  <c r="AT291" i="6"/>
  <c r="AU291" i="6"/>
  <c r="AV291" i="6"/>
  <c r="AW291" i="6"/>
  <c r="AT292" i="6"/>
  <c r="AU292" i="6"/>
  <c r="AV292" i="6"/>
  <c r="AW292" i="6"/>
  <c r="AT293" i="6"/>
  <c r="AU293" i="6"/>
  <c r="AV293" i="6"/>
  <c r="AW293" i="6"/>
  <c r="AT294" i="6"/>
  <c r="AU294" i="6"/>
  <c r="AV294" i="6"/>
  <c r="AW294" i="6"/>
  <c r="AT295" i="6"/>
  <c r="AU295" i="6"/>
  <c r="AV295" i="6"/>
  <c r="AW295" i="6"/>
  <c r="AT296" i="6"/>
  <c r="AU296" i="6"/>
  <c r="AV296" i="6"/>
  <c r="AW296" i="6"/>
  <c r="AT297" i="6"/>
  <c r="AU297" i="6"/>
  <c r="AV297" i="6"/>
  <c r="AW297" i="6"/>
  <c r="AT298" i="6"/>
  <c r="AU298" i="6"/>
  <c r="AV298" i="6"/>
  <c r="AW298" i="6"/>
  <c r="AT299" i="6"/>
  <c r="AU299" i="6"/>
  <c r="AV299" i="6"/>
  <c r="AW299" i="6"/>
  <c r="AT300" i="6"/>
  <c r="AU300" i="6"/>
  <c r="AV300" i="6"/>
  <c r="AW300" i="6"/>
  <c r="AT301" i="6"/>
  <c r="AU301" i="6"/>
  <c r="AV301" i="6"/>
  <c r="AW301" i="6"/>
  <c r="AT302" i="6"/>
  <c r="AU302" i="6"/>
  <c r="AV302" i="6"/>
  <c r="AW302" i="6"/>
  <c r="AT303" i="6"/>
  <c r="AU303" i="6"/>
  <c r="AV303" i="6"/>
  <c r="AW303" i="6"/>
  <c r="AT304" i="6"/>
  <c r="AU304" i="6"/>
  <c r="AV304" i="6"/>
  <c r="AW304" i="6"/>
  <c r="AW186" i="6"/>
  <c r="AV186" i="6"/>
  <c r="AU186" i="6"/>
  <c r="AT186" i="6"/>
  <c r="AS305" i="6"/>
  <c r="AR305" i="6"/>
  <c r="AQ305" i="6"/>
  <c r="AP305" i="6"/>
  <c r="AP187" i="6"/>
  <c r="AQ187" i="6"/>
  <c r="AR187" i="6"/>
  <c r="AS187" i="6"/>
  <c r="AO188" i="6"/>
  <c r="AP188" i="6"/>
  <c r="AQ188" i="6"/>
  <c r="AR188" i="6"/>
  <c r="AS188" i="6"/>
  <c r="AO189" i="6"/>
  <c r="AP189" i="6"/>
  <c r="AQ189" i="6"/>
  <c r="AR189" i="6"/>
  <c r="AS189" i="6"/>
  <c r="AP190" i="6"/>
  <c r="AQ190" i="6"/>
  <c r="AR190" i="6"/>
  <c r="AS190" i="6"/>
  <c r="AO191" i="6"/>
  <c r="AP191" i="6"/>
  <c r="AQ191" i="6"/>
  <c r="AR191" i="6"/>
  <c r="AS191" i="6"/>
  <c r="AP192" i="6"/>
  <c r="AQ192" i="6"/>
  <c r="AR192" i="6"/>
  <c r="AS192" i="6"/>
  <c r="AP193" i="6"/>
  <c r="AQ193" i="6"/>
  <c r="AR193" i="6"/>
  <c r="AS193" i="6"/>
  <c r="AP194" i="6"/>
  <c r="AQ194" i="6"/>
  <c r="AR194" i="6"/>
  <c r="AS194" i="6"/>
  <c r="AP195" i="6"/>
  <c r="AQ195" i="6"/>
  <c r="AR195" i="6"/>
  <c r="AS195" i="6"/>
  <c r="AO196" i="6"/>
  <c r="AP196" i="6"/>
  <c r="AQ196" i="6"/>
  <c r="AR196" i="6"/>
  <c r="AS196" i="6"/>
  <c r="AO197" i="6"/>
  <c r="AP197" i="6"/>
  <c r="AQ197" i="6"/>
  <c r="AR197" i="6"/>
  <c r="AS197" i="6"/>
  <c r="AO198" i="6"/>
  <c r="AP198" i="6"/>
  <c r="AQ198" i="6"/>
  <c r="AR198" i="6"/>
  <c r="AS198" i="6"/>
  <c r="AO199" i="6"/>
  <c r="AP199" i="6"/>
  <c r="AQ199" i="6"/>
  <c r="AR199" i="6"/>
  <c r="AS199" i="6"/>
  <c r="AO200" i="6"/>
  <c r="AP200" i="6"/>
  <c r="AQ200" i="6"/>
  <c r="AR200" i="6"/>
  <c r="AS200" i="6"/>
  <c r="AP201" i="6"/>
  <c r="AQ201" i="6"/>
  <c r="AR201" i="6"/>
  <c r="AS201" i="6"/>
  <c r="AP202" i="6"/>
  <c r="AQ202" i="6"/>
  <c r="AR202" i="6"/>
  <c r="AS202" i="6"/>
  <c r="AP203" i="6"/>
  <c r="AQ203" i="6"/>
  <c r="AR203" i="6"/>
  <c r="AS203" i="6"/>
  <c r="AO204" i="6"/>
  <c r="AP204" i="6"/>
  <c r="AQ204" i="6"/>
  <c r="AR204" i="6"/>
  <c r="AS204" i="6"/>
  <c r="AO205" i="6"/>
  <c r="AP205" i="6"/>
  <c r="AQ205" i="6"/>
  <c r="AR205" i="6"/>
  <c r="AS205" i="6"/>
  <c r="AO206" i="6"/>
  <c r="AP206" i="6"/>
  <c r="AQ206" i="6"/>
  <c r="AR206" i="6"/>
  <c r="AS206" i="6"/>
  <c r="AO207" i="6"/>
  <c r="AP207" i="6"/>
  <c r="AQ207" i="6"/>
  <c r="AR207" i="6"/>
  <c r="AS207" i="6"/>
  <c r="AP208" i="6"/>
  <c r="AQ208" i="6"/>
  <c r="AR208" i="6"/>
  <c r="AS208" i="6"/>
  <c r="AP209" i="6"/>
  <c r="AQ209" i="6"/>
  <c r="AR209" i="6"/>
  <c r="AS209" i="6"/>
  <c r="AP210" i="6"/>
  <c r="AQ210" i="6"/>
  <c r="AR210" i="6"/>
  <c r="AS210" i="6"/>
  <c r="AP211" i="6"/>
  <c r="AQ211" i="6"/>
  <c r="AR211" i="6"/>
  <c r="AS211" i="6"/>
  <c r="AO212" i="6"/>
  <c r="AP212" i="6"/>
  <c r="AQ212" i="6"/>
  <c r="AR212" i="6"/>
  <c r="AS212" i="6"/>
  <c r="AO213" i="6"/>
  <c r="AP213" i="6"/>
  <c r="AQ213" i="6"/>
  <c r="AR213" i="6"/>
  <c r="AS213" i="6"/>
  <c r="AO214" i="6"/>
  <c r="AP214" i="6"/>
  <c r="AQ214" i="6"/>
  <c r="AR214" i="6"/>
  <c r="AS214" i="6"/>
  <c r="AO215" i="6"/>
  <c r="AP215" i="6"/>
  <c r="AQ215" i="6"/>
  <c r="AR215" i="6"/>
  <c r="AS215" i="6"/>
  <c r="AP216" i="6"/>
  <c r="AQ216" i="6"/>
  <c r="AR216" i="6"/>
  <c r="AS216" i="6"/>
  <c r="AP217" i="6"/>
  <c r="AQ217" i="6"/>
  <c r="AR217" i="6"/>
  <c r="AS217" i="6"/>
  <c r="AP218" i="6"/>
  <c r="AQ218" i="6"/>
  <c r="AR218" i="6"/>
  <c r="AS218" i="6"/>
  <c r="AO219" i="6"/>
  <c r="AP219" i="6"/>
  <c r="AQ219" i="6"/>
  <c r="AR219" i="6"/>
  <c r="AS219" i="6"/>
  <c r="AO220" i="6"/>
  <c r="AP220" i="6"/>
  <c r="AQ220" i="6"/>
  <c r="AR220" i="6"/>
  <c r="AS220" i="6"/>
  <c r="AO221" i="6"/>
  <c r="AP221" i="6"/>
  <c r="AQ221" i="6"/>
  <c r="AR221" i="6"/>
  <c r="AS221" i="6"/>
  <c r="AO222" i="6"/>
  <c r="AP222" i="6"/>
  <c r="AQ222" i="6"/>
  <c r="AR222" i="6"/>
  <c r="AS222" i="6"/>
  <c r="AO223" i="6"/>
  <c r="AP223" i="6"/>
  <c r="AQ223" i="6"/>
  <c r="AR223" i="6"/>
  <c r="AS223" i="6"/>
  <c r="AO224" i="6"/>
  <c r="AP224" i="6"/>
  <c r="AQ224" i="6"/>
  <c r="AR224" i="6"/>
  <c r="AS224" i="6"/>
  <c r="AP225" i="6"/>
  <c r="AQ225" i="6"/>
  <c r="AR225" i="6"/>
  <c r="AS225" i="6"/>
  <c r="AP226" i="6"/>
  <c r="AQ226" i="6"/>
  <c r="AR226" i="6"/>
  <c r="AS226" i="6"/>
  <c r="AO227" i="6"/>
  <c r="AP227" i="6"/>
  <c r="AQ227" i="6"/>
  <c r="AR227" i="6"/>
  <c r="AS227" i="6"/>
  <c r="AO228" i="6"/>
  <c r="AP228" i="6"/>
  <c r="AQ228" i="6"/>
  <c r="AR228" i="6"/>
  <c r="AS228" i="6"/>
  <c r="AO229" i="6"/>
  <c r="AP229" i="6"/>
  <c r="AQ229" i="6"/>
  <c r="AR229" i="6"/>
  <c r="AS229" i="6"/>
  <c r="AO230" i="6"/>
  <c r="AP230" i="6"/>
  <c r="AQ230" i="6"/>
  <c r="AR230" i="6"/>
  <c r="AS230" i="6"/>
  <c r="AO231" i="6"/>
  <c r="AP231" i="6"/>
  <c r="AQ231" i="6"/>
  <c r="AR231" i="6"/>
  <c r="AS231" i="6"/>
  <c r="AP232" i="6"/>
  <c r="AQ232" i="6"/>
  <c r="AR232" i="6"/>
  <c r="AS232" i="6"/>
  <c r="AP233" i="6"/>
  <c r="AQ233" i="6"/>
  <c r="AR233" i="6"/>
  <c r="AS233" i="6"/>
  <c r="AP234" i="6"/>
  <c r="AQ234" i="6"/>
  <c r="AR234" i="6"/>
  <c r="AS234" i="6"/>
  <c r="AO235" i="6"/>
  <c r="AP235" i="6"/>
  <c r="AQ235" i="6"/>
  <c r="AR235" i="6"/>
  <c r="AS235" i="6"/>
  <c r="AO236" i="6"/>
  <c r="AP236" i="6"/>
  <c r="AQ236" i="6"/>
  <c r="AR236" i="6"/>
  <c r="AS236" i="6"/>
  <c r="AO237" i="6"/>
  <c r="AP237" i="6"/>
  <c r="AQ237" i="6"/>
  <c r="AR237" i="6"/>
  <c r="AS237" i="6"/>
  <c r="AO238" i="6"/>
  <c r="AP238" i="6"/>
  <c r="AQ238" i="6"/>
  <c r="AR238" i="6"/>
  <c r="AS238" i="6"/>
  <c r="AO239" i="6"/>
  <c r="AP239" i="6"/>
  <c r="AQ239" i="6"/>
  <c r="AR239" i="6"/>
  <c r="AS239" i="6"/>
  <c r="AP240" i="6"/>
  <c r="AQ240" i="6"/>
  <c r="AR240" i="6"/>
  <c r="AS240" i="6"/>
  <c r="AP241" i="6"/>
  <c r="AQ241" i="6"/>
  <c r="AR241" i="6"/>
  <c r="AS241" i="6"/>
  <c r="AP242" i="6"/>
  <c r="AQ242" i="6"/>
  <c r="AR242" i="6"/>
  <c r="AS242" i="6"/>
  <c r="AP243" i="6"/>
  <c r="AQ243" i="6"/>
  <c r="AR243" i="6"/>
  <c r="AS243" i="6"/>
  <c r="AO244" i="6"/>
  <c r="AP244" i="6"/>
  <c r="AQ244" i="6"/>
  <c r="AR244" i="6"/>
  <c r="AS244" i="6"/>
  <c r="AO245" i="6"/>
  <c r="AP245" i="6"/>
  <c r="AQ245" i="6"/>
  <c r="AR245" i="6"/>
  <c r="AS245" i="6"/>
  <c r="AO246" i="6"/>
  <c r="AP246" i="6"/>
  <c r="AQ246" i="6"/>
  <c r="AR246" i="6"/>
  <c r="AS246" i="6"/>
  <c r="AO247" i="6"/>
  <c r="AP247" i="6"/>
  <c r="AQ247" i="6"/>
  <c r="AR247" i="6"/>
  <c r="AS247" i="6"/>
  <c r="AP248" i="6"/>
  <c r="AQ248" i="6"/>
  <c r="AR248" i="6"/>
  <c r="AS248" i="6"/>
  <c r="AP249" i="6"/>
  <c r="AQ249" i="6"/>
  <c r="AR249" i="6"/>
  <c r="AS249" i="6"/>
  <c r="AP250" i="6"/>
  <c r="AQ250" i="6"/>
  <c r="AR250" i="6"/>
  <c r="AS250" i="6"/>
  <c r="AP251" i="6"/>
  <c r="AQ251" i="6"/>
  <c r="AR251" i="6"/>
  <c r="AS251" i="6"/>
  <c r="AO252" i="6"/>
  <c r="AP252" i="6"/>
  <c r="AQ252" i="6"/>
  <c r="AR252" i="6"/>
  <c r="AS252" i="6"/>
  <c r="AO253" i="6"/>
  <c r="AP253" i="6"/>
  <c r="AQ253" i="6"/>
  <c r="AR253" i="6"/>
  <c r="AS253" i="6"/>
  <c r="AO254" i="6"/>
  <c r="AP254" i="6"/>
  <c r="AQ254" i="6"/>
  <c r="AR254" i="6"/>
  <c r="AS254" i="6"/>
  <c r="AO255" i="6"/>
  <c r="AP255" i="6"/>
  <c r="AQ255" i="6"/>
  <c r="AR255" i="6"/>
  <c r="AS255" i="6"/>
  <c r="AP256" i="6"/>
  <c r="AQ256" i="6"/>
  <c r="AR256" i="6"/>
  <c r="AS256" i="6"/>
  <c r="AP257" i="6"/>
  <c r="AQ257" i="6"/>
  <c r="AR257" i="6"/>
  <c r="AS257" i="6"/>
  <c r="AP258" i="6"/>
  <c r="AQ258" i="6"/>
  <c r="AR258" i="6"/>
  <c r="AS258" i="6"/>
  <c r="AP259" i="6"/>
  <c r="AQ259" i="6"/>
  <c r="AR259" i="6"/>
  <c r="AS259" i="6"/>
  <c r="AO260" i="6"/>
  <c r="AP260" i="6"/>
  <c r="AQ260" i="6"/>
  <c r="AR260" i="6"/>
  <c r="AS260" i="6"/>
  <c r="AO261" i="6"/>
  <c r="AP261" i="6"/>
  <c r="AQ261" i="6"/>
  <c r="AR261" i="6"/>
  <c r="AS261" i="6"/>
  <c r="AO262" i="6"/>
  <c r="AP262" i="6"/>
  <c r="AQ262" i="6"/>
  <c r="AR262" i="6"/>
  <c r="AS262" i="6"/>
  <c r="AO263" i="6"/>
  <c r="AP263" i="6"/>
  <c r="AQ263" i="6"/>
  <c r="AR263" i="6"/>
  <c r="AS263" i="6"/>
  <c r="AP264" i="6"/>
  <c r="AQ264" i="6"/>
  <c r="AR264" i="6"/>
  <c r="AS264" i="6"/>
  <c r="AP265" i="6"/>
  <c r="AQ265" i="6"/>
  <c r="AR265" i="6"/>
  <c r="AS265" i="6"/>
  <c r="AP266" i="6"/>
  <c r="AQ266" i="6"/>
  <c r="AR266" i="6"/>
  <c r="AS266" i="6"/>
  <c r="AP267" i="6"/>
  <c r="AQ267" i="6"/>
  <c r="AR267" i="6"/>
  <c r="AS267" i="6"/>
  <c r="AO268" i="6"/>
  <c r="AP268" i="6"/>
  <c r="AQ268" i="6"/>
  <c r="AR268" i="6"/>
  <c r="AS268" i="6"/>
  <c r="AO269" i="6"/>
  <c r="AP269" i="6"/>
  <c r="AQ269" i="6"/>
  <c r="AR269" i="6"/>
  <c r="AS269" i="6"/>
  <c r="AO270" i="6"/>
  <c r="AP270" i="6"/>
  <c r="AQ270" i="6"/>
  <c r="AR270" i="6"/>
  <c r="AS270" i="6"/>
  <c r="AO271" i="6"/>
  <c r="AP271" i="6"/>
  <c r="AQ271" i="6"/>
  <c r="AR271" i="6"/>
  <c r="AS271" i="6"/>
  <c r="AP272" i="6"/>
  <c r="AQ272" i="6"/>
  <c r="AR272" i="6"/>
  <c r="AS272" i="6"/>
  <c r="AP273" i="6"/>
  <c r="AQ273" i="6"/>
  <c r="AR273" i="6"/>
  <c r="AS273" i="6"/>
  <c r="AP274" i="6"/>
  <c r="AQ274" i="6"/>
  <c r="AR274" i="6"/>
  <c r="AS274" i="6"/>
  <c r="AO275" i="6"/>
  <c r="AP275" i="6"/>
  <c r="AQ275" i="6"/>
  <c r="AR275" i="6"/>
  <c r="AS275" i="6"/>
  <c r="AO276" i="6"/>
  <c r="AP276" i="6"/>
  <c r="AQ276" i="6"/>
  <c r="AR276" i="6"/>
  <c r="AS276" i="6"/>
  <c r="AO277" i="6"/>
  <c r="AP277" i="6"/>
  <c r="AQ277" i="6"/>
  <c r="AR277" i="6"/>
  <c r="AS277" i="6"/>
  <c r="AO278" i="6"/>
  <c r="AP278" i="6"/>
  <c r="AQ278" i="6"/>
  <c r="AR278" i="6"/>
  <c r="AS278" i="6"/>
  <c r="AO279" i="6"/>
  <c r="AP279" i="6"/>
  <c r="AQ279" i="6"/>
  <c r="AR279" i="6"/>
  <c r="AS279" i="6"/>
  <c r="AP280" i="6"/>
  <c r="AQ280" i="6"/>
  <c r="AR280" i="6"/>
  <c r="AS280" i="6"/>
  <c r="AP281" i="6"/>
  <c r="AQ281" i="6"/>
  <c r="AR281" i="6"/>
  <c r="AS281" i="6"/>
  <c r="AP282" i="6"/>
  <c r="AQ282" i="6"/>
  <c r="AR282" i="6"/>
  <c r="AS282" i="6"/>
  <c r="AO283" i="6"/>
  <c r="AP283" i="6"/>
  <c r="AQ283" i="6"/>
  <c r="AR283" i="6"/>
  <c r="AS283" i="6"/>
  <c r="AO284" i="6"/>
  <c r="AP284" i="6"/>
  <c r="AQ284" i="6"/>
  <c r="AR284" i="6"/>
  <c r="AS284" i="6"/>
  <c r="AO285" i="6"/>
  <c r="AP285" i="6"/>
  <c r="AQ285" i="6"/>
  <c r="AR285" i="6"/>
  <c r="AS285" i="6"/>
  <c r="AO286" i="6"/>
  <c r="AP286" i="6"/>
  <c r="AQ286" i="6"/>
  <c r="AR286" i="6"/>
  <c r="AS286" i="6"/>
  <c r="AO287" i="6"/>
  <c r="AP287" i="6"/>
  <c r="AQ287" i="6"/>
  <c r="AR287" i="6"/>
  <c r="AS287" i="6"/>
  <c r="AP288" i="6"/>
  <c r="AQ288" i="6"/>
  <c r="AR288" i="6"/>
  <c r="AS288" i="6"/>
  <c r="AP289" i="6"/>
  <c r="AQ289" i="6"/>
  <c r="AR289" i="6"/>
  <c r="AS289" i="6"/>
  <c r="AP290" i="6"/>
  <c r="AQ290" i="6"/>
  <c r="AR290" i="6"/>
  <c r="AS290" i="6"/>
  <c r="AO291" i="6"/>
  <c r="AP291" i="6"/>
  <c r="AQ291" i="6"/>
  <c r="AR291" i="6"/>
  <c r="AS291" i="6"/>
  <c r="AO292" i="6"/>
  <c r="AP292" i="6"/>
  <c r="AQ292" i="6"/>
  <c r="AR292" i="6"/>
  <c r="AS292" i="6"/>
  <c r="AO293" i="6"/>
  <c r="AP293" i="6"/>
  <c r="AQ293" i="6"/>
  <c r="AR293" i="6"/>
  <c r="AS293" i="6"/>
  <c r="AO294" i="6"/>
  <c r="AP294" i="6"/>
  <c r="AQ294" i="6"/>
  <c r="AR294" i="6"/>
  <c r="AS294" i="6"/>
  <c r="AO295" i="6"/>
  <c r="AP295" i="6"/>
  <c r="AQ295" i="6"/>
  <c r="AR295" i="6"/>
  <c r="AS295" i="6"/>
  <c r="AP296" i="6"/>
  <c r="AQ296" i="6"/>
  <c r="AR296" i="6"/>
  <c r="AS296" i="6"/>
  <c r="AP297" i="6"/>
  <c r="AQ297" i="6"/>
  <c r="AR297" i="6"/>
  <c r="AS297" i="6"/>
  <c r="AP298" i="6"/>
  <c r="AQ298" i="6"/>
  <c r="AR298" i="6"/>
  <c r="AS298" i="6"/>
  <c r="AO299" i="6"/>
  <c r="AP299" i="6"/>
  <c r="AQ299" i="6"/>
  <c r="AR299" i="6"/>
  <c r="AS299" i="6"/>
  <c r="AO300" i="6"/>
  <c r="AP300" i="6"/>
  <c r="AQ300" i="6"/>
  <c r="AR300" i="6"/>
  <c r="AS300" i="6"/>
  <c r="AO301" i="6"/>
  <c r="AP301" i="6"/>
  <c r="AQ301" i="6"/>
  <c r="AR301" i="6"/>
  <c r="AS301" i="6"/>
  <c r="AO302" i="6"/>
  <c r="AP302" i="6"/>
  <c r="AQ302" i="6"/>
  <c r="AR302" i="6"/>
  <c r="AS302" i="6"/>
  <c r="AO303" i="6"/>
  <c r="AP303" i="6"/>
  <c r="AQ303" i="6"/>
  <c r="AR303" i="6"/>
  <c r="AS303" i="6"/>
  <c r="AP304" i="6"/>
  <c r="AQ304" i="6"/>
  <c r="AR304" i="6"/>
  <c r="AS304" i="6"/>
  <c r="AS186" i="6"/>
  <c r="AR186" i="6"/>
  <c r="AQ186" i="6"/>
  <c r="AP186" i="6"/>
  <c r="AG187" i="6"/>
  <c r="AH187" i="6"/>
  <c r="AI187" i="6"/>
  <c r="AJ187" i="6"/>
  <c r="AG188" i="6"/>
  <c r="AH188" i="6"/>
  <c r="AI188" i="6"/>
  <c r="AJ188" i="6"/>
  <c r="AG189" i="6"/>
  <c r="AH189" i="6"/>
  <c r="AI189" i="6"/>
  <c r="AJ189" i="6"/>
  <c r="AJ190" i="6"/>
  <c r="AG191" i="6"/>
  <c r="AH191" i="6"/>
  <c r="AI191" i="6"/>
  <c r="AJ191" i="6"/>
  <c r="AG195" i="6"/>
  <c r="AH195" i="6"/>
  <c r="AI195" i="6"/>
  <c r="AJ195" i="6"/>
  <c r="AG196" i="6"/>
  <c r="AH196" i="6"/>
  <c r="AI196" i="6"/>
  <c r="AJ196" i="6"/>
  <c r="AG197" i="6"/>
  <c r="AH197" i="6"/>
  <c r="AI197" i="6"/>
  <c r="AJ197" i="6"/>
  <c r="AG198" i="6"/>
  <c r="AH198" i="6"/>
  <c r="AI198" i="6"/>
  <c r="AJ198" i="6"/>
  <c r="AG199" i="6"/>
  <c r="AH199" i="6"/>
  <c r="AI199" i="6"/>
  <c r="AJ199" i="6"/>
  <c r="AJ201" i="6"/>
  <c r="AG203" i="6"/>
  <c r="AH203" i="6"/>
  <c r="AI203" i="6"/>
  <c r="AJ203" i="6"/>
  <c r="AG204" i="6"/>
  <c r="AH204" i="6"/>
  <c r="AI204" i="6"/>
  <c r="AJ204" i="6"/>
  <c r="AG205" i="6"/>
  <c r="AH205" i="6"/>
  <c r="AI205" i="6"/>
  <c r="AJ205" i="6"/>
  <c r="AG206" i="6"/>
  <c r="AH206" i="6"/>
  <c r="AI206" i="6"/>
  <c r="AJ206" i="6"/>
  <c r="AG207" i="6"/>
  <c r="AH207" i="6"/>
  <c r="AI207" i="6"/>
  <c r="AJ207" i="6"/>
  <c r="AJ208" i="6"/>
  <c r="AG211" i="6"/>
  <c r="AH211" i="6"/>
  <c r="AI211" i="6"/>
  <c r="AJ211" i="6"/>
  <c r="AG212" i="6"/>
  <c r="AH212" i="6"/>
  <c r="AI212" i="6"/>
  <c r="AJ212" i="6"/>
  <c r="AG213" i="6"/>
  <c r="AH213" i="6"/>
  <c r="AI213" i="6"/>
  <c r="AJ213" i="6"/>
  <c r="AG214" i="6"/>
  <c r="AH214" i="6"/>
  <c r="AI214" i="6"/>
  <c r="AJ214" i="6"/>
  <c r="AG215" i="6"/>
  <c r="AH215" i="6"/>
  <c r="AI215" i="6"/>
  <c r="AJ215" i="6"/>
  <c r="AJ216" i="6"/>
  <c r="AG217" i="6"/>
  <c r="AI217" i="6"/>
  <c r="AG219" i="6"/>
  <c r="AH219" i="6"/>
  <c r="AI219" i="6"/>
  <c r="AJ219" i="6"/>
  <c r="AG220" i="6"/>
  <c r="AH220" i="6"/>
  <c r="AI220" i="6"/>
  <c r="AJ220" i="6"/>
  <c r="AG221" i="6"/>
  <c r="AH221" i="6"/>
  <c r="AI221" i="6"/>
  <c r="AJ221" i="6"/>
  <c r="AG222" i="6"/>
  <c r="AH222" i="6"/>
  <c r="AI222" i="6"/>
  <c r="AJ222" i="6"/>
  <c r="AG223" i="6"/>
  <c r="AH223" i="6"/>
  <c r="AI223" i="6"/>
  <c r="AJ223" i="6"/>
  <c r="AH224" i="6"/>
  <c r="AI224" i="6"/>
  <c r="AJ224" i="6"/>
  <c r="AG227" i="6"/>
  <c r="AH227" i="6"/>
  <c r="AI227" i="6"/>
  <c r="AJ227" i="6"/>
  <c r="AG228" i="6"/>
  <c r="AH228" i="6"/>
  <c r="AI228" i="6"/>
  <c r="AJ228" i="6"/>
  <c r="AG229" i="6"/>
  <c r="AH229" i="6"/>
  <c r="AI229" i="6"/>
  <c r="AJ229" i="6"/>
  <c r="AG230" i="6"/>
  <c r="AH230" i="6"/>
  <c r="AI230" i="6"/>
  <c r="AJ230" i="6"/>
  <c r="AG231" i="6"/>
  <c r="AH231" i="6"/>
  <c r="AI231" i="6"/>
  <c r="AJ231" i="6"/>
  <c r="AH232" i="6"/>
  <c r="AI232" i="6"/>
  <c r="AJ232" i="6"/>
  <c r="AG235" i="6"/>
  <c r="AH235" i="6"/>
  <c r="AI235" i="6"/>
  <c r="AJ235" i="6"/>
  <c r="AG236" i="6"/>
  <c r="AH236" i="6"/>
  <c r="AI236" i="6"/>
  <c r="AJ236" i="6"/>
  <c r="AG237" i="6"/>
  <c r="AH237" i="6"/>
  <c r="AI237" i="6"/>
  <c r="AJ237" i="6"/>
  <c r="AG238" i="6"/>
  <c r="AH238" i="6"/>
  <c r="AI238" i="6"/>
  <c r="AJ238" i="6"/>
  <c r="AG239" i="6"/>
  <c r="AH239" i="6"/>
  <c r="AI239" i="6"/>
  <c r="AJ239" i="6"/>
  <c r="AG240" i="6"/>
  <c r="AH240" i="6"/>
  <c r="AI240" i="6"/>
  <c r="AG243" i="6"/>
  <c r="AH243" i="6"/>
  <c r="AI243" i="6"/>
  <c r="AJ243" i="6"/>
  <c r="AG244" i="6"/>
  <c r="AH244" i="6"/>
  <c r="AI244" i="6"/>
  <c r="AJ244" i="6"/>
  <c r="AG245" i="6"/>
  <c r="AH245" i="6"/>
  <c r="AI245" i="6"/>
  <c r="AJ245" i="6"/>
  <c r="AG246" i="6"/>
  <c r="AH246" i="6"/>
  <c r="AI246" i="6"/>
  <c r="AJ246" i="6"/>
  <c r="AG247" i="6"/>
  <c r="AH247" i="6"/>
  <c r="AI247" i="6"/>
  <c r="AJ247" i="6"/>
  <c r="AG248" i="6"/>
  <c r="AH248" i="6"/>
  <c r="AG251" i="6"/>
  <c r="AH251" i="6"/>
  <c r="AI251" i="6"/>
  <c r="AJ251" i="6"/>
  <c r="AG252" i="6"/>
  <c r="AH252" i="6"/>
  <c r="AI252" i="6"/>
  <c r="AJ252" i="6"/>
  <c r="AG253" i="6"/>
  <c r="AH253" i="6"/>
  <c r="AI253" i="6"/>
  <c r="AJ253" i="6"/>
  <c r="AG254" i="6"/>
  <c r="AH254" i="6"/>
  <c r="AI254" i="6"/>
  <c r="AJ254" i="6"/>
  <c r="AG255" i="6"/>
  <c r="AH255" i="6"/>
  <c r="AI255" i="6"/>
  <c r="AJ255" i="6"/>
  <c r="AG256" i="6"/>
  <c r="AH256" i="6"/>
  <c r="AG257" i="6"/>
  <c r="AG259" i="6"/>
  <c r="AH259" i="6"/>
  <c r="AI259" i="6"/>
  <c r="AJ259" i="6"/>
  <c r="AG260" i="6"/>
  <c r="AH260" i="6"/>
  <c r="AI260" i="6"/>
  <c r="AJ260" i="6"/>
  <c r="AG261" i="6"/>
  <c r="AH261" i="6"/>
  <c r="AI261" i="6"/>
  <c r="AJ261" i="6"/>
  <c r="AG262" i="6"/>
  <c r="AH262" i="6"/>
  <c r="AI262" i="6"/>
  <c r="AJ262" i="6"/>
  <c r="AG263" i="6"/>
  <c r="AH263" i="6"/>
  <c r="AI263" i="6"/>
  <c r="AJ263" i="6"/>
  <c r="AJ265" i="6"/>
  <c r="AG267" i="6"/>
  <c r="AH267" i="6"/>
  <c r="AI267" i="6"/>
  <c r="AJ267" i="6"/>
  <c r="AG268" i="6"/>
  <c r="AH268" i="6"/>
  <c r="AI268" i="6"/>
  <c r="AJ268" i="6"/>
  <c r="AG269" i="6"/>
  <c r="AH269" i="6"/>
  <c r="AI269" i="6"/>
  <c r="AJ269" i="6"/>
  <c r="AG270" i="6"/>
  <c r="AH270" i="6"/>
  <c r="AI270" i="6"/>
  <c r="AJ270" i="6"/>
  <c r="AG271" i="6"/>
  <c r="AH271" i="6"/>
  <c r="AI271" i="6"/>
  <c r="AJ271" i="6"/>
  <c r="AG273" i="6"/>
  <c r="AG275" i="6"/>
  <c r="AH275" i="6"/>
  <c r="AI275" i="6"/>
  <c r="AJ275" i="6"/>
  <c r="AG276" i="6"/>
  <c r="AH276" i="6"/>
  <c r="AI276" i="6"/>
  <c r="AJ276" i="6"/>
  <c r="AG277" i="6"/>
  <c r="AH277" i="6"/>
  <c r="AI277" i="6"/>
  <c r="AJ277" i="6"/>
  <c r="AG278" i="6"/>
  <c r="AH278" i="6"/>
  <c r="AI278" i="6"/>
  <c r="AJ278" i="6"/>
  <c r="AG279" i="6"/>
  <c r="AH279" i="6"/>
  <c r="AI279" i="6"/>
  <c r="AJ279" i="6"/>
  <c r="AJ280" i="6"/>
  <c r="AG281" i="6"/>
  <c r="AH281" i="6"/>
  <c r="AI281" i="6"/>
  <c r="AG283" i="6"/>
  <c r="AH283" i="6"/>
  <c r="AI283" i="6"/>
  <c r="AJ283" i="6"/>
  <c r="AG284" i="6"/>
  <c r="AH284" i="6"/>
  <c r="AI284" i="6"/>
  <c r="AJ284" i="6"/>
  <c r="AG285" i="6"/>
  <c r="AH285" i="6"/>
  <c r="AI285" i="6"/>
  <c r="AJ285" i="6"/>
  <c r="AG286" i="6"/>
  <c r="AH286" i="6"/>
  <c r="AI286" i="6"/>
  <c r="AJ286" i="6"/>
  <c r="AG287" i="6"/>
  <c r="AH287" i="6"/>
  <c r="AI287" i="6"/>
  <c r="AJ287" i="6"/>
  <c r="AG288" i="6"/>
  <c r="AH288" i="6"/>
  <c r="AI288" i="6"/>
  <c r="AJ289" i="6"/>
  <c r="AG291" i="6"/>
  <c r="AH291" i="6"/>
  <c r="AI291" i="6"/>
  <c r="AJ291" i="6"/>
  <c r="AG292" i="6"/>
  <c r="AH292" i="6"/>
  <c r="AI292" i="6"/>
  <c r="AJ292" i="6"/>
  <c r="AG293" i="6"/>
  <c r="AH293" i="6"/>
  <c r="AI293" i="6"/>
  <c r="AJ293" i="6"/>
  <c r="AG294" i="6"/>
  <c r="AH294" i="6"/>
  <c r="AI294" i="6"/>
  <c r="AJ294" i="6"/>
  <c r="AG295" i="6"/>
  <c r="AH295" i="6"/>
  <c r="AI295" i="6"/>
  <c r="AJ295" i="6"/>
  <c r="AG296" i="6"/>
  <c r="AH296" i="6"/>
  <c r="AG299" i="6"/>
  <c r="AH299" i="6"/>
  <c r="AI299" i="6"/>
  <c r="AJ299" i="6"/>
  <c r="AG300" i="6"/>
  <c r="AH300" i="6"/>
  <c r="AI300" i="6"/>
  <c r="AJ300" i="6"/>
  <c r="AG301" i="6"/>
  <c r="AH301" i="6"/>
  <c r="AI301" i="6"/>
  <c r="AJ301" i="6"/>
  <c r="AG302" i="6"/>
  <c r="AH302" i="6"/>
  <c r="AI302" i="6"/>
  <c r="AJ302" i="6"/>
  <c r="AG303" i="6"/>
  <c r="AH303" i="6"/>
  <c r="AI303" i="6"/>
  <c r="AJ303" i="6"/>
  <c r="AO280" i="6" l="1"/>
  <c r="AO256" i="6"/>
  <c r="AO232" i="6"/>
  <c r="AI280" i="6"/>
  <c r="AJ272" i="6"/>
  <c r="AI216" i="6"/>
  <c r="AI208" i="6"/>
  <c r="AK208" i="6" s="1"/>
  <c r="AL208" i="6" s="1"/>
  <c r="AM208" i="6" s="1"/>
  <c r="AH201" i="6"/>
  <c r="AK201" i="6" s="1"/>
  <c r="AL201" i="6" s="1"/>
  <c r="AM201" i="6" s="1"/>
  <c r="AO288" i="6"/>
  <c r="AO240" i="6"/>
  <c r="AO225" i="6"/>
  <c r="AO208" i="6"/>
  <c r="AH280" i="6"/>
  <c r="AI272" i="6"/>
  <c r="AJ264" i="6"/>
  <c r="AI257" i="6"/>
  <c r="AK257" i="6" s="1"/>
  <c r="AL257" i="6" s="1"/>
  <c r="AM257" i="6" s="1"/>
  <c r="AH216" i="6"/>
  <c r="AH208" i="6"/>
  <c r="AJ200" i="6"/>
  <c r="AG193" i="6"/>
  <c r="AO296" i="6"/>
  <c r="AO264" i="6"/>
  <c r="AI264" i="6"/>
  <c r="AK264" i="6" s="1"/>
  <c r="AL264" i="6" s="1"/>
  <c r="AM264" i="6" s="1"/>
  <c r="AG216" i="6"/>
  <c r="AK216" i="6" s="1"/>
  <c r="AL216" i="6" s="1"/>
  <c r="AM216" i="6" s="1"/>
  <c r="AI200" i="6"/>
  <c r="AH192" i="6"/>
  <c r="AH298" i="6"/>
  <c r="AH272" i="6"/>
  <c r="AJ296" i="6"/>
  <c r="AG272" i="6"/>
  <c r="AH264" i="6"/>
  <c r="AJ256" i="6"/>
  <c r="AK256" i="6" s="1"/>
  <c r="AL256" i="6" s="1"/>
  <c r="AM256" i="6" s="1"/>
  <c r="AJ248" i="6"/>
  <c r="AI241" i="6"/>
  <c r="AH200" i="6"/>
  <c r="AO289" i="6"/>
  <c r="AO248" i="6"/>
  <c r="AH233" i="6"/>
  <c r="AJ304" i="6"/>
  <c r="AI304" i="6"/>
  <c r="AK304" i="6" s="1"/>
  <c r="AL304" i="6" s="1"/>
  <c r="AH304" i="6"/>
  <c r="AO304" i="6"/>
  <c r="AG298" i="6"/>
  <c r="AJ290" i="6"/>
  <c r="AJ242" i="6"/>
  <c r="AG274" i="6"/>
  <c r="AJ192" i="6"/>
  <c r="AI192" i="6"/>
  <c r="AK192" i="6" s="1"/>
  <c r="AL192" i="6" s="1"/>
  <c r="AM192" i="6" s="1"/>
  <c r="AO192" i="6"/>
  <c r="AI190" i="6"/>
  <c r="AO190" i="6"/>
  <c r="AH190" i="6"/>
  <c r="AI290" i="6"/>
  <c r="AG234" i="6"/>
  <c r="AI194" i="6"/>
  <c r="AH282" i="6"/>
  <c r="AI258" i="6"/>
  <c r="AI226" i="6"/>
  <c r="AG266" i="6"/>
  <c r="AJ298" i="6"/>
  <c r="AI298" i="6"/>
  <c r="AJ274" i="6"/>
  <c r="AH250" i="6"/>
  <c r="AG202" i="6"/>
  <c r="AI289" i="6"/>
  <c r="AI265" i="6"/>
  <c r="AH241" i="6"/>
  <c r="AJ225" i="6"/>
  <c r="AJ209" i="6"/>
  <c r="AG201" i="6"/>
  <c r="AO297" i="6"/>
  <c r="AO233" i="6"/>
  <c r="AJ297" i="6"/>
  <c r="AH289" i="6"/>
  <c r="AH265" i="6"/>
  <c r="AJ249" i="6"/>
  <c r="AG241" i="6"/>
  <c r="AI225" i="6"/>
  <c r="AI209" i="6"/>
  <c r="AO241" i="6"/>
  <c r="AI297" i="6"/>
  <c r="AJ273" i="6"/>
  <c r="AG265" i="6"/>
  <c r="AI249" i="6"/>
  <c r="AH225" i="6"/>
  <c r="AH209" i="6"/>
  <c r="AJ193" i="6"/>
  <c r="AO249" i="6"/>
  <c r="AH297" i="6"/>
  <c r="AI273" i="6"/>
  <c r="AH249" i="6"/>
  <c r="AJ233" i="6"/>
  <c r="AG209" i="6"/>
  <c r="AI193" i="6"/>
  <c r="AO257" i="6"/>
  <c r="AO193" i="6"/>
  <c r="AJ281" i="6"/>
  <c r="AK281" i="6" s="1"/>
  <c r="AL281" i="6" s="1"/>
  <c r="AM281" i="6" s="1"/>
  <c r="AH273" i="6"/>
  <c r="AK273" i="6" s="1"/>
  <c r="AL273" i="6" s="1"/>
  <c r="AM273" i="6" s="1"/>
  <c r="AJ257" i="6"/>
  <c r="AI233" i="6"/>
  <c r="AJ217" i="6"/>
  <c r="AO201" i="6"/>
  <c r="AH217" i="6"/>
  <c r="AK240" i="6"/>
  <c r="AL240" i="6" s="1"/>
  <c r="AM240" i="6" s="1"/>
  <c r="AG186" i="6"/>
  <c r="AH186" i="6"/>
  <c r="AJ186" i="6"/>
  <c r="AI186" i="6"/>
  <c r="AK283" i="6"/>
  <c r="AL283" i="6" s="1"/>
  <c r="AM283" i="6" s="1"/>
  <c r="AK232" i="6"/>
  <c r="AL232" i="6" s="1"/>
  <c r="AM232" i="6" s="1"/>
  <c r="AK187" i="6"/>
  <c r="AL187" i="6" s="1"/>
  <c r="AK272" i="6"/>
  <c r="AL272" i="6" s="1"/>
  <c r="AM272" i="6" s="1"/>
  <c r="AK270" i="6"/>
  <c r="AL270" i="6" s="1"/>
  <c r="AM270" i="6" s="1"/>
  <c r="AK268" i="6"/>
  <c r="AL268" i="6" s="1"/>
  <c r="AM268" i="6" s="1"/>
  <c r="AK207" i="6"/>
  <c r="AL207" i="6" s="1"/>
  <c r="AM207" i="6" s="1"/>
  <c r="AK222" i="6"/>
  <c r="AL222" i="6" s="1"/>
  <c r="AM222" i="6" s="1"/>
  <c r="AK204" i="6"/>
  <c r="AL204" i="6" s="1"/>
  <c r="AM204" i="6" s="1"/>
  <c r="AK254" i="6"/>
  <c r="AL254" i="6" s="1"/>
  <c r="AM254" i="6" s="1"/>
  <c r="AK246" i="6"/>
  <c r="AL246" i="6" s="1"/>
  <c r="AM246" i="6" s="1"/>
  <c r="AK248" i="6"/>
  <c r="AL248" i="6" s="1"/>
  <c r="AM248" i="6" s="1"/>
  <c r="AK224" i="6"/>
  <c r="AL224" i="6" s="1"/>
  <c r="AM224" i="6" s="1"/>
  <c r="AK286" i="6"/>
  <c r="AL286" i="6" s="1"/>
  <c r="AM286" i="6" s="1"/>
  <c r="AK206" i="6"/>
  <c r="AL206" i="6" s="1"/>
  <c r="AM206" i="6" s="1"/>
  <c r="AK296" i="6"/>
  <c r="AL296" i="6" s="1"/>
  <c r="AM296" i="6" s="1"/>
  <c r="AK262" i="6"/>
  <c r="AL262" i="6" s="1"/>
  <c r="AM262" i="6" s="1"/>
  <c r="AK302" i="6"/>
  <c r="AL302" i="6" s="1"/>
  <c r="AM302" i="6" s="1"/>
  <c r="AK300" i="6"/>
  <c r="AL300" i="6" s="1"/>
  <c r="AM300" i="6" s="1"/>
  <c r="AK219" i="6"/>
  <c r="AL219" i="6" s="1"/>
  <c r="AM219" i="6" s="1"/>
  <c r="AK214" i="6"/>
  <c r="AL214" i="6" s="1"/>
  <c r="AM214" i="6" s="1"/>
  <c r="AK205" i="6"/>
  <c r="AL205" i="6" s="1"/>
  <c r="AM205" i="6" s="1"/>
  <c r="AK303" i="6"/>
  <c r="AL303" i="6" s="1"/>
  <c r="AM303" i="6" s="1"/>
  <c r="AK293" i="6"/>
  <c r="AL293" i="6" s="1"/>
  <c r="AM293" i="6" s="1"/>
  <c r="AK238" i="6"/>
  <c r="AL238" i="6" s="1"/>
  <c r="AM238" i="6" s="1"/>
  <c r="AK236" i="6"/>
  <c r="AL236" i="6" s="1"/>
  <c r="AM236" i="6" s="1"/>
  <c r="AK200" i="6"/>
  <c r="AL200" i="6" s="1"/>
  <c r="AM200" i="6" s="1"/>
  <c r="AK294" i="6"/>
  <c r="AL294" i="6" s="1"/>
  <c r="AM294" i="6" s="1"/>
  <c r="AK251" i="6"/>
  <c r="AL251" i="6" s="1"/>
  <c r="AM251" i="6" s="1"/>
  <c r="AK239" i="6"/>
  <c r="AL239" i="6" s="1"/>
  <c r="AM239" i="6" s="1"/>
  <c r="AK288" i="6"/>
  <c r="AL288" i="6" s="1"/>
  <c r="AM288" i="6" s="1"/>
  <c r="AK269" i="6"/>
  <c r="AL269" i="6" s="1"/>
  <c r="AM269" i="6" s="1"/>
  <c r="AK280" i="6"/>
  <c r="AL280" i="6" s="1"/>
  <c r="AM280" i="6" s="1"/>
  <c r="AK278" i="6"/>
  <c r="AL278" i="6" s="1"/>
  <c r="AM278" i="6" s="1"/>
  <c r="AK271" i="6"/>
  <c r="AL271" i="6" s="1"/>
  <c r="AM271" i="6" s="1"/>
  <c r="AK237" i="6"/>
  <c r="AL237" i="6" s="1"/>
  <c r="AM237" i="6" s="1"/>
  <c r="AK230" i="6"/>
  <c r="AL230" i="6" s="1"/>
  <c r="AM230" i="6" s="1"/>
  <c r="AK198" i="6"/>
  <c r="AL198" i="6" s="1"/>
  <c r="AM198" i="6" s="1"/>
  <c r="AW306" i="6"/>
  <c r="B438" i="6" s="1"/>
  <c r="AG305" i="6"/>
  <c r="AH305" i="6"/>
  <c r="AO305" i="6"/>
  <c r="AI305" i="6"/>
  <c r="AK301" i="6"/>
  <c r="AL301" i="6" s="1"/>
  <c r="AM301" i="6" s="1"/>
  <c r="AH290" i="6"/>
  <c r="AJ282" i="6"/>
  <c r="AK277" i="6"/>
  <c r="AL277" i="6" s="1"/>
  <c r="AM277" i="6" s="1"/>
  <c r="AH258" i="6"/>
  <c r="AJ250" i="6"/>
  <c r="AK245" i="6"/>
  <c r="AL245" i="6" s="1"/>
  <c r="AM245" i="6" s="1"/>
  <c r="AH226" i="6"/>
  <c r="AJ218" i="6"/>
  <c r="AK213" i="6"/>
  <c r="AL213" i="6" s="1"/>
  <c r="AM213" i="6" s="1"/>
  <c r="AH194" i="6"/>
  <c r="AK295" i="6"/>
  <c r="AL295" i="6" s="1"/>
  <c r="AM295" i="6" s="1"/>
  <c r="AK292" i="6"/>
  <c r="AL292" i="6" s="1"/>
  <c r="AM292" i="6" s="1"/>
  <c r="AG290" i="6"/>
  <c r="AI282" i="6"/>
  <c r="AK275" i="6"/>
  <c r="AL275" i="6" s="1"/>
  <c r="AM275" i="6" s="1"/>
  <c r="AK263" i="6"/>
  <c r="AL263" i="6" s="1"/>
  <c r="AM263" i="6" s="1"/>
  <c r="AK260" i="6"/>
  <c r="AL260" i="6" s="1"/>
  <c r="AM260" i="6" s="1"/>
  <c r="AG258" i="6"/>
  <c r="AI250" i="6"/>
  <c r="AK243" i="6"/>
  <c r="AL243" i="6" s="1"/>
  <c r="AM243" i="6" s="1"/>
  <c r="AK241" i="6"/>
  <c r="AL241" i="6" s="1"/>
  <c r="AM241" i="6" s="1"/>
  <c r="AK231" i="6"/>
  <c r="AL231" i="6" s="1"/>
  <c r="AM231" i="6" s="1"/>
  <c r="AK228" i="6"/>
  <c r="AL228" i="6" s="1"/>
  <c r="AM228" i="6" s="1"/>
  <c r="AG226" i="6"/>
  <c r="AI218" i="6"/>
  <c r="AK211" i="6"/>
  <c r="AL211" i="6" s="1"/>
  <c r="AM211" i="6" s="1"/>
  <c r="AK199" i="6"/>
  <c r="AL199" i="6" s="1"/>
  <c r="AM199" i="6" s="1"/>
  <c r="AK196" i="6"/>
  <c r="AL196" i="6" s="1"/>
  <c r="AM196" i="6" s="1"/>
  <c r="AG194" i="6"/>
  <c r="AH218" i="6"/>
  <c r="AJ210" i="6"/>
  <c r="AK299" i="6"/>
  <c r="AL299" i="6" s="1"/>
  <c r="AM299" i="6" s="1"/>
  <c r="AK287" i="6"/>
  <c r="AL287" i="6" s="1"/>
  <c r="AM287" i="6" s="1"/>
  <c r="AK284" i="6"/>
  <c r="AL284" i="6" s="1"/>
  <c r="AM284" i="6" s="1"/>
  <c r="AG282" i="6"/>
  <c r="AI274" i="6"/>
  <c r="AK267" i="6"/>
  <c r="AL267" i="6" s="1"/>
  <c r="AM267" i="6" s="1"/>
  <c r="AK255" i="6"/>
  <c r="AL255" i="6" s="1"/>
  <c r="AM255" i="6" s="1"/>
  <c r="AK252" i="6"/>
  <c r="AL252" i="6" s="1"/>
  <c r="AM252" i="6" s="1"/>
  <c r="AG250" i="6"/>
  <c r="AI242" i="6"/>
  <c r="AK235" i="6"/>
  <c r="AL235" i="6" s="1"/>
  <c r="AM235" i="6" s="1"/>
  <c r="AK223" i="6"/>
  <c r="AL223" i="6" s="1"/>
  <c r="AM223" i="6" s="1"/>
  <c r="AK220" i="6"/>
  <c r="AL220" i="6" s="1"/>
  <c r="AM220" i="6" s="1"/>
  <c r="AG218" i="6"/>
  <c r="AI210" i="6"/>
  <c r="AK203" i="6"/>
  <c r="AL203" i="6" s="1"/>
  <c r="AM203" i="6" s="1"/>
  <c r="AK191" i="6"/>
  <c r="AL191" i="6" s="1"/>
  <c r="AM191" i="6" s="1"/>
  <c r="AK188" i="6"/>
  <c r="AL188" i="6" s="1"/>
  <c r="AM188" i="6" s="1"/>
  <c r="AK285" i="6"/>
  <c r="AL285" i="6" s="1"/>
  <c r="AM285" i="6" s="1"/>
  <c r="AH274" i="6"/>
  <c r="AJ266" i="6"/>
  <c r="AK261" i="6"/>
  <c r="AL261" i="6" s="1"/>
  <c r="AM261" i="6" s="1"/>
  <c r="AH242" i="6"/>
  <c r="AJ234" i="6"/>
  <c r="AK229" i="6"/>
  <c r="AL229" i="6" s="1"/>
  <c r="AM229" i="6" s="1"/>
  <c r="AH210" i="6"/>
  <c r="AJ202" i="6"/>
  <c r="AK197" i="6"/>
  <c r="AL197" i="6" s="1"/>
  <c r="AM197" i="6" s="1"/>
  <c r="AK291" i="6"/>
  <c r="AL291" i="6" s="1"/>
  <c r="AM291" i="6" s="1"/>
  <c r="AK279" i="6"/>
  <c r="AL279" i="6" s="1"/>
  <c r="AM279" i="6" s="1"/>
  <c r="AK276" i="6"/>
  <c r="AL276" i="6" s="1"/>
  <c r="AM276" i="6" s="1"/>
  <c r="AI266" i="6"/>
  <c r="AK259" i="6"/>
  <c r="AL259" i="6" s="1"/>
  <c r="AM259" i="6" s="1"/>
  <c r="AK247" i="6"/>
  <c r="AL247" i="6" s="1"/>
  <c r="AM247" i="6" s="1"/>
  <c r="AK244" i="6"/>
  <c r="AL244" i="6" s="1"/>
  <c r="AM244" i="6" s="1"/>
  <c r="AG242" i="6"/>
  <c r="AI234" i="6"/>
  <c r="AK227" i="6"/>
  <c r="AL227" i="6" s="1"/>
  <c r="AM227" i="6" s="1"/>
  <c r="AK215" i="6"/>
  <c r="AL215" i="6" s="1"/>
  <c r="AM215" i="6" s="1"/>
  <c r="AK212" i="6"/>
  <c r="AL212" i="6" s="1"/>
  <c r="AM212" i="6" s="1"/>
  <c r="AG210" i="6"/>
  <c r="AI202" i="6"/>
  <c r="AK195" i="6"/>
  <c r="AL195" i="6" s="1"/>
  <c r="AM195" i="6" s="1"/>
  <c r="AK193" i="6"/>
  <c r="AL193" i="6" s="1"/>
  <c r="AM193" i="6" s="1"/>
  <c r="AH266" i="6"/>
  <c r="AJ258" i="6"/>
  <c r="AK253" i="6"/>
  <c r="AL253" i="6" s="1"/>
  <c r="AM253" i="6" s="1"/>
  <c r="AH234" i="6"/>
  <c r="AJ226" i="6"/>
  <c r="AK221" i="6"/>
  <c r="AL221" i="6" s="1"/>
  <c r="AM221" i="6" s="1"/>
  <c r="AH202" i="6"/>
  <c r="AJ194" i="6"/>
  <c r="AK189" i="6"/>
  <c r="AL189" i="6" s="1"/>
  <c r="AM189" i="6" s="1"/>
  <c r="D311" i="6"/>
  <c r="AK249" i="6" l="1"/>
  <c r="AL249" i="6" s="1"/>
  <c r="AM249" i="6" s="1"/>
  <c r="AK289" i="6"/>
  <c r="AL289" i="6" s="1"/>
  <c r="AM289" i="6" s="1"/>
  <c r="AK265" i="6"/>
  <c r="AL265" i="6" s="1"/>
  <c r="AM265" i="6" s="1"/>
  <c r="AK190" i="6"/>
  <c r="AL190" i="6" s="1"/>
  <c r="AM190" i="6" s="1"/>
  <c r="AK297" i="6"/>
  <c r="AL297" i="6" s="1"/>
  <c r="AM297" i="6" s="1"/>
  <c r="AK209" i="6"/>
  <c r="AL209" i="6" s="1"/>
  <c r="AM209" i="6" s="1"/>
  <c r="AK225" i="6"/>
  <c r="AL225" i="6" s="1"/>
  <c r="AM225" i="6" s="1"/>
  <c r="AK298" i="6"/>
  <c r="AL298" i="6" s="1"/>
  <c r="AM298" i="6" s="1"/>
  <c r="AK233" i="6"/>
  <c r="AL233" i="6" s="1"/>
  <c r="AM233" i="6" s="1"/>
  <c r="AK217" i="6"/>
  <c r="AL217" i="6" s="1"/>
  <c r="AM217" i="6" s="1"/>
  <c r="AK186" i="6"/>
  <c r="AL186" i="6" s="1"/>
  <c r="AM186" i="6" s="1"/>
  <c r="AS306" i="6"/>
  <c r="B437" i="6" s="1"/>
  <c r="AK234" i="6"/>
  <c r="AL234" i="6" s="1"/>
  <c r="AM234" i="6" s="1"/>
  <c r="AK282" i="6"/>
  <c r="AL282" i="6" s="1"/>
  <c r="AM282" i="6" s="1"/>
  <c r="AK274" i="6"/>
  <c r="AL274" i="6" s="1"/>
  <c r="AM274" i="6" s="1"/>
  <c r="AK266" i="6"/>
  <c r="AL266" i="6" s="1"/>
  <c r="AM266" i="6" s="1"/>
  <c r="AK290" i="6"/>
  <c r="AL290" i="6" s="1"/>
  <c r="AM290" i="6" s="1"/>
  <c r="AK250" i="6"/>
  <c r="AL250" i="6" s="1"/>
  <c r="AM250" i="6" s="1"/>
  <c r="AK202" i="6"/>
  <c r="AL202" i="6" s="1"/>
  <c r="AM202" i="6" s="1"/>
  <c r="AK218" i="6"/>
  <c r="AL218" i="6" s="1"/>
  <c r="AM218" i="6" s="1"/>
  <c r="AK305" i="6"/>
  <c r="AL305" i="6" s="1"/>
  <c r="AK210" i="6"/>
  <c r="AL210" i="6" s="1"/>
  <c r="AM210" i="6" s="1"/>
  <c r="AK258" i="6"/>
  <c r="AL258" i="6" s="1"/>
  <c r="AM258" i="6" s="1"/>
  <c r="AK226" i="6"/>
  <c r="AL226" i="6" s="1"/>
  <c r="AM226" i="6" s="1"/>
  <c r="AK194" i="6"/>
  <c r="AL194" i="6" s="1"/>
  <c r="AK242" i="6"/>
  <c r="AL242" i="6" s="1"/>
  <c r="AM242" i="6" s="1"/>
  <c r="AM194" i="6" l="1"/>
  <c r="AL306" i="6"/>
  <c r="AM304" i="6" s="1"/>
  <c r="AM305" i="6" l="1"/>
  <c r="AM187" i="6"/>
  <c r="AM306" i="6" l="1"/>
  <c r="AN306" i="6" s="1"/>
  <c r="B436" i="6" s="1"/>
  <c r="B172" i="6"/>
  <c r="D49" i="6"/>
  <c r="AM49" i="6" s="1"/>
  <c r="D50" i="6"/>
  <c r="AR50" i="6" s="1"/>
  <c r="D51" i="6"/>
  <c r="AM51" i="6" s="1"/>
  <c r="D52" i="6"/>
  <c r="AL52" i="6" s="1"/>
  <c r="D53" i="6"/>
  <c r="AL53" i="6" s="1"/>
  <c r="D54" i="6"/>
  <c r="AL54" i="6" s="1"/>
  <c r="D55" i="6"/>
  <c r="AK55" i="6" s="1"/>
  <c r="D56" i="6"/>
  <c r="AR56" i="6" s="1"/>
  <c r="D57" i="6"/>
  <c r="D58" i="6"/>
  <c r="D59" i="6"/>
  <c r="AM59" i="6" s="1"/>
  <c r="D60" i="6"/>
  <c r="D61" i="6"/>
  <c r="AL61" i="6" s="1"/>
  <c r="D62" i="6"/>
  <c r="AL62" i="6" s="1"/>
  <c r="D63" i="6"/>
  <c r="AL63" i="6" s="1"/>
  <c r="D64" i="6"/>
  <c r="AR64" i="6" s="1"/>
  <c r="D65" i="6"/>
  <c r="D66" i="6"/>
  <c r="D67" i="6"/>
  <c r="AM67" i="6" s="1"/>
  <c r="D68" i="6"/>
  <c r="D69" i="6"/>
  <c r="AL69" i="6" s="1"/>
  <c r="D70" i="6"/>
  <c r="AL70" i="6" s="1"/>
  <c r="D71" i="6"/>
  <c r="AR71" i="6" s="1"/>
  <c r="D72" i="6"/>
  <c r="AR72" i="6" s="1"/>
  <c r="D73" i="6"/>
  <c r="D74" i="6"/>
  <c r="D75" i="6"/>
  <c r="AM75" i="6" s="1"/>
  <c r="D76" i="6"/>
  <c r="D77" i="6"/>
  <c r="AL77" i="6" s="1"/>
  <c r="D78" i="6"/>
  <c r="AL78" i="6" s="1"/>
  <c r="D79" i="6"/>
  <c r="AL79" i="6" s="1"/>
  <c r="D80" i="6"/>
  <c r="AR80" i="6" s="1"/>
  <c r="D81" i="6"/>
  <c r="D82" i="6"/>
  <c r="D83" i="6"/>
  <c r="AM83" i="6" s="1"/>
  <c r="D84" i="6"/>
  <c r="D85" i="6"/>
  <c r="AL85" i="6" s="1"/>
  <c r="D86" i="6"/>
  <c r="AL86" i="6" s="1"/>
  <c r="D87" i="6"/>
  <c r="AR87" i="6" s="1"/>
  <c r="D88" i="6"/>
  <c r="AR88" i="6" s="1"/>
  <c r="D89" i="6"/>
  <c r="D90" i="6"/>
  <c r="D91" i="6"/>
  <c r="AM91" i="6" s="1"/>
  <c r="D92" i="6"/>
  <c r="D93" i="6"/>
  <c r="AL93" i="6" s="1"/>
  <c r="D94" i="6"/>
  <c r="AL94" i="6" s="1"/>
  <c r="D95" i="6"/>
  <c r="AL95" i="6" s="1"/>
  <c r="D96" i="6"/>
  <c r="AR96" i="6" s="1"/>
  <c r="D97" i="6"/>
  <c r="D98" i="6"/>
  <c r="D99" i="6"/>
  <c r="AM99" i="6" s="1"/>
  <c r="D100" i="6"/>
  <c r="D101" i="6"/>
  <c r="AL101" i="6" s="1"/>
  <c r="D102" i="6"/>
  <c r="AL102" i="6" s="1"/>
  <c r="D103" i="6"/>
  <c r="AM103" i="6" s="1"/>
  <c r="D104" i="6"/>
  <c r="AR104" i="6" s="1"/>
  <c r="D105" i="6"/>
  <c r="D106" i="6"/>
  <c r="D107" i="6"/>
  <c r="AM107" i="6" s="1"/>
  <c r="D108" i="6"/>
  <c r="D109" i="6"/>
  <c r="AL109" i="6" s="1"/>
  <c r="D110" i="6"/>
  <c r="AL110" i="6" s="1"/>
  <c r="D111" i="6"/>
  <c r="AL111" i="6" s="1"/>
  <c r="D112" i="6"/>
  <c r="AR112" i="6" s="1"/>
  <c r="D113" i="6"/>
  <c r="D114" i="6"/>
  <c r="D115" i="6"/>
  <c r="AM115" i="6" s="1"/>
  <c r="D116" i="6"/>
  <c r="D117" i="6"/>
  <c r="AL117" i="6" s="1"/>
  <c r="D118" i="6"/>
  <c r="AL118" i="6" s="1"/>
  <c r="D119" i="6"/>
  <c r="AK119" i="6" s="1"/>
  <c r="D120" i="6"/>
  <c r="AR120" i="6" s="1"/>
  <c r="D121" i="6"/>
  <c r="D122" i="6"/>
  <c r="D123" i="6"/>
  <c r="AM123" i="6" s="1"/>
  <c r="D124" i="6"/>
  <c r="D125" i="6"/>
  <c r="AL125" i="6" s="1"/>
  <c r="D126" i="6"/>
  <c r="AL126" i="6" s="1"/>
  <c r="D127" i="6"/>
  <c r="AL127" i="6" s="1"/>
  <c r="D128" i="6"/>
  <c r="AR128" i="6" s="1"/>
  <c r="D129" i="6"/>
  <c r="D130" i="6"/>
  <c r="D131" i="6"/>
  <c r="AM131" i="6" s="1"/>
  <c r="D132" i="6"/>
  <c r="D133" i="6"/>
  <c r="AL133" i="6" s="1"/>
  <c r="D134" i="6"/>
  <c r="AL134" i="6" s="1"/>
  <c r="D135" i="6"/>
  <c r="AR135" i="6" s="1"/>
  <c r="D136" i="6"/>
  <c r="AR136" i="6" s="1"/>
  <c r="D137" i="6"/>
  <c r="D138" i="6"/>
  <c r="D139" i="6"/>
  <c r="AM139" i="6" s="1"/>
  <c r="D140" i="6"/>
  <c r="D141" i="6"/>
  <c r="AL141" i="6" s="1"/>
  <c r="D142" i="6"/>
  <c r="AL142" i="6" s="1"/>
  <c r="D143" i="6"/>
  <c r="AL143" i="6" s="1"/>
  <c r="D144" i="6"/>
  <c r="AR144" i="6" s="1"/>
  <c r="D145" i="6"/>
  <c r="D146" i="6"/>
  <c r="D147" i="6"/>
  <c r="AM147" i="6" s="1"/>
  <c r="D148" i="6"/>
  <c r="D149" i="6"/>
  <c r="AL149" i="6" s="1"/>
  <c r="D150" i="6"/>
  <c r="AL150" i="6" s="1"/>
  <c r="D151" i="6"/>
  <c r="AR151" i="6" s="1"/>
  <c r="D152" i="6"/>
  <c r="AR152" i="6" s="1"/>
  <c r="D153" i="6"/>
  <c r="D154" i="6"/>
  <c r="D155" i="6"/>
  <c r="AM155" i="6" s="1"/>
  <c r="D156" i="6"/>
  <c r="D157" i="6"/>
  <c r="AL157" i="6" s="1"/>
  <c r="D158" i="6"/>
  <c r="AL158" i="6" s="1"/>
  <c r="D159" i="6"/>
  <c r="AL159" i="6" s="1"/>
  <c r="D160" i="6"/>
  <c r="AR160" i="6" s="1"/>
  <c r="D161" i="6"/>
  <c r="D162" i="6"/>
  <c r="D163" i="6"/>
  <c r="AM163" i="6" s="1"/>
  <c r="D164" i="6"/>
  <c r="D165" i="6"/>
  <c r="AL165" i="6" s="1"/>
  <c r="D166" i="6"/>
  <c r="AL166" i="6" s="1"/>
  <c r="D167" i="6"/>
  <c r="AM167" i="6" s="1"/>
  <c r="D48" i="6"/>
  <c r="AJ48" i="6" s="1"/>
  <c r="AV167" i="6"/>
  <c r="AU167" i="6"/>
  <c r="AT167" i="6"/>
  <c r="AS167" i="6"/>
  <c r="AV48" i="6"/>
  <c r="AU48" i="6"/>
  <c r="AT48" i="6"/>
  <c r="AS48" i="6"/>
  <c r="AV49" i="6"/>
  <c r="AV50" i="6"/>
  <c r="AV51" i="6"/>
  <c r="AV52" i="6"/>
  <c r="AV53" i="6"/>
  <c r="AV54" i="6"/>
  <c r="AV55" i="6"/>
  <c r="AV56" i="6"/>
  <c r="AV57" i="6"/>
  <c r="AV58" i="6"/>
  <c r="AV59" i="6"/>
  <c r="AV60" i="6"/>
  <c r="AV61" i="6"/>
  <c r="AV62" i="6"/>
  <c r="AV63" i="6"/>
  <c r="AV64" i="6"/>
  <c r="AV65" i="6"/>
  <c r="AV66" i="6"/>
  <c r="AV67" i="6"/>
  <c r="AV68" i="6"/>
  <c r="AV69" i="6"/>
  <c r="AV70" i="6"/>
  <c r="AV71" i="6"/>
  <c r="AV72" i="6"/>
  <c r="AV73" i="6"/>
  <c r="AV74" i="6"/>
  <c r="AV75" i="6"/>
  <c r="AV76" i="6"/>
  <c r="AV77" i="6"/>
  <c r="AV78" i="6"/>
  <c r="AV79" i="6"/>
  <c r="AV80" i="6"/>
  <c r="AV81" i="6"/>
  <c r="AV82" i="6"/>
  <c r="AV83" i="6"/>
  <c r="AV84" i="6"/>
  <c r="AV85" i="6"/>
  <c r="AV86" i="6"/>
  <c r="AV87" i="6"/>
  <c r="AV88" i="6"/>
  <c r="AV89" i="6"/>
  <c r="AV90" i="6"/>
  <c r="AV91" i="6"/>
  <c r="AV92" i="6"/>
  <c r="AV93" i="6"/>
  <c r="AV94" i="6"/>
  <c r="AV95" i="6"/>
  <c r="AV96" i="6"/>
  <c r="AV97" i="6"/>
  <c r="AV98" i="6"/>
  <c r="AV99" i="6"/>
  <c r="AV100" i="6"/>
  <c r="AV101" i="6"/>
  <c r="AV102" i="6"/>
  <c r="AV103" i="6"/>
  <c r="AV104" i="6"/>
  <c r="AV105" i="6"/>
  <c r="AV106" i="6"/>
  <c r="AV107" i="6"/>
  <c r="AV108" i="6"/>
  <c r="AV109" i="6"/>
  <c r="AV110" i="6"/>
  <c r="AV111" i="6"/>
  <c r="AV112" i="6"/>
  <c r="AV113" i="6"/>
  <c r="AV114" i="6"/>
  <c r="AV115" i="6"/>
  <c r="AV116" i="6"/>
  <c r="AV117" i="6"/>
  <c r="AV118" i="6"/>
  <c r="AV119" i="6"/>
  <c r="AV120" i="6"/>
  <c r="AV121" i="6"/>
  <c r="AV122" i="6"/>
  <c r="AV123" i="6"/>
  <c r="AV124" i="6"/>
  <c r="AV125" i="6"/>
  <c r="AV126" i="6"/>
  <c r="AV127" i="6"/>
  <c r="AV128" i="6"/>
  <c r="AV129" i="6"/>
  <c r="AV130" i="6"/>
  <c r="AV131" i="6"/>
  <c r="AV132" i="6"/>
  <c r="AV133" i="6"/>
  <c r="AV134" i="6"/>
  <c r="AV135" i="6"/>
  <c r="AV136" i="6"/>
  <c r="AV137" i="6"/>
  <c r="AV138" i="6"/>
  <c r="AV139" i="6"/>
  <c r="AV140" i="6"/>
  <c r="AV141" i="6"/>
  <c r="AV142" i="6"/>
  <c r="AV143" i="6"/>
  <c r="AV144" i="6"/>
  <c r="AV145" i="6"/>
  <c r="AV146" i="6"/>
  <c r="AV147" i="6"/>
  <c r="AV148" i="6"/>
  <c r="AV149" i="6"/>
  <c r="AV150" i="6"/>
  <c r="AV151" i="6"/>
  <c r="AV152" i="6"/>
  <c r="AV153" i="6"/>
  <c r="AV154" i="6"/>
  <c r="AV155" i="6"/>
  <c r="AV156" i="6"/>
  <c r="AV157" i="6"/>
  <c r="AV158" i="6"/>
  <c r="AV159" i="6"/>
  <c r="AV160" i="6"/>
  <c r="AV161" i="6"/>
  <c r="AV162" i="6"/>
  <c r="AV163" i="6"/>
  <c r="AV164" i="6"/>
  <c r="AV165" i="6"/>
  <c r="AV166" i="6"/>
  <c r="AU49" i="6"/>
  <c r="AU50" i="6"/>
  <c r="AU51" i="6"/>
  <c r="AU52" i="6"/>
  <c r="AU53" i="6"/>
  <c r="AU54" i="6"/>
  <c r="AU55" i="6"/>
  <c r="AU56" i="6"/>
  <c r="AU57" i="6"/>
  <c r="AU58" i="6"/>
  <c r="AU59" i="6"/>
  <c r="AU60" i="6"/>
  <c r="AU61" i="6"/>
  <c r="AU62" i="6"/>
  <c r="AU63" i="6"/>
  <c r="AU64" i="6"/>
  <c r="AU65" i="6"/>
  <c r="AU66" i="6"/>
  <c r="AU67" i="6"/>
  <c r="AU68" i="6"/>
  <c r="AU69" i="6"/>
  <c r="AU70" i="6"/>
  <c r="AU71" i="6"/>
  <c r="AU72" i="6"/>
  <c r="AU73" i="6"/>
  <c r="AU74" i="6"/>
  <c r="AU75" i="6"/>
  <c r="AU76" i="6"/>
  <c r="AU77" i="6"/>
  <c r="AU78" i="6"/>
  <c r="AU79" i="6"/>
  <c r="AU80" i="6"/>
  <c r="AU81" i="6"/>
  <c r="AU82" i="6"/>
  <c r="AU83" i="6"/>
  <c r="AU84" i="6"/>
  <c r="AU85" i="6"/>
  <c r="AU86" i="6"/>
  <c r="AU87" i="6"/>
  <c r="AU88" i="6"/>
  <c r="AU89" i="6"/>
  <c r="AU90" i="6"/>
  <c r="AU91" i="6"/>
  <c r="AU92" i="6"/>
  <c r="AU93" i="6"/>
  <c r="AU94" i="6"/>
  <c r="AU95" i="6"/>
  <c r="AU96" i="6"/>
  <c r="AU97" i="6"/>
  <c r="AU98" i="6"/>
  <c r="AU99" i="6"/>
  <c r="AU100" i="6"/>
  <c r="AU101" i="6"/>
  <c r="AU102" i="6"/>
  <c r="AU103" i="6"/>
  <c r="AU104" i="6"/>
  <c r="AU105" i="6"/>
  <c r="AU106" i="6"/>
  <c r="AU107" i="6"/>
  <c r="AU108" i="6"/>
  <c r="AU109" i="6"/>
  <c r="AU110" i="6"/>
  <c r="AU111" i="6"/>
  <c r="AU112" i="6"/>
  <c r="AU113" i="6"/>
  <c r="AU114" i="6"/>
  <c r="AU115" i="6"/>
  <c r="AU116" i="6"/>
  <c r="AU117" i="6"/>
  <c r="AU118" i="6"/>
  <c r="AU119" i="6"/>
  <c r="AU120" i="6"/>
  <c r="AU121" i="6"/>
  <c r="AU122" i="6"/>
  <c r="AU123" i="6"/>
  <c r="AU124" i="6"/>
  <c r="AU125" i="6"/>
  <c r="AU126" i="6"/>
  <c r="AU127" i="6"/>
  <c r="AU128" i="6"/>
  <c r="AU129" i="6"/>
  <c r="AU130" i="6"/>
  <c r="AU131" i="6"/>
  <c r="AU132" i="6"/>
  <c r="AU133" i="6"/>
  <c r="AU134" i="6"/>
  <c r="AU135" i="6"/>
  <c r="AU136" i="6"/>
  <c r="AU137" i="6"/>
  <c r="AU138" i="6"/>
  <c r="AU139" i="6"/>
  <c r="AU140" i="6"/>
  <c r="AU141" i="6"/>
  <c r="AU142" i="6"/>
  <c r="AU143" i="6"/>
  <c r="AU144" i="6"/>
  <c r="AU145" i="6"/>
  <c r="AU146" i="6"/>
  <c r="AU147" i="6"/>
  <c r="AU148" i="6"/>
  <c r="AU149" i="6"/>
  <c r="AU150" i="6"/>
  <c r="AU151" i="6"/>
  <c r="AU152" i="6"/>
  <c r="AU153" i="6"/>
  <c r="AU154" i="6"/>
  <c r="AU155" i="6"/>
  <c r="AU156" i="6"/>
  <c r="AU157" i="6"/>
  <c r="AU158" i="6"/>
  <c r="AU159" i="6"/>
  <c r="AU160" i="6"/>
  <c r="AU161" i="6"/>
  <c r="AU162" i="6"/>
  <c r="AU163" i="6"/>
  <c r="AU164" i="6"/>
  <c r="AU165" i="6"/>
  <c r="AU166" i="6"/>
  <c r="AT49" i="6"/>
  <c r="AT50" i="6"/>
  <c r="AT51" i="6"/>
  <c r="AT52" i="6"/>
  <c r="AT53" i="6"/>
  <c r="AT54" i="6"/>
  <c r="AT55" i="6"/>
  <c r="AT56" i="6"/>
  <c r="AT57" i="6"/>
  <c r="AT58" i="6"/>
  <c r="AT59" i="6"/>
  <c r="AT60" i="6"/>
  <c r="AT61" i="6"/>
  <c r="AT62" i="6"/>
  <c r="AT63" i="6"/>
  <c r="AT64" i="6"/>
  <c r="AT65" i="6"/>
  <c r="AT66" i="6"/>
  <c r="AT67" i="6"/>
  <c r="AT68" i="6"/>
  <c r="AT69" i="6"/>
  <c r="AT70" i="6"/>
  <c r="AT71" i="6"/>
  <c r="AT72" i="6"/>
  <c r="AT73" i="6"/>
  <c r="AT74" i="6"/>
  <c r="AT75" i="6"/>
  <c r="AT76" i="6"/>
  <c r="AT77" i="6"/>
  <c r="AT78" i="6"/>
  <c r="AT79" i="6"/>
  <c r="AT80" i="6"/>
  <c r="AT81" i="6"/>
  <c r="AT82" i="6"/>
  <c r="AT83" i="6"/>
  <c r="AT84" i="6"/>
  <c r="AT85" i="6"/>
  <c r="AT86" i="6"/>
  <c r="AT87" i="6"/>
  <c r="AT88" i="6"/>
  <c r="AT89" i="6"/>
  <c r="AT90" i="6"/>
  <c r="AT91" i="6"/>
  <c r="AT92" i="6"/>
  <c r="AT93" i="6"/>
  <c r="AT94" i="6"/>
  <c r="AT95" i="6"/>
  <c r="AT96" i="6"/>
  <c r="AT97" i="6"/>
  <c r="AT98" i="6"/>
  <c r="AT99" i="6"/>
  <c r="AT100" i="6"/>
  <c r="AT101" i="6"/>
  <c r="AT102" i="6"/>
  <c r="AT103" i="6"/>
  <c r="AT104" i="6"/>
  <c r="AT105" i="6"/>
  <c r="AT106" i="6"/>
  <c r="AT107" i="6"/>
  <c r="AT108" i="6"/>
  <c r="AT109" i="6"/>
  <c r="AT110" i="6"/>
  <c r="AT111" i="6"/>
  <c r="AT112" i="6"/>
  <c r="AT113" i="6"/>
  <c r="AT114" i="6"/>
  <c r="AT115" i="6"/>
  <c r="AT116" i="6"/>
  <c r="AT117" i="6"/>
  <c r="AT118" i="6"/>
  <c r="AT119" i="6"/>
  <c r="AT120" i="6"/>
  <c r="AT121" i="6"/>
  <c r="AT122" i="6"/>
  <c r="AT123" i="6"/>
  <c r="AT124" i="6"/>
  <c r="AT125" i="6"/>
  <c r="AT126" i="6"/>
  <c r="AT127" i="6"/>
  <c r="AT128" i="6"/>
  <c r="AT129" i="6"/>
  <c r="AT130" i="6"/>
  <c r="AT131" i="6"/>
  <c r="AT132" i="6"/>
  <c r="AT133" i="6"/>
  <c r="AT134" i="6"/>
  <c r="AT135" i="6"/>
  <c r="AT136" i="6"/>
  <c r="AT137" i="6"/>
  <c r="AT138" i="6"/>
  <c r="AT139" i="6"/>
  <c r="AT140" i="6"/>
  <c r="AT141" i="6"/>
  <c r="AT142" i="6"/>
  <c r="AT143" i="6"/>
  <c r="AT144" i="6"/>
  <c r="AT145" i="6"/>
  <c r="AT146" i="6"/>
  <c r="AT147" i="6"/>
  <c r="AT148" i="6"/>
  <c r="AT149" i="6"/>
  <c r="AT150" i="6"/>
  <c r="AT151" i="6"/>
  <c r="AT152" i="6"/>
  <c r="AT153" i="6"/>
  <c r="AT154" i="6"/>
  <c r="AT155" i="6"/>
  <c r="AT156" i="6"/>
  <c r="AT157" i="6"/>
  <c r="AT158" i="6"/>
  <c r="AT159" i="6"/>
  <c r="AT160" i="6"/>
  <c r="AT161" i="6"/>
  <c r="AT162" i="6"/>
  <c r="AT163" i="6"/>
  <c r="AT164" i="6"/>
  <c r="AT165" i="6"/>
  <c r="AT166" i="6"/>
  <c r="AS49" i="6"/>
  <c r="AS50" i="6"/>
  <c r="AS51" i="6"/>
  <c r="AS52" i="6"/>
  <c r="AS53" i="6"/>
  <c r="AS54" i="6"/>
  <c r="AS55" i="6"/>
  <c r="AS56" i="6"/>
  <c r="AS57" i="6"/>
  <c r="AS58" i="6"/>
  <c r="AS59" i="6"/>
  <c r="AS60" i="6"/>
  <c r="AS61" i="6"/>
  <c r="AS62" i="6"/>
  <c r="AS63" i="6"/>
  <c r="AS64" i="6"/>
  <c r="AS65" i="6"/>
  <c r="AS66" i="6"/>
  <c r="AS67" i="6"/>
  <c r="AS68" i="6"/>
  <c r="AS69" i="6"/>
  <c r="AS70" i="6"/>
  <c r="AS71" i="6"/>
  <c r="AS72" i="6"/>
  <c r="AS73" i="6"/>
  <c r="AS74" i="6"/>
  <c r="AS75" i="6"/>
  <c r="AS76" i="6"/>
  <c r="AS77" i="6"/>
  <c r="AS78" i="6"/>
  <c r="AS79" i="6"/>
  <c r="AS80" i="6"/>
  <c r="AS81" i="6"/>
  <c r="AS82" i="6"/>
  <c r="AS83" i="6"/>
  <c r="AS84" i="6"/>
  <c r="AS85" i="6"/>
  <c r="AS86" i="6"/>
  <c r="AS87" i="6"/>
  <c r="AS88" i="6"/>
  <c r="AS89" i="6"/>
  <c r="AS90" i="6"/>
  <c r="AS91" i="6"/>
  <c r="AS92" i="6"/>
  <c r="AS93" i="6"/>
  <c r="AS94" i="6"/>
  <c r="AS95" i="6"/>
  <c r="AS96" i="6"/>
  <c r="AS97" i="6"/>
  <c r="AS98" i="6"/>
  <c r="AS99" i="6"/>
  <c r="AS100" i="6"/>
  <c r="AS101" i="6"/>
  <c r="AS102" i="6"/>
  <c r="AS103" i="6"/>
  <c r="AS104" i="6"/>
  <c r="AS105" i="6"/>
  <c r="AS106" i="6"/>
  <c r="AS107" i="6"/>
  <c r="AS108" i="6"/>
  <c r="AS109" i="6"/>
  <c r="AS110" i="6"/>
  <c r="AS111" i="6"/>
  <c r="AS112" i="6"/>
  <c r="AS113" i="6"/>
  <c r="AS114" i="6"/>
  <c r="AS115" i="6"/>
  <c r="AS116" i="6"/>
  <c r="AS117" i="6"/>
  <c r="AS118" i="6"/>
  <c r="AS119" i="6"/>
  <c r="AS120" i="6"/>
  <c r="AS121" i="6"/>
  <c r="AS122" i="6"/>
  <c r="AS123" i="6"/>
  <c r="AS124" i="6"/>
  <c r="AS125" i="6"/>
  <c r="AS126" i="6"/>
  <c r="AS127" i="6"/>
  <c r="AS128" i="6"/>
  <c r="AS129" i="6"/>
  <c r="AS130" i="6"/>
  <c r="AS131" i="6"/>
  <c r="AS132" i="6"/>
  <c r="AS133" i="6"/>
  <c r="AS134" i="6"/>
  <c r="AS135" i="6"/>
  <c r="AS136" i="6"/>
  <c r="AS137" i="6"/>
  <c r="AS138" i="6"/>
  <c r="AS139" i="6"/>
  <c r="AS140" i="6"/>
  <c r="AS141" i="6"/>
  <c r="AS142" i="6"/>
  <c r="AS143" i="6"/>
  <c r="AS144" i="6"/>
  <c r="AS145" i="6"/>
  <c r="AS146" i="6"/>
  <c r="AS147" i="6"/>
  <c r="AS148" i="6"/>
  <c r="AS149" i="6"/>
  <c r="AS150" i="6"/>
  <c r="AS151" i="6"/>
  <c r="AS152" i="6"/>
  <c r="AS153" i="6"/>
  <c r="AS154" i="6"/>
  <c r="AS155" i="6"/>
  <c r="AS156" i="6"/>
  <c r="AS157" i="6"/>
  <c r="AS158" i="6"/>
  <c r="AS159" i="6"/>
  <c r="AS160" i="6"/>
  <c r="AS161" i="6"/>
  <c r="AS162" i="6"/>
  <c r="AS163" i="6"/>
  <c r="AS164" i="6"/>
  <c r="AS165" i="6"/>
  <c r="AS166" i="6"/>
  <c r="AR57" i="6"/>
  <c r="AR58" i="6"/>
  <c r="AR60" i="6"/>
  <c r="AR65" i="6"/>
  <c r="AR66" i="6"/>
  <c r="AR68" i="6"/>
  <c r="AR73" i="6"/>
  <c r="AR74" i="6"/>
  <c r="AR76" i="6"/>
  <c r="AR81" i="6"/>
  <c r="AR82" i="6"/>
  <c r="AR84" i="6"/>
  <c r="AR89" i="6"/>
  <c r="AR90" i="6"/>
  <c r="AR92" i="6"/>
  <c r="AR97" i="6"/>
  <c r="AR98" i="6"/>
  <c r="AR100" i="6"/>
  <c r="AR105" i="6"/>
  <c r="AR106" i="6"/>
  <c r="AR108" i="6"/>
  <c r="AR113" i="6"/>
  <c r="AR114" i="6"/>
  <c r="AR116" i="6"/>
  <c r="AR121" i="6"/>
  <c r="AR122" i="6"/>
  <c r="AR124" i="6"/>
  <c r="AR129" i="6"/>
  <c r="AR130" i="6"/>
  <c r="AR132" i="6"/>
  <c r="AR137" i="6"/>
  <c r="AR138" i="6"/>
  <c r="AR140" i="6"/>
  <c r="AR145" i="6"/>
  <c r="AR146" i="6"/>
  <c r="AR148" i="6"/>
  <c r="AR153" i="6"/>
  <c r="AR154" i="6"/>
  <c r="AR156" i="6"/>
  <c r="AR161" i="6"/>
  <c r="AR162" i="6"/>
  <c r="AR164" i="6"/>
  <c r="AK48" i="6"/>
  <c r="AM50" i="6"/>
  <c r="AM57" i="6"/>
  <c r="AM58" i="6"/>
  <c r="AM60" i="6"/>
  <c r="AM64" i="6"/>
  <c r="AM65" i="6"/>
  <c r="AM66" i="6"/>
  <c r="AM68" i="6"/>
  <c r="AM73" i="6"/>
  <c r="AM74" i="6"/>
  <c r="AM76" i="6"/>
  <c r="AM79" i="6"/>
  <c r="AM81" i="6"/>
  <c r="AM82" i="6"/>
  <c r="AM84" i="6"/>
  <c r="AM89" i="6"/>
  <c r="AM90" i="6"/>
  <c r="AM92" i="6"/>
  <c r="AM97" i="6"/>
  <c r="AM98" i="6"/>
  <c r="AM100" i="6"/>
  <c r="AM105" i="6"/>
  <c r="AM106" i="6"/>
  <c r="AM108" i="6"/>
  <c r="AM113" i="6"/>
  <c r="AM114" i="6"/>
  <c r="AM116" i="6"/>
  <c r="AM121" i="6"/>
  <c r="AM122" i="6"/>
  <c r="AM124" i="6"/>
  <c r="AM129" i="6"/>
  <c r="AM130" i="6"/>
  <c r="AM132" i="6"/>
  <c r="AM137" i="6"/>
  <c r="AM138" i="6"/>
  <c r="AM140" i="6"/>
  <c r="AM141" i="6"/>
  <c r="AM145" i="6"/>
  <c r="AM146" i="6"/>
  <c r="AM148" i="6"/>
  <c r="AM153" i="6"/>
  <c r="AM154" i="6"/>
  <c r="AM156" i="6"/>
  <c r="AM161" i="6"/>
  <c r="AM162" i="6"/>
  <c r="AM164" i="6"/>
  <c r="AL50" i="6"/>
  <c r="AL57" i="6"/>
  <c r="AL58" i="6"/>
  <c r="AL60" i="6"/>
  <c r="AL65" i="6"/>
  <c r="AL66" i="6"/>
  <c r="AL68" i="6"/>
  <c r="AL73" i="6"/>
  <c r="AL74" i="6"/>
  <c r="AL76" i="6"/>
  <c r="AL81" i="6"/>
  <c r="AL82" i="6"/>
  <c r="AL84" i="6"/>
  <c r="AL89" i="6"/>
  <c r="AL90" i="6"/>
  <c r="AL92" i="6"/>
  <c r="AL97" i="6"/>
  <c r="AL98" i="6"/>
  <c r="AL100" i="6"/>
  <c r="AL105" i="6"/>
  <c r="AL106" i="6"/>
  <c r="AL108" i="6"/>
  <c r="AL113" i="6"/>
  <c r="AL114" i="6"/>
  <c r="AL116" i="6"/>
  <c r="AL121" i="6"/>
  <c r="AL122" i="6"/>
  <c r="AL124" i="6"/>
  <c r="AL129" i="6"/>
  <c r="AL130" i="6"/>
  <c r="AL132" i="6"/>
  <c r="AL137" i="6"/>
  <c r="AL138" i="6"/>
  <c r="AL140" i="6"/>
  <c r="AL145" i="6"/>
  <c r="AL146" i="6"/>
  <c r="AL148" i="6"/>
  <c r="AL153" i="6"/>
  <c r="AL154" i="6"/>
  <c r="AL156" i="6"/>
  <c r="AL161" i="6"/>
  <c r="AL162" i="6"/>
  <c r="AL164" i="6"/>
  <c r="AK50" i="6"/>
  <c r="AK51" i="6"/>
  <c r="AK57" i="6"/>
  <c r="AK58" i="6"/>
  <c r="AK59" i="6"/>
  <c r="AK60" i="6"/>
  <c r="AK65" i="6"/>
  <c r="AK66" i="6"/>
  <c r="AK67" i="6"/>
  <c r="AK68" i="6"/>
  <c r="AK73" i="6"/>
  <c r="AK74" i="6"/>
  <c r="AK75" i="6"/>
  <c r="AK76" i="6"/>
  <c r="AK81" i="6"/>
  <c r="AK82" i="6"/>
  <c r="AK83" i="6"/>
  <c r="AK84" i="6"/>
  <c r="AK89" i="6"/>
  <c r="AK90" i="6"/>
  <c r="AK91" i="6"/>
  <c r="AK92" i="6"/>
  <c r="AK97" i="6"/>
  <c r="AK98" i="6"/>
  <c r="AK99" i="6"/>
  <c r="AK100" i="6"/>
  <c r="AK105" i="6"/>
  <c r="AK106" i="6"/>
  <c r="AK107" i="6"/>
  <c r="AK108" i="6"/>
  <c r="AK113" i="6"/>
  <c r="AK114" i="6"/>
  <c r="AK115" i="6"/>
  <c r="AK116" i="6"/>
  <c r="AK121" i="6"/>
  <c r="AK122" i="6"/>
  <c r="AK123" i="6"/>
  <c r="AK124" i="6"/>
  <c r="AK129" i="6"/>
  <c r="AK130" i="6"/>
  <c r="AK131" i="6"/>
  <c r="AK132" i="6"/>
  <c r="AK137" i="6"/>
  <c r="AK138" i="6"/>
  <c r="AK139" i="6"/>
  <c r="AK140" i="6"/>
  <c r="AK145" i="6"/>
  <c r="AK146" i="6"/>
  <c r="AK147" i="6"/>
  <c r="AK148" i="6"/>
  <c r="AK153" i="6"/>
  <c r="AK154" i="6"/>
  <c r="AK155" i="6"/>
  <c r="AK156" i="6"/>
  <c r="AK161" i="6"/>
  <c r="AK162" i="6"/>
  <c r="AK163" i="6"/>
  <c r="AK164" i="6"/>
  <c r="AJ50" i="6"/>
  <c r="AJ51" i="6"/>
  <c r="AJ56" i="6"/>
  <c r="AJ57" i="6"/>
  <c r="AJ58" i="6"/>
  <c r="AJ59" i="6"/>
  <c r="AJ60" i="6"/>
  <c r="AJ64" i="6"/>
  <c r="AJ65" i="6"/>
  <c r="AJ66" i="6"/>
  <c r="AJ67" i="6"/>
  <c r="AJ68" i="6"/>
  <c r="AJ72" i="6"/>
  <c r="AJ73" i="6"/>
  <c r="AJ74" i="6"/>
  <c r="AJ75" i="6"/>
  <c r="AJ76" i="6"/>
  <c r="AJ80" i="6"/>
  <c r="AJ81" i="6"/>
  <c r="AJ82" i="6"/>
  <c r="AJ83" i="6"/>
  <c r="AJ84" i="6"/>
  <c r="AJ88" i="6"/>
  <c r="AJ89" i="6"/>
  <c r="AJ90" i="6"/>
  <c r="AJ91" i="6"/>
  <c r="AJ92" i="6"/>
  <c r="AJ97" i="6"/>
  <c r="AJ98" i="6"/>
  <c r="AJ99" i="6"/>
  <c r="AJ100" i="6"/>
  <c r="AJ104" i="6"/>
  <c r="AJ105" i="6"/>
  <c r="AJ106" i="6"/>
  <c r="AJ107" i="6"/>
  <c r="AJ108" i="6"/>
  <c r="AJ109" i="6"/>
  <c r="AJ110" i="6"/>
  <c r="AJ113" i="6"/>
  <c r="AJ114" i="6"/>
  <c r="AJ115" i="6"/>
  <c r="AJ116" i="6"/>
  <c r="AJ121" i="6"/>
  <c r="AJ122" i="6"/>
  <c r="AJ123" i="6"/>
  <c r="AJ124" i="6"/>
  <c r="AJ129" i="6"/>
  <c r="AJ130" i="6"/>
  <c r="AJ131" i="6"/>
  <c r="AJ132" i="6"/>
  <c r="AJ136" i="6"/>
  <c r="AJ137" i="6"/>
  <c r="AJ138" i="6"/>
  <c r="AJ139" i="6"/>
  <c r="AJ140" i="6"/>
  <c r="AJ145" i="6"/>
  <c r="AJ146" i="6"/>
  <c r="AJ147" i="6"/>
  <c r="AJ148" i="6"/>
  <c r="AJ153" i="6"/>
  <c r="AJ154" i="6"/>
  <c r="AJ155" i="6"/>
  <c r="AJ156" i="6"/>
  <c r="AJ161" i="6"/>
  <c r="AJ162" i="6"/>
  <c r="AJ163" i="6"/>
  <c r="AJ164" i="6"/>
  <c r="AJ78" i="6" l="1"/>
  <c r="AJ49" i="6"/>
  <c r="AR49" i="6"/>
  <c r="AK49" i="6"/>
  <c r="AJ134" i="6"/>
  <c r="AJ86" i="6"/>
  <c r="AJ142" i="6"/>
  <c r="AJ118" i="6"/>
  <c r="AJ166" i="6"/>
  <c r="AJ94" i="6"/>
  <c r="AJ62" i="6"/>
  <c r="AJ158" i="6"/>
  <c r="AJ150" i="6"/>
  <c r="AJ126" i="6"/>
  <c r="AJ70" i="6"/>
  <c r="AJ102" i="6"/>
  <c r="AJ54" i="6"/>
  <c r="AK52" i="6"/>
  <c r="AJ52" i="6"/>
  <c r="AM52" i="6"/>
  <c r="AR52" i="6"/>
  <c r="AL49" i="6"/>
  <c r="AR133" i="6"/>
  <c r="AR101" i="6"/>
  <c r="AJ112" i="6"/>
  <c r="AM152" i="6"/>
  <c r="AM136" i="6"/>
  <c r="AM120" i="6"/>
  <c r="AM104" i="6"/>
  <c r="AM88" i="6"/>
  <c r="AJ152" i="6"/>
  <c r="AJ120" i="6"/>
  <c r="AM72" i="6"/>
  <c r="AM56" i="6"/>
  <c r="AJ144" i="6"/>
  <c r="AJ160" i="6"/>
  <c r="AJ128" i="6"/>
  <c r="AM144" i="6"/>
  <c r="AJ96" i="6"/>
  <c r="AM128" i="6"/>
  <c r="AM112" i="6"/>
  <c r="AM96" i="6"/>
  <c r="AM80" i="6"/>
  <c r="AM111" i="6"/>
  <c r="AR117" i="6"/>
  <c r="AL48" i="6"/>
  <c r="AR149" i="6"/>
  <c r="AR95" i="6"/>
  <c r="AK143" i="6"/>
  <c r="AK79" i="6"/>
  <c r="AM143" i="6"/>
  <c r="AR159" i="6"/>
  <c r="AJ157" i="6"/>
  <c r="AJ93" i="6"/>
  <c r="AJ165" i="6"/>
  <c r="AJ101" i="6"/>
  <c r="AM117" i="6"/>
  <c r="AM93" i="6"/>
  <c r="AM69" i="6"/>
  <c r="AR165" i="6"/>
  <c r="AJ117" i="6"/>
  <c r="AJ53" i="6"/>
  <c r="AM165" i="6"/>
  <c r="AM53" i="6"/>
  <c r="AR85" i="6"/>
  <c r="AR69" i="6"/>
  <c r="AR53" i="6"/>
  <c r="AJ125" i="6"/>
  <c r="AJ61" i="6"/>
  <c r="AM149" i="6"/>
  <c r="AM125" i="6"/>
  <c r="AM101" i="6"/>
  <c r="AM77" i="6"/>
  <c r="AJ133" i="6"/>
  <c r="AJ69" i="6"/>
  <c r="AJ141" i="6"/>
  <c r="AJ77" i="6"/>
  <c r="AM85" i="6"/>
  <c r="AM61" i="6"/>
  <c r="AR157" i="6"/>
  <c r="AR141" i="6"/>
  <c r="AR125" i="6"/>
  <c r="AR109" i="6"/>
  <c r="AJ149" i="6"/>
  <c r="AJ85" i="6"/>
  <c r="AM157" i="6"/>
  <c r="AM133" i="6"/>
  <c r="AM109" i="6"/>
  <c r="AR93" i="6"/>
  <c r="AR77" i="6"/>
  <c r="AR61" i="6"/>
  <c r="AK103" i="6"/>
  <c r="AJ167" i="6"/>
  <c r="AR119" i="6"/>
  <c r="AR55" i="6"/>
  <c r="AK127" i="6"/>
  <c r="AK63" i="6"/>
  <c r="AM151" i="6"/>
  <c r="AM119" i="6"/>
  <c r="AM87" i="6"/>
  <c r="AM55" i="6"/>
  <c r="AK167" i="6"/>
  <c r="AR143" i="6"/>
  <c r="AR79" i="6"/>
  <c r="AR167" i="6"/>
  <c r="AJ159" i="6"/>
  <c r="AJ151" i="6"/>
  <c r="AJ143" i="6"/>
  <c r="AJ135" i="6"/>
  <c r="AJ127" i="6"/>
  <c r="AJ119" i="6"/>
  <c r="AJ111" i="6"/>
  <c r="AJ103" i="6"/>
  <c r="AJ95" i="6"/>
  <c r="AJ87" i="6"/>
  <c r="AJ79" i="6"/>
  <c r="AJ71" i="6"/>
  <c r="AJ63" i="6"/>
  <c r="AJ55" i="6"/>
  <c r="AK151" i="6"/>
  <c r="AK87" i="6"/>
  <c r="AL151" i="6"/>
  <c r="AL135" i="6"/>
  <c r="AL119" i="6"/>
  <c r="AL103" i="6"/>
  <c r="AL87" i="6"/>
  <c r="AL71" i="6"/>
  <c r="AL55" i="6"/>
  <c r="AM160" i="6"/>
  <c r="AL167" i="6"/>
  <c r="AR103" i="6"/>
  <c r="AK111" i="6"/>
  <c r="AM159" i="6"/>
  <c r="AM127" i="6"/>
  <c r="AM95" i="6"/>
  <c r="AM63" i="6"/>
  <c r="AR127" i="6"/>
  <c r="AR63" i="6"/>
  <c r="AK135" i="6"/>
  <c r="AK71" i="6"/>
  <c r="AK159" i="6"/>
  <c r="AK95" i="6"/>
  <c r="AM135" i="6"/>
  <c r="AM71" i="6"/>
  <c r="AR111" i="6"/>
  <c r="AN164" i="6"/>
  <c r="AO164" i="6" s="1"/>
  <c r="AP164" i="6" s="1"/>
  <c r="AK166" i="6"/>
  <c r="AK158" i="6"/>
  <c r="AK150" i="6"/>
  <c r="AK142" i="6"/>
  <c r="AK134" i="6"/>
  <c r="AK126" i="6"/>
  <c r="AK118" i="6"/>
  <c r="AK110" i="6"/>
  <c r="AK102" i="6"/>
  <c r="AK94" i="6"/>
  <c r="AK86" i="6"/>
  <c r="AK78" i="6"/>
  <c r="AK70" i="6"/>
  <c r="AK62" i="6"/>
  <c r="AK54" i="6"/>
  <c r="AK165" i="6"/>
  <c r="AK157" i="6"/>
  <c r="AK149" i="6"/>
  <c r="AK141" i="6"/>
  <c r="AK133" i="6"/>
  <c r="AK125" i="6"/>
  <c r="AK117" i="6"/>
  <c r="AK109" i="6"/>
  <c r="AK101" i="6"/>
  <c r="AK93" i="6"/>
  <c r="AK85" i="6"/>
  <c r="AK77" i="6"/>
  <c r="AK69" i="6"/>
  <c r="AK61" i="6"/>
  <c r="AN61" i="6" s="1"/>
  <c r="AO61" i="6" s="1"/>
  <c r="AP61" i="6" s="1"/>
  <c r="AK53" i="6"/>
  <c r="AL163" i="6"/>
  <c r="AN163" i="6" s="1"/>
  <c r="AO163" i="6" s="1"/>
  <c r="AP163" i="6" s="1"/>
  <c r="AL155" i="6"/>
  <c r="AN155" i="6" s="1"/>
  <c r="AO155" i="6" s="1"/>
  <c r="AP155" i="6" s="1"/>
  <c r="AL147" i="6"/>
  <c r="AN147" i="6" s="1"/>
  <c r="AO147" i="6" s="1"/>
  <c r="AP147" i="6" s="1"/>
  <c r="AL139" i="6"/>
  <c r="AN139" i="6" s="1"/>
  <c r="AO139" i="6" s="1"/>
  <c r="AP139" i="6" s="1"/>
  <c r="AL131" i="6"/>
  <c r="AN131" i="6" s="1"/>
  <c r="AO131" i="6" s="1"/>
  <c r="AP131" i="6" s="1"/>
  <c r="AL123" i="6"/>
  <c r="AN123" i="6" s="1"/>
  <c r="AO123" i="6" s="1"/>
  <c r="AP123" i="6" s="1"/>
  <c r="AL115" i="6"/>
  <c r="AN115" i="6" s="1"/>
  <c r="AO115" i="6" s="1"/>
  <c r="AP115" i="6" s="1"/>
  <c r="AL107" i="6"/>
  <c r="AN107" i="6" s="1"/>
  <c r="AO107" i="6" s="1"/>
  <c r="AP107" i="6" s="1"/>
  <c r="AL99" i="6"/>
  <c r="AN99" i="6" s="1"/>
  <c r="AO99" i="6" s="1"/>
  <c r="AP99" i="6" s="1"/>
  <c r="AL91" i="6"/>
  <c r="AN91" i="6" s="1"/>
  <c r="AO91" i="6" s="1"/>
  <c r="AP91" i="6" s="1"/>
  <c r="AL83" i="6"/>
  <c r="AN83" i="6" s="1"/>
  <c r="AO83" i="6" s="1"/>
  <c r="AP83" i="6" s="1"/>
  <c r="AL75" i="6"/>
  <c r="AN75" i="6" s="1"/>
  <c r="AO75" i="6" s="1"/>
  <c r="AP75" i="6" s="1"/>
  <c r="AL67" i="6"/>
  <c r="AN67" i="6" s="1"/>
  <c r="AO67" i="6" s="1"/>
  <c r="AP67" i="6" s="1"/>
  <c r="AL59" i="6"/>
  <c r="AN59" i="6" s="1"/>
  <c r="AO59" i="6" s="1"/>
  <c r="AP59" i="6" s="1"/>
  <c r="AL51" i="6"/>
  <c r="AN51" i="6" s="1"/>
  <c r="AO51" i="6" s="1"/>
  <c r="AR166" i="6"/>
  <c r="AR158" i="6"/>
  <c r="AR150" i="6"/>
  <c r="AR142" i="6"/>
  <c r="AR134" i="6"/>
  <c r="AR126" i="6"/>
  <c r="AR118" i="6"/>
  <c r="AR110" i="6"/>
  <c r="AR102" i="6"/>
  <c r="AR94" i="6"/>
  <c r="AR86" i="6"/>
  <c r="AR78" i="6"/>
  <c r="AR70" i="6"/>
  <c r="AR62" i="6"/>
  <c r="AR54" i="6"/>
  <c r="AN156" i="6"/>
  <c r="AO156" i="6" s="1"/>
  <c r="AP156" i="6" s="1"/>
  <c r="AN148" i="6"/>
  <c r="AO148" i="6" s="1"/>
  <c r="AP148" i="6" s="1"/>
  <c r="AN140" i="6"/>
  <c r="AO140" i="6" s="1"/>
  <c r="AP140" i="6" s="1"/>
  <c r="AN132" i="6"/>
  <c r="AO132" i="6" s="1"/>
  <c r="AP132" i="6" s="1"/>
  <c r="AN124" i="6"/>
  <c r="AO124" i="6" s="1"/>
  <c r="AP124" i="6" s="1"/>
  <c r="AN116" i="6"/>
  <c r="AO116" i="6" s="1"/>
  <c r="AP116" i="6" s="1"/>
  <c r="AN108" i="6"/>
  <c r="AO108" i="6" s="1"/>
  <c r="AP108" i="6" s="1"/>
  <c r="AN100" i="6"/>
  <c r="AO100" i="6" s="1"/>
  <c r="AP100" i="6" s="1"/>
  <c r="AN92" i="6"/>
  <c r="AO92" i="6" s="1"/>
  <c r="AP92" i="6" s="1"/>
  <c r="AN84" i="6"/>
  <c r="AO84" i="6" s="1"/>
  <c r="AP84" i="6" s="1"/>
  <c r="AN76" i="6"/>
  <c r="AO76" i="6" s="1"/>
  <c r="AP76" i="6" s="1"/>
  <c r="AN68" i="6"/>
  <c r="AO68" i="6" s="1"/>
  <c r="AP68" i="6" s="1"/>
  <c r="AN60" i="6"/>
  <c r="AO60" i="6" s="1"/>
  <c r="AP60" i="6" s="1"/>
  <c r="AN52" i="6"/>
  <c r="AO52" i="6" s="1"/>
  <c r="AL160" i="6"/>
  <c r="AL152" i="6"/>
  <c r="AL144" i="6"/>
  <c r="AL136" i="6"/>
  <c r="AL128" i="6"/>
  <c r="AL120" i="6"/>
  <c r="AL112" i="6"/>
  <c r="AL104" i="6"/>
  <c r="AL96" i="6"/>
  <c r="AL88" i="6"/>
  <c r="AL80" i="6"/>
  <c r="AL72" i="6"/>
  <c r="AL64" i="6"/>
  <c r="AL56" i="6"/>
  <c r="AM166" i="6"/>
  <c r="AM158" i="6"/>
  <c r="AM150" i="6"/>
  <c r="AM142" i="6"/>
  <c r="AN142" i="6" s="1"/>
  <c r="AO142" i="6" s="1"/>
  <c r="AP142" i="6" s="1"/>
  <c r="AM134" i="6"/>
  <c r="AN134" i="6" s="1"/>
  <c r="AO134" i="6" s="1"/>
  <c r="AP134" i="6" s="1"/>
  <c r="AM126" i="6"/>
  <c r="AM118" i="6"/>
  <c r="AM110" i="6"/>
  <c r="AM102" i="6"/>
  <c r="AM94" i="6"/>
  <c r="AN94" i="6" s="1"/>
  <c r="AO94" i="6" s="1"/>
  <c r="AP94" i="6" s="1"/>
  <c r="AM86" i="6"/>
  <c r="AN86" i="6" s="1"/>
  <c r="AO86" i="6" s="1"/>
  <c r="AP86" i="6" s="1"/>
  <c r="AM78" i="6"/>
  <c r="AN78" i="6" s="1"/>
  <c r="AO78" i="6" s="1"/>
  <c r="AP78" i="6" s="1"/>
  <c r="AM70" i="6"/>
  <c r="AN70" i="6" s="1"/>
  <c r="AO70" i="6" s="1"/>
  <c r="AP70" i="6" s="1"/>
  <c r="AM62" i="6"/>
  <c r="AM54" i="6"/>
  <c r="AR163" i="6"/>
  <c r="AR155" i="6"/>
  <c r="AR147" i="6"/>
  <c r="AR139" i="6"/>
  <c r="AR131" i="6"/>
  <c r="AR123" i="6"/>
  <c r="AR115" i="6"/>
  <c r="AR107" i="6"/>
  <c r="AR99" i="6"/>
  <c r="AR91" i="6"/>
  <c r="AR83" i="6"/>
  <c r="AR75" i="6"/>
  <c r="AR67" i="6"/>
  <c r="AR59" i="6"/>
  <c r="AR51" i="6"/>
  <c r="AK160" i="6"/>
  <c r="AK152" i="6"/>
  <c r="AK144" i="6"/>
  <c r="AK136" i="6"/>
  <c r="AK128" i="6"/>
  <c r="AK120" i="6"/>
  <c r="AK112" i="6"/>
  <c r="AK104" i="6"/>
  <c r="AK96" i="6"/>
  <c r="AK88" i="6"/>
  <c r="AK80" i="6"/>
  <c r="AK72" i="6"/>
  <c r="AK64" i="6"/>
  <c r="AK56" i="6"/>
  <c r="AN161" i="6"/>
  <c r="AO161" i="6" s="1"/>
  <c r="AP161" i="6" s="1"/>
  <c r="AN153" i="6"/>
  <c r="AO153" i="6" s="1"/>
  <c r="AP153" i="6" s="1"/>
  <c r="AN145" i="6"/>
  <c r="AO145" i="6" s="1"/>
  <c r="AP145" i="6" s="1"/>
  <c r="AN137" i="6"/>
  <c r="AO137" i="6" s="1"/>
  <c r="AP137" i="6" s="1"/>
  <c r="AN129" i="6"/>
  <c r="AO129" i="6" s="1"/>
  <c r="AP129" i="6" s="1"/>
  <c r="AN121" i="6"/>
  <c r="AO121" i="6" s="1"/>
  <c r="AP121" i="6" s="1"/>
  <c r="AN113" i="6"/>
  <c r="AO113" i="6" s="1"/>
  <c r="AP113" i="6" s="1"/>
  <c r="AN105" i="6"/>
  <c r="AO105" i="6" s="1"/>
  <c r="AP105" i="6" s="1"/>
  <c r="AN97" i="6"/>
  <c r="AO97" i="6" s="1"/>
  <c r="AP97" i="6" s="1"/>
  <c r="AN89" i="6"/>
  <c r="AO89" i="6" s="1"/>
  <c r="AP89" i="6" s="1"/>
  <c r="AN81" i="6"/>
  <c r="AO81" i="6" s="1"/>
  <c r="AP81" i="6" s="1"/>
  <c r="AN73" i="6"/>
  <c r="AO73" i="6" s="1"/>
  <c r="AP73" i="6" s="1"/>
  <c r="AN65" i="6"/>
  <c r="AO65" i="6" s="1"/>
  <c r="AP65" i="6" s="1"/>
  <c r="AN57" i="6"/>
  <c r="AO57" i="6" s="1"/>
  <c r="AP57" i="6" s="1"/>
  <c r="AM48" i="6"/>
  <c r="AR48" i="6"/>
  <c r="AN162" i="6"/>
  <c r="AO162" i="6" s="1"/>
  <c r="AP162" i="6" s="1"/>
  <c r="AN154" i="6"/>
  <c r="AO154" i="6" s="1"/>
  <c r="AP154" i="6" s="1"/>
  <c r="AN146" i="6"/>
  <c r="AO146" i="6" s="1"/>
  <c r="AP146" i="6" s="1"/>
  <c r="AN138" i="6"/>
  <c r="AO138" i="6" s="1"/>
  <c r="AP138" i="6" s="1"/>
  <c r="AN130" i="6"/>
  <c r="AO130" i="6" s="1"/>
  <c r="AP130" i="6" s="1"/>
  <c r="AN122" i="6"/>
  <c r="AO122" i="6" s="1"/>
  <c r="AP122" i="6" s="1"/>
  <c r="AN114" i="6"/>
  <c r="AO114" i="6" s="1"/>
  <c r="AP114" i="6" s="1"/>
  <c r="AN106" i="6"/>
  <c r="AO106" i="6" s="1"/>
  <c r="AP106" i="6" s="1"/>
  <c r="AN98" i="6"/>
  <c r="AO98" i="6" s="1"/>
  <c r="AP98" i="6" s="1"/>
  <c r="AN90" i="6"/>
  <c r="AO90" i="6" s="1"/>
  <c r="AP90" i="6" s="1"/>
  <c r="AN82" i="6"/>
  <c r="AO82" i="6" s="1"/>
  <c r="AP82" i="6" s="1"/>
  <c r="AN74" i="6"/>
  <c r="AO74" i="6" s="1"/>
  <c r="AP74" i="6" s="1"/>
  <c r="AN66" i="6"/>
  <c r="AO66" i="6" s="1"/>
  <c r="AP66" i="6" s="1"/>
  <c r="AN58" i="6"/>
  <c r="AO58" i="6" s="1"/>
  <c r="AP58" i="6" s="1"/>
  <c r="AN50" i="6"/>
  <c r="AO50" i="6" s="1"/>
  <c r="AN49" i="6" l="1"/>
  <c r="AO49" i="6" s="1"/>
  <c r="AN157" i="6"/>
  <c r="AO157" i="6" s="1"/>
  <c r="AP157" i="6" s="1"/>
  <c r="AN136" i="6"/>
  <c r="AO136" i="6" s="1"/>
  <c r="AP136" i="6" s="1"/>
  <c r="AN85" i="6"/>
  <c r="AO85" i="6" s="1"/>
  <c r="AP85" i="6" s="1"/>
  <c r="AN112" i="6"/>
  <c r="AO112" i="6" s="1"/>
  <c r="AP112" i="6" s="1"/>
  <c r="AN55" i="6"/>
  <c r="AO55" i="6" s="1"/>
  <c r="AP55" i="6" s="1"/>
  <c r="AN127" i="6"/>
  <c r="AO127" i="6" s="1"/>
  <c r="AP127" i="6" s="1"/>
  <c r="AN53" i="6"/>
  <c r="AO53" i="6" s="1"/>
  <c r="AN48" i="6"/>
  <c r="AO48" i="6" s="1"/>
  <c r="AP48" i="6" s="1"/>
  <c r="AN101" i="6"/>
  <c r="AO101" i="6" s="1"/>
  <c r="AP101" i="6" s="1"/>
  <c r="AN165" i="6"/>
  <c r="AO165" i="6" s="1"/>
  <c r="AN135" i="6"/>
  <c r="AO135" i="6" s="1"/>
  <c r="AP135" i="6" s="1"/>
  <c r="AN151" i="6"/>
  <c r="AO151" i="6" s="1"/>
  <c r="AP151" i="6" s="1"/>
  <c r="AN109" i="6"/>
  <c r="AO109" i="6" s="1"/>
  <c r="AP109" i="6" s="1"/>
  <c r="AN167" i="6"/>
  <c r="AO167" i="6" s="1"/>
  <c r="AN95" i="6"/>
  <c r="AO95" i="6" s="1"/>
  <c r="AP95" i="6" s="1"/>
  <c r="AN56" i="6"/>
  <c r="AO56" i="6" s="1"/>
  <c r="AP56" i="6" s="1"/>
  <c r="AN120" i="6"/>
  <c r="AO120" i="6" s="1"/>
  <c r="AP120" i="6" s="1"/>
  <c r="AN54" i="6"/>
  <c r="AO54" i="6" s="1"/>
  <c r="AN118" i="6"/>
  <c r="AO118" i="6" s="1"/>
  <c r="AP118" i="6" s="1"/>
  <c r="AN63" i="6"/>
  <c r="AO63" i="6" s="1"/>
  <c r="AP63" i="6" s="1"/>
  <c r="AN117" i="6"/>
  <c r="AO117" i="6" s="1"/>
  <c r="AP117" i="6" s="1"/>
  <c r="AN128" i="6"/>
  <c r="AO128" i="6" s="1"/>
  <c r="AP128" i="6" s="1"/>
  <c r="AN64" i="6"/>
  <c r="AO64" i="6" s="1"/>
  <c r="AP64" i="6" s="1"/>
  <c r="AN72" i="6"/>
  <c r="AO72" i="6" s="1"/>
  <c r="AP72" i="6" s="1"/>
  <c r="AN133" i="6"/>
  <c r="AO133" i="6" s="1"/>
  <c r="AP133" i="6" s="1"/>
  <c r="AN69" i="6"/>
  <c r="AO69" i="6" s="1"/>
  <c r="AP69" i="6" s="1"/>
  <c r="AN96" i="6"/>
  <c r="AO96" i="6" s="1"/>
  <c r="AP96" i="6" s="1"/>
  <c r="AN93" i="6"/>
  <c r="AO93" i="6" s="1"/>
  <c r="AP93" i="6" s="1"/>
  <c r="AN159" i="6"/>
  <c r="AO159" i="6" s="1"/>
  <c r="AP159" i="6" s="1"/>
  <c r="AN71" i="6"/>
  <c r="AO71" i="6" s="1"/>
  <c r="AP71" i="6" s="1"/>
  <c r="AN79" i="6"/>
  <c r="AO79" i="6" s="1"/>
  <c r="AP79" i="6" s="1"/>
  <c r="AN77" i="6"/>
  <c r="AO77" i="6" s="1"/>
  <c r="AP77" i="6" s="1"/>
  <c r="AN111" i="6"/>
  <c r="AO111" i="6" s="1"/>
  <c r="AP111" i="6" s="1"/>
  <c r="AN88" i="6"/>
  <c r="AO88" i="6" s="1"/>
  <c r="AP88" i="6" s="1"/>
  <c r="AN152" i="6"/>
  <c r="AO152" i="6" s="1"/>
  <c r="AP152" i="6" s="1"/>
  <c r="AN104" i="6"/>
  <c r="AO104" i="6" s="1"/>
  <c r="AP104" i="6" s="1"/>
  <c r="AN119" i="6"/>
  <c r="AO119" i="6" s="1"/>
  <c r="AP119" i="6" s="1"/>
  <c r="AN143" i="6"/>
  <c r="AO143" i="6" s="1"/>
  <c r="AP143" i="6" s="1"/>
  <c r="AN125" i="6"/>
  <c r="AO125" i="6" s="1"/>
  <c r="AP125" i="6" s="1"/>
  <c r="AN158" i="6"/>
  <c r="AO158" i="6" s="1"/>
  <c r="AP158" i="6" s="1"/>
  <c r="AN160" i="6"/>
  <c r="AO160" i="6" s="1"/>
  <c r="AP160" i="6" s="1"/>
  <c r="AN87" i="6"/>
  <c r="AO87" i="6" s="1"/>
  <c r="AP87" i="6" s="1"/>
  <c r="AN103" i="6"/>
  <c r="AO103" i="6" s="1"/>
  <c r="AP103" i="6" s="1"/>
  <c r="AN141" i="6"/>
  <c r="AO141" i="6" s="1"/>
  <c r="AP141" i="6" s="1"/>
  <c r="AN62" i="6"/>
  <c r="AO62" i="6" s="1"/>
  <c r="AP62" i="6" s="1"/>
  <c r="AN126" i="6"/>
  <c r="AO126" i="6" s="1"/>
  <c r="AP126" i="6" s="1"/>
  <c r="AN149" i="6"/>
  <c r="AO149" i="6" s="1"/>
  <c r="AP149" i="6" s="1"/>
  <c r="AN110" i="6"/>
  <c r="AO110" i="6" s="1"/>
  <c r="AP110" i="6" s="1"/>
  <c r="AV168" i="6"/>
  <c r="B173" i="6" s="1"/>
  <c r="AN150" i="6"/>
  <c r="AO150" i="6" s="1"/>
  <c r="AP150" i="6" s="1"/>
  <c r="AN80" i="6"/>
  <c r="AO80" i="6" s="1"/>
  <c r="AP80" i="6" s="1"/>
  <c r="AN144" i="6"/>
  <c r="AO144" i="6" s="1"/>
  <c r="AP144" i="6" s="1"/>
  <c r="AN102" i="6"/>
  <c r="AO102" i="6" s="1"/>
  <c r="AP102" i="6" s="1"/>
  <c r="AN166" i="6"/>
  <c r="AO166" i="6" s="1"/>
  <c r="AO168" i="6" l="1"/>
  <c r="AP52" i="6" s="1"/>
  <c r="AP165" i="6" l="1"/>
  <c r="AP166" i="6"/>
  <c r="AP53" i="6"/>
  <c r="AP54" i="6"/>
  <c r="AP50" i="6"/>
  <c r="AP51" i="6"/>
  <c r="AP167" i="6"/>
  <c r="AP49" i="6"/>
  <c r="AP168" i="6" l="1"/>
  <c r="AQ168" i="6" s="1"/>
  <c r="B171" i="6" s="1"/>
  <c r="AI167" i="6"/>
  <c r="AH167" i="6"/>
  <c r="AG167" i="6"/>
  <c r="AF167" i="6"/>
  <c r="AI48" i="6"/>
  <c r="AH48" i="6"/>
  <c r="AG48" i="6"/>
  <c r="AF48" i="6"/>
  <c r="AI49" i="6"/>
  <c r="AI50" i="6"/>
  <c r="AI51" i="6"/>
  <c r="AI52" i="6"/>
  <c r="AI53" i="6"/>
  <c r="AI54" i="6"/>
  <c r="AI55" i="6"/>
  <c r="AI56" i="6"/>
  <c r="AI57" i="6"/>
  <c r="AI58" i="6"/>
  <c r="AI59" i="6"/>
  <c r="AI60" i="6"/>
  <c r="AI61" i="6"/>
  <c r="AI62" i="6"/>
  <c r="AI63" i="6"/>
  <c r="AI64" i="6"/>
  <c r="AI65" i="6"/>
  <c r="AI66" i="6"/>
  <c r="AI67" i="6"/>
  <c r="AI68" i="6"/>
  <c r="AI69" i="6"/>
  <c r="AI70" i="6"/>
  <c r="AI71" i="6"/>
  <c r="AI72" i="6"/>
  <c r="AI73" i="6"/>
  <c r="AI74" i="6"/>
  <c r="AI75" i="6"/>
  <c r="AI76" i="6"/>
  <c r="AI77" i="6"/>
  <c r="AI78" i="6"/>
  <c r="AI79" i="6"/>
  <c r="AI80" i="6"/>
  <c r="AI81" i="6"/>
  <c r="AI82" i="6"/>
  <c r="AI83" i="6"/>
  <c r="AI84" i="6"/>
  <c r="AI85" i="6"/>
  <c r="AI86" i="6"/>
  <c r="AI87" i="6"/>
  <c r="AI88" i="6"/>
  <c r="AI89" i="6"/>
  <c r="AI90" i="6"/>
  <c r="AI91" i="6"/>
  <c r="AI92" i="6"/>
  <c r="AI93" i="6"/>
  <c r="AI94" i="6"/>
  <c r="AI95" i="6"/>
  <c r="AI96" i="6"/>
  <c r="AI97" i="6"/>
  <c r="AI98" i="6"/>
  <c r="AI99" i="6"/>
  <c r="AI100" i="6"/>
  <c r="AI101" i="6"/>
  <c r="AI102" i="6"/>
  <c r="AI103" i="6"/>
  <c r="AI104" i="6"/>
  <c r="AI105" i="6"/>
  <c r="AI106" i="6"/>
  <c r="AI107" i="6"/>
  <c r="AI108" i="6"/>
  <c r="AI109" i="6"/>
  <c r="AI110" i="6"/>
  <c r="AI111" i="6"/>
  <c r="AI112" i="6"/>
  <c r="AI113" i="6"/>
  <c r="AI114" i="6"/>
  <c r="AI115" i="6"/>
  <c r="AI116" i="6"/>
  <c r="AI117" i="6"/>
  <c r="AI118" i="6"/>
  <c r="AI119" i="6"/>
  <c r="AI120" i="6"/>
  <c r="AI121" i="6"/>
  <c r="AI122" i="6"/>
  <c r="AI123" i="6"/>
  <c r="AI124" i="6"/>
  <c r="AI125" i="6"/>
  <c r="AI126" i="6"/>
  <c r="AI127" i="6"/>
  <c r="AI128" i="6"/>
  <c r="AI129" i="6"/>
  <c r="AI130" i="6"/>
  <c r="AI131" i="6"/>
  <c r="AI132" i="6"/>
  <c r="AI133" i="6"/>
  <c r="AI134" i="6"/>
  <c r="AI135" i="6"/>
  <c r="AI136" i="6"/>
  <c r="AI137" i="6"/>
  <c r="AI138" i="6"/>
  <c r="AI139" i="6"/>
  <c r="AI140" i="6"/>
  <c r="AI141" i="6"/>
  <c r="AI142" i="6"/>
  <c r="AI143" i="6"/>
  <c r="AI144" i="6"/>
  <c r="AI145" i="6"/>
  <c r="AI146" i="6"/>
  <c r="AI147" i="6"/>
  <c r="AI148" i="6"/>
  <c r="AI149" i="6"/>
  <c r="AI150" i="6"/>
  <c r="AI151" i="6"/>
  <c r="AI152" i="6"/>
  <c r="AI153" i="6"/>
  <c r="AI154" i="6"/>
  <c r="AI155" i="6"/>
  <c r="AI156" i="6"/>
  <c r="AI157" i="6"/>
  <c r="AI158" i="6"/>
  <c r="AI159" i="6"/>
  <c r="AI160" i="6"/>
  <c r="AI161" i="6"/>
  <c r="AI162" i="6"/>
  <c r="AI163" i="6"/>
  <c r="AI164" i="6"/>
  <c r="AI165" i="6"/>
  <c r="AI166" i="6"/>
  <c r="AH49" i="6"/>
  <c r="AH50" i="6"/>
  <c r="AH51" i="6"/>
  <c r="AH52" i="6"/>
  <c r="AH53" i="6"/>
  <c r="AH54" i="6"/>
  <c r="AH55" i="6"/>
  <c r="AH56" i="6"/>
  <c r="AH57" i="6"/>
  <c r="AH58" i="6"/>
  <c r="AH59" i="6"/>
  <c r="AH60" i="6"/>
  <c r="AH61" i="6"/>
  <c r="AH62" i="6"/>
  <c r="AH63" i="6"/>
  <c r="AH64" i="6"/>
  <c r="AH65" i="6"/>
  <c r="AH66" i="6"/>
  <c r="AH67" i="6"/>
  <c r="AH68" i="6"/>
  <c r="AH69" i="6"/>
  <c r="AH70" i="6"/>
  <c r="AH71" i="6"/>
  <c r="AH72" i="6"/>
  <c r="AH73" i="6"/>
  <c r="AH74" i="6"/>
  <c r="AH75" i="6"/>
  <c r="AH76" i="6"/>
  <c r="AH77" i="6"/>
  <c r="AH78" i="6"/>
  <c r="AH79" i="6"/>
  <c r="AH80" i="6"/>
  <c r="AH81" i="6"/>
  <c r="AH82" i="6"/>
  <c r="AH83" i="6"/>
  <c r="AH84" i="6"/>
  <c r="AH85" i="6"/>
  <c r="AH86" i="6"/>
  <c r="AH87" i="6"/>
  <c r="AH88" i="6"/>
  <c r="AH89" i="6"/>
  <c r="AH90" i="6"/>
  <c r="AH91" i="6"/>
  <c r="AH92" i="6"/>
  <c r="AH93" i="6"/>
  <c r="AH94" i="6"/>
  <c r="AH95" i="6"/>
  <c r="AH96" i="6"/>
  <c r="AH97" i="6"/>
  <c r="AH98" i="6"/>
  <c r="AH99" i="6"/>
  <c r="AH100" i="6"/>
  <c r="AH101" i="6"/>
  <c r="AH102" i="6"/>
  <c r="AH103" i="6"/>
  <c r="AH104" i="6"/>
  <c r="AH105" i="6"/>
  <c r="AH106" i="6"/>
  <c r="AH107" i="6"/>
  <c r="AH108" i="6"/>
  <c r="AH109" i="6"/>
  <c r="AH110" i="6"/>
  <c r="AH111" i="6"/>
  <c r="AH112" i="6"/>
  <c r="AH113" i="6"/>
  <c r="AH114" i="6"/>
  <c r="AH115" i="6"/>
  <c r="AH116" i="6"/>
  <c r="AH117" i="6"/>
  <c r="AH118" i="6"/>
  <c r="AH119" i="6"/>
  <c r="AH120" i="6"/>
  <c r="AH121" i="6"/>
  <c r="AH122" i="6"/>
  <c r="AH123" i="6"/>
  <c r="AH124" i="6"/>
  <c r="AH125" i="6"/>
  <c r="AH126" i="6"/>
  <c r="AH127" i="6"/>
  <c r="AH128" i="6"/>
  <c r="AH129" i="6"/>
  <c r="AH130" i="6"/>
  <c r="AH131" i="6"/>
  <c r="AH132" i="6"/>
  <c r="AH133" i="6"/>
  <c r="AH134" i="6"/>
  <c r="AH135" i="6"/>
  <c r="AH136" i="6"/>
  <c r="AH137" i="6"/>
  <c r="AH138" i="6"/>
  <c r="AH139" i="6"/>
  <c r="AH140" i="6"/>
  <c r="AH141" i="6"/>
  <c r="AH142" i="6"/>
  <c r="AH143" i="6"/>
  <c r="AH144" i="6"/>
  <c r="AH145" i="6"/>
  <c r="AH146" i="6"/>
  <c r="AH147" i="6"/>
  <c r="AH148" i="6"/>
  <c r="AH149" i="6"/>
  <c r="AH150" i="6"/>
  <c r="AH151" i="6"/>
  <c r="AH152" i="6"/>
  <c r="AH153" i="6"/>
  <c r="AH154" i="6"/>
  <c r="AH155" i="6"/>
  <c r="AH156" i="6"/>
  <c r="AH157" i="6"/>
  <c r="AH158" i="6"/>
  <c r="AH159" i="6"/>
  <c r="AH160" i="6"/>
  <c r="AH161" i="6"/>
  <c r="AH162" i="6"/>
  <c r="AH163" i="6"/>
  <c r="AH164" i="6"/>
  <c r="AH165" i="6"/>
  <c r="AH166" i="6"/>
  <c r="AG49" i="6"/>
  <c r="AG50" i="6"/>
  <c r="AG51" i="6"/>
  <c r="AG52" i="6"/>
  <c r="AG53" i="6"/>
  <c r="AG54" i="6"/>
  <c r="AG55" i="6"/>
  <c r="AG56" i="6"/>
  <c r="AG57" i="6"/>
  <c r="AG58" i="6"/>
  <c r="AG59" i="6"/>
  <c r="AG60" i="6"/>
  <c r="AG61" i="6"/>
  <c r="AG62" i="6"/>
  <c r="AG63" i="6"/>
  <c r="AG64" i="6"/>
  <c r="AG65" i="6"/>
  <c r="AG66" i="6"/>
  <c r="AG67" i="6"/>
  <c r="AG68" i="6"/>
  <c r="AG69" i="6"/>
  <c r="AG70" i="6"/>
  <c r="AG71" i="6"/>
  <c r="AG72" i="6"/>
  <c r="AG73" i="6"/>
  <c r="AG74" i="6"/>
  <c r="AG75" i="6"/>
  <c r="AG76" i="6"/>
  <c r="AG77" i="6"/>
  <c r="AG78" i="6"/>
  <c r="AG79" i="6"/>
  <c r="AG80" i="6"/>
  <c r="AG81" i="6"/>
  <c r="AG82" i="6"/>
  <c r="AG83" i="6"/>
  <c r="AG84" i="6"/>
  <c r="AG85" i="6"/>
  <c r="AG86" i="6"/>
  <c r="AG87" i="6"/>
  <c r="AG88" i="6"/>
  <c r="AG89" i="6"/>
  <c r="AG90" i="6"/>
  <c r="AG91" i="6"/>
  <c r="AG92" i="6"/>
  <c r="AG93" i="6"/>
  <c r="AG94" i="6"/>
  <c r="AG95" i="6"/>
  <c r="AG96" i="6"/>
  <c r="AG97" i="6"/>
  <c r="AG98" i="6"/>
  <c r="AG99" i="6"/>
  <c r="AG100" i="6"/>
  <c r="AG101" i="6"/>
  <c r="AG102" i="6"/>
  <c r="AG103" i="6"/>
  <c r="AG104" i="6"/>
  <c r="AG105" i="6"/>
  <c r="AG106" i="6"/>
  <c r="AG107" i="6"/>
  <c r="AG108" i="6"/>
  <c r="AG109" i="6"/>
  <c r="AG110" i="6"/>
  <c r="AG111" i="6"/>
  <c r="AG112" i="6"/>
  <c r="AG113" i="6"/>
  <c r="AG114" i="6"/>
  <c r="AG115" i="6"/>
  <c r="AG116" i="6"/>
  <c r="AG117" i="6"/>
  <c r="AG118" i="6"/>
  <c r="AG119" i="6"/>
  <c r="AG120" i="6"/>
  <c r="AG121" i="6"/>
  <c r="AG122" i="6"/>
  <c r="AG123" i="6"/>
  <c r="AG124" i="6"/>
  <c r="AG125" i="6"/>
  <c r="AG126" i="6"/>
  <c r="AG127" i="6"/>
  <c r="AG128" i="6"/>
  <c r="AG129" i="6"/>
  <c r="AG130" i="6"/>
  <c r="AG131" i="6"/>
  <c r="AG132" i="6"/>
  <c r="AG133" i="6"/>
  <c r="AG134" i="6"/>
  <c r="AG135" i="6"/>
  <c r="AG136" i="6"/>
  <c r="AG137" i="6"/>
  <c r="AG138" i="6"/>
  <c r="AG139" i="6"/>
  <c r="AG140" i="6"/>
  <c r="AG141" i="6"/>
  <c r="AG142" i="6"/>
  <c r="AG143" i="6"/>
  <c r="AG144" i="6"/>
  <c r="AG145" i="6"/>
  <c r="AG146" i="6"/>
  <c r="AG147" i="6"/>
  <c r="AG148" i="6"/>
  <c r="AG149" i="6"/>
  <c r="AG150" i="6"/>
  <c r="AG151" i="6"/>
  <c r="AG152" i="6"/>
  <c r="AG153" i="6"/>
  <c r="AG154" i="6"/>
  <c r="AG155" i="6"/>
  <c r="AG156" i="6"/>
  <c r="AG157" i="6"/>
  <c r="AG158" i="6"/>
  <c r="AG159" i="6"/>
  <c r="AG160" i="6"/>
  <c r="AG161" i="6"/>
  <c r="AG162" i="6"/>
  <c r="AG163" i="6"/>
  <c r="AG164" i="6"/>
  <c r="AG165" i="6"/>
  <c r="AG166" i="6"/>
  <c r="AF49" i="6"/>
  <c r="AF50" i="6"/>
  <c r="AF51" i="6"/>
  <c r="AF52" i="6"/>
  <c r="AF53" i="6"/>
  <c r="AF54" i="6"/>
  <c r="AF55" i="6"/>
  <c r="AF56" i="6"/>
  <c r="AF57" i="6"/>
  <c r="AF58" i="6"/>
  <c r="AF59" i="6"/>
  <c r="AF60" i="6"/>
  <c r="AF61" i="6"/>
  <c r="AF62" i="6"/>
  <c r="AF63" i="6"/>
  <c r="AF64" i="6"/>
  <c r="AF65" i="6"/>
  <c r="AF66" i="6"/>
  <c r="AF67" i="6"/>
  <c r="AF68" i="6"/>
  <c r="AF69" i="6"/>
  <c r="AF70" i="6"/>
  <c r="AF71" i="6"/>
  <c r="AF72" i="6"/>
  <c r="AF73" i="6"/>
  <c r="AF74" i="6"/>
  <c r="AF75" i="6"/>
  <c r="AF76" i="6"/>
  <c r="AF77" i="6"/>
  <c r="AF78" i="6"/>
  <c r="AF79" i="6"/>
  <c r="AF80" i="6"/>
  <c r="AF81" i="6"/>
  <c r="AF82" i="6"/>
  <c r="AF83" i="6"/>
  <c r="AF84" i="6"/>
  <c r="AF85" i="6"/>
  <c r="AF86" i="6"/>
  <c r="AF87" i="6"/>
  <c r="AF88" i="6"/>
  <c r="AF89" i="6"/>
  <c r="AF90" i="6"/>
  <c r="AF91" i="6"/>
  <c r="AF92" i="6"/>
  <c r="AF93" i="6"/>
  <c r="AF94" i="6"/>
  <c r="AF95" i="6"/>
  <c r="AF96" i="6"/>
  <c r="AF97" i="6"/>
  <c r="AF98" i="6"/>
  <c r="AF99" i="6"/>
  <c r="AF100" i="6"/>
  <c r="AF101" i="6"/>
  <c r="AF102" i="6"/>
  <c r="AF103" i="6"/>
  <c r="AF104" i="6"/>
  <c r="AF105" i="6"/>
  <c r="AF106" i="6"/>
  <c r="AF107" i="6"/>
  <c r="AF108" i="6"/>
  <c r="AF109" i="6"/>
  <c r="AF110" i="6"/>
  <c r="AF111" i="6"/>
  <c r="AF112" i="6"/>
  <c r="AF113" i="6"/>
  <c r="AF114" i="6"/>
  <c r="AF115" i="6"/>
  <c r="AF116" i="6"/>
  <c r="AF117" i="6"/>
  <c r="AF118" i="6"/>
  <c r="AF119" i="6"/>
  <c r="AF120" i="6"/>
  <c r="AF121" i="6"/>
  <c r="AF122" i="6"/>
  <c r="AF123" i="6"/>
  <c r="AF124" i="6"/>
  <c r="AF125" i="6"/>
  <c r="AF126" i="6"/>
  <c r="AF127" i="6"/>
  <c r="AF128" i="6"/>
  <c r="AF129" i="6"/>
  <c r="AF130" i="6"/>
  <c r="AF131" i="6"/>
  <c r="AF132" i="6"/>
  <c r="AF133" i="6"/>
  <c r="AF134" i="6"/>
  <c r="AF135" i="6"/>
  <c r="AF136" i="6"/>
  <c r="AF137" i="6"/>
  <c r="AF138" i="6"/>
  <c r="AF139" i="6"/>
  <c r="AF140" i="6"/>
  <c r="AF141" i="6"/>
  <c r="AF142" i="6"/>
  <c r="AF143" i="6"/>
  <c r="AF144" i="6"/>
  <c r="AF145" i="6"/>
  <c r="AF146" i="6"/>
  <c r="AF147" i="6"/>
  <c r="AF148" i="6"/>
  <c r="AF149" i="6"/>
  <c r="AF150" i="6"/>
  <c r="AF151" i="6"/>
  <c r="AF152" i="6"/>
  <c r="AF153" i="6"/>
  <c r="AF154" i="6"/>
  <c r="AF155" i="6"/>
  <c r="AF156" i="6"/>
  <c r="AF157" i="6"/>
  <c r="AF158" i="6"/>
  <c r="AF159" i="6"/>
  <c r="AF160" i="6"/>
  <c r="AF161" i="6"/>
  <c r="AF162" i="6"/>
  <c r="AF163" i="6"/>
  <c r="AF164" i="6"/>
  <c r="AF165" i="6"/>
  <c r="AF166" i="6"/>
  <c r="AH149"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30" i="5"/>
  <c r="AG149" i="5"/>
  <c r="AI149" i="5" s="1"/>
  <c r="AG30" i="5"/>
  <c r="AI30" i="5" s="1"/>
  <c r="AI168" i="6" l="1"/>
  <c r="B174" i="6" s="1"/>
  <c r="AH150" i="5"/>
  <c r="AJ30" i="5"/>
  <c r="AG31" i="5" l="1"/>
  <c r="AI31" i="5" s="1"/>
  <c r="AG32" i="5"/>
  <c r="AI32" i="5" s="1"/>
  <c r="AG33" i="5"/>
  <c r="AI33" i="5" s="1"/>
  <c r="AG34" i="5"/>
  <c r="AI34" i="5" s="1"/>
  <c r="AG35" i="5"/>
  <c r="AI35" i="5" s="1"/>
  <c r="AG36" i="5"/>
  <c r="AI36" i="5" s="1"/>
  <c r="AG37" i="5"/>
  <c r="AI37" i="5" s="1"/>
  <c r="AJ37" i="5" s="1"/>
  <c r="AG38" i="5"/>
  <c r="AI38" i="5" s="1"/>
  <c r="AJ38" i="5" s="1"/>
  <c r="AG39" i="5"/>
  <c r="AI39" i="5" s="1"/>
  <c r="AJ39" i="5" s="1"/>
  <c r="AG40" i="5"/>
  <c r="AI40" i="5" s="1"/>
  <c r="AJ40" i="5" s="1"/>
  <c r="AG41" i="5"/>
  <c r="AI41" i="5" s="1"/>
  <c r="AJ41" i="5" s="1"/>
  <c r="AG42" i="5"/>
  <c r="AI42" i="5" s="1"/>
  <c r="AJ42" i="5" s="1"/>
  <c r="AG43" i="5"/>
  <c r="AI43" i="5" s="1"/>
  <c r="AJ43" i="5" s="1"/>
  <c r="AG44" i="5"/>
  <c r="AI44" i="5" s="1"/>
  <c r="AJ44" i="5" s="1"/>
  <c r="AG45" i="5"/>
  <c r="AI45" i="5" s="1"/>
  <c r="AJ45" i="5" s="1"/>
  <c r="AG46" i="5"/>
  <c r="AI46" i="5" s="1"/>
  <c r="AJ46" i="5" s="1"/>
  <c r="AG47" i="5"/>
  <c r="AI47" i="5" s="1"/>
  <c r="AJ47" i="5" s="1"/>
  <c r="AG48" i="5"/>
  <c r="AI48" i="5" s="1"/>
  <c r="AJ48" i="5" s="1"/>
  <c r="AG49" i="5"/>
  <c r="AI49" i="5" s="1"/>
  <c r="AJ49" i="5" s="1"/>
  <c r="AG50" i="5"/>
  <c r="AI50" i="5" s="1"/>
  <c r="AJ50" i="5" s="1"/>
  <c r="AG51" i="5"/>
  <c r="AI51" i="5" s="1"/>
  <c r="AJ51" i="5" s="1"/>
  <c r="AG52" i="5"/>
  <c r="AI52" i="5" s="1"/>
  <c r="AJ52" i="5" s="1"/>
  <c r="AG53" i="5"/>
  <c r="AI53" i="5" s="1"/>
  <c r="AJ53" i="5" s="1"/>
  <c r="AG54" i="5"/>
  <c r="AI54" i="5" s="1"/>
  <c r="AJ54" i="5" s="1"/>
  <c r="AG55" i="5"/>
  <c r="AI55" i="5" s="1"/>
  <c r="AJ55" i="5" s="1"/>
  <c r="AG56" i="5"/>
  <c r="AI56" i="5" s="1"/>
  <c r="AJ56" i="5" s="1"/>
  <c r="AG57" i="5"/>
  <c r="AI57" i="5" s="1"/>
  <c r="AJ57" i="5" s="1"/>
  <c r="AG58" i="5"/>
  <c r="AI58" i="5" s="1"/>
  <c r="AJ58" i="5" s="1"/>
  <c r="AG59" i="5"/>
  <c r="AI59" i="5" s="1"/>
  <c r="AJ59" i="5" s="1"/>
  <c r="AG60" i="5"/>
  <c r="AI60" i="5" s="1"/>
  <c r="AJ60" i="5" s="1"/>
  <c r="AG61" i="5"/>
  <c r="AI61" i="5" s="1"/>
  <c r="AJ61" i="5" s="1"/>
  <c r="AG62" i="5"/>
  <c r="AI62" i="5" s="1"/>
  <c r="AJ62" i="5" s="1"/>
  <c r="AG63" i="5"/>
  <c r="AI63" i="5" s="1"/>
  <c r="AJ63" i="5" s="1"/>
  <c r="AG64" i="5"/>
  <c r="AI64" i="5" s="1"/>
  <c r="AJ64" i="5" s="1"/>
  <c r="AG65" i="5"/>
  <c r="AI65" i="5" s="1"/>
  <c r="AJ65" i="5" s="1"/>
  <c r="AG66" i="5"/>
  <c r="AI66" i="5" s="1"/>
  <c r="AJ66" i="5" s="1"/>
  <c r="AG67" i="5"/>
  <c r="AI67" i="5" s="1"/>
  <c r="AJ67" i="5" s="1"/>
  <c r="AG68" i="5"/>
  <c r="AI68" i="5" s="1"/>
  <c r="AJ68" i="5" s="1"/>
  <c r="AG69" i="5"/>
  <c r="AI69" i="5" s="1"/>
  <c r="AJ69" i="5" s="1"/>
  <c r="AG70" i="5"/>
  <c r="AI70" i="5" s="1"/>
  <c r="AJ70" i="5" s="1"/>
  <c r="AG71" i="5"/>
  <c r="AI71" i="5" s="1"/>
  <c r="AJ71" i="5" s="1"/>
  <c r="AG72" i="5"/>
  <c r="AI72" i="5" s="1"/>
  <c r="AJ72" i="5" s="1"/>
  <c r="AG73" i="5"/>
  <c r="AI73" i="5" s="1"/>
  <c r="AJ73" i="5" s="1"/>
  <c r="AG74" i="5"/>
  <c r="AI74" i="5" s="1"/>
  <c r="AJ74" i="5" s="1"/>
  <c r="AG75" i="5"/>
  <c r="AI75" i="5" s="1"/>
  <c r="AJ75" i="5" s="1"/>
  <c r="AG76" i="5"/>
  <c r="AI76" i="5" s="1"/>
  <c r="AJ76" i="5" s="1"/>
  <c r="AG77" i="5"/>
  <c r="AI77" i="5" s="1"/>
  <c r="AJ77" i="5" s="1"/>
  <c r="AG78" i="5"/>
  <c r="AI78" i="5" s="1"/>
  <c r="AJ78" i="5" s="1"/>
  <c r="AG79" i="5"/>
  <c r="AI79" i="5" s="1"/>
  <c r="AJ79" i="5" s="1"/>
  <c r="AG80" i="5"/>
  <c r="AI80" i="5" s="1"/>
  <c r="AJ80" i="5" s="1"/>
  <c r="AG81" i="5"/>
  <c r="AI81" i="5" s="1"/>
  <c r="AJ81" i="5" s="1"/>
  <c r="AG82" i="5"/>
  <c r="AI82" i="5" s="1"/>
  <c r="AJ82" i="5" s="1"/>
  <c r="AG83" i="5"/>
  <c r="AI83" i="5" s="1"/>
  <c r="AJ83" i="5" s="1"/>
  <c r="AG84" i="5"/>
  <c r="AI84" i="5" s="1"/>
  <c r="AJ84" i="5" s="1"/>
  <c r="AG85" i="5"/>
  <c r="AI85" i="5" s="1"/>
  <c r="AJ85" i="5" s="1"/>
  <c r="AG86" i="5"/>
  <c r="AI86" i="5" s="1"/>
  <c r="AJ86" i="5" s="1"/>
  <c r="AG87" i="5"/>
  <c r="AI87" i="5" s="1"/>
  <c r="AJ87" i="5" s="1"/>
  <c r="AG88" i="5"/>
  <c r="AI88" i="5" s="1"/>
  <c r="AJ88" i="5" s="1"/>
  <c r="AG89" i="5"/>
  <c r="AI89" i="5" s="1"/>
  <c r="AJ89" i="5" s="1"/>
  <c r="AG90" i="5"/>
  <c r="AI90" i="5" s="1"/>
  <c r="AJ90" i="5" s="1"/>
  <c r="AG91" i="5"/>
  <c r="AI91" i="5" s="1"/>
  <c r="AJ91" i="5" s="1"/>
  <c r="AG92" i="5"/>
  <c r="AI92" i="5" s="1"/>
  <c r="AJ92" i="5" s="1"/>
  <c r="AG93" i="5"/>
  <c r="AI93" i="5" s="1"/>
  <c r="AJ93" i="5" s="1"/>
  <c r="AG94" i="5"/>
  <c r="AI94" i="5" s="1"/>
  <c r="AJ94" i="5" s="1"/>
  <c r="AG95" i="5"/>
  <c r="AI95" i="5" s="1"/>
  <c r="AJ95" i="5" s="1"/>
  <c r="AG96" i="5"/>
  <c r="AI96" i="5" s="1"/>
  <c r="AJ96" i="5" s="1"/>
  <c r="AG97" i="5"/>
  <c r="AI97" i="5" s="1"/>
  <c r="AJ97" i="5" s="1"/>
  <c r="AG98" i="5"/>
  <c r="AI98" i="5" s="1"/>
  <c r="AJ98" i="5" s="1"/>
  <c r="AG99" i="5"/>
  <c r="AI99" i="5" s="1"/>
  <c r="AJ99" i="5" s="1"/>
  <c r="AG100" i="5"/>
  <c r="AI100" i="5" s="1"/>
  <c r="AJ100" i="5" s="1"/>
  <c r="AG101" i="5"/>
  <c r="AI101" i="5" s="1"/>
  <c r="AJ101" i="5" s="1"/>
  <c r="AG102" i="5"/>
  <c r="AI102" i="5" s="1"/>
  <c r="AJ102" i="5" s="1"/>
  <c r="AG103" i="5"/>
  <c r="AI103" i="5" s="1"/>
  <c r="AJ103" i="5" s="1"/>
  <c r="AG104" i="5"/>
  <c r="AI104" i="5" s="1"/>
  <c r="AJ104" i="5" s="1"/>
  <c r="AG105" i="5"/>
  <c r="AI105" i="5" s="1"/>
  <c r="AJ105" i="5" s="1"/>
  <c r="AG106" i="5"/>
  <c r="AI106" i="5" s="1"/>
  <c r="AJ106" i="5" s="1"/>
  <c r="AG107" i="5"/>
  <c r="AI107" i="5" s="1"/>
  <c r="AJ107" i="5" s="1"/>
  <c r="AG108" i="5"/>
  <c r="AI108" i="5" s="1"/>
  <c r="AJ108" i="5" s="1"/>
  <c r="AG109" i="5"/>
  <c r="AI109" i="5" s="1"/>
  <c r="AJ109" i="5" s="1"/>
  <c r="AG110" i="5"/>
  <c r="AI110" i="5" s="1"/>
  <c r="AJ110" i="5" s="1"/>
  <c r="AG111" i="5"/>
  <c r="AI111" i="5" s="1"/>
  <c r="AJ111" i="5" s="1"/>
  <c r="AG112" i="5"/>
  <c r="AI112" i="5" s="1"/>
  <c r="AJ112" i="5" s="1"/>
  <c r="AG113" i="5"/>
  <c r="AI113" i="5" s="1"/>
  <c r="AJ113" i="5" s="1"/>
  <c r="AG114" i="5"/>
  <c r="AI114" i="5" s="1"/>
  <c r="AJ114" i="5" s="1"/>
  <c r="AG115" i="5"/>
  <c r="AI115" i="5" s="1"/>
  <c r="AJ115" i="5" s="1"/>
  <c r="AG116" i="5"/>
  <c r="AI116" i="5" s="1"/>
  <c r="AJ116" i="5" s="1"/>
  <c r="AG117" i="5"/>
  <c r="AI117" i="5" s="1"/>
  <c r="AJ117" i="5" s="1"/>
  <c r="AG118" i="5"/>
  <c r="AI118" i="5" s="1"/>
  <c r="AJ118" i="5" s="1"/>
  <c r="AG119" i="5"/>
  <c r="AI119" i="5" s="1"/>
  <c r="AJ119" i="5" s="1"/>
  <c r="AG120" i="5"/>
  <c r="AI120" i="5" s="1"/>
  <c r="AJ120" i="5" s="1"/>
  <c r="AG121" i="5"/>
  <c r="AI121" i="5" s="1"/>
  <c r="AJ121" i="5" s="1"/>
  <c r="AG122" i="5"/>
  <c r="AI122" i="5" s="1"/>
  <c r="AJ122" i="5" s="1"/>
  <c r="AG123" i="5"/>
  <c r="AI123" i="5" s="1"/>
  <c r="AJ123" i="5" s="1"/>
  <c r="AG124" i="5"/>
  <c r="AI124" i="5" s="1"/>
  <c r="AJ124" i="5" s="1"/>
  <c r="AG125" i="5"/>
  <c r="AI125" i="5" s="1"/>
  <c r="AJ125" i="5" s="1"/>
  <c r="AG126" i="5"/>
  <c r="AI126" i="5" s="1"/>
  <c r="AJ126" i="5" s="1"/>
  <c r="AG127" i="5"/>
  <c r="AI127" i="5" s="1"/>
  <c r="AJ127" i="5" s="1"/>
  <c r="AG128" i="5"/>
  <c r="AI128" i="5" s="1"/>
  <c r="AJ128" i="5" s="1"/>
  <c r="AG129" i="5"/>
  <c r="AI129" i="5" s="1"/>
  <c r="AJ129" i="5" s="1"/>
  <c r="AG130" i="5"/>
  <c r="AI130" i="5" s="1"/>
  <c r="AJ130" i="5" s="1"/>
  <c r="AG131" i="5"/>
  <c r="AI131" i="5" s="1"/>
  <c r="AJ131" i="5" s="1"/>
  <c r="AG132" i="5"/>
  <c r="AI132" i="5" s="1"/>
  <c r="AJ132" i="5" s="1"/>
  <c r="AG133" i="5"/>
  <c r="AI133" i="5" s="1"/>
  <c r="AJ133" i="5" s="1"/>
  <c r="AG134" i="5"/>
  <c r="AI134" i="5" s="1"/>
  <c r="AJ134" i="5" s="1"/>
  <c r="AG135" i="5"/>
  <c r="AI135" i="5" s="1"/>
  <c r="AJ135" i="5" s="1"/>
  <c r="AG136" i="5"/>
  <c r="AI136" i="5" s="1"/>
  <c r="AJ136" i="5" s="1"/>
  <c r="AG137" i="5"/>
  <c r="AI137" i="5" s="1"/>
  <c r="AJ137" i="5" s="1"/>
  <c r="AG138" i="5"/>
  <c r="AI138" i="5" s="1"/>
  <c r="AJ138" i="5" s="1"/>
  <c r="AG139" i="5"/>
  <c r="AI139" i="5" s="1"/>
  <c r="AJ139" i="5" s="1"/>
  <c r="AG140" i="5"/>
  <c r="AI140" i="5" s="1"/>
  <c r="AJ140" i="5" s="1"/>
  <c r="AG141" i="5"/>
  <c r="AI141" i="5" s="1"/>
  <c r="AJ141" i="5" s="1"/>
  <c r="AG142" i="5"/>
  <c r="AI142" i="5" s="1"/>
  <c r="AJ142" i="5" s="1"/>
  <c r="AG143" i="5"/>
  <c r="AI143" i="5" s="1"/>
  <c r="AJ143" i="5" s="1"/>
  <c r="AG144" i="5"/>
  <c r="AI144" i="5" s="1"/>
  <c r="AJ144" i="5" s="1"/>
  <c r="AG145" i="5"/>
  <c r="AI145" i="5" s="1"/>
  <c r="AJ145" i="5" s="1"/>
  <c r="AG146" i="5"/>
  <c r="AI146" i="5" s="1"/>
  <c r="AJ146" i="5" s="1"/>
  <c r="AG147" i="5"/>
  <c r="AI147" i="5" s="1"/>
  <c r="AG148" i="5"/>
  <c r="AI148" i="5" s="1"/>
  <c r="AI150" i="5" l="1"/>
  <c r="AJ149" i="5" s="1"/>
  <c r="B154" i="5"/>
  <c r="AJ147" i="5" l="1"/>
  <c r="AJ148" i="5"/>
  <c r="AJ36" i="5"/>
  <c r="AJ35" i="5"/>
  <c r="AJ34" i="5"/>
  <c r="AJ33" i="5"/>
  <c r="AJ32" i="5"/>
  <c r="AJ31" i="5"/>
  <c r="BY67" i="4"/>
  <c r="BY33" i="4"/>
  <c r="BY66" i="4"/>
  <c r="BY65" i="4"/>
  <c r="BY64" i="4"/>
  <c r="BY63" i="4"/>
  <c r="BY62" i="4"/>
  <c r="BY61" i="4"/>
  <c r="BY60" i="4"/>
  <c r="BY59" i="4"/>
  <c r="BY58" i="4"/>
  <c r="BY57" i="4"/>
  <c r="BY56" i="4"/>
  <c r="BY55" i="4"/>
  <c r="BY54" i="4"/>
  <c r="BY53" i="4"/>
  <c r="BY52" i="4"/>
  <c r="BY51" i="4"/>
  <c r="BY50" i="4"/>
  <c r="BY49" i="4"/>
  <c r="BY48" i="4"/>
  <c r="BY47" i="4"/>
  <c r="BY46" i="4"/>
  <c r="BY45" i="4"/>
  <c r="BY44" i="4"/>
  <c r="BY43" i="4"/>
  <c r="BY42" i="4"/>
  <c r="BY41" i="4"/>
  <c r="BY40" i="4"/>
  <c r="BY39" i="4"/>
  <c r="BY38" i="4"/>
  <c r="BY37" i="4"/>
  <c r="BY36" i="4"/>
  <c r="BY35" i="4"/>
  <c r="BY34" i="4"/>
  <c r="B10" i="12"/>
  <c r="B10" i="11"/>
  <c r="B10" i="10"/>
  <c r="B8" i="9"/>
  <c r="B8" i="8"/>
  <c r="B8" i="7"/>
  <c r="B8" i="6"/>
  <c r="B8" i="5"/>
  <c r="B10" i="4"/>
  <c r="B10" i="3"/>
  <c r="B9" i="1"/>
  <c r="AJ150" i="5" l="1"/>
  <c r="AK150" i="5" s="1"/>
  <c r="B153" i="5" s="1"/>
  <c r="BY68" i="4"/>
  <c r="B68" i="4" s="1"/>
  <c r="N10" i="2" l="1"/>
  <c r="AL503" i="2" s="1"/>
  <c r="AM503" i="2" s="1"/>
  <c r="AL67" i="2" l="1"/>
  <c r="AM67" i="2" s="1"/>
  <c r="AL146" i="2"/>
  <c r="AM146" i="2" s="1"/>
  <c r="AL310" i="2"/>
  <c r="AM310" i="2" s="1"/>
  <c r="AL438" i="2"/>
  <c r="AM438" i="2" s="1"/>
  <c r="AL566" i="2"/>
  <c r="AM566" i="2" s="1"/>
  <c r="AL18" i="2"/>
  <c r="AM18" i="2" s="1"/>
  <c r="AL45" i="2"/>
  <c r="AM45" i="2" s="1"/>
  <c r="AL73" i="2"/>
  <c r="AM73" i="2" s="1"/>
  <c r="AL104" i="2"/>
  <c r="AM104" i="2" s="1"/>
  <c r="AL155" i="2"/>
  <c r="AM155" i="2" s="1"/>
  <c r="AL216" i="2"/>
  <c r="AM216" i="2" s="1"/>
  <c r="AL311" i="2"/>
  <c r="AM311" i="2" s="1"/>
  <c r="AL439" i="2"/>
  <c r="AM439" i="2" s="1"/>
  <c r="AL567" i="2"/>
  <c r="AM567" i="2" s="1"/>
  <c r="AL342" i="2"/>
  <c r="AM342" i="2" s="1"/>
  <c r="AL25" i="2"/>
  <c r="AM25" i="2" s="1"/>
  <c r="AL81" i="2"/>
  <c r="AM81" i="2" s="1"/>
  <c r="AL112" i="2"/>
  <c r="AM112" i="2" s="1"/>
  <c r="AL168" i="2"/>
  <c r="AM168" i="2" s="1"/>
  <c r="AL233" i="2"/>
  <c r="AM233" i="2" s="1"/>
  <c r="AL343" i="2"/>
  <c r="AM343" i="2" s="1"/>
  <c r="AL471" i="2"/>
  <c r="AM471" i="2" s="1"/>
  <c r="AL11" i="2"/>
  <c r="AM11" i="2" s="1"/>
  <c r="AL157" i="2"/>
  <c r="AM157" i="2" s="1"/>
  <c r="AL87" i="2"/>
  <c r="AM87" i="2" s="1"/>
  <c r="AL121" i="2"/>
  <c r="AM121" i="2" s="1"/>
  <c r="AL179" i="2"/>
  <c r="AM179" i="2" s="1"/>
  <c r="AL250" i="2"/>
  <c r="AM250" i="2" s="1"/>
  <c r="AL374" i="2"/>
  <c r="AM374" i="2" s="1"/>
  <c r="AL502" i="2"/>
  <c r="AM502" i="2" s="1"/>
  <c r="AL39" i="2"/>
  <c r="AM39" i="2" s="1"/>
  <c r="AL103" i="2"/>
  <c r="AM103" i="2" s="1"/>
  <c r="AL203" i="2"/>
  <c r="AM203" i="2" s="1"/>
  <c r="AL19" i="2"/>
  <c r="AM19" i="2" s="1"/>
  <c r="AL46" i="2"/>
  <c r="AM46" i="2" s="1"/>
  <c r="AL110" i="2"/>
  <c r="AM110" i="2" s="1"/>
  <c r="AL228" i="2"/>
  <c r="AM228" i="2" s="1"/>
  <c r="AL470" i="2"/>
  <c r="AM470" i="2" s="1"/>
  <c r="AL53" i="2"/>
  <c r="AM53" i="2" s="1"/>
  <c r="AL32" i="2"/>
  <c r="AM32" i="2" s="1"/>
  <c r="AL59" i="2"/>
  <c r="AM59" i="2" s="1"/>
  <c r="AL88" i="2"/>
  <c r="AM88" i="2" s="1"/>
  <c r="AL132" i="2"/>
  <c r="AM132" i="2" s="1"/>
  <c r="AL180" i="2"/>
  <c r="AM180" i="2" s="1"/>
  <c r="AL254" i="2"/>
  <c r="AM254" i="2" s="1"/>
  <c r="AL375" i="2"/>
  <c r="AM375" i="2" s="1"/>
  <c r="AL573" i="2"/>
  <c r="AM573" i="2" s="1"/>
  <c r="N10" i="12"/>
  <c r="N10" i="4"/>
  <c r="N10" i="11"/>
  <c r="N10" i="3"/>
  <c r="N10" i="10"/>
  <c r="N9" i="1"/>
  <c r="N8" i="9"/>
  <c r="N8" i="8"/>
  <c r="N8" i="7"/>
  <c r="N8" i="6"/>
  <c r="N8" i="5"/>
  <c r="AL4" i="2"/>
  <c r="AM4" i="2" s="1"/>
  <c r="AL33" i="2"/>
  <c r="AM33" i="2" s="1"/>
  <c r="AL60" i="2"/>
  <c r="AM60" i="2" s="1"/>
  <c r="AL94" i="2"/>
  <c r="AM94" i="2" s="1"/>
  <c r="AL135" i="2"/>
  <c r="AM135" i="2" s="1"/>
  <c r="AL190" i="2"/>
  <c r="AM190" i="2" s="1"/>
  <c r="AL278" i="2"/>
  <c r="AM278" i="2" s="1"/>
  <c r="AL406" i="2"/>
  <c r="AM406" i="2" s="1"/>
  <c r="AL534" i="2"/>
  <c r="AM534" i="2" s="1"/>
  <c r="AL80" i="2"/>
  <c r="AM80" i="2" s="1"/>
  <c r="AL10" i="2"/>
  <c r="AM10" i="2" s="1"/>
  <c r="AL38" i="2"/>
  <c r="AM38" i="2" s="1"/>
  <c r="AL66" i="2"/>
  <c r="AM66" i="2" s="1"/>
  <c r="AL95" i="2"/>
  <c r="AM95" i="2" s="1"/>
  <c r="AL142" i="2"/>
  <c r="AM142" i="2" s="1"/>
  <c r="AL201" i="2"/>
  <c r="AM201" i="2" s="1"/>
  <c r="AL279" i="2"/>
  <c r="AM279" i="2" s="1"/>
  <c r="AL407" i="2"/>
  <c r="AM407" i="2" s="1"/>
  <c r="AL535" i="2"/>
  <c r="AM535" i="2" s="1"/>
  <c r="AL13" i="2"/>
  <c r="AM13" i="2" s="1"/>
  <c r="AL21" i="2"/>
  <c r="AM21" i="2" s="1"/>
  <c r="AL27" i="2"/>
  <c r="AM27" i="2" s="1"/>
  <c r="AL34" i="2"/>
  <c r="AM34" i="2" s="1"/>
  <c r="AL41" i="2"/>
  <c r="AM41" i="2" s="1"/>
  <c r="AL48" i="2"/>
  <c r="AM48" i="2" s="1"/>
  <c r="AL55" i="2"/>
  <c r="AM55" i="2" s="1"/>
  <c r="AL62" i="2"/>
  <c r="AM62" i="2" s="1"/>
  <c r="AL69" i="2"/>
  <c r="AM69" i="2" s="1"/>
  <c r="AL75" i="2"/>
  <c r="AM75" i="2" s="1"/>
  <c r="AL83" i="2"/>
  <c r="AM83" i="2" s="1"/>
  <c r="AL98" i="2"/>
  <c r="AM98" i="2" s="1"/>
  <c r="AL105" i="2"/>
  <c r="AM105" i="2" s="1"/>
  <c r="AL114" i="2"/>
  <c r="AM114" i="2" s="1"/>
  <c r="AL125" i="2"/>
  <c r="AM125" i="2" s="1"/>
  <c r="AL148" i="2"/>
  <c r="AM148" i="2" s="1"/>
  <c r="AL158" i="2"/>
  <c r="AM158" i="2" s="1"/>
  <c r="AL171" i="2"/>
  <c r="AM171" i="2" s="1"/>
  <c r="AL184" i="2"/>
  <c r="AM184" i="2" s="1"/>
  <c r="AL195" i="2"/>
  <c r="AM195" i="2" s="1"/>
  <c r="AL219" i="2"/>
  <c r="AM219" i="2" s="1"/>
  <c r="AL238" i="2"/>
  <c r="AM238" i="2" s="1"/>
  <c r="AL258" i="2"/>
  <c r="AM258" i="2" s="1"/>
  <c r="AL287" i="2"/>
  <c r="AM287" i="2" s="1"/>
  <c r="AL319" i="2"/>
  <c r="AM319" i="2" s="1"/>
  <c r="AL351" i="2"/>
  <c r="AM351" i="2" s="1"/>
  <c r="AL383" i="2"/>
  <c r="AM383" i="2" s="1"/>
  <c r="AL415" i="2"/>
  <c r="AM415" i="2" s="1"/>
  <c r="AL447" i="2"/>
  <c r="AM447" i="2" s="1"/>
  <c r="AL479" i="2"/>
  <c r="AM479" i="2" s="1"/>
  <c r="AL511" i="2"/>
  <c r="AM511" i="2" s="1"/>
  <c r="AL543" i="2"/>
  <c r="AM543" i="2" s="1"/>
  <c r="AL326" i="2"/>
  <c r="AM326" i="2" s="1"/>
  <c r="AL29" i="2"/>
  <c r="AM29" i="2" s="1"/>
  <c r="AL242" i="2"/>
  <c r="AM242" i="2" s="1"/>
  <c r="AL263" i="2"/>
  <c r="AM263" i="2" s="1"/>
  <c r="AL295" i="2"/>
  <c r="AM295" i="2" s="1"/>
  <c r="AL327" i="2"/>
  <c r="AM327" i="2" s="1"/>
  <c r="AL359" i="2"/>
  <c r="AM359" i="2" s="1"/>
  <c r="AL391" i="2"/>
  <c r="AM391" i="2" s="1"/>
  <c r="AL423" i="2"/>
  <c r="AM423" i="2" s="1"/>
  <c r="AL455" i="2"/>
  <c r="AM455" i="2" s="1"/>
  <c r="AL487" i="2"/>
  <c r="AM487" i="2" s="1"/>
  <c r="AL519" i="2"/>
  <c r="AM519" i="2" s="1"/>
  <c r="AL551" i="2"/>
  <c r="AM551" i="2" s="1"/>
  <c r="AL5" i="2"/>
  <c r="AM5" i="2" s="1"/>
  <c r="AL26" i="2"/>
  <c r="AM26" i="2" s="1"/>
  <c r="AL40" i="2"/>
  <c r="AM40" i="2" s="1"/>
  <c r="AL54" i="2"/>
  <c r="AM54" i="2" s="1"/>
  <c r="AL82" i="2"/>
  <c r="AM82" i="2" s="1"/>
  <c r="AL123" i="2"/>
  <c r="AM123" i="2" s="1"/>
  <c r="AL136" i="2"/>
  <c r="AM136" i="2" s="1"/>
  <c r="AL147" i="2"/>
  <c r="AM147" i="2" s="1"/>
  <c r="AL169" i="2"/>
  <c r="AM169" i="2" s="1"/>
  <c r="AL183" i="2"/>
  <c r="AM183" i="2" s="1"/>
  <c r="AL194" i="2"/>
  <c r="AM194" i="2" s="1"/>
  <c r="AL217" i="2"/>
  <c r="AM217" i="2" s="1"/>
  <c r="AL255" i="2"/>
  <c r="AM255" i="2" s="1"/>
  <c r="AL318" i="2"/>
  <c r="AM318" i="2" s="1"/>
  <c r="AL382" i="2"/>
  <c r="AM382" i="2" s="1"/>
  <c r="AL446" i="2"/>
  <c r="AM446" i="2" s="1"/>
  <c r="AL542" i="2"/>
  <c r="AM542" i="2" s="1"/>
  <c r="AL14" i="2"/>
  <c r="AM14" i="2" s="1"/>
  <c r="AL28" i="2"/>
  <c r="AM28" i="2" s="1"/>
  <c r="AL56" i="2"/>
  <c r="AM56" i="2" s="1"/>
  <c r="AL63" i="2"/>
  <c r="AM63" i="2" s="1"/>
  <c r="AL76" i="2"/>
  <c r="AM76" i="2" s="1"/>
  <c r="AL84" i="2"/>
  <c r="AM84" i="2" s="1"/>
  <c r="AL99" i="2"/>
  <c r="AM99" i="2" s="1"/>
  <c r="AL106" i="2"/>
  <c r="AM106" i="2" s="1"/>
  <c r="AL115" i="2"/>
  <c r="AM115" i="2" s="1"/>
  <c r="AL137" i="2"/>
  <c r="AM137" i="2" s="1"/>
  <c r="AL206" i="2"/>
  <c r="AM206" i="2" s="1"/>
  <c r="AL221" i="2"/>
  <c r="AM221" i="2" s="1"/>
  <c r="AL262" i="2"/>
  <c r="AM262" i="2" s="1"/>
  <c r="AL358" i="2"/>
  <c r="AM358" i="2" s="1"/>
  <c r="AL422" i="2"/>
  <c r="AM422" i="2" s="1"/>
  <c r="AL486" i="2"/>
  <c r="AM486" i="2" s="1"/>
  <c r="AL550" i="2"/>
  <c r="AM550" i="2" s="1"/>
  <c r="AL7" i="2"/>
  <c r="AM7" i="2" s="1"/>
  <c r="AL22" i="2"/>
  <c r="AM22" i="2" s="1"/>
  <c r="AL42" i="2"/>
  <c r="AM42" i="2" s="1"/>
  <c r="AL50" i="2"/>
  <c r="AM50" i="2" s="1"/>
  <c r="AL64" i="2"/>
  <c r="AM64" i="2" s="1"/>
  <c r="AL77" i="2"/>
  <c r="AM77" i="2" s="1"/>
  <c r="AL100" i="2"/>
  <c r="AM100" i="2" s="1"/>
  <c r="AL107" i="2"/>
  <c r="AM107" i="2" s="1"/>
  <c r="AL126" i="2"/>
  <c r="AM126" i="2" s="1"/>
  <c r="AL152" i="2"/>
  <c r="AM152" i="2" s="1"/>
  <c r="AL163" i="2"/>
  <c r="AM163" i="2" s="1"/>
  <c r="AL199" i="2"/>
  <c r="AM199" i="2" s="1"/>
  <c r="AL8" i="2"/>
  <c r="AM8" i="2" s="1"/>
  <c r="AL23" i="2"/>
  <c r="AM23" i="2" s="1"/>
  <c r="AL30" i="2"/>
  <c r="AM30" i="2" s="1"/>
  <c r="AL37" i="2"/>
  <c r="AM37" i="2" s="1"/>
  <c r="AL43" i="2"/>
  <c r="AM43" i="2" s="1"/>
  <c r="AL51" i="2"/>
  <c r="AM51" i="2" s="1"/>
  <c r="AL65" i="2"/>
  <c r="AM65" i="2" s="1"/>
  <c r="AL71" i="2"/>
  <c r="AM71" i="2" s="1"/>
  <c r="AL78" i="2"/>
  <c r="AM78" i="2" s="1"/>
  <c r="AL92" i="2"/>
  <c r="AM92" i="2" s="1"/>
  <c r="AL101" i="2"/>
  <c r="AM101" i="2" s="1"/>
  <c r="AL109" i="2"/>
  <c r="AM109" i="2" s="1"/>
  <c r="AL119" i="2"/>
  <c r="AM119" i="2" s="1"/>
  <c r="AL130" i="2"/>
  <c r="AM130" i="2" s="1"/>
  <c r="AL141" i="2"/>
  <c r="AM141" i="2" s="1"/>
  <c r="AL164" i="2"/>
  <c r="AM164" i="2" s="1"/>
  <c r="AL174" i="2"/>
  <c r="AM174" i="2" s="1"/>
  <c r="AL187" i="2"/>
  <c r="AM187" i="2" s="1"/>
  <c r="AL200" i="2"/>
  <c r="AM200" i="2" s="1"/>
  <c r="AL211" i="2"/>
  <c r="AM211" i="2" s="1"/>
  <c r="AL222" i="2"/>
  <c r="AM222" i="2" s="1"/>
  <c r="AL246" i="2"/>
  <c r="AM246" i="2" s="1"/>
  <c r="AL270" i="2"/>
  <c r="AM270" i="2" s="1"/>
  <c r="AL302" i="2"/>
  <c r="AM302" i="2" s="1"/>
  <c r="AL334" i="2"/>
  <c r="AM334" i="2" s="1"/>
  <c r="AL366" i="2"/>
  <c r="AM366" i="2" s="1"/>
  <c r="AL398" i="2"/>
  <c r="AM398" i="2" s="1"/>
  <c r="AL430" i="2"/>
  <c r="AM430" i="2" s="1"/>
  <c r="AL462" i="2"/>
  <c r="AM462" i="2" s="1"/>
  <c r="AL494" i="2"/>
  <c r="AM494" i="2" s="1"/>
  <c r="AL526" i="2"/>
  <c r="AM526" i="2" s="1"/>
  <c r="AL558" i="2"/>
  <c r="AM558" i="2" s="1"/>
  <c r="AL12" i="2"/>
  <c r="AM12" i="2" s="1"/>
  <c r="AL20" i="2"/>
  <c r="AM20" i="2" s="1"/>
  <c r="AL47" i="2"/>
  <c r="AM47" i="2" s="1"/>
  <c r="AL61" i="2"/>
  <c r="AM61" i="2" s="1"/>
  <c r="AL68" i="2"/>
  <c r="AM68" i="2" s="1"/>
  <c r="AL74" i="2"/>
  <c r="AM74" i="2" s="1"/>
  <c r="AL89" i="2"/>
  <c r="AM89" i="2" s="1"/>
  <c r="AL96" i="2"/>
  <c r="AM96" i="2" s="1"/>
  <c r="AL205" i="2"/>
  <c r="AM205" i="2" s="1"/>
  <c r="AL235" i="2"/>
  <c r="AM235" i="2" s="1"/>
  <c r="AL286" i="2"/>
  <c r="AM286" i="2" s="1"/>
  <c r="AL350" i="2"/>
  <c r="AM350" i="2" s="1"/>
  <c r="AL414" i="2"/>
  <c r="AM414" i="2" s="1"/>
  <c r="AL478" i="2"/>
  <c r="AM478" i="2" s="1"/>
  <c r="AL510" i="2"/>
  <c r="AM510" i="2" s="1"/>
  <c r="AL6" i="2"/>
  <c r="AM6" i="2" s="1"/>
  <c r="AL35" i="2"/>
  <c r="AM35" i="2" s="1"/>
  <c r="AL49" i="2"/>
  <c r="AM49" i="2" s="1"/>
  <c r="AL90" i="2"/>
  <c r="AM90" i="2" s="1"/>
  <c r="AL151" i="2"/>
  <c r="AM151" i="2" s="1"/>
  <c r="AL162" i="2"/>
  <c r="AM162" i="2" s="1"/>
  <c r="AL173" i="2"/>
  <c r="AM173" i="2" s="1"/>
  <c r="AL196" i="2"/>
  <c r="AM196" i="2" s="1"/>
  <c r="AL239" i="2"/>
  <c r="AM239" i="2" s="1"/>
  <c r="AL294" i="2"/>
  <c r="AM294" i="2" s="1"/>
  <c r="AL390" i="2"/>
  <c r="AM390" i="2" s="1"/>
  <c r="AL454" i="2"/>
  <c r="AM454" i="2" s="1"/>
  <c r="AL518" i="2"/>
  <c r="AM518" i="2" s="1"/>
  <c r="AL15" i="2"/>
  <c r="AM15" i="2" s="1"/>
  <c r="AL36" i="2"/>
  <c r="AM36" i="2" s="1"/>
  <c r="AL57" i="2"/>
  <c r="AM57" i="2" s="1"/>
  <c r="AL70" i="2"/>
  <c r="AM70" i="2" s="1"/>
  <c r="AL85" i="2"/>
  <c r="AM85" i="2" s="1"/>
  <c r="AL91" i="2"/>
  <c r="AM91" i="2" s="1"/>
  <c r="AL116" i="2"/>
  <c r="AM116" i="2" s="1"/>
  <c r="AL139" i="2"/>
  <c r="AM139" i="2" s="1"/>
  <c r="AL185" i="2"/>
  <c r="AM185" i="2" s="1"/>
  <c r="AL210" i="2"/>
  <c r="AM210" i="2" s="1"/>
  <c r="AL16" i="2"/>
  <c r="AM16" i="2" s="1"/>
  <c r="AL9" i="2"/>
  <c r="AM9" i="2" s="1"/>
  <c r="AL17" i="2"/>
  <c r="AM17" i="2" s="1"/>
  <c r="AL24" i="2"/>
  <c r="AM24" i="2" s="1"/>
  <c r="AL31" i="2"/>
  <c r="AM31" i="2" s="1"/>
  <c r="AL44" i="2"/>
  <c r="AM44" i="2" s="1"/>
  <c r="AL52" i="2"/>
  <c r="AM52" i="2" s="1"/>
  <c r="AL58" i="2"/>
  <c r="AM58" i="2" s="1"/>
  <c r="AL72" i="2"/>
  <c r="AM72" i="2" s="1"/>
  <c r="AL79" i="2"/>
  <c r="AM79" i="2" s="1"/>
  <c r="AL86" i="2"/>
  <c r="AM86" i="2" s="1"/>
  <c r="AL93" i="2"/>
  <c r="AM93" i="2" s="1"/>
  <c r="AL120" i="2"/>
  <c r="AM120" i="2" s="1"/>
  <c r="AL131" i="2"/>
  <c r="AM131" i="2" s="1"/>
  <c r="AL153" i="2"/>
  <c r="AM153" i="2" s="1"/>
  <c r="AL167" i="2"/>
  <c r="AM167" i="2" s="1"/>
  <c r="AL178" i="2"/>
  <c r="AM178" i="2" s="1"/>
  <c r="AL189" i="2"/>
  <c r="AM189" i="2" s="1"/>
  <c r="AL212" i="2"/>
  <c r="AM212" i="2" s="1"/>
  <c r="AL227" i="2"/>
  <c r="AM227" i="2" s="1"/>
  <c r="AL247" i="2"/>
  <c r="AM247" i="2" s="1"/>
  <c r="AL271" i="2"/>
  <c r="AM271" i="2" s="1"/>
  <c r="AL303" i="2"/>
  <c r="AM303" i="2" s="1"/>
  <c r="AL335" i="2"/>
  <c r="AM335" i="2" s="1"/>
  <c r="AL367" i="2"/>
  <c r="AM367" i="2" s="1"/>
  <c r="AL399" i="2"/>
  <c r="AM399" i="2" s="1"/>
  <c r="AL431" i="2"/>
  <c r="AM431" i="2" s="1"/>
  <c r="AL463" i="2"/>
  <c r="AM463" i="2" s="1"/>
  <c r="AL495" i="2"/>
  <c r="AM495" i="2" s="1"/>
  <c r="AL527" i="2"/>
  <c r="AM527" i="2" s="1"/>
  <c r="AL559" i="2"/>
  <c r="AM559" i="2" s="1"/>
  <c r="AL111" i="2"/>
  <c r="AM111" i="2" s="1"/>
  <c r="AL127" i="2"/>
  <c r="AM127" i="2" s="1"/>
  <c r="AL143" i="2"/>
  <c r="AM143" i="2" s="1"/>
  <c r="AL159" i="2"/>
  <c r="AM159" i="2" s="1"/>
  <c r="AL175" i="2"/>
  <c r="AM175" i="2" s="1"/>
  <c r="AL191" i="2"/>
  <c r="AM191" i="2" s="1"/>
  <c r="AL207" i="2"/>
  <c r="AM207" i="2" s="1"/>
  <c r="AL223" i="2"/>
  <c r="AM223" i="2" s="1"/>
  <c r="AL240" i="2"/>
  <c r="AM240" i="2" s="1"/>
  <c r="AL248" i="2"/>
  <c r="AM248" i="2" s="1"/>
  <c r="AL256" i="2"/>
  <c r="AM256" i="2" s="1"/>
  <c r="AL264" i="2"/>
  <c r="AM264" i="2" s="1"/>
  <c r="AL272" i="2"/>
  <c r="AM272" i="2" s="1"/>
  <c r="AL280" i="2"/>
  <c r="AM280" i="2" s="1"/>
  <c r="AL288" i="2"/>
  <c r="AM288" i="2" s="1"/>
  <c r="AL296" i="2"/>
  <c r="AM296" i="2" s="1"/>
  <c r="AL304" i="2"/>
  <c r="AM304" i="2" s="1"/>
  <c r="AL312" i="2"/>
  <c r="AM312" i="2" s="1"/>
  <c r="AL320" i="2"/>
  <c r="AM320" i="2" s="1"/>
  <c r="AL328" i="2"/>
  <c r="AM328" i="2" s="1"/>
  <c r="AL336" i="2"/>
  <c r="AM336" i="2" s="1"/>
  <c r="AL344" i="2"/>
  <c r="AM344" i="2" s="1"/>
  <c r="AL352" i="2"/>
  <c r="AM352" i="2" s="1"/>
  <c r="AL360" i="2"/>
  <c r="AM360" i="2" s="1"/>
  <c r="AL368" i="2"/>
  <c r="AM368" i="2" s="1"/>
  <c r="AL376" i="2"/>
  <c r="AM376" i="2" s="1"/>
  <c r="AL384" i="2"/>
  <c r="AM384" i="2" s="1"/>
  <c r="AL392" i="2"/>
  <c r="AM392" i="2" s="1"/>
  <c r="AL400" i="2"/>
  <c r="AM400" i="2" s="1"/>
  <c r="AL408" i="2"/>
  <c r="AM408" i="2" s="1"/>
  <c r="AL416" i="2"/>
  <c r="AM416" i="2" s="1"/>
  <c r="AL424" i="2"/>
  <c r="AM424" i="2" s="1"/>
  <c r="AL432" i="2"/>
  <c r="AM432" i="2" s="1"/>
  <c r="AL440" i="2"/>
  <c r="AM440" i="2" s="1"/>
  <c r="AL448" i="2"/>
  <c r="AM448" i="2" s="1"/>
  <c r="AL456" i="2"/>
  <c r="AM456" i="2" s="1"/>
  <c r="AL464" i="2"/>
  <c r="AM464" i="2" s="1"/>
  <c r="AL472" i="2"/>
  <c r="AM472" i="2" s="1"/>
  <c r="AL480" i="2"/>
  <c r="AM480" i="2" s="1"/>
  <c r="AL488" i="2"/>
  <c r="AM488" i="2" s="1"/>
  <c r="AL496" i="2"/>
  <c r="AM496" i="2" s="1"/>
  <c r="AL504" i="2"/>
  <c r="AM504" i="2" s="1"/>
  <c r="AL512" i="2"/>
  <c r="AM512" i="2" s="1"/>
  <c r="AL520" i="2"/>
  <c r="AM520" i="2" s="1"/>
  <c r="AL528" i="2"/>
  <c r="AM528" i="2" s="1"/>
  <c r="AL536" i="2"/>
  <c r="AM536" i="2" s="1"/>
  <c r="AL544" i="2"/>
  <c r="AM544" i="2" s="1"/>
  <c r="AL552" i="2"/>
  <c r="AM552" i="2" s="1"/>
  <c r="AL560" i="2"/>
  <c r="AM560" i="2" s="1"/>
  <c r="AL568" i="2"/>
  <c r="AM568" i="2" s="1"/>
  <c r="AL117" i="2"/>
  <c r="AM117" i="2" s="1"/>
  <c r="AL122" i="2"/>
  <c r="AM122" i="2" s="1"/>
  <c r="AL128" i="2"/>
  <c r="AM128" i="2" s="1"/>
  <c r="AL133" i="2"/>
  <c r="AM133" i="2" s="1"/>
  <c r="AL138" i="2"/>
  <c r="AM138" i="2" s="1"/>
  <c r="AL144" i="2"/>
  <c r="AM144" i="2" s="1"/>
  <c r="AL149" i="2"/>
  <c r="AM149" i="2" s="1"/>
  <c r="AL154" i="2"/>
  <c r="AM154" i="2" s="1"/>
  <c r="AL160" i="2"/>
  <c r="AM160" i="2" s="1"/>
  <c r="AL165" i="2"/>
  <c r="AM165" i="2" s="1"/>
  <c r="AL170" i="2"/>
  <c r="AM170" i="2" s="1"/>
  <c r="AL176" i="2"/>
  <c r="AM176" i="2" s="1"/>
  <c r="AL181" i="2"/>
  <c r="AM181" i="2" s="1"/>
  <c r="AL186" i="2"/>
  <c r="AM186" i="2" s="1"/>
  <c r="AL192" i="2"/>
  <c r="AM192" i="2" s="1"/>
  <c r="AL197" i="2"/>
  <c r="AM197" i="2" s="1"/>
  <c r="AL202" i="2"/>
  <c r="AM202" i="2" s="1"/>
  <c r="AL208" i="2"/>
  <c r="AM208" i="2" s="1"/>
  <c r="AL213" i="2"/>
  <c r="AM213" i="2" s="1"/>
  <c r="AL218" i="2"/>
  <c r="AM218" i="2" s="1"/>
  <c r="AL224" i="2"/>
  <c r="AM224" i="2" s="1"/>
  <c r="AL229" i="2"/>
  <c r="AM229" i="2" s="1"/>
  <c r="AL234" i="2"/>
  <c r="AM234" i="2" s="1"/>
  <c r="AL241" i="2"/>
  <c r="AM241" i="2" s="1"/>
  <c r="AL249" i="2"/>
  <c r="AM249" i="2" s="1"/>
  <c r="AL257" i="2"/>
  <c r="AM257" i="2" s="1"/>
  <c r="AL265" i="2"/>
  <c r="AM265" i="2" s="1"/>
  <c r="AL273" i="2"/>
  <c r="AM273" i="2" s="1"/>
  <c r="AL281" i="2"/>
  <c r="AM281" i="2" s="1"/>
  <c r="AL289" i="2"/>
  <c r="AM289" i="2" s="1"/>
  <c r="AL297" i="2"/>
  <c r="AM297" i="2" s="1"/>
  <c r="AL305" i="2"/>
  <c r="AM305" i="2" s="1"/>
  <c r="AL313" i="2"/>
  <c r="AM313" i="2" s="1"/>
  <c r="AL321" i="2"/>
  <c r="AM321" i="2" s="1"/>
  <c r="AL329" i="2"/>
  <c r="AM329" i="2" s="1"/>
  <c r="AL337" i="2"/>
  <c r="AM337" i="2" s="1"/>
  <c r="AL345" i="2"/>
  <c r="AM345" i="2" s="1"/>
  <c r="AL353" i="2"/>
  <c r="AM353" i="2" s="1"/>
  <c r="AL361" i="2"/>
  <c r="AM361" i="2" s="1"/>
  <c r="AL369" i="2"/>
  <c r="AM369" i="2" s="1"/>
  <c r="AL377" i="2"/>
  <c r="AM377" i="2" s="1"/>
  <c r="AL385" i="2"/>
  <c r="AM385" i="2" s="1"/>
  <c r="AL393" i="2"/>
  <c r="AM393" i="2" s="1"/>
  <c r="AL401" i="2"/>
  <c r="AM401" i="2" s="1"/>
  <c r="AL409" i="2"/>
  <c r="AM409" i="2" s="1"/>
  <c r="AL417" i="2"/>
  <c r="AM417" i="2" s="1"/>
  <c r="AL425" i="2"/>
  <c r="AM425" i="2" s="1"/>
  <c r="AL433" i="2"/>
  <c r="AM433" i="2" s="1"/>
  <c r="AL441" i="2"/>
  <c r="AM441" i="2" s="1"/>
  <c r="AL449" i="2"/>
  <c r="AM449" i="2" s="1"/>
  <c r="AL457" i="2"/>
  <c r="AM457" i="2" s="1"/>
  <c r="AL465" i="2"/>
  <c r="AM465" i="2" s="1"/>
  <c r="AL473" i="2"/>
  <c r="AM473" i="2" s="1"/>
  <c r="AL481" i="2"/>
  <c r="AM481" i="2" s="1"/>
  <c r="AL489" i="2"/>
  <c r="AM489" i="2" s="1"/>
  <c r="AL497" i="2"/>
  <c r="AM497" i="2" s="1"/>
  <c r="AL505" i="2"/>
  <c r="AM505" i="2" s="1"/>
  <c r="AL513" i="2"/>
  <c r="AM513" i="2" s="1"/>
  <c r="AL521" i="2"/>
  <c r="AM521" i="2" s="1"/>
  <c r="AL529" i="2"/>
  <c r="AM529" i="2" s="1"/>
  <c r="AL537" i="2"/>
  <c r="AM537" i="2" s="1"/>
  <c r="AL545" i="2"/>
  <c r="AM545" i="2" s="1"/>
  <c r="AL553" i="2"/>
  <c r="AM553" i="2" s="1"/>
  <c r="AL561" i="2"/>
  <c r="AM561" i="2" s="1"/>
  <c r="AL569" i="2"/>
  <c r="AM569" i="2" s="1"/>
  <c r="AL266" i="2"/>
  <c r="AM266" i="2" s="1"/>
  <c r="AL274" i="2"/>
  <c r="AM274" i="2" s="1"/>
  <c r="AL282" i="2"/>
  <c r="AM282" i="2" s="1"/>
  <c r="AL290" i="2"/>
  <c r="AM290" i="2" s="1"/>
  <c r="AL298" i="2"/>
  <c r="AM298" i="2" s="1"/>
  <c r="AL306" i="2"/>
  <c r="AM306" i="2" s="1"/>
  <c r="AL314" i="2"/>
  <c r="AM314" i="2" s="1"/>
  <c r="AL322" i="2"/>
  <c r="AM322" i="2" s="1"/>
  <c r="AL330" i="2"/>
  <c r="AM330" i="2" s="1"/>
  <c r="AL338" i="2"/>
  <c r="AM338" i="2" s="1"/>
  <c r="AL346" i="2"/>
  <c r="AM346" i="2" s="1"/>
  <c r="AL354" i="2"/>
  <c r="AM354" i="2" s="1"/>
  <c r="AL362" i="2"/>
  <c r="AM362" i="2" s="1"/>
  <c r="AL370" i="2"/>
  <c r="AM370" i="2" s="1"/>
  <c r="AL378" i="2"/>
  <c r="AM378" i="2" s="1"/>
  <c r="AL386" i="2"/>
  <c r="AM386" i="2" s="1"/>
  <c r="AL394" i="2"/>
  <c r="AM394" i="2" s="1"/>
  <c r="AL402" i="2"/>
  <c r="AM402" i="2" s="1"/>
  <c r="AL410" i="2"/>
  <c r="AM410" i="2" s="1"/>
  <c r="AL418" i="2"/>
  <c r="AM418" i="2" s="1"/>
  <c r="AL426" i="2"/>
  <c r="AM426" i="2" s="1"/>
  <c r="AL434" i="2"/>
  <c r="AM434" i="2" s="1"/>
  <c r="AL442" i="2"/>
  <c r="AM442" i="2" s="1"/>
  <c r="AL450" i="2"/>
  <c r="AM450" i="2" s="1"/>
  <c r="AL458" i="2"/>
  <c r="AM458" i="2" s="1"/>
  <c r="AL466" i="2"/>
  <c r="AM466" i="2" s="1"/>
  <c r="AL474" i="2"/>
  <c r="AM474" i="2" s="1"/>
  <c r="AL482" i="2"/>
  <c r="AM482" i="2" s="1"/>
  <c r="AL490" i="2"/>
  <c r="AM490" i="2" s="1"/>
  <c r="AL498" i="2"/>
  <c r="AM498" i="2" s="1"/>
  <c r="AL506" i="2"/>
  <c r="AM506" i="2" s="1"/>
  <c r="AL514" i="2"/>
  <c r="AM514" i="2" s="1"/>
  <c r="AL522" i="2"/>
  <c r="AM522" i="2" s="1"/>
  <c r="AL530" i="2"/>
  <c r="AM530" i="2" s="1"/>
  <c r="AL538" i="2"/>
  <c r="AM538" i="2" s="1"/>
  <c r="AL546" i="2"/>
  <c r="AM546" i="2" s="1"/>
  <c r="AL554" i="2"/>
  <c r="AM554" i="2" s="1"/>
  <c r="AL562" i="2"/>
  <c r="AM562" i="2" s="1"/>
  <c r="AL570" i="2"/>
  <c r="AM570" i="2" s="1"/>
  <c r="AL97" i="2"/>
  <c r="AM97" i="2" s="1"/>
  <c r="AL102" i="2"/>
  <c r="AM102" i="2" s="1"/>
  <c r="AL108" i="2"/>
  <c r="AM108" i="2" s="1"/>
  <c r="AL113" i="2"/>
  <c r="AM113" i="2" s="1"/>
  <c r="AL118" i="2"/>
  <c r="AM118" i="2" s="1"/>
  <c r="AL124" i="2"/>
  <c r="AM124" i="2" s="1"/>
  <c r="AL129" i="2"/>
  <c r="AM129" i="2" s="1"/>
  <c r="AL134" i="2"/>
  <c r="AM134" i="2" s="1"/>
  <c r="AL140" i="2"/>
  <c r="AM140" i="2" s="1"/>
  <c r="AL145" i="2"/>
  <c r="AM145" i="2" s="1"/>
  <c r="AL150" i="2"/>
  <c r="AM150" i="2" s="1"/>
  <c r="AL156" i="2"/>
  <c r="AM156" i="2" s="1"/>
  <c r="AL161" i="2"/>
  <c r="AM161" i="2" s="1"/>
  <c r="AL166" i="2"/>
  <c r="AM166" i="2" s="1"/>
  <c r="AL172" i="2"/>
  <c r="AM172" i="2" s="1"/>
  <c r="AL177" i="2"/>
  <c r="AM177" i="2" s="1"/>
  <c r="AL182" i="2"/>
  <c r="AM182" i="2" s="1"/>
  <c r="AL188" i="2"/>
  <c r="AM188" i="2" s="1"/>
  <c r="AL193" i="2"/>
  <c r="AM193" i="2" s="1"/>
  <c r="AL198" i="2"/>
  <c r="AM198" i="2" s="1"/>
  <c r="AL204" i="2"/>
  <c r="AM204" i="2" s="1"/>
  <c r="AL209" i="2"/>
  <c r="AM209" i="2" s="1"/>
  <c r="AL214" i="2"/>
  <c r="AM214" i="2" s="1"/>
  <c r="AL220" i="2"/>
  <c r="AM220" i="2" s="1"/>
  <c r="AL225" i="2"/>
  <c r="AM225" i="2" s="1"/>
  <c r="AL230" i="2"/>
  <c r="AM230" i="2" s="1"/>
  <c r="AL243" i="2"/>
  <c r="AM243" i="2" s="1"/>
  <c r="AL251" i="2"/>
  <c r="AM251" i="2" s="1"/>
  <c r="AL259" i="2"/>
  <c r="AM259" i="2" s="1"/>
  <c r="AL267" i="2"/>
  <c r="AM267" i="2" s="1"/>
  <c r="AL275" i="2"/>
  <c r="AM275" i="2" s="1"/>
  <c r="AL283" i="2"/>
  <c r="AM283" i="2" s="1"/>
  <c r="AL291" i="2"/>
  <c r="AM291" i="2" s="1"/>
  <c r="AL299" i="2"/>
  <c r="AM299" i="2" s="1"/>
  <c r="AL307" i="2"/>
  <c r="AM307" i="2" s="1"/>
  <c r="AL315" i="2"/>
  <c r="AM315" i="2" s="1"/>
  <c r="AL323" i="2"/>
  <c r="AM323" i="2" s="1"/>
  <c r="AL331" i="2"/>
  <c r="AM331" i="2" s="1"/>
  <c r="AL339" i="2"/>
  <c r="AM339" i="2" s="1"/>
  <c r="AL347" i="2"/>
  <c r="AM347" i="2" s="1"/>
  <c r="AL355" i="2"/>
  <c r="AM355" i="2" s="1"/>
  <c r="AL363" i="2"/>
  <c r="AM363" i="2" s="1"/>
  <c r="AL371" i="2"/>
  <c r="AM371" i="2" s="1"/>
  <c r="AL379" i="2"/>
  <c r="AM379" i="2" s="1"/>
  <c r="AL387" i="2"/>
  <c r="AM387" i="2" s="1"/>
  <c r="AL395" i="2"/>
  <c r="AM395" i="2" s="1"/>
  <c r="AL403" i="2"/>
  <c r="AM403" i="2" s="1"/>
  <c r="AL411" i="2"/>
  <c r="AM411" i="2" s="1"/>
  <c r="AL419" i="2"/>
  <c r="AM419" i="2" s="1"/>
  <c r="AL427" i="2"/>
  <c r="AM427" i="2" s="1"/>
  <c r="AL435" i="2"/>
  <c r="AM435" i="2" s="1"/>
  <c r="AL443" i="2"/>
  <c r="AM443" i="2" s="1"/>
  <c r="AL451" i="2"/>
  <c r="AM451" i="2" s="1"/>
  <c r="AL459" i="2"/>
  <c r="AM459" i="2" s="1"/>
  <c r="AL467" i="2"/>
  <c r="AM467" i="2" s="1"/>
  <c r="AL475" i="2"/>
  <c r="AM475" i="2" s="1"/>
  <c r="AL483" i="2"/>
  <c r="AM483" i="2" s="1"/>
  <c r="AL491" i="2"/>
  <c r="AM491" i="2" s="1"/>
  <c r="AL499" i="2"/>
  <c r="AM499" i="2" s="1"/>
  <c r="AL507" i="2"/>
  <c r="AM507" i="2" s="1"/>
  <c r="AL515" i="2"/>
  <c r="AM515" i="2" s="1"/>
  <c r="AL523" i="2"/>
  <c r="AM523" i="2" s="1"/>
  <c r="AL531" i="2"/>
  <c r="AM531" i="2" s="1"/>
  <c r="AL539" i="2"/>
  <c r="AM539" i="2" s="1"/>
  <c r="AL547" i="2"/>
  <c r="AM547" i="2" s="1"/>
  <c r="AL555" i="2"/>
  <c r="AM555" i="2" s="1"/>
  <c r="AL563" i="2"/>
  <c r="AM563" i="2" s="1"/>
  <c r="AL571" i="2"/>
  <c r="AM571" i="2" s="1"/>
  <c r="AL215" i="2"/>
  <c r="AM215" i="2" s="1"/>
  <c r="AL231" i="2"/>
  <c r="AM231" i="2" s="1"/>
  <c r="AL236" i="2"/>
  <c r="AM236" i="2" s="1"/>
  <c r="AL244" i="2"/>
  <c r="AM244" i="2" s="1"/>
  <c r="AL252" i="2"/>
  <c r="AM252" i="2" s="1"/>
  <c r="AL260" i="2"/>
  <c r="AM260" i="2" s="1"/>
  <c r="AL268" i="2"/>
  <c r="AM268" i="2" s="1"/>
  <c r="AL276" i="2"/>
  <c r="AM276" i="2" s="1"/>
  <c r="AL284" i="2"/>
  <c r="AM284" i="2" s="1"/>
  <c r="AL292" i="2"/>
  <c r="AM292" i="2" s="1"/>
  <c r="AL300" i="2"/>
  <c r="AM300" i="2" s="1"/>
  <c r="AL308" i="2"/>
  <c r="AM308" i="2" s="1"/>
  <c r="AL316" i="2"/>
  <c r="AM316" i="2" s="1"/>
  <c r="AL324" i="2"/>
  <c r="AM324" i="2" s="1"/>
  <c r="AL332" i="2"/>
  <c r="AM332" i="2" s="1"/>
  <c r="AL340" i="2"/>
  <c r="AM340" i="2" s="1"/>
  <c r="AL348" i="2"/>
  <c r="AM348" i="2" s="1"/>
  <c r="AL356" i="2"/>
  <c r="AM356" i="2" s="1"/>
  <c r="AL364" i="2"/>
  <c r="AM364" i="2" s="1"/>
  <c r="AL372" i="2"/>
  <c r="AM372" i="2" s="1"/>
  <c r="AL380" i="2"/>
  <c r="AM380" i="2" s="1"/>
  <c r="AL388" i="2"/>
  <c r="AM388" i="2" s="1"/>
  <c r="AL396" i="2"/>
  <c r="AM396" i="2" s="1"/>
  <c r="AL404" i="2"/>
  <c r="AM404" i="2" s="1"/>
  <c r="AL412" i="2"/>
  <c r="AM412" i="2" s="1"/>
  <c r="AL420" i="2"/>
  <c r="AM420" i="2" s="1"/>
  <c r="AL428" i="2"/>
  <c r="AM428" i="2" s="1"/>
  <c r="AL436" i="2"/>
  <c r="AM436" i="2" s="1"/>
  <c r="AL444" i="2"/>
  <c r="AM444" i="2" s="1"/>
  <c r="AL452" i="2"/>
  <c r="AM452" i="2" s="1"/>
  <c r="AL460" i="2"/>
  <c r="AM460" i="2" s="1"/>
  <c r="AL468" i="2"/>
  <c r="AM468" i="2" s="1"/>
  <c r="AL476" i="2"/>
  <c r="AM476" i="2" s="1"/>
  <c r="AL484" i="2"/>
  <c r="AM484" i="2" s="1"/>
  <c r="AL492" i="2"/>
  <c r="AM492" i="2" s="1"/>
  <c r="AL500" i="2"/>
  <c r="AM500" i="2" s="1"/>
  <c r="AL508" i="2"/>
  <c r="AM508" i="2" s="1"/>
  <c r="AL516" i="2"/>
  <c r="AM516" i="2" s="1"/>
  <c r="AL524" i="2"/>
  <c r="AM524" i="2" s="1"/>
  <c r="AL532" i="2"/>
  <c r="AM532" i="2" s="1"/>
  <c r="AL540" i="2"/>
  <c r="AM540" i="2" s="1"/>
  <c r="AL548" i="2"/>
  <c r="AM548" i="2" s="1"/>
  <c r="AL556" i="2"/>
  <c r="AM556" i="2" s="1"/>
  <c r="AL564" i="2"/>
  <c r="AM564" i="2" s="1"/>
  <c r="AL572" i="2"/>
  <c r="AM572" i="2" s="1"/>
  <c r="AL226" i="2"/>
  <c r="AM226" i="2" s="1"/>
  <c r="AL232" i="2"/>
  <c r="AM232" i="2" s="1"/>
  <c r="AL237" i="2"/>
  <c r="AM237" i="2" s="1"/>
  <c r="AL245" i="2"/>
  <c r="AM245" i="2" s="1"/>
  <c r="AL253" i="2"/>
  <c r="AM253" i="2" s="1"/>
  <c r="AL261" i="2"/>
  <c r="AM261" i="2" s="1"/>
  <c r="AL269" i="2"/>
  <c r="AM269" i="2" s="1"/>
  <c r="AL277" i="2"/>
  <c r="AM277" i="2" s="1"/>
  <c r="AL285" i="2"/>
  <c r="AM285" i="2" s="1"/>
  <c r="AL293" i="2"/>
  <c r="AM293" i="2" s="1"/>
  <c r="AL301" i="2"/>
  <c r="AM301" i="2" s="1"/>
  <c r="AL309" i="2"/>
  <c r="AM309" i="2" s="1"/>
  <c r="AL317" i="2"/>
  <c r="AM317" i="2" s="1"/>
  <c r="AL325" i="2"/>
  <c r="AM325" i="2" s="1"/>
  <c r="AL333" i="2"/>
  <c r="AM333" i="2" s="1"/>
  <c r="AL341" i="2"/>
  <c r="AM341" i="2" s="1"/>
  <c r="AL349" i="2"/>
  <c r="AM349" i="2" s="1"/>
  <c r="AL357" i="2"/>
  <c r="AM357" i="2" s="1"/>
  <c r="AL365" i="2"/>
  <c r="AM365" i="2" s="1"/>
  <c r="AL373" i="2"/>
  <c r="AM373" i="2" s="1"/>
  <c r="AL381" i="2"/>
  <c r="AM381" i="2" s="1"/>
  <c r="AL389" i="2"/>
  <c r="AM389" i="2" s="1"/>
  <c r="AL397" i="2"/>
  <c r="AM397" i="2" s="1"/>
  <c r="AL405" i="2"/>
  <c r="AM405" i="2" s="1"/>
  <c r="AL413" i="2"/>
  <c r="AM413" i="2" s="1"/>
  <c r="AL421" i="2"/>
  <c r="AM421" i="2" s="1"/>
  <c r="AL429" i="2"/>
  <c r="AM429" i="2" s="1"/>
  <c r="AL437" i="2"/>
  <c r="AM437" i="2" s="1"/>
  <c r="AL445" i="2"/>
  <c r="AM445" i="2" s="1"/>
  <c r="AL453" i="2"/>
  <c r="AM453" i="2" s="1"/>
  <c r="AL461" i="2"/>
  <c r="AM461" i="2" s="1"/>
  <c r="AL469" i="2"/>
  <c r="AM469" i="2" s="1"/>
  <c r="AL477" i="2"/>
  <c r="AM477" i="2" s="1"/>
  <c r="AL485" i="2"/>
  <c r="AM485" i="2" s="1"/>
  <c r="AL493" i="2"/>
  <c r="AM493" i="2" s="1"/>
  <c r="AL501" i="2"/>
  <c r="AM501" i="2" s="1"/>
  <c r="AL509" i="2"/>
  <c r="AM509" i="2" s="1"/>
  <c r="AL517" i="2"/>
  <c r="AM517" i="2" s="1"/>
  <c r="AL525" i="2"/>
  <c r="AM525" i="2" s="1"/>
  <c r="AL533" i="2"/>
  <c r="AM533" i="2" s="1"/>
  <c r="AL541" i="2"/>
  <c r="AM541" i="2" s="1"/>
  <c r="AL549" i="2"/>
  <c r="AM549" i="2" s="1"/>
  <c r="AL557" i="2"/>
  <c r="AM557" i="2" s="1"/>
  <c r="AL565" i="2"/>
  <c r="AM565" i="2" s="1"/>
  <c r="AB859" i="8" l="1"/>
  <c r="AP853" i="8" s="1" a="1"/>
  <c r="AP853" i="8" s="1"/>
  <c r="Y859" i="8"/>
  <c r="AO853" i="8" s="1" a="1"/>
  <c r="AO853" i="8" s="1"/>
  <c r="V859" i="8"/>
  <c r="AN853" i="8" s="1" a="1"/>
  <c r="AN853" i="8" s="1"/>
  <c r="S859" i="8"/>
  <c r="AK853" i="8" s="1" a="1"/>
  <c r="AK853" i="8" s="1"/>
  <c r="P859" i="8"/>
  <c r="AV857" i="8"/>
  <c r="AU857" i="8"/>
  <c r="AT857" i="8"/>
  <c r="AV856" i="8"/>
  <c r="AU856" i="8"/>
  <c r="AT856" i="8"/>
  <c r="AV855" i="8"/>
  <c r="AU855" i="8"/>
  <c r="AT855" i="8"/>
  <c r="AV854" i="8"/>
  <c r="AU854" i="8"/>
  <c r="AT854" i="8"/>
  <c r="AC828" i="8"/>
  <c r="AB828" i="8"/>
  <c r="AA828" i="8"/>
  <c r="Z828" i="8"/>
  <c r="Y828" i="8"/>
  <c r="X828" i="8"/>
  <c r="W828" i="8"/>
  <c r="V828" i="8"/>
  <c r="U828" i="8"/>
  <c r="AV827" i="8"/>
  <c r="AU827" i="8"/>
  <c r="AT827" i="8"/>
  <c r="AR827" i="8"/>
  <c r="AQ827" i="8"/>
  <c r="AP827" i="8"/>
  <c r="AN827" i="8"/>
  <c r="AM827" i="8"/>
  <c r="AL827" i="8"/>
  <c r="AV826" i="8"/>
  <c r="AU826" i="8"/>
  <c r="AT826" i="8"/>
  <c r="AR826" i="8"/>
  <c r="AQ826" i="8"/>
  <c r="AP826" i="8"/>
  <c r="AN826" i="8"/>
  <c r="AM826" i="8"/>
  <c r="AL826" i="8"/>
  <c r="AV825" i="8"/>
  <c r="AU825" i="8"/>
  <c r="AT825" i="8"/>
  <c r="AR825" i="8"/>
  <c r="AQ825" i="8"/>
  <c r="AP825" i="8"/>
  <c r="AN825" i="8"/>
  <c r="AM825" i="8"/>
  <c r="AL825" i="8"/>
  <c r="AV824" i="8"/>
  <c r="AU824" i="8"/>
  <c r="AT824" i="8"/>
  <c r="AR824" i="8"/>
  <c r="AQ824" i="8"/>
  <c r="AP824" i="8"/>
  <c r="AN824" i="8"/>
  <c r="AM824" i="8"/>
  <c r="AO824" i="8" s="1"/>
  <c r="AL824" i="8"/>
  <c r="AV823" i="8"/>
  <c r="AU823" i="8"/>
  <c r="AT823" i="8"/>
  <c r="AR823" i="8"/>
  <c r="AQ823" i="8"/>
  <c r="AP823" i="8"/>
  <c r="AN823" i="8"/>
  <c r="AM823" i="8"/>
  <c r="AL823" i="8"/>
  <c r="AO823" i="8" s="1"/>
  <c r="AV822" i="8"/>
  <c r="AU822" i="8"/>
  <c r="AT822" i="8"/>
  <c r="AR822" i="8"/>
  <c r="AQ822" i="8"/>
  <c r="AP822" i="8"/>
  <c r="AN822" i="8"/>
  <c r="AM822" i="8"/>
  <c r="AL822" i="8"/>
  <c r="AV821" i="8"/>
  <c r="AU821" i="8"/>
  <c r="AT821" i="8"/>
  <c r="AR821" i="8"/>
  <c r="AQ821" i="8"/>
  <c r="AS821" i="8" s="1"/>
  <c r="AP821" i="8"/>
  <c r="AN821" i="8"/>
  <c r="AM821" i="8"/>
  <c r="AL821" i="8"/>
  <c r="AV820" i="8"/>
  <c r="AU820" i="8"/>
  <c r="AT820" i="8"/>
  <c r="AR820" i="8"/>
  <c r="AQ820" i="8"/>
  <c r="AP820" i="8"/>
  <c r="AS820" i="8" s="1"/>
  <c r="AN820" i="8"/>
  <c r="AM820" i="8"/>
  <c r="AL820" i="8"/>
  <c r="AV819" i="8"/>
  <c r="AU819" i="8"/>
  <c r="AT819" i="8"/>
  <c r="AR819" i="8"/>
  <c r="AQ819" i="8"/>
  <c r="AS819" i="8" s="1"/>
  <c r="AP819" i="8"/>
  <c r="AN819" i="8"/>
  <c r="AM819" i="8"/>
  <c r="AL819" i="8"/>
  <c r="AV818" i="8"/>
  <c r="AU818" i="8"/>
  <c r="AW818" i="8" s="1"/>
  <c r="AT818" i="8"/>
  <c r="AR818" i="8"/>
  <c r="AQ818" i="8"/>
  <c r="AP818" i="8"/>
  <c r="AN818" i="8"/>
  <c r="AM818" i="8"/>
  <c r="AL818" i="8"/>
  <c r="AV817" i="8"/>
  <c r="AU817" i="8"/>
  <c r="AT817" i="8"/>
  <c r="AW817" i="8" s="1"/>
  <c r="AR817" i="8"/>
  <c r="AQ817" i="8"/>
  <c r="AP817" i="8"/>
  <c r="AN817" i="8"/>
  <c r="AM817" i="8"/>
  <c r="AL817" i="8"/>
  <c r="AO817" i="8" s="1"/>
  <c r="AV816" i="8"/>
  <c r="AU816" i="8"/>
  <c r="AW816" i="8" s="1"/>
  <c r="AT816" i="8"/>
  <c r="AR816" i="8"/>
  <c r="AQ816" i="8"/>
  <c r="AP816" i="8"/>
  <c r="AN816" i="8"/>
  <c r="AM816" i="8"/>
  <c r="AO816" i="8" s="1"/>
  <c r="AL816" i="8"/>
  <c r="AV815" i="8"/>
  <c r="AU815" i="8"/>
  <c r="AT815" i="8"/>
  <c r="AR815" i="8"/>
  <c r="AQ815" i="8"/>
  <c r="AP815" i="8"/>
  <c r="AN815" i="8"/>
  <c r="AM815" i="8"/>
  <c r="AL815" i="8"/>
  <c r="AO815" i="8" s="1"/>
  <c r="AV814" i="8"/>
  <c r="AU814" i="8"/>
  <c r="AT814" i="8"/>
  <c r="AR814" i="8"/>
  <c r="AQ814" i="8"/>
  <c r="AP814" i="8"/>
  <c r="AS814" i="8" s="1"/>
  <c r="AN814" i="8"/>
  <c r="AM814" i="8"/>
  <c r="AO814" i="8" s="1"/>
  <c r="AL814" i="8"/>
  <c r="AV813" i="8"/>
  <c r="AU813" i="8"/>
  <c r="AT813" i="8"/>
  <c r="AR813" i="8"/>
  <c r="AQ813" i="8"/>
  <c r="AS813" i="8" s="1"/>
  <c r="AP813" i="8"/>
  <c r="AN813" i="8"/>
  <c r="AM813" i="8"/>
  <c r="AL813" i="8"/>
  <c r="AV812" i="8"/>
  <c r="AU812" i="8"/>
  <c r="AT812" i="8"/>
  <c r="AR812" i="8"/>
  <c r="AQ812" i="8"/>
  <c r="AP812" i="8"/>
  <c r="AS812" i="8" s="1"/>
  <c r="AN812" i="8"/>
  <c r="AM812" i="8"/>
  <c r="AL812" i="8"/>
  <c r="AV811" i="8"/>
  <c r="AU811" i="8"/>
  <c r="AT811" i="8"/>
  <c r="AW811" i="8" s="1"/>
  <c r="AR811" i="8"/>
  <c r="AQ811" i="8"/>
  <c r="AS811" i="8" s="1"/>
  <c r="AP811" i="8"/>
  <c r="AN811" i="8"/>
  <c r="AM811" i="8"/>
  <c r="AL811" i="8"/>
  <c r="AV810" i="8"/>
  <c r="AU810" i="8"/>
  <c r="AW810" i="8" s="1"/>
  <c r="AT810" i="8"/>
  <c r="AR810" i="8"/>
  <c r="AQ810" i="8"/>
  <c r="AP810" i="8"/>
  <c r="AN810" i="8"/>
  <c r="AM810" i="8"/>
  <c r="AL810" i="8"/>
  <c r="AV809" i="8"/>
  <c r="AU809" i="8"/>
  <c r="AT809" i="8"/>
  <c r="AW809" i="8" s="1"/>
  <c r="AR809" i="8"/>
  <c r="AQ809" i="8"/>
  <c r="AP809" i="8"/>
  <c r="AN809" i="8"/>
  <c r="AM809" i="8"/>
  <c r="AL809" i="8"/>
  <c r="AO809" i="8" s="1"/>
  <c r="AV808" i="8"/>
  <c r="AU808" i="8"/>
  <c r="AW808" i="8" s="1"/>
  <c r="AT808" i="8"/>
  <c r="AR808" i="8"/>
  <c r="AQ808" i="8"/>
  <c r="AP808" i="8"/>
  <c r="AN808" i="8"/>
  <c r="AM808" i="8"/>
  <c r="AO808" i="8" s="1"/>
  <c r="AL808" i="8"/>
  <c r="AV807" i="8"/>
  <c r="AU807" i="8"/>
  <c r="AT807" i="8"/>
  <c r="AR807" i="8"/>
  <c r="AQ807" i="8"/>
  <c r="AP807" i="8"/>
  <c r="AN807" i="8"/>
  <c r="AM807" i="8"/>
  <c r="AL807" i="8"/>
  <c r="AO807" i="8" s="1"/>
  <c r="AV806" i="8"/>
  <c r="AU806" i="8"/>
  <c r="AT806" i="8"/>
  <c r="AR806" i="8"/>
  <c r="AQ806" i="8"/>
  <c r="AP806" i="8"/>
  <c r="AS806" i="8" s="1"/>
  <c r="AN806" i="8"/>
  <c r="AM806" i="8"/>
  <c r="AO806" i="8" s="1"/>
  <c r="AL806" i="8"/>
  <c r="AV805" i="8"/>
  <c r="AU805" i="8"/>
  <c r="AT805" i="8"/>
  <c r="AR805" i="8"/>
  <c r="AQ805" i="8"/>
  <c r="AS805" i="8" s="1"/>
  <c r="AP805" i="8"/>
  <c r="AN805" i="8"/>
  <c r="AM805" i="8"/>
  <c r="AL805" i="8"/>
  <c r="AV804" i="8"/>
  <c r="AU804" i="8"/>
  <c r="AT804" i="8"/>
  <c r="AR804" i="8"/>
  <c r="AQ804" i="8"/>
  <c r="AP804" i="8"/>
  <c r="AS804" i="8" s="1"/>
  <c r="AN804" i="8"/>
  <c r="AM804" i="8"/>
  <c r="AL804" i="8"/>
  <c r="AV803" i="8"/>
  <c r="AU803" i="8"/>
  <c r="AT803" i="8"/>
  <c r="AW803" i="8" s="1"/>
  <c r="AR803" i="8"/>
  <c r="AQ803" i="8"/>
  <c r="AS803" i="8" s="1"/>
  <c r="AP803" i="8"/>
  <c r="AN803" i="8"/>
  <c r="AM803" i="8"/>
  <c r="AL803" i="8"/>
  <c r="AV802" i="8"/>
  <c r="AU802" i="8"/>
  <c r="AW802" i="8" s="1"/>
  <c r="AT802" i="8"/>
  <c r="AR802" i="8"/>
  <c r="AQ802" i="8"/>
  <c r="AP802" i="8"/>
  <c r="AN802" i="8"/>
  <c r="AM802" i="8"/>
  <c r="AL802" i="8"/>
  <c r="AV801" i="8"/>
  <c r="AU801" i="8"/>
  <c r="AT801" i="8"/>
  <c r="AW801" i="8" s="1"/>
  <c r="AR801" i="8"/>
  <c r="AQ801" i="8"/>
  <c r="AP801" i="8"/>
  <c r="AN801" i="8"/>
  <c r="AM801" i="8"/>
  <c r="AL801" i="8"/>
  <c r="AO801" i="8" s="1"/>
  <c r="AV800" i="8"/>
  <c r="AU800" i="8"/>
  <c r="AW800" i="8" s="1"/>
  <c r="AT800" i="8"/>
  <c r="AR800" i="8"/>
  <c r="AQ800" i="8"/>
  <c r="AP800" i="8"/>
  <c r="AN800" i="8"/>
  <c r="AM800" i="8"/>
  <c r="AO800" i="8" s="1"/>
  <c r="AL800" i="8"/>
  <c r="AV799" i="8"/>
  <c r="AU799" i="8"/>
  <c r="AT799" i="8"/>
  <c r="AR799" i="8"/>
  <c r="AQ799" i="8"/>
  <c r="AP799" i="8"/>
  <c r="AN799" i="8"/>
  <c r="AM799" i="8"/>
  <c r="AL799" i="8"/>
  <c r="AO799" i="8" s="1"/>
  <c r="AV798" i="8"/>
  <c r="AU798" i="8"/>
  <c r="AT798" i="8"/>
  <c r="AR798" i="8"/>
  <c r="AQ798" i="8"/>
  <c r="AP798" i="8"/>
  <c r="AS798" i="8" s="1"/>
  <c r="AN798" i="8"/>
  <c r="AM798" i="8"/>
  <c r="AO798" i="8" s="1"/>
  <c r="AL798" i="8"/>
  <c r="AV797" i="8"/>
  <c r="AU797" i="8"/>
  <c r="AT797" i="8"/>
  <c r="AR797" i="8"/>
  <c r="AQ797" i="8"/>
  <c r="AS797" i="8" s="1"/>
  <c r="AP797" i="8"/>
  <c r="AN797" i="8"/>
  <c r="AM797" i="8"/>
  <c r="AL797" i="8"/>
  <c r="AV796" i="8"/>
  <c r="AU796" i="8"/>
  <c r="AT796" i="8"/>
  <c r="AR796" i="8"/>
  <c r="AQ796" i="8"/>
  <c r="AP796" i="8"/>
  <c r="AS796" i="8" s="1"/>
  <c r="AN796" i="8"/>
  <c r="AM796" i="8"/>
  <c r="AL796" i="8"/>
  <c r="AV795" i="8"/>
  <c r="AU795" i="8"/>
  <c r="AT795" i="8"/>
  <c r="AW795" i="8" s="1"/>
  <c r="AR795" i="8"/>
  <c r="AQ795" i="8"/>
  <c r="AS795" i="8" s="1"/>
  <c r="AP795" i="8"/>
  <c r="AN795" i="8"/>
  <c r="AM795" i="8"/>
  <c r="AL795" i="8"/>
  <c r="AV794" i="8"/>
  <c r="AU794" i="8"/>
  <c r="AW794" i="8" s="1"/>
  <c r="AT794" i="8"/>
  <c r="AR794" i="8"/>
  <c r="AQ794" i="8"/>
  <c r="AP794" i="8"/>
  <c r="AN794" i="8"/>
  <c r="AM794" i="8"/>
  <c r="AL794" i="8"/>
  <c r="AV793" i="8"/>
  <c r="AU793" i="8"/>
  <c r="AT793" i="8"/>
  <c r="AW793" i="8" s="1"/>
  <c r="AR793" i="8"/>
  <c r="AQ793" i="8"/>
  <c r="AP793" i="8"/>
  <c r="AN793" i="8"/>
  <c r="AM793" i="8"/>
  <c r="AL793" i="8"/>
  <c r="AO793" i="8" s="1"/>
  <c r="AV792" i="8"/>
  <c r="AU792" i="8"/>
  <c r="AW792" i="8" s="1"/>
  <c r="AT792" i="8"/>
  <c r="AR792" i="8"/>
  <c r="AQ792" i="8"/>
  <c r="AP792" i="8"/>
  <c r="AN792" i="8"/>
  <c r="AM792" i="8"/>
  <c r="AO792" i="8" s="1"/>
  <c r="AL792" i="8"/>
  <c r="AV791" i="8"/>
  <c r="AU791" i="8"/>
  <c r="AT791" i="8"/>
  <c r="AR791" i="8"/>
  <c r="AQ791" i="8"/>
  <c r="AP791" i="8"/>
  <c r="AN791" i="8"/>
  <c r="AM791" i="8"/>
  <c r="AL791" i="8"/>
  <c r="AO791" i="8" s="1"/>
  <c r="AV790" i="8"/>
  <c r="AU790" i="8"/>
  <c r="AT790" i="8"/>
  <c r="AR790" i="8"/>
  <c r="AQ790" i="8"/>
  <c r="AP790" i="8"/>
  <c r="AS790" i="8" s="1"/>
  <c r="AN790" i="8"/>
  <c r="AM790" i="8"/>
  <c r="AO790" i="8" s="1"/>
  <c r="AL790" i="8"/>
  <c r="AV789" i="8"/>
  <c r="AU789" i="8"/>
  <c r="AT789" i="8"/>
  <c r="AR789" i="8"/>
  <c r="AQ789" i="8"/>
  <c r="AS789" i="8" s="1"/>
  <c r="AP789" i="8"/>
  <c r="AN789" i="8"/>
  <c r="AM789" i="8"/>
  <c r="AL789" i="8"/>
  <c r="AV788" i="8"/>
  <c r="AU788" i="8"/>
  <c r="AT788" i="8"/>
  <c r="AR788" i="8"/>
  <c r="AQ788" i="8"/>
  <c r="AP788" i="8"/>
  <c r="AS788" i="8" s="1"/>
  <c r="AN788" i="8"/>
  <c r="AM788" i="8"/>
  <c r="AL788" i="8"/>
  <c r="AV787" i="8"/>
  <c r="AU787" i="8"/>
  <c r="AT787" i="8"/>
  <c r="AW787" i="8" s="1"/>
  <c r="AR787" i="8"/>
  <c r="AQ787" i="8"/>
  <c r="AS787" i="8" s="1"/>
  <c r="AP787" i="8"/>
  <c r="AN787" i="8"/>
  <c r="AM787" i="8"/>
  <c r="AL787" i="8"/>
  <c r="AV786" i="8"/>
  <c r="AU786" i="8"/>
  <c r="AW786" i="8" s="1"/>
  <c r="AT786" i="8"/>
  <c r="AR786" i="8"/>
  <c r="AQ786" i="8"/>
  <c r="AP786" i="8"/>
  <c r="AN786" i="8"/>
  <c r="AM786" i="8"/>
  <c r="AL786" i="8"/>
  <c r="AV785" i="8"/>
  <c r="AU785" i="8"/>
  <c r="AT785" i="8"/>
  <c r="AR785" i="8"/>
  <c r="AQ785" i="8"/>
  <c r="AP785" i="8"/>
  <c r="AN785" i="8"/>
  <c r="AM785" i="8"/>
  <c r="AL785" i="8"/>
  <c r="AO785" i="8" s="1"/>
  <c r="AV784" i="8"/>
  <c r="AU784" i="8"/>
  <c r="AW784" i="8" s="1"/>
  <c r="AT784" i="8"/>
  <c r="AR784" i="8"/>
  <c r="AQ784" i="8"/>
  <c r="AP784" i="8"/>
  <c r="AN784" i="8"/>
  <c r="AM784" i="8"/>
  <c r="AO784" i="8" s="1"/>
  <c r="AL784" i="8"/>
  <c r="AV783" i="8"/>
  <c r="AU783" i="8"/>
  <c r="AT783" i="8"/>
  <c r="AR783" i="8"/>
  <c r="AQ783" i="8"/>
  <c r="AP783" i="8"/>
  <c r="AN783" i="8"/>
  <c r="AM783" i="8"/>
  <c r="AL783" i="8"/>
  <c r="AV782" i="8"/>
  <c r="AU782" i="8"/>
  <c r="AT782" i="8"/>
  <c r="AR782" i="8"/>
  <c r="AQ782" i="8"/>
  <c r="AP782" i="8"/>
  <c r="AS782" i="8" s="1"/>
  <c r="AN782" i="8"/>
  <c r="AM782" i="8"/>
  <c r="AO782" i="8" s="1"/>
  <c r="AL782" i="8"/>
  <c r="AV781" i="8"/>
  <c r="AU781" i="8"/>
  <c r="AT781" i="8"/>
  <c r="AR781" i="8"/>
  <c r="AQ781" i="8"/>
  <c r="AS781" i="8" s="1"/>
  <c r="AP781" i="8"/>
  <c r="AN781" i="8"/>
  <c r="AM781" i="8"/>
  <c r="AL781" i="8"/>
  <c r="AV780" i="8"/>
  <c r="AU780" i="8"/>
  <c r="AT780" i="8"/>
  <c r="AR780" i="8"/>
  <c r="AQ780" i="8"/>
  <c r="AP780" i="8"/>
  <c r="AN780" i="8"/>
  <c r="AM780" i="8"/>
  <c r="AL780" i="8"/>
  <c r="AV779" i="8"/>
  <c r="AU779" i="8"/>
  <c r="AT779" i="8"/>
  <c r="AW779" i="8" s="1"/>
  <c r="AR779" i="8"/>
  <c r="AQ779" i="8"/>
  <c r="AS779" i="8" s="1"/>
  <c r="AP779" i="8"/>
  <c r="AN779" i="8"/>
  <c r="AM779" i="8"/>
  <c r="AL779" i="8"/>
  <c r="AV778" i="8"/>
  <c r="AU778" i="8"/>
  <c r="AW778" i="8" s="1"/>
  <c r="AT778" i="8"/>
  <c r="AR778" i="8"/>
  <c r="AQ778" i="8"/>
  <c r="AP778" i="8"/>
  <c r="AN778" i="8"/>
  <c r="AM778" i="8"/>
  <c r="AL778" i="8"/>
  <c r="AV777" i="8"/>
  <c r="AU777" i="8"/>
  <c r="AT777" i="8"/>
  <c r="AR777" i="8"/>
  <c r="AQ777" i="8"/>
  <c r="AP777" i="8"/>
  <c r="AN777" i="8"/>
  <c r="AM777" i="8"/>
  <c r="AL777" i="8"/>
  <c r="AV776" i="8"/>
  <c r="AU776" i="8"/>
  <c r="AW776" i="8" s="1"/>
  <c r="AT776" i="8"/>
  <c r="AR776" i="8"/>
  <c r="AQ776" i="8"/>
  <c r="AS776" i="8" s="1"/>
  <c r="AP776" i="8"/>
  <c r="AN776" i="8"/>
  <c r="AM776" i="8"/>
  <c r="AO776" i="8" s="1"/>
  <c r="AL776" i="8"/>
  <c r="AV775" i="8"/>
  <c r="AU775" i="8"/>
  <c r="AT775" i="8"/>
  <c r="AR775" i="8"/>
  <c r="AQ775" i="8"/>
  <c r="AP775" i="8"/>
  <c r="AN775" i="8"/>
  <c r="AM775" i="8"/>
  <c r="AL775" i="8"/>
  <c r="AV774" i="8"/>
  <c r="AU774" i="8"/>
  <c r="AT774" i="8"/>
  <c r="AR774" i="8"/>
  <c r="AQ774" i="8"/>
  <c r="AP774" i="8"/>
  <c r="AN774" i="8"/>
  <c r="AM774" i="8"/>
  <c r="AO774" i="8" s="1"/>
  <c r="AL774" i="8"/>
  <c r="AV773" i="8"/>
  <c r="AU773" i="8"/>
  <c r="AW773" i="8" s="1"/>
  <c r="AT773" i="8"/>
  <c r="AR773" i="8"/>
  <c r="AQ773" i="8"/>
  <c r="AS773" i="8" s="1"/>
  <c r="AP773" i="8"/>
  <c r="AN773" i="8"/>
  <c r="AM773" i="8"/>
  <c r="AL773" i="8"/>
  <c r="AV772" i="8"/>
  <c r="AU772" i="8"/>
  <c r="AT772" i="8"/>
  <c r="AR772" i="8"/>
  <c r="AQ772" i="8"/>
  <c r="AP772" i="8"/>
  <c r="AN772" i="8"/>
  <c r="AM772" i="8"/>
  <c r="AL772" i="8"/>
  <c r="AV771" i="8"/>
  <c r="AU771" i="8"/>
  <c r="AT771" i="8"/>
  <c r="AR771" i="8"/>
  <c r="AQ771" i="8"/>
  <c r="AS771" i="8" s="1"/>
  <c r="AP771" i="8"/>
  <c r="AN771" i="8"/>
  <c r="AM771" i="8"/>
  <c r="AO771" i="8" s="1"/>
  <c r="AL771" i="8"/>
  <c r="AV770" i="8"/>
  <c r="AU770" i="8"/>
  <c r="AW770" i="8" s="1"/>
  <c r="AT770" i="8"/>
  <c r="AR770" i="8"/>
  <c r="AQ770" i="8"/>
  <c r="AP770" i="8"/>
  <c r="AN770" i="8"/>
  <c r="AM770" i="8"/>
  <c r="AL770" i="8"/>
  <c r="AV769" i="8"/>
  <c r="AU769" i="8"/>
  <c r="AT769" i="8"/>
  <c r="AR769" i="8"/>
  <c r="AQ769" i="8"/>
  <c r="AP769" i="8"/>
  <c r="AN769" i="8"/>
  <c r="AM769" i="8"/>
  <c r="AL769" i="8"/>
  <c r="AV768" i="8"/>
  <c r="AU768" i="8"/>
  <c r="AW768" i="8" s="1"/>
  <c r="AT768" i="8"/>
  <c r="AR768" i="8"/>
  <c r="AQ768" i="8"/>
  <c r="AS768" i="8" s="1"/>
  <c r="AP768" i="8"/>
  <c r="AN768" i="8"/>
  <c r="AM768" i="8"/>
  <c r="AO768" i="8" s="1"/>
  <c r="AL768" i="8"/>
  <c r="AV767" i="8"/>
  <c r="AU767" i="8"/>
  <c r="AT767" i="8"/>
  <c r="AR767" i="8"/>
  <c r="AQ767" i="8"/>
  <c r="AP767" i="8"/>
  <c r="AN767" i="8"/>
  <c r="AM767" i="8"/>
  <c r="AL767" i="8"/>
  <c r="AV766" i="8"/>
  <c r="AU766" i="8"/>
  <c r="AT766" i="8"/>
  <c r="AR766" i="8"/>
  <c r="AQ766" i="8"/>
  <c r="AP766" i="8"/>
  <c r="AN766" i="8"/>
  <c r="AM766" i="8"/>
  <c r="AO766" i="8" s="1"/>
  <c r="AL766" i="8"/>
  <c r="AV765" i="8"/>
  <c r="AU765" i="8"/>
  <c r="AW765" i="8" s="1"/>
  <c r="AT765" i="8"/>
  <c r="AR765" i="8"/>
  <c r="AQ765" i="8"/>
  <c r="AS765" i="8" s="1"/>
  <c r="AP765" i="8"/>
  <c r="AN765" i="8"/>
  <c r="AM765" i="8"/>
  <c r="AL765" i="8"/>
  <c r="AV764" i="8"/>
  <c r="AU764" i="8"/>
  <c r="AT764" i="8"/>
  <c r="AR764" i="8"/>
  <c r="AQ764" i="8"/>
  <c r="AP764" i="8"/>
  <c r="AN764" i="8"/>
  <c r="AM764" i="8"/>
  <c r="AL764" i="8"/>
  <c r="AV763" i="8"/>
  <c r="AU763" i="8"/>
  <c r="AT763" i="8"/>
  <c r="AR763" i="8"/>
  <c r="AQ763" i="8"/>
  <c r="AS763" i="8" s="1"/>
  <c r="AP763" i="8"/>
  <c r="AN763" i="8"/>
  <c r="AM763" i="8"/>
  <c r="AO763" i="8" s="1"/>
  <c r="AL763" i="8"/>
  <c r="AV762" i="8"/>
  <c r="AU762" i="8"/>
  <c r="AW762" i="8" s="1"/>
  <c r="AT762" i="8"/>
  <c r="AR762" i="8"/>
  <c r="AQ762" i="8"/>
  <c r="AP762" i="8"/>
  <c r="AN762" i="8"/>
  <c r="AM762" i="8"/>
  <c r="AL762" i="8"/>
  <c r="AV761" i="8"/>
  <c r="AU761" i="8"/>
  <c r="AT761" i="8"/>
  <c r="AR761" i="8"/>
  <c r="AQ761" i="8"/>
  <c r="AP761" i="8"/>
  <c r="AN761" i="8"/>
  <c r="AM761" i="8"/>
  <c r="AL761" i="8"/>
  <c r="AV760" i="8"/>
  <c r="AU760" i="8"/>
  <c r="AW760" i="8" s="1"/>
  <c r="AT760" i="8"/>
  <c r="AR760" i="8"/>
  <c r="AQ760" i="8"/>
  <c r="AS760" i="8" s="1"/>
  <c r="AP760" i="8"/>
  <c r="AN760" i="8"/>
  <c r="AM760" i="8"/>
  <c r="AO760" i="8" s="1"/>
  <c r="AL760" i="8"/>
  <c r="AV759" i="8"/>
  <c r="AU759" i="8"/>
  <c r="AT759" i="8"/>
  <c r="AR759" i="8"/>
  <c r="AQ759" i="8"/>
  <c r="AP759" i="8"/>
  <c r="AN759" i="8"/>
  <c r="AM759" i="8"/>
  <c r="AL759" i="8"/>
  <c r="AV758" i="8"/>
  <c r="AU758" i="8"/>
  <c r="AT758" i="8"/>
  <c r="AR758" i="8"/>
  <c r="AQ758" i="8"/>
  <c r="AP758" i="8"/>
  <c r="AN758" i="8"/>
  <c r="AM758" i="8"/>
  <c r="AO758" i="8" s="1"/>
  <c r="AL758" i="8"/>
  <c r="AV757" i="8"/>
  <c r="AU757" i="8"/>
  <c r="AW757" i="8" s="1"/>
  <c r="AT757" i="8"/>
  <c r="AR757" i="8"/>
  <c r="AQ757" i="8"/>
  <c r="AS757" i="8" s="1"/>
  <c r="AP757" i="8"/>
  <c r="AN757" i="8"/>
  <c r="AM757" i="8"/>
  <c r="AL757" i="8"/>
  <c r="AV756" i="8"/>
  <c r="AU756" i="8"/>
  <c r="AT756" i="8"/>
  <c r="AR756" i="8"/>
  <c r="AQ756" i="8"/>
  <c r="AP756" i="8"/>
  <c r="AN756" i="8"/>
  <c r="AM756" i="8"/>
  <c r="AL756" i="8"/>
  <c r="AV755" i="8"/>
  <c r="AU755" i="8"/>
  <c r="AT755" i="8"/>
  <c r="AR755" i="8"/>
  <c r="AQ755" i="8"/>
  <c r="AS755" i="8" s="1"/>
  <c r="AP755" i="8"/>
  <c r="AN755" i="8"/>
  <c r="AM755" i="8"/>
  <c r="AO755" i="8" s="1"/>
  <c r="AL755" i="8"/>
  <c r="AV754" i="8"/>
  <c r="AU754" i="8"/>
  <c r="AW754" i="8" s="1"/>
  <c r="AT754" i="8"/>
  <c r="AR754" i="8"/>
  <c r="AQ754" i="8"/>
  <c r="AP754" i="8"/>
  <c r="AN754" i="8"/>
  <c r="AM754" i="8"/>
  <c r="AL754" i="8"/>
  <c r="AV753" i="8"/>
  <c r="AU753" i="8"/>
  <c r="AT753" i="8"/>
  <c r="AR753" i="8"/>
  <c r="AQ753" i="8"/>
  <c r="AP753" i="8"/>
  <c r="AN753" i="8"/>
  <c r="AM753" i="8"/>
  <c r="AL753" i="8"/>
  <c r="AV752" i="8"/>
  <c r="AU752" i="8"/>
  <c r="AW752" i="8" s="1"/>
  <c r="AT752" i="8"/>
  <c r="AR752" i="8"/>
  <c r="AQ752" i="8"/>
  <c r="AS752" i="8" s="1"/>
  <c r="AP752" i="8"/>
  <c r="AN752" i="8"/>
  <c r="AM752" i="8"/>
  <c r="AO752" i="8" s="1"/>
  <c r="AL752" i="8"/>
  <c r="AV751" i="8"/>
  <c r="AU751" i="8"/>
  <c r="AT751" i="8"/>
  <c r="AR751" i="8"/>
  <c r="AQ751" i="8"/>
  <c r="AP751" i="8"/>
  <c r="AN751" i="8"/>
  <c r="AM751" i="8"/>
  <c r="AL751" i="8"/>
  <c r="AV750" i="8"/>
  <c r="AU750" i="8"/>
  <c r="AT750" i="8"/>
  <c r="AR750" i="8"/>
  <c r="AQ750" i="8"/>
  <c r="AP750" i="8"/>
  <c r="AN750" i="8"/>
  <c r="AM750" i="8"/>
  <c r="AO750" i="8" s="1"/>
  <c r="AL750" i="8"/>
  <c r="AV749" i="8"/>
  <c r="AU749" i="8"/>
  <c r="AW749" i="8" s="1"/>
  <c r="AT749" i="8"/>
  <c r="AR749" i="8"/>
  <c r="AQ749" i="8"/>
  <c r="AS749" i="8" s="1"/>
  <c r="AP749" i="8"/>
  <c r="AN749" i="8"/>
  <c r="AM749" i="8"/>
  <c r="AL749" i="8"/>
  <c r="AV748" i="8"/>
  <c r="AU748" i="8"/>
  <c r="AT748" i="8"/>
  <c r="AR748" i="8"/>
  <c r="AQ748" i="8"/>
  <c r="AP748" i="8"/>
  <c r="AN748" i="8"/>
  <c r="AM748" i="8"/>
  <c r="AL748" i="8"/>
  <c r="AV747" i="8"/>
  <c r="AU747" i="8"/>
  <c r="AT747" i="8"/>
  <c r="AR747" i="8"/>
  <c r="AQ747" i="8"/>
  <c r="AS747" i="8" s="1"/>
  <c r="AP747" i="8"/>
  <c r="AN747" i="8"/>
  <c r="AM747" i="8"/>
  <c r="AO747" i="8" s="1"/>
  <c r="AL747" i="8"/>
  <c r="AV746" i="8"/>
  <c r="AU746" i="8"/>
  <c r="AW746" i="8" s="1"/>
  <c r="AT746" i="8"/>
  <c r="AR746" i="8"/>
  <c r="AQ746" i="8"/>
  <c r="AP746" i="8"/>
  <c r="AN746" i="8"/>
  <c r="AM746" i="8"/>
  <c r="AL746" i="8"/>
  <c r="AV745" i="8"/>
  <c r="AU745" i="8"/>
  <c r="AT745" i="8"/>
  <c r="AR745" i="8"/>
  <c r="AQ745" i="8"/>
  <c r="AP745" i="8"/>
  <c r="AN745" i="8"/>
  <c r="AM745" i="8"/>
  <c r="AL745" i="8"/>
  <c r="AV744" i="8"/>
  <c r="AU744" i="8"/>
  <c r="AW744" i="8" s="1"/>
  <c r="AT744" i="8"/>
  <c r="AR744" i="8"/>
  <c r="AQ744" i="8"/>
  <c r="AS744" i="8" s="1"/>
  <c r="AP744" i="8"/>
  <c r="AN744" i="8"/>
  <c r="AM744" i="8"/>
  <c r="AO744" i="8" s="1"/>
  <c r="AL744" i="8"/>
  <c r="AV743" i="8"/>
  <c r="AU743" i="8"/>
  <c r="AT743" i="8"/>
  <c r="AR743" i="8"/>
  <c r="AQ743" i="8"/>
  <c r="AP743" i="8"/>
  <c r="AN743" i="8"/>
  <c r="AM743" i="8"/>
  <c r="AL743" i="8"/>
  <c r="AV742" i="8"/>
  <c r="AU742" i="8"/>
  <c r="AT742" i="8"/>
  <c r="AR742" i="8"/>
  <c r="AQ742" i="8"/>
  <c r="AP742" i="8"/>
  <c r="AN742" i="8"/>
  <c r="AM742" i="8"/>
  <c r="AO742" i="8" s="1"/>
  <c r="AL742" i="8"/>
  <c r="AV741" i="8"/>
  <c r="AU741" i="8"/>
  <c r="AW741" i="8" s="1"/>
  <c r="AT741" i="8"/>
  <c r="AR741" i="8"/>
  <c r="AQ741" i="8"/>
  <c r="AS741" i="8" s="1"/>
  <c r="AP741" i="8"/>
  <c r="AN741" i="8"/>
  <c r="AM741" i="8"/>
  <c r="AL741" i="8"/>
  <c r="AV740" i="8"/>
  <c r="AU740" i="8"/>
  <c r="AT740" i="8"/>
  <c r="AR740" i="8"/>
  <c r="AQ740" i="8"/>
  <c r="AP740" i="8"/>
  <c r="AN740" i="8"/>
  <c r="AM740" i="8"/>
  <c r="AL740" i="8"/>
  <c r="AV739" i="8"/>
  <c r="AU739" i="8"/>
  <c r="AT739" i="8"/>
  <c r="AR739" i="8"/>
  <c r="AQ739" i="8"/>
  <c r="AS739" i="8" s="1"/>
  <c r="AP739" i="8"/>
  <c r="AN739" i="8"/>
  <c r="AM739" i="8"/>
  <c r="AO739" i="8" s="1"/>
  <c r="AL739" i="8"/>
  <c r="AV738" i="8"/>
  <c r="AU738" i="8"/>
  <c r="AW738" i="8" s="1"/>
  <c r="AT738" i="8"/>
  <c r="AR738" i="8"/>
  <c r="AQ738" i="8"/>
  <c r="AP738" i="8"/>
  <c r="AN738" i="8"/>
  <c r="AM738" i="8"/>
  <c r="AL738" i="8"/>
  <c r="AV737" i="8"/>
  <c r="AU737" i="8"/>
  <c r="AT737" i="8"/>
  <c r="AR737" i="8"/>
  <c r="AQ737" i="8"/>
  <c r="AP737" i="8"/>
  <c r="AN737" i="8"/>
  <c r="AM737" i="8"/>
  <c r="AL737" i="8"/>
  <c r="AO737" i="8" s="1"/>
  <c r="AV736" i="8"/>
  <c r="AU736" i="8"/>
  <c r="AW736" i="8" s="1"/>
  <c r="AT736" i="8"/>
  <c r="AR736" i="8"/>
  <c r="AQ736" i="8"/>
  <c r="AP736" i="8"/>
  <c r="AN736" i="8"/>
  <c r="AM736" i="8"/>
  <c r="AO736" i="8" s="1"/>
  <c r="AL736" i="8"/>
  <c r="AV735" i="8"/>
  <c r="AU735" i="8"/>
  <c r="AT735" i="8"/>
  <c r="AR735" i="8"/>
  <c r="AQ735" i="8"/>
  <c r="AP735" i="8"/>
  <c r="AN735" i="8"/>
  <c r="AM735" i="8"/>
  <c r="AL735" i="8"/>
  <c r="AV734" i="8"/>
  <c r="AU734" i="8"/>
  <c r="AT734" i="8"/>
  <c r="AW734" i="8" s="1"/>
  <c r="AR734" i="8"/>
  <c r="AQ734" i="8"/>
  <c r="AP734" i="8"/>
  <c r="AN734" i="8"/>
  <c r="AM734" i="8"/>
  <c r="AL734" i="8"/>
  <c r="AV733" i="8"/>
  <c r="AU733" i="8"/>
  <c r="AT733" i="8"/>
  <c r="AR733" i="8"/>
  <c r="AQ733" i="8"/>
  <c r="AP733" i="8"/>
  <c r="AN733" i="8"/>
  <c r="AM733" i="8"/>
  <c r="AL733" i="8"/>
  <c r="AV732" i="8"/>
  <c r="AU732" i="8"/>
  <c r="AT732" i="8"/>
  <c r="AR732" i="8"/>
  <c r="AQ732" i="8"/>
  <c r="AP732" i="8"/>
  <c r="AN732" i="8"/>
  <c r="AM732" i="8"/>
  <c r="AL732" i="8"/>
  <c r="AV731" i="8"/>
  <c r="AU731" i="8"/>
  <c r="AT731" i="8"/>
  <c r="AR731" i="8"/>
  <c r="AQ731" i="8"/>
  <c r="AP731" i="8"/>
  <c r="AN731" i="8"/>
  <c r="AM731" i="8"/>
  <c r="AL731" i="8"/>
  <c r="AV730" i="8"/>
  <c r="AU730" i="8"/>
  <c r="AT730" i="8"/>
  <c r="AR730" i="8"/>
  <c r="AQ730" i="8"/>
  <c r="AP730" i="8"/>
  <c r="AN730" i="8"/>
  <c r="AM730" i="8"/>
  <c r="AL730" i="8"/>
  <c r="AV729" i="8"/>
  <c r="AU729" i="8"/>
  <c r="AT729" i="8"/>
  <c r="AR729" i="8"/>
  <c r="AQ729" i="8"/>
  <c r="AP729" i="8"/>
  <c r="AN729" i="8"/>
  <c r="AM729" i="8"/>
  <c r="AL729" i="8"/>
  <c r="AO729" i="8" s="1"/>
  <c r="AV728" i="8"/>
  <c r="AU728" i="8"/>
  <c r="AT728" i="8"/>
  <c r="AR728" i="8"/>
  <c r="AQ728" i="8"/>
  <c r="AP728" i="8"/>
  <c r="AN728" i="8"/>
  <c r="AM728" i="8"/>
  <c r="AO728" i="8" s="1"/>
  <c r="AL728" i="8"/>
  <c r="AV727" i="8"/>
  <c r="AU727" i="8"/>
  <c r="AT727" i="8"/>
  <c r="AR727" i="8"/>
  <c r="AQ727" i="8"/>
  <c r="AP727" i="8"/>
  <c r="AN727" i="8"/>
  <c r="AM727" i="8"/>
  <c r="AL727" i="8"/>
  <c r="AV726" i="8"/>
  <c r="AU726" i="8"/>
  <c r="AT726" i="8"/>
  <c r="AR726" i="8"/>
  <c r="AQ726" i="8"/>
  <c r="AP726" i="8"/>
  <c r="AS726" i="8" s="1"/>
  <c r="AN726" i="8"/>
  <c r="AM726" i="8"/>
  <c r="AL726" i="8"/>
  <c r="AV725" i="8"/>
  <c r="AU725" i="8"/>
  <c r="AT725" i="8"/>
  <c r="AR725" i="8"/>
  <c r="AQ725" i="8"/>
  <c r="AS725" i="8" s="1"/>
  <c r="AP725" i="8"/>
  <c r="AN725" i="8"/>
  <c r="AM725" i="8"/>
  <c r="AL725" i="8"/>
  <c r="AV724" i="8"/>
  <c r="AU724" i="8"/>
  <c r="AT724" i="8"/>
  <c r="AR724" i="8"/>
  <c r="AQ724" i="8"/>
  <c r="AP724" i="8"/>
  <c r="AN724" i="8"/>
  <c r="AM724" i="8"/>
  <c r="AL724" i="8"/>
  <c r="AV723" i="8"/>
  <c r="AU723" i="8"/>
  <c r="AT723" i="8"/>
  <c r="AR723" i="8"/>
  <c r="AQ723" i="8"/>
  <c r="AP723" i="8"/>
  <c r="AN723" i="8"/>
  <c r="AM723" i="8"/>
  <c r="AL723" i="8"/>
  <c r="AV722" i="8"/>
  <c r="AU722" i="8"/>
  <c r="AT722" i="8"/>
  <c r="AR722" i="8"/>
  <c r="AQ722" i="8"/>
  <c r="AP722" i="8"/>
  <c r="AN722" i="8"/>
  <c r="AM722" i="8"/>
  <c r="AL722" i="8"/>
  <c r="AV721" i="8"/>
  <c r="AU721" i="8"/>
  <c r="AT721" i="8"/>
  <c r="AR721" i="8"/>
  <c r="AQ721" i="8"/>
  <c r="AP721" i="8"/>
  <c r="AN721" i="8"/>
  <c r="AM721" i="8"/>
  <c r="AL721" i="8"/>
  <c r="AV720" i="8"/>
  <c r="AU720" i="8"/>
  <c r="AT720" i="8"/>
  <c r="AR720" i="8"/>
  <c r="AQ720" i="8"/>
  <c r="AP720" i="8"/>
  <c r="AN720" i="8"/>
  <c r="AM720" i="8"/>
  <c r="AL720" i="8"/>
  <c r="AV719" i="8"/>
  <c r="AU719" i="8"/>
  <c r="AT719" i="8"/>
  <c r="AR719" i="8"/>
  <c r="AQ719" i="8"/>
  <c r="AP719" i="8"/>
  <c r="AN719" i="8"/>
  <c r="AM719" i="8"/>
  <c r="AL719" i="8"/>
  <c r="AV718" i="8"/>
  <c r="AU718" i="8"/>
  <c r="AT718" i="8"/>
  <c r="AR718" i="8"/>
  <c r="AQ718" i="8"/>
  <c r="AP718" i="8"/>
  <c r="AN718" i="8"/>
  <c r="AM718" i="8"/>
  <c r="AL718" i="8"/>
  <c r="AV717" i="8"/>
  <c r="AU717" i="8"/>
  <c r="AT717" i="8"/>
  <c r="AR717" i="8"/>
  <c r="AQ717" i="8"/>
  <c r="AP717" i="8"/>
  <c r="AN717" i="8"/>
  <c r="AM717" i="8"/>
  <c r="AL717" i="8"/>
  <c r="AV716" i="8"/>
  <c r="AU716" i="8"/>
  <c r="AT716" i="8"/>
  <c r="AR716" i="8"/>
  <c r="AQ716" i="8"/>
  <c r="AP716" i="8"/>
  <c r="AN716" i="8"/>
  <c r="AM716" i="8"/>
  <c r="AL716" i="8"/>
  <c r="AV715" i="8"/>
  <c r="AU715" i="8"/>
  <c r="AT715" i="8"/>
  <c r="AR715" i="8"/>
  <c r="AQ715" i="8"/>
  <c r="AP715" i="8"/>
  <c r="AN715" i="8"/>
  <c r="AM715" i="8"/>
  <c r="AL715" i="8"/>
  <c r="AV714" i="8"/>
  <c r="AU714" i="8"/>
  <c r="AT714" i="8"/>
  <c r="AR714" i="8"/>
  <c r="AQ714" i="8"/>
  <c r="AP714" i="8"/>
  <c r="AN714" i="8"/>
  <c r="AM714" i="8"/>
  <c r="AL714" i="8"/>
  <c r="AV713" i="8"/>
  <c r="AU713" i="8"/>
  <c r="AT713" i="8"/>
  <c r="AR713" i="8"/>
  <c r="AQ713" i="8"/>
  <c r="AP713" i="8"/>
  <c r="AN713" i="8"/>
  <c r="AM713" i="8"/>
  <c r="AL713" i="8"/>
  <c r="AO713" i="8" s="1"/>
  <c r="AV712" i="8"/>
  <c r="AU712" i="8"/>
  <c r="AT712" i="8"/>
  <c r="AR712" i="8"/>
  <c r="AQ712" i="8"/>
  <c r="AP712" i="8"/>
  <c r="AN712" i="8"/>
  <c r="AM712" i="8"/>
  <c r="AL712" i="8"/>
  <c r="AV711" i="8"/>
  <c r="AU711" i="8"/>
  <c r="AT711" i="8"/>
  <c r="AR711" i="8"/>
  <c r="AQ711" i="8"/>
  <c r="AP711" i="8"/>
  <c r="AN711" i="8"/>
  <c r="AM711" i="8"/>
  <c r="AL711" i="8"/>
  <c r="AV710" i="8"/>
  <c r="AU710" i="8"/>
  <c r="AT710" i="8"/>
  <c r="AR710" i="8"/>
  <c r="AQ710" i="8"/>
  <c r="AP710" i="8"/>
  <c r="AN710" i="8"/>
  <c r="AM710" i="8"/>
  <c r="AL710" i="8"/>
  <c r="AV709" i="8"/>
  <c r="AU709" i="8"/>
  <c r="AT709" i="8"/>
  <c r="AR709" i="8"/>
  <c r="AQ709" i="8"/>
  <c r="AS709" i="8" s="1"/>
  <c r="AP709" i="8"/>
  <c r="AN709" i="8"/>
  <c r="AM709" i="8"/>
  <c r="AL709" i="8"/>
  <c r="T155" i="8"/>
  <c r="S155" i="8"/>
  <c r="R155" i="8"/>
  <c r="Q155" i="8"/>
  <c r="P155" i="8"/>
  <c r="O155" i="8"/>
  <c r="AP854" i="8" l="1"/>
  <c r="AI853" i="8" a="1"/>
  <c r="AI853" i="8" s="1"/>
  <c r="AM859" i="8" a="1"/>
  <c r="AM859" i="8" s="1"/>
  <c r="AM860" i="8" s="1"/>
  <c r="AW825" i="8"/>
  <c r="AS711" i="8"/>
  <c r="AS714" i="8"/>
  <c r="AO716" i="8"/>
  <c r="AO717" i="8"/>
  <c r="AW718" i="8"/>
  <c r="AO724" i="8"/>
  <c r="AW855" i="8"/>
  <c r="AO822" i="8"/>
  <c r="AW824" i="8"/>
  <c r="AS827" i="8"/>
  <c r="AW713" i="8"/>
  <c r="AO718" i="8"/>
  <c r="AO711" i="8"/>
  <c r="AW712" i="8"/>
  <c r="AS730" i="8"/>
  <c r="AO732" i="8"/>
  <c r="AO733" i="8"/>
  <c r="AO719" i="8"/>
  <c r="AW720" i="8"/>
  <c r="AW721" i="8"/>
  <c r="AS729" i="8"/>
  <c r="AO735" i="8"/>
  <c r="AS780" i="8"/>
  <c r="AO783" i="8"/>
  <c r="AW785" i="8"/>
  <c r="AS710" i="8"/>
  <c r="AW714" i="8"/>
  <c r="AO734" i="8"/>
  <c r="AW826" i="8"/>
  <c r="AW709" i="8"/>
  <c r="AW716" i="8"/>
  <c r="AO709" i="8"/>
  <c r="AS712" i="8"/>
  <c r="AO715" i="8"/>
  <c r="AW724" i="8"/>
  <c r="AS727" i="8"/>
  <c r="AZ155" i="8"/>
  <c r="AW711" i="8"/>
  <c r="AO714" i="8"/>
  <c r="AW715" i="8"/>
  <c r="AS717" i="8"/>
  <c r="AS718" i="8"/>
  <c r="AS723" i="8"/>
  <c r="AS724" i="8"/>
  <c r="AO726" i="8"/>
  <c r="AO727" i="8"/>
  <c r="AW735" i="8"/>
  <c r="AS737" i="8"/>
  <c r="AO740" i="8"/>
  <c r="AW742" i="8"/>
  <c r="AS745" i="8"/>
  <c r="AO748" i="8"/>
  <c r="AW750" i="8"/>
  <c r="AS753" i="8"/>
  <c r="AO756" i="8"/>
  <c r="AW758" i="8"/>
  <c r="AS761" i="8"/>
  <c r="AO764" i="8"/>
  <c r="AW766" i="8"/>
  <c r="AS769" i="8"/>
  <c r="AO772" i="8"/>
  <c r="AW774" i="8"/>
  <c r="AS777" i="8"/>
  <c r="AO780" i="8"/>
  <c r="AO781" i="8"/>
  <c r="AW782" i="8"/>
  <c r="AW783" i="8"/>
  <c r="AS785" i="8"/>
  <c r="AS786" i="8"/>
  <c r="AO788" i="8"/>
  <c r="AO789" i="8"/>
  <c r="AW790" i="8"/>
  <c r="AW791" i="8"/>
  <c r="AS793" i="8"/>
  <c r="AS794" i="8"/>
  <c r="AO796" i="8"/>
  <c r="AO797" i="8"/>
  <c r="AW798" i="8"/>
  <c r="AW799" i="8"/>
  <c r="AS801" i="8"/>
  <c r="AS802" i="8"/>
  <c r="AO804" i="8"/>
  <c r="AO805" i="8"/>
  <c r="AW806" i="8"/>
  <c r="AW807" i="8"/>
  <c r="AS809" i="8"/>
  <c r="AS810" i="8"/>
  <c r="AO812" i="8"/>
  <c r="AO813" i="8"/>
  <c r="AW814" i="8"/>
  <c r="AW815" i="8"/>
  <c r="AS817" i="8"/>
  <c r="AS818" i="8"/>
  <c r="AO820" i="8"/>
  <c r="AO821" i="8"/>
  <c r="AW822" i="8"/>
  <c r="AW823" i="8"/>
  <c r="AS825" i="8"/>
  <c r="AS826" i="8"/>
  <c r="AW857" i="8"/>
  <c r="AS713" i="8"/>
  <c r="AO720" i="8"/>
  <c r="AO721" i="8"/>
  <c r="AW722" i="8"/>
  <c r="AW723" i="8"/>
  <c r="AW728" i="8"/>
  <c r="AW729" i="8"/>
  <c r="AS731" i="8"/>
  <c r="AS732" i="8"/>
  <c r="AS738" i="8"/>
  <c r="AO741" i="8"/>
  <c r="AW743" i="8"/>
  <c r="AS746" i="8"/>
  <c r="AO749" i="8"/>
  <c r="AW751" i="8"/>
  <c r="AS754" i="8"/>
  <c r="AO757" i="8"/>
  <c r="AW759" i="8"/>
  <c r="AS762" i="8"/>
  <c r="AO765" i="8"/>
  <c r="AW767" i="8"/>
  <c r="AS770" i="8"/>
  <c r="AO773" i="8"/>
  <c r="AW775" i="8"/>
  <c r="AS778" i="8"/>
  <c r="AO712" i="8"/>
  <c r="AS719" i="8"/>
  <c r="AO722" i="8"/>
  <c r="AW730" i="8"/>
  <c r="AW731" i="8"/>
  <c r="AS733" i="8"/>
  <c r="AS734" i="8"/>
  <c r="AW737" i="8"/>
  <c r="AS740" i="8"/>
  <c r="AO743" i="8"/>
  <c r="AW745" i="8"/>
  <c r="AS748" i="8"/>
  <c r="AO751" i="8"/>
  <c r="AW753" i="8"/>
  <c r="AS756" i="8"/>
  <c r="AO759" i="8"/>
  <c r="AW761" i="8"/>
  <c r="AS764" i="8"/>
  <c r="AO767" i="8"/>
  <c r="AW769" i="8"/>
  <c r="AS772" i="8"/>
  <c r="AO775" i="8"/>
  <c r="AW777" i="8"/>
  <c r="AW819" i="8"/>
  <c r="AS822" i="8"/>
  <c r="AO825" i="8"/>
  <c r="AW827" i="8"/>
  <c r="AW856" i="8"/>
  <c r="AW710" i="8"/>
  <c r="AW719" i="8"/>
  <c r="AS721" i="8"/>
  <c r="AS722" i="8"/>
  <c r="AO730" i="8"/>
  <c r="AO731" i="8"/>
  <c r="AW732" i="8"/>
  <c r="AW733" i="8"/>
  <c r="AW739" i="8"/>
  <c r="AS742" i="8"/>
  <c r="AO745" i="8"/>
  <c r="AW747" i="8"/>
  <c r="AS750" i="8"/>
  <c r="AO753" i="8"/>
  <c r="AW755" i="8"/>
  <c r="AS758" i="8"/>
  <c r="AO761" i="8"/>
  <c r="AW763" i="8"/>
  <c r="AS766" i="8"/>
  <c r="AO769" i="8"/>
  <c r="AW771" i="8"/>
  <c r="AS774" i="8"/>
  <c r="AO777" i="8"/>
  <c r="AO710" i="8"/>
  <c r="AS715" i="8"/>
  <c r="AS716" i="8"/>
  <c r="AO725" i="8"/>
  <c r="AW726" i="8"/>
  <c r="AW727" i="8"/>
  <c r="AS735" i="8"/>
  <c r="AS736" i="8"/>
  <c r="AO811" i="8"/>
  <c r="AW813" i="8"/>
  <c r="AS816" i="8"/>
  <c r="AO819" i="8"/>
  <c r="AW821" i="8"/>
  <c r="AS824" i="8"/>
  <c r="AO827" i="8"/>
  <c r="AW854" i="8"/>
  <c r="AW717" i="8"/>
  <c r="AO723" i="8"/>
  <c r="AS728" i="8"/>
  <c r="AS720" i="8"/>
  <c r="AW725" i="8"/>
  <c r="AO738" i="8"/>
  <c r="AW740" i="8"/>
  <c r="AS743" i="8"/>
  <c r="AO746" i="8"/>
  <c r="AW748" i="8"/>
  <c r="AS751" i="8"/>
  <c r="AO754" i="8"/>
  <c r="AW756" i="8"/>
  <c r="AS759" i="8"/>
  <c r="AO762" i="8"/>
  <c r="AW764" i="8"/>
  <c r="AS767" i="8"/>
  <c r="AO770" i="8"/>
  <c r="AW772" i="8"/>
  <c r="AS775" i="8"/>
  <c r="AO778" i="8"/>
  <c r="AO779" i="8"/>
  <c r="AW780" i="8"/>
  <c r="AW781" i="8"/>
  <c r="AS783" i="8"/>
  <c r="AS784" i="8"/>
  <c r="AO786" i="8"/>
  <c r="AO787" i="8"/>
  <c r="AW788" i="8"/>
  <c r="AW789" i="8"/>
  <c r="AS791" i="8"/>
  <c r="AS792" i="8"/>
  <c r="AO794" i="8"/>
  <c r="AO795" i="8"/>
  <c r="AW796" i="8"/>
  <c r="AW797" i="8"/>
  <c r="AS799" i="8"/>
  <c r="AS800" i="8"/>
  <c r="AO802" i="8"/>
  <c r="AO803" i="8"/>
  <c r="AW804" i="8"/>
  <c r="AW805" i="8"/>
  <c r="AS807" i="8"/>
  <c r="AS808" i="8"/>
  <c r="AO810" i="8"/>
  <c r="AW812" i="8"/>
  <c r="AS815" i="8"/>
  <c r="AO818" i="8"/>
  <c r="AW820" i="8"/>
  <c r="AS823" i="8"/>
  <c r="AO826" i="8"/>
  <c r="AW859" i="8" l="1"/>
  <c r="AU860" i="8" s="1"/>
  <c r="B867" i="8" s="1"/>
  <c r="B869" i="8"/>
  <c r="BD155" i="8"/>
  <c r="AX156" i="8" s="1"/>
  <c r="B161" i="8" s="1"/>
  <c r="AS828" i="8"/>
  <c r="AO828" i="8"/>
  <c r="AW828" i="8"/>
  <c r="AM829" i="8" l="1"/>
  <c r="B834"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<sst xmlns="http://schemas.openxmlformats.org/spreadsheetml/2006/main" count="9510" uniqueCount="5688">
  <si>
    <t>CENSO NACIONAL DE GOBIERNOS
ESTATALES 2025</t>
  </si>
  <si>
    <t>Módulo 1.
Administración Pública de la entidad federativa</t>
  </si>
  <si>
    <t>Sección XII. Administración de archivos y gestión documental</t>
  </si>
  <si>
    <t>Índice</t>
  </si>
  <si>
    <t>Entidad:</t>
  </si>
  <si>
    <t>Clave:</t>
  </si>
  <si>
    <t>Presentación</t>
  </si>
  <si>
    <t>Informantes</t>
  </si>
  <si>
    <t>Participantes</t>
  </si>
  <si>
    <t>Subsección XII.1 Mecanismos de control archivístico y gestión documental</t>
  </si>
  <si>
    <t>Pregunta 12.1</t>
  </si>
  <si>
    <t>Subsección XII.2 Sistema institucional de archivos</t>
  </si>
  <si>
    <t>Preguntas 12.2 a 12.7</t>
  </si>
  <si>
    <t>Subsección XII.3 Archivo digital</t>
  </si>
  <si>
    <t>Preguntas 12.8 a 12.11</t>
  </si>
  <si>
    <t>Subsección XII.4 Recursos humanos</t>
  </si>
  <si>
    <t>Preguntas 12.12 a 12.17</t>
  </si>
  <si>
    <t>Subsección XII.5 Recursos presupuestales</t>
  </si>
  <si>
    <t>Pregunta 12.18</t>
  </si>
  <si>
    <t>Complemento 1. Tipo de posesión, extensión, ubicación geográfica, horario de atención y datos de contacto del repositorio principal del archivo de concentración de las instituciones de la Administración Pública de la entidad federativa</t>
  </si>
  <si>
    <t>Complemento 2. Tipo de posesión, extensión, ubicación geográfica, horario de atención y datos de contacto del repositorio principal del archivo histórico de las instituciones de la Administración Pública de la entidad federativa</t>
  </si>
  <si>
    <t>Glosario</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</si>
  <si>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</si>
  <si>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</si>
  <si>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</si>
  <si>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</si>
  <si>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</si>
  <si>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</si>
  <si>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</si>
  <si>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</si>
  <si>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</si>
  <si>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</si>
  <si>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</si>
  <si>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</si>
  <si>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</si>
  <si>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</si>
  <si>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</si>
  <si>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</si>
  <si>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</si>
  <si>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</si>
  <si>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</si>
  <si>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</si>
  <si>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</si>
  <si>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</si>
  <si>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</si>
  <si>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</si>
  <si>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</si>
  <si>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</si>
  <si>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</si>
  <si>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</si>
  <si>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</si>
  <si>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</si>
  <si>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</si>
  <si>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</si>
  <si>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</si>
  <si>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</si>
  <si>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</si>
  <si>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</si>
  <si>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</si>
  <si>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</si>
  <si>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</si>
  <si>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</si>
  <si>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</si>
  <si>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</si>
  <si>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</si>
  <si>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</si>
  <si>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</si>
  <si>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</si>
  <si>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</si>
  <si>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</si>
  <si>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</si>
  <si>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</si>
  <si>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</si>
  <si>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</si>
  <si>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</si>
  <si>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</si>
  <si>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</si>
  <si>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</si>
  <si>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</si>
  <si>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</si>
  <si>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</si>
  <si>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</si>
  <si>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</si>
  <si>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</si>
  <si>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</si>
  <si>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</si>
  <si>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</si>
  <si>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</si>
  <si>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</si>
  <si>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</si>
  <si>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</si>
  <si>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</si>
  <si>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</si>
  <si>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</si>
  <si>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</si>
  <si>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</si>
  <si>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</si>
  <si>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</si>
  <si>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</si>
  <si>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</si>
  <si>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</si>
  <si>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</si>
  <si>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</si>
  <si>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</si>
  <si>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</si>
  <si>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</si>
  <si>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</si>
  <si>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</si>
  <si>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</si>
  <si>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</si>
  <si>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</si>
  <si>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</si>
  <si>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</si>
  <si>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</si>
  <si>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</si>
  <si>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</si>
  <si>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</si>
  <si>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</si>
  <si>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</si>
  <si>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</si>
  <si>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</si>
  <si>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</si>
  <si>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</si>
  <si>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</si>
  <si>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</si>
  <si>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</si>
  <si>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</si>
  <si>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</si>
  <si>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</si>
  <si>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</si>
  <si>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</si>
  <si>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</si>
  <si>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</si>
  <si>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</si>
  <si>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</si>
  <si>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</si>
  <si>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</si>
  <si>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</si>
  <si>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</si>
  <si>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</si>
  <si>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</si>
  <si>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</si>
  <si>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</si>
  <si>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</si>
  <si>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</si>
  <si>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</si>
  <si>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</si>
  <si>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</si>
  <si>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</si>
  <si>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</si>
  <si>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</si>
  <si>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</si>
  <si>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</si>
  <si>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</si>
  <si>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</si>
  <si>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</si>
  <si>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</si>
  <si>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</si>
  <si>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</si>
  <si>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</si>
  <si>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</si>
  <si>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</si>
  <si>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</si>
  <si>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</si>
  <si>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</si>
  <si>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</si>
  <si>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</si>
  <si>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</si>
  <si>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</si>
  <si>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</si>
  <si>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</si>
  <si>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</si>
  <si>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</si>
  <si>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</si>
  <si>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</si>
  <si>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</si>
  <si>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</si>
  <si>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</si>
  <si>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</si>
  <si>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</si>
  <si>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</si>
  <si>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</si>
  <si>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</si>
  <si>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</si>
  <si>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</si>
  <si>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</si>
  <si>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</si>
  <si>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</si>
  <si>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</si>
  <si>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</si>
  <si>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</si>
  <si>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</si>
  <si>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</si>
  <si>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</si>
  <si>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</si>
  <si>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</si>
  <si>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</si>
  <si>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</si>
  <si>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</si>
  <si>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</si>
  <si>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</si>
  <si>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</si>
  <si>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</si>
  <si>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</si>
  <si>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</si>
  <si>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</si>
  <si>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</si>
  <si>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</si>
  <si>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</si>
  <si>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</si>
  <si>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</si>
  <si>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</si>
  <si>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</si>
  <si>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</si>
  <si>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</si>
  <si>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</si>
  <si>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</si>
  <si>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</si>
  <si>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</si>
  <si>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</si>
  <si>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</si>
  <si>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</si>
  <si>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</si>
  <si>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</si>
  <si>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</si>
  <si>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</si>
  <si>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</si>
  <si>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</si>
  <si>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</si>
  <si>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</si>
  <si>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</si>
  <si>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</si>
  <si>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</si>
  <si>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</si>
  <si>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</si>
  <si>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</si>
  <si>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</si>
  <si>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</si>
  <si>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</si>
  <si>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</si>
  <si>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</si>
  <si>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</si>
  <si>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</si>
  <si>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</si>
  <si>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</si>
  <si>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</si>
  <si>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</si>
  <si>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</si>
  <si>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</si>
  <si>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</si>
  <si>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</si>
  <si>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</si>
  <si>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</si>
  <si>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</si>
  <si>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</si>
  <si>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</si>
  <si>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</si>
  <si>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</si>
  <si>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</si>
  <si>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</si>
  <si>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</si>
  <si>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</si>
  <si>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</si>
  <si>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</si>
  <si>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</si>
  <si>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</si>
  <si>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</si>
  <si>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</si>
  <si>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</si>
  <si>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</si>
  <si>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</si>
  <si>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</si>
  <si>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</si>
  <si>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</si>
  <si>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</si>
  <si>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</si>
  <si>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</si>
  <si>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</si>
  <si>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</si>
  <si>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</si>
  <si>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</si>
  <si>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</si>
  <si>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</si>
  <si>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</si>
  <si>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</si>
  <si>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</si>
  <si>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</si>
  <si>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</si>
  <si>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</si>
  <si>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</si>
  <si>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</si>
  <si>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</si>
  <si>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</si>
  <si>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</si>
  <si>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</si>
  <si>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</si>
  <si>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</si>
  <si>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</si>
  <si>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</si>
  <si>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</si>
  <si>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</si>
  <si>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</si>
  <si>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</si>
  <si>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</si>
  <si>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</si>
  <si>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</si>
  <si>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</si>
  <si>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</si>
  <si>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</si>
  <si>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</si>
  <si>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</si>
  <si>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</si>
  <si>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</si>
  <si>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</si>
  <si>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</si>
  <si>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</si>
  <si>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</si>
  <si>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</si>
  <si>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</si>
  <si>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</si>
  <si>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</si>
  <si>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</si>
  <si>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</si>
  <si>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</si>
  <si>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</si>
  <si>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</si>
  <si>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</si>
  <si>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</si>
  <si>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</si>
  <si>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</si>
  <si>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</si>
  <si>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</si>
  <si>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</si>
  <si>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</si>
  <si>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</si>
  <si>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</si>
  <si>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</si>
  <si>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</si>
  <si>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</si>
  <si>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</si>
  <si>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</si>
  <si>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</si>
  <si>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</si>
  <si>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</si>
  <si>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</si>
  <si>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</si>
  <si>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</si>
  <si>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</si>
  <si>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</si>
  <si>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</si>
  <si>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</si>
  <si>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</si>
  <si>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</si>
  <si>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</si>
  <si>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</si>
  <si>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</si>
  <si>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</si>
  <si>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</si>
  <si>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</si>
  <si>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</si>
  <si>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</si>
  <si>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</si>
  <si>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</si>
  <si>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</si>
  <si>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</si>
  <si>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</si>
  <si>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</si>
  <si>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</si>
  <si>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</si>
  <si>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</si>
  <si>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</si>
  <si>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</si>
  <si>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</si>
  <si>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</si>
  <si>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</si>
  <si>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</si>
  <si>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</si>
  <si>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</si>
  <si>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</si>
  <si>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</si>
  <si>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</si>
  <si>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</si>
  <si>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</si>
  <si>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</si>
  <si>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</si>
  <si>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</si>
  <si>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</si>
  <si>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</si>
  <si>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</si>
  <si>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</si>
  <si>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</si>
  <si>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</si>
  <si>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</si>
  <si>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</si>
  <si>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</si>
  <si>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</si>
  <si>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</si>
  <si>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</si>
  <si>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</si>
  <si>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</si>
  <si>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</si>
  <si>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</si>
  <si>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</si>
  <si>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</si>
  <si>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</si>
  <si>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</si>
  <si>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</si>
  <si>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</si>
  <si>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</si>
  <si>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</si>
  <si>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</si>
  <si>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</si>
  <si>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</si>
  <si>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</si>
  <si>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</si>
  <si>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</si>
  <si>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</si>
  <si>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</si>
  <si>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</si>
  <si>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</si>
  <si>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</si>
  <si>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</si>
  <si>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</si>
  <si>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</si>
  <si>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</si>
  <si>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</si>
  <si>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</si>
  <si>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</si>
  <si>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</si>
  <si>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</si>
  <si>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</si>
  <si>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</si>
  <si>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</si>
  <si>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</si>
  <si>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</si>
  <si>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</si>
  <si>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</si>
  <si>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</si>
  <si>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</si>
  <si>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</si>
  <si>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</si>
  <si>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</si>
  <si>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</si>
  <si>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</si>
  <si>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</si>
  <si>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</si>
  <si>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</si>
  <si>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</si>
  <si>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</si>
  <si>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</si>
  <si>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</si>
  <si>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</si>
  <si>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</si>
  <si>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</si>
  <si>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</si>
  <si>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</si>
  <si>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</si>
  <si>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</si>
  <si>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</si>
  <si>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</si>
  <si>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</si>
  <si>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</si>
  <si>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</si>
  <si>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</si>
  <si>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</si>
  <si>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</si>
  <si>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</si>
  <si>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</si>
  <si>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</si>
  <si>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</si>
  <si>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</si>
  <si>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</si>
  <si>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</si>
  <si>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</si>
  <si>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</si>
  <si>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</si>
  <si>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</si>
  <si>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</si>
  <si>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</si>
  <si>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</si>
  <si>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</si>
  <si>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</si>
  <si>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</si>
  <si>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</si>
  <si>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</si>
  <si>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</si>
  <si>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</si>
  <si>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</si>
  <si>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</si>
  <si>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</si>
  <si>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</si>
  <si>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</si>
  <si>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</si>
  <si>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</si>
  <si>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</si>
  <si>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</si>
  <si>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</si>
  <si>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</si>
  <si>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</si>
  <si>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</si>
  <si>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</si>
  <si>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</si>
  <si>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</si>
  <si>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</si>
  <si>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</si>
  <si>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</si>
  <si>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</si>
  <si>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</si>
  <si>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</si>
  <si>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</si>
  <si>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</si>
  <si>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</si>
  <si>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</si>
  <si>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</si>
  <si>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</si>
  <si>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</si>
  <si>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</si>
  <si>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</si>
  <si>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</si>
  <si>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</si>
  <si>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</si>
  <si>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</si>
  <si>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</si>
  <si>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</si>
  <si>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</si>
  <si>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</si>
  <si>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</si>
  <si>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</si>
  <si>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</si>
  <si>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</si>
  <si>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</si>
  <si>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</si>
  <si>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</si>
  <si>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</si>
  <si>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</si>
  <si>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</si>
  <si>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</si>
  <si>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</si>
  <si>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</si>
  <si>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</si>
  <si>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</si>
  <si>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</si>
  <si>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</si>
  <si>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</si>
  <si>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</si>
  <si>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</si>
  <si>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</si>
  <si>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</si>
  <si>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</si>
  <si>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</si>
  <si>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</si>
  <si>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OBLIGATORIEDAD</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</si>
  <si>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</si>
  <si>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</si>
  <si>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</si>
  <si>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</si>
  <si>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</si>
  <si>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</si>
  <si>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</si>
  <si>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</si>
  <si>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</si>
  <si>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</si>
  <si>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</si>
  <si>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</si>
  <si>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</si>
  <si>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</si>
  <si>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</si>
  <si>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</si>
  <si>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</si>
  <si>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</si>
  <si>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</si>
  <si>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</si>
  <si>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</si>
  <si>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</si>
  <si>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</si>
  <si>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</si>
  <si>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</si>
  <si>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</si>
  <si>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</si>
  <si>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</si>
  <si>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</si>
  <si>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</si>
  <si>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</si>
  <si>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</si>
  <si>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</si>
  <si>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</si>
  <si>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</si>
  <si>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</si>
  <si>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</si>
  <si>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</si>
  <si>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</si>
  <si>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</si>
  <si>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</si>
  <si>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</si>
  <si>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</si>
  <si>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</si>
  <si>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</si>
  <si>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</si>
  <si>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</si>
  <si>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</si>
  <si>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</si>
  <si>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</si>
  <si>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</si>
  <si>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</si>
  <si>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</si>
  <si>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</si>
  <si>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</si>
  <si>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</si>
  <si>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</si>
  <si>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</si>
  <si>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</si>
  <si>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(LSNIEG):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</si>
  <si>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</si>
  <si>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</si>
  <si>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</si>
  <si>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</si>
  <si>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</si>
  <si>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</si>
  <si>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</si>
  <si>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</si>
  <si>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</si>
  <si>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</si>
  <si>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</si>
  <si>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</si>
  <si>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</si>
  <si>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</si>
  <si>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</si>
  <si>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</si>
  <si>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</si>
  <si>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</si>
  <si>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</si>
  <si>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</si>
  <si>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</si>
  <si>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</si>
  <si>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</si>
  <si>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</si>
  <si>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</si>
  <si>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</si>
  <si>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</si>
  <si>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</si>
  <si>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</si>
  <si>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</si>
  <si>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</si>
  <si>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</si>
  <si>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</si>
  <si>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</si>
  <si>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</si>
  <si>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</si>
  <si>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</si>
  <si>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</si>
  <si>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</si>
  <si>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</si>
  <si>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</si>
  <si>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</si>
  <si>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</si>
  <si>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</si>
  <si>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</si>
  <si>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</si>
  <si>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</si>
  <si>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</si>
  <si>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</si>
  <si>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</si>
  <si>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</si>
  <si>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</si>
  <si>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</si>
  <si>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</si>
  <si>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</si>
  <si>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</si>
  <si>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</si>
  <si>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</si>
  <si>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</si>
  <si>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</si>
  <si>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</si>
  <si>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</si>
  <si>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</si>
  <si>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</si>
  <si>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</si>
  <si>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</si>
  <si>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</si>
  <si>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</si>
  <si>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</si>
  <si>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</si>
  <si>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</si>
  <si>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</si>
  <si>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</si>
  <si>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</si>
  <si>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</si>
  <si>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</si>
  <si>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</si>
  <si>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</si>
  <si>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</si>
  <si>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</si>
  <si>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</si>
  <si>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</si>
  <si>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</si>
  <si>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</si>
  <si>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</si>
  <si>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</si>
  <si>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</si>
  <si>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</si>
  <si>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</si>
  <si>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</si>
  <si>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</si>
  <si>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</si>
  <si>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</si>
  <si>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</si>
  <si>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</si>
  <si>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</si>
  <si>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</si>
  <si>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</si>
  <si>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</si>
  <si>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</si>
  <si>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</si>
  <si>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</si>
  <si>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</si>
  <si>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</si>
  <si>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</si>
  <si>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</si>
  <si>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</si>
  <si>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</si>
  <si>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</si>
  <si>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</si>
  <si>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</si>
  <si>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</si>
  <si>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</si>
  <si>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</si>
  <si>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</si>
  <si>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</si>
  <si>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</si>
  <si>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CONFIDENCIALIDAD Y RESERVA</t>
  </si>
  <si>
    <t>Guerrero</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</si>
  <si>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</si>
  <si>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</si>
  <si>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</si>
  <si>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</si>
  <si>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</si>
  <si>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</si>
  <si>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</si>
  <si>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</si>
  <si>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</si>
  <si>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</si>
  <si>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</si>
  <si>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</si>
  <si>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</si>
  <si>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</si>
  <si>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</si>
  <si>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</si>
  <si>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</si>
  <si>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</si>
  <si>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</si>
  <si>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</si>
  <si>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</si>
  <si>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</si>
  <si>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</si>
  <si>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</si>
  <si>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</si>
  <si>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</si>
  <si>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</si>
  <si>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</si>
  <si>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</si>
  <si>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</si>
  <si>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</si>
  <si>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</si>
  <si>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</si>
  <si>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</si>
  <si>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</si>
  <si>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</si>
  <si>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</si>
  <si>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</si>
  <si>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</si>
  <si>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</si>
  <si>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</si>
  <si>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</si>
  <si>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</si>
  <si>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</si>
  <si>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</si>
  <si>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</si>
  <si>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</si>
  <si>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</si>
  <si>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</si>
  <si>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</si>
  <si>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</si>
  <si>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</si>
  <si>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</si>
  <si>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r>
      <t xml:space="preserve">En términos de los </t>
    </r>
    <r>
      <rPr>
        <b/>
        <sz val="9"/>
        <color theme="0"/>
        <rFont val="Arial"/>
        <family val="2"/>
      </rPr>
      <t>artículos 37 y 38</t>
    </r>
    <r>
      <rPr>
        <sz val="9"/>
        <color theme="0"/>
        <rFont val="Arial"/>
        <family val="2"/>
      </rPr>
      <t xml:space="preserve"> de la </t>
    </r>
    <r>
      <rPr>
        <b/>
        <sz val="9"/>
        <color theme="0"/>
        <rFont val="Arial"/>
        <family val="2"/>
      </rPr>
      <t>LSNIEG</t>
    </r>
    <r>
      <rPr>
        <sz val="9"/>
        <color theme="0"/>
        <rFont val="Arial"/>
        <family val="2"/>
      </rPr>
      <t>, los datos e informes que proporcionen para fines estadísticos los informantes del Sistema, como son las Unidades del Estado, y que provengan de registros administrativos, serán manejados observando los principios de confidencialidad y reserva. Por esto, no podrán divulgarse en ningún caso en forma nominativa o individualizada, ni harán prueba ante autoridad judicial o administrativa, incluyendo la fiscal, en juicio o fuera de él. Cuando se deba divulgar la información, esta deberá estar agregada de tal manera que no se pueda identificar a los informantes del SNIEG y, en general, a las personas físicas o morales objeto de la información.</t>
    </r>
  </si>
  <si>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</si>
  <si>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</si>
  <si>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</si>
  <si>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</si>
  <si>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</si>
  <si>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</si>
  <si>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</si>
  <si>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</si>
  <si>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</si>
  <si>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</si>
  <si>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</si>
  <si>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</si>
  <si>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</si>
  <si>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</si>
  <si>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</si>
  <si>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</si>
  <si>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</si>
  <si>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</si>
  <si>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</si>
  <si>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</si>
  <si>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</si>
  <si>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</si>
  <si>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</si>
  <si>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</si>
  <si>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</si>
  <si>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</si>
  <si>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</si>
  <si>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</si>
  <si>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</si>
  <si>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</si>
  <si>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</si>
  <si>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</si>
  <si>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</si>
  <si>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</si>
  <si>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</si>
  <si>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</si>
  <si>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</si>
  <si>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</si>
  <si>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</si>
  <si>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</si>
  <si>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</si>
  <si>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</si>
  <si>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</si>
  <si>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</si>
  <si>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</si>
  <si>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</si>
  <si>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</si>
  <si>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</si>
  <si>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</si>
  <si>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</si>
  <si>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</si>
  <si>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</si>
  <si>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</si>
  <si>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</si>
  <si>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</si>
  <si>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</si>
  <si>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</si>
  <si>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</si>
  <si>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</si>
  <si>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</si>
  <si>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</si>
  <si>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</si>
  <si>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</si>
  <si>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</si>
  <si>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</si>
  <si>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</si>
  <si>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</si>
  <si>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</si>
  <si>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</si>
  <si>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</si>
  <si>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</si>
  <si>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</si>
  <si>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</si>
  <si>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</si>
  <si>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</si>
  <si>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</si>
  <si>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</si>
  <si>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</si>
  <si>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</si>
  <si>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</si>
  <si>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</si>
  <si>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</si>
  <si>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</si>
  <si>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</si>
  <si>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</si>
  <si>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</si>
  <si>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</si>
  <si>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</si>
  <si>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</si>
  <si>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</si>
  <si>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</si>
  <si>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</si>
  <si>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</si>
  <si>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</si>
  <si>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</si>
  <si>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</si>
  <si>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</si>
  <si>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</si>
  <si>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</si>
  <si>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</si>
  <si>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</si>
  <si>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</si>
  <si>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En este sentido, atendiendo las atribuciones de la LSNIEG, el Instituto realiza sus acciones con apego a estándares internacionales, es decir, la protección que la LSNIEG otorga a la información estadística y geográfica cumple con los procedimientos para atender los Principios Fundamentales de las Estadísticas Oficiales, adoptados mediante Resolución 68/261 de la Asamblea General de las Naciones Unidas, aprobada el 29 de enero de 2014. Estos prevén, en el principio 6, relativo a la confidencialidad, que los datos individuales que reúnan los organismos de estadística para la compilación de la información relacionada con personas físicas o morales, deben ser estrictamente confidenciales y utilizarse exclusivamente para fines estadísticos. Atendiendo, además, lo establecido por el Manual del Marco de Aseguramiento de la Calidad para las Estadísticas Oficiales Nacionales, adoptado por la Comisión de Estadística de las Naciones Unidas en su 50ª sesión, celebrada en marzo de 2019, el cual brinda apoyo a los países para salvaguardar el papel de las estadísticas oficiales como fuente confiable de información.</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</si>
  <si>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</si>
  <si>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</si>
  <si>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</si>
  <si>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</si>
  <si>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</si>
  <si>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</si>
  <si>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</si>
  <si>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</si>
  <si>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</si>
  <si>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</si>
  <si>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</si>
  <si>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</si>
  <si>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</si>
  <si>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</si>
  <si>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</si>
  <si>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</si>
  <si>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</si>
  <si>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</si>
  <si>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</si>
  <si>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</si>
  <si>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</si>
  <si>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</si>
  <si>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</si>
  <si>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</si>
  <si>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</si>
  <si>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</si>
  <si>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</si>
  <si>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</si>
  <si>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</si>
  <si>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</si>
  <si>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</si>
  <si>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</si>
  <si>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</si>
  <si>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</si>
  <si>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</si>
  <si>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</si>
  <si>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</si>
  <si>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</si>
  <si>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</si>
  <si>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</si>
  <si>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</si>
  <si>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</si>
  <si>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</si>
  <si>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</si>
  <si>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</si>
  <si>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</si>
  <si>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</si>
  <si>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</si>
  <si>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</si>
  <si>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</si>
  <si>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</si>
  <si>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</si>
  <si>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</si>
  <si>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</si>
  <si>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</si>
  <si>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</si>
  <si>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</si>
  <si>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</si>
  <si>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</si>
  <si>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</si>
  <si>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</si>
  <si>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</si>
  <si>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</si>
  <si>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</si>
  <si>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</si>
  <si>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</si>
  <si>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</si>
  <si>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</si>
  <si>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</si>
  <si>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</si>
  <si>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</si>
  <si>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</si>
  <si>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</si>
  <si>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</si>
  <si>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</si>
  <si>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</si>
  <si>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</si>
  <si>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</si>
  <si>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</si>
  <si>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</si>
  <si>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</si>
  <si>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</si>
  <si>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</si>
  <si>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</si>
  <si>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</si>
  <si>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</si>
  <si>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</si>
  <si>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</si>
  <si>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</si>
  <si>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</si>
  <si>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</si>
  <si>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</si>
  <si>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</si>
  <si>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</si>
  <si>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</si>
  <si>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</si>
  <si>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</si>
  <si>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</si>
  <si>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</si>
  <si>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</si>
  <si>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</si>
  <si>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</si>
  <si>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</si>
  <si>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</si>
  <si>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 xml:space="preserve">Asimismo, el Instituto expide normatividad que asegura la correcta difusión y el acceso del público a la información, como es el caso de la Política para la Gestión de la Confidencialidad en la Información Estadística y Geográfica, utilizando en sus procesos a la anonimización como herramienta para mitigar los riesgos que presentan la obtención y tratamiento masivo de datos que contengan identificadores y datos confidenciales. Lo anterior, garantiza seguridad jurídica a la información proporcionada por las Unidades del Estado al Instituto, ya que esta solo se dará a conocer de manera agregada, protegiendo en todo momento los principios señalados en la LSNIEG. En ningún momento se publican datos individualizados para identificar a una persona determinada, que pudieran poner en riesgo a las mismas o a las instituciones. </t>
  </si>
  <si>
    <t>Morelos</t>
  </si>
  <si>
    <t>05017</t>
  </si>
  <si>
    <t>07017</t>
  </si>
  <si>
    <t>08017</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</si>
  <si>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</si>
  <si>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</si>
  <si>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</si>
  <si>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</si>
  <si>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</si>
  <si>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</si>
  <si>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</si>
  <si>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</si>
  <si>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</si>
  <si>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</si>
  <si>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</si>
  <si>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</si>
  <si>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</si>
  <si>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</si>
  <si>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</si>
  <si>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</si>
  <si>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</si>
  <si>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</si>
  <si>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</si>
  <si>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</si>
  <si>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</si>
  <si>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</si>
  <si>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</si>
  <si>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</si>
  <si>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</si>
  <si>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</si>
  <si>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</si>
  <si>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</si>
  <si>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</si>
  <si>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</si>
  <si>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</si>
  <si>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</si>
  <si>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</si>
  <si>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</si>
  <si>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</si>
  <si>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</si>
  <si>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</si>
  <si>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</si>
  <si>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</si>
  <si>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</si>
  <si>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</si>
  <si>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</si>
  <si>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</si>
  <si>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</si>
  <si>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</si>
  <si>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Guadalupe</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</si>
  <si>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</si>
  <si>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</si>
  <si>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</si>
  <si>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</si>
  <si>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</si>
  <si>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</si>
  <si>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</si>
  <si>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</si>
  <si>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</si>
  <si>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</si>
  <si>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</si>
  <si>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</si>
  <si>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</si>
  <si>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</si>
  <si>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</si>
  <si>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</si>
  <si>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</si>
  <si>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</si>
  <si>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</si>
  <si>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</si>
  <si>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</si>
  <si>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</si>
  <si>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</si>
  <si>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</si>
  <si>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</si>
  <si>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</si>
  <si>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</si>
  <si>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</si>
  <si>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</si>
  <si>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</si>
  <si>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</si>
  <si>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</si>
  <si>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</si>
  <si>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</si>
  <si>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</si>
  <si>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</si>
  <si>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</si>
  <si>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García</t>
  </si>
  <si>
    <t>Concepción Buenavista</t>
  </si>
  <si>
    <t>Atexcal</t>
  </si>
  <si>
    <t>Tolimán</t>
  </si>
  <si>
    <t>Huehuetlán</t>
  </si>
  <si>
    <t>Navolato</t>
  </si>
  <si>
    <t>Cajeme</t>
  </si>
  <si>
    <t>Contla de Juan Cuamatzi</t>
  </si>
  <si>
    <t>Chapab</t>
  </si>
  <si>
    <t>Huanusco</t>
  </si>
  <si>
    <r>
      <t xml:space="preserve">En contexto, la información estadística generada por el INEGI a partir de la información proporcionada por las Unidades del Estado no queda sujeta a mecanismos de reserva, puesto que su actuar no es como sujeto obligado dentro del régimen normativo en materia de transparencia y acceso a la información pública; por lo que resultan inaplicables las reservas de información establecidas en la Ley General de Transparencia y Acceso a la Información Pública, en las leyes locales de transparencia y en la Ley General del Sistema Nacional de Seguridad Pública, así como en las normativas locales de los sistemas de seguridad pública, sino a lo dispuesto por la LSNIEG, misma que no contempla la clasificación de Información como reservada, ya que cuenta con mecanismos propios para la protección de la información. Precisando que, en términos del </t>
    </r>
    <r>
      <rPr>
        <b/>
        <sz val="9"/>
        <color theme="0"/>
        <rFont val="Arial"/>
        <family val="2"/>
      </rPr>
      <t>artículo 28 QUINTUS</t>
    </r>
    <r>
      <rPr>
        <sz val="9"/>
        <color theme="0"/>
        <rFont val="Arial"/>
        <family val="2"/>
      </rPr>
      <t xml:space="preserve"> y de la </t>
    </r>
    <r>
      <rPr>
        <b/>
        <sz val="9"/>
        <color theme="0"/>
        <rFont val="Arial"/>
        <family val="2"/>
      </rPr>
      <t xml:space="preserve">fracción IV del artículo 77 </t>
    </r>
    <r>
      <rPr>
        <sz val="9"/>
        <color theme="0"/>
        <rFont val="Arial"/>
        <family val="2"/>
      </rPr>
      <t>de la LSNIEG corresponde a la Junta de Gobierno del INEGI, como órgano superior de dirección del Instituto, determinar la información que deba ser de divulgación restringida por motivos de seguridad nacional.</t>
    </r>
  </si>
  <si>
    <t>Nuevo León</t>
  </si>
  <si>
    <t>05019</t>
  </si>
  <si>
    <t>07019</t>
  </si>
  <si>
    <t>08019</t>
  </si>
  <si>
    <t>10019</t>
  </si>
  <si>
    <t>11019</t>
  </si>
  <si>
    <t>12019</t>
  </si>
  <si>
    <t>13019</t>
  </si>
  <si>
    <t>14019</t>
  </si>
  <si>
    <t>15019</t>
  </si>
  <si>
    <t>16019</t>
  </si>
  <si>
    <t>17019</t>
  </si>
  <si>
    <t>18019</t>
  </si>
  <si>
    <t>19019</t>
  </si>
  <si>
    <t>20019</t>
  </si>
  <si>
    <t>21019</t>
  </si>
  <si>
    <t>24019</t>
  </si>
  <si>
    <t>25019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</si>
  <si>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</si>
  <si>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</si>
  <si>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</si>
  <si>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</si>
  <si>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</si>
  <si>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</si>
  <si>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</si>
  <si>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</si>
  <si>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</si>
  <si>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</si>
  <si>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</si>
  <si>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</si>
  <si>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</si>
  <si>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</si>
  <si>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</si>
  <si>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</si>
  <si>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</si>
  <si>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</si>
  <si>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</si>
  <si>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</si>
  <si>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Eldorado</t>
  </si>
  <si>
    <t>Cananea</t>
  </si>
  <si>
    <t>Llera</t>
  </si>
  <si>
    <t>Tepetitla de Lardizábal</t>
  </si>
  <si>
    <t>Astacinga</t>
  </si>
  <si>
    <t>Chemax</t>
  </si>
  <si>
    <t>Jalpa</t>
  </si>
  <si>
    <t>Oaxaca</t>
  </si>
  <si>
    <t>05020</t>
  </si>
  <si>
    <t>07020</t>
  </si>
  <si>
    <t>08020</t>
  </si>
  <si>
    <t>10020</t>
  </si>
  <si>
    <t>11020</t>
  </si>
  <si>
    <t>12020</t>
  </si>
  <si>
    <t>13020</t>
  </si>
  <si>
    <t>14020</t>
  </si>
  <si>
    <t>15020</t>
  </si>
  <si>
    <t>16020</t>
  </si>
  <si>
    <t>17020</t>
  </si>
  <si>
    <t>18020</t>
  </si>
  <si>
    <t>19020</t>
  </si>
  <si>
    <t>20020</t>
  </si>
  <si>
    <t>21020</t>
  </si>
  <si>
    <t>24020</t>
  </si>
  <si>
    <t>25020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</si>
  <si>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</si>
  <si>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</si>
  <si>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</si>
  <si>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</si>
  <si>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</si>
  <si>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</si>
  <si>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</si>
  <si>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</si>
  <si>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</si>
  <si>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</si>
  <si>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</si>
  <si>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</si>
  <si>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</si>
  <si>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</si>
  <si>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</si>
  <si>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</si>
  <si>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</si>
  <si>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</si>
  <si>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</si>
  <si>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</si>
  <si>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</si>
  <si>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</si>
  <si>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Juan José Ríos</t>
  </si>
  <si>
    <t>Carbó</t>
  </si>
  <si>
    <t>Mainero</t>
  </si>
  <si>
    <t>Sanctórum de Lázaro Cárdenas</t>
  </si>
  <si>
    <t>Atlahuilco</t>
  </si>
  <si>
    <t>Chicxulub Pueblo</t>
  </si>
  <si>
    <t>Jerez</t>
  </si>
  <si>
    <t>DERECHOS DE LOS INFORMANTES DEL SISTEMA</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</si>
  <si>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</si>
  <si>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</si>
  <si>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</si>
  <si>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</si>
  <si>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</si>
  <si>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</si>
  <si>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</si>
  <si>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</si>
  <si>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</si>
  <si>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</si>
  <si>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</si>
  <si>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</si>
  <si>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</si>
  <si>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</si>
  <si>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</si>
  <si>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</si>
  <si>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</si>
  <si>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</si>
  <si>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</si>
  <si>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</si>
  <si>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</si>
  <si>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</si>
  <si>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</si>
  <si>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</si>
  <si>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</si>
  <si>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</si>
  <si>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</si>
  <si>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</si>
  <si>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</si>
  <si>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</si>
  <si>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</si>
  <si>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</si>
  <si>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</si>
  <si>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</si>
  <si>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</si>
  <si>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</si>
  <si>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</si>
  <si>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</si>
  <si>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</si>
  <si>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</si>
  <si>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</si>
  <si>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LSNIEG</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</si>
  <si>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</si>
  <si>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</si>
  <si>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</si>
  <si>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</si>
  <si>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</si>
  <si>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</si>
  <si>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</si>
  <si>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</si>
  <si>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</si>
  <si>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</si>
  <si>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</si>
  <si>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</si>
  <si>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</si>
  <si>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</si>
  <si>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</si>
  <si>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</si>
  <si>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</si>
  <si>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</si>
  <si>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</si>
  <si>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</si>
  <si>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</si>
  <si>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</si>
  <si>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</si>
  <si>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</si>
  <si>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</si>
  <si>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</si>
  <si>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</si>
  <si>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</si>
  <si>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</si>
  <si>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</si>
  <si>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</si>
  <si>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</si>
  <si>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</si>
  <si>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</si>
  <si>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</si>
  <si>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</si>
  <si>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</si>
  <si>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</si>
  <si>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</si>
  <si>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</si>
  <si>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</si>
  <si>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</si>
  <si>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</si>
  <si>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</si>
  <si>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</si>
  <si>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</si>
  <si>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</si>
  <si>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</si>
  <si>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</si>
  <si>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</si>
  <si>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</si>
  <si>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</si>
  <si>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</si>
  <si>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</si>
  <si>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</si>
  <si>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</si>
  <si>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</si>
  <si>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</si>
  <si>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</si>
  <si>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</si>
  <si>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</si>
  <si>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</si>
  <si>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</si>
  <si>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</si>
  <si>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</si>
  <si>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</si>
  <si>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</si>
  <si>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</si>
  <si>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</si>
  <si>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</si>
  <si>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</si>
  <si>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</si>
  <si>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</si>
  <si>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</si>
  <si>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</si>
  <si>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</si>
  <si>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</si>
  <si>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</si>
  <si>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</si>
  <si>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</si>
  <si>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</si>
  <si>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</si>
  <si>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</si>
  <si>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</si>
  <si>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</si>
  <si>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</si>
  <si>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</si>
  <si>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</si>
  <si>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</si>
  <si>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</si>
  <si>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</si>
  <si>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</si>
  <si>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</si>
  <si>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</si>
  <si>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</si>
  <si>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</si>
  <si>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</si>
  <si>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</si>
  <si>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</si>
  <si>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</si>
  <si>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</si>
  <si>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</si>
  <si>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</si>
  <si>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</si>
  <si>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</si>
  <si>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</si>
  <si>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</si>
  <si>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</si>
  <si>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</si>
  <si>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</si>
  <si>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</si>
  <si>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</si>
  <si>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</si>
  <si>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</si>
  <si>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</si>
  <si>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</si>
  <si>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</si>
  <si>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</si>
  <si>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</si>
  <si>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</si>
  <si>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r>
      <t xml:space="preserve">El Instituto Nacional de Estadística y Geografía (INEGI) presenta la elaboración del </t>
    </r>
    <r>
      <rPr>
        <b/>
        <sz val="9"/>
        <rFont val="Arial"/>
        <family val="2"/>
      </rPr>
      <t>Censo Nacional de Gobiernos Estatales (CNGE) 2025</t>
    </r>
    <r>
      <rPr>
        <sz val="9"/>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</si>
  <si>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</si>
  <si>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</si>
  <si>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</si>
  <si>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</si>
  <si>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</si>
  <si>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</si>
  <si>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</si>
  <si>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</si>
  <si>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</si>
  <si>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</si>
  <si>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</si>
  <si>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</si>
  <si>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</si>
  <si>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</si>
  <si>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</si>
  <si>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</si>
  <si>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</si>
  <si>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</si>
  <si>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</si>
  <si>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</si>
  <si>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</si>
  <si>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</si>
  <si>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</si>
  <si>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</si>
  <si>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</si>
  <si>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</si>
  <si>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</si>
  <si>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</si>
  <si>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</si>
  <si>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</si>
  <si>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</si>
  <si>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</si>
  <si>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</si>
  <si>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</si>
  <si>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</si>
  <si>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</si>
  <si>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</si>
  <si>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</si>
  <si>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</si>
  <si>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</si>
  <si>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</si>
  <si>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</si>
  <si>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</si>
  <si>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</si>
  <si>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</si>
  <si>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</si>
  <si>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</si>
  <si>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</si>
  <si>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</si>
  <si>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</si>
  <si>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</si>
  <si>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</si>
  <si>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</si>
  <si>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</si>
  <si>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</si>
  <si>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</si>
  <si>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</si>
  <si>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</si>
  <si>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</si>
  <si>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</si>
  <si>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</si>
  <si>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</si>
  <si>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</si>
  <si>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</si>
  <si>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</si>
  <si>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</si>
  <si>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</si>
  <si>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</si>
  <si>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</si>
  <si>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</si>
  <si>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</si>
  <si>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</si>
  <si>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</si>
  <si>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</si>
  <si>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</si>
  <si>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</si>
  <si>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</si>
  <si>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</si>
  <si>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</si>
  <si>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</si>
  <si>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</si>
  <si>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</si>
  <si>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</si>
  <si>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</si>
  <si>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</si>
  <si>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</si>
  <si>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</si>
  <si>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</si>
  <si>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</si>
  <si>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</si>
  <si>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</si>
  <si>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</si>
  <si>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</si>
  <si>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</si>
  <si>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</si>
  <si>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</si>
  <si>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</si>
  <si>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</si>
  <si>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</si>
  <si>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</si>
  <si>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</si>
  <si>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</si>
  <si>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</si>
  <si>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</si>
  <si>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</si>
  <si>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</si>
  <si>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</si>
  <si>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</si>
  <si>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</si>
  <si>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</si>
  <si>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</si>
  <si>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</si>
  <si>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</si>
  <si>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</si>
  <si>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</si>
  <si>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</si>
  <si>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</si>
  <si>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</si>
  <si>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</si>
  <si>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</si>
  <si>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</si>
  <si>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</si>
  <si>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</si>
  <si>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</si>
  <si>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</si>
  <si>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</si>
  <si>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</si>
  <si>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</si>
  <si>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</si>
  <si>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</si>
  <si>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</si>
  <si>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</si>
  <si>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</si>
  <si>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</si>
  <si>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</si>
  <si>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</si>
  <si>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</si>
  <si>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</si>
  <si>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</si>
  <si>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</si>
  <si>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</si>
  <si>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</si>
  <si>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</si>
  <si>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</si>
  <si>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</si>
  <si>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</si>
  <si>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</si>
  <si>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</si>
  <si>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</si>
  <si>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</si>
  <si>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</si>
  <si>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</si>
  <si>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</si>
  <si>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</si>
  <si>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</si>
  <si>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</si>
  <si>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</si>
  <si>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</si>
  <si>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</si>
  <si>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</si>
  <si>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</si>
  <si>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</si>
  <si>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</si>
  <si>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</si>
  <si>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</si>
  <si>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Los subsistemas son los siguientes:</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</si>
  <si>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</si>
  <si>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</si>
  <si>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</si>
  <si>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</si>
  <si>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</si>
  <si>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</si>
  <si>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</si>
  <si>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</si>
  <si>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</si>
  <si>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</si>
  <si>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</si>
  <si>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</si>
  <si>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</si>
  <si>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</si>
  <si>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</si>
  <si>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</si>
  <si>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</si>
  <si>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</si>
  <si>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</si>
  <si>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</si>
  <si>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</si>
  <si>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</si>
  <si>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</si>
  <si>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</si>
  <si>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</si>
  <si>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</si>
  <si>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</si>
  <si>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</si>
  <si>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</si>
  <si>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</si>
  <si>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</si>
  <si>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</si>
  <si>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</si>
  <si>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</si>
  <si>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</si>
  <si>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</si>
  <si>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</si>
  <si>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</si>
  <si>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</si>
  <si>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</si>
  <si>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</si>
  <si>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</si>
  <si>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</si>
  <si>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</si>
  <si>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</si>
  <si>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</si>
  <si>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</si>
  <si>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</si>
  <si>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</si>
  <si>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</si>
  <si>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</si>
  <si>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</si>
  <si>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</si>
  <si>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</si>
  <si>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</si>
  <si>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</si>
  <si>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</si>
  <si>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</si>
  <si>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</si>
  <si>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</si>
  <si>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</si>
  <si>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</si>
  <si>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</si>
  <si>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</si>
  <si>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</si>
  <si>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</si>
  <si>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</si>
  <si>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</si>
  <si>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</si>
  <si>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</si>
  <si>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</si>
  <si>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</si>
  <si>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</si>
  <si>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</si>
  <si>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</si>
  <si>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</si>
  <si>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</si>
  <si>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</si>
  <si>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</si>
  <si>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</si>
  <si>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</si>
  <si>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</si>
  <si>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</si>
  <si>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</si>
  <si>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</si>
  <si>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</si>
  <si>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</si>
  <si>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</si>
  <si>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</si>
  <si>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</si>
  <si>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</si>
  <si>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</si>
  <si>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</si>
  <si>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</si>
  <si>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</si>
  <si>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</si>
  <si>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</si>
  <si>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</si>
  <si>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</si>
  <si>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</si>
  <si>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</si>
  <si>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</si>
  <si>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</si>
  <si>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</si>
  <si>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</si>
  <si>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</si>
  <si>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</si>
  <si>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</si>
  <si>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</si>
  <si>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</si>
  <si>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</si>
  <si>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</si>
  <si>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</si>
  <si>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</si>
  <si>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</si>
  <si>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</si>
  <si>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</si>
  <si>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</si>
  <si>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</si>
  <si>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</si>
  <si>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</si>
  <si>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</si>
  <si>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</si>
  <si>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</si>
  <si>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</si>
  <si>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</si>
  <si>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</si>
  <si>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</si>
  <si>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</si>
  <si>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</si>
  <si>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</si>
  <si>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</si>
  <si>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</si>
  <si>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</si>
  <si>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</si>
  <si>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</si>
  <si>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</si>
  <si>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</si>
  <si>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</si>
  <si>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</si>
  <si>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</si>
  <si>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</si>
  <si>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</si>
  <si>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</si>
  <si>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</si>
  <si>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</si>
  <si>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</si>
  <si>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</si>
  <si>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</si>
  <si>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</si>
  <si>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</si>
  <si>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</si>
  <si>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</si>
  <si>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</si>
  <si>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</si>
  <si>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</si>
  <si>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</si>
  <si>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</si>
  <si>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</si>
  <si>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</si>
  <si>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</si>
  <si>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</si>
  <si>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</si>
  <si>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</si>
  <si>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</si>
  <si>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</si>
  <si>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</si>
  <si>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</si>
  <si>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</si>
  <si>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</si>
  <si>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</si>
  <si>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</si>
  <si>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</si>
  <si>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</si>
  <si>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</si>
  <si>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</si>
  <si>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</si>
  <si>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</si>
  <si>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</si>
  <si>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</si>
  <si>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</si>
  <si>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</si>
  <si>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</si>
  <si>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</si>
  <si>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</si>
  <si>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</si>
  <si>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</si>
  <si>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</si>
  <si>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</si>
  <si>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</si>
  <si>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</si>
  <si>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</si>
  <si>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</si>
  <si>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</si>
  <si>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</si>
  <si>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</si>
  <si>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</si>
  <si>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</si>
  <si>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</si>
  <si>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</si>
  <si>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</si>
  <si>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</si>
  <si>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</si>
  <si>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</si>
  <si>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</si>
  <si>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</si>
  <si>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</si>
  <si>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</si>
  <si>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</si>
  <si>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</si>
  <si>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</si>
  <si>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</si>
  <si>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</si>
  <si>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</si>
  <si>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</si>
  <si>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</si>
  <si>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</si>
  <si>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</si>
  <si>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</si>
  <si>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</si>
  <si>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</si>
  <si>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</si>
  <si>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</si>
  <si>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</si>
  <si>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</si>
  <si>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</si>
  <si>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</si>
  <si>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</si>
  <si>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</si>
  <si>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</si>
  <si>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</si>
  <si>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</si>
  <si>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</si>
  <si>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</si>
  <si>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</si>
  <si>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</si>
  <si>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</si>
  <si>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</si>
  <si>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</si>
  <si>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</si>
  <si>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</si>
  <si>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</si>
  <si>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</si>
  <si>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</si>
  <si>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</si>
  <si>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</si>
  <si>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</si>
  <si>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</si>
  <si>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</si>
  <si>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</si>
  <si>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</si>
  <si>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</si>
  <si>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</si>
  <si>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</si>
  <si>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</si>
  <si>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</si>
  <si>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</si>
  <si>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</si>
  <si>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</si>
  <si>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</si>
  <si>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</si>
  <si>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</si>
  <si>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</si>
  <si>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</si>
  <si>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</si>
  <si>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</si>
  <si>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</si>
  <si>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</si>
  <si>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</si>
  <si>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</si>
  <si>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</si>
  <si>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</si>
  <si>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</si>
  <si>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</si>
  <si>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</si>
  <si>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</si>
  <si>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</si>
  <si>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</si>
  <si>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</si>
  <si>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</si>
  <si>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</si>
  <si>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</si>
  <si>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</si>
  <si>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</si>
  <si>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</si>
  <si>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</si>
  <si>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</si>
  <si>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</si>
  <si>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</si>
  <si>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</si>
  <si>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</si>
  <si>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</si>
  <si>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</si>
  <si>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</si>
  <si>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</si>
  <si>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</si>
  <si>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</si>
  <si>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</si>
  <si>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</si>
  <si>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</si>
  <si>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</si>
  <si>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</si>
  <si>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</si>
  <si>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</si>
  <si>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</si>
  <si>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</si>
  <si>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</si>
  <si>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</si>
  <si>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</si>
  <si>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</si>
  <si>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</si>
  <si>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</si>
  <si>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</si>
  <si>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</si>
  <si>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</si>
  <si>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</si>
  <si>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</si>
  <si>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</si>
  <si>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</si>
  <si>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</si>
  <si>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</si>
  <si>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</si>
  <si>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</si>
  <si>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</si>
  <si>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</si>
  <si>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</si>
  <si>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</si>
  <si>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</si>
  <si>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</si>
  <si>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</si>
  <si>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</si>
  <si>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</si>
  <si>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personas representantes de las principales instituciones y organizaciones que convergen en dicha materia.</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</si>
  <si>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</si>
  <si>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</si>
  <si>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</si>
  <si>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</si>
  <si>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</si>
  <si>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</si>
  <si>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</si>
  <si>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</si>
  <si>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</si>
  <si>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</si>
  <si>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</si>
  <si>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</si>
  <si>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</si>
  <si>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</si>
  <si>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</si>
  <si>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</si>
  <si>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</si>
  <si>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</si>
  <si>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</si>
  <si>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</si>
  <si>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</si>
  <si>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</si>
  <si>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</si>
  <si>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</si>
  <si>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</si>
  <si>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</si>
  <si>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</si>
  <si>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</si>
  <si>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</si>
  <si>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</si>
  <si>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</si>
  <si>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</si>
  <si>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</si>
  <si>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</si>
  <si>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</si>
  <si>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</si>
  <si>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</si>
  <si>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</si>
  <si>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</si>
  <si>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</si>
  <si>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</si>
  <si>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</si>
  <si>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</si>
  <si>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</si>
  <si>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</si>
  <si>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</si>
  <si>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</si>
  <si>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</si>
  <si>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</si>
  <si>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</si>
  <si>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</si>
  <si>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</si>
  <si>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</si>
  <si>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</si>
  <si>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</si>
  <si>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</si>
  <si>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</si>
  <si>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</si>
  <si>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</si>
  <si>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</si>
  <si>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</si>
  <si>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</si>
  <si>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</si>
  <si>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</si>
  <si>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</si>
  <si>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</si>
  <si>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</si>
  <si>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</si>
  <si>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</si>
  <si>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 Yalálag</t>
  </si>
  <si>
    <t>Cuapiaxtla de Madero</t>
  </si>
  <si>
    <t>Tampacán</t>
  </si>
  <si>
    <t>Tampico</t>
  </si>
  <si>
    <t>Tzompantepec</t>
  </si>
  <si>
    <t>Hunucmá</t>
  </si>
  <si>
    <t>Pinos</t>
  </si>
  <si>
    <r>
      <t xml:space="preserve">Como resultado, se logró el acuerdo para generar información estadística en la referida materia con una visión integral, implementando en 2010 el primer instrumento de captación en el ámbito estatal denominado </t>
    </r>
    <r>
      <rPr>
        <i/>
        <sz val="9"/>
        <rFont val="Arial"/>
        <family val="2"/>
      </rPr>
      <t>Encuesta Nacional de Gobierno 2010 – Poder Ejecutivo Estatal (ENGPEE 10)</t>
    </r>
    <r>
      <rPr>
        <sz val="9"/>
        <rFont val="Arial"/>
        <family val="2"/>
      </rPr>
      <t>, con lo cual se inició una serie histórica de información que permite diseñar, monitorear y evaluar las políticas públicas en dicho tema.</t>
    </r>
  </si>
  <si>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</si>
  <si>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</si>
  <si>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</si>
  <si>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</si>
  <si>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</si>
  <si>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</si>
  <si>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</si>
  <si>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</si>
  <si>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</si>
  <si>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</si>
  <si>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</si>
  <si>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</si>
  <si>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</si>
  <si>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</si>
  <si>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</si>
  <si>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</si>
  <si>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</si>
  <si>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</si>
  <si>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</si>
  <si>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</si>
  <si>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</si>
  <si>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</si>
  <si>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</si>
  <si>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</si>
  <si>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</si>
  <si>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</si>
  <si>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</si>
  <si>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</si>
  <si>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</si>
  <si>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</si>
  <si>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</si>
  <si>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</si>
  <si>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</si>
  <si>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</si>
  <si>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</si>
  <si>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</si>
  <si>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</si>
  <si>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</si>
  <si>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</si>
  <si>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</si>
  <si>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</si>
  <si>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</si>
  <si>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</si>
  <si>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</si>
  <si>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</si>
  <si>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</si>
  <si>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</si>
  <si>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</si>
  <si>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</si>
  <si>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</si>
  <si>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</si>
  <si>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</si>
  <si>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</si>
  <si>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</si>
  <si>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</si>
  <si>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</si>
  <si>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</si>
  <si>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</si>
  <si>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</si>
  <si>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</si>
  <si>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</si>
  <si>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</si>
  <si>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</si>
  <si>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</si>
  <si>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</si>
  <si>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</si>
  <si>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</si>
  <si>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</si>
  <si>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</si>
  <si>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</si>
  <si>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</si>
  <si>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</si>
  <si>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</si>
  <si>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</si>
  <si>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(CNGSPSPE), </t>
    </r>
    <r>
      <rPr>
        <sz val="9"/>
        <rFont val="Arial"/>
        <family val="2"/>
      </rPr>
      <t>por lo que dicha edición (con información 2010) se publicó con la categoría de IIN.</t>
    </r>
  </si>
  <si>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</si>
  <si>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</si>
  <si>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</si>
  <si>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</si>
  <si>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</si>
  <si>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</si>
  <si>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</si>
  <si>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</si>
  <si>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</si>
  <si>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</si>
  <si>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</si>
  <si>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</si>
  <si>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</si>
  <si>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</si>
  <si>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</si>
  <si>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</si>
  <si>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</si>
  <si>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</si>
  <si>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</si>
  <si>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</si>
  <si>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</si>
  <si>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</si>
  <si>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</si>
  <si>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</si>
  <si>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</si>
  <si>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</si>
  <si>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</si>
  <si>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</si>
  <si>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</si>
  <si>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</si>
  <si>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</si>
  <si>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</si>
  <si>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</si>
  <si>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</si>
  <si>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</si>
  <si>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</si>
  <si>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</si>
  <si>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</si>
  <si>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</si>
  <si>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</si>
  <si>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</si>
  <si>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</si>
  <si>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</si>
  <si>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</si>
  <si>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</si>
  <si>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</si>
  <si>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</si>
  <si>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</si>
  <si>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</si>
  <si>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</si>
  <si>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</si>
  <si>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</si>
  <si>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</si>
  <si>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</si>
  <si>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</si>
  <si>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</si>
  <si>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</si>
  <si>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</si>
  <si>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</si>
  <si>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</si>
  <si>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</si>
  <si>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</si>
  <si>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</si>
  <si>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</si>
  <si>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</si>
  <si>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</si>
  <si>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</si>
  <si>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</si>
  <si>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</si>
  <si>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</si>
  <si>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</si>
  <si>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</si>
  <si>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Desde entonces, se continuaron anualmente las labores de levantamiento del CNGSPSPE hasta su última edición en 2020, a partir de la cual se separó en tres Censos Nacionales de Gobierno; cada uno orientado a las materias específicas de gobierno, seguridad pública y sistema penitenciario:</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</si>
  <si>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</si>
  <si>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</si>
  <si>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</si>
  <si>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</si>
  <si>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</si>
  <si>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</si>
  <si>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</si>
  <si>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</si>
  <si>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</si>
  <si>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</si>
  <si>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</si>
  <si>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</si>
  <si>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</si>
  <si>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</si>
  <si>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</si>
  <si>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</si>
  <si>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</si>
  <si>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</si>
  <si>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</si>
  <si>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</si>
  <si>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</si>
  <si>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</si>
  <si>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</si>
  <si>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</si>
  <si>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</si>
  <si>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</si>
  <si>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Heroica Ciudad de 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</si>
  <si>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</si>
  <si>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</si>
  <si>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</si>
  <si>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</si>
  <si>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</si>
  <si>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</si>
  <si>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</si>
  <si>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</si>
  <si>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</si>
  <si>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</si>
  <si>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</si>
  <si>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</si>
  <si>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</si>
  <si>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</si>
  <si>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</si>
  <si>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</si>
  <si>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</si>
  <si>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</si>
  <si>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</si>
  <si>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</si>
  <si>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</si>
  <si>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</si>
  <si>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</si>
  <si>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</si>
  <si>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</si>
  <si>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</si>
  <si>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</si>
  <si>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</si>
  <si>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</si>
  <si>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</si>
  <si>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</si>
  <si>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</si>
  <si>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</si>
  <si>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</si>
  <si>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</si>
  <si>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</si>
  <si>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</si>
  <si>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</si>
  <si>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Censo Nacional de Gobiernos Estatales;
Censo Nacional de Seguridad Pública Estatal; y
Censo Nacional de Sistemas Penitenciarios Estatales.</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</si>
  <si>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</si>
  <si>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</si>
  <si>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</si>
  <si>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</si>
  <si>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</si>
  <si>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</si>
  <si>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</si>
  <si>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</si>
  <si>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</si>
  <si>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</si>
  <si>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</si>
  <si>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</si>
  <si>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</si>
  <si>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</si>
  <si>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</si>
  <si>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</si>
  <si>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</si>
  <si>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</si>
  <si>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</si>
  <si>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</si>
  <si>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</si>
  <si>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</si>
  <si>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</si>
  <si>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</si>
  <si>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</si>
  <si>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</si>
  <si>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</si>
  <si>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</si>
  <si>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</si>
  <si>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</si>
  <si>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</si>
  <si>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</si>
  <si>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</si>
  <si>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</si>
  <si>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</si>
  <si>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</si>
  <si>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</si>
  <si>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</si>
  <si>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</si>
  <si>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</si>
  <si>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</si>
  <si>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</si>
  <si>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</si>
  <si>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</si>
  <si>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</si>
  <si>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</si>
  <si>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</si>
  <si>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</si>
  <si>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</si>
  <si>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</si>
  <si>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</si>
  <si>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</si>
  <si>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</si>
  <si>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</si>
  <si>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</si>
  <si>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</si>
  <si>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</si>
  <si>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</si>
  <si>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</si>
  <si>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</si>
  <si>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</si>
  <si>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</si>
  <si>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</si>
  <si>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</si>
  <si>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Este proceso de segmentación implicó revocar la categoría de IIN al CNGSPSPE, lo cual quedó establecido en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</si>
  <si>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</si>
  <si>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</si>
  <si>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</si>
  <si>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</si>
  <si>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</si>
  <si>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</si>
  <si>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</si>
  <si>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</si>
  <si>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</si>
  <si>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</si>
  <si>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</si>
  <si>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</si>
  <si>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</si>
  <si>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</si>
  <si>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</si>
  <si>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</si>
  <si>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</si>
  <si>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</si>
  <si>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</si>
  <si>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</si>
  <si>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</si>
  <si>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</si>
  <si>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</si>
  <si>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</si>
  <si>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</si>
  <si>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</si>
  <si>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</si>
  <si>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</si>
  <si>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</si>
  <si>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</si>
  <si>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</si>
  <si>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</si>
  <si>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</si>
  <si>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</si>
  <si>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</si>
  <si>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</si>
  <si>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</si>
  <si>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</si>
  <si>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</si>
  <si>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</si>
  <si>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</si>
  <si>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</si>
  <si>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</si>
  <si>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</si>
  <si>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</si>
  <si>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</si>
  <si>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</si>
  <si>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</si>
  <si>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</si>
  <si>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</si>
  <si>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</si>
  <si>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</si>
  <si>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</si>
  <si>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</si>
  <si>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</si>
  <si>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</si>
  <si>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</si>
  <si>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r>
      <t xml:space="preserve">Derivado de dicha división, a la fecha se encuentra publicado el </t>
    </r>
    <r>
      <rPr>
        <i/>
        <sz val="9"/>
        <rFont val="Arial"/>
        <family val="2"/>
      </rPr>
      <t>Censo Nacional de Gobiernos Estatales (CNGE) 2024</t>
    </r>
    <r>
      <rPr>
        <sz val="9"/>
        <rFont val="Arial"/>
        <family val="2"/>
      </rPr>
      <t>, cuyos resultados pueden ser consultados en la página de internet del Instituto: https://www.inegi.org.mx/programas/cnge/2024/</t>
    </r>
  </si>
  <si>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</si>
  <si>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</si>
  <si>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</si>
  <si>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</si>
  <si>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</si>
  <si>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</si>
  <si>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</si>
  <si>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</si>
  <si>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</si>
  <si>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</si>
  <si>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</si>
  <si>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</si>
  <si>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</si>
  <si>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</si>
  <si>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</si>
  <si>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</si>
  <si>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</si>
  <si>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</si>
  <si>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</si>
  <si>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</si>
  <si>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</si>
  <si>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</si>
  <si>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</si>
  <si>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</si>
  <si>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</si>
  <si>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</si>
  <si>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</si>
  <si>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</si>
  <si>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</si>
  <si>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</si>
  <si>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</si>
  <si>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</si>
  <si>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</si>
  <si>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</si>
  <si>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</si>
  <si>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</si>
  <si>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</si>
  <si>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</si>
  <si>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</si>
  <si>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</si>
  <si>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</si>
  <si>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</si>
  <si>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</si>
  <si>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</si>
  <si>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</si>
  <si>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</si>
  <si>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</si>
  <si>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</si>
  <si>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</si>
  <si>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</si>
  <si>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</si>
  <si>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</si>
  <si>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</si>
  <si>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</si>
  <si>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</si>
  <si>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</si>
  <si>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</si>
  <si>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</si>
  <si>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</si>
  <si>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</si>
  <si>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</si>
  <si>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</si>
  <si>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</si>
  <si>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r>
      <t xml:space="preserve">De esta forma, se presenta el </t>
    </r>
    <r>
      <rPr>
        <i/>
        <sz val="9"/>
        <rFont val="Arial"/>
        <family val="2"/>
      </rPr>
      <t xml:space="preserve">Censo Nacional de Gobiernos Estatales (CNGE) 2025 </t>
    </r>
    <r>
      <rPr>
        <sz val="9"/>
        <rFont val="Arial"/>
        <family val="2"/>
      </rPr>
      <t>como el decimosexto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</si>
  <si>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</si>
  <si>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</si>
  <si>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</si>
  <si>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</si>
  <si>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</si>
  <si>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</si>
  <si>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</si>
  <si>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</si>
  <si>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</si>
  <si>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</si>
  <si>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</si>
  <si>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</si>
  <si>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</si>
  <si>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</si>
  <si>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</si>
  <si>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</si>
  <si>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</si>
  <si>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</si>
  <si>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</si>
  <si>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</si>
  <si>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</si>
  <si>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</si>
  <si>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</si>
  <si>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</si>
  <si>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</si>
  <si>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Villa Hidalgo</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</si>
  <si>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</si>
  <si>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</si>
  <si>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</si>
  <si>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</si>
  <si>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</si>
  <si>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</si>
  <si>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</si>
  <si>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</si>
  <si>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</si>
  <si>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</si>
  <si>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</si>
  <si>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</si>
  <si>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</si>
  <si>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</si>
  <si>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</si>
  <si>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</si>
  <si>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</si>
  <si>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</si>
  <si>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</si>
  <si>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</si>
  <si>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</si>
  <si>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</si>
  <si>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</si>
  <si>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</si>
  <si>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</si>
  <si>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</si>
  <si>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</si>
  <si>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</si>
  <si>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</si>
  <si>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</si>
  <si>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</si>
  <si>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</si>
  <si>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</si>
  <si>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El CNGE 2025 se conforma por los siguientes módulos:</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</si>
  <si>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</si>
  <si>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</si>
  <si>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</si>
  <si>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</si>
  <si>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</si>
  <si>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</si>
  <si>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</si>
  <si>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</si>
  <si>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</si>
  <si>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</si>
  <si>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</si>
  <si>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</si>
  <si>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</si>
  <si>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</si>
  <si>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</si>
  <si>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</si>
  <si>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</si>
  <si>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</si>
  <si>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</si>
  <si>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</si>
  <si>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</si>
  <si>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</si>
  <si>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</si>
  <si>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</si>
  <si>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</si>
  <si>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</si>
  <si>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</si>
  <si>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</si>
  <si>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</si>
  <si>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</si>
  <si>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</si>
  <si>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</si>
  <si>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</si>
  <si>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</si>
  <si>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</si>
  <si>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</si>
  <si>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</si>
  <si>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</si>
  <si>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</si>
  <si>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</si>
  <si>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</si>
  <si>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</si>
  <si>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</si>
  <si>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</si>
  <si>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</si>
  <si>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</si>
  <si>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</si>
  <si>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</si>
  <si>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</si>
  <si>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</si>
  <si>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</si>
  <si>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</si>
  <si>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</si>
  <si>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</si>
  <si>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</si>
  <si>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Justicia cívica.
</t>
    </r>
    <r>
      <rPr>
        <b/>
        <sz val="9"/>
        <color theme="1"/>
        <rFont val="Arial"/>
        <family val="2"/>
      </rPr>
      <t>Módulo 6.</t>
    </r>
    <r>
      <rPr>
        <sz val="9"/>
        <color theme="1"/>
        <rFont val="Arial"/>
        <family val="2"/>
      </rPr>
      <t xml:space="preserve"> Medio ambiente.
</t>
    </r>
    <r>
      <rPr>
        <b/>
        <sz val="9"/>
        <color theme="1"/>
        <rFont val="Arial"/>
        <family val="2"/>
      </rPr>
      <t xml:space="preserve">Módulo 7. </t>
    </r>
    <r>
      <rPr>
        <sz val="9"/>
        <color theme="1"/>
        <rFont val="Arial"/>
        <family val="2"/>
      </rPr>
      <t>Catastro, registro y territorio.</t>
    </r>
  </si>
  <si>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</si>
  <si>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</si>
  <si>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</si>
  <si>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</si>
  <si>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</si>
  <si>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</si>
  <si>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</si>
  <si>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</si>
  <si>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</si>
  <si>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</si>
  <si>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</si>
  <si>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</si>
  <si>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</si>
  <si>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</si>
  <si>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</si>
  <si>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</si>
  <si>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</si>
  <si>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</si>
  <si>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</si>
  <si>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</si>
  <si>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</si>
  <si>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</si>
  <si>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</si>
  <si>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</si>
  <si>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</si>
  <si>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</si>
  <si>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</si>
  <si>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</si>
  <si>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</si>
  <si>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</si>
  <si>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</si>
  <si>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</si>
  <si>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</si>
  <si>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</si>
  <si>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</si>
  <si>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</si>
  <si>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</si>
  <si>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</si>
  <si>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</si>
  <si>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</si>
  <si>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</si>
  <si>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</si>
  <si>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</si>
  <si>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</si>
  <si>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</si>
  <si>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</si>
  <si>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</si>
  <si>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</si>
  <si>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</si>
  <si>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</si>
  <si>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</si>
  <si>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</si>
  <si>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</si>
  <si>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</si>
  <si>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Cada uno de estos módulos está conformado, cuando menos, por los siguientes apartados:</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</si>
  <si>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</si>
  <si>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</si>
  <si>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</si>
  <si>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</si>
  <si>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</si>
  <si>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</si>
  <si>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</si>
  <si>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</si>
  <si>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</si>
  <si>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</si>
  <si>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</si>
  <si>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</si>
  <si>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</si>
  <si>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</si>
  <si>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</si>
  <si>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</si>
  <si>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</si>
  <si>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</si>
  <si>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</si>
  <si>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</si>
  <si>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</si>
  <si>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</si>
  <si>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</si>
  <si>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</si>
  <si>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</si>
  <si>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</si>
  <si>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</si>
  <si>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</si>
  <si>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</si>
  <si>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</si>
  <si>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</si>
  <si>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</si>
  <si>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</si>
  <si>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</si>
  <si>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</si>
  <si>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</si>
  <si>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</si>
  <si>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</si>
  <si>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</si>
  <si>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</si>
  <si>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</si>
  <si>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</si>
  <si>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</si>
  <si>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</si>
  <si>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</si>
  <si>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</si>
  <si>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</si>
  <si>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</si>
  <si>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</si>
  <si>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</si>
  <si>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</si>
  <si>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</si>
  <si>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</si>
  <si>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</si>
  <si>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</si>
  <si>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</si>
  <si>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</si>
  <si>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</si>
  <si>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</si>
  <si>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</si>
  <si>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</si>
  <si>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</si>
  <si>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</si>
  <si>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</si>
  <si>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</si>
  <si>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</si>
  <si>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</si>
  <si>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</si>
  <si>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</si>
  <si>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</si>
  <si>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</si>
  <si>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</si>
  <si>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</si>
  <si>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</si>
  <si>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</si>
  <si>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</si>
  <si>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</si>
  <si>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</si>
  <si>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</si>
  <si>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</si>
  <si>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</si>
  <si>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</si>
  <si>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</si>
  <si>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Villa de Pozos</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</si>
  <si>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</si>
  <si>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</si>
  <si>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</si>
  <si>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</si>
  <si>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</si>
  <si>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</si>
  <si>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</si>
  <si>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</si>
  <si>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</si>
  <si>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</si>
  <si>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</si>
  <si>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</si>
  <si>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</si>
  <si>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</si>
  <si>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</si>
  <si>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</si>
  <si>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</si>
  <si>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</si>
  <si>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</si>
  <si>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</si>
  <si>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</si>
  <si>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</si>
  <si>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</si>
  <si>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</si>
  <si>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</si>
  <si>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</si>
  <si>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</si>
  <si>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</si>
  <si>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</si>
  <si>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</si>
  <si>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</si>
  <si>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</si>
  <si>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</si>
  <si>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</si>
  <si>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</si>
  <si>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</si>
  <si>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</si>
  <si>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</si>
  <si>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</si>
  <si>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</si>
  <si>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</si>
  <si>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</si>
  <si>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</si>
  <si>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</si>
  <si>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</si>
  <si>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</si>
  <si>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</si>
  <si>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</si>
  <si>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</si>
  <si>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</si>
  <si>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</si>
  <si>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</si>
  <si>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</si>
  <si>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</si>
  <si>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</si>
  <si>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</si>
  <si>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</si>
  <si>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</si>
  <si>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</si>
  <si>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</si>
  <si>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</si>
  <si>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</si>
  <si>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</si>
  <si>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</si>
  <si>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</si>
  <si>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</si>
  <si>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</si>
  <si>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</si>
  <si>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</si>
  <si>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</si>
  <si>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</si>
  <si>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</si>
  <si>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</si>
  <si>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</si>
  <si>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</si>
  <si>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t>
    </r>
  </si>
  <si>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</si>
  <si>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</si>
  <si>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</si>
  <si>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</si>
  <si>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</si>
  <si>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</si>
  <si>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</si>
  <si>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</si>
  <si>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</si>
  <si>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</si>
  <si>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</si>
  <si>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</si>
  <si>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</si>
  <si>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</si>
  <si>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</si>
  <si>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</si>
  <si>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</si>
  <si>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</si>
  <si>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</si>
  <si>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</si>
  <si>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</si>
  <si>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</si>
  <si>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</si>
  <si>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</si>
  <si>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</si>
  <si>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</si>
  <si>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</si>
  <si>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</si>
  <si>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</si>
  <si>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</si>
  <si>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</si>
  <si>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</si>
  <si>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</si>
  <si>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</si>
  <si>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</si>
  <si>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</si>
  <si>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</si>
  <si>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</si>
  <si>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</si>
  <si>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</si>
  <si>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</si>
  <si>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</si>
  <si>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</si>
  <si>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</si>
  <si>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</si>
  <si>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</si>
  <si>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</si>
  <si>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</si>
  <si>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</si>
  <si>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</si>
  <si>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</si>
  <si>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</si>
  <si>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</si>
  <si>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</si>
  <si>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</si>
  <si>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</si>
  <si>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</si>
  <si>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</si>
  <si>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</si>
  <si>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</si>
  <si>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</si>
  <si>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</si>
  <si>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</si>
  <si>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</si>
  <si>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</si>
  <si>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</si>
  <si>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</si>
  <si>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</si>
  <si>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</si>
  <si>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</si>
  <si>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</si>
  <si>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</si>
  <si>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</si>
  <si>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</si>
  <si>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</si>
  <si>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</si>
  <si>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</si>
  <si>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</si>
  <si>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</si>
  <si>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</si>
  <si>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</si>
  <si>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</si>
  <si>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</si>
  <si>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</si>
  <si>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</si>
  <si>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</si>
  <si>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</si>
  <si>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</si>
  <si>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</si>
  <si>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</si>
  <si>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</si>
  <si>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</si>
  <si>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</si>
  <si>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r>
      <rPr>
        <b/>
        <sz val="9"/>
        <rFont val="Arial"/>
        <family val="2"/>
      </rPr>
      <t>Glosario.</t>
    </r>
    <r>
      <rPr>
        <sz val="9"/>
        <rFont val="Arial"/>
        <family val="2"/>
      </rPr>
      <t xml:space="preserve"> Contiene un listado de conceptos y definiciones que se consideran relevantes para el llenado del cuestionario.</t>
    </r>
  </si>
  <si>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</si>
  <si>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</si>
  <si>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</si>
  <si>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</si>
  <si>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</si>
  <si>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</si>
  <si>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</si>
  <si>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</si>
  <si>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</si>
  <si>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</si>
  <si>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</si>
  <si>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</si>
  <si>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</si>
  <si>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</si>
  <si>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</si>
  <si>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</si>
  <si>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</si>
  <si>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</si>
  <si>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</si>
  <si>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</si>
  <si>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</si>
  <si>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</si>
  <si>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</si>
  <si>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</si>
  <si>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</si>
  <si>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</si>
  <si>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</si>
  <si>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</si>
  <si>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</si>
  <si>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</si>
  <si>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</si>
  <si>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</si>
  <si>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</si>
  <si>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</si>
  <si>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</si>
  <si>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</si>
  <si>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</si>
  <si>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</si>
  <si>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</si>
  <si>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</si>
  <si>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</si>
  <si>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</si>
  <si>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</si>
  <si>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</si>
  <si>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Asimismo, tomando en consideración la naturaleza de la información solicitada en cada módulo, algunos de estos pueden presentar apartados adicionales a los anteriores, mismos que obedecen a las características específicas del programa estadístico relacionado. Dichos apartados pueden ser: complementos, anexos y adiciones.</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</si>
  <si>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</si>
  <si>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</si>
  <si>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</si>
  <si>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</si>
  <si>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</si>
  <si>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</si>
  <si>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</si>
  <si>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</si>
  <si>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</si>
  <si>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</si>
  <si>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</si>
  <si>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</si>
  <si>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</si>
  <si>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</si>
  <si>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</si>
  <si>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</si>
  <si>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</si>
  <si>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</si>
  <si>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</si>
  <si>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</si>
  <si>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</si>
  <si>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</si>
  <si>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</si>
  <si>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</si>
  <si>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</si>
  <si>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</si>
  <si>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</si>
  <si>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</si>
  <si>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</si>
  <si>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</si>
  <si>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</si>
  <si>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</si>
  <si>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</si>
  <si>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</si>
  <si>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</si>
  <si>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</si>
  <si>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</si>
  <si>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</si>
  <si>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</si>
  <si>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</si>
  <si>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</si>
  <si>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</si>
  <si>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</si>
  <si>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r>
      <t xml:space="preserve">Particularmente, en el </t>
    </r>
    <r>
      <rPr>
        <b/>
        <sz val="9"/>
        <color theme="1"/>
        <rFont val="Arial"/>
        <family val="2"/>
      </rPr>
      <t>módulo 1</t>
    </r>
    <r>
      <rPr>
        <sz val="9"/>
        <color theme="1"/>
        <rFont val="Arial"/>
        <family val="2"/>
      </rPr>
      <t xml:space="preserve"> se solicita, entre otra, información sobre la estructura organizacional e infraestructura de la Administración Pública de cada entidad federativa; la distribución de los recursos humanos, materiales y presupuestales con los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combate a la anticorrupción, administración de archivos y gestión documental.</t>
    </r>
  </si>
  <si>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</si>
  <si>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</si>
  <si>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</si>
  <si>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</si>
  <si>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</si>
  <si>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</si>
  <si>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</si>
  <si>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</si>
  <si>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</si>
  <si>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</si>
  <si>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</si>
  <si>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</si>
  <si>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</si>
  <si>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</si>
  <si>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</si>
  <si>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</si>
  <si>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</si>
  <si>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</si>
  <si>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</si>
  <si>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</si>
  <si>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</si>
  <si>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</si>
  <si>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</si>
  <si>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</si>
  <si>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</si>
  <si>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</si>
  <si>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</si>
  <si>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</si>
  <si>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</si>
  <si>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</si>
  <si>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</si>
  <si>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</si>
  <si>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</si>
  <si>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</si>
  <si>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</si>
  <si>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</si>
  <si>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</si>
  <si>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</si>
  <si>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</si>
  <si>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</si>
  <si>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</si>
  <si>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r>
      <t xml:space="preserve">Para ello, este módulo contiene </t>
    </r>
    <r>
      <rPr>
        <b/>
        <sz val="9"/>
        <rFont val="Arial"/>
        <family val="2"/>
      </rPr>
      <t>212 preguntas</t>
    </r>
    <r>
      <rPr>
        <sz val="9"/>
        <rFont val="Arial"/>
        <family val="2"/>
      </rPr>
      <t xml:space="preserve"> agrupadas en las siguientes secciones:</t>
    </r>
  </si>
  <si>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</si>
  <si>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</si>
  <si>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</si>
  <si>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</si>
  <si>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</si>
  <si>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</si>
  <si>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</si>
  <si>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</si>
  <si>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</si>
  <si>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</si>
  <si>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</si>
  <si>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</si>
  <si>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</si>
  <si>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</si>
  <si>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</si>
  <si>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</si>
  <si>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</si>
  <si>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</si>
  <si>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</si>
  <si>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</si>
  <si>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</si>
  <si>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</si>
  <si>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</si>
  <si>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</si>
  <si>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</si>
  <si>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</si>
  <si>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</si>
  <si>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</si>
  <si>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</si>
  <si>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</si>
  <si>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</si>
  <si>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</si>
  <si>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</si>
  <si>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</si>
  <si>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</si>
  <si>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</si>
  <si>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</si>
  <si>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</si>
  <si>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</si>
  <si>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Sección I. Estructura organizacional, infraestructura,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 o en tratamiento externo.
Sección IX. Libertad condicionada.
Sección X. Tránsito, movilidad y seguridad vial.
Sección XI. Alojamientos de asistencia social.
Sección XII. Administración de archivos y gestión documental.</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</si>
  <si>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</si>
  <si>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</si>
  <si>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</si>
  <si>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</si>
  <si>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</si>
  <si>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</si>
  <si>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</si>
  <si>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</si>
  <si>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</si>
  <si>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</si>
  <si>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</si>
  <si>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</si>
  <si>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</si>
  <si>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</si>
  <si>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</si>
  <si>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</si>
  <si>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</si>
  <si>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</si>
  <si>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</si>
  <si>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</si>
  <si>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</si>
  <si>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</si>
  <si>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</si>
  <si>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</si>
  <si>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</si>
  <si>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</si>
  <si>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</si>
  <si>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</si>
  <si>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</si>
  <si>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</si>
  <si>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</si>
  <si>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</si>
  <si>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</si>
  <si>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</si>
  <si>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</si>
  <si>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</si>
  <si>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</si>
  <si>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</si>
  <si>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</si>
  <si>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</si>
  <si>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</si>
  <si>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</si>
  <si>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</si>
  <si>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</si>
  <si>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</si>
  <si>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</si>
  <si>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</si>
  <si>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</si>
  <si>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</si>
  <si>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</si>
  <si>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</si>
  <si>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</si>
  <si>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</si>
  <si>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</si>
  <si>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</si>
  <si>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</si>
  <si>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</si>
  <si>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</si>
  <si>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</si>
  <si>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</si>
  <si>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</si>
  <si>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</si>
  <si>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</si>
  <si>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</si>
  <si>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</si>
  <si>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</si>
  <si>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</si>
  <si>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</si>
  <si>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</si>
  <si>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</si>
  <si>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</si>
  <si>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</si>
  <si>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</si>
  <si>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</si>
  <si>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</si>
  <si>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</si>
  <si>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</si>
  <si>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</si>
  <si>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</si>
  <si>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</si>
  <si>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</si>
  <si>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</si>
  <si>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</si>
  <si>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</si>
  <si>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</si>
  <si>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</si>
  <si>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</si>
  <si>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</si>
  <si>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</si>
  <si>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</si>
  <si>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</si>
  <si>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</si>
  <si>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</si>
  <si>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</si>
  <si>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</si>
  <si>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</si>
  <si>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</si>
  <si>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</si>
  <si>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</si>
  <si>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</si>
  <si>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</si>
  <si>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</si>
  <si>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</si>
  <si>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</si>
  <si>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</si>
  <si>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</si>
  <si>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</si>
  <si>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</si>
  <si>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</si>
  <si>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</si>
  <si>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</si>
  <si>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</si>
  <si>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</si>
  <si>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</si>
  <si>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</si>
  <si>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</si>
  <si>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</si>
  <si>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</si>
  <si>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</si>
  <si>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</si>
  <si>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</si>
  <si>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</si>
  <si>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</si>
  <si>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</si>
  <si>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</si>
  <si>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</si>
  <si>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</si>
  <si>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</si>
  <si>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</si>
  <si>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</si>
  <si>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</si>
  <si>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</si>
  <si>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</si>
  <si>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</si>
  <si>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</si>
  <si>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</si>
  <si>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</si>
  <si>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</si>
  <si>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</si>
  <si>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</si>
  <si>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</si>
  <si>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</si>
  <si>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</si>
  <si>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</si>
  <si>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</si>
  <si>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</si>
  <si>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</si>
  <si>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</si>
  <si>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</si>
  <si>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</si>
  <si>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</si>
  <si>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</si>
  <si>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</si>
  <si>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</si>
  <si>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</si>
  <si>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</si>
  <si>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</si>
  <si>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</si>
  <si>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</si>
  <si>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</si>
  <si>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</si>
  <si>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</si>
  <si>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</si>
  <si>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</si>
  <si>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</si>
  <si>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</si>
  <si>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</si>
  <si>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</si>
  <si>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</si>
  <si>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</si>
  <si>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</si>
  <si>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</si>
  <si>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</si>
  <si>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</si>
  <si>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</si>
  <si>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</si>
  <si>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</si>
  <si>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</si>
  <si>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</si>
  <si>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</si>
  <si>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</si>
  <si>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</si>
  <si>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</si>
  <si>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</si>
  <si>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</si>
  <si>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</si>
  <si>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</si>
  <si>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</si>
  <si>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</si>
  <si>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</si>
  <si>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</si>
  <si>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</si>
  <si>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</si>
  <si>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</si>
  <si>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</si>
  <si>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</si>
  <si>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</si>
  <si>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</si>
  <si>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</si>
  <si>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</si>
  <si>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</si>
  <si>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</si>
  <si>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</si>
  <si>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</si>
  <si>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</si>
  <si>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</si>
  <si>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</si>
  <si>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</si>
  <si>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</si>
  <si>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</si>
  <si>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</si>
  <si>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</si>
  <si>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</si>
  <si>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</si>
  <si>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</si>
  <si>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</si>
  <si>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</si>
  <si>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</si>
  <si>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</si>
  <si>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</si>
  <si>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</si>
  <si>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</si>
  <si>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</si>
  <si>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</si>
  <si>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</si>
  <si>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</si>
  <si>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</si>
  <si>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</si>
  <si>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</si>
  <si>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</si>
  <si>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</si>
  <si>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</si>
  <si>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</si>
  <si>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</si>
  <si>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</si>
  <si>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</si>
  <si>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</si>
  <si>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</si>
  <si>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</si>
  <si>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</si>
  <si>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</si>
  <si>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</si>
  <si>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</si>
  <si>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</si>
  <si>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</si>
  <si>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</si>
  <si>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</si>
  <si>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</si>
  <si>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</si>
  <si>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</si>
  <si>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</si>
  <si>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</si>
  <si>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</si>
  <si>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</si>
  <si>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</si>
  <si>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</si>
  <si>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</si>
  <si>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</si>
  <si>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</si>
  <si>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</si>
  <si>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</si>
  <si>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</si>
  <si>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</si>
  <si>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</si>
  <si>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</si>
  <si>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color theme="1"/>
        <rFont val="Arial"/>
        <family val="2"/>
      </rPr>
      <t>liberación del cuestionario como versión definitiva</t>
    </r>
    <r>
      <rPr>
        <sz val="9"/>
        <color theme="1"/>
        <rFont val="Arial"/>
        <family val="2"/>
      </rPr>
      <t xml:space="preserve"> para su formalización mediante la firma y sello del instrumento físico por parte de las personas informante básica e informantes complementarias.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</si>
  <si>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</si>
  <si>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</si>
  <si>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</si>
  <si>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</si>
  <si>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</si>
  <si>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</si>
  <si>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</si>
  <si>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</si>
  <si>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</si>
  <si>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</si>
  <si>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</si>
  <si>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</si>
  <si>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</si>
  <si>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</si>
  <si>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</si>
  <si>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</si>
  <si>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</si>
  <si>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</si>
  <si>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</si>
  <si>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</si>
  <si>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</si>
  <si>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</si>
  <si>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</si>
  <si>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</si>
  <si>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</si>
  <si>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</si>
  <si>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</si>
  <si>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</si>
  <si>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</si>
  <si>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</si>
  <si>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</si>
  <si>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</si>
  <si>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</si>
  <si>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</si>
  <si>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</si>
  <si>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</si>
  <si>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</si>
  <si>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</si>
  <si>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</si>
  <si>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</si>
  <si>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</si>
  <si>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</si>
  <si>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</si>
  <si>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</si>
  <si>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</si>
  <si>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</si>
  <si>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</si>
  <si>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</si>
  <si>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</si>
  <si>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</si>
  <si>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</si>
  <si>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</si>
  <si>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</si>
  <si>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</si>
  <si>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</si>
  <si>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</si>
  <si>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</si>
  <si>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</si>
  <si>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</si>
  <si>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</si>
  <si>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</si>
  <si>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</si>
  <si>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</si>
  <si>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</si>
  <si>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De igual forma, en la siguiente tabla se detallan los periodos en los que se realizarán las actividades señaladas:</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</si>
  <si>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</si>
  <si>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</si>
  <si>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</si>
  <si>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</si>
  <si>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</si>
  <si>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</si>
  <si>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</si>
  <si>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</si>
  <si>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</si>
  <si>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</si>
  <si>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</si>
  <si>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</si>
  <si>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</si>
  <si>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</si>
  <si>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</si>
  <si>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</si>
  <si>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</si>
  <si>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</si>
  <si>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</si>
  <si>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</si>
  <si>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</si>
  <si>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</si>
  <si>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</si>
  <si>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</si>
  <si>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</si>
  <si>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</si>
  <si>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</si>
  <si>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</si>
  <si>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</si>
  <si>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</si>
  <si>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Tixméhuac</t>
  </si>
  <si>
    <t>Fecha</t>
  </si>
  <si>
    <t>Actividad</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</si>
  <si>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</si>
  <si>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</si>
  <si>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</si>
  <si>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</si>
  <si>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</si>
  <si>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</si>
  <si>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</si>
  <si>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</si>
  <si>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</si>
  <si>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</si>
  <si>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</si>
  <si>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</si>
  <si>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</si>
  <si>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</si>
  <si>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</si>
  <si>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</si>
  <si>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Integración de información por la institución informante. 
Entrega a la CE del INEGI para revisión.</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</si>
  <si>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</si>
  <si>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</si>
  <si>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</si>
  <si>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</si>
  <si>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</si>
  <si>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</si>
  <si>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</si>
  <si>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</si>
  <si>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</si>
  <si>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</si>
  <si>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</si>
  <si>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</si>
  <si>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</si>
  <si>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</si>
  <si>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</si>
  <si>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</si>
  <si>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Revisión de información preliminar por parte de la CE del INEGI y aclaración o ajustes por parte de la institución informante. 
Envío de información preliminar a OC para verificación central.</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</si>
  <si>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</si>
  <si>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</si>
  <si>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</si>
  <si>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</si>
  <si>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</si>
  <si>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</si>
  <si>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</si>
  <si>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</si>
  <si>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</si>
  <si>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</si>
  <si>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</si>
  <si>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</si>
  <si>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</si>
  <si>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</si>
  <si>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</si>
  <si>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</si>
  <si>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Verificación de información preliminar por parte de OC y aclaración o ajustes de información.
Liberación de cuestionario como información definitiva.</t>
  </si>
  <si>
    <t>07099</t>
  </si>
  <si>
    <t>14098</t>
  </si>
  <si>
    <t>15098</t>
  </si>
  <si>
    <t>16098</t>
  </si>
  <si>
    <t>20098</t>
  </si>
  <si>
    <t>21098</t>
  </si>
  <si>
    <t>30098</t>
  </si>
  <si>
    <t>31098</t>
  </si>
  <si>
    <t>La Trinitaria</t>
  </si>
  <si>
    <t>San Pedro Tlaquepaque</t>
  </si>
  <si>
    <t>Texcalyacac</t>
  </si>
  <si>
    <t>San Andrés Teotilálpam</t>
  </si>
  <si>
    <t>Molcaxac</t>
  </si>
  <si>
    <t>Tzucacab</t>
  </si>
  <si>
    <t>Recuperación de cuestionario físico con información completa y definitiva, con firma y sello.</t>
  </si>
  <si>
    <t>07100</t>
  </si>
  <si>
    <t>14099</t>
  </si>
  <si>
    <t>15099</t>
  </si>
  <si>
    <t>16099</t>
  </si>
  <si>
    <t>20099</t>
  </si>
  <si>
    <t>21099</t>
  </si>
  <si>
    <t>30099</t>
  </si>
  <si>
    <t>31099</t>
  </si>
  <si>
    <t>Tumbalá</t>
  </si>
  <si>
    <t>Texcoco</t>
  </si>
  <si>
    <t>Tuzantla</t>
  </si>
  <si>
    <t>San Andrés Tepetlapa</t>
  </si>
  <si>
    <t>Cañada Morelos</t>
  </si>
  <si>
    <t>Maltrata</t>
  </si>
  <si>
    <t>Uayma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</si>
  <si>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</si>
  <si>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</si>
  <si>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</si>
  <si>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</si>
  <si>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</si>
  <si>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</si>
  <si>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</si>
  <si>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</si>
  <si>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</si>
  <si>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</si>
  <si>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</si>
  <si>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</si>
  <si>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</si>
  <si>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</si>
  <si>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</si>
  <si>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</si>
  <si>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</si>
  <si>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</si>
  <si>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</si>
  <si>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</si>
  <si>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</si>
  <si>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</si>
  <si>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</si>
  <si>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</si>
  <si>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</si>
  <si>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</si>
  <si>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</si>
  <si>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</si>
  <si>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</si>
  <si>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</si>
  <si>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</si>
  <si>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</si>
  <si>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</si>
  <si>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</si>
  <si>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</si>
  <si>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</si>
  <si>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</si>
  <si>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</si>
  <si>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</si>
  <si>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</si>
  <si>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</si>
  <si>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</si>
  <si>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</si>
  <si>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</si>
  <si>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</si>
  <si>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</si>
  <si>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</si>
  <si>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</si>
  <si>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1) Entrega electrónica:</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</si>
  <si>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</si>
  <si>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</si>
  <si>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</si>
  <si>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</si>
  <si>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</si>
  <si>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</si>
  <si>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</si>
  <si>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</si>
  <si>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</si>
  <si>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</si>
  <si>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</si>
  <si>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</si>
  <si>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</si>
  <si>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</si>
  <si>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</si>
  <si>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</si>
  <si>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</si>
  <si>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</si>
  <si>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</si>
  <si>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</si>
  <si>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</si>
  <si>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</si>
  <si>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</si>
  <si>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</si>
  <si>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</si>
  <si>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</si>
  <si>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</si>
  <si>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</si>
  <si>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</si>
  <si>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</si>
  <si>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</si>
  <si>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</si>
  <si>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</si>
  <si>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</si>
  <si>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</si>
  <si>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</si>
  <si>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</si>
  <si>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</si>
  <si>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</si>
  <si>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</si>
  <si>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</si>
  <si>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</si>
  <si>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</si>
  <si>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</si>
  <si>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</si>
  <si>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</si>
  <si>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</si>
  <si>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</si>
  <si>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</si>
  <si>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</si>
  <si>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</si>
  <si>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</si>
  <si>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</si>
  <si>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</si>
  <si>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</si>
  <si>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</si>
  <si>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</si>
  <si>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</si>
  <si>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</si>
  <si>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</si>
  <si>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</si>
  <si>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2) Entrega física:</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</si>
  <si>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</si>
  <si>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</si>
  <si>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</si>
  <si>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</si>
  <si>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</si>
  <si>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</si>
  <si>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</si>
  <si>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</si>
  <si>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</si>
  <si>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</si>
  <si>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</si>
  <si>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</si>
  <si>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</si>
  <si>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</si>
  <si>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</si>
  <si>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</si>
  <si>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</si>
  <si>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</si>
  <si>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</si>
  <si>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</si>
  <si>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</si>
  <si>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</si>
  <si>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</si>
  <si>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</si>
  <si>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</si>
  <si>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</si>
  <si>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 xml:space="preserve">La versión impresa, con las firmas y sellos correspondientes, deberá entregarse en la Coordinación Estatal del INEGI con los siguientes datos: 
</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</si>
  <si>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</si>
  <si>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</si>
  <si>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</si>
  <si>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</si>
  <si>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</si>
  <si>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</si>
  <si>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</si>
  <si>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</si>
  <si>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</si>
  <si>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</si>
  <si>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</si>
  <si>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</si>
  <si>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</si>
  <si>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</si>
  <si>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</si>
  <si>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</si>
  <si>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</si>
  <si>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</si>
  <si>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</si>
  <si>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</si>
  <si>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</si>
  <si>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</si>
  <si>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</si>
  <si>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</si>
  <si>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</si>
  <si>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</si>
  <si>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</si>
  <si>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Destinatario(a):</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</si>
  <si>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</si>
  <si>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</si>
  <si>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</si>
  <si>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</si>
  <si>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</si>
  <si>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</si>
  <si>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</si>
  <si>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</si>
  <si>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</si>
  <si>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</si>
  <si>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</si>
  <si>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</si>
  <si>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</si>
  <si>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</si>
  <si>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</si>
  <si>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</si>
  <si>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</si>
  <si>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</si>
  <si>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</si>
  <si>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</si>
  <si>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</si>
  <si>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</si>
  <si>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</si>
  <si>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</si>
  <si>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</si>
  <si>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</si>
  <si>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Dirección:</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</si>
  <si>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</si>
  <si>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</si>
  <si>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</si>
  <si>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</si>
  <si>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</si>
  <si>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</si>
  <si>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</si>
  <si>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</si>
  <si>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</si>
  <si>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</si>
  <si>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</si>
  <si>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</si>
  <si>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</si>
  <si>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</si>
  <si>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</si>
  <si>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</si>
  <si>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</si>
  <si>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</si>
  <si>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</si>
  <si>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</si>
  <si>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</si>
  <si>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</si>
  <si>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</si>
  <si>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</si>
  <si>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</si>
  <si>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</si>
  <si>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</si>
  <si>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</si>
  <si>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</si>
  <si>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</si>
  <si>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</si>
  <si>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</si>
  <si>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</si>
  <si>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</si>
  <si>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</si>
  <si>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</si>
  <si>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</si>
  <si>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</si>
  <si>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</si>
  <si>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</si>
  <si>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</si>
  <si>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</si>
  <si>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</si>
  <si>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</si>
  <si>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</si>
  <si>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</si>
  <si>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</si>
  <si>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</si>
  <si>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</si>
  <si>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</si>
  <si>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</si>
  <si>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</si>
  <si>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</si>
  <si>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</si>
  <si>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</si>
  <si>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</si>
  <si>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</si>
  <si>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</si>
  <si>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</si>
  <si>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</si>
  <si>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</si>
  <si>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</si>
  <si>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</si>
  <si>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</si>
  <si>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</si>
  <si>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</si>
  <si>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</si>
  <si>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</si>
  <si>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</si>
  <si>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</si>
  <si>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</si>
  <si>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Nombre:</t>
  </si>
  <si>
    <t>07120</t>
  </si>
  <si>
    <t>14119</t>
  </si>
  <si>
    <t>15119</t>
  </si>
  <si>
    <t>20119</t>
  </si>
  <si>
    <t>21119</t>
  </si>
  <si>
    <t>30119</t>
  </si>
  <si>
    <t>Capitán Luis Ángel Vidal</t>
  </si>
  <si>
    <t>Zacoalco de Torres</t>
  </si>
  <si>
    <t>Zumpahuacán</t>
  </si>
  <si>
    <t>San Bartolomé Yucuañe</t>
  </si>
  <si>
    <t>San Andrés Cholula</t>
  </si>
  <si>
    <t>Otatitlán</t>
  </si>
  <si>
    <t>Área o unidad de adscripción:</t>
  </si>
  <si>
    <t>07121</t>
  </si>
  <si>
    <t>14120</t>
  </si>
  <si>
    <t>15120</t>
  </si>
  <si>
    <t>20120</t>
  </si>
  <si>
    <t>21120</t>
  </si>
  <si>
    <t>30120</t>
  </si>
  <si>
    <t>Rincón Chamula San Pedro</t>
  </si>
  <si>
    <t>Zapopan</t>
  </si>
  <si>
    <t>Zumpango</t>
  </si>
  <si>
    <t>San Bartolomé Zoogocho</t>
  </si>
  <si>
    <t>San Antonio Cañada</t>
  </si>
  <si>
    <t>Oteapan</t>
  </si>
  <si>
    <t>Cargo:</t>
  </si>
  <si>
    <t>07122</t>
  </si>
  <si>
    <t>14121</t>
  </si>
  <si>
    <t>15121</t>
  </si>
  <si>
    <t>20121</t>
  </si>
  <si>
    <t>21121</t>
  </si>
  <si>
    <t>30121</t>
  </si>
  <si>
    <t>El Parral</t>
  </si>
  <si>
    <t>Zapotiltic</t>
  </si>
  <si>
    <t>Cuautitlán Izcalli</t>
  </si>
  <si>
    <t>San Bartolo Soyaltepec</t>
  </si>
  <si>
    <t>San Diego la Mesa Tochimiltzingo</t>
  </si>
  <si>
    <t>Ozuluama de Mascareñas</t>
  </si>
  <si>
    <t>Correo electrónico:</t>
  </si>
  <si>
    <t>07123</t>
  </si>
  <si>
    <t>14122</t>
  </si>
  <si>
    <t>15122</t>
  </si>
  <si>
    <t>20122</t>
  </si>
  <si>
    <t>21122</t>
  </si>
  <si>
    <t>30122</t>
  </si>
  <si>
    <t>Zapotitlán de Vadillo</t>
  </si>
  <si>
    <t>Valle de Chalco Solidaridad</t>
  </si>
  <si>
    <t>San Bartolo Yautepec</t>
  </si>
  <si>
    <t>San Felipe Teotlalcingo</t>
  </si>
  <si>
    <t>Pajapan</t>
  </si>
  <si>
    <t>Teléfono:</t>
  </si>
  <si>
    <t>Extensión: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</si>
  <si>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</si>
  <si>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</si>
  <si>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</si>
  <si>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</si>
  <si>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</si>
  <si>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</si>
  <si>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</si>
  <si>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</si>
  <si>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</si>
  <si>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</si>
  <si>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</si>
  <si>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</si>
  <si>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</si>
  <si>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</si>
  <si>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</si>
  <si>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</si>
  <si>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</si>
  <si>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</si>
  <si>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</si>
  <si>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</si>
  <si>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Heroica Villa de San Blas Atempa</t>
  </si>
  <si>
    <t>San Gabriel Chilac</t>
  </si>
  <si>
    <t>Papantla</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</si>
  <si>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</si>
  <si>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</si>
  <si>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</si>
  <si>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</si>
  <si>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</si>
  <si>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</si>
  <si>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</si>
  <si>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</si>
  <si>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</si>
  <si>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</si>
  <si>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</si>
  <si>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</si>
  <si>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</si>
  <si>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</si>
  <si>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</si>
  <si>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</si>
  <si>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</si>
  <si>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</si>
  <si>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</si>
  <si>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</si>
  <si>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</si>
  <si>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</si>
  <si>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</si>
  <si>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</si>
  <si>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</si>
  <si>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</si>
  <si>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</si>
  <si>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</si>
  <si>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</si>
  <si>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</si>
  <si>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</si>
  <si>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</si>
  <si>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</si>
  <si>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</si>
  <si>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</si>
  <si>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</si>
  <si>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</si>
  <si>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</si>
  <si>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</si>
  <si>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</si>
  <si>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</si>
  <si>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</si>
  <si>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</si>
  <si>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</si>
  <si>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</si>
  <si>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</si>
  <si>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</si>
  <si>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</si>
  <si>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</si>
  <si>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</si>
  <si>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</si>
  <si>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</si>
  <si>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</si>
  <si>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</si>
  <si>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</si>
  <si>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</si>
  <si>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</si>
  <si>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</si>
  <si>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</si>
  <si>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</si>
  <si>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</si>
  <si>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</si>
  <si>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</si>
  <si>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</si>
  <si>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</si>
  <si>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</si>
  <si>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</si>
  <si>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</si>
  <si>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</si>
  <si>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</si>
  <si>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</si>
  <si>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</si>
  <si>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</si>
  <si>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</si>
  <si>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</si>
  <si>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</si>
  <si>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</si>
  <si>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</si>
  <si>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</si>
  <si>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</si>
  <si>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</si>
  <si>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</si>
  <si>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</si>
  <si>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</si>
  <si>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</si>
  <si>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</si>
  <si>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</si>
  <si>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</si>
  <si>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</si>
  <si>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</si>
  <si>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</si>
  <si>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</si>
  <si>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</si>
  <si>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</si>
  <si>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</si>
  <si>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</si>
  <si>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</si>
  <si>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</si>
  <si>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</si>
  <si>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</si>
  <si>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</si>
  <si>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</si>
  <si>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</si>
  <si>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</si>
  <si>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</si>
  <si>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</si>
  <si>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</si>
  <si>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</si>
  <si>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</si>
  <si>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</si>
  <si>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</si>
  <si>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</si>
  <si>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</si>
  <si>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</si>
  <si>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</si>
  <si>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</si>
  <si>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</si>
  <si>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</si>
  <si>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</si>
  <si>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</si>
  <si>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</si>
  <si>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</si>
  <si>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</si>
  <si>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</si>
  <si>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</si>
  <si>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</si>
  <si>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</si>
  <si>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</si>
  <si>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</si>
  <si>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</si>
  <si>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</si>
  <si>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</si>
  <si>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</si>
  <si>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</si>
  <si>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</si>
  <si>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</si>
  <si>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</si>
  <si>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</si>
  <si>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</si>
  <si>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</si>
  <si>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</si>
  <si>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</si>
  <si>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</si>
  <si>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</si>
  <si>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</si>
  <si>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</si>
  <si>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</si>
  <si>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</si>
  <si>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</si>
  <si>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</si>
  <si>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</si>
  <si>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</si>
  <si>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</si>
  <si>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</si>
  <si>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</si>
  <si>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</si>
  <si>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</si>
  <si>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</si>
  <si>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</si>
  <si>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</si>
  <si>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</si>
  <si>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</si>
  <si>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</si>
  <si>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</si>
  <si>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</si>
  <si>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</si>
  <si>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</si>
  <si>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</si>
  <si>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</si>
  <si>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</si>
  <si>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</si>
  <si>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</si>
  <si>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</si>
  <si>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</si>
  <si>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</si>
  <si>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</si>
  <si>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</si>
  <si>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</si>
  <si>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</si>
  <si>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</si>
  <si>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</si>
  <si>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</si>
  <si>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</si>
  <si>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</si>
  <si>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</si>
  <si>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</si>
  <si>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</si>
  <si>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</si>
  <si>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</si>
  <si>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</si>
  <si>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</si>
  <si>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</si>
  <si>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</si>
  <si>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</si>
  <si>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</si>
  <si>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</si>
  <si>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</si>
  <si>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</si>
  <si>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</si>
  <si>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</si>
  <si>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</si>
  <si>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</si>
  <si>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</si>
  <si>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</si>
  <si>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</si>
  <si>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</si>
  <si>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</si>
  <si>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</si>
  <si>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</si>
  <si>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</si>
  <si>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</si>
  <si>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</si>
  <si>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</si>
  <si>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</si>
  <si>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</si>
  <si>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</si>
  <si>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</si>
  <si>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</si>
  <si>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</si>
  <si>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</si>
  <si>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</si>
  <si>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</si>
  <si>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</si>
  <si>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</si>
  <si>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</si>
  <si>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</si>
  <si>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</si>
  <si>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</si>
  <si>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</si>
  <si>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</si>
  <si>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</si>
  <si>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</si>
  <si>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</si>
  <si>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</si>
  <si>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</si>
  <si>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</si>
  <si>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</si>
  <si>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</si>
  <si>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</si>
  <si>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</si>
  <si>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</si>
  <si>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</si>
  <si>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</si>
  <si>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</si>
  <si>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</si>
  <si>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</si>
  <si>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</si>
  <si>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</si>
  <si>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</si>
  <si>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</si>
  <si>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</si>
  <si>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</si>
  <si>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</si>
  <si>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</si>
  <si>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</si>
  <si>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</si>
  <si>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</si>
  <si>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</si>
  <si>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</si>
  <si>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</si>
  <si>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</si>
  <si>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</si>
  <si>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</si>
  <si>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</si>
  <si>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</si>
  <si>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</si>
  <si>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</si>
  <si>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</si>
  <si>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</si>
  <si>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</si>
  <si>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</si>
  <si>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</si>
  <si>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</si>
  <si>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</si>
  <si>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</si>
  <si>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</si>
  <si>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</si>
  <si>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</si>
  <si>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</si>
  <si>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</si>
  <si>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</si>
  <si>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</si>
  <si>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</si>
  <si>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</si>
  <si>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</si>
  <si>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</si>
  <si>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</si>
  <si>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</si>
  <si>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</si>
  <si>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</si>
  <si>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</si>
  <si>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</si>
  <si>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</si>
  <si>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</si>
  <si>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</si>
  <si>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</si>
  <si>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</si>
  <si>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</si>
  <si>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</si>
  <si>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</si>
  <si>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</si>
  <si>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</si>
  <si>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</si>
  <si>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</si>
  <si>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</si>
  <si>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</si>
  <si>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</si>
  <si>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</si>
  <si>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</si>
  <si>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</si>
  <si>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</si>
  <si>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</si>
  <si>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</si>
  <si>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</si>
  <si>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</si>
  <si>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</si>
  <si>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</si>
  <si>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</si>
  <si>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</si>
  <si>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</si>
  <si>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</si>
  <si>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</si>
  <si>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</si>
  <si>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</si>
  <si>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</si>
  <si>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</si>
  <si>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</si>
  <si>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</si>
  <si>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</si>
  <si>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</si>
  <si>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</si>
  <si>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</si>
  <si>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</si>
  <si>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</si>
  <si>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</si>
  <si>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</si>
  <si>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</si>
  <si>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</si>
  <si>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</si>
  <si>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</si>
  <si>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</si>
  <si>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</si>
  <si>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</si>
  <si>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</si>
  <si>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</si>
  <si>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</si>
  <si>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</si>
  <si>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</si>
  <si>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</si>
  <si>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</si>
  <si>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</si>
  <si>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</si>
  <si>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</si>
  <si>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</si>
  <si>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</si>
  <si>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</si>
  <si>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</si>
  <si>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</si>
  <si>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</si>
  <si>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</si>
  <si>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</si>
  <si>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</si>
  <si>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</si>
  <si>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</si>
  <si>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</si>
  <si>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</si>
  <si>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</si>
  <si>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</si>
  <si>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</si>
  <si>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</si>
  <si>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</si>
  <si>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</si>
  <si>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</si>
  <si>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</si>
  <si>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</si>
  <si>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</si>
  <si>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</si>
  <si>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</si>
  <si>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</si>
  <si>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</si>
  <si>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</si>
  <si>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</si>
  <si>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</si>
  <si>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</si>
  <si>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</si>
  <si>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</si>
  <si>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</si>
  <si>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</si>
  <si>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</si>
  <si>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</si>
  <si>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</si>
  <si>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</si>
  <si>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</si>
  <si>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</si>
  <si>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</si>
  <si>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</si>
  <si>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</si>
  <si>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</si>
  <si>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</si>
  <si>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</si>
  <si>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</si>
  <si>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</si>
  <si>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</si>
  <si>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</si>
  <si>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</si>
  <si>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</si>
  <si>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</si>
  <si>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</si>
  <si>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</si>
  <si>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</si>
  <si>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</si>
  <si>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</si>
  <si>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</si>
  <si>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</si>
  <si>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</si>
  <si>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</si>
  <si>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</si>
  <si>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</si>
  <si>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</si>
  <si>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</si>
  <si>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</si>
  <si>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</si>
  <si>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</si>
  <si>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</si>
  <si>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</si>
  <si>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</si>
  <si>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</si>
  <si>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</si>
  <si>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</si>
  <si>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</si>
  <si>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</si>
  <si>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</si>
  <si>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</si>
  <si>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</si>
  <si>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</si>
  <si>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</si>
  <si>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</si>
  <si>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</si>
  <si>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</si>
  <si>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</si>
  <si>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</si>
  <si>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</si>
  <si>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</si>
  <si>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</si>
  <si>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</si>
  <si>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</si>
  <si>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</si>
  <si>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</si>
  <si>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</si>
  <si>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</si>
  <si>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</si>
  <si>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</si>
  <si>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</si>
  <si>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</si>
  <si>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</si>
  <si>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</si>
  <si>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</si>
  <si>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</si>
  <si>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</si>
  <si>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</si>
  <si>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</si>
  <si>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</si>
  <si>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</si>
  <si>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</si>
  <si>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</si>
  <si>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</si>
  <si>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</si>
  <si>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</si>
  <si>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</si>
  <si>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</si>
  <si>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</si>
  <si>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</si>
  <si>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</si>
  <si>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</si>
  <si>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</si>
  <si>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</si>
  <si>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</si>
  <si>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</si>
  <si>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</si>
  <si>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</si>
  <si>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</si>
  <si>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</si>
  <si>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</si>
  <si>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</si>
  <si>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</si>
  <si>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</si>
  <si>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</si>
  <si>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</si>
  <si>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</si>
  <si>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</si>
  <si>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</si>
  <si>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</si>
  <si>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</si>
  <si>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</si>
  <si>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</si>
  <si>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</si>
  <si>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</si>
  <si>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</si>
  <si>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</si>
  <si>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</si>
  <si>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</si>
  <si>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</si>
  <si>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</si>
  <si>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</si>
  <si>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</si>
  <si>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</si>
  <si>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</si>
  <si>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</si>
  <si>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</si>
  <si>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</si>
  <si>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</si>
  <si>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</si>
  <si>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</si>
  <si>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</si>
  <si>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</si>
  <si>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</si>
  <si>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</si>
  <si>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</si>
  <si>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</si>
  <si>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</si>
  <si>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</si>
  <si>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</si>
  <si>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</si>
  <si>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</si>
  <si>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</si>
  <si>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</si>
  <si>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</si>
  <si>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</si>
  <si>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</si>
  <si>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</si>
  <si>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</si>
  <si>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</si>
  <si>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</si>
  <si>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</si>
  <si>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</si>
  <si>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</si>
  <si>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</si>
  <si>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</si>
  <si>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</si>
  <si>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</si>
  <si>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</si>
  <si>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</si>
  <si>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</si>
  <si>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</si>
  <si>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</si>
  <si>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</si>
  <si>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</si>
  <si>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</si>
  <si>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</si>
  <si>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</si>
  <si>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</si>
  <si>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</si>
  <si>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</si>
  <si>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</si>
  <si>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</si>
  <si>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</si>
  <si>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</si>
  <si>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</si>
  <si>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</si>
  <si>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</si>
  <si>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</si>
  <si>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</si>
  <si>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</si>
  <si>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</si>
  <si>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</si>
  <si>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</si>
  <si>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</si>
  <si>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</si>
  <si>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</si>
  <si>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</si>
  <si>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</si>
  <si>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</si>
  <si>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</si>
  <si>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</si>
  <si>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</si>
  <si>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</si>
  <si>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</si>
  <si>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</si>
  <si>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</si>
  <si>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Heroico 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</si>
  <si>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</si>
  <si>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</si>
  <si>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</si>
  <si>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</si>
  <si>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</si>
  <si>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</si>
  <si>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</si>
  <si>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</si>
  <si>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</si>
  <si>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</si>
  <si>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</si>
  <si>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</si>
  <si>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</si>
  <si>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</si>
  <si>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</si>
  <si>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</si>
  <si>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</si>
  <si>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</si>
  <si>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</si>
  <si>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</si>
  <si>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</si>
  <si>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</si>
  <si>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</si>
  <si>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</si>
  <si>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</si>
  <si>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</si>
  <si>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</si>
  <si>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</si>
  <si>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</si>
  <si>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</si>
  <si>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</si>
  <si>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</si>
  <si>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</si>
  <si>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</si>
  <si>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</si>
  <si>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</si>
  <si>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</si>
  <si>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</si>
  <si>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</si>
  <si>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</si>
  <si>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</si>
  <si>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</si>
  <si>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</si>
  <si>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</si>
  <si>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</si>
  <si>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</si>
  <si>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</si>
  <si>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</si>
  <si>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</si>
  <si>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</si>
  <si>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</si>
  <si>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</si>
  <si>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</si>
  <si>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</si>
  <si>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</si>
  <si>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</si>
  <si>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</si>
  <si>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</si>
  <si>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</si>
  <si>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</si>
  <si>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</si>
  <si>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</si>
  <si>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</si>
  <si>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</si>
  <si>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</si>
  <si>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</si>
  <si>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</si>
  <si>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</si>
  <si>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</si>
  <si>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</si>
  <si>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</si>
  <si>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</si>
  <si>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</si>
  <si>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</si>
  <si>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</si>
  <si>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</si>
  <si>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</si>
  <si>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</si>
  <si>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</si>
  <si>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</si>
  <si>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</si>
  <si>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</si>
  <si>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</si>
  <si>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</si>
  <si>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</si>
  <si>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</si>
  <si>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</si>
  <si>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</si>
  <si>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</si>
  <si>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</si>
  <si>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</si>
  <si>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</si>
  <si>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</si>
  <si>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</si>
  <si>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</si>
  <si>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</si>
  <si>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</si>
  <si>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</si>
  <si>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</si>
  <si>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</si>
  <si>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</si>
  <si>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</si>
  <si>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</si>
  <si>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</si>
  <si>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</si>
  <si>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</si>
  <si>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</si>
  <si>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</si>
  <si>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</si>
  <si>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</si>
  <si>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</si>
  <si>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</si>
  <si>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</si>
  <si>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</si>
  <si>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</si>
  <si>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</si>
  <si>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</si>
  <si>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</si>
  <si>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</si>
  <si>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</si>
  <si>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</si>
  <si>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</si>
  <si>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</si>
  <si>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</si>
  <si>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</si>
  <si>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</si>
  <si>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</si>
  <si>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</si>
  <si>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</si>
  <si>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</si>
  <si>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</si>
  <si>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</si>
  <si>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</si>
  <si>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</si>
  <si>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</si>
  <si>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</si>
  <si>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</si>
  <si>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</si>
  <si>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</si>
  <si>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</si>
  <si>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</si>
  <si>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</si>
  <si>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</si>
  <si>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</si>
  <si>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</si>
  <si>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</si>
  <si>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</si>
  <si>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</si>
  <si>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</si>
  <si>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</si>
  <si>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</si>
  <si>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</si>
  <si>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</si>
  <si>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</si>
  <si>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</si>
  <si>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</si>
  <si>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</si>
  <si>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</si>
  <si>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</si>
  <si>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</si>
  <si>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</si>
  <si>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</si>
  <si>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</si>
  <si>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</si>
  <si>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</si>
  <si>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</si>
  <si>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</si>
  <si>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</si>
  <si>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</si>
  <si>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</si>
  <si>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</si>
  <si>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</si>
  <si>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</si>
  <si>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</si>
  <si>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</si>
  <si>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</si>
  <si>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</si>
  <si>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</si>
  <si>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</si>
  <si>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</si>
  <si>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</si>
  <si>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</si>
  <si>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</si>
  <si>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</si>
  <si>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</si>
  <si>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</si>
  <si>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</si>
  <si>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</si>
  <si>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</si>
  <si>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</si>
  <si>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</si>
  <si>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</si>
  <si>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</si>
  <si>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</si>
  <si>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</si>
  <si>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</si>
  <si>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</si>
  <si>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</si>
  <si>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</si>
  <si>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</si>
  <si>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</si>
  <si>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</si>
  <si>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</si>
  <si>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</si>
  <si>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</si>
  <si>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</si>
  <si>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</si>
  <si>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</si>
  <si>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</si>
  <si>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</si>
  <si>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</si>
  <si>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</si>
  <si>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</si>
  <si>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</si>
  <si>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</si>
  <si>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</si>
  <si>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</si>
  <si>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</si>
  <si>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</si>
  <si>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</si>
  <si>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</si>
  <si>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</si>
  <si>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</si>
  <si>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</si>
  <si>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</si>
  <si>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</si>
  <si>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</si>
  <si>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</si>
  <si>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</si>
  <si>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</si>
  <si>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</si>
  <si>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</si>
  <si>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</si>
  <si>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</si>
  <si>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</si>
  <si>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</si>
  <si>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</si>
  <si>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</si>
  <si>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</si>
  <si>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</si>
  <si>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</si>
  <si>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</si>
  <si>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</si>
  <si>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</si>
  <si>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</si>
  <si>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</si>
  <si>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</si>
  <si>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</si>
  <si>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</si>
  <si>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</si>
  <si>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</si>
  <si>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</si>
  <si>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</si>
  <si>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</si>
  <si>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</si>
  <si>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</si>
  <si>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</si>
  <si>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</si>
  <si>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</si>
  <si>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</si>
  <si>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</si>
  <si>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</si>
  <si>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</si>
  <si>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</si>
  <si>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</si>
  <si>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</si>
  <si>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</si>
  <si>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</si>
  <si>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</si>
  <si>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</si>
  <si>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</si>
  <si>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</si>
  <si>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</si>
  <si>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</si>
  <si>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</si>
  <si>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</si>
  <si>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</si>
  <si>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</si>
  <si>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</si>
  <si>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</si>
  <si>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</si>
  <si>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</si>
  <si>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</si>
  <si>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</si>
  <si>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</si>
  <si>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</si>
  <si>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</si>
  <si>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</si>
  <si>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</si>
  <si>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</si>
  <si>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</si>
  <si>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</si>
  <si>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</si>
  <si>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</si>
  <si>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</si>
  <si>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</si>
  <si>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</si>
  <si>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</si>
  <si>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</si>
  <si>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</si>
  <si>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</si>
  <si>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</si>
  <si>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</si>
  <si>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</si>
  <si>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</si>
  <si>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</si>
  <si>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</si>
  <si>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</si>
  <si>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</si>
  <si>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</si>
  <si>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</si>
  <si>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</si>
  <si>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</si>
  <si>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</si>
  <si>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</si>
  <si>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</si>
  <si>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</si>
  <si>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</si>
  <si>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</si>
  <si>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</si>
  <si>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</si>
  <si>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</si>
  <si>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</si>
  <si>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</si>
  <si>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</si>
  <si>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</si>
  <si>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</si>
  <si>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</si>
  <si>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</si>
  <si>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</si>
  <si>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</si>
  <si>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</si>
  <si>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</si>
  <si>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</si>
  <si>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</si>
  <si>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</si>
  <si>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</si>
  <si>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</si>
  <si>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</si>
  <si>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</si>
  <si>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</si>
  <si>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</si>
  <si>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</si>
  <si>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</si>
  <si>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</si>
  <si>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</si>
  <si>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</si>
  <si>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</si>
  <si>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</si>
  <si>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</si>
  <si>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</si>
  <si>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</si>
  <si>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</si>
  <si>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</si>
  <si>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</si>
  <si>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</si>
  <si>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</si>
  <si>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</si>
  <si>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</si>
  <si>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</si>
  <si>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</si>
  <si>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</si>
  <si>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</si>
  <si>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</si>
  <si>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</si>
  <si>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</si>
  <si>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</si>
  <si>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</si>
  <si>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</si>
  <si>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</si>
  <si>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</si>
  <si>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</si>
  <si>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</si>
  <si>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</si>
  <si>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</si>
  <si>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</si>
  <si>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</si>
  <si>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</si>
  <si>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</si>
  <si>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</si>
  <si>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</si>
  <si>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</si>
  <si>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</si>
  <si>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</si>
  <si>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</si>
  <si>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</si>
  <si>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</si>
  <si>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</si>
  <si>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</si>
  <si>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</si>
  <si>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</si>
  <si>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</si>
  <si>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</si>
  <si>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</si>
  <si>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</si>
  <si>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</si>
  <si>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</si>
  <si>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</si>
  <si>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</si>
  <si>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</si>
  <si>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</si>
  <si>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</si>
  <si>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</si>
  <si>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</si>
  <si>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</si>
  <si>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</si>
  <si>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</si>
  <si>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</si>
  <si>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</si>
  <si>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</si>
  <si>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</si>
  <si>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</si>
  <si>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</si>
  <si>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</si>
  <si>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</si>
  <si>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</si>
  <si>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</si>
  <si>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</si>
  <si>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</si>
  <si>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</si>
  <si>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</si>
  <si>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</si>
  <si>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</si>
  <si>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</si>
  <si>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</si>
  <si>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</si>
  <si>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</si>
  <si>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</si>
  <si>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</si>
  <si>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</si>
  <si>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</si>
  <si>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</si>
  <si>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</si>
  <si>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</si>
  <si>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</si>
  <si>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</si>
  <si>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</si>
  <si>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</si>
  <si>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</si>
  <si>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</si>
  <si>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</si>
  <si>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</si>
  <si>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</si>
  <si>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</si>
  <si>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</si>
  <si>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</si>
  <si>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</si>
  <si>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</si>
  <si>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</si>
  <si>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</si>
  <si>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</si>
  <si>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</si>
  <si>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</si>
  <si>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</si>
  <si>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</si>
  <si>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</si>
  <si>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</si>
  <si>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</si>
  <si>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</si>
  <si>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</si>
  <si>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</si>
  <si>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</si>
  <si>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</si>
  <si>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</si>
  <si>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</si>
  <si>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</si>
  <si>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</si>
  <si>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</si>
  <si>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</si>
  <si>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</si>
  <si>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</si>
  <si>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</si>
  <si>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</si>
  <si>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</si>
  <si>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</si>
  <si>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</si>
  <si>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</si>
  <si>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</si>
  <si>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</si>
  <si>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</si>
  <si>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</si>
  <si>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</si>
  <si>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</si>
  <si>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</si>
  <si>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</si>
  <si>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</si>
  <si>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</si>
  <si>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</si>
  <si>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</si>
  <si>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</si>
  <si>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</si>
  <si>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</si>
  <si>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</si>
  <si>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</si>
  <si>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</si>
  <si>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</si>
  <si>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</si>
  <si>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</si>
  <si>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</si>
  <si>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</si>
  <si>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</si>
  <si>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</si>
  <si>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</si>
  <si>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</si>
  <si>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</si>
  <si>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</si>
  <si>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</si>
  <si>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</si>
  <si>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</si>
  <si>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</si>
  <si>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</si>
  <si>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</si>
  <si>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</si>
  <si>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</si>
  <si>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</si>
  <si>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</si>
  <si>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</si>
  <si>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</si>
  <si>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</si>
  <si>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</si>
  <si>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</si>
  <si>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</si>
  <si>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</si>
  <si>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</si>
  <si>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</si>
  <si>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</si>
  <si>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</si>
  <si>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</si>
  <si>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</si>
  <si>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</si>
  <si>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</si>
  <si>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</si>
  <si>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</si>
  <si>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</si>
  <si>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</si>
  <si>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</si>
  <si>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</si>
  <si>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</si>
  <si>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</si>
  <si>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</si>
  <si>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</si>
  <si>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</si>
  <si>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</si>
  <si>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</si>
  <si>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</si>
  <si>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</si>
  <si>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</si>
  <si>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</si>
  <si>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</si>
  <si>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</si>
  <si>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</si>
  <si>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</si>
  <si>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</si>
  <si>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</si>
  <si>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</si>
  <si>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</si>
  <si>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</si>
  <si>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</si>
  <si>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</si>
  <si>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</si>
  <si>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</si>
  <si>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</si>
  <si>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</si>
  <si>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</si>
  <si>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</si>
  <si>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</si>
  <si>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</si>
  <si>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</si>
  <si>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</si>
  <si>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</si>
  <si>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</si>
  <si>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</si>
  <si>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</si>
  <si>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</si>
  <si>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</si>
  <si>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</si>
  <si>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</si>
  <si>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</si>
  <si>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</si>
  <si>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</si>
  <si>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</si>
  <si>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</si>
  <si>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</si>
  <si>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</si>
  <si>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</si>
  <si>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</si>
  <si>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</si>
  <si>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</si>
  <si>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</si>
  <si>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</si>
  <si>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</si>
  <si>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</si>
  <si>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</si>
  <si>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</si>
  <si>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</si>
  <si>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</si>
  <si>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</si>
  <si>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</si>
  <si>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</si>
  <si>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</si>
  <si>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</si>
  <si>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</si>
  <si>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</si>
  <si>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</si>
  <si>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</si>
  <si>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</si>
  <si>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</si>
  <si>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</si>
  <si>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</si>
  <si>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</si>
  <si>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</si>
  <si>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</si>
  <si>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</si>
  <si>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</si>
  <si>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</si>
  <si>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</si>
  <si>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</si>
  <si>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</si>
  <si>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</si>
  <si>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</si>
  <si>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</si>
  <si>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</si>
  <si>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</si>
  <si>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</si>
  <si>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</si>
  <si>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</si>
  <si>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</si>
  <si>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</si>
  <si>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</si>
  <si>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</si>
  <si>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</si>
  <si>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</si>
  <si>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</si>
  <si>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</si>
  <si>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</si>
  <si>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</si>
  <si>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</si>
  <si>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</si>
  <si>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</si>
  <si>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</si>
  <si>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</si>
  <si>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</si>
  <si>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</si>
  <si>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</si>
  <si>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</si>
  <si>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</si>
  <si>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</si>
  <si>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</si>
  <si>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</si>
  <si>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</si>
  <si>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</si>
  <si>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</si>
  <si>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</si>
  <si>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</si>
  <si>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</si>
  <si>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</si>
  <si>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</si>
  <si>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</si>
  <si>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</si>
  <si>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</si>
  <si>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</si>
  <si>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</si>
  <si>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r>
      <t xml:space="preserve">Instituciones informantes
</t>
    </r>
    <r>
      <rPr>
        <i/>
        <sz val="8"/>
        <rFont val="Arial"/>
        <family val="2"/>
      </rPr>
      <t>(Responde: institución(es), unidad(es) administrativa(s) o área(s) encargada(s) o integradora(s) de la información sobre el ejercicio de las funciones de administración de archivos y gestión documental de la Administración Pública de la entidad federativa)</t>
    </r>
  </si>
  <si>
    <t>PERSONA INFORMANTE BÁSICA</t>
  </si>
  <si>
    <t>FIRMA Y SELLO</t>
  </si>
  <si>
    <t>(Persona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</si>
  <si>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</si>
  <si>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r>
      <rPr>
        <sz val="9"/>
        <rFont val="Arial"/>
        <family val="2"/>
      </rPr>
      <t>:</t>
    </r>
  </si>
  <si>
    <t>FIRMA</t>
  </si>
  <si>
    <t>Nombre(s):</t>
  </si>
  <si>
    <t>Primer apellido:</t>
  </si>
  <si>
    <t>Segundo apellido:</t>
  </si>
  <si>
    <t>Institución u órgano:</t>
  </si>
  <si>
    <t>PERSONA INFORMANTE COMPLEMENTARIA 1</t>
  </si>
  <si>
    <t>(Persona servidora pública -titular o designada- adscrita al área que es la principal productora de la información correspondiente a la presente sección. Nota: en caso de no requerir este tipo de persona informante deje las siguientes celdas en blanco)</t>
  </si>
  <si>
    <t>PERSONA INFORMANTE COMPLEMENTARIA 2</t>
  </si>
  <si>
    <t>(Persona servidora pública -titular o designada- adscrita al área que es la segunda principal productora de la información correspondiente a la presente sección. Nota: en caso de no requerir esta persona informante deje las siguientes celdas en blanco)</t>
  </si>
  <si>
    <t>OBSERVACIONES:</t>
  </si>
  <si>
    <r>
      <t xml:space="preserve">Personas participantes
</t>
    </r>
    <r>
      <rPr>
        <i/>
        <sz val="8"/>
        <rFont val="Arial"/>
        <family val="2"/>
      </rPr>
      <t>(Registrar a las personas servidoras públicas que participaron en la integración de la información y/ o en el llenado de los reactivos que se solicitan en la presente sección. En caso de que las personas registradas como informantes básica y complementarias hayan integrado información, o llenado algunas preguntas, también deben registrarse en el presente apartado)</t>
    </r>
  </si>
  <si>
    <t>Personas servidoras públicas que participaron en el llenado de la sección</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</si>
  <si>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</si>
  <si>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</si>
  <si>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</si>
  <si>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</si>
  <si>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</si>
  <si>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</si>
  <si>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</si>
  <si>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</si>
  <si>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</si>
  <si>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</si>
  <si>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</si>
  <si>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</si>
  <si>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</si>
  <si>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Catálogo de tipos de fuente:</t>
    </r>
    <r>
      <rPr>
        <b/>
        <i/>
        <sz val="8"/>
        <rFont val="Arial"/>
        <family val="2"/>
      </rPr>
      <t xml:space="preserve">
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</si>
  <si>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En caso de que seleccione la categoría</t>
    </r>
    <r>
      <rPr>
        <b/>
        <i/>
        <sz val="8"/>
        <rFont val="Arial"/>
        <family val="2"/>
      </rPr>
      <t xml:space="preserve"> "Otra"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</si>
  <si>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</si>
  <si>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</si>
  <si>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</si>
  <si>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</si>
  <si>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</si>
  <si>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</si>
  <si>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</si>
  <si>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</si>
  <si>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</si>
  <si>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</si>
  <si>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</si>
  <si>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</si>
  <si>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</si>
  <si>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</si>
  <si>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</si>
  <si>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</si>
  <si>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</si>
  <si>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</si>
  <si>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</si>
  <si>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Hernández</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</si>
  <si>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</si>
  <si>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</si>
  <si>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</si>
  <si>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</si>
  <si>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</si>
  <si>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</si>
  <si>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</si>
  <si>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</si>
  <si>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OTRA</t>
  </si>
  <si>
    <t>1.</t>
  </si>
  <si>
    <t>Sistema Informático propio</t>
  </si>
  <si>
    <t>2.</t>
  </si>
  <si>
    <t>Software comercial especializado</t>
  </si>
  <si>
    <t>3.</t>
  </si>
  <si>
    <t>Base de datos u hojas de cálculo estructuradas y estandarizadas</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</si>
  <si>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</si>
  <si>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</si>
  <si>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</si>
  <si>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</si>
  <si>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</si>
  <si>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</si>
  <si>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</si>
  <si>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</si>
  <si>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</si>
  <si>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</si>
  <si>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</si>
  <si>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</si>
  <si>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</si>
  <si>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</si>
  <si>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</si>
  <si>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</si>
  <si>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</si>
  <si>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</si>
  <si>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</si>
  <si>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</si>
  <si>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</si>
  <si>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</si>
  <si>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</si>
  <si>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</si>
  <si>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</si>
  <si>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</si>
  <si>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</si>
  <si>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</si>
  <si>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</si>
  <si>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</si>
  <si>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</si>
  <si>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</si>
  <si>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</si>
  <si>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</si>
  <si>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</si>
  <si>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</si>
  <si>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</si>
  <si>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</si>
  <si>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XII.1 Mecanismos de control archivístico y gestión documental</t>
  </si>
  <si>
    <t>Instrucciones generales para la pregunta de la subsección:</t>
  </si>
  <si>
    <r>
      <t xml:space="preserve">1.- Periodo de referencia de los datos: 
</t>
    </r>
    <r>
      <rPr>
        <b/>
        <i/>
        <sz val="8"/>
        <color theme="1"/>
        <rFont val="Arial"/>
        <family val="2"/>
      </rPr>
      <t>Al cierre del año:</t>
    </r>
    <r>
      <rPr>
        <i/>
        <sz val="8"/>
        <color theme="1"/>
        <rFont val="Arial"/>
        <family val="2"/>
      </rPr>
      <t xml:space="preserve"> la información se refiere a lo existente al 31 de diciembre de 2024.</t>
    </r>
  </si>
  <si>
    <t>2.- Los catálogos utilizados en el presente cuestionario corresponden a denominaciones estándar, de tal forma que si el nombre de alguna categoría no coincide exactamente con la utilizada en su institución, debe registrar los datos en aquella que sea homóloga.</t>
  </si>
  <si>
    <t>3.- Únicamente debe considerar la información de las instituciones listadas en la pregunta 1.1 de la sección I del módulo 1 de este censo.</t>
  </si>
  <si>
    <t>4.-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</si>
  <si>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5.-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</si>
  <si>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6.- No deje celdas en blanco, salvo en los casos en que la instrucción así lo solicite.</t>
  </si>
  <si>
    <t>Glosario de la subsección:</t>
  </si>
  <si>
    <r>
      <t xml:space="preserve">1.- </t>
    </r>
    <r>
      <rPr>
        <b/>
        <i/>
        <sz val="8"/>
        <color theme="1"/>
        <rFont val="Arial"/>
        <family val="2"/>
      </rPr>
      <t xml:space="preserve">Archivo. </t>
    </r>
    <r>
      <rPr>
        <i/>
        <sz val="8"/>
        <color theme="1"/>
        <rFont val="Arial"/>
        <family val="2"/>
      </rPr>
      <t>Se refiere al conjunto organizado de documentos producidos o recibidos por los sujetos obligados en el ejercicio de sus atribuciones y funciones, con independencia del soporte, espacio o lugar en el que se resguarden.</t>
    </r>
  </si>
  <si>
    <r>
      <t xml:space="preserve">2.- </t>
    </r>
    <r>
      <rPr>
        <b/>
        <i/>
        <sz val="8"/>
        <color theme="1"/>
        <rFont val="Arial"/>
        <family val="2"/>
      </rPr>
      <t xml:space="preserve">Catálogo de disposición documental. </t>
    </r>
    <r>
      <rPr>
        <i/>
        <sz val="8"/>
        <color theme="1"/>
        <rFont val="Arial"/>
        <family val="2"/>
      </rPr>
      <t>Se refiere al registro general y sistemático que establece los valores documentales, la vigencia documental, los plazos de conservación y la disposición documental.</t>
    </r>
  </si>
  <si>
    <r>
      <t xml:space="preserve">3.- </t>
    </r>
    <r>
      <rPr>
        <b/>
        <i/>
        <sz val="8"/>
        <color theme="1"/>
        <rFont val="Arial"/>
        <family val="2"/>
      </rPr>
      <t xml:space="preserve">Cuadro general de clasificación archivística. </t>
    </r>
    <r>
      <rPr>
        <i/>
        <sz val="8"/>
        <color theme="1"/>
        <rFont val="Arial"/>
        <family val="2"/>
      </rPr>
      <t>Se refiere al instrumento técnico que refleja la estructura de un archivo con base en las atribuciones y funciones de cada sujeto obligado.</t>
    </r>
  </si>
  <si>
    <r>
      <t xml:space="preserve">4.- </t>
    </r>
    <r>
      <rPr>
        <b/>
        <i/>
        <sz val="8"/>
        <color theme="1"/>
        <rFont val="Arial"/>
        <family val="2"/>
      </rPr>
      <t xml:space="preserve">Gestión documental. </t>
    </r>
    <r>
      <rPr>
        <i/>
        <sz val="8"/>
        <color theme="1"/>
        <rFont val="Arial"/>
        <family val="2"/>
      </rPr>
      <t>Se refiere al tratamiento integral de la documentación a lo largo de su ciclo vital, a través de la ejecución de procesos de producción, organización, acceso, consulta, valoración documental y conservación.</t>
    </r>
  </si>
  <si>
    <r>
      <t xml:space="preserve">5.- </t>
    </r>
    <r>
      <rPr>
        <b/>
        <i/>
        <sz val="8"/>
        <color theme="1"/>
        <rFont val="Arial"/>
        <family val="2"/>
      </rPr>
      <t xml:space="preserve">Sistema automatizado de gestión documental y control de documentos. </t>
    </r>
    <r>
      <rPr>
        <i/>
        <sz val="8"/>
        <color theme="1"/>
        <rFont val="Arial"/>
        <family val="2"/>
      </rPr>
      <t>Se refiere al sistema que permite la organización y conservación de la información de los archivos administrativos de los entes públicos, de forma completa, actualizada y con estándares de seguridad.</t>
    </r>
  </si>
  <si>
    <t>12.1.-</t>
  </si>
  <si>
    <t>Indique, por cada una de las instituciones de la Administración Pública de su entidad federativa, los mecanismos de control archivístico y gestión documental con los que contaba al cierre del año 2024.</t>
  </si>
  <si>
    <t>SE REALIZO ULTIMA REVISION</t>
  </si>
  <si>
    <t>El listado de instituciones que se despliega es el mismo que registró como respuesta en la pregunta 1.1 de la sección I del módulo 1 de este censo.</t>
  </si>
  <si>
    <t>Nombre de las instituciones</t>
  </si>
  <si>
    <t>Mecanismos de control archivístico y gestión documental</t>
  </si>
  <si>
    <t>MENSAJE BLANCOS</t>
  </si>
  <si>
    <r>
      <t xml:space="preserve">Cuadro general de clasificación archivística
</t>
    </r>
    <r>
      <rPr>
        <i/>
        <sz val="8"/>
        <color theme="1"/>
        <rFont val="Arial"/>
        <family val="2"/>
      </rPr>
      <t>(1. Sí / 2. En proceso de integración / 3. No / 9. No identificado)</t>
    </r>
  </si>
  <si>
    <r>
      <t xml:space="preserve">Catálogo de disposición documental
</t>
    </r>
    <r>
      <rPr>
        <i/>
        <sz val="8"/>
        <color theme="1"/>
        <rFont val="Arial"/>
        <family val="2"/>
      </rPr>
      <t>(1. Sí / 2. En proceso de integración / 3. No / 9. No identificado)</t>
    </r>
  </si>
  <si>
    <r>
      <t xml:space="preserve">Sistema automatizado de gestión documental y control de documentos
</t>
    </r>
    <r>
      <rPr>
        <i/>
        <sz val="8"/>
        <color theme="1"/>
        <rFont val="Arial"/>
        <family val="2"/>
      </rPr>
      <t>(1. Sí / 2. En proceso de integración / 3. No / 9. No identificado)</t>
    </r>
  </si>
  <si>
    <t>BLANCOS</t>
  </si>
  <si>
    <t>GRIS</t>
  </si>
  <si>
    <t>Bandera</t>
  </si>
  <si>
    <t>numeral(es)</t>
  </si>
  <si>
    <t>Catálogo</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</si>
  <si>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</si>
  <si>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</si>
  <si>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</si>
  <si>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</si>
  <si>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</si>
  <si>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</si>
  <si>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</si>
  <si>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</si>
  <si>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</si>
  <si>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</si>
  <si>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</si>
  <si>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</si>
  <si>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</si>
  <si>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</si>
  <si>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</si>
  <si>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</si>
  <si>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</si>
  <si>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</si>
  <si>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</si>
  <si>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</si>
  <si>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</si>
  <si>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</si>
  <si>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</si>
  <si>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</si>
  <si>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</si>
  <si>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</si>
  <si>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</si>
  <si>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</si>
  <si>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</si>
  <si>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</si>
  <si>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</si>
  <si>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</si>
  <si>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</si>
  <si>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</si>
  <si>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</si>
  <si>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</si>
  <si>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</si>
  <si>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</si>
  <si>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</si>
  <si>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</si>
  <si>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</si>
  <si>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</si>
  <si>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</si>
  <si>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</si>
  <si>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</si>
  <si>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</si>
  <si>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</si>
  <si>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</si>
  <si>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</si>
  <si>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</si>
  <si>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</si>
  <si>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</si>
  <si>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</si>
  <si>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</si>
  <si>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</si>
  <si>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</si>
  <si>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</si>
  <si>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</si>
  <si>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</si>
  <si>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</si>
  <si>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</si>
  <si>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</si>
  <si>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</si>
  <si>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</si>
  <si>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</si>
  <si>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</si>
  <si>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</si>
  <si>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</si>
  <si>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</si>
  <si>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</si>
  <si>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</si>
  <si>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</si>
  <si>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</si>
  <si>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</si>
  <si>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</si>
  <si>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</si>
  <si>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</si>
  <si>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</si>
  <si>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</si>
  <si>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</si>
  <si>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</si>
  <si>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</si>
  <si>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</si>
  <si>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</si>
  <si>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</si>
  <si>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En caso de tener algún comentario u observación al dato registrado en la respuesta de la presente pregunta, o los datos que derivan de la misma, favor de anotarlo en el siguiente espacio. De lo contrario, déjelo en blanco.</t>
  </si>
  <si>
    <t>XII.2 Sistema institucional de archivos</t>
  </si>
  <si>
    <t>Instrucciones generales para las preguntas de la subsección:</t>
  </si>
  <si>
    <r>
      <t xml:space="preserve">1.- Periodo de referencia de los datos: 
</t>
    </r>
    <r>
      <rPr>
        <b/>
        <i/>
        <sz val="8"/>
        <color theme="1"/>
        <rFont val="Arial"/>
        <family val="2"/>
      </rPr>
      <t>Al cierre del año:</t>
    </r>
    <r>
      <rPr>
        <i/>
        <sz val="8"/>
        <color theme="1"/>
        <rFont val="Arial"/>
        <family val="2"/>
      </rPr>
      <t xml:space="preserve"> la información se refiere a lo existente al 31 de diciembre de 2024.
</t>
    </r>
    <r>
      <rPr>
        <b/>
        <i/>
        <sz val="8"/>
        <color theme="1"/>
        <rFont val="Arial"/>
        <family val="2"/>
      </rPr>
      <t>Actualmente:</t>
    </r>
    <r>
      <rPr>
        <i/>
        <sz val="8"/>
        <color theme="1"/>
        <rFont val="Arial"/>
        <family val="2"/>
      </rPr>
      <t xml:space="preserve"> la información se refiere a lo existente al momento del llenado del cuestionario.</t>
    </r>
  </si>
  <si>
    <t>4.- El listado de instituciones que se despliega es el mismo que registró como respuesta en la pregunta 1.1 de la sección I del módulo 1 de este censo.</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</si>
  <si>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</si>
  <si>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</si>
  <si>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7.- No deje celdas en blanco, salvo en los casos en que la instrucción así lo solicite.</t>
  </si>
  <si>
    <r>
      <t xml:space="preserve">1.- </t>
    </r>
    <r>
      <rPr>
        <b/>
        <i/>
        <sz val="8"/>
        <rFont val="Arial"/>
        <family val="2"/>
      </rPr>
      <t>Sistema institucional de archivos.</t>
    </r>
    <r>
      <rPr>
        <i/>
        <sz val="8"/>
        <rFont val="Arial"/>
        <family val="2"/>
      </rPr>
      <t xml:space="preserve"> Se refiere al conjunto de registros, procesos, procedimientos, criterios, estructuras, herramientas y funciones que desarrolla cada sujeto obligado a efecto de sustentar la actividad archivística, de acuerdo con los procesos de gestión documental.</t>
    </r>
  </si>
  <si>
    <t>XII.2.1 Áreas operativas</t>
  </si>
  <si>
    <t>Instrucciones generales para las preguntas del apartado:</t>
  </si>
  <si>
    <t>1.- Para cada institución, en caso de que para determinada área operativa seleccione el código "2", "3" o "9" en la columna "¿Contaba con el área operativa?" del respectivo apartado de la pregunta 12.2, no puede registrar información para dicha área operativa en el resto de las preguntas de la subsección.</t>
  </si>
  <si>
    <t>2.- Por repositorio principal debe considerar el repositorio con el mayor acervo del archivo correspondiente.</t>
  </si>
  <si>
    <t>Glosario del apartado:</t>
  </si>
  <si>
    <r>
      <t xml:space="preserve">1.- </t>
    </r>
    <r>
      <rPr>
        <b/>
        <i/>
        <sz val="8"/>
        <color theme="1"/>
        <rFont val="Arial"/>
        <family val="2"/>
      </rPr>
      <t xml:space="preserve">Archivo de concentración. </t>
    </r>
    <r>
      <rPr>
        <i/>
        <sz val="8"/>
        <color theme="1"/>
        <rFont val="Arial"/>
        <family val="2"/>
      </rPr>
      <t>Se refiere a aquel integrado por documentos transferidos desde las áreas o unidades productoras, cuyo uso y consulta es esporádica y que permanecen en él hasta su disposición documental.</t>
    </r>
  </si>
  <si>
    <r>
      <t xml:space="preserve">2.- </t>
    </r>
    <r>
      <rPr>
        <b/>
        <i/>
        <sz val="8"/>
        <color theme="1"/>
        <rFont val="Arial"/>
        <family val="2"/>
      </rPr>
      <t>Archivo de trámite.</t>
    </r>
    <r>
      <rPr>
        <i/>
        <sz val="8"/>
        <color theme="1"/>
        <rFont val="Arial"/>
        <family val="2"/>
      </rPr>
      <t xml:space="preserve"> Se refiere a aquel integrado por documentos de archivo de uso cotidiano y necesario para el ejercicio de las atribuciones y funciones de los sujetos obligados.</t>
    </r>
  </si>
  <si>
    <r>
      <t xml:space="preserve">3.- </t>
    </r>
    <r>
      <rPr>
        <b/>
        <i/>
        <sz val="8"/>
        <color theme="1"/>
        <rFont val="Arial"/>
        <family val="2"/>
      </rPr>
      <t xml:space="preserve">Archivo histórico. </t>
    </r>
    <r>
      <rPr>
        <i/>
        <sz val="8"/>
        <color theme="1"/>
        <rFont val="Arial"/>
        <family val="2"/>
      </rPr>
      <t>Se refiere a aquel integrado por documentos de carácter público de conservación permanente y de relevancia para la memoria nacional, regional o local.</t>
    </r>
  </si>
  <si>
    <r>
      <t xml:space="preserve">4.- </t>
    </r>
    <r>
      <rPr>
        <b/>
        <i/>
        <sz val="8"/>
        <color theme="1"/>
        <rFont val="Arial"/>
        <family val="2"/>
      </rPr>
      <t xml:space="preserve">Áreas operativas. </t>
    </r>
    <r>
      <rPr>
        <i/>
        <sz val="8"/>
        <color theme="1"/>
        <rFont val="Arial"/>
        <family val="2"/>
      </rPr>
      <t>Se refiere a aquellas que integran el sistema institucional de archivos: unidad de correspondencia, archivo de trámite, archivo de concentración y, en su caso, histórico.</t>
    </r>
  </si>
  <si>
    <r>
      <t xml:space="preserve">5.- </t>
    </r>
    <r>
      <rPr>
        <b/>
        <i/>
        <sz val="8"/>
        <color theme="1"/>
        <rFont val="Arial"/>
        <family val="2"/>
      </rPr>
      <t xml:space="preserve">Repositorio. </t>
    </r>
    <r>
      <rPr>
        <i/>
        <sz val="8"/>
        <color theme="1"/>
        <rFont val="Arial"/>
        <family val="2"/>
      </rPr>
      <t>Se refiere al espacio o lugar de determinada área operativa donde se resguardan los documentos producidos y recibidos por los sujetos obligados en el ejercicio de sus atribuciones y funciones.</t>
    </r>
  </si>
  <si>
    <r>
      <t xml:space="preserve">6.- </t>
    </r>
    <r>
      <rPr>
        <b/>
        <i/>
        <sz val="8"/>
        <color theme="1"/>
        <rFont val="Arial"/>
        <family val="2"/>
      </rPr>
      <t xml:space="preserve">Unidad de correspondencia. </t>
    </r>
    <r>
      <rPr>
        <i/>
        <sz val="8"/>
        <color theme="1"/>
        <rFont val="Arial"/>
        <family val="2"/>
      </rPr>
      <t>Se refiere a la encargada de brindar los servicios centralizados de recepción y despacho de la correspondencia oficial dentro de las instituciones. En algunas de estas es conocida genéricamente como "Unidad de Correspondencia", "Unidad Central de Correspondencia", “Oficialía de Partes” o “Ventanilla Única”.</t>
    </r>
  </si>
  <si>
    <t>12.2.-</t>
  </si>
  <si>
    <t>Indique, por cada una de las instituciones de la Administración Pública de su entidad federativa, las áreas operativas que integran el sistema institucional de archivos con las que contaba al cierre del año 2024. Por cada una de estas, anote la cantidad de áreas operativas con las que contaba, de acuerdo con las instrucciones establecidas para tal efecto.</t>
  </si>
  <si>
    <t>Para cada institución, en caso de que no haya contado con determinada área operativa, se haya encontrado en proceso de integración, o no cuente con información para determinarlo, indíquelo en la columna correspondiente conforme al catálogo respectivo y deje en blanco la columna "Cantidad" del apartado asociado al área operativa de referencia.</t>
  </si>
  <si>
    <t>Para cada institución, en la columna "Cantidad" del apartado "Archivo de trámite" debe considerar el número de unidades administrativas y/ o de áreas que contaban con él al cierre del año.</t>
  </si>
  <si>
    <t xml:space="preserve"> </t>
  </si>
  <si>
    <t>Para cada institución, en la columna "Cantidad" de los apartados "Archivo de concentración" y "Archivo histórico" debe considerar el número de repositorios en los que se encontraban al cierre del año.</t>
  </si>
  <si>
    <r>
      <t xml:space="preserve">En el Complemento 1 debe anotar el tipo de posesión, extensión, ubicación geográfica, horario de atención y datos de contacto del </t>
    </r>
    <r>
      <rPr>
        <i/>
        <u/>
        <sz val="8"/>
        <rFont val="Arial"/>
        <family val="2"/>
      </rPr>
      <t>repositorio principal</t>
    </r>
    <r>
      <rPr>
        <i/>
        <sz val="8"/>
        <rFont val="Arial"/>
        <family val="2"/>
      </rPr>
      <t xml:space="preserve"> del archivo de concentración de cada institución de la Administración Pública de la entidad federativa.</t>
    </r>
  </si>
  <si>
    <r>
      <t xml:space="preserve">En el Complemento 2 debe anotar el tipo de posesión, extensión, ubicación geográfica, horario de atención y datos de contacto del </t>
    </r>
    <r>
      <rPr>
        <i/>
        <u/>
        <sz val="8"/>
        <rFont val="Arial"/>
        <family val="2"/>
      </rPr>
      <t>repositorio principal</t>
    </r>
    <r>
      <rPr>
        <i/>
        <sz val="8"/>
        <rFont val="Arial"/>
        <family val="2"/>
      </rPr>
      <t xml:space="preserve"> del archivo histórico de cada institución de la Administración Pública de la entidad federativa.</t>
    </r>
  </si>
  <si>
    <t>Complemento 1</t>
  </si>
  <si>
    <t>Complemento 2</t>
  </si>
  <si>
    <t>Áreas operativas que integran el sistema institucional de archivos</t>
  </si>
  <si>
    <t>Unidad de correspondencia</t>
  </si>
  <si>
    <t>Archivo de 
trámite</t>
  </si>
  <si>
    <t>Archivo de
concentración</t>
  </si>
  <si>
    <t>Archivo
histórico</t>
  </si>
  <si>
    <r>
      <t xml:space="preserve">¿Contaba con el área operativa?
</t>
    </r>
    <r>
      <rPr>
        <i/>
        <sz val="8"/>
        <color theme="1"/>
        <rFont val="Arial"/>
        <family val="2"/>
      </rPr>
      <t>(1. Sí / 2. En proceso de integración / 3. No / 9. No identificado)</t>
    </r>
  </si>
  <si>
    <t>Cantidad</t>
  </si>
  <si>
    <t>PIVCOD1&gt;0</t>
  </si>
  <si>
    <t>BLANCOS1</t>
  </si>
  <si>
    <t>BLANCOS2</t>
  </si>
  <si>
    <t>BLANCOS3</t>
  </si>
  <si>
    <t>BLANCOS4</t>
  </si>
  <si>
    <t>SUMA BLANxFIL</t>
  </si>
  <si>
    <t>GRIS1</t>
  </si>
  <si>
    <t>GRIS2</t>
  </si>
  <si>
    <t>GRIS3</t>
  </si>
  <si>
    <t>GRIS4</t>
  </si>
  <si>
    <t>GRIS5</t>
  </si>
  <si>
    <t>12.3.-</t>
  </si>
  <si>
    <t>Indique, por cada una de las instituciones de la Administración Pública de su entidad federativa, el equipo informático con el que contaban al cierre del año 2024 las áreas operativas que integran el sistema institucional de archivos.</t>
  </si>
  <si>
    <t>Para cada institución, en cada área operativa seleccione con una "X" el o los tipos de equipo informático que correspondan.</t>
  </si>
  <si>
    <t>Para cada institución, en caso de que seleccione la columna "No contaba con equipo informático" o "No identificado" de cada área operativa, no puede seleccionar otra columna del apartado correspondiente a la misma.</t>
  </si>
  <si>
    <t>En caso de que seleccione alguna de las columnas "Otro tipo", debe anotar el nombre de dicho(s) tipo(s) de equipo informático en el recuadro destinado para tal efecto que se encuentra al final de la tabla de respuesta.</t>
  </si>
  <si>
    <t>(1 de 2)</t>
  </si>
  <si>
    <r>
      <t xml:space="preserve">Unidad de correspondencia
</t>
    </r>
    <r>
      <rPr>
        <i/>
        <sz val="8"/>
        <color theme="1"/>
        <rFont val="Arial"/>
        <family val="2"/>
      </rPr>
      <t>(en general)</t>
    </r>
  </si>
  <si>
    <r>
      <t xml:space="preserve">Archivo de trámite
</t>
    </r>
    <r>
      <rPr>
        <i/>
        <sz val="8"/>
        <color theme="1"/>
        <rFont val="Arial"/>
        <family val="2"/>
      </rPr>
      <t>(en general)</t>
    </r>
  </si>
  <si>
    <t>Multifuncionales</t>
  </si>
  <si>
    <t>Servidores</t>
  </si>
  <si>
    <t>Tabletas electrónicas</t>
  </si>
  <si>
    <t>Computadoras</t>
  </si>
  <si>
    <t>Impresoras</t>
  </si>
  <si>
    <t>Equipo para la digitalización</t>
  </si>
  <si>
    <t>Equipo de microfilmación</t>
  </si>
  <si>
    <r>
      <t>Otro tipo</t>
    </r>
    <r>
      <rPr>
        <i/>
        <sz val="8"/>
        <color theme="1"/>
        <rFont val="Arial"/>
        <family val="2"/>
      </rPr>
      <t xml:space="preserve"> (especifique)</t>
    </r>
  </si>
  <si>
    <t>No contaba con equipo informático</t>
  </si>
  <si>
    <t>No identificado</t>
  </si>
  <si>
    <t>GRI NO CO ID1</t>
  </si>
  <si>
    <t>GRI NO CO ID2</t>
  </si>
  <si>
    <t>GRI NO CO ID3</t>
  </si>
  <si>
    <t>GRI NO CO ID4</t>
  </si>
  <si>
    <t>(2 de 2)</t>
  </si>
  <si>
    <r>
      <t xml:space="preserve">Archivo de concentración
</t>
    </r>
    <r>
      <rPr>
        <i/>
        <sz val="8"/>
        <color theme="1"/>
        <rFont val="Arial"/>
        <family val="2"/>
      </rPr>
      <t>(repositorio principal)</t>
    </r>
  </si>
  <si>
    <r>
      <t xml:space="preserve">Archivos histórico
</t>
    </r>
    <r>
      <rPr>
        <i/>
        <sz val="8"/>
        <color theme="1"/>
        <rFont val="Arial"/>
        <family val="2"/>
      </rPr>
      <t>(repositorio principal)</t>
    </r>
  </si>
  <si>
    <r>
      <rPr>
        <sz val="9"/>
        <rFont val="Arial"/>
        <family val="2"/>
      </rPr>
      <t>Otro tipo:</t>
    </r>
    <r>
      <rPr>
        <sz val="8"/>
        <rFont val="Arial"/>
        <family val="2"/>
      </rPr>
      <t xml:space="preserve">
</t>
    </r>
    <r>
      <rPr>
        <i/>
        <sz val="8"/>
        <rFont val="Arial"/>
        <family val="2"/>
      </rPr>
      <t>(especifique)</t>
    </r>
  </si>
  <si>
    <t>12.4.-</t>
  </si>
  <si>
    <t>Indique, por cada una de las instituciones de la Administración Pública de su entidad federativa, los mecanismos de conservación documental con los que contaban al cierre del año 2024 las áreas operativas que integran el sistema institucional de archivos.</t>
  </si>
  <si>
    <t>Para cada institución, en cada área operativa seleccione con una "X" el o los mecanismos de conservación documental que correspondan.</t>
  </si>
  <si>
    <t>Para cada institución, en caso de que seleccione la columna "No contaba con mecanismos de conservación documental" o "No identificado" de cada área operativa, no puede seleccionar otra columna del apartado correspondiente a la misma.</t>
  </si>
  <si>
    <t>En caso de que seleccione alguna de las columnas "Otro mecanismo de conservación documental", debe anotar el nombre de dicho(s) mecanismo(s) de conservación documental en el recuadro destinado para tal efecto que se encuentra al final de la tabla de respuesta.</t>
  </si>
  <si>
    <t>Mobiliario especializado</t>
  </si>
  <si>
    <t>Programa y/ o protocolo de protección civil</t>
  </si>
  <si>
    <t>Extintores de fuego</t>
  </si>
  <si>
    <t>Detectores de humo</t>
  </si>
  <si>
    <r>
      <t xml:space="preserve">Otro mecanismo de conservación documental </t>
    </r>
    <r>
      <rPr>
        <i/>
        <sz val="8"/>
        <color theme="1"/>
        <rFont val="Arial"/>
        <family val="2"/>
      </rPr>
      <t>(especifique)</t>
    </r>
  </si>
  <si>
    <t>No contaba con mecanismos de conservación documental</t>
  </si>
  <si>
    <r>
      <t>Otro mecanismo de conservación documental</t>
    </r>
    <r>
      <rPr>
        <i/>
        <sz val="8"/>
        <color theme="1"/>
        <rFont val="Arial"/>
        <family val="2"/>
      </rPr>
      <t xml:space="preserve"> (especifique)</t>
    </r>
  </si>
  <si>
    <t>Equipo para el monitoreo de temperatura</t>
  </si>
  <si>
    <t>Equipo para el control de humedad</t>
  </si>
  <si>
    <r>
      <rPr>
        <sz val="9"/>
        <rFont val="Arial"/>
        <family val="2"/>
      </rPr>
      <t>Otro mecanismo de conservación documental:</t>
    </r>
    <r>
      <rPr>
        <sz val="8"/>
        <rFont val="Arial"/>
        <family val="2"/>
      </rPr>
      <t xml:space="preserve">
</t>
    </r>
    <r>
      <rPr>
        <i/>
        <sz val="8"/>
        <rFont val="Arial"/>
        <family val="2"/>
      </rPr>
      <t>(especifique)</t>
    </r>
  </si>
  <si>
    <t>12.5.-</t>
  </si>
  <si>
    <t xml:space="preserve">Indique, por cada una de las instituciones de la Administración Pública de su entidad federativa, los criterios de organización de las cajas y/ o expedientes con los que contaban al cierre del año 2024 las áreas operativas seleccionadas que integran el sistema institucional de archivos. </t>
  </si>
  <si>
    <t>Para cada institución, en caso de que haya seleccionado el código "2", "3" o "9" en la columna "Cuadro general de clasificación archivística" de la pregunta 12.1, no puede registrar información en las columnas "Serie documental".</t>
  </si>
  <si>
    <t>Por "Serie documental" debe considerar el criterio de organización que se realiza con base en un asunto, actividad o trámite específico; pudiendo contemplar subseries o más niveles de identificación registrados mediante claves alfanuméricas.</t>
  </si>
  <si>
    <t>Para cada institución, en cada área operativa seleccione con una "X" el o los criterios de organización que correspondan.</t>
  </si>
  <si>
    <t>Para cada institución, en caso de que seleccione la columna "No contaba con criterios de organización de las cajas y/ o expedientes" o "No identificado" de cada área operativa, no puede seleccionar otra columna del apartado correspondiente a la misma.</t>
  </si>
  <si>
    <t>Para cada institución, las columnas "Serie documental" y "Espacio disponible" son excluyentes entre sí, por lo que solo puede seleccionar una de ellas en determinada área operativa.</t>
  </si>
  <si>
    <t>En caso de que seleccione alguna de las columnas "Otro criterio de organización", debe anotar el nombre de dicho(s) criterio(s) de organización en el recuadro destinado para tal efecto que se encuentra al final de la tabla de respuesta.</t>
  </si>
  <si>
    <t>Áreas operativas seleccionadas que integran el sistema institucional de archivos</t>
  </si>
  <si>
    <r>
      <t xml:space="preserve">Archivo histórico
</t>
    </r>
    <r>
      <rPr>
        <i/>
        <sz val="8"/>
        <color theme="1"/>
        <rFont val="Arial"/>
        <family val="2"/>
      </rPr>
      <t>(repositorio principal)</t>
    </r>
  </si>
  <si>
    <t>Serie documental</t>
  </si>
  <si>
    <t>Espacio disponible</t>
  </si>
  <si>
    <r>
      <t xml:space="preserve">Otro criterio de organización
</t>
    </r>
    <r>
      <rPr>
        <i/>
        <sz val="8"/>
        <color theme="1"/>
        <rFont val="Arial"/>
        <family val="2"/>
      </rPr>
      <t>(especifique)</t>
    </r>
  </si>
  <si>
    <t>No contaba con criterios de organización de las cajas y/ o expedientes</t>
  </si>
  <si>
    <t>GR SOLO UNO1</t>
  </si>
  <si>
    <t>GR SOLO UNO2</t>
  </si>
  <si>
    <r>
      <rPr>
        <sz val="9"/>
        <rFont val="Arial"/>
        <family val="2"/>
      </rPr>
      <t xml:space="preserve">Otro criterio de organización:
</t>
    </r>
    <r>
      <rPr>
        <i/>
        <sz val="8"/>
        <rFont val="Arial"/>
        <family val="2"/>
      </rPr>
      <t>(especifique)</t>
    </r>
  </si>
  <si>
    <t>12.6.-</t>
  </si>
  <si>
    <t>Indique, por cada una de las instituciones de la Administración Pública de su entidad federativa, las herramientas de control y consulta archivística con las que contaban al cierre del 2024 las áreas operativas que integran el sistema institucional de archivos.</t>
  </si>
  <si>
    <t>Para cada institución, en cada área operativa seleccione con una "X" la o las herramientas de control y consulta archivística que correspondan.</t>
  </si>
  <si>
    <t>Para cada institución, en caso de que seleccione la columna "No contaba con herramientas de control y consulta archivística" o "No identificado" de cada área operativa, no puede seleccionar otra columna del apartado correspondiente a la misma.</t>
  </si>
  <si>
    <t>En caso de que seleccione alguna de las columnas "Otra herramienta de control y consulta archivística", debe anotar el nombre de dicha(s) herramienta(s) de control y consulta archivística en el recuadro destinado para tal efecto que se encuentra al final de la tabla de respuesta.</t>
  </si>
  <si>
    <t>Controles de préstamo y consulta de expedientes</t>
  </si>
  <si>
    <r>
      <t xml:space="preserve">Otra herramienta de control y consulta archivística </t>
    </r>
    <r>
      <rPr>
        <i/>
        <sz val="8"/>
        <color theme="1"/>
        <rFont val="Arial"/>
        <family val="2"/>
      </rPr>
      <t>(especifique)</t>
    </r>
  </si>
  <si>
    <t>No contaba con herramientas de control y consulta archivística</t>
  </si>
  <si>
    <t>Inventario de archivo de trámite</t>
  </si>
  <si>
    <t>Inventarios de transferencia primaria</t>
  </si>
  <si>
    <t>Inventarios de baja documental</t>
  </si>
  <si>
    <t>Inventario de archivo de concentración</t>
  </si>
  <si>
    <t>Inventarios de transferencia secundaria</t>
  </si>
  <si>
    <t>Controles de conservación y restauración de documentos</t>
  </si>
  <si>
    <t>Inventario de archivo histórico</t>
  </si>
  <si>
    <r>
      <rPr>
        <sz val="9"/>
        <rFont val="Arial"/>
        <family val="2"/>
      </rPr>
      <t>Otra herramienta de control y consulta archivística:</t>
    </r>
    <r>
      <rPr>
        <sz val="8"/>
        <rFont val="Arial"/>
        <family val="2"/>
      </rPr>
      <t xml:space="preserve">
</t>
    </r>
    <r>
      <rPr>
        <i/>
        <sz val="8"/>
        <rFont val="Arial"/>
        <family val="2"/>
      </rPr>
      <t>(especifique)</t>
    </r>
  </si>
  <si>
    <t>XII.2.2 Grupo interdisciplinario de valoración documental u homólogo</t>
  </si>
  <si>
    <t>Instrucción general para la pregunta del apartado:</t>
  </si>
  <si>
    <t>1.- Para cada institución, en caso de que haya seleccionado el código "2", "3" o "9" en la columna "Catálogo de disposición documental" de la pregunta 12.1, no puede registrar información en el presente apartado.</t>
  </si>
  <si>
    <r>
      <t xml:space="preserve">1.- </t>
    </r>
    <r>
      <rPr>
        <b/>
        <i/>
        <sz val="8"/>
        <color theme="1"/>
        <rFont val="Arial"/>
        <family val="2"/>
      </rPr>
      <t xml:space="preserve">Grupo interdisciplinario de valoración documental u homólogo. </t>
    </r>
    <r>
      <rPr>
        <i/>
        <sz val="8"/>
        <color theme="1"/>
        <rFont val="Arial"/>
        <family val="2"/>
      </rPr>
      <t>Se refiere al equipo profesional integrado por las personas titulares y/ o representantes de diversas áreas de determinado ente público, encargado de coadyuvar en el análisis de los procesos y procedimientos institucionales que dan origen a la documentación que integra los expedientes de cada serie documental, con la finalidad de colaborar con las unidades administrativas o áreas productoras de la documentación en el establecimiento de los valores documentales, vigencias, plazos de conservación y disposición documental.</t>
    </r>
  </si>
  <si>
    <t>12.7.-</t>
  </si>
  <si>
    <t>Indique las instituciones de la Administración Pública de su entidad federativa en las que actualmente se encuentra formalmente constituido el grupo interdisciplinario de valoración documental u homólogo.</t>
  </si>
  <si>
    <t>En caso de que seleccione para todas las instituciones el código "3" o "9" en la columna "¿Se encuentra formalmente constituido el grupo interdisciplinario de valoración documental u homólogo?", explique dicha situación en el recuadro que se encuentra en la parte inferior de la tabla de respuesta.</t>
  </si>
  <si>
    <r>
      <rPr>
        <b/>
        <sz val="9"/>
        <color theme="1"/>
        <rFont val="Arial"/>
        <family val="2"/>
      </rPr>
      <t>¿Se encuentra formalmente constituido el grupo interdisciplinario de valoración documental u homólogo?</t>
    </r>
    <r>
      <rPr>
        <sz val="9"/>
        <color theme="1"/>
        <rFont val="Arial"/>
        <family val="2"/>
      </rPr>
      <t xml:space="preserve">
</t>
    </r>
    <r>
      <rPr>
        <i/>
        <sz val="8"/>
        <color theme="1"/>
        <rFont val="Arial"/>
        <family val="2"/>
      </rPr>
      <t>(1. Sí / 2. En proceso de integración / 3. No / 9. No identificado)</t>
    </r>
  </si>
  <si>
    <t>TODAS INS IN1</t>
  </si>
  <si>
    <t>XII.3 Archivo digital</t>
  </si>
  <si>
    <r>
      <t xml:space="preserve">1.- Periodo de referencia de los datos:
</t>
    </r>
    <r>
      <rPr>
        <b/>
        <i/>
        <sz val="8"/>
        <color theme="1"/>
        <rFont val="Arial"/>
        <family val="2"/>
      </rPr>
      <t>Actualmente:</t>
    </r>
    <r>
      <rPr>
        <i/>
        <sz val="8"/>
        <color theme="1"/>
        <rFont val="Arial"/>
        <family val="2"/>
      </rPr>
      <t xml:space="preserve"> la información se refiere a lo existente al momento del llenado del cuestionario.</t>
    </r>
  </si>
  <si>
    <t>5.- Para cada institución, en caso de que seleccione el código "2" o "9" en la columna "¿Genera documentos de archivo electrónicos?" de la pregunta 12.9, no puede registrar información en las preguntas 12.10 y 12.11.</t>
  </si>
  <si>
    <t>6.-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</si>
  <si>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7.-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</si>
  <si>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8.- No deje celdas en blanco, salvo en los casos en que la instrucción así lo solicite.</t>
  </si>
  <si>
    <r>
      <t xml:space="preserve">1.- </t>
    </r>
    <r>
      <rPr>
        <b/>
        <i/>
        <sz val="8"/>
        <color theme="1"/>
        <rFont val="Arial"/>
        <family val="2"/>
      </rPr>
      <t xml:space="preserve">Documento de archivo electrónico. </t>
    </r>
    <r>
      <rPr>
        <i/>
        <sz val="8"/>
        <color theme="1"/>
        <rFont val="Arial"/>
        <family val="2"/>
      </rPr>
      <t>Se refiere a aquel que registra un hecho o acto administrativo, jurídico, fiscal o contable producido, recibido y/ o utilizado a través de medios electrónicos por los sujetos obligados en el ejercicio de sus facultades, competencias o funciones.</t>
    </r>
  </si>
  <si>
    <r>
      <t xml:space="preserve">2.- </t>
    </r>
    <r>
      <rPr>
        <b/>
        <i/>
        <sz val="8"/>
        <color theme="1"/>
        <rFont val="Arial"/>
        <family val="2"/>
      </rPr>
      <t xml:space="preserve">Programa de preservación digital. </t>
    </r>
    <r>
      <rPr>
        <i/>
        <sz val="8"/>
        <color theme="1"/>
        <rFont val="Arial"/>
        <family val="2"/>
      </rPr>
      <t>Se refiere al documento que describe las características de la migración, emulación o cualquier otro método de preservación y conservación de los documentos de archivo electrónicos.</t>
    </r>
  </si>
  <si>
    <r>
      <t xml:space="preserve">3.- </t>
    </r>
    <r>
      <rPr>
        <b/>
        <i/>
        <sz val="8"/>
        <color theme="1"/>
        <rFont val="Arial"/>
        <family val="2"/>
      </rPr>
      <t xml:space="preserve">Programa de seguridad de la información. </t>
    </r>
    <r>
      <rPr>
        <i/>
        <sz val="8"/>
        <color theme="1"/>
        <rFont val="Arial"/>
        <family val="2"/>
      </rPr>
      <t>Se refiere al documento que describe las medidas y procedimientos necesarios para garantizar la continuidad de la operación archivística, minimizar riesgos y maximizar la eficiencia de los servicios relacionados con la conservación de la información.</t>
    </r>
  </si>
  <si>
    <t>12.8.-</t>
  </si>
  <si>
    <t>Indique las instituciones de la Administración Pública de su entidad federativa que actualmente cuentan con algún programa de seguridad de la información. Por cada una de estas, señale los mecanismos de control que contiene dicho programa.</t>
  </si>
  <si>
    <t>En caso de que determinada institución no cuente con algún programa de seguridad de la información, se encuentre en proceso de integración, o no cuente con información para determinarlo, indíquelo en la columna correspondiente conforme al catálogo respectivo y deje el resto de la fila en blanco.</t>
  </si>
  <si>
    <t>Para cada institución, seleccione con una "X" el o los mecanismos de control del programa de seguridad de la información que correspondan.</t>
  </si>
  <si>
    <t>Para cada institución, en caso de que seleccione la columna "No identificado" en el apartado "Mecanismos de control del programa de seguridad de la información", no puede seleccionar otra columna en dicho apartado.</t>
  </si>
  <si>
    <t>En caso de que seleccione la columna "Otro mecanismo de control", debe anotar el nombre de dicho(s) mecanismo(s) de control en el recuadro destinado para tal efecto que se encuentra al final de la tabla de respuesta.</t>
  </si>
  <si>
    <t>En caso de que seleccione para todas las instituciones el código "3" o "9" en la columna "¿Cuenta con algún programa de seguridad de la información?", explique dicha situación en el recuadro que se encuentra en la parte inferior de la tabla de respuesta.</t>
  </si>
  <si>
    <r>
      <t xml:space="preserve">¿Cuenta con algún programa de seguridad de la información?
</t>
    </r>
    <r>
      <rPr>
        <i/>
        <sz val="8"/>
        <color theme="1"/>
        <rFont val="Arial"/>
        <family val="2"/>
      </rPr>
      <t>(1. Sí / 2. En proceso de integración / 3. No / 9. No identificado)</t>
    </r>
  </si>
  <si>
    <t>Mecanismos de control del programa de seguridad de la información</t>
  </si>
  <si>
    <t>Políticas de seguridad</t>
  </si>
  <si>
    <t>Seguridad organizacional</t>
  </si>
  <si>
    <t>Clasificación y control de activos</t>
  </si>
  <si>
    <t>Seguridad física y de entorno</t>
  </si>
  <si>
    <t>Seguridad en las comunicaciones y administración de operaciones</t>
  </si>
  <si>
    <t>Control de acceso, desarrollo y mantenimiento de sistemas</t>
  </si>
  <si>
    <t>Continuidad de las actividades</t>
  </si>
  <si>
    <t>Requerimientos legales y auditoría</t>
  </si>
  <si>
    <r>
      <t xml:space="preserve">Otro mecanismo de control
</t>
    </r>
    <r>
      <rPr>
        <i/>
        <sz val="8"/>
        <color theme="1"/>
        <rFont val="Arial"/>
        <family val="2"/>
      </rPr>
      <t>(especifique)</t>
    </r>
  </si>
  <si>
    <t>GRIS NO ID1</t>
  </si>
  <si>
    <t>TODAS INS IN5</t>
  </si>
  <si>
    <r>
      <t xml:space="preserve">Otro mecanismo de control:
</t>
    </r>
    <r>
      <rPr>
        <i/>
        <sz val="8"/>
        <color theme="1"/>
        <rFont val="Arial"/>
        <family val="2"/>
      </rPr>
      <t>(especifique)</t>
    </r>
  </si>
  <si>
    <t>12.9.-</t>
  </si>
  <si>
    <t>Indique las instituciones de la Administración Pública de su entidad federativa que actualmente generan documentos de archivo electrónicos. Por cada una de estas, señale el tipo de tratamiento que reciben dichos documentos.</t>
  </si>
  <si>
    <t>En caso de que determinada institución no genere documentos de archivo electrónicos, o no cuente con información para determinarlo, indíquelo en la columna correspondiente conforme al catálogo respectivo y deje el resto de la fila en blanco.</t>
  </si>
  <si>
    <t xml:space="preserve">Para cada institución, seleccione con una "X" el o los tipos de tratamiento que reciben los documentos de archivo electrónico que correspondan. </t>
  </si>
  <si>
    <t>Para cada institución, en caso de que seleccione la columna "No reciben algún tipo de tratamiento" o "No identificado" en el apartado "Tipo de tratamiento que reciben los documentos de archivo electrónico", no puede seleccionar otra columna en dicho apartado.</t>
  </si>
  <si>
    <t>En caso de que seleccione la columna "Otro tipo", debe anotar el nombre de dicho(s) tipo(s) de tratamiento en el recuadro destinado para tal efecto que se encuentra al final de la tabla de respuesta.</t>
  </si>
  <si>
    <r>
      <t xml:space="preserve">¿Genera documentos de archivo electrónicos?
</t>
    </r>
    <r>
      <rPr>
        <i/>
        <sz val="8"/>
        <color theme="1"/>
        <rFont val="Arial"/>
        <family val="2"/>
      </rPr>
      <t>(1. Sí / 2. No / 9. No identificado)</t>
    </r>
  </si>
  <si>
    <t>Tipo de tratamiento que reciben los documentos de archivo electrónico</t>
  </si>
  <si>
    <t>Se incorporan a expedientes electrónicos</t>
  </si>
  <si>
    <t>Se imprimen y se integran a un expediente de archivo de soporte en papel</t>
  </si>
  <si>
    <r>
      <t xml:space="preserve">Otro tipo
</t>
    </r>
    <r>
      <rPr>
        <i/>
        <sz val="8"/>
        <color theme="1"/>
        <rFont val="Arial"/>
        <family val="2"/>
      </rPr>
      <t>(especifique)</t>
    </r>
  </si>
  <si>
    <t>No reciben algún tipo de tratamiento</t>
  </si>
  <si>
    <t>GRI NO RE ID</t>
  </si>
  <si>
    <r>
      <t xml:space="preserve">Otro tipo:
</t>
    </r>
    <r>
      <rPr>
        <i/>
        <sz val="8"/>
        <color theme="1"/>
        <rFont val="Arial"/>
        <family val="2"/>
      </rPr>
      <t>(especifique)</t>
    </r>
  </si>
  <si>
    <t>12.10.-</t>
  </si>
  <si>
    <t>Señale, por cada una de las instituciones de la Administración Pública de su entidad federativa, los mecanismos empleados actualmente para la conservación y preservación de los documentos de archivo electrónicos generados.</t>
  </si>
  <si>
    <t>Para cada institución, seleccione con una "X" el o los mecanismos para la conservación y preservación de los documentos de archivo electrónicos generados que correspondan.</t>
  </si>
  <si>
    <t>Para cada institución, en caso de que seleccione la columna "No identificado", no puede seleccionar otra columna.</t>
  </si>
  <si>
    <t>En caso de que seleccione la columna "Otro mecanismo", debe anotar el nombre de dicho(s) mecanismo de conservación y preservación en el recuadro destinado para tal efecto que se encuentra al final de la tabla de respuesta.</t>
  </si>
  <si>
    <t>Mecanismos para la conservación y preservación de los documentos de archivo electrónicos generados</t>
  </si>
  <si>
    <t xml:space="preserve"> Se incorporan a servicios de nube</t>
  </si>
  <si>
    <t xml:space="preserve"> Se almacenan en carpetas electrónicas dentro de las computadoras</t>
  </si>
  <si>
    <t>Se guardan en CD, USB y/ o discos duros</t>
  </si>
  <si>
    <r>
      <t xml:space="preserve">Otro mecanismo
</t>
    </r>
    <r>
      <rPr>
        <i/>
        <sz val="8"/>
        <color theme="1"/>
        <rFont val="Arial"/>
        <family val="2"/>
      </rPr>
      <t>(especifique)</t>
    </r>
  </si>
  <si>
    <t>GRIS NO ID</t>
  </si>
  <si>
    <r>
      <t xml:space="preserve">Otro mecanismo:
</t>
    </r>
    <r>
      <rPr>
        <i/>
        <sz val="8"/>
        <color theme="1"/>
        <rFont val="Arial"/>
        <family val="2"/>
      </rPr>
      <t>(especifique)</t>
    </r>
  </si>
  <si>
    <t>12.11.-</t>
  </si>
  <si>
    <t>Indique las instituciones de la Administración Pública de su entidad federativa que actualmente cuentan con algún programa de preservación digital para el uso de sistemas de información.</t>
  </si>
  <si>
    <r>
      <t xml:space="preserve">¿Cuenta con algún programa de preservación digital para el uso de sistemas de información?
</t>
    </r>
    <r>
      <rPr>
        <i/>
        <sz val="8"/>
        <color theme="1"/>
        <rFont val="Arial"/>
        <family val="2"/>
      </rPr>
      <t>(1. Sí / 2. En proceso de integración / 3. No / 9. No identificado)</t>
    </r>
  </si>
  <si>
    <t>En el apartado "Personal que se encontraba ejerciendo sus funciones en las áreas operativas que integran el sistema institucional de archivos capacitado en la materia, según sexo" debe considerar al personal que haya concluido determinada acción formativa impartida y concluida entre el 01 de enero y el 31 de diciembre de 2024, independientemente de que, por cuestiones de temporalidad, cuente con el certificado, constancia, calificación aprobatoria, o cualquier documento que lo acredite.</t>
  </si>
  <si>
    <t xml:space="preserve">En caso de que alguna persona servidora pública haya concluido más de una acción formativa en la materia impartida y concluida entre el 01 de enero y el 31 de diciembre de 2024, debe ser considerada una sola vez en el registro de esta pregunta. </t>
  </si>
  <si>
    <t>En caso de que haya seleccionado para todas las instituciones el código "2" o "9" en la columna "¿Se impartieron acciones formativas en materia de administración de archivos y gestión documental al personal?" de la pregunta anterior, no puede registrar información en el presente reactivo.</t>
  </si>
  <si>
    <t>En caso de que no se hayan realizado acciones formativas en la materia en determinado tema, anote una "X" en la columna "No se realizaron acciones formativas en la materia" y deje el resto de la fila en blanco.</t>
  </si>
  <si>
    <t>XII.4 Recursos humanos</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</si>
  <si>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2024.
</t>
    </r>
    <r>
      <rPr>
        <b/>
        <i/>
        <sz val="8"/>
        <color theme="1"/>
        <rFont val="Arial"/>
        <family val="2"/>
      </rPr>
      <t>Al cierre del año:</t>
    </r>
    <r>
      <rPr>
        <i/>
        <sz val="8"/>
        <color theme="1"/>
        <rFont val="Arial"/>
        <family val="2"/>
      </rPr>
      <t xml:space="preserve"> la información se refiere a lo existente al 31 de diciembre de 2024.</t>
    </r>
  </si>
  <si>
    <t>4.- Salvo aquellas preguntas que no requieran información por institución, el listado de instituciones que se despliega es el mismo que registró como respuesta en la pregunta 1.1 de la sección I del módulo 1 de este censo.</t>
  </si>
  <si>
    <t>5.- No debe considerar a las personas prestadoras de servicio social ni de prácticas profesionales.</t>
  </si>
  <si>
    <t>XII.4.1 Perfil del personal del archivo de concentración y del archivo histórico</t>
  </si>
  <si>
    <t>12.12.-</t>
  </si>
  <si>
    <t>Indique, por cada una de las instituciones de la Administración Pública de su entidad federativa, las áreas operativas seleccionadas que integran el sistema institucional de archivos que al cierre del año 2024 contaban con alguna persona servidora pública responsable de su funcionamiento. Asimismo, anote la cantidad de personal que se encontraba ejerciendo sus funciones en dichas áreas operativas al cierre del referido año, así como la cantidad de este adscrito a las mismas, según sexo.</t>
  </si>
  <si>
    <t>Para cada institución, en caso de que haya seleccionado para determinada área operativa el código "2", "3" o "9" en la columna "¿Contaba con el área operativa?" del respectivo apartado de la pregunta 12.2, no puede registrar información en los apartados "Personal que se encontraba ejerciendo sus funciones en el área operativa, según sexo" y "Personal adscrito al área operativa, según sexo" de dicha área operativa.</t>
  </si>
  <si>
    <t>Para cada institución, en caso de que una misma persona servidora pública haya sido responsable del funcionamiento de ambas áreas operativas, seleccione el código "1" en la columna "¿Contaba con alguna persona servidora pública responsable de su funcionamiento?" de cada una de estas. La especificación de dicha situación se requiere en las siguientes preguntas.</t>
  </si>
  <si>
    <t>En el apartado "Personal que se encontraba ejerciendo sus funciones en el área operativa, según sexo" debe considerar la totalidad del personal que se encontraba ejerciendo sus funciones en determinada área operativa, independientemente de que se haya encontrado adscrito a las mismas.</t>
  </si>
  <si>
    <t>En el apartado "Personal adscrito al área operativa, según sexo" debe considerar la totalidad del personal que se haya encontrado adscrito a determinada área operativa.</t>
  </si>
  <si>
    <t>Para cada institución y área operativa, en los apartados "Personal que se encontraba ejerciendo sus funciones en el área operativa, según sexo" y "Personal adscrito al área operativa, según sexo" no debe considerar a la persona servidora pública responsable de su funcionamiento.</t>
  </si>
  <si>
    <t>Para cada institución y área operativa, la cantidad registrada en la columna "Total" del apartado "Personal adscrito al área operativa, según sexo" debe ser igual o menor a la cantidad reportada en la columna "Total" del apartado "Personal que se encontraba ejerciendo sus funciones en el área operativa, según sexo", así como corresponder a su desagregación por sexo.</t>
  </si>
  <si>
    <t>Archivo de concentración</t>
  </si>
  <si>
    <t>Archivo histórico</t>
  </si>
  <si>
    <r>
      <t xml:space="preserve">¿Contaba con alguna persona servidora pública responsable de su funcionamiento?
</t>
    </r>
    <r>
      <rPr>
        <i/>
        <sz val="8"/>
        <color theme="1"/>
        <rFont val="Arial"/>
        <family val="2"/>
      </rPr>
      <t>(1. Sí / 2. No / 9. No identificado)</t>
    </r>
  </si>
  <si>
    <t>Personal que se encontraba ejerciendo sus funciones en el área operativa, según sexo</t>
  </si>
  <si>
    <t>Personal adscrito al área operativa, según sexo</t>
  </si>
  <si>
    <t>Total</t>
  </si>
  <si>
    <t>Hombres</t>
  </si>
  <si>
    <t>Mujeres</t>
  </si>
  <si>
    <t>ME O IG IN6</t>
  </si>
  <si>
    <t>TOTAL1</t>
  </si>
  <si>
    <t>NS1</t>
  </si>
  <si>
    <t>SUMA1</t>
  </si>
  <si>
    <t>COMP1</t>
  </si>
  <si>
    <t>TOTAL2</t>
  </si>
  <si>
    <t>NS2</t>
  </si>
  <si>
    <t>SUMA2</t>
  </si>
  <si>
    <t>COMP2</t>
  </si>
  <si>
    <t>TOTAL3</t>
  </si>
  <si>
    <t>NS3</t>
  </si>
  <si>
    <t>SUMA3</t>
  </si>
  <si>
    <t>COMP3</t>
  </si>
  <si>
    <t>TOTAL4</t>
  </si>
  <si>
    <t>NS4</t>
  </si>
  <si>
    <t>SUMA4</t>
  </si>
  <si>
    <t>COMP4</t>
  </si>
  <si>
    <t>S</t>
  </si>
  <si>
    <t>SUM COMP:</t>
  </si>
  <si>
    <t>12.13.-</t>
  </si>
  <si>
    <t>Indique las instituciones de la Administración Pública de su entidad federativa que al cierre del año 2024 contaban con una persona coordinadora general de archivos. Por cada una de estas, señale los datos solicitados de dicha persona al cierre del referido año, utilizando para tal efecto los catálogos que se presentan en la parte inferior de la siguiente tabla.</t>
  </si>
  <si>
    <t>Para cada institución, en caso de que no haya contado con una persona coordinadora general de archivos, o no cuente con información para determinarlo, indíquelo en la columna correspondiente conforme al catálogo respectivo y deje el resto de la fila en blanco.</t>
  </si>
  <si>
    <t>Para el caso de la edad, debe considerar los años cumplidos al 31 de diciembre de 2024.</t>
  </si>
  <si>
    <t>Para el caso de los ingresos brutos mensuales, debe considerar aquellos percibidos por el desempeño de sus funciones como persona coordinadora general de archivos. Estos ingresos deben anotarse en pesos mexicanos (números enteros), por lo que no debe agregar la frase "miles o millones" ni desagregar decimales.</t>
  </si>
  <si>
    <t>Para el caso de los ingresos brutos mensuales, en caso de que la persona coordinadora general de archivos no haya recibido alguna contraprestación por el ejercicio de dicho cargo, anote "NA" (No aplica) en la columna correspondiente y justifíquelo en el recuadro que se encuentra en la parte inferior de los catálogos de respuesta.</t>
  </si>
  <si>
    <t>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2024.</t>
  </si>
  <si>
    <t>Para el caso del último grado de estudios, en caso de que registre el código "1" en la columna "Nivel de escolaridad", debe anotar el código "8" en la columna "Estatus".</t>
  </si>
  <si>
    <t>Para el caso del último grado de estudios, en caso de que registre el código "2", "3" o "4" en la columna "Nivel de escolaridad", no puede hacer uso del código "4" en la columna "Estatus".</t>
  </si>
  <si>
    <t>Para el caso del último grado de estudios, en caso de que registre el código "9" en la columna "Nivel de escolaridad", únicamente puede seleccionar el código "9" en la columna "Estatus".</t>
  </si>
  <si>
    <t>En la columna "¿Cuenta con alguna especialización en la materia?" debe considerar si la persona coordinadora general de archivos cuenta con alguna especialización académica en materia de administración de archivos y gestión documental (curso de actualización, diplomado, especialidad, licenciatura, maestría, doctorado, entre otros).</t>
  </si>
  <si>
    <t>Para el caso de la antigüedad en el servicio público, debe considerar los años cumplidos en el mismo al 31 de diciembre de 2024, aunque estos no hayan sido continuos y/ o en el mismo cargo y/ o plaza. En caso de que dicha antigüedad sea menor a 12 meses, debe registrar 0.</t>
  </si>
  <si>
    <t>Para el caso de la antigüedad en el cargo, debe considerar los años continuos cumplidos en el mismo al 31 de diciembre de 2024. En caso de que dicha antigüedad sea menor a 12 meses, debe registrar 0. En consecuencia, el dato registrado en esta columna debe ser igual o menor al reportado en la columna "Antigüedad en el servicio público".</t>
  </si>
  <si>
    <t>Para el caso del grupo de mando, debe considerar el grupo jerárquico y puesto de referencia tomando como base el catálogo establecido en el Manual de Percepciones de los Servidores Públicos de las dependencias y entidades de la Administración Pública Federal. Para mayor referencia, consultar: https://www.dof.gob.mx/nota_detalle.php?codigo=5729177&amp;fecha=31/05/2024#gsc.tab=0.</t>
  </si>
  <si>
    <t>Para cada institución, en caso de que la persona coordinadora general de archivos no sea la misma que la de otra institución, deje la columna "Institución con la misma persona coordinadora general de archivos" en blanco.</t>
  </si>
  <si>
    <t>En caso de que dos o más instituciones tengan a la misma persona coordinadora general de archivos, únicamente debe registrar la información correspondiente en una de ellas. En el resto, en la columna "Institución con la misma persona coordinadora general de archivos" anote el numeral de la institución en la que haya reportado la información, y deje el resto de la fila en blanco.</t>
  </si>
  <si>
    <t>En caso de que seleccione el código "5" en la columna "Régimen de contratación", debe anotar el nombre de dicho(s) régimen(es) de contratación en el recuadro destinado para tal efecto que se encuentra al final de la tabla de respuesta.</t>
  </si>
  <si>
    <t>En caso de que seleccione el código "10" en la columna "Grupo de mando", debe anotar el nombre de dicho(s) grupo(s) de mando en el recuadro destinado para tal efecto que se encuentra al final de la tabla de respuesta.</t>
  </si>
  <si>
    <r>
      <t xml:space="preserve">¿Contaba con una persona coordinadora general de archivos?
</t>
    </r>
    <r>
      <rPr>
        <i/>
        <sz val="8"/>
        <color theme="1"/>
        <rFont val="Arial"/>
        <family val="2"/>
      </rPr>
      <t>(1. Sí / 2. No / 9. No identificado)</t>
    </r>
  </si>
  <si>
    <t>Perfil de la persona coordinadora general de archivos</t>
  </si>
  <si>
    <t>Institución con la misma persona coordinadora general de archivos</t>
  </si>
  <si>
    <r>
      <t xml:space="preserve">Sexo </t>
    </r>
    <r>
      <rPr>
        <i/>
        <sz val="8"/>
        <color theme="1"/>
        <rFont val="Arial"/>
        <family val="2"/>
      </rPr>
      <t xml:space="preserve">(ver catálogo) </t>
    </r>
  </si>
  <si>
    <r>
      <t xml:space="preserve">Régimen de contratación </t>
    </r>
    <r>
      <rPr>
        <i/>
        <sz val="8"/>
        <color theme="1"/>
        <rFont val="Arial"/>
        <family val="2"/>
      </rPr>
      <t xml:space="preserve">(ver catálogo) </t>
    </r>
  </si>
  <si>
    <r>
      <t xml:space="preserve">Edad </t>
    </r>
    <r>
      <rPr>
        <i/>
        <sz val="8"/>
        <color theme="1"/>
        <rFont val="Arial"/>
        <family val="2"/>
      </rPr>
      <t>(años)</t>
    </r>
  </si>
  <si>
    <r>
      <t xml:space="preserve">Ingresos brutos mensuales </t>
    </r>
    <r>
      <rPr>
        <i/>
        <sz val="8"/>
        <color theme="1"/>
        <rFont val="Arial"/>
        <family val="2"/>
      </rPr>
      <t>(pesos)</t>
    </r>
  </si>
  <si>
    <t>Último grado de estudios</t>
  </si>
  <si>
    <r>
      <t xml:space="preserve">¿Cuenta con alguna especialización en la materia? </t>
    </r>
    <r>
      <rPr>
        <i/>
        <sz val="8"/>
        <color theme="1"/>
        <rFont val="Arial"/>
        <family val="2"/>
      </rPr>
      <t>(ver catálogo)</t>
    </r>
  </si>
  <si>
    <r>
      <t xml:space="preserve">Antigüedad en el servicio público </t>
    </r>
    <r>
      <rPr>
        <i/>
        <sz val="8"/>
        <color theme="1"/>
        <rFont val="Arial"/>
        <family val="2"/>
      </rPr>
      <t>(años)</t>
    </r>
  </si>
  <si>
    <r>
      <t xml:space="preserve">Antigüedad en el cargo </t>
    </r>
    <r>
      <rPr>
        <i/>
        <sz val="8"/>
        <color theme="1"/>
        <rFont val="Arial"/>
        <family val="2"/>
      </rPr>
      <t>(años)</t>
    </r>
  </si>
  <si>
    <r>
      <t xml:space="preserve">Grupo de mando </t>
    </r>
    <r>
      <rPr>
        <i/>
        <sz val="8"/>
        <color theme="1"/>
        <rFont val="Arial"/>
        <family val="2"/>
      </rPr>
      <t xml:space="preserve">(ver catálogo) </t>
    </r>
  </si>
  <si>
    <t>CNGE_2025_M2_Secc9 P. 9.1</t>
  </si>
  <si>
    <r>
      <t xml:space="preserve">Nivel de escolaridad </t>
    </r>
    <r>
      <rPr>
        <i/>
        <sz val="8"/>
        <color theme="1"/>
        <rFont val="Arial"/>
        <family val="2"/>
      </rPr>
      <t>(ver catálogo)</t>
    </r>
  </si>
  <si>
    <r>
      <t xml:space="preserve">Estatus </t>
    </r>
    <r>
      <rPr>
        <i/>
        <sz val="8"/>
        <color theme="1"/>
        <rFont val="Arial"/>
        <family val="2"/>
      </rPr>
      <t>(ver catálogo)</t>
    </r>
  </si>
  <si>
    <t>ESTATUS_FIL</t>
  </si>
  <si>
    <t>ESTATUS_COL</t>
  </si>
  <si>
    <t>ULT GRA 18</t>
  </si>
  <si>
    <t>ULT GRA 234</t>
  </si>
  <si>
    <t>ULT GRA 99</t>
  </si>
  <si>
    <t>ANTIG_CARGO</t>
  </si>
  <si>
    <t>ES NUMERO</t>
  </si>
  <si>
    <t>LARGO DEC</t>
  </si>
  <si>
    <t>COMP DEC</t>
  </si>
  <si>
    <t>Edad</t>
  </si>
  <si>
    <r>
      <t xml:space="preserve">Otro régimen de contratación:
</t>
    </r>
    <r>
      <rPr>
        <i/>
        <sz val="8"/>
        <color theme="1"/>
        <rFont val="Arial"/>
        <family val="2"/>
      </rPr>
      <t>(especifique)</t>
    </r>
  </si>
  <si>
    <r>
      <t xml:space="preserve">Otro grupo de mando:
</t>
    </r>
    <r>
      <rPr>
        <i/>
        <sz val="8"/>
        <color theme="1"/>
        <rFont val="Arial"/>
        <family val="2"/>
      </rPr>
      <t>(especifique)</t>
    </r>
  </si>
  <si>
    <t>Catálogo de sexo</t>
  </si>
  <si>
    <t>Catálogo de nivel de escolaridad</t>
  </si>
  <si>
    <t>Catálogo de grupo de mando</t>
  </si>
  <si>
    <t>Hombre</t>
  </si>
  <si>
    <t>Ninguno</t>
  </si>
  <si>
    <t>Secretaría de Estado</t>
  </si>
  <si>
    <t>Mujer</t>
  </si>
  <si>
    <t>Preescolar o primaria</t>
  </si>
  <si>
    <t>Subsecretaría de Estado, Oficialía Mayor o equivalente</t>
  </si>
  <si>
    <t>Secundaria</t>
  </si>
  <si>
    <t>Jefatura de Unidad o equivalente</t>
  </si>
  <si>
    <t>Preparatoria</t>
  </si>
  <si>
    <t>Dirección General o equivalente</t>
  </si>
  <si>
    <t>Catálogo de régimen de contratación</t>
  </si>
  <si>
    <t>Carrera técnica o carrera comercial</t>
  </si>
  <si>
    <t>Dirección General Adjunta o equivalente</t>
  </si>
  <si>
    <t>Confianza</t>
  </si>
  <si>
    <t>Licenciatura</t>
  </si>
  <si>
    <t>Coordinación, Dirección de Área o equivalente</t>
  </si>
  <si>
    <t>Base</t>
  </si>
  <si>
    <t>Maestría</t>
  </si>
  <si>
    <t>Subdirección de Área o equivalente</t>
  </si>
  <si>
    <t>Eventual</t>
  </si>
  <si>
    <t>Doctorado</t>
  </si>
  <si>
    <t>Jefatura de Departamento o equivalente</t>
  </si>
  <si>
    <t>Honorarios</t>
  </si>
  <si>
    <t>Enlace o equivalente</t>
  </si>
  <si>
    <r>
      <t xml:space="preserve">Otro régimen de contratación </t>
    </r>
    <r>
      <rPr>
        <i/>
        <sz val="8"/>
        <rFont val="Arial"/>
        <family val="2"/>
      </rPr>
      <t>(especifique)</t>
    </r>
  </si>
  <si>
    <r>
      <t xml:space="preserve">Otro grupo de mando </t>
    </r>
    <r>
      <rPr>
        <i/>
        <sz val="8"/>
        <color theme="1"/>
        <rFont val="Arial"/>
        <family val="2"/>
      </rPr>
      <t>(especifique)</t>
    </r>
  </si>
  <si>
    <t>Catálogo de estatus del nivel de escolaridad</t>
  </si>
  <si>
    <t>Cursando</t>
  </si>
  <si>
    <t>Catálogo de condición de especialización en la materia</t>
  </si>
  <si>
    <t>Inconcluso</t>
  </si>
  <si>
    <t>Sí</t>
  </si>
  <si>
    <t>Concluido</t>
  </si>
  <si>
    <t>No</t>
  </si>
  <si>
    <t xml:space="preserve">Titulado </t>
  </si>
  <si>
    <t>No aplica</t>
  </si>
  <si>
    <t>12.14.-</t>
  </si>
  <si>
    <t>Indique, por cada una de las instituciones de la Administración Pública de su entidad federativa, los datos de la persona servidora pública responsable del funcionamiento del archivo de concentración al cierre del año 2024, utilizando para tal efecto los catálogos que se presentan en la parte inferior de la siguiente tabla.</t>
  </si>
  <si>
    <t>Para cada institución, en caso de que haya seleccionado el código "2" o "9" en la columna "¿Contaba con alguna persona servidora pública responsable de su funcionamiento?" del apartado "Archivo de concentración" de la pregunta 12.12, no puede registrar información en el presente reactivo.</t>
  </si>
  <si>
    <t>Para cada institución, en caso de que la persona servidora pública responsable del archivo de concentración sea la persona coordinadora general de archivos, en la columna "Persona coordinadora general de archivos" anote una "X" y deje el resto de la fila en blanco.</t>
  </si>
  <si>
    <t>Para el caso de los ingresos brutos mensuales, debe considerar aquellos percibidos por el desempeño de sus funciones como persona servidora pública responsable del archivo de concentración. Estos ingresos deben anotarse en pesos mexicanos (números enteros), por lo que no debe agregar la frase "miles o millones" ni desagregar decimales.</t>
  </si>
  <si>
    <t>Para el caso de los ingresos brutos mensuales, en caso de que la persona servidora pública responsable del archivo de concentración no haya recibido alguna contraprestación por el ejercicio de dicho cargo, anote "NA" (No aplica) en la columna correspondiente y justifíquelo en el recuadro que se encuentra en la parte inferior de los catálogos de respuesta.</t>
  </si>
  <si>
    <t>En la columna "¿Cuenta con alguna especialización en la materia?" debe considerar si la persona servidora pública responsable del archivo de concentración cuenta con alguna especialización académica en materia de administración de archivos y gestión documental (curso de actualización, diplomado, especialidad, licenciatura, maestría, doctorado, entre otros).</t>
  </si>
  <si>
    <t>Para cada institución, en caso de que la persona servidora pública responsable del archivo de concentración no sea la misma que la de otra institución, deje la columna "Institución con la misma persona servidora pública responsable del archivo de concentración" en blanco.</t>
  </si>
  <si>
    <t>En caso de que dos o más instituciones tengan a la misma persona servidora pública responsable del archivo de concentración, únicamente debe registrar la información correspondiente en una de ellas. En el resto, en la columna "Institución con la misma persona servidora pública responsable del archivo de concentración" anote el numeral de la institución en la que haya reportado la información, y deje el resto de la fila en blanco.</t>
  </si>
  <si>
    <t>Persona coordinadora general de archivos</t>
  </si>
  <si>
    <t>Perfil de la persona servidora pública responsable del archivo de concentración</t>
  </si>
  <si>
    <t>Institución con la misma persona servidora pública responsable del archivo de concentración</t>
  </si>
  <si>
    <t>12.15.-</t>
  </si>
  <si>
    <t>Indique, por cada una de las instituciones de la Administración Pública de su entidad federativa, los datos de la persona servidora pública responsable del funcionamiento del archivo histórico al cierre del año 2024, utilizando para tal efecto los catálogos que se presentan en la parte inferior de la siguiente tabla.</t>
  </si>
  <si>
    <t>Para cada institución, en caso de que haya seleccionado el código "2" o "9" en la columna "¿Contaba con alguna persona servidora pública responsable de su funcionamiento?" del apartado "Archivo histórico" de la pregunta 12.12, no puede registrar información en el presente reactivo.</t>
  </si>
  <si>
    <t>Para cada institución, en caso de que la persona servidora pública responsable del archivo histórico sea la persona coordinadora general de archivos, en la columna "Persona coordinadora general de archivos" anote una "X" y deje el resto de la fila en blanco.</t>
  </si>
  <si>
    <t>Para cada institución, en caso de que la persona servidora pública responsable del archivo histórico sea la misma persona servidora pública responsable del archivo de concentración, en la columna "Persona servidora pública responsable del archivo de concentración" anote una "X" y deje el resto de la fila en blanco.</t>
  </si>
  <si>
    <t>Para el caso de los ingresos brutos mensuales, debe considerar aquellos percibidos por el desempeño de sus funciones como persona servidora pública responsable del archivo histórico. Estos ingresos deben anotarse en pesos mexicanos (números enteros), por lo que no debe agregar la frase "miles o millones" ni desagregar decimales.</t>
  </si>
  <si>
    <t>Para el caso de los ingresos brutos mensuales, en caso de que la persona servidora pública responsable del archivo histórico no haya recibido alguna contraprestación por el ejercicio de dicho cargo, anote "NA" (No aplica) en la columna correspondiente y justifíquelo en el recuadro que se encuentra en la parte inferior de los catálogos de respuesta.</t>
  </si>
  <si>
    <t>En la columna "¿Cuenta con alguna especialización en la materia?" debe considerar si la persona servidora pública responsable del archivo histórico cuenta con alguna especialización académica en materia de administración de archivos y gestión documental (curso de actualización, diplomado, especialidad, licenciatura, maestría, doctorado, entre otros).</t>
  </si>
  <si>
    <t>Para cada institución, en caso de que la persona servidora pública responsable del archivo histórico no sea la misma que la de otra institución, deje la columna "Institución con la misma persona servidora pública responsable del archivo histórico" en blanco.</t>
  </si>
  <si>
    <t>En caso de que dos o más instituciones tengan a la misma persona servidora pública responsable del archivo histórico, únicamente debe registrar la información correspondiente en una de ellas. En el resto, en la columna "Institución con la misma persona servidora pública responsable del archivo histórico" anote el numeral de la institución en la que haya reportado la información, y deje el resto de la fila en blanco.</t>
  </si>
  <si>
    <t>Persona servidora pública responsable del archivo de concentración</t>
  </si>
  <si>
    <t>Perfil de la persona servidora pública responsable del archivo histórico</t>
  </si>
  <si>
    <t>Institución con la misma persona servidora pública responsable del archivo histórico</t>
  </si>
  <si>
    <t>XII.4.2 Capacitación en materia de administración de archivos y gestión documental</t>
  </si>
  <si>
    <t>1.- Debe considerar la información de las acciones formativas en materia de administración de archivos y gestión documental impartidas al personal que se encontraba ejerciendo sus funciones en las áreas operativas que integran el sistema institucional de archivos, independientemente de las instituciones, unidades administrativas o áreas que las hayan impartido.</t>
  </si>
  <si>
    <t>2.- Únicamente debe considerar aquellas acciones formativas que hayan realizado o consideren realizar alguna evaluación para su acreditación, por lo que no debe considerar aquellas de carácter informativo o de naturaleza similar.</t>
  </si>
  <si>
    <r>
      <t xml:space="preserve">1.- </t>
    </r>
    <r>
      <rPr>
        <b/>
        <i/>
        <sz val="8"/>
        <rFont val="Arial"/>
        <family val="2"/>
      </rPr>
      <t xml:space="preserve">Acciones formativas. </t>
    </r>
    <r>
      <rPr>
        <i/>
        <sz val="8"/>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</si>
  <si>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</si>
  <si>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</si>
  <si>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</si>
  <si>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t>12.16.-</t>
  </si>
  <si>
    <t>Indique las instituciones de la Administración Pública de su entidad federativa en las que durante el año 2024 se impartieron acciones formativas en materia de administración de archivos y gestión documental al personal que se encontraba ejerciendo sus funciones en las áreas operativas que integran el sistema institucional de archivos. Por cada una de estas, anote la cantidad de acciones formativas impartidas en la materia, según medio de presentación, así como la cantidad de personal capacitado en la materia, según sexo.</t>
  </si>
  <si>
    <t>En caso de que no se le hayan impartido acciones formativas en materia de administración de archivos y gestión documental al personal de determinada institución, o no cuente con información para determinarlo, indíquelo en la columna correspondiente conforme al catálogo respectivo y deje el resto de la fila en blanco.</t>
  </si>
  <si>
    <t>En el apartado "Acciones formativas impartidas en la materia, según medio de presentación" debe considerar las acciones formativas en la materia impartidas del 01 de enero al 31 de diciembre de 2024 al personal, independientemente de que hayan concluido durante el referido año.</t>
  </si>
  <si>
    <t>En el apartado "Acciones formativas impartidas y concluidas en la materia, según medio de presentación" debe considerar las acciones formativas en la materia impartidas del 01 de enero al 31 de diciembre de 2024 al personal, y que además hayan concluido durante el referido año.</t>
  </si>
  <si>
    <t>Para cada institución, la cantidad registrada en la columna "Total" del apartado "Acciones formativas impartidas y concluidas en la materia, según medio de presentación" debe ser igual o menor a la cantidad reportada en la columna "Total" del apartado "Acciones formativas impartidas en la materia, según medio de presentación", así como corresponder a su desagregación por medio de presentación.</t>
  </si>
  <si>
    <t>Para cada institución, en caso de que la cantidad reportada en la columna "Total" del apartado "Acciones formativas impartidas y concluidas en la materia, según medio de presentación" no sea un dato numérico mayor a cero, no puede registrar información en el apartado "Personal que se encontraba ejerciendo sus funciones en las áreas operativas que integran el sistema institucional de archivos capacitado en la materia, según sexo".</t>
  </si>
  <si>
    <r>
      <t xml:space="preserve">¿Se impartieron acciones formativas en materia de administración de archivos y gestión documental al personal?
</t>
    </r>
    <r>
      <rPr>
        <i/>
        <sz val="8"/>
        <color theme="1"/>
        <rFont val="Arial"/>
        <family val="2"/>
      </rPr>
      <t>(1. Sí / 2. No / 9. No identificado)</t>
    </r>
  </si>
  <si>
    <t>Acciones formativas impartidas en la materia, según medio de presentación</t>
  </si>
  <si>
    <t>Acciones formativas impartidas y concluidas en la materia, según medio de presentación</t>
  </si>
  <si>
    <t>Personal que se encontraba ejerciendo sus funciones en las áreas operativas que integran el sistema institucional de archivos capacitado en la materia, según sexo</t>
  </si>
  <si>
    <t xml:space="preserve">Presencial </t>
  </si>
  <si>
    <t>En línea</t>
  </si>
  <si>
    <t>Síncrono</t>
  </si>
  <si>
    <t>ME O IG IN4</t>
  </si>
  <si>
    <t>12.17.-</t>
  </si>
  <si>
    <t xml:space="preserve">Anote la cantidad de acciones formativas en materia de administración de archivos y gestión documental, según tema, impartidas durante el año 2024 al personal que se encontraba ejerciendo sus funciones en las áreas operativas que integran el sistema institucional de archivos de la Administración Pública de su entidad federativa, así como la cantidad de personal capacitado en la materia, según sexo. </t>
  </si>
  <si>
    <t>La suma de las cantidades registradas en la columna "Acciones formativas impartidas en la materia" debe ser igual o mayor a la suma de las cantidades reportadas como respuesta en la columna "Total" del apartado "Acciones formativas impartidas en la materia, según medio de presentación" de la pregunta anterior, toda vez que una acción formativa pudo haber contemplado más de un tema.</t>
  </si>
  <si>
    <t>La cantidad registrada en la columna "Acciones formativas impartidas en la materia" de cada tema debe ser igual o menor a la suma de las cantidades reportadas como respuesta en la columna "Total" del apartado "Acciones formativas impartidas en la materia,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</si>
  <si>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en la materia" debe ser igual o mayor a la suma de las cantidades reportadas como respuesta en la columna "Total" del apartado "Acciones formativas impartidas y concluidas en la materia, según medio de presentación" de la pregunta anterior, toda vez que una acción formativa pudo haber contemplado más de un tema.</t>
  </si>
  <si>
    <t>La cantidad registrada en la columna "Acciones formativas impartidas y concluidas en la materia" de cada tema debe ser igual o menor a la suma de las cantidades reportadas como respuesta en la columna "Total" del apartado "Acciones formativas impartidas y concluidas en la materia,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</si>
  <si>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en la materia" debe ser igual o menor a la suma de las cantidades reportadas en la columna "Acciones formativas impartidas en la materia", así como corresponder a su desagregación por tema.</t>
  </si>
  <si>
    <t>En caso de que la cantidad reportada en la columna "Acciones formativas impartidas y concluidas en la materia" de determinado tema no sea un dato numérico mayor a cero, no puede registrar información en el apartado "Personal que se encontraba ejerciendo sus funciones en las áreas operativas que integran el sistema institucional de archivos capacitado en la materia, según sexo" de dicho tema.</t>
  </si>
  <si>
    <t>La suma de las cantidades registradas en la columna "Total" debe ser igual o mayor a la suma de las cantidades reportadas como respuesta en la columna "Total" del apartado "Personal que se encontraba ejerciendo sus funciones en las áreas operativas que integran el sistema institucional de archivos capacitado en la materia, según sexo" de la pregunta anterior, así como corresponder a su desagregación por sexo; toda vez que una persona servidora pública pudo haber concluido más de una acción formativa en la materia en el mismo o en diferentes temas.</t>
  </si>
  <si>
    <t>La cantidad registrada en la columna "Total" de cada tema debe ser igual o menor a la suma de las cantidades reportadas como respuesta en la columna "Total" del apartado "Personal que se encontraba ejerciendo sus funciones en las áreas operativas que integran el sistema institucional de archivos capacitado en la materia, según sexo" de la pregunta anterior, así como corresponder a su desagregación por sexo. En caso de que esta instrucción no le aplique, justifíquelo en el recuadro que se encuentra al final de la tabla de respuesta.</t>
  </si>
  <si>
    <t>0 y 2 NO; 1 SI</t>
  </si>
  <si>
    <t>En caso de que registre algún valor numérico mayor a cero en el numeral 6, debe anotar el nombre de dicho(s) tema(s) en el recuadro destinado para tal efecto que se encuentra al final de la tabla de respuesta.</t>
  </si>
  <si>
    <t>Temas</t>
  </si>
  <si>
    <t>No se realizaron acciones formativas en la materia</t>
  </si>
  <si>
    <t>Acciones formativas impartidas en la materia</t>
  </si>
  <si>
    <t>Acciones formativas impartidas y concluidas en la materia</t>
  </si>
  <si>
    <t>GRIS FILA</t>
  </si>
  <si>
    <t>MA O IGIN3</t>
  </si>
  <si>
    <t>ME O IGIN4</t>
  </si>
  <si>
    <t>MA O IGIN5</t>
  </si>
  <si>
    <t>ME O IGIN6</t>
  </si>
  <si>
    <t>ME O IGIN7</t>
  </si>
  <si>
    <t>MA O IGIN9</t>
  </si>
  <si>
    <t>ME O IGIN10</t>
  </si>
  <si>
    <t>N°INST</t>
  </si>
  <si>
    <t>BANDERAS</t>
  </si>
  <si>
    <t>LIST_COMP</t>
  </si>
  <si>
    <t xml:space="preserve">1. </t>
  </si>
  <si>
    <t>Marco jurídico en materia de administración de archivos y gestión documental</t>
  </si>
  <si>
    <t xml:space="preserve">2. </t>
  </si>
  <si>
    <t>Resguardo de información y archivos</t>
  </si>
  <si>
    <t xml:space="preserve">3. </t>
  </si>
  <si>
    <t>Archivo de trámite</t>
  </si>
  <si>
    <r>
      <t xml:space="preserve">Otro tema </t>
    </r>
    <r>
      <rPr>
        <i/>
        <sz val="8"/>
        <color theme="1"/>
        <rFont val="Arial"/>
        <family val="2"/>
      </rPr>
      <t>(especifique)</t>
    </r>
  </si>
  <si>
    <r>
      <rPr>
        <sz val="9"/>
        <color theme="1"/>
        <rFont val="Arial"/>
        <family val="2"/>
      </rPr>
      <t xml:space="preserve">Otro tema:
</t>
    </r>
    <r>
      <rPr>
        <i/>
        <sz val="8"/>
        <color theme="1"/>
        <rFont val="Arial"/>
        <family val="2"/>
      </rPr>
      <t>(especifique)</t>
    </r>
  </si>
  <si>
    <t>XII.5 Recursos presupuestales</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</si>
  <si>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2024.</t>
    </r>
  </si>
  <si>
    <r>
      <t xml:space="preserve">1.- </t>
    </r>
    <r>
      <rPr>
        <b/>
        <i/>
        <sz val="8"/>
        <rFont val="Arial"/>
        <family val="2"/>
      </rPr>
      <t xml:space="preserve">Presupuesto ejercido. </t>
    </r>
    <r>
      <rPr>
        <i/>
        <sz val="8"/>
        <rFont val="Arial"/>
        <family val="2"/>
      </rPr>
      <t>Se refiere al importe total erogado, el cual se encuentra respaldado por documentos comprobatorios presentados ante las dependencias o entidades autorizadas, con cargo al presupuesto aprobado.</t>
    </r>
  </si>
  <si>
    <t>12.18.-</t>
  </si>
  <si>
    <t>Indique, por cada una de las instituciones de la Administración Pública de su entidad federativa, las áreas operativas seleccionadas que integran el sistema institucional de archivos de las que sea posible identificar el presupuesto ejercido durante el año 2024. Por cada una de estas, anote el total de presupuesto ejercido.</t>
  </si>
  <si>
    <t>Para cada institución, en caso de que haya seleccionado para determinada área operativa el código "2", "3" o "9" en la columna "¿Contaba con el área operativa?" del respectivo apartado de la pregunta 12.2, no puede registrar información en el apartado correspondiente a dicha área operativa.</t>
  </si>
  <si>
    <t>En caso de que no sea posible identificar el presupuesto ejercido por el archivo de concentración de determinada institución, o no cuente con información para determinarlo, indíquelo en la columna correspondiente conforme al catálogo respectivo y deje la columna "Presupuesto ejercido" del apartado "Archivo de concentración" en blanco.</t>
  </si>
  <si>
    <t>En caso de que no sea posible identificar el presupuesto ejercido por el archivo histórico de determinada institución, o no cuente con información para determinarlo, indíquelo en la columna correspondiente conforme al catálogo respectivo y deje la columna "Presupuesto ejercido" del apartado "Archivo histórico" en blanco.</t>
  </si>
  <si>
    <t>Las cifras deben anotarse en pesos mexicanos (no debe agregar la frase “miles o millones de pesos”).</t>
  </si>
  <si>
    <t>No debe considerar decimales en las cifras registradas, por lo que debe redondearlas a su valor entero más cercano.</t>
  </si>
  <si>
    <r>
      <t xml:space="preserve">¿Es posible identificar el presupuesto ejercido por el área operativa?
</t>
    </r>
    <r>
      <rPr>
        <i/>
        <sz val="8"/>
        <color theme="1"/>
        <rFont val="Arial"/>
        <family val="2"/>
      </rPr>
      <t>(1. Sí / 2. No / 9. No identificado)</t>
    </r>
  </si>
  <si>
    <t>Presupuesto ejercido</t>
  </si>
  <si>
    <t>ES NUMERO1</t>
  </si>
  <si>
    <t>ES NUMERO2</t>
  </si>
  <si>
    <t>LARGO DEC1</t>
  </si>
  <si>
    <t>COMP DEC1</t>
  </si>
  <si>
    <t>LARGO DEC2</t>
  </si>
  <si>
    <t>COMP DEC2</t>
  </si>
  <si>
    <t>Pregunta 12.2</t>
  </si>
  <si>
    <t>Instrucciones generales:</t>
  </si>
  <si>
    <t>1.- El listado de instituciones que se despliega es el mismo que registró como respuesta en la pregunta 1.1 de la sección I del módulo 1 de este censo.</t>
  </si>
  <si>
    <t>2.- Para cada institución, en caso de que haya seleccionado el código "2", "3" o "9" en la columna "¿Contaba con el área operativa?" del apartado "Archivo de concentración" de la pregunta 12.2, no puede registrar información en el presente complemento.</t>
  </si>
  <si>
    <t>3.- En la columna "ID archivo de concentración" el personal del INEGI debe anotar la clave y/ o número de identificación del repositorio principal del archivo de concentración.</t>
  </si>
  <si>
    <t>4.- El código "1" de la columna "Tipo de posesión" refiere a un contexto en el que el inmueble donde se ubica el repositorio principal del archivo de concentración es propiedad de la entidad federativa, siendo administrado por alguna institución de la Administración Pública Centralizada, generalmente por la dependencia encargada de los asuntos financieros y hacendarios.</t>
  </si>
  <si>
    <t>5.- El código "2" de la columna "Tipo de posesión" refiere a un contexto en el que el inmueble donde se ubica el repositorio principal del archivo de concentración es de dominio legal a título de propietario de alguna dependencia y/ o entidad de la Administración Pública de la entidad federativa.</t>
  </si>
  <si>
    <t>6.- La extensión en metros cuadrados debe anotarse en números enteros, por lo que no debe agregar la frase "miles o millones" ni desagregar decimales.</t>
  </si>
  <si>
    <t>7.- En el apartado "Municipio o demarcación territorial" seleccione el municipio o demarcación territorial donde se encuentra ubicado el repositorio principal del archivo de concentración.</t>
  </si>
  <si>
    <t>8.- En la columna "Colonia" anote el nombre de la colonia o localidad donde se encuentra ubicado el repositorio principal del archivo de concentración.</t>
  </si>
  <si>
    <t>9.- En las columnas "Latitud" y "Longitud" anote las coordenadas geográficas donde se encuentra ubicado el repositorio principal del archivo de concentración. Las coordenadas de latitud constan de hasta ocho dígitos, mientras que las relacionadas con la longitud constan de hasta nueve dígitos.</t>
  </si>
  <si>
    <t>10.- En la columna "Horario de atención" anote la información correspondiente en formato de 24 horas. Por ejemplo: en caso de que el repositorio principal del archivo de concentración tenga un horario de atención de las 9 de la mañana a las 3 de la tarde, anote "9:00 - 15:00" en la referida columna.</t>
  </si>
  <si>
    <t>11.-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el repositorio principal del archivo de concentración. En consecuencia, no deben reportarse los datos de contacto particulares de las personas servidoras públicas.</t>
  </si>
  <si>
    <t>12.- Para cada institución, en caso de que la ubicación geográfica del repositorio principal del archivo de concentración no sea la misma que la del repositorio principal del archivo de concentración de otra institución, deje la columna "Repositorio principal del archivo de concentración con la misma ubicación geográfica" en blanco.</t>
  </si>
  <si>
    <t>13.- En caso de que el repositorio principal del archivo de concentración de dos o más instituciones tenga la misma ubicación geográfica, únicamente debe registrar la información correspondiente en una de ellas. En el resto, en la columna "Repositorio principal del archivo de concentración con la misma ubicación geográfica" anote el numeral de la institución en la que haya reportado la información, y deje el apartado "Municipio o demarcación territorial", así como las columnas "Colonia", "Latitud" y "Longitud" en blanco.</t>
  </si>
  <si>
    <r>
      <t xml:space="preserve">ID archivo de concentración
</t>
    </r>
    <r>
      <rPr>
        <i/>
        <sz val="8"/>
        <color theme="1"/>
        <rFont val="Arial"/>
        <family val="2"/>
      </rPr>
      <t>(para uso exclusivo del personal del INEGI)</t>
    </r>
  </si>
  <si>
    <r>
      <rPr>
        <b/>
        <sz val="9"/>
        <color theme="1"/>
        <rFont val="Arial"/>
        <family val="2"/>
      </rPr>
      <t xml:space="preserve">Tipo de posesión </t>
    </r>
    <r>
      <rPr>
        <sz val="8"/>
        <color theme="1"/>
        <rFont val="Arial"/>
        <family val="2"/>
      </rPr>
      <t xml:space="preserve">
</t>
    </r>
    <r>
      <rPr>
        <i/>
        <sz val="8"/>
        <color theme="1"/>
        <rFont val="Arial"/>
        <family val="2"/>
      </rPr>
      <t>(ver catálogo)</t>
    </r>
  </si>
  <si>
    <r>
      <rPr>
        <b/>
        <sz val="9"/>
        <color theme="1"/>
        <rFont val="Arial"/>
        <family val="2"/>
      </rPr>
      <t>Extensión</t>
    </r>
    <r>
      <rPr>
        <sz val="8"/>
        <color theme="1"/>
        <rFont val="Arial"/>
        <family val="2"/>
      </rPr>
      <t xml:space="preserve">
</t>
    </r>
    <r>
      <rPr>
        <i/>
        <sz val="8"/>
        <color theme="1"/>
        <rFont val="Arial"/>
        <family val="2"/>
      </rPr>
      <t>(metros cuadrados)</t>
    </r>
  </si>
  <si>
    <t>Municipio o demarcación territorial</t>
  </si>
  <si>
    <t>Colonia</t>
  </si>
  <si>
    <t>Latitud</t>
  </si>
  <si>
    <t xml:space="preserve">, </t>
  </si>
  <si>
    <t>Longitud</t>
  </si>
  <si>
    <r>
      <t xml:space="preserve">Horario de atención
</t>
    </r>
    <r>
      <rPr>
        <i/>
        <sz val="8"/>
        <rFont val="Arial"/>
        <family val="2"/>
      </rPr>
      <t>(formato de 24 horas)</t>
    </r>
  </si>
  <si>
    <t>Correo electrónico de contacto</t>
  </si>
  <si>
    <r>
      <t xml:space="preserve">Número telefónico de contacto
</t>
    </r>
    <r>
      <rPr>
        <i/>
        <sz val="8"/>
        <rFont val="Arial"/>
        <family val="2"/>
      </rPr>
      <t>(diez dígitos)</t>
    </r>
  </si>
  <si>
    <t>Repositorio principal del archivo de concentración con la misma ubicación geográfica</t>
  </si>
  <si>
    <t>Clave</t>
  </si>
  <si>
    <t>Nombre</t>
  </si>
  <si>
    <t>NS</t>
  </si>
  <si>
    <t>LAT</t>
  </si>
  <si>
    <t>LONG</t>
  </si>
  <si>
    <t>VAL LAT</t>
  </si>
  <si>
    <t>VAL LONG</t>
  </si>
  <si>
    <t>Teléfono</t>
  </si>
  <si>
    <t>VAL Tel</t>
  </si>
  <si>
    <t>,</t>
  </si>
  <si>
    <t>Catálogo de tipo de posesión</t>
  </si>
  <si>
    <t>Propios, de la entidad federativa</t>
  </si>
  <si>
    <t>Propios, de alguna de las instituciones de la Administración Pública de la entidad federativa</t>
  </si>
  <si>
    <t>En arrendamiento</t>
  </si>
  <si>
    <t>Otro tipo</t>
  </si>
  <si>
    <t>Complemento 1. Tipo de posesión, extensión, ubicación geográfica, horario de atención y datos de contacto del repositorio principal del archivo histórico de las instituciones de la Administración Pública de la entidad federativa</t>
  </si>
  <si>
    <t>2.- Para cada institución, en caso de que haya seleccionado el código "2", "3" o "9" en la columna "¿Contaba con el área operativa?" del apartado "Archivo histórico" de la pregunta 12.2, no puede registrar información en el presente complemento.</t>
  </si>
  <si>
    <t>3.- En la columna "ID archivo histórico" el personal del INEGI debe anotar la clave y/ o número de identificación del repositorio principal del archivo histórico.</t>
  </si>
  <si>
    <t>4.- El código "1" de la columna "Tipo de posesión" refiere a un contexto en el que el inmueble donde se ubica el repositorio principal del archivo histórico es propiedad de la entidad federativa, siendo administrado por alguna institución de la Administración Pública Centralizada, generalmente por la dependencia encargada de los asuntos financieros y hacendarios.</t>
  </si>
  <si>
    <t>5.- El código "2" de la columna "Tipo de posesión" refiere a un contexto en el que el inmueble donde se ubica el repositorio principal del archivo histórico es de dominio legal a título de propietario de alguna dependencia y/ o entidad de la Administración Pública de la entidad federativa.</t>
  </si>
  <si>
    <t>7.- En el apartado "Municipio o demarcación territorial" seleccione el municipio o demarcación territorial donde se encuentra ubicado el repositorio principal del archivo histórico.</t>
  </si>
  <si>
    <t>8.- En la columna "Colonia" anote el nombre de la colonia o localidad donde se encuentra ubicado el repositorio principal del archivo histórico.</t>
  </si>
  <si>
    <t>9.- En las columnas "Latitud" y "Longitud" anote las coordenadas geográficas donde se encuentra ubicado el repositorio principal del archivo histórico. Las coordenadas de latitud constan de hasta ocho dígitos, mientras que las relacionadas con la longitud constan de hasta nueve dígitos.</t>
  </si>
  <si>
    <t>10.- En la columna "Horario de atención" anote la información correspondiente en formato de 24 horas. Por ejemplo: en caso de que el repositorio principal del archivo histórico tenga un horario de atención de las 9 de la mañana a las 3 de la tarde, anote "9:00 - 15:00" en la referida columna.</t>
  </si>
  <si>
    <t>11.-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el repositorio principal del archivo histórico. En consecuencia, no deben reportarse los datos de contacto particulares de las personas servidoras públicas.</t>
  </si>
  <si>
    <t>12.- Para cada institución, en caso de que la ubicación geográfica del repositorio principal del archivo histórico no sea la misma que la del repositorio principal del archivo histórico de otra institución, deje la columna "Repositorio principal del archivo histórico con la misma ubicación geográfica" en blanco.</t>
  </si>
  <si>
    <t>13.- En caso de que el repositorio principal del archivo histórico de dos o más instituciones tenga la misma ubicación geográfica, únicamente debe registrar la información correspondiente en una de ellas. En el resto, en la columna "Repositorio principal del archivo histórico con la misma ubicación geográfica" anote el numeral de la institución en la que haya reportado la información, y deje el apartado "Municipio o demarcación territorial", así como las columnas "Colonia", "Latitud" y "Longitud" en blanco.</t>
  </si>
  <si>
    <r>
      <t xml:space="preserve">ID archivo histórico
</t>
    </r>
    <r>
      <rPr>
        <i/>
        <sz val="8"/>
        <color theme="1"/>
        <rFont val="Arial"/>
        <family val="2"/>
      </rPr>
      <t>(para uso exclusivo del personal del INEGI)</t>
    </r>
  </si>
  <si>
    <t>Repositorio principal del archivo histórico con la misma ubicación geográfica</t>
  </si>
  <si>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</si>
  <si>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</si>
  <si>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r>
      <rPr>
        <b/>
        <sz val="9"/>
        <rFont val="Arial"/>
        <family val="2"/>
      </rPr>
      <t xml:space="preserve">Presencial. </t>
    </r>
    <r>
      <rPr>
        <sz val="9"/>
        <rFont val="Arial"/>
        <family val="2"/>
      </rPr>
      <t>Se refiere a las acciones formativas impartidas presencialmente en un horario y lugar establecido.</t>
    </r>
  </si>
  <si>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</si>
  <si>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sz val="9"/>
        <rFont val="Arial"/>
        <family val="2"/>
      </rPr>
      <t xml:space="preserve">Síncrono. </t>
    </r>
    <r>
      <rPr>
        <sz val="9"/>
        <rFont val="Arial"/>
        <family val="2"/>
      </rPr>
      <t>Se refiere a las acciones formativas impartidas en línea que hacen uso de herramientas de comunicación en tiempo real y bajo un horario establecido.</t>
    </r>
  </si>
  <si>
    <t>Archivo</t>
  </si>
  <si>
    <t>Se refiere al conjunto organizado de documentos producidos o recibidos por los sujetos obligados en el ejercicio de sus atribuciones y funciones, con independencia del soporte, espacio o lugar en el que se resguarden.</t>
  </si>
  <si>
    <t xml:space="preserve">Archivo de concentración </t>
  </si>
  <si>
    <t>Se refiere a aquel integrado por documentos transferidos desde las áreas o unidades productoras, cuyo uso y consulta es esporádica y que permanecen en él hasta su disposición documental.</t>
  </si>
  <si>
    <t>Se refiere a aquel integrado por documentos de archivo de uso cotidiano y necesario para el ejercicio de las atribuciones y funciones de los sujetos obligados.</t>
  </si>
  <si>
    <t>Se refiere a aquel integrado por documentos de carácter público de conservación permanente y de relevancia para la memoria nacional, regional o local.</t>
  </si>
  <si>
    <t>Áreas operativas</t>
  </si>
  <si>
    <t>Se refiere a aquellas que integran el sistema institucional de archivos: unidad de correspondencia, archivo de trámite, archivo de concentración y, en su caso, histórico.</t>
  </si>
  <si>
    <t xml:space="preserve">Catálogo de disposición documental </t>
  </si>
  <si>
    <t>Se refiere al registro general y sistemático que establece los valores documentales, la vigencia documental, los plazos de conservación y la disposición documental.</t>
  </si>
  <si>
    <t>Cuadro general de clasificación archivística</t>
  </si>
  <si>
    <t>Se refiere al instrumento técnico que refleja la estructura de un archivo con base en las atribuciones y funciones de cada sujeto obligado.</t>
  </si>
  <si>
    <t>Documento de archivo electrónico</t>
  </si>
  <si>
    <t>Se refiere a aquel que registra un hecho o acto administrativo, jurídico, fiscal o contable producido, recibido y/ o utilizado a través de medios electrónicos por los sujetos obligados en el ejercicio de sus facultades, competencias o funciones.</t>
  </si>
  <si>
    <t>Gestión documental</t>
  </si>
  <si>
    <t>Se refiere al tratamiento integral de la documentación a lo largo de su ciclo vital, a través de la ejecución de procesos de producción, organización, acceso, consulta, valoración documental y conservación.</t>
  </si>
  <si>
    <t>Grupo interdisciplinario de valoración documental u homólogo</t>
  </si>
  <si>
    <t>Se refiere al equipo profesional integrado por las personas titulares y/ o representantes de diversas áreas de determinado ente público, encargado de coadyuvar en el análisis de los procesos y procedimientos institucionales que dan origen a la documentación que integra los expedientes de cada serie documental, con la finalidad de colaborar con las unidades administrativas o áreas productoras de la documentación en el establecimiento de los valores documentales, vigencias, plazos de conservación y disposición documental.</t>
  </si>
  <si>
    <t>Se refiere al importe total erogado, el cual se encuentra respaldado por documentos comprobatorios presentados ante las dependencias o entidades autorizadas, con cargo al presupuesto aprobado.</t>
  </si>
  <si>
    <t>Programa de preservación digital</t>
  </si>
  <si>
    <t>Se refiere al documento que describe las características de la migración, emulación o cualquier otro método de preservación y conservación de los documentos de archivo electrónicos.</t>
  </si>
  <si>
    <t>Programa de seguridad de la información</t>
  </si>
  <si>
    <t>Se refiere al documento que describe las medidas y procedimientos necesarios para garantizar la continuidad de la operación archivística, minimizar riesgos y maximizar la eficiencia de los servicios relacionados con la conservación de la información.</t>
  </si>
  <si>
    <t>Repositorio</t>
  </si>
  <si>
    <t>Se refiere al espacio o lugar de determinada área operativa donde se resguardan los documentos producidos y recibidos por los sujetos obligados en el ejercicio de sus atribuciones y funciones.</t>
  </si>
  <si>
    <t>Sistema automatizado de gestión documental y control de documentos</t>
  </si>
  <si>
    <t>Se refiere al sistema que permite la organización y conservación de la información de los archivos administrativos de los entes públicos, de forma completa, actualizada y con estándares de seguridad.</t>
  </si>
  <si>
    <t>Sistema institucional de archivos</t>
  </si>
  <si>
    <t>Se refiere al conjunto de registros, procesos, procedimientos, criterios, estructuras, herramientas y funciones que desarrolla cada sujeto obligado a efecto de sustentar la actividad archivística, de acuerdo con los procesos de gestión documental.</t>
  </si>
  <si>
    <t>Se refiere a la encargada de brindar los servicios centralizados de recepción y despacho de la correspondencia oficial dentro de las instituciones. En algunas de estas es conocida genéricamente como "Unidad de Correspondencia", "Unidad Central de Correspondencia", “Oficialía de Partes” o “Ventanilla Única”.</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</si>
  <si>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domingo.cortes@inegi.org.mx</t>
    </r>
  </si>
  <si>
    <t>16 de junio al 18 de julio</t>
  </si>
  <si>
    <t>21 de julio al 08 de agosto</t>
  </si>
  <si>
    <t>11  al 29 de agosto</t>
  </si>
  <si>
    <t>01 al 19 de septiembre</t>
  </si>
  <si>
    <r>
      <t xml:space="preserve">La versión definitiva del cuestionario, en su versión electrónica, deberá remitirse a la dirección electrónica siguiente: </t>
    </r>
    <r>
      <rPr>
        <b/>
        <sz val="9"/>
        <rFont val="Arial"/>
        <family val="2"/>
      </rPr>
      <t>domingo.cortes@inegi.org.mx</t>
    </r>
  </si>
  <si>
    <t>Mtro. Mario Daniel Ignacio Gómez Soberón</t>
  </si>
  <si>
    <t>Calle 35 Norte 3626 Ex Rancho Colorado C.P. 72400 Puebla, Puebla</t>
  </si>
  <si>
    <t>Domingo Cortés Escobar</t>
  </si>
  <si>
    <t>Subdirección Estatal de Estadística Económica</t>
  </si>
  <si>
    <t>Subdirector Estatal</t>
  </si>
  <si>
    <t>domingo.cortes@inegi.org.mx</t>
  </si>
  <si>
    <t>32 4404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</si>
</sst>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64">
    <font>
      <sz val="11"/>
      <color theme="1"/>
      <name val="Aptos Narrow"/>
      <family val="2"/>
      <scheme val="minor"/>
    </font>
    <font>
      <u/>
      <sz val="11"/>
      <color theme="10"/>
      <name val="Aptos Narrow"/>
      <family val="2"/>
      <scheme val="minor"/>
    </font>
    <font>
      <sz val="11"/>
      <color theme="1"/>
      <name val="Calibri"/>
      <family val="2"/>
    </font>
    <font>
      <b/>
      <sz val="15"/>
      <color rgb="FF000000"/>
      <name val="Arial"/>
      <family val="2"/>
    </font>
    <font>
      <i/>
      <sz val="9"/>
      <color theme="1"/>
      <name val="Arial"/>
      <family val="2"/>
    </font>
    <font>
      <sz val="11"/>
      <color theme="1"/>
      <name val="Arial"/>
      <family val="2"/>
    </font>
    <font>
      <i/>
      <sz val="9"/>
      <color rgb="FF000000"/>
      <name val="Arial"/>
      <family val="2"/>
    </font>
    <font>
      <b/>
      <u/>
      <sz val="12"/>
      <color rgb="FF0077C8"/>
      <name val="Arial"/>
      <family val="2"/>
    </font>
    <font>
      <sz val="9"/>
      <color theme="1"/>
      <name val="Arial"/>
      <family val="2"/>
    </font>
    <font>
      <b/>
      <sz val="15"/>
      <color theme="1"/>
      <name val="Arial"/>
      <family val="2"/>
    </font>
    <font>
      <sz val="11"/>
      <color rgb="FF000000"/>
      <name val="Arial"/>
      <family val="2"/>
    </font>
    <font>
      <sz val="9"/>
      <color rgb="FF000000"/>
      <name val="Arial"/>
      <family val="2"/>
    </font>
    <font>
      <sz val="12"/>
      <color theme="1"/>
      <name val="Arial"/>
      <family val="2"/>
    </font>
    <font>
      <u/>
      <sz val="12"/>
      <color rgb="FF002060"/>
      <name val="Arial"/>
      <family val="2"/>
    </font>
    <font>
      <u/>
      <sz val="12"/>
      <color rgb="FF003057"/>
      <name val="Arial"/>
      <family val="2"/>
    </font>
    <font>
      <sz val="12"/>
      <color rgb="FF003057"/>
      <name val="Arial"/>
      <family val="2"/>
    </font>
    <font>
      <sz val="9"/>
      <color theme="1"/>
      <name val="Aptos Narrow"/>
      <family val="2"/>
      <scheme val="minor"/>
    </font>
    <font>
      <b/>
      <sz val="9"/>
      <color theme="1"/>
      <name val="Arial"/>
      <family val="2"/>
    </font>
    <font>
      <b/>
      <u/>
      <sz val="12"/>
      <color rgb="FF0070C0"/>
      <name val="Arial"/>
      <family val="2"/>
    </font>
    <font>
      <b/>
      <sz val="9"/>
      <color theme="0"/>
      <name val="Arial"/>
      <family val="2"/>
    </font>
    <font>
      <b/>
      <sz val="11"/>
      <color theme="0"/>
      <name val="Arial"/>
      <family val="2"/>
    </font>
    <font>
      <b/>
      <sz val="11"/>
      <name val="Aptos Narrow"/>
      <family val="2"/>
      <scheme val="minor"/>
    </font>
    <font>
      <sz val="9"/>
      <color theme="0"/>
      <name val="Arial"/>
      <family val="2"/>
    </font>
    <font>
      <sz val="9"/>
      <name val="Arial"/>
      <family val="2"/>
    </font>
    <font>
      <i/>
      <sz val="9"/>
      <name val="Arial"/>
      <family val="2"/>
    </font>
    <font>
      <b/>
      <sz val="9"/>
      <name val="Arial"/>
      <family val="2"/>
    </font>
    <font>
      <b/>
      <sz val="15"/>
      <name val="Arial"/>
      <family val="2"/>
    </font>
    <font>
      <i/>
      <sz val="8"/>
      <name val="Arial"/>
      <family val="2"/>
    </font>
    <font>
      <i/>
      <sz val="8"/>
      <color theme="1"/>
      <name val="Arial"/>
      <family val="2"/>
    </font>
    <font>
      <b/>
      <u/>
      <sz val="9"/>
      <color rgb="FF0070C0"/>
      <name val="Arial"/>
      <family val="2"/>
    </font>
    <font>
      <sz val="11"/>
      <name val="Aptos Narrow"/>
      <family val="2"/>
      <scheme val="minor"/>
    </font>
    <font>
      <b/>
      <i/>
      <sz val="8"/>
      <name val="Arial"/>
      <family val="2"/>
    </font>
    <font>
      <b/>
      <i/>
      <u/>
      <sz val="8"/>
      <name val="Arial"/>
      <family val="2"/>
    </font>
    <font>
      <sz val="9"/>
      <name val="Arial "/>
    </font>
    <font>
      <b/>
      <i/>
      <sz val="8"/>
      <color theme="1"/>
      <name val="Arial"/>
      <family val="2"/>
    </font>
    <font>
      <b/>
      <sz val="8"/>
      <name val="Arial"/>
      <family val="2"/>
    </font>
    <font>
      <i/>
      <u/>
      <sz val="8"/>
      <color theme="1"/>
      <name val="Arial"/>
      <family val="2"/>
    </font>
    <font>
      <sz val="11"/>
      <name val="Arial"/>
      <family val="2"/>
    </font>
    <font>
      <sz val="8"/>
      <color theme="1"/>
      <name val="Arial"/>
      <family val="2"/>
    </font>
    <font>
      <b/>
      <sz val="16"/>
      <name val="Arial"/>
      <family val="2"/>
    </font>
    <font>
      <sz val="16"/>
      <color theme="1"/>
      <name val="Arial"/>
      <family val="2"/>
    </font>
    <font>
      <sz val="8"/>
      <name val="Arial"/>
      <family val="2"/>
    </font>
    <font>
      <i/>
      <u/>
      <sz val="8"/>
      <name val="Arial"/>
      <family val="2"/>
    </font>
    <font>
      <b/>
      <sz val="11"/>
      <name val="Symbol"/>
      <family val="1"/>
      <charset val="2"/>
    </font>
    <font>
      <i/>
      <sz val="9"/>
      <color indexed="8"/>
      <name val="Arial"/>
      <family val="2"/>
    </font>
    <font>
      <u/>
      <sz val="9"/>
      <color theme="1"/>
      <name val="Arial"/>
      <family val="2"/>
    </font>
    <font>
      <sz val="10"/>
      <color theme="1"/>
      <name val="Arial"/>
      <family val="2"/>
    </font>
    <font>
      <sz val="11"/>
      <color theme="1"/>
      <name val="Aptos Narrow"/>
      <family val="2"/>
      <scheme val="minor"/>
    </font>
    <font>
      <b/>
      <sz val="10"/>
      <name val="Arial"/>
      <family val="2"/>
    </font>
    <font>
      <sz val="11"/>
      <color rgb="FF000000"/>
      <name val="Calibri"/>
      <family val="2"/>
      <charset val="1"/>
    </font>
    <font>
      <sz val="11"/>
      <name val="Calibri"/>
      <family val="2"/>
    </font>
    <font>
      <b/>
      <u/>
      <sz val="9"/>
      <color theme="10"/>
      <name val="Arial"/>
      <family val="2"/>
    </font>
    <font>
      <b/>
      <sz val="9"/>
      <color rgb="FFBF8F00"/>
      <name val="Arial"/>
      <family val="2"/>
    </font>
    <font>
      <b/>
      <sz val="9"/>
      <color rgb="FFFF0000"/>
      <name val="Arial"/>
      <family val="2"/>
    </font>
    <font>
      <sz val="11"/>
      <color indexed="8"/>
      <name val="Aptos Narrow"/>
      <family val="2"/>
      <scheme val="minor"/>
    </font>
    <font>
      <u/>
      <sz val="11"/>
      <name val="Aptos Narrow"/>
      <family val="2"/>
      <scheme val="minor"/>
    </font>
    <font>
      <b/>
      <sz val="9"/>
      <color theme="7" tint="-0.249977111117893"/>
      <name val="Arial"/>
      <family val="2"/>
    </font>
    <font>
      <b/>
      <sz val="9"/>
      <color rgb="FF0070C0"/>
      <name val="Arial"/>
      <family val="2"/>
    </font>
    <font>
      <u/>
      <sz val="11"/>
      <color theme="1"/>
      <name val="Aptos Narrow"/>
      <family val="2"/>
      <scheme val="minor"/>
    </font>
    <font>
      <b/>
      <sz val="9"/>
      <color rgb="FFFF0000"/>
      <name val="Arial"/>
      <family val="2"/>
    </font>
    <font>
      <sz val="8"/>
      <name val="Aptos Narrow"/>
      <family val="2"/>
      <scheme val="minor"/>
    </font>
    <font>
      <b/>
      <sz val="9"/>
      <color rgb="FFBF8F00"/>
      <name val="Arial"/>
      <family val="2"/>
    </font>
    <font>
      <sz val="11"/>
      <color rgb="FFFF0000"/>
      <name val="Aptos Narrow"/>
      <family val="2"/>
      <scheme val="minor"/>
    </font>
    <font>
      <b/>
      <sz val="11"/>
      <color theme="1"/>
      <name val="Aptos Narrow"/>
      <family val="2"/>
      <scheme val="minor"/>
    </font>
  </fonts>
  <fills count="29">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0077C8"/>
        <bgColor indexed="64"/>
      </patternFill>
    </fill>
    <fill>
      <patternFill patternType="solid">
        <fgColor rgb="FFFFCCFF"/>
        <bgColor indexed="64"/>
      </patternFill>
    </fill>
    <fill>
      <patternFill patternType="lightDown">
        <fgColor rgb="FF00B0F0"/>
        <bgColor rgb="FF00B0F0"/>
      </patternFill>
    </fill>
    <fill>
      <patternFill patternType="lightDown">
        <fgColor rgb="FFFFFF00"/>
        <bgColor rgb="FFFFFF00"/>
      </patternFill>
    </fill>
    <fill>
      <patternFill patternType="solid">
        <fgColor theme="7" tint="0.79998168889431442"/>
        <bgColor indexed="64"/>
      </patternFill>
    </fill>
    <fill>
      <patternFill patternType="solid">
        <fgColor theme="7" tint="0.39997558519241921"/>
        <bgColor indexed="64"/>
      </patternFill>
    </fill>
    <fill>
      <patternFill patternType="solid">
        <fgColor rgb="FF92D050"/>
        <bgColor indexed="64"/>
      </patternFill>
    </fill>
    <fill>
      <patternFill patternType="solid">
        <fgColor rgb="FFFFFF00"/>
        <bgColor indexed="64"/>
      </patternFill>
    </fill>
    <fill>
      <patternFill patternType="solid">
        <fgColor rgb="FF9966FF"/>
        <bgColor indexed="64"/>
      </patternFill>
    </fill>
    <fill>
      <patternFill patternType="solid">
        <fgColor rgb="FFE0CCFF"/>
        <bgColor indexed="64"/>
      </patternFill>
    </fill>
    <fill>
      <patternFill patternType="solid">
        <fgColor rgb="FFFF0000"/>
        <bgColor indexed="64"/>
      </patternFill>
    </fill>
    <fill>
      <patternFill patternType="solid">
        <fgColor rgb="FF00CC99"/>
        <bgColor indexed="64"/>
      </patternFill>
    </fill>
    <fill>
      <patternFill patternType="solid">
        <fgColor rgb="FF33CCCC"/>
        <bgColor indexed="64"/>
      </patternFill>
    </fill>
    <fill>
      <patternFill patternType="solid">
        <fgColor rgb="FF66FFCC"/>
        <bgColor indexed="64"/>
      </patternFill>
    </fill>
    <fill>
      <patternFill patternType="solid">
        <fgColor theme="0" tint="-0.14999847407452621"/>
        <bgColor indexed="64"/>
      </patternFill>
    </fill>
    <fill>
      <patternFill patternType="solid">
        <fgColor rgb="FF00B0F0"/>
        <bgColor indexed="64"/>
      </patternFill>
    </fill>
    <fill>
      <patternFill patternType="solid">
        <fgColor rgb="FFCCCCFF"/>
        <bgColor indexed="64"/>
      </patternFill>
    </fill>
    <fill>
      <patternFill patternType="solid">
        <fgColor rgb="FFCCECFF"/>
        <bgColor indexed="64"/>
      </patternFill>
    </fill>
    <fill>
      <patternFill patternType="solid">
        <fgColor theme="9" tint="0.59999389629810485"/>
        <bgColor indexed="64"/>
      </patternFill>
    </fill>
    <fill>
      <patternFill patternType="solid">
        <fgColor rgb="FF00FF00"/>
        <bgColor indexed="64"/>
      </patternFill>
    </fill>
    <fill>
      <patternFill patternType="solid">
        <fgColor rgb="FFFFFF99"/>
        <bgColor indexed="64"/>
      </patternFill>
    </fill>
    <fill>
      <patternFill patternType="solid">
        <fgColor theme="5" tint="-0.249977111117893"/>
        <bgColor indexed="64"/>
      </patternFill>
    </fill>
    <fill>
      <patternFill patternType="solid">
        <fgColor rgb="FF7FCFC7"/>
        <bgColor indexed="64"/>
      </patternFill>
    </fill>
    <fill>
      <patternFill patternType="solid">
        <fgColor rgb="FFCC99FF"/>
        <bgColor indexed="64"/>
      </patternFill>
    </fill>
  </fills>
  <borders count="93">
    <border>
      <left/>
      <right/>
      <top/>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rgb="FFBFBFBF"/>
      </left>
      <right/>
      <top style="medium">
        <color rgb="FFBFBFBF"/>
      </top>
      <bottom/>
      <diagonal/>
    </border>
    <border>
      <left/>
      <right/>
      <top style="medium">
        <color rgb="FFBFBFBF"/>
      </top>
      <bottom/>
      <diagonal/>
    </border>
    <border>
      <left/>
      <right style="medium">
        <color rgb="FFBFBFBF"/>
      </right>
      <top style="medium">
        <color rgb="FFBFBFBF"/>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rgb="FFBFBFBF"/>
      </left>
      <right/>
      <top/>
      <bottom/>
      <diagonal/>
    </border>
    <border>
      <left/>
      <right style="medium">
        <color rgb="FFBFBFBF"/>
      </right>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style="medium">
        <color theme="0" tint="-0.24994659260841701"/>
      </top>
      <bottom style="medium">
        <color theme="0" tint="-0.2499465926084170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right style="thin">
        <color indexed="64"/>
      </right>
      <top style="thin">
        <color indexed="64"/>
      </top>
      <bottom/>
      <diagonal/>
    </border>
    <border>
      <left/>
      <right style="thin">
        <color theme="1"/>
      </right>
      <top/>
      <bottom/>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bottom style="thin">
        <color indexed="64"/>
      </bottom>
      <diagonal/>
    </border>
    <border>
      <left/>
      <right style="thin">
        <color indexed="64"/>
      </right>
      <top style="medium">
        <color rgb="FFBFBFBF"/>
      </top>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indexed="64"/>
      </left>
      <right style="thin">
        <color indexed="64"/>
      </right>
      <top/>
      <bottom/>
      <diagonal/>
    </border>
    <border>
      <left style="thin">
        <color theme="1"/>
      </left>
      <right style="thin">
        <color theme="1"/>
      </right>
      <top/>
      <bottom style="thin">
        <color theme="1"/>
      </bottom>
      <diagonal/>
    </border>
    <border>
      <left style="thin">
        <color theme="1"/>
      </left>
      <right style="thin">
        <color theme="1"/>
      </right>
      <top style="thin">
        <color theme="1"/>
      </top>
      <bottom/>
      <diagonal/>
    </border>
    <border>
      <left style="medium">
        <color rgb="FF6F7070"/>
      </left>
      <right style="medium">
        <color rgb="FF6F7070"/>
      </right>
      <top style="medium">
        <color rgb="FF6F7070"/>
      </top>
      <bottom style="medium">
        <color rgb="FF6F7070"/>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style="medium">
        <color rgb="FFBFBFBF"/>
      </top>
      <bottom/>
      <diagonal/>
    </border>
    <border>
      <left/>
      <right/>
      <top style="thin">
        <color theme="0" tint="-0.24994659260841701"/>
      </top>
      <bottom style="medium">
        <color rgb="FFBFBFBF"/>
      </bottom>
      <diagonal/>
    </border>
    <border>
      <left/>
      <right style="thin">
        <color theme="0" tint="-0.24994659260841701"/>
      </right>
      <top style="thin">
        <color theme="0" tint="-0.24994659260841701"/>
      </top>
      <bottom style="medium">
        <color rgb="FFBFBFBF"/>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style="medium">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medium">
        <color theme="0" tint="-0.24994659260841701"/>
      </left>
      <right style="thin">
        <color theme="0" tint="-0.24994659260841701"/>
      </right>
      <top/>
      <bottom/>
      <diagonal/>
    </border>
    <border>
      <left style="medium">
        <color theme="0" tint="-0.24994659260841701"/>
      </left>
      <right style="thin">
        <color theme="0" tint="-0.24994659260841701"/>
      </right>
      <top/>
      <bottom style="thin">
        <color theme="0" tint="-0.24994659260841701"/>
      </bottom>
      <diagonal/>
    </border>
    <border>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style="thin">
        <color indexed="64"/>
      </left>
      <right style="thin">
        <color indexed="64"/>
      </right>
      <top style="medium">
        <color rgb="FFBFBFBF"/>
      </top>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medium">
        <color rgb="FFBFBFBF"/>
      </bottom>
      <diagonal/>
    </border>
  </borders>
  <cellStyleXfs count="6">
    <xf numFmtId="0" fontId="0" fillId="0" borderId="0"/>
    <xf numFmtId="0" fontId="1" fillId="0" borderId="0"/>
    <xf numFmtId="0" fontId="1" fillId="0" borderId="0"/>
    <xf numFmtId="0" fontId="47" fillId="0" borderId="0"/>
    <xf numFmtId="0" fontId="49" fillId="0" borderId="0"/>
    <xf numFmtId="0" fontId="47" fillId="0" borderId="0"/>
  </cellStyleXfs>
  <cellXfs count="550">
    <xf numFmtId="0" fontId="0" fillId="0" borderId="0" xfId="0"/>
    <xf numFmtId="0" fontId="0" fillId="17" borderId="22" xfId="0" applyFill="1" applyBorder="1" applyAlignment="1" applyProtection="1">
      <alignment horizontal="left" vertical="center"/>
      <protection hidden="1"/>
    </xf>
    <xf numFmtId="0" fontId="30" fillId="0" borderId="22" xfId="0" applyFont="1" applyBorder="1" applyAlignment="1" applyProtection="1">
      <alignment horizontal="center" vertical="center"/>
      <protection hidden="1"/>
    </xf>
    <xf numFmtId="0" fontId="0" fillId="19" borderId="19" xfId="0" applyFill="1" applyBorder="1" applyAlignment="1" applyProtection="1">
      <alignment horizontal="center" vertical="center"/>
      <protection hidden="1"/>
    </xf>
    <xf numFmtId="0" fontId="0" fillId="15" borderId="22" xfId="0"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8" fillId="0" borderId="22" xfId="0" applyFont="1" applyBorder="1" applyAlignment="1" applyProtection="1">
      <alignment horizontal="center" vertical="center" wrapText="1"/>
      <protection locked="0"/>
    </xf>
    <xf numFmtId="0" fontId="23" fillId="0" borderId="22" xfId="0" applyFont="1" applyBorder="1" applyAlignment="1" applyProtection="1">
      <alignment horizontal="center" vertical="center" wrapText="1"/>
      <protection locked="0"/>
    </xf>
    <xf numFmtId="0" fontId="2" fillId="0" borderId="0" xfId="0" applyFont="1"/>
    <xf numFmtId="0" fontId="8" fillId="0" borderId="0" xfId="0" applyFont="1" applyAlignment="1">
      <alignment vertical="center"/>
    </xf>
    <xf numFmtId="0" fontId="9" fillId="0" borderId="0" xfId="0" applyFont="1" applyAlignment="1">
      <alignment horizontal="center" vertical="center" wrapText="1"/>
    </xf>
    <xf numFmtId="0" fontId="8" fillId="0" borderId="0" xfId="0" applyFont="1" applyAlignment="1">
      <alignment horizontal="justify" vertical="center" wrapText="1"/>
    </xf>
    <xf numFmtId="0" fontId="4" fillId="0" borderId="0" xfId="0" applyFont="1" applyAlignment="1">
      <alignment vertical="center"/>
    </xf>
    <xf numFmtId="0" fontId="4" fillId="0" borderId="0" xfId="0" applyFont="1" applyAlignment="1">
      <alignment vertical="center" wrapText="1"/>
    </xf>
    <xf numFmtId="0" fontId="5" fillId="0" borderId="0" xfId="0" applyFont="1"/>
    <xf numFmtId="0" fontId="6" fillId="0" borderId="0" xfId="0" applyFont="1" applyAlignment="1">
      <alignment vertical="center"/>
    </xf>
    <xf numFmtId="0" fontId="7" fillId="0" borderId="0" xfId="1" applyFont="1" applyAlignment="1">
      <alignment horizontal="right" vertical="center"/>
    </xf>
    <xf numFmtId="0" fontId="9" fillId="0" borderId="0" xfId="0" applyFont="1" applyAlignment="1">
      <alignment vertical="center" wrapText="1"/>
    </xf>
    <xf numFmtId="0" fontId="10" fillId="0" borderId="0" xfId="0" applyFont="1"/>
    <xf numFmtId="0" fontId="11" fillId="0" borderId="0" xfId="0" applyFont="1" applyAlignment="1">
      <alignment vertical="center" wrapText="1"/>
    </xf>
    <xf numFmtId="0" fontId="3" fillId="0" borderId="0" xfId="0" applyFont="1" applyAlignment="1">
      <alignment vertical="center" wrapText="1"/>
    </xf>
    <xf numFmtId="0" fontId="2" fillId="0" borderId="0" xfId="0" applyFont="1" applyAlignment="1">
      <alignment horizontal="justify"/>
    </xf>
    <xf numFmtId="0" fontId="10" fillId="0" borderId="0" xfId="0" applyFont="1" applyAlignment="1">
      <alignment horizontal="justify" vertical="center"/>
    </xf>
    <xf numFmtId="0" fontId="10" fillId="0" borderId="0" xfId="0" applyFont="1" applyAlignment="1">
      <alignment horizontal="justify"/>
    </xf>
    <xf numFmtId="0" fontId="0" fillId="0" borderId="0" xfId="0" applyAlignment="1">
      <alignment horizontal="justify"/>
    </xf>
    <xf numFmtId="0" fontId="12" fillId="0" borderId="0" xfId="0" applyFont="1" applyAlignment="1">
      <alignment horizontal="justify"/>
    </xf>
    <xf numFmtId="0" fontId="14" fillId="0" borderId="0" xfId="0" applyFont="1" applyAlignment="1">
      <alignment horizontal="justify"/>
    </xf>
    <xf numFmtId="0" fontId="15" fillId="0" borderId="0" xfId="0" applyFont="1" applyAlignment="1">
      <alignment horizontal="justify" vertical="center"/>
    </xf>
    <xf numFmtId="0" fontId="15" fillId="0" borderId="0" xfId="0" applyFont="1" applyAlignment="1">
      <alignment horizontal="justify"/>
    </xf>
    <xf numFmtId="0" fontId="14" fillId="0" borderId="0" xfId="1" applyFont="1" applyAlignment="1">
      <alignment horizontal="justify" vertical="center" wrapText="1"/>
    </xf>
    <xf numFmtId="0" fontId="14" fillId="0" borderId="0" xfId="1" applyFont="1" applyAlignment="1">
      <alignment horizontal="justify" vertical="center"/>
    </xf>
    <xf numFmtId="0" fontId="13" fillId="0" borderId="0" xfId="0" applyFont="1" applyAlignment="1">
      <alignment horizontal="justify" vertical="center" wrapText="1"/>
    </xf>
    <xf numFmtId="0" fontId="5" fillId="0" borderId="0" xfId="3" applyFont="1" applyAlignment="1">
      <alignment wrapText="1"/>
    </xf>
    <xf numFmtId="0" fontId="5" fillId="0" borderId="0" xfId="3" applyFont="1" applyAlignment="1">
      <alignment vertical="center" wrapText="1"/>
    </xf>
    <xf numFmtId="0" fontId="0" fillId="9" borderId="22" xfId="0" applyFill="1" applyBorder="1" applyAlignment="1">
      <alignment horizontal="center" textRotation="90"/>
    </xf>
    <xf numFmtId="0" fontId="0" fillId="10" borderId="22" xfId="0" applyFill="1" applyBorder="1" applyAlignment="1">
      <alignment horizontal="center" textRotation="90"/>
    </xf>
    <xf numFmtId="0" fontId="0" fillId="0" borderId="0" xfId="0" applyAlignment="1">
      <alignment horizontal="center"/>
    </xf>
    <xf numFmtId="49" fontId="21" fillId="0" borderId="0" xfId="0" applyNumberFormat="1" applyFont="1" applyAlignment="1">
      <alignment horizontal="center"/>
    </xf>
    <xf numFmtId="0" fontId="48" fillId="0" borderId="0" xfId="3" applyFont="1" applyAlignment="1">
      <alignment horizontal="center" vertical="center" wrapText="1"/>
    </xf>
    <xf numFmtId="0" fontId="5" fillId="0" borderId="0" xfId="3" applyFont="1"/>
    <xf numFmtId="0" fontId="0" fillId="0" borderId="70" xfId="0" applyBorder="1"/>
    <xf numFmtId="0" fontId="0" fillId="0" borderId="70" xfId="0" applyBorder="1" applyAlignment="1">
      <alignment horizontal="center"/>
    </xf>
    <xf numFmtId="0" fontId="0" fillId="9" borderId="22" xfId="0" applyFill="1" applyBorder="1" applyAlignment="1">
      <alignment horizontal="center"/>
    </xf>
    <xf numFmtId="0" fontId="0" fillId="0" borderId="70" xfId="0" applyBorder="1" applyAlignment="1">
      <alignment horizontal="left"/>
    </xf>
    <xf numFmtId="0" fontId="0" fillId="0" borderId="22" xfId="0" applyBorder="1" applyAlignment="1">
      <alignment horizontal="center"/>
    </xf>
    <xf numFmtId="0" fontId="54" fillId="0" borderId="22" xfId="0" applyFont="1" applyBorder="1" applyAlignment="1">
      <alignment horizontal="center"/>
    </xf>
    <xf numFmtId="0" fontId="0" fillId="0" borderId="22" xfId="0" applyBorder="1" applyAlignment="1">
      <alignment horizontal="left"/>
    </xf>
    <xf numFmtId="0" fontId="0" fillId="0" borderId="22" xfId="0" applyBorder="1"/>
    <xf numFmtId="0" fontId="49" fillId="0" borderId="0" xfId="4"/>
    <xf numFmtId="0" fontId="5" fillId="0" borderId="0" xfId="3" applyFont="1" applyAlignment="1">
      <alignment horizontal="center" vertical="center"/>
    </xf>
    <xf numFmtId="0" fontId="4" fillId="0" borderId="0" xfId="3" applyFont="1" applyAlignment="1">
      <alignment vertical="center"/>
    </xf>
    <xf numFmtId="0" fontId="47" fillId="0" borderId="0" xfId="3"/>
    <xf numFmtId="0" fontId="0" fillId="0" borderId="22" xfId="0" quotePrefix="1" applyBorder="1" applyAlignment="1">
      <alignment horizontal="center"/>
    </xf>
    <xf numFmtId="0" fontId="8" fillId="0" borderId="0" xfId="3" applyFont="1"/>
    <xf numFmtId="0" fontId="22" fillId="2" borderId="3" xfId="3" applyFont="1" applyFill="1" applyBorder="1"/>
    <xf numFmtId="0" fontId="20" fillId="2" borderId="4" xfId="3" applyFont="1" applyFill="1" applyBorder="1" applyAlignment="1">
      <alignment vertical="center"/>
    </xf>
    <xf numFmtId="0" fontId="22" fillId="2" borderId="4" xfId="3" applyFont="1" applyFill="1" applyBorder="1"/>
    <xf numFmtId="0" fontId="30" fillId="2" borderId="4" xfId="3" applyFont="1" applyFill="1" applyBorder="1"/>
    <xf numFmtId="0" fontId="8" fillId="2" borderId="4" xfId="3" applyFont="1" applyFill="1" applyBorder="1"/>
    <xf numFmtId="0" fontId="20" fillId="2" borderId="4" xfId="3" applyFont="1" applyFill="1" applyBorder="1"/>
    <xf numFmtId="0" fontId="8" fillId="2" borderId="5" xfId="3" applyFont="1" applyFill="1" applyBorder="1"/>
    <xf numFmtId="0" fontId="30" fillId="0" borderId="0" xfId="3" applyFont="1"/>
    <xf numFmtId="0" fontId="30" fillId="0" borderId="0" xfId="3" applyFont="1" applyAlignment="1">
      <alignment vertical="center" wrapText="1"/>
    </xf>
    <xf numFmtId="0" fontId="22" fillId="2" borderId="6" xfId="3" applyFont="1" applyFill="1" applyBorder="1" applyAlignment="1">
      <alignment vertical="center" wrapText="1"/>
    </xf>
    <xf numFmtId="0" fontId="8" fillId="2" borderId="8" xfId="3" applyFont="1" applyFill="1" applyBorder="1" applyAlignment="1">
      <alignment vertical="center" wrapText="1"/>
    </xf>
    <xf numFmtId="0" fontId="22" fillId="2" borderId="3" xfId="3" applyFont="1" applyFill="1" applyBorder="1" applyAlignment="1">
      <alignment vertical="top" wrapText="1"/>
    </xf>
    <xf numFmtId="0" fontId="22" fillId="2" borderId="9" xfId="3" applyFont="1" applyFill="1" applyBorder="1"/>
    <xf numFmtId="0" fontId="8" fillId="2" borderId="10" xfId="3" applyFont="1" applyFill="1" applyBorder="1"/>
    <xf numFmtId="0" fontId="20" fillId="2" borderId="0" xfId="3" applyFont="1" applyFill="1"/>
    <xf numFmtId="0" fontId="19" fillId="2" borderId="0" xfId="3" applyFont="1" applyFill="1"/>
    <xf numFmtId="0" fontId="21" fillId="2" borderId="0" xfId="3" applyFont="1" applyFill="1"/>
    <xf numFmtId="0" fontId="17" fillId="2" borderId="0" xfId="3" applyFont="1" applyFill="1"/>
    <xf numFmtId="0" fontId="20" fillId="2" borderId="0" xfId="0" applyFont="1" applyFill="1"/>
    <xf numFmtId="0" fontId="22" fillId="2" borderId="0" xfId="0" applyFont="1" applyFill="1"/>
    <xf numFmtId="0" fontId="30" fillId="2" borderId="0" xfId="0" applyFont="1" applyFill="1"/>
    <xf numFmtId="0" fontId="8" fillId="2" borderId="0" xfId="0" applyFont="1" applyFill="1"/>
    <xf numFmtId="0" fontId="22" fillId="2" borderId="6" xfId="3" applyFont="1" applyFill="1" applyBorder="1"/>
    <xf numFmtId="0" fontId="8" fillId="2" borderId="8" xfId="3" applyFont="1" applyFill="1" applyBorder="1"/>
    <xf numFmtId="0" fontId="0" fillId="11" borderId="22" xfId="0" applyFill="1" applyBorder="1" applyAlignment="1">
      <alignment horizontal="center"/>
    </xf>
    <xf numFmtId="0" fontId="0" fillId="11" borderId="22" xfId="0" applyFill="1" applyBorder="1" applyAlignment="1">
      <alignment horizontal="left"/>
    </xf>
    <xf numFmtId="0" fontId="30" fillId="0" borderId="0" xfId="3" applyFont="1" applyAlignment="1">
      <alignment vertical="center"/>
    </xf>
    <xf numFmtId="0" fontId="23" fillId="0" borderId="11" xfId="3" applyFont="1" applyBorder="1"/>
    <xf numFmtId="0" fontId="23" fillId="0" borderId="12" xfId="3" applyFont="1" applyBorder="1"/>
    <xf numFmtId="0" fontId="23" fillId="0" borderId="13" xfId="3" applyFont="1" applyBorder="1"/>
    <xf numFmtId="0" fontId="30" fillId="0" borderId="0" xfId="0" applyFont="1" applyAlignment="1">
      <alignment horizontal="center"/>
    </xf>
    <xf numFmtId="0" fontId="30" fillId="0" borderId="22" xfId="0" applyFont="1" applyBorder="1" applyAlignment="1">
      <alignment horizontal="center"/>
    </xf>
    <xf numFmtId="0" fontId="30" fillId="0" borderId="22" xfId="0" applyFont="1" applyBorder="1" applyAlignment="1">
      <alignment horizontal="left"/>
    </xf>
    <xf numFmtId="0" fontId="23" fillId="0" borderId="14" xfId="3" applyFont="1" applyBorder="1"/>
    <xf numFmtId="0" fontId="23" fillId="0" borderId="0" xfId="3" applyFont="1" applyAlignment="1">
      <alignment horizontal="justify" vertical="center" wrapText="1"/>
    </xf>
    <xf numFmtId="0" fontId="23" fillId="0" borderId="15" xfId="3" applyFont="1" applyBorder="1"/>
    <xf numFmtId="0" fontId="23" fillId="0" borderId="0" xfId="3" applyFont="1"/>
    <xf numFmtId="0" fontId="8" fillId="0" borderId="0" xfId="3" applyFont="1" applyAlignment="1">
      <alignment horizontal="justify" vertical="center" wrapText="1"/>
    </xf>
    <xf numFmtId="0" fontId="17" fillId="0" borderId="0" xfId="3" applyFont="1"/>
    <xf numFmtId="0" fontId="0" fillId="0" borderId="66" xfId="0" applyBorder="1" applyAlignment="1">
      <alignment horizontal="left"/>
    </xf>
    <xf numFmtId="0" fontId="0" fillId="0" borderId="66" xfId="0" applyBorder="1" applyAlignment="1">
      <alignment horizontal="center"/>
    </xf>
    <xf numFmtId="0" fontId="23" fillId="0" borderId="0" xfId="0" applyFont="1" applyAlignment="1">
      <alignment horizontal="justify" vertical="center" wrapText="1"/>
    </xf>
    <xf numFmtId="0" fontId="0" fillId="12" borderId="22" xfId="0" applyFill="1" applyBorder="1" applyAlignment="1">
      <alignment horizontal="left"/>
    </xf>
    <xf numFmtId="0" fontId="30" fillId="0" borderId="22" xfId="0" quotePrefix="1" applyFont="1" applyBorder="1" applyAlignment="1">
      <alignment horizontal="center"/>
    </xf>
    <xf numFmtId="0" fontId="8" fillId="0" borderId="14" xfId="3" applyFont="1" applyBorder="1"/>
    <xf numFmtId="0" fontId="8" fillId="0" borderId="15" xfId="3" applyFont="1" applyBorder="1"/>
    <xf numFmtId="0" fontId="30" fillId="0" borderId="0" xfId="4" applyFont="1"/>
    <xf numFmtId="0" fontId="23" fillId="0" borderId="14" xfId="4" applyFont="1" applyBorder="1"/>
    <xf numFmtId="0" fontId="23" fillId="0" borderId="0" xfId="0" applyFont="1"/>
    <xf numFmtId="0" fontId="23" fillId="0" borderId="15" xfId="4" applyFont="1" applyBorder="1"/>
    <xf numFmtId="0" fontId="23" fillId="0" borderId="0" xfId="4" applyFont="1"/>
    <xf numFmtId="0" fontId="5" fillId="0" borderId="14" xfId="3" applyFont="1" applyBorder="1"/>
    <xf numFmtId="0" fontId="5" fillId="0" borderId="0" xfId="3" applyFont="1" applyAlignment="1">
      <alignment horizontal="justify"/>
    </xf>
    <xf numFmtId="0" fontId="5" fillId="0" borderId="15" xfId="3" applyFont="1" applyBorder="1" applyAlignment="1">
      <alignment horizontal="justify"/>
    </xf>
    <xf numFmtId="0" fontId="8" fillId="0" borderId="0" xfId="4" applyFont="1"/>
    <xf numFmtId="0" fontId="30" fillId="11" borderId="22" xfId="0" applyFont="1" applyFill="1" applyBorder="1" applyAlignment="1">
      <alignment horizontal="center"/>
    </xf>
    <xf numFmtId="0" fontId="37" fillId="0" borderId="0" xfId="3" applyFont="1" applyAlignment="1">
      <alignment horizontal="justify"/>
    </xf>
    <xf numFmtId="0" fontId="8" fillId="0" borderId="15" xfId="3" applyFont="1" applyBorder="1" applyAlignment="1">
      <alignment horizontal="justify" vertical="center" wrapText="1"/>
    </xf>
    <xf numFmtId="0" fontId="8" fillId="0" borderId="15" xfId="3" applyFont="1" applyBorder="1" applyAlignment="1">
      <alignment horizontal="justify" vertical="center"/>
    </xf>
    <xf numFmtId="0" fontId="25" fillId="0" borderId="0" xfId="0" applyFont="1"/>
    <xf numFmtId="0" fontId="23" fillId="0" borderId="16" xfId="3" applyFont="1" applyBorder="1"/>
    <xf numFmtId="0" fontId="23" fillId="0" borderId="17" xfId="3" applyFont="1" applyBorder="1"/>
    <xf numFmtId="0" fontId="23" fillId="0" borderId="18" xfId="3" applyFont="1" applyBorder="1"/>
    <xf numFmtId="0" fontId="23" fillId="0" borderId="0" xfId="0" applyFont="1" applyAlignment="1">
      <alignment horizontal="left" vertical="center" wrapText="1"/>
    </xf>
    <xf numFmtId="0" fontId="23" fillId="0" borderId="0" xfId="4" applyFont="1" applyAlignment="1">
      <alignment horizontal="justify" vertical="center" wrapText="1"/>
    </xf>
    <xf numFmtId="0" fontId="25" fillId="0" borderId="0" xfId="4" applyFont="1" applyAlignment="1">
      <alignment vertical="center"/>
    </xf>
    <xf numFmtId="0" fontId="23" fillId="0" borderId="0" xfId="4" applyFont="1" applyAlignment="1">
      <alignment horizontal="justify" vertical="top" wrapText="1"/>
    </xf>
    <xf numFmtId="0" fontId="25" fillId="0" borderId="0" xfId="4" applyFont="1" applyAlignment="1">
      <alignment vertical="top" wrapText="1"/>
    </xf>
    <xf numFmtId="0" fontId="23" fillId="0" borderId="0" xfId="4" applyFont="1" applyAlignment="1">
      <alignment vertical="top" wrapText="1"/>
    </xf>
    <xf numFmtId="0" fontId="0" fillId="0" borderId="23" xfId="0" applyBorder="1"/>
    <xf numFmtId="0" fontId="25" fillId="0" borderId="0" xfId="4" applyFont="1" applyAlignment="1">
      <alignment horizontal="center" vertical="top" wrapText="1"/>
    </xf>
    <xf numFmtId="0" fontId="23" fillId="0" borderId="0" xfId="4" applyFont="1" applyAlignment="1">
      <alignment horizontal="center" vertical="top" wrapText="1"/>
    </xf>
    <xf numFmtId="0" fontId="23" fillId="0" borderId="0" xfId="4" applyFont="1" applyAlignment="1">
      <alignment horizontal="center" vertical="center" wrapText="1"/>
    </xf>
    <xf numFmtId="0" fontId="23" fillId="0" borderId="0" xfId="4" applyFont="1" applyAlignment="1">
      <alignment vertical="center" wrapText="1"/>
    </xf>
    <xf numFmtId="0" fontId="25" fillId="0" borderId="17" xfId="3" applyFont="1" applyBorder="1" applyAlignment="1">
      <alignment vertical="center" wrapText="1"/>
    </xf>
    <xf numFmtId="0" fontId="23" fillId="0" borderId="17" xfId="3" applyFont="1" applyBorder="1" applyAlignment="1">
      <alignment vertical="top"/>
    </xf>
    <xf numFmtId="0" fontId="23" fillId="0" borderId="0" xfId="4" applyFont="1" applyAlignment="1">
      <alignment vertical="center"/>
    </xf>
    <xf numFmtId="0" fontId="55" fillId="0" borderId="0" xfId="0" applyFont="1" applyAlignment="1">
      <alignment horizontal="center"/>
    </xf>
    <xf numFmtId="0" fontId="55" fillId="0" borderId="22" xfId="0" applyFont="1" applyBorder="1" applyAlignment="1">
      <alignment horizontal="center"/>
    </xf>
    <xf numFmtId="0" fontId="55" fillId="0" borderId="22" xfId="0" applyFont="1" applyBorder="1" applyAlignment="1">
      <alignment horizontal="left"/>
    </xf>
    <xf numFmtId="0" fontId="0" fillId="0" borderId="66" xfId="0" applyBorder="1"/>
    <xf numFmtId="0" fontId="30" fillId="0" borderId="0" xfId="0" applyFont="1" applyAlignment="1">
      <alignment horizontal="left"/>
    </xf>
    <xf numFmtId="0" fontId="0" fillId="0" borderId="0" xfId="0" applyAlignment="1">
      <alignment horizontal="left"/>
    </xf>
    <xf numFmtId="0" fontId="26" fillId="0" borderId="0" xfId="3" applyFont="1" applyAlignment="1">
      <alignment horizontal="center" vertical="center" wrapText="1"/>
    </xf>
    <xf numFmtId="0" fontId="26" fillId="0" borderId="0" xfId="3" applyFont="1" applyAlignment="1">
      <alignment horizontal="center" vertical="center"/>
    </xf>
    <xf numFmtId="0" fontId="24" fillId="0" borderId="0" xfId="3" applyFont="1" applyAlignment="1">
      <alignment vertical="center"/>
    </xf>
    <xf numFmtId="0" fontId="26" fillId="0" borderId="0" xfId="3" applyFont="1" applyAlignment="1">
      <alignment vertical="center" wrapText="1"/>
    </xf>
    <xf numFmtId="0" fontId="23" fillId="0" borderId="0" xfId="3" applyFont="1" applyAlignment="1">
      <alignment horizontal="center" vertical="center"/>
    </xf>
    <xf numFmtId="0" fontId="37" fillId="0" borderId="0" xfId="3" applyFont="1"/>
    <xf numFmtId="0" fontId="27" fillId="0" borderId="24" xfId="3" applyFont="1" applyBorder="1" applyAlignment="1">
      <alignment wrapText="1"/>
    </xf>
    <xf numFmtId="0" fontId="27" fillId="0" borderId="26" xfId="3" applyFont="1" applyBorder="1" applyAlignment="1">
      <alignment wrapText="1"/>
    </xf>
    <xf numFmtId="0" fontId="37" fillId="0" borderId="3" xfId="3" applyFont="1" applyBorder="1"/>
    <xf numFmtId="0" fontId="37" fillId="0" borderId="4" xfId="3" applyFont="1" applyBorder="1"/>
    <xf numFmtId="0" fontId="37" fillId="0" borderId="5" xfId="3" applyFont="1" applyBorder="1"/>
    <xf numFmtId="0" fontId="37" fillId="0" borderId="9" xfId="3" applyFont="1" applyBorder="1"/>
    <xf numFmtId="0" fontId="37" fillId="0" borderId="10" xfId="3" applyFont="1" applyBorder="1"/>
    <xf numFmtId="0" fontId="23" fillId="0" borderId="0" xfId="3" applyFont="1" applyAlignment="1">
      <alignment vertical="center"/>
    </xf>
    <xf numFmtId="0" fontId="23" fillId="0" borderId="0" xfId="3" applyFont="1" applyAlignment="1">
      <alignment vertical="center" wrapText="1"/>
    </xf>
    <xf numFmtId="0" fontId="0" fillId="0" borderId="40" xfId="0" applyBorder="1"/>
    <xf numFmtId="0" fontId="23" fillId="0" borderId="35" xfId="3" applyFont="1" applyBorder="1"/>
    <xf numFmtId="0" fontId="0" fillId="0" borderId="42" xfId="0" applyBorder="1"/>
    <xf numFmtId="0" fontId="37" fillId="0" borderId="6" xfId="3" applyFont="1" applyBorder="1"/>
    <xf numFmtId="0" fontId="37" fillId="0" borderId="7" xfId="3" applyFont="1" applyBorder="1"/>
    <xf numFmtId="0" fontId="37" fillId="0" borderId="8" xfId="3" applyFont="1" applyBorder="1"/>
    <xf numFmtId="0" fontId="27" fillId="0" borderId="27" xfId="3" applyFont="1" applyBorder="1" applyAlignment="1">
      <alignment wrapText="1"/>
    </xf>
    <xf numFmtId="0" fontId="27" fillId="0" borderId="29" xfId="3" applyFont="1" applyBorder="1" applyAlignment="1">
      <alignment wrapText="1"/>
    </xf>
    <xf numFmtId="0" fontId="37" fillId="0" borderId="30" xfId="3" applyFont="1" applyBorder="1"/>
    <xf numFmtId="0" fontId="37" fillId="0" borderId="31" xfId="3" applyFont="1" applyBorder="1"/>
    <xf numFmtId="0" fontId="37" fillId="0" borderId="32" xfId="3" applyFont="1" applyBorder="1"/>
    <xf numFmtId="0" fontId="37" fillId="0" borderId="33" xfId="3" applyFont="1" applyBorder="1"/>
    <xf numFmtId="0" fontId="37" fillId="0" borderId="34" xfId="3" applyFont="1" applyBorder="1"/>
    <xf numFmtId="0" fontId="37" fillId="0" borderId="36" xfId="3" applyFont="1" applyBorder="1"/>
    <xf numFmtId="0" fontId="37" fillId="0" borderId="37" xfId="3" applyFont="1" applyBorder="1"/>
    <xf numFmtId="0" fontId="37" fillId="0" borderId="38" xfId="3" applyFont="1" applyBorder="1"/>
    <xf numFmtId="0" fontId="25" fillId="0" borderId="30" xfId="3" applyFont="1" applyBorder="1" applyAlignment="1">
      <alignment vertical="center"/>
    </xf>
    <xf numFmtId="0" fontId="25" fillId="0" borderId="31" xfId="3" applyFont="1" applyBorder="1" applyAlignment="1">
      <alignment vertical="center"/>
    </xf>
    <xf numFmtId="0" fontId="25" fillId="0" borderId="32" xfId="3" applyFont="1" applyBorder="1" applyAlignment="1">
      <alignment vertical="center"/>
    </xf>
    <xf numFmtId="0" fontId="25" fillId="0" borderId="36" xfId="3" applyFont="1" applyBorder="1" applyAlignment="1">
      <alignment vertical="center"/>
    </xf>
    <xf numFmtId="0" fontId="25" fillId="0" borderId="38" xfId="3" applyFont="1" applyBorder="1" applyAlignment="1">
      <alignment vertical="center"/>
    </xf>
    <xf numFmtId="0" fontId="50" fillId="0" borderId="0" xfId="4" applyFont="1"/>
    <xf numFmtId="0" fontId="30" fillId="0" borderId="0" xfId="3" applyFont="1" applyAlignment="1">
      <alignment horizontal="center"/>
    </xf>
    <xf numFmtId="0" fontId="21" fillId="0" borderId="0" xfId="3" applyFont="1" applyAlignment="1">
      <alignment horizontal="center" vertical="center" wrapText="1"/>
    </xf>
    <xf numFmtId="0" fontId="25" fillId="0" borderId="0" xfId="3" applyFont="1" applyAlignment="1">
      <alignment vertical="center" wrapText="1"/>
    </xf>
    <xf numFmtId="0" fontId="30" fillId="0" borderId="0" xfId="3" applyFont="1" applyAlignment="1">
      <alignment vertical="top"/>
    </xf>
    <xf numFmtId="0" fontId="31" fillId="0" borderId="40" xfId="4" applyFont="1" applyBorder="1" applyAlignment="1">
      <alignment horizontal="left" vertical="center"/>
    </xf>
    <xf numFmtId="0" fontId="27" fillId="0" borderId="0" xfId="3" applyFont="1" applyAlignment="1">
      <alignment vertical="center" wrapText="1"/>
    </xf>
    <xf numFmtId="0" fontId="23" fillId="0" borderId="40" xfId="4" applyFont="1" applyBorder="1"/>
    <xf numFmtId="0" fontId="27" fillId="0" borderId="0" xfId="4" applyFont="1" applyAlignment="1">
      <alignment vertical="center" wrapText="1"/>
    </xf>
    <xf numFmtId="0" fontId="27" fillId="0" borderId="0" xfId="4" quotePrefix="1" applyFont="1" applyAlignment="1">
      <alignment vertical="center" wrapText="1"/>
    </xf>
    <xf numFmtId="0" fontId="30" fillId="0" borderId="0" xfId="3" applyFont="1" applyAlignment="1">
      <alignment horizontal="left" vertical="center" indent="4"/>
    </xf>
    <xf numFmtId="0" fontId="23" fillId="0" borderId="40" xfId="4" applyFont="1" applyBorder="1" applyAlignment="1">
      <alignment horizontal="left" vertical="center" indent="4"/>
    </xf>
    <xf numFmtId="0" fontId="30" fillId="0" borderId="0" xfId="4" applyFont="1" applyAlignment="1">
      <alignment horizontal="left" vertical="center" indent="4"/>
    </xf>
    <xf numFmtId="0" fontId="23" fillId="0" borderId="42" xfId="4" applyFont="1" applyBorder="1"/>
    <xf numFmtId="0" fontId="27" fillId="0" borderId="23" xfId="4" applyFont="1" applyBorder="1" applyAlignment="1">
      <alignment vertical="center" wrapText="1"/>
    </xf>
    <xf numFmtId="0" fontId="21" fillId="0" borderId="0" xfId="3" applyFont="1" applyAlignment="1">
      <alignment vertical="center"/>
    </xf>
    <xf numFmtId="0" fontId="4" fillId="4" borderId="46" xfId="4" applyFont="1" applyFill="1" applyBorder="1" applyAlignment="1">
      <alignment horizontal="center" vertical="center" wrapText="1"/>
    </xf>
    <xf numFmtId="0" fontId="0" fillId="13" borderId="22" xfId="0" applyFill="1" applyBorder="1" applyAlignment="1">
      <alignment horizontal="center" vertical="center"/>
    </xf>
    <xf numFmtId="0" fontId="33" fillId="0" borderId="55" xfId="3" applyFont="1" applyBorder="1" applyAlignment="1">
      <alignment horizontal="center" vertical="center" wrapText="1"/>
    </xf>
    <xf numFmtId="0" fontId="30" fillId="14" borderId="0" xfId="0" applyFont="1" applyFill="1" applyAlignment="1">
      <alignment horizontal="center" vertical="center"/>
    </xf>
    <xf numFmtId="0" fontId="33" fillId="0" borderId="58" xfId="3" applyFont="1" applyBorder="1" applyAlignment="1">
      <alignment horizontal="center" vertical="center" wrapText="1"/>
    </xf>
    <xf numFmtId="0" fontId="30" fillId="14" borderId="22" xfId="0" applyFont="1" applyFill="1" applyBorder="1" applyAlignment="1">
      <alignment horizontal="center" vertical="center"/>
    </xf>
    <xf numFmtId="0" fontId="8" fillId="0" borderId="0" xfId="0" applyFont="1" applyAlignment="1">
      <alignment wrapText="1"/>
    </xf>
    <xf numFmtId="0" fontId="45" fillId="0" borderId="0" xfId="0" applyFont="1" applyAlignment="1">
      <alignment vertical="center"/>
    </xf>
    <xf numFmtId="0" fontId="5" fillId="0" borderId="0" xfId="0" applyFont="1" applyAlignment="1">
      <alignment vertical="center"/>
    </xf>
    <xf numFmtId="0" fontId="2" fillId="0" borderId="0" xfId="0" applyFont="1" applyAlignment="1">
      <alignment vertical="center"/>
    </xf>
    <xf numFmtId="0" fontId="7" fillId="0" borderId="0" xfId="2" applyFont="1" applyAlignment="1">
      <alignment vertical="center"/>
    </xf>
    <xf numFmtId="0" fontId="19" fillId="0" borderId="0" xfId="0" applyFont="1" applyAlignment="1">
      <alignment horizontal="center" vertical="center" wrapText="1"/>
    </xf>
    <xf numFmtId="0" fontId="5" fillId="0" borderId="40" xfId="0" applyFont="1" applyBorder="1"/>
    <xf numFmtId="0" fontId="35" fillId="0" borderId="40" xfId="0" applyFont="1" applyBorder="1" applyAlignment="1">
      <alignment horizontal="center" vertical="top"/>
    </xf>
    <xf numFmtId="0" fontId="35" fillId="0" borderId="42" xfId="0" applyFont="1" applyBorder="1" applyAlignment="1">
      <alignment horizontal="center" vertical="top"/>
    </xf>
    <xf numFmtId="0" fontId="8" fillId="0" borderId="0" xfId="0" applyFont="1" applyAlignment="1">
      <alignment vertical="center" wrapText="1"/>
    </xf>
    <xf numFmtId="0" fontId="5" fillId="0" borderId="42" xfId="0" applyFont="1" applyBorder="1"/>
    <xf numFmtId="0" fontId="17" fillId="0" borderId="0" xfId="0" applyFont="1" applyAlignment="1">
      <alignment horizontal="center" vertical="top" wrapText="1"/>
    </xf>
    <xf numFmtId="0" fontId="17" fillId="0" borderId="0" xfId="0" applyFont="1" applyAlignment="1">
      <alignment horizontal="justify" vertical="top"/>
    </xf>
    <xf numFmtId="0" fontId="27" fillId="0" borderId="0" xfId="0" applyFont="1" applyAlignment="1">
      <alignment horizontal="justify" vertical="center" wrapText="1"/>
    </xf>
    <xf numFmtId="0" fontId="25" fillId="0" borderId="0" xfId="0" applyFont="1" applyAlignment="1">
      <alignment horizontal="justify" vertical="top" wrapText="1"/>
    </xf>
    <xf numFmtId="0" fontId="8" fillId="0" borderId="22" xfId="0" applyFont="1" applyBorder="1" applyAlignment="1">
      <alignment horizontal="center" vertical="center" wrapText="1"/>
    </xf>
    <xf numFmtId="0" fontId="8" fillId="16" borderId="22" xfId="0" applyFont="1" applyFill="1" applyBorder="1" applyAlignment="1">
      <alignment horizontal="center" vertical="center" wrapText="1"/>
    </xf>
    <xf numFmtId="0" fontId="8" fillId="18" borderId="22" xfId="0" applyFont="1" applyFill="1" applyBorder="1" applyAlignment="1">
      <alignment horizontal="center" vertical="center" wrapText="1"/>
    </xf>
    <xf numFmtId="49" fontId="8" fillId="0" borderId="22" xfId="0" applyNumberFormat="1" applyFont="1" applyBorder="1" applyAlignment="1">
      <alignment horizontal="center" vertical="center"/>
    </xf>
    <xf numFmtId="0" fontId="23" fillId="0" borderId="22" xfId="0" applyFont="1" applyBorder="1" applyAlignment="1">
      <alignment horizontal="center" vertical="center" wrapText="1"/>
    </xf>
    <xf numFmtId="49" fontId="8" fillId="0" borderId="69" xfId="0" applyNumberFormat="1" applyFont="1" applyBorder="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justify" vertical="center"/>
    </xf>
    <xf numFmtId="0" fontId="0" fillId="12" borderId="0" xfId="0" applyFill="1"/>
    <xf numFmtId="0" fontId="0" fillId="12" borderId="22" xfId="0" applyFill="1" applyBorder="1" applyAlignment="1">
      <alignment horizontal="center" vertical="center"/>
    </xf>
    <xf numFmtId="0" fontId="58" fillId="0" borderId="0" xfId="0" applyFont="1"/>
    <xf numFmtId="0" fontId="19" fillId="0" borderId="40" xfId="0" applyFont="1" applyBorder="1" applyAlignment="1">
      <alignment horizontal="center" vertical="center" wrapText="1"/>
    </xf>
    <xf numFmtId="0" fontId="19" fillId="0" borderId="42" xfId="0" applyFont="1" applyBorder="1" applyAlignment="1">
      <alignment horizontal="center" vertical="center" wrapText="1"/>
    </xf>
    <xf numFmtId="0" fontId="8" fillId="0" borderId="0" xfId="0" applyFont="1"/>
    <xf numFmtId="0" fontId="28" fillId="0" borderId="0" xfId="0" applyFont="1" applyAlignment="1">
      <alignment horizontal="justify" vertical="center"/>
    </xf>
    <xf numFmtId="0" fontId="28" fillId="0" borderId="0" xfId="0" applyFont="1" applyAlignment="1">
      <alignment horizontal="justify" vertical="center" wrapText="1"/>
    </xf>
    <xf numFmtId="0" fontId="25" fillId="0" borderId="22" xfId="0" applyFont="1" applyBorder="1" applyAlignment="1">
      <alignment horizontal="center" vertical="center" wrapText="1"/>
    </xf>
    <xf numFmtId="0" fontId="8" fillId="0" borderId="22" xfId="0" applyFont="1" applyBorder="1" applyAlignment="1">
      <alignment horizontal="center" vertical="center" textRotation="90" wrapText="1"/>
    </xf>
    <xf numFmtId="0" fontId="8" fillId="20" borderId="0" xfId="0" applyFont="1" applyFill="1" applyAlignment="1">
      <alignment vertical="center"/>
    </xf>
    <xf numFmtId="49" fontId="8" fillId="0" borderId="22" xfId="0" applyNumberFormat="1" applyFont="1" applyBorder="1" applyAlignment="1">
      <alignment horizontal="center" vertical="center" wrapText="1"/>
    </xf>
    <xf numFmtId="0" fontId="58" fillId="12" borderId="0" xfId="0" applyFont="1" applyFill="1"/>
    <xf numFmtId="0" fontId="25" fillId="0" borderId="0" xfId="0" applyFont="1" applyAlignment="1">
      <alignment horizontal="justify" vertical="top"/>
    </xf>
    <xf numFmtId="0" fontId="8" fillId="0" borderId="0" xfId="0" applyFont="1" applyAlignment="1">
      <alignment horizontal="center" vertical="top" wrapText="1"/>
    </xf>
    <xf numFmtId="0" fontId="28" fillId="0" borderId="0" xfId="0" applyFont="1" applyAlignment="1">
      <alignment horizontal="left" vertical="center" wrapText="1"/>
    </xf>
    <xf numFmtId="0" fontId="28" fillId="0" borderId="0" xfId="0" applyFont="1" applyAlignment="1">
      <alignment horizontal="left" vertical="center"/>
    </xf>
    <xf numFmtId="0" fontId="8" fillId="0" borderId="22" xfId="0" applyFont="1" applyBorder="1" applyAlignment="1">
      <alignment horizontal="center" vertical="center" textRotation="90"/>
    </xf>
    <xf numFmtId="49" fontId="8" fillId="0" borderId="0" xfId="0" applyNumberFormat="1" applyFont="1" applyAlignment="1">
      <alignment horizontal="center" vertical="center"/>
    </xf>
    <xf numFmtId="0" fontId="8" fillId="0" borderId="0" xfId="0" applyFont="1" applyAlignment="1">
      <alignment horizontal="center" vertical="center"/>
    </xf>
    <xf numFmtId="0" fontId="16" fillId="0" borderId="0" xfId="0" applyFont="1" applyAlignment="1">
      <alignment wrapText="1"/>
    </xf>
    <xf numFmtId="0" fontId="25" fillId="0" borderId="0" xfId="0" applyFont="1" applyAlignment="1">
      <alignment horizontal="center" vertical="top" wrapText="1"/>
    </xf>
    <xf numFmtId="0" fontId="8" fillId="0" borderId="68" xfId="0" applyFont="1" applyBorder="1" applyAlignment="1">
      <alignment horizontal="center" vertical="center" textRotation="90" wrapText="1"/>
    </xf>
    <xf numFmtId="0" fontId="8" fillId="0" borderId="60" xfId="0" applyFont="1" applyBorder="1" applyAlignment="1">
      <alignment horizontal="center" vertical="center" textRotation="90" wrapText="1"/>
    </xf>
    <xf numFmtId="0" fontId="23" fillId="0" borderId="0" xfId="0" applyFont="1" applyAlignment="1">
      <alignment horizontal="center" vertical="top" wrapText="1"/>
    </xf>
    <xf numFmtId="0" fontId="37" fillId="0" borderId="0" xfId="0" applyFont="1"/>
    <xf numFmtId="0" fontId="27" fillId="0" borderId="0" xfId="0" applyFont="1" applyAlignment="1">
      <alignment horizontal="justify" vertical="center"/>
    </xf>
    <xf numFmtId="0" fontId="8" fillId="0" borderId="70" xfId="0" applyFont="1" applyBorder="1" applyAlignment="1">
      <alignment horizontal="center" vertical="center" textRotation="90" wrapText="1"/>
    </xf>
    <xf numFmtId="0" fontId="17" fillId="0" borderId="0" xfId="0" applyFont="1" applyAlignment="1">
      <alignment horizontal="center" vertical="center" wrapText="1"/>
    </xf>
    <xf numFmtId="0" fontId="17" fillId="0" borderId="0" xfId="0" applyFont="1" applyAlignment="1">
      <alignment horizontal="justify" vertical="top" wrapText="1"/>
    </xf>
    <xf numFmtId="0" fontId="25" fillId="0" borderId="0" xfId="0" applyFont="1" applyAlignment="1">
      <alignment vertical="top"/>
    </xf>
    <xf numFmtId="49" fontId="8" fillId="0" borderId="19" xfId="0" applyNumberFormat="1" applyFont="1" applyBorder="1" applyAlignment="1">
      <alignment horizontal="center" vertical="center"/>
    </xf>
    <xf numFmtId="0" fontId="23" fillId="0" borderId="0" xfId="0" applyFont="1" applyAlignment="1">
      <alignment horizontal="center" vertical="center" wrapText="1"/>
    </xf>
    <xf numFmtId="49" fontId="8" fillId="0" borderId="63" xfId="0" applyNumberFormat="1" applyFont="1" applyBorder="1" applyAlignment="1">
      <alignment horizontal="center" vertical="center"/>
    </xf>
    <xf numFmtId="0" fontId="0" fillId="0" borderId="0" xfId="0" applyAlignment="1">
      <alignment horizontal="center" vertical="center"/>
    </xf>
    <xf numFmtId="49" fontId="8" fillId="0" borderId="66" xfId="0" applyNumberFormat="1" applyFont="1" applyBorder="1" applyAlignment="1">
      <alignment horizontal="center" vertical="center"/>
    </xf>
    <xf numFmtId="0" fontId="56" fillId="0" borderId="0" xfId="0" applyFont="1" applyAlignment="1">
      <alignment vertical="center"/>
    </xf>
    <xf numFmtId="0" fontId="59" fillId="0" borderId="0" xfId="0" applyFont="1"/>
    <xf numFmtId="0" fontId="27" fillId="0" borderId="0" xfId="0" applyFont="1" applyAlignment="1">
      <alignment vertical="center"/>
    </xf>
    <xf numFmtId="0" fontId="8" fillId="6" borderId="0" xfId="0" applyFont="1" applyFill="1" applyAlignment="1">
      <alignment vertical="center"/>
    </xf>
    <xf numFmtId="0" fontId="38" fillId="0" borderId="22" xfId="0" applyFont="1" applyBorder="1" applyAlignment="1" applyProtection="1">
      <alignment horizontal="center" vertical="center" wrapText="1"/>
      <protection locked="0"/>
    </xf>
    <xf numFmtId="0" fontId="41" fillId="0" borderId="22" xfId="0" applyFont="1" applyBorder="1" applyAlignment="1" applyProtection="1">
      <alignment horizontal="center" vertical="center" wrapText="1"/>
      <protection locked="0"/>
    </xf>
    <xf numFmtId="0" fontId="37" fillId="0" borderId="0" xfId="0" applyFont="1" applyAlignment="1">
      <alignment horizontal="center" vertical="top"/>
    </xf>
    <xf numFmtId="0" fontId="17" fillId="0" borderId="22" xfId="0" applyFont="1" applyBorder="1" applyAlignment="1">
      <alignment horizontal="center" vertical="center" textRotation="90" wrapText="1"/>
    </xf>
    <xf numFmtId="0" fontId="38" fillId="0" borderId="22" xfId="0" applyFont="1" applyBorder="1" applyAlignment="1">
      <alignment horizontal="center" vertical="center" wrapText="1"/>
    </xf>
    <xf numFmtId="0" fontId="23" fillId="0" borderId="0" xfId="0" applyFont="1" applyAlignment="1">
      <alignment horizontal="justify" vertical="center"/>
    </xf>
    <xf numFmtId="0" fontId="43" fillId="0" borderId="0" xfId="0" applyFont="1" applyAlignment="1">
      <alignment horizontal="right" vertical="center"/>
    </xf>
    <xf numFmtId="0" fontId="0" fillId="7" borderId="0" xfId="0" applyFill="1"/>
    <xf numFmtId="0" fontId="0" fillId="8" borderId="0" xfId="0" applyFill="1"/>
    <xf numFmtId="0" fontId="0" fillId="0" borderId="0" xfId="0" applyAlignment="1">
      <alignment wrapText="1"/>
    </xf>
    <xf numFmtId="0" fontId="23" fillId="0" borderId="0" xfId="0" applyFont="1" applyAlignment="1">
      <alignment vertical="center"/>
    </xf>
    <xf numFmtId="0" fontId="8" fillId="0" borderId="0" xfId="0" quotePrefix="1" applyFont="1" applyAlignment="1">
      <alignment horizontal="center" vertical="center" wrapText="1"/>
    </xf>
    <xf numFmtId="0" fontId="17" fillId="0" borderId="0" xfId="0" applyFont="1" applyAlignment="1">
      <alignment vertical="center" wrapText="1"/>
    </xf>
    <xf numFmtId="0" fontId="17" fillId="0" borderId="0" xfId="0" applyFont="1" applyAlignment="1">
      <alignment vertical="center"/>
    </xf>
    <xf numFmtId="0" fontId="8" fillId="0" borderId="0" xfId="0" quotePrefix="1" applyFont="1" applyAlignment="1">
      <alignment horizontal="center" vertical="center"/>
    </xf>
    <xf numFmtId="0" fontId="23" fillId="0" borderId="0" xfId="0" applyFont="1" applyAlignment="1">
      <alignment horizontal="left" vertical="center"/>
    </xf>
    <xf numFmtId="0" fontId="5" fillId="0" borderId="0" xfId="0" applyFont="1" applyAlignment="1">
      <alignment wrapText="1"/>
    </xf>
    <xf numFmtId="0" fontId="34" fillId="0" borderId="40" xfId="0" applyFont="1" applyBorder="1" applyAlignment="1">
      <alignment horizontal="justify" vertical="center"/>
    </xf>
    <xf numFmtId="0" fontId="8" fillId="0" borderId="40" xfId="0" applyFont="1" applyBorder="1"/>
    <xf numFmtId="0" fontId="37" fillId="0" borderId="0" xfId="0" applyFont="1" applyAlignment="1">
      <alignment horizontal="center" vertical="top" wrapText="1"/>
    </xf>
    <xf numFmtId="0" fontId="5" fillId="0" borderId="0" xfId="0" applyFont="1" applyAlignment="1">
      <alignment horizontal="center" vertical="top" wrapText="1"/>
    </xf>
    <xf numFmtId="0" fontId="30" fillId="0" borderId="0" xfId="0" applyFont="1"/>
    <xf numFmtId="0" fontId="41" fillId="0" borderId="22" xfId="0" applyFont="1" applyBorder="1" applyAlignment="1">
      <alignment horizontal="center" vertical="center" wrapText="1"/>
    </xf>
    <xf numFmtId="0" fontId="43" fillId="0" borderId="0" xfId="0" applyFont="1" applyAlignment="1">
      <alignment horizontal="right" vertical="center" wrapText="1"/>
    </xf>
    <xf numFmtId="0" fontId="17" fillId="0" borderId="0" xfId="0" applyFont="1" applyAlignment="1">
      <alignment vertical="top" wrapText="1"/>
    </xf>
    <xf numFmtId="0" fontId="17" fillId="0" borderId="0" xfId="0" applyFont="1" applyAlignment="1">
      <alignment horizontal="left" vertical="center" wrapText="1"/>
    </xf>
    <xf numFmtId="0" fontId="0" fillId="20" borderId="0" xfId="0" applyFill="1"/>
    <xf numFmtId="0" fontId="8" fillId="0" borderId="0" xfId="0" applyFont="1" applyAlignment="1">
      <alignment horizontal="center" wrapText="1"/>
    </xf>
    <xf numFmtId="0" fontId="8" fillId="21" borderId="0" xfId="0" applyFont="1" applyFill="1" applyAlignment="1">
      <alignment vertical="center" wrapText="1"/>
    </xf>
    <xf numFmtId="0" fontId="8" fillId="22" borderId="0" xfId="0" applyFont="1" applyFill="1" applyAlignment="1">
      <alignment vertical="center" wrapText="1"/>
    </xf>
    <xf numFmtId="0" fontId="16" fillId="23" borderId="0" xfId="0" applyFont="1" applyFill="1" applyAlignment="1">
      <alignment wrapText="1"/>
    </xf>
    <xf numFmtId="0" fontId="30" fillId="0" borderId="0" xfId="0" applyFont="1" applyAlignment="1">
      <alignment wrapText="1"/>
    </xf>
    <xf numFmtId="0" fontId="62" fillId="0" borderId="0" xfId="0" applyFont="1"/>
    <xf numFmtId="0" fontId="8" fillId="0" borderId="42" xfId="0" applyFont="1" applyBorder="1"/>
    <xf numFmtId="49" fontId="8" fillId="0" borderId="71" xfId="0" applyNumberFormat="1" applyFont="1" applyBorder="1" applyAlignment="1">
      <alignment horizontal="center" vertical="center" wrapText="1"/>
    </xf>
    <xf numFmtId="49" fontId="8" fillId="0" borderId="69" xfId="0" applyNumberFormat="1" applyFont="1" applyBorder="1" applyAlignment="1">
      <alignment horizontal="center" vertical="center" wrapText="1"/>
    </xf>
    <xf numFmtId="49" fontId="8" fillId="0" borderId="72" xfId="0" applyNumberFormat="1" applyFont="1" applyBorder="1" applyAlignment="1">
      <alignment horizontal="center" vertical="center" wrapText="1"/>
    </xf>
    <xf numFmtId="49" fontId="8" fillId="0" borderId="72" xfId="0" applyNumberFormat="1" applyFont="1" applyBorder="1" applyAlignment="1">
      <alignment horizontal="center" vertical="center"/>
    </xf>
    <xf numFmtId="49" fontId="8" fillId="0" borderId="71" xfId="0" applyNumberFormat="1" applyFont="1" applyBorder="1" applyAlignment="1">
      <alignment horizontal="center" vertical="center"/>
    </xf>
    <xf numFmtId="0" fontId="4" fillId="0" borderId="0" xfId="0" applyFont="1" applyAlignment="1">
      <alignment horizontal="left" vertical="center"/>
    </xf>
    <xf numFmtId="0" fontId="46" fillId="0" borderId="0" xfId="0" applyFont="1"/>
    <xf numFmtId="0" fontId="5" fillId="0" borderId="0" xfId="0" applyFont="1" applyAlignment="1">
      <alignment horizontal="center" vertical="center"/>
    </xf>
    <xf numFmtId="0" fontId="46" fillId="0" borderId="40" xfId="0" applyFont="1" applyBorder="1"/>
    <xf numFmtId="0" fontId="31" fillId="0" borderId="40" xfId="0" applyFont="1" applyBorder="1" applyAlignment="1">
      <alignment horizontal="justify" vertical="top" wrapText="1"/>
    </xf>
    <xf numFmtId="0" fontId="5" fillId="0" borderId="40" xfId="0" applyFont="1" applyBorder="1" applyAlignment="1">
      <alignment vertical="center"/>
    </xf>
    <xf numFmtId="0" fontId="5" fillId="0" borderId="0" xfId="0" applyFont="1" applyAlignment="1">
      <alignment horizontal="center"/>
    </xf>
    <xf numFmtId="0" fontId="8" fillId="25" borderId="0" xfId="0" applyFont="1" applyFill="1" applyAlignment="1">
      <alignment horizontal="center" vertical="center"/>
    </xf>
    <xf numFmtId="0" fontId="8" fillId="26" borderId="0" xfId="0" applyFont="1" applyFill="1" applyAlignment="1">
      <alignment horizontal="center" vertical="center"/>
    </xf>
    <xf numFmtId="0" fontId="8" fillId="27" borderId="0" xfId="0" applyFont="1" applyFill="1" applyAlignment="1">
      <alignment horizontal="center" vertical="center"/>
    </xf>
    <xf numFmtId="0" fontId="8" fillId="28" borderId="0" xfId="0" applyFont="1" applyFill="1" applyAlignment="1">
      <alignment horizontal="center" vertical="center"/>
    </xf>
    <xf numFmtId="0" fontId="8" fillId="11" borderId="0" xfId="0" applyFont="1" applyFill="1" applyAlignment="1">
      <alignment horizontal="center" vertical="center"/>
    </xf>
    <xf numFmtId="49" fontId="23" fillId="0" borderId="22" xfId="0" applyNumberFormat="1" applyFont="1" applyBorder="1" applyAlignment="1">
      <alignment horizontal="center" vertical="center"/>
    </xf>
    <xf numFmtId="0" fontId="8" fillId="19" borderId="0" xfId="0" applyFont="1" applyFill="1" applyAlignment="1">
      <alignment horizontal="center" vertical="center"/>
    </xf>
    <xf numFmtId="49" fontId="23" fillId="0" borderId="19" xfId="0" applyNumberFormat="1" applyFont="1" applyBorder="1" applyAlignment="1">
      <alignment horizontal="center" vertical="center"/>
    </xf>
    <xf numFmtId="0" fontId="8" fillId="0" borderId="20" xfId="0" applyFont="1" applyBorder="1" applyAlignment="1">
      <alignment vertical="center" wrapText="1"/>
    </xf>
    <xf numFmtId="0" fontId="23" fillId="0" borderId="66" xfId="0" applyFont="1" applyBorder="1" applyAlignment="1">
      <alignment horizontal="center" vertical="center" wrapText="1"/>
    </xf>
    <xf numFmtId="0" fontId="40" fillId="0" borderId="0" xfId="0" applyFont="1" applyAlignment="1">
      <alignment horizontal="center" vertical="center" wrapText="1"/>
    </xf>
    <xf numFmtId="0" fontId="44" fillId="0" borderId="0" xfId="0" applyFont="1"/>
    <xf numFmtId="0" fontId="0" fillId="0" borderId="0" xfId="0" applyAlignment="1">
      <alignment vertical="center"/>
    </xf>
    <xf numFmtId="0" fontId="13" fillId="0" borderId="0" xfId="1" applyFont="1" applyAlignment="1">
      <alignment horizontal="justify" vertical="center" wrapText="1"/>
    </xf>
    <xf numFmtId="0" fontId="8" fillId="0" borderId="0" xfId="0" applyFont="1" applyAlignment="1">
      <alignment vertical="center"/>
    </xf>
    <xf numFmtId="0" fontId="9" fillId="0" borderId="0" xfId="3" applyFont="1" applyAlignment="1">
      <alignment horizontal="center" wrapText="1"/>
    </xf>
    <xf numFmtId="0" fontId="17" fillId="0" borderId="73" xfId="0" applyFont="1" applyBorder="1" applyAlignment="1">
      <alignment horizontal="center" vertical="center" wrapText="1"/>
    </xf>
    <xf numFmtId="0" fontId="63" fillId="0" borderId="1" xfId="0" applyFont="1" applyBorder="1" applyAlignment="1"/>
    <xf numFmtId="0" fontId="63" fillId="0" borderId="2" xfId="0" applyFont="1" applyBorder="1" applyAlignment="1"/>
    <xf numFmtId="0" fontId="9" fillId="0" borderId="0" xfId="0" applyFont="1" applyAlignment="1">
      <alignment horizontal="center" vertical="center" wrapText="1"/>
    </xf>
    <xf numFmtId="0" fontId="3" fillId="0" borderId="0" xfId="0" applyFont="1" applyAlignment="1">
      <alignment horizontal="center" vertical="center" wrapText="1"/>
    </xf>
    <xf numFmtId="0" fontId="8" fillId="0" borderId="22" xfId="3" applyFont="1" applyBorder="1" applyAlignment="1">
      <alignment horizontal="center" vertical="center" wrapText="1"/>
    </xf>
    <xf numFmtId="0" fontId="0" fillId="0" borderId="20" xfId="0" applyBorder="1" applyAlignment="1"/>
    <xf numFmtId="0" fontId="0" fillId="0" borderId="21" xfId="0" applyBorder="1" applyAlignment="1"/>
    <xf numFmtId="0" fontId="23" fillId="0" borderId="0" xfId="0" applyFont="1" applyAlignment="1">
      <alignment horizontal="justify" vertical="center" wrapText="1"/>
    </xf>
    <xf numFmtId="0" fontId="5" fillId="0" borderId="0" xfId="3" applyFont="1" applyAlignment="1"/>
    <xf numFmtId="0" fontId="23" fillId="0" borderId="0" xfId="4" applyFont="1" applyAlignment="1">
      <alignment horizontal="justify" vertical="center" wrapText="1"/>
    </xf>
    <xf numFmtId="0" fontId="47" fillId="0" borderId="0" xfId="3" applyAlignment="1"/>
    <xf numFmtId="0" fontId="8" fillId="0" borderId="0" xfId="0" applyFont="1" applyAlignment="1">
      <alignment horizontal="justify" vertical="center" wrapText="1"/>
    </xf>
    <xf numFmtId="0" fontId="30" fillId="0" borderId="0" xfId="3" applyFont="1" applyAlignment="1"/>
    <xf numFmtId="0" fontId="5" fillId="0" borderId="0" xfId="3" applyFont="1" applyAlignment="1">
      <alignment wrapText="1"/>
    </xf>
    <xf numFmtId="0" fontId="49" fillId="0" borderId="0" xfId="4" applyAlignment="1"/>
    <xf numFmtId="0" fontId="18" fillId="0" borderId="0" xfId="2" applyFont="1" applyAlignment="1">
      <alignment horizontal="right" vertical="center" wrapText="1"/>
    </xf>
    <xf numFmtId="0" fontId="8" fillId="0" borderId="0" xfId="3" applyFont="1" applyAlignment="1">
      <alignment horizontal="justify" vertical="center" wrapText="1"/>
    </xf>
    <xf numFmtId="0" fontId="17" fillId="0" borderId="73" xfId="3" applyFont="1" applyBorder="1" applyAlignment="1" applyProtection="1">
      <alignment horizontal="center" vertical="center" wrapText="1"/>
      <protection locked="0"/>
    </xf>
    <xf numFmtId="0" fontId="63" fillId="0" borderId="1" xfId="0" applyFont="1" applyBorder="1" applyAlignment="1" applyProtection="1">
      <protection locked="0"/>
    </xf>
    <xf numFmtId="0" fontId="63" fillId="0" borderId="2" xfId="0" applyFont="1" applyBorder="1" applyAlignment="1" applyProtection="1">
      <protection locked="0"/>
    </xf>
    <xf numFmtId="0" fontId="17" fillId="0" borderId="73" xfId="3" applyFont="1" applyBorder="1" applyAlignment="1">
      <alignment horizontal="center" vertical="center" wrapText="1"/>
    </xf>
    <xf numFmtId="0" fontId="23" fillId="0" borderId="0" xfId="3" applyFont="1" applyAlignment="1">
      <alignment horizontal="justify" vertical="center" wrapText="1"/>
    </xf>
    <xf numFmtId="0" fontId="22" fillId="2" borderId="7" xfId="0" applyFont="1" applyFill="1" applyBorder="1" applyAlignment="1">
      <alignment horizontal="justify" vertical="center" wrapText="1"/>
    </xf>
    <xf numFmtId="0" fontId="0" fillId="0" borderId="7" xfId="0" applyBorder="1" applyAlignment="1"/>
    <xf numFmtId="0" fontId="22" fillId="2" borderId="0" xfId="0" applyFont="1" applyFill="1" applyAlignment="1">
      <alignment horizontal="justify" vertical="center" wrapText="1"/>
    </xf>
    <xf numFmtId="0" fontId="23" fillId="0" borderId="23" xfId="4" applyFont="1" applyBorder="1" applyAlignment="1" applyProtection="1">
      <alignment horizontal="center" vertical="center" wrapText="1"/>
      <protection locked="0"/>
    </xf>
    <xf numFmtId="0" fontId="0" fillId="0" borderId="23" xfId="0" applyBorder="1" applyAlignment="1" applyProtection="1">
      <protection locked="0"/>
    </xf>
    <xf numFmtId="0" fontId="23" fillId="0" borderId="0" xfId="4" applyFont="1" applyAlignment="1" applyProtection="1">
      <alignment horizontal="justify" vertical="center" wrapText="1"/>
      <protection locked="0"/>
    </xf>
    <xf numFmtId="0" fontId="47" fillId="0" borderId="0" xfId="3" applyAlignment="1" applyProtection="1">
      <protection locked="0"/>
    </xf>
    <xf numFmtId="0" fontId="8" fillId="0" borderId="22" xfId="3" applyFont="1" applyBorder="1" applyAlignment="1" applyProtection="1">
      <alignment horizontal="center" vertical="center" wrapText="1"/>
      <protection locked="0"/>
    </xf>
    <xf numFmtId="0" fontId="0" fillId="0" borderId="20" xfId="0" applyBorder="1" applyAlignment="1" applyProtection="1">
      <protection locked="0"/>
    </xf>
    <xf numFmtId="0" fontId="0" fillId="0" borderId="21" xfId="0" applyBorder="1" applyAlignment="1" applyProtection="1">
      <protection locked="0"/>
    </xf>
    <xf numFmtId="0" fontId="25" fillId="0" borderId="22" xfId="3" applyFont="1" applyBorder="1" applyAlignment="1">
      <alignment horizontal="center" vertical="center" wrapText="1"/>
    </xf>
    <xf numFmtId="0" fontId="23" fillId="0" borderId="0" xfId="0" applyFont="1" applyAlignment="1" applyProtection="1">
      <alignment horizontal="justify" vertical="center" wrapText="1"/>
      <protection locked="0"/>
    </xf>
    <xf numFmtId="0" fontId="9" fillId="0" borderId="0" xfId="3" applyFont="1" applyAlignment="1">
      <alignment horizontal="center" vertical="center" wrapText="1"/>
    </xf>
    <xf numFmtId="0" fontId="8" fillId="0" borderId="0" xfId="5" applyFont="1" applyAlignment="1">
      <alignment horizontal="justify" vertical="center" wrapText="1"/>
    </xf>
    <xf numFmtId="0" fontId="23" fillId="0" borderId="23" xfId="3" applyFont="1" applyBorder="1" applyAlignment="1" applyProtection="1">
      <alignment horizontal="center" vertical="center" wrapText="1"/>
      <protection locked="0"/>
    </xf>
    <xf numFmtId="0" fontId="23" fillId="0" borderId="20" xfId="3" applyFont="1" applyBorder="1" applyAlignment="1" applyProtection="1">
      <alignment horizontal="center" vertical="center" wrapText="1"/>
      <protection locked="0"/>
    </xf>
    <xf numFmtId="0" fontId="27" fillId="0" borderId="75" xfId="3" applyFont="1" applyBorder="1" applyAlignment="1">
      <alignment horizontal="center" vertical="center" wrapText="1"/>
    </xf>
    <xf numFmtId="0" fontId="0" fillId="0" borderId="31" xfId="0" applyBorder="1" applyAlignment="1"/>
    <xf numFmtId="0" fontId="0" fillId="0" borderId="32" xfId="0" applyBorder="1" applyAlignment="1"/>
    <xf numFmtId="0" fontId="27" fillId="0" borderId="25" xfId="4" applyFont="1" applyBorder="1" applyAlignment="1">
      <alignment horizontal="center" vertical="center" wrapText="1"/>
    </xf>
    <xf numFmtId="0" fontId="0" fillId="0" borderId="25" xfId="0" applyBorder="1" applyAlignment="1"/>
    <xf numFmtId="0" fontId="25" fillId="0" borderId="73" xfId="3" applyFont="1" applyBorder="1" applyAlignment="1">
      <alignment horizontal="center" vertical="center" wrapText="1"/>
    </xf>
    <xf numFmtId="0" fontId="23" fillId="0" borderId="22" xfId="3" applyFont="1" applyBorder="1" applyAlignment="1">
      <alignment horizontal="center" vertical="center" wrapText="1"/>
    </xf>
    <xf numFmtId="0" fontId="27" fillId="0" borderId="77" xfId="3" applyFont="1" applyBorder="1" applyAlignment="1">
      <alignment horizontal="center" vertical="center" wrapText="1"/>
    </xf>
    <xf numFmtId="0" fontId="0" fillId="0" borderId="4" xfId="0" applyBorder="1" applyAlignment="1"/>
    <xf numFmtId="0" fontId="0" fillId="0" borderId="5" xfId="0" applyBorder="1" applyAlignment="1"/>
    <xf numFmtId="0" fontId="23" fillId="0" borderId="22" xfId="3" applyFont="1" applyBorder="1" applyAlignment="1" applyProtection="1">
      <alignment horizontal="center" vertical="center" wrapText="1"/>
      <protection locked="0"/>
    </xf>
    <xf numFmtId="0" fontId="0" fillId="0" borderId="35" xfId="0" applyBorder="1" applyAlignment="1" applyProtection="1">
      <protection locked="0"/>
    </xf>
    <xf numFmtId="0" fontId="0" fillId="0" borderId="60" xfId="0" applyBorder="1" applyAlignment="1" applyProtection="1">
      <protection locked="0"/>
    </xf>
    <xf numFmtId="0" fontId="0" fillId="0" borderId="40" xfId="0" applyBorder="1" applyAlignment="1" applyProtection="1">
      <protection locked="0"/>
    </xf>
    <xf numFmtId="0" fontId="0" fillId="0" borderId="41" xfId="0" applyBorder="1" applyAlignment="1" applyProtection="1">
      <protection locked="0"/>
    </xf>
    <xf numFmtId="0" fontId="0" fillId="0" borderId="42" xfId="0" applyBorder="1" applyAlignment="1" applyProtection="1">
      <protection locked="0"/>
    </xf>
    <xf numFmtId="0" fontId="0" fillId="0" borderId="43" xfId="0" applyBorder="1" applyAlignment="1" applyProtection="1">
      <protection locked="0"/>
    </xf>
    <xf numFmtId="0" fontId="23" fillId="0" borderId="37" xfId="3" applyFont="1" applyBorder="1" applyAlignment="1" applyProtection="1">
      <alignment horizontal="justify" vertical="center" wrapText="1"/>
      <protection locked="0"/>
    </xf>
    <xf numFmtId="0" fontId="0" fillId="0" borderId="37" xfId="0" applyBorder="1" applyAlignment="1" applyProtection="1">
      <protection locked="0"/>
    </xf>
    <xf numFmtId="0" fontId="19" fillId="3" borderId="76" xfId="3" applyFont="1" applyFill="1" applyBorder="1" applyAlignment="1">
      <alignment horizontal="center" vertical="center" wrapText="1"/>
    </xf>
    <xf numFmtId="0" fontId="0" fillId="0" borderId="26" xfId="0" applyBorder="1" applyAlignment="1"/>
    <xf numFmtId="0" fontId="19" fillId="3" borderId="74" xfId="3" applyFont="1" applyFill="1" applyBorder="1" applyAlignment="1">
      <alignment horizontal="center" vertical="center" wrapText="1"/>
    </xf>
    <xf numFmtId="0" fontId="0" fillId="0" borderId="28" xfId="0" applyBorder="1" applyAlignment="1"/>
    <xf numFmtId="0" fontId="0" fillId="0" borderId="29" xfId="0" applyBorder="1" applyAlignment="1"/>
    <xf numFmtId="0" fontId="27" fillId="0" borderId="28" xfId="4" applyFont="1" applyBorder="1" applyAlignment="1">
      <alignment horizontal="center" vertical="center" wrapText="1"/>
    </xf>
    <xf numFmtId="0" fontId="27" fillId="0" borderId="39" xfId="4" applyFont="1" applyBorder="1" applyAlignment="1">
      <alignment horizontal="center" vertical="center" wrapText="1"/>
    </xf>
    <xf numFmtId="0" fontId="0" fillId="0" borderId="39" xfId="0" applyBorder="1" applyAlignment="1"/>
    <xf numFmtId="0" fontId="26" fillId="0" borderId="0" xfId="0" applyFont="1" applyAlignment="1">
      <alignment horizontal="center" vertical="center" wrapText="1"/>
    </xf>
    <xf numFmtId="0" fontId="56" fillId="0" borderId="4" xfId="0" applyFont="1" applyBorder="1" applyAlignment="1">
      <alignment horizontal="left" vertical="center" wrapText="1"/>
    </xf>
    <xf numFmtId="0" fontId="0" fillId="0" borderId="4" xfId="0" applyBorder="1" applyAlignment="1">
      <alignment horizontal="left"/>
    </xf>
    <xf numFmtId="0" fontId="8" fillId="4" borderId="47" xfId="4" applyFont="1" applyFill="1" applyBorder="1" applyAlignment="1">
      <alignment horizontal="center" vertical="center" wrapText="1"/>
    </xf>
    <xf numFmtId="0" fontId="0" fillId="0" borderId="53" xfId="0" applyBorder="1" applyAlignment="1"/>
    <xf numFmtId="0" fontId="0" fillId="0" borderId="80" xfId="0" applyBorder="1" applyAlignment="1"/>
    <xf numFmtId="0" fontId="23" fillId="0" borderId="47" xfId="0" applyFont="1" applyBorder="1" applyAlignment="1" applyProtection="1">
      <alignment horizontal="justify" vertical="center" wrapText="1"/>
      <protection locked="0"/>
    </xf>
    <xf numFmtId="0" fontId="23" fillId="0" borderId="56" xfId="0" applyFont="1" applyBorder="1" applyAlignment="1" applyProtection="1">
      <alignment horizontal="justify" vertical="center" wrapText="1"/>
      <protection locked="0"/>
    </xf>
    <xf numFmtId="0" fontId="23" fillId="0" borderId="47" xfId="3" applyFont="1" applyBorder="1" applyAlignment="1" applyProtection="1">
      <alignment horizontal="center" vertical="center" wrapText="1"/>
      <protection locked="0"/>
    </xf>
    <xf numFmtId="0" fontId="0" fillId="0" borderId="53" xfId="0" applyBorder="1" applyAlignment="1" applyProtection="1">
      <protection locked="0"/>
    </xf>
    <xf numFmtId="0" fontId="0" fillId="0" borderId="80" xfId="0" applyBorder="1" applyAlignment="1" applyProtection="1">
      <protection locked="0"/>
    </xf>
    <xf numFmtId="0" fontId="24" fillId="4" borderId="47" xfId="4" applyFont="1" applyFill="1" applyBorder="1" applyAlignment="1">
      <alignment horizontal="center" vertical="center" wrapText="1"/>
    </xf>
    <xf numFmtId="0" fontId="19" fillId="3" borderId="45" xfId="4" applyFont="1" applyFill="1" applyBorder="1" applyAlignment="1">
      <alignment horizontal="center" vertical="center" wrapText="1"/>
    </xf>
    <xf numFmtId="0" fontId="0" fillId="0" borderId="12" xfId="0" applyBorder="1" applyAlignment="1"/>
    <xf numFmtId="0" fontId="0" fillId="0" borderId="83" xfId="0" applyBorder="1" applyAlignment="1"/>
    <xf numFmtId="0" fontId="0" fillId="0" borderId="82" xfId="0" applyBorder="1" applyAlignment="1"/>
    <xf numFmtId="0" fontId="0" fillId="0" borderId="84" xfId="0" applyBorder="1" applyAlignment="1"/>
    <xf numFmtId="0" fontId="0" fillId="0" borderId="50" xfId="0" applyBorder="1" applyAlignment="1"/>
    <xf numFmtId="0" fontId="0" fillId="0" borderId="51" xfId="0" applyBorder="1" applyAlignment="1"/>
    <xf numFmtId="0" fontId="0" fillId="0" borderId="85" xfId="0" applyBorder="1" applyAlignment="1"/>
    <xf numFmtId="0" fontId="0" fillId="0" borderId="88" xfId="0" applyBorder="1" applyAlignment="1"/>
    <xf numFmtId="0" fontId="0" fillId="0" borderId="89" xfId="0" applyBorder="1" applyAlignment="1"/>
    <xf numFmtId="0" fontId="26" fillId="0" borderId="0" xfId="4" applyFont="1" applyAlignment="1">
      <alignment horizontal="center" vertical="center" wrapText="1"/>
    </xf>
    <xf numFmtId="0" fontId="27" fillId="0" borderId="41" xfId="4" applyFont="1" applyBorder="1" applyAlignment="1">
      <alignment horizontal="justify" vertical="center" wrapText="1"/>
    </xf>
    <xf numFmtId="0" fontId="0" fillId="0" borderId="41" xfId="0" applyBorder="1" applyAlignment="1"/>
    <xf numFmtId="0" fontId="19" fillId="3" borderId="47" xfId="4" applyFont="1" applyFill="1" applyBorder="1" applyAlignment="1">
      <alignment horizontal="center" vertical="center" wrapText="1"/>
    </xf>
    <xf numFmtId="0" fontId="1" fillId="4" borderId="47" xfId="2" applyFill="1" applyBorder="1" applyAlignment="1">
      <alignment horizontal="center" vertical="center" wrapText="1"/>
    </xf>
    <xf numFmtId="0" fontId="37" fillId="0" borderId="0" xfId="3" applyFont="1" applyAlignment="1"/>
    <xf numFmtId="0" fontId="23" fillId="0" borderId="59" xfId="3" applyFont="1" applyBorder="1" applyAlignment="1" applyProtection="1">
      <alignment horizontal="center" vertical="center" wrapText="1"/>
      <protection locked="0"/>
    </xf>
    <xf numFmtId="0" fontId="0" fillId="0" borderId="78" xfId="0" applyBorder="1" applyAlignment="1" applyProtection="1">
      <protection locked="0"/>
    </xf>
    <xf numFmtId="0" fontId="0" fillId="0" borderId="79" xfId="0" applyBorder="1" applyAlignment="1" applyProtection="1">
      <protection locked="0"/>
    </xf>
    <xf numFmtId="0" fontId="23" fillId="0" borderId="59" xfId="0" applyFont="1" applyBorder="1" applyAlignment="1" applyProtection="1">
      <alignment horizontal="justify" vertical="center" wrapText="1"/>
      <protection locked="0"/>
    </xf>
    <xf numFmtId="0" fontId="23" fillId="0" borderId="92" xfId="0" applyFont="1" applyBorder="1" applyAlignment="1" applyProtection="1">
      <alignment horizontal="justify" vertical="center" wrapText="1"/>
      <protection locked="0"/>
    </xf>
    <xf numFmtId="0" fontId="19" fillId="3" borderId="76" xfId="4" applyFont="1" applyFill="1" applyBorder="1" applyAlignment="1">
      <alignment horizontal="center" vertical="center" wrapText="1"/>
    </xf>
    <xf numFmtId="0" fontId="27" fillId="0" borderId="41" xfId="4" quotePrefix="1" applyFont="1" applyBorder="1" applyAlignment="1">
      <alignment horizontal="justify" vertical="center" wrapText="1"/>
    </xf>
    <xf numFmtId="0" fontId="27" fillId="0" borderId="43" xfId="4" applyFont="1" applyBorder="1" applyAlignment="1">
      <alignment horizontal="justify" vertical="center" wrapText="1"/>
    </xf>
    <xf numFmtId="0" fontId="0" fillId="0" borderId="23" xfId="0" applyBorder="1" applyAlignment="1"/>
    <xf numFmtId="0" fontId="0" fillId="0" borderId="43" xfId="0" applyBorder="1" applyAlignment="1"/>
    <xf numFmtId="0" fontId="26" fillId="0" borderId="0" xfId="3" applyFont="1" applyAlignment="1">
      <alignment horizontal="center" wrapText="1"/>
    </xf>
    <xf numFmtId="0" fontId="31" fillId="0" borderId="70" xfId="4" applyFont="1" applyBorder="1" applyAlignment="1">
      <alignment horizontal="justify" vertical="center" wrapText="1"/>
    </xf>
    <xf numFmtId="0" fontId="31" fillId="0" borderId="41" xfId="4" applyFont="1" applyBorder="1" applyAlignment="1">
      <alignment horizontal="justify" vertical="center" wrapText="1"/>
    </xf>
    <xf numFmtId="0" fontId="19" fillId="3" borderId="44" xfId="4" applyFont="1" applyFill="1" applyBorder="1" applyAlignment="1">
      <alignment horizontal="center" vertical="center" wrapText="1"/>
    </xf>
    <xf numFmtId="0" fontId="0" fillId="0" borderId="86" xfId="0" applyBorder="1" applyAlignment="1"/>
    <xf numFmtId="0" fontId="0" fillId="0" borderId="87" xfId="0" applyBorder="1" applyAlignment="1"/>
    <xf numFmtId="0" fontId="23" fillId="4" borderId="47" xfId="4" applyFont="1" applyFill="1" applyBorder="1" applyAlignment="1">
      <alignment horizontal="center" vertical="center" wrapText="1"/>
    </xf>
    <xf numFmtId="0" fontId="23" fillId="0" borderId="91" xfId="0" applyFont="1" applyBorder="1" applyAlignment="1" applyProtection="1">
      <alignment horizontal="justify" vertical="center" wrapText="1"/>
      <protection locked="0"/>
    </xf>
    <xf numFmtId="0" fontId="23" fillId="0" borderId="53" xfId="0" applyFont="1" applyBorder="1" applyAlignment="1" applyProtection="1">
      <alignment horizontal="justify" vertical="center" wrapText="1"/>
      <protection locked="0"/>
    </xf>
    <xf numFmtId="0" fontId="23" fillId="0" borderId="57" xfId="0" applyFont="1" applyBorder="1" applyAlignment="1" applyProtection="1">
      <alignment horizontal="justify" vertical="center" wrapText="1"/>
      <protection locked="0"/>
    </xf>
    <xf numFmtId="0" fontId="8" fillId="4" borderId="81" xfId="4" applyFont="1" applyFill="1" applyBorder="1" applyAlignment="1">
      <alignment horizontal="justify" vertical="center" wrapText="1"/>
    </xf>
    <xf numFmtId="0" fontId="0" fillId="0" borderId="54" xfId="0" applyBorder="1" applyAlignment="1"/>
    <xf numFmtId="0" fontId="19" fillId="3" borderId="81" xfId="4" applyFont="1" applyFill="1" applyBorder="1" applyAlignment="1">
      <alignment horizontal="center" vertical="center" wrapText="1"/>
    </xf>
    <xf numFmtId="0" fontId="0" fillId="0" borderId="48" xfId="0" applyBorder="1" applyAlignment="1"/>
    <xf numFmtId="0" fontId="0" fillId="0" borderId="49" xfId="0" applyBorder="1" applyAlignment="1"/>
    <xf numFmtId="0" fontId="0" fillId="0" borderId="52" xfId="0" applyBorder="1" applyAlignment="1"/>
    <xf numFmtId="0" fontId="8" fillId="10" borderId="22" xfId="0" applyFont="1" applyFill="1" applyBorder="1" applyAlignment="1">
      <alignment horizontal="center" vertical="center" wrapText="1"/>
    </xf>
    <xf numFmtId="0" fontId="28" fillId="0" borderId="41" xfId="0" applyFont="1" applyBorder="1" applyAlignment="1">
      <alignment horizontal="justify" vertical="center" wrapText="1"/>
    </xf>
    <xf numFmtId="0" fontId="45" fillId="0" borderId="0" xfId="0" applyFont="1" applyAlignment="1">
      <alignment vertical="center"/>
    </xf>
    <xf numFmtId="0" fontId="8" fillId="0" borderId="22" xfId="0" applyFont="1" applyBorder="1" applyAlignment="1" applyProtection="1">
      <alignment horizontal="center" vertical="center" wrapText="1"/>
      <protection locked="0"/>
    </xf>
    <xf numFmtId="0" fontId="8" fillId="0" borderId="22" xfId="0" applyFont="1" applyBorder="1" applyAlignment="1" applyProtection="1">
      <alignment horizontal="justify" vertical="center" wrapText="1"/>
      <protection locked="0"/>
    </xf>
    <xf numFmtId="0" fontId="59" fillId="0" borderId="0" xfId="0" applyFont="1" applyAlignment="1">
      <alignment horizontal="left"/>
    </xf>
    <xf numFmtId="0" fontId="34" fillId="0" borderId="68" xfId="0" applyFont="1" applyBorder="1" applyAlignment="1">
      <alignment horizontal="justify" vertical="center"/>
    </xf>
    <xf numFmtId="0" fontId="0" fillId="0" borderId="35" xfId="0" applyBorder="1" applyAlignment="1"/>
    <xf numFmtId="0" fontId="0" fillId="0" borderId="60" xfId="0" applyBorder="1" applyAlignment="1"/>
    <xf numFmtId="0" fontId="8" fillId="0" borderId="22" xfId="0" applyFont="1" applyBorder="1" applyAlignment="1">
      <alignment horizontal="center" vertical="center" wrapText="1"/>
    </xf>
    <xf numFmtId="0" fontId="27" fillId="0" borderId="43" xfId="0" applyFont="1" applyBorder="1" applyAlignment="1">
      <alignment horizontal="justify" vertical="center" wrapText="1"/>
    </xf>
    <xf numFmtId="0" fontId="28" fillId="0" borderId="61" xfId="0" applyFont="1" applyBorder="1" applyAlignment="1">
      <alignment horizontal="justify" vertical="center" wrapText="1"/>
    </xf>
    <xf numFmtId="0" fontId="0" fillId="0" borderId="61" xfId="0" applyBorder="1" applyAlignment="1"/>
    <xf numFmtId="0" fontId="17" fillId="0" borderId="22" xfId="0" applyFont="1" applyBorder="1" applyAlignment="1">
      <alignment horizontal="center" vertical="center" wrapText="1"/>
    </xf>
    <xf numFmtId="0" fontId="0" fillId="0" borderId="42" xfId="0" applyBorder="1" applyAlignment="1"/>
    <xf numFmtId="0" fontId="28" fillId="0" borderId="43" xfId="0" applyFont="1" applyBorder="1" applyAlignment="1">
      <alignment horizontal="justify" vertical="center" wrapText="1"/>
    </xf>
    <xf numFmtId="0" fontId="27" fillId="0" borderId="0" xfId="0" applyFont="1" applyAlignment="1">
      <alignment horizontal="justify" vertical="center" wrapText="1"/>
    </xf>
    <xf numFmtId="0" fontId="19" fillId="3" borderId="76" xfId="0" applyFont="1" applyFill="1" applyBorder="1" applyAlignment="1">
      <alignment horizontal="center" vertical="center" wrapText="1"/>
    </xf>
    <xf numFmtId="0" fontId="18" fillId="0" borderId="0" xfId="1" applyFont="1" applyAlignment="1">
      <alignment horizontal="right" vertical="center" wrapText="1"/>
    </xf>
    <xf numFmtId="0" fontId="27" fillId="0" borderId="41" xfId="0" applyFont="1" applyBorder="1" applyAlignment="1">
      <alignment horizontal="justify" vertical="center" wrapText="1"/>
    </xf>
    <xf numFmtId="0" fontId="8" fillId="0" borderId="22" xfId="0" applyFont="1" applyBorder="1" applyAlignment="1" applyProtection="1">
      <alignment horizontal="justify" vertical="center"/>
      <protection locked="0"/>
    </xf>
    <xf numFmtId="0" fontId="28" fillId="0" borderId="62" xfId="0" applyFont="1" applyBorder="1" applyAlignment="1">
      <alignment horizontal="justify" vertical="center" wrapText="1"/>
    </xf>
    <xf numFmtId="0" fontId="0" fillId="0" borderId="62" xfId="0" applyBorder="1" applyAlignment="1"/>
    <xf numFmtId="0" fontId="17" fillId="0" borderId="0" xfId="0" applyFont="1" applyAlignment="1">
      <alignment horizontal="justify" vertical="top"/>
    </xf>
    <xf numFmtId="0" fontId="57" fillId="0" borderId="0" xfId="0" applyFont="1" applyAlignment="1">
      <alignment horizontal="left"/>
    </xf>
    <xf numFmtId="0" fontId="59" fillId="0" borderId="0" xfId="0" applyFont="1" applyAlignment="1">
      <alignment horizontal="left" vertical="center"/>
    </xf>
    <xf numFmtId="0" fontId="8" fillId="10" borderId="19" xfId="0" applyFont="1" applyFill="1" applyBorder="1" applyAlignment="1">
      <alignment horizontal="center" vertical="center" wrapText="1"/>
    </xf>
    <xf numFmtId="0" fontId="8" fillId="10" borderId="20" xfId="0" applyFont="1" applyFill="1" applyBorder="1" applyAlignment="1">
      <alignment horizontal="center" vertical="center" wrapText="1"/>
    </xf>
    <xf numFmtId="0" fontId="8" fillId="10" borderId="21" xfId="0" applyFont="1" applyFill="1" applyBorder="1" applyAlignment="1">
      <alignment horizontal="center" vertical="center" wrapText="1"/>
    </xf>
    <xf numFmtId="0" fontId="8" fillId="0" borderId="22" xfId="0" applyFont="1" applyBorder="1" applyAlignment="1">
      <alignment horizontal="justify" vertical="center" wrapText="1"/>
    </xf>
    <xf numFmtId="3" fontId="8" fillId="0" borderId="22" xfId="0" applyNumberFormat="1" applyFont="1" applyBorder="1" applyAlignment="1" applyProtection="1">
      <alignment horizontal="center" vertical="center" wrapText="1"/>
      <protection locked="0"/>
    </xf>
    <xf numFmtId="3" fontId="0" fillId="0" borderId="20" xfId="0" applyNumberFormat="1" applyBorder="1" applyAlignment="1" applyProtection="1">
      <protection locked="0"/>
    </xf>
    <xf numFmtId="3" fontId="0" fillId="0" borderId="21" xfId="0" applyNumberFormat="1" applyBorder="1" applyAlignment="1" applyProtection="1">
      <protection locked="0"/>
    </xf>
    <xf numFmtId="0" fontId="8" fillId="0" borderId="22" xfId="0" applyFont="1" applyBorder="1" applyAlignment="1">
      <alignment horizontal="center" vertical="center" textRotation="90" wrapText="1"/>
    </xf>
    <xf numFmtId="0" fontId="29" fillId="0" borderId="0" xfId="1" applyFont="1" applyAlignment="1">
      <alignment horizontal="center" vertical="center" wrapText="1"/>
    </xf>
    <xf numFmtId="0" fontId="0" fillId="0" borderId="0" xfId="0" applyAlignment="1"/>
    <xf numFmtId="0" fontId="28" fillId="0" borderId="0" xfId="0" applyFont="1" applyAlignment="1">
      <alignment horizontal="justify" vertical="center" wrapText="1"/>
    </xf>
    <xf numFmtId="0" fontId="25" fillId="0" borderId="0" xfId="0" applyFont="1" applyAlignment="1">
      <alignment horizontal="justify" vertical="top"/>
    </xf>
    <xf numFmtId="0" fontId="27" fillId="0" borderId="0" xfId="0" applyFont="1" applyAlignment="1">
      <alignment vertical="center" wrapText="1"/>
    </xf>
    <xf numFmtId="0" fontId="25" fillId="0" borderId="22" xfId="0" applyFont="1" applyBorder="1" applyAlignment="1">
      <alignment horizontal="center" vertical="top"/>
    </xf>
    <xf numFmtId="0" fontId="23" fillId="0" borderId="22" xfId="0" applyFont="1" applyBorder="1" applyAlignment="1" applyProtection="1">
      <alignment horizontal="center" vertical="center" wrapText="1"/>
      <protection locked="0"/>
    </xf>
    <xf numFmtId="0" fontId="25" fillId="0" borderId="22" xfId="0" applyFont="1" applyBorder="1" applyAlignment="1">
      <alignment horizontal="center" vertical="center" wrapText="1"/>
    </xf>
    <xf numFmtId="0" fontId="28" fillId="0" borderId="0" xfId="0" applyFont="1" applyAlignment="1">
      <alignment horizontal="justify" vertical="center"/>
    </xf>
    <xf numFmtId="0" fontId="4" fillId="0" borderId="0" xfId="0" applyFont="1" applyAlignment="1">
      <alignment horizontal="right" vertical="center" wrapText="1"/>
    </xf>
    <xf numFmtId="0" fontId="41" fillId="0" borderId="0" xfId="0" applyFont="1" applyAlignment="1">
      <alignment horizontal="center" vertical="center" wrapText="1"/>
    </xf>
    <xf numFmtId="0" fontId="0" fillId="0" borderId="40" xfId="0" applyBorder="1" applyAlignment="1"/>
    <xf numFmtId="0" fontId="17" fillId="0" borderId="0" xfId="0" applyFont="1" applyAlignment="1">
      <alignment horizontal="justify" vertical="top" wrapText="1"/>
    </xf>
    <xf numFmtId="0" fontId="8" fillId="0" borderId="21" xfId="0" applyFont="1" applyBorder="1" applyAlignment="1">
      <alignment horizontal="center" vertical="center" textRotation="90"/>
    </xf>
    <xf numFmtId="0" fontId="23" fillId="0" borderId="22" xfId="0" applyFont="1" applyBorder="1" applyAlignment="1">
      <alignment horizontal="center" vertical="center" wrapText="1"/>
    </xf>
    <xf numFmtId="0" fontId="36" fillId="0" borderId="41" xfId="0" applyFont="1" applyBorder="1" applyAlignment="1">
      <alignment horizontal="justify" vertical="center" wrapText="1"/>
    </xf>
    <xf numFmtId="0" fontId="41" fillId="0" borderId="41" xfId="0" applyFont="1" applyBorder="1" applyAlignment="1">
      <alignment horizontal="center" vertical="center" wrapText="1"/>
    </xf>
    <xf numFmtId="0" fontId="8" fillId="0" borderId="69" xfId="0" applyFont="1" applyBorder="1" applyAlignment="1" applyProtection="1">
      <alignment horizontal="justify" vertical="center" wrapText="1"/>
      <protection locked="0"/>
    </xf>
    <xf numFmtId="0" fontId="0" fillId="0" borderId="64" xfId="0" applyBorder="1" applyAlignment="1" applyProtection="1">
      <protection locked="0"/>
    </xf>
    <xf numFmtId="0" fontId="0" fillId="0" borderId="65" xfId="0" applyBorder="1" applyAlignment="1" applyProtection="1">
      <protection locked="0"/>
    </xf>
    <xf numFmtId="0" fontId="27" fillId="0" borderId="61" xfId="0" applyFont="1" applyBorder="1" applyAlignment="1">
      <alignment horizontal="justify" vertical="center" wrapText="1"/>
    </xf>
    <xf numFmtId="0" fontId="8" fillId="0" borderId="21" xfId="0" applyFont="1" applyBorder="1" applyAlignment="1">
      <alignment horizontal="center" vertical="center" wrapText="1"/>
    </xf>
    <xf numFmtId="0" fontId="34" fillId="0" borderId="90" xfId="0" applyFont="1" applyBorder="1" applyAlignment="1">
      <alignment horizontal="justify" vertical="center"/>
    </xf>
    <xf numFmtId="0" fontId="0" fillId="0" borderId="67" xfId="0" applyBorder="1" applyAlignment="1"/>
    <xf numFmtId="0" fontId="8" fillId="0" borderId="22" xfId="0" applyFont="1" applyBorder="1" applyAlignment="1">
      <alignment horizontal="center" vertical="center" textRotation="90"/>
    </xf>
    <xf numFmtId="0" fontId="19" fillId="5" borderId="76" xfId="0" applyFont="1" applyFill="1" applyBorder="1" applyAlignment="1">
      <alignment horizontal="center" vertical="center" wrapText="1"/>
    </xf>
    <xf numFmtId="0" fontId="56" fillId="0" borderId="0" xfId="0" applyFont="1" applyAlignment="1">
      <alignment horizontal="left" vertical="center"/>
    </xf>
    <xf numFmtId="0" fontId="58" fillId="0" borderId="0" xfId="0" applyFont="1" applyAlignment="1"/>
    <xf numFmtId="0" fontId="52" fillId="0" borderId="0" xfId="0" applyFont="1" applyAlignment="1">
      <alignment horizontal="left"/>
    </xf>
    <xf numFmtId="0" fontId="8" fillId="0" borderId="19" xfId="0" applyFont="1" applyBorder="1" applyAlignment="1">
      <alignment horizontal="justify" vertical="center" wrapText="1"/>
    </xf>
    <xf numFmtId="0" fontId="28" fillId="6" borderId="0" xfId="0" applyFont="1" applyFill="1" applyAlignment="1">
      <alignment horizontal="justify" vertical="center" wrapText="1"/>
    </xf>
    <xf numFmtId="0" fontId="27" fillId="6" borderId="0" xfId="0" applyFont="1" applyFill="1" applyAlignment="1">
      <alignment horizontal="justify" vertical="center"/>
    </xf>
    <xf numFmtId="0" fontId="8" fillId="0" borderId="0" xfId="0" applyFont="1" applyAlignment="1">
      <alignment horizontal="center" vertical="center" wrapText="1"/>
    </xf>
    <xf numFmtId="0" fontId="27" fillId="0" borderId="0" xfId="0" applyFont="1" applyAlignment="1">
      <alignment horizontal="justify" vertical="center"/>
    </xf>
    <xf numFmtId="0" fontId="17" fillId="0" borderId="60" xfId="0" applyFont="1" applyBorder="1" applyAlignment="1">
      <alignment horizontal="center" vertical="center" wrapText="1"/>
    </xf>
    <xf numFmtId="0" fontId="8" fillId="0" borderId="21" xfId="0" applyFont="1" applyBorder="1" applyAlignment="1">
      <alignment horizontal="center" vertical="center" textRotation="90" wrapText="1"/>
    </xf>
    <xf numFmtId="0" fontId="61" fillId="0" borderId="0" xfId="0" applyFont="1" applyAlignment="1">
      <alignment horizontal="left"/>
    </xf>
    <xf numFmtId="0" fontId="23" fillId="0" borderId="22" xfId="0" applyFont="1" applyBorder="1" applyAlignment="1">
      <alignment horizontal="justify" vertical="center" wrapText="1"/>
    </xf>
    <xf numFmtId="0" fontId="23" fillId="0" borderId="22" xfId="0" applyFont="1" applyBorder="1" applyAlignment="1">
      <alignment horizontal="justify" vertical="center"/>
    </xf>
    <xf numFmtId="0" fontId="8" fillId="0" borderId="68" xfId="0" applyFont="1" applyBorder="1" applyAlignment="1">
      <alignment horizontal="center" vertical="center" textRotation="90" wrapText="1"/>
    </xf>
    <xf numFmtId="0" fontId="8" fillId="0" borderId="22" xfId="0" applyFont="1" applyBorder="1" applyAlignment="1">
      <alignment horizontal="justify" vertical="center"/>
    </xf>
    <xf numFmtId="0" fontId="38" fillId="0" borderId="0" xfId="0" applyFont="1" applyAlignment="1">
      <alignment horizontal="center" vertical="center" wrapText="1"/>
    </xf>
    <xf numFmtId="0" fontId="53" fillId="0" borderId="0" xfId="0" applyFont="1" applyAlignment="1">
      <alignment horizontal="left"/>
    </xf>
    <xf numFmtId="3" fontId="8" fillId="0" borderId="22" xfId="0" applyNumberFormat="1" applyFont="1" applyBorder="1" applyAlignment="1">
      <alignment horizontal="center" vertical="center" wrapText="1"/>
    </xf>
    <xf numFmtId="3" fontId="0" fillId="0" borderId="20" xfId="0" applyNumberFormat="1" applyBorder="1" applyAlignment="1"/>
    <xf numFmtId="3" fontId="0" fillId="0" borderId="21" xfId="0" applyNumberFormat="1" applyBorder="1" applyAlignment="1"/>
    <xf numFmtId="0" fontId="0" fillId="0" borderId="70" xfId="0" applyBorder="1" applyAlignment="1"/>
    <xf numFmtId="0" fontId="0" fillId="0" borderId="66" xfId="0" applyBorder="1" applyAlignment="1"/>
    <xf numFmtId="0" fontId="34" fillId="0" borderId="90" xfId="0" applyFont="1" applyBorder="1" applyAlignment="1">
      <alignment horizontal="justify" vertical="center" wrapText="1"/>
    </xf>
    <xf numFmtId="0" fontId="17" fillId="0" borderId="22" xfId="0" applyFont="1" applyBorder="1" applyAlignment="1">
      <alignment horizontal="center" vertical="center" textRotation="90" wrapText="1"/>
    </xf>
    <xf numFmtId="0" fontId="36" fillId="0" borderId="0" xfId="0" applyFont="1" applyAlignment="1">
      <alignment horizontal="justify" vertical="center"/>
    </xf>
    <xf numFmtId="0" fontId="42" fillId="0" borderId="41" xfId="0" applyFont="1" applyBorder="1" applyAlignment="1">
      <alignment horizontal="justify" vertical="center" wrapText="1"/>
    </xf>
    <xf numFmtId="0" fontId="57" fillId="0" borderId="0" xfId="0" applyFont="1" applyAlignment="1">
      <alignment horizontal="left" vertical="center"/>
    </xf>
    <xf numFmtId="0" fontId="8" fillId="24" borderId="0" xfId="0" applyFont="1" applyFill="1" applyAlignment="1">
      <alignment horizontal="center" vertical="center" wrapText="1"/>
    </xf>
    <xf numFmtId="0" fontId="27" fillId="0" borderId="23" xfId="0" applyFont="1" applyBorder="1" applyAlignment="1">
      <alignment horizontal="justify" vertical="center" wrapText="1"/>
    </xf>
    <xf numFmtId="0" fontId="8" fillId="0" borderId="68" xfId="0" applyFont="1" applyBorder="1" applyAlignment="1" applyProtection="1">
      <alignment horizontal="center" vertical="center" wrapText="1"/>
      <protection locked="0"/>
    </xf>
    <xf numFmtId="3" fontId="8" fillId="0" borderId="66" xfId="0" applyNumberFormat="1" applyFont="1" applyBorder="1" applyAlignment="1">
      <alignment horizontal="center" vertical="center" wrapText="1"/>
    </xf>
    <xf numFmtId="3" fontId="0" fillId="0" borderId="23" xfId="0" applyNumberFormat="1" applyBorder="1" applyAlignment="1"/>
    <xf numFmtId="3" fontId="0" fillId="0" borderId="43" xfId="0" applyNumberFormat="1" applyBorder="1" applyAlignment="1"/>
    <xf numFmtId="3" fontId="8" fillId="0" borderId="68" xfId="0" applyNumberFormat="1" applyFont="1" applyBorder="1" applyAlignment="1" applyProtection="1">
      <alignment horizontal="center" vertical="center" wrapText="1"/>
      <protection locked="0"/>
    </xf>
    <xf numFmtId="3" fontId="0" fillId="0" borderId="35" xfId="0" applyNumberFormat="1" applyBorder="1" applyAlignment="1" applyProtection="1">
      <protection locked="0"/>
    </xf>
    <xf numFmtId="3" fontId="0" fillId="0" borderId="60" xfId="0" applyNumberFormat="1" applyBorder="1" applyAlignment="1" applyProtection="1">
      <protection locked="0"/>
    </xf>
    <xf numFmtId="3" fontId="23" fillId="0" borderId="22" xfId="0" applyNumberFormat="1" applyFont="1" applyBorder="1" applyAlignment="1" applyProtection="1">
      <alignment horizontal="center" vertical="center" wrapText="1"/>
      <protection locked="0"/>
    </xf>
    <xf numFmtId="0" fontId="23" fillId="0" borderId="22" xfId="0" applyFont="1" applyBorder="1" applyAlignment="1" applyProtection="1">
      <alignment horizontal="justify" vertical="center" wrapText="1"/>
      <protection locked="0"/>
    </xf>
    <xf numFmtId="0" fontId="39" fillId="0" borderId="22" xfId="0" applyFont="1" applyBorder="1" applyAlignment="1">
      <alignment horizontal="center" vertical="center" wrapText="1"/>
    </xf>
    <xf numFmtId="0" fontId="25" fillId="0" borderId="22" xfId="0" applyFont="1" applyBorder="1" applyAlignment="1">
      <alignment horizontal="center" vertical="center" textRotation="90" wrapText="1"/>
    </xf>
    <xf numFmtId="0" fontId="51" fillId="0" borderId="0" xfId="1" applyFont="1" applyAlignment="1">
      <alignment horizontal="right" vertical="center" wrapText="1"/>
    </xf>
    <xf numFmtId="0" fontId="38" fillId="0" borderId="22" xfId="0" applyFont="1" applyBorder="1" applyAlignment="1">
      <alignment horizontal="center" vertical="center" wrapText="1"/>
    </xf>
    <xf numFmtId="0" fontId="9" fillId="0" borderId="0" xfId="0" applyFont="1" applyAlignment="1">
      <alignment horizontal="center" wrapText="1"/>
    </xf>
    <xf numFmtId="0" fontId="28" fillId="0" borderId="41" xfId="0" applyFont="1" applyBorder="1" applyAlignment="1">
      <alignment horizontal="justify" vertical="center"/>
    </xf>
    <xf numFmtId="0" fontId="47" fillId="0" borderId="0" xfId="3" applyProtection="1">
      <protection locked="0"/>
    </xf>
    <xf numFmtId="0" fontId="0" fillId="0" borderId="20" xfId="0" applyBorder="1" applyProtection="1">
      <protection locked="0"/>
    </xf>
    <xf numFmtId="0" fontId="0" fillId="0" borderId="21" xfId="0" applyBorder="1" applyProtection="1">
      <protection locked="0"/>
    </xf>
    <xf numFmtId="0" fontId="0" fillId="0" borderId="23" xfId="0" applyBorder="1" applyProtection="1">
      <protection locked="0"/>
    </xf>
    <xf numFmtId="0" fontId="23" fillId="0" borderId="23" xfId="0" applyFont="1" applyBorder="1" applyAlignment="1" applyProtection="1">
      <alignment horizontal="center" vertical="center" wrapText="1"/>
      <protection locked="0"/>
    </xf>
    <xf numFmtId="0" fontId="23" fillId="0" borderId="20" xfId="0" applyFont="1" applyBorder="1" applyAlignment="1" applyProtection="1">
      <alignment horizontal="center" vertical="center" wrapText="1"/>
      <protection locked="0"/>
    </xf>
  </cellXfs>
  <cellStyles count="6">
    <cellStyle name="Hipervínculo" xfId="1" builtinId="8"/>
    <cellStyle name="Hipervínculo 2" xfId="2" xr:uid="{00000000-0005-0000-0000-000002000000}"/>
    <cellStyle name="Normal" xfId="0" builtinId="0"/>
    <cellStyle name="Normal 2" xfId="4" xr:uid="{00000000-0005-0000-0000-000004000000}"/>
    <cellStyle name="Normal 2 3" xfId="5" xr:uid="{00000000-0005-0000-0000-000005000000}"/>
    <cellStyle name="Normal 4" xfId="3" xr:uid="{00000000-0005-0000-0000-000003000000}"/>
  </cellStyles>
  <dxfs count="140">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bgColor rgb="FFFF0000"/>
        </patternFill>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solid">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patternType="solid">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s>
  <tableStyles count="1" defaultTableStyle="TableStyleMedium2"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958B3A44-547C-45D3-93B0-77B4DA1532F5}"/>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id="{F3761B3E-7ED5-498B-BAD7-5B24F0F46F9C}"/>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31</xdr:col>
      <xdr:colOff>200025</xdr:colOff>
      <xdr:row>0</xdr:row>
      <xdr:rowOff>0</xdr:rowOff>
    </xdr:from>
    <xdr:to>
      <xdr:col>40</xdr:col>
      <xdr:colOff>242775</xdr:colOff>
      <xdr:row>0</xdr:row>
      <xdr:rowOff>1137600</xdr:rowOff>
    </xdr:to>
    <xdr:pic>
      <xdr:nvPicPr>
        <xdr:cNvPr id="2" name="Imagen 1">
          <a:extLst>
            <a:ext uri="{FF2B5EF4-FFF2-40B4-BE49-F238E27FC236}">
              <a16:creationId xmlns:a16="http://schemas.microsoft.com/office/drawing/2014/main" id="{00000000-0008-0000-0900-000002000000}"/>
            </a:ext>
          </a:extLst>
        </xdr:cNvPr>
        <xdr:cNvPicPr preferRelativeResize="0">
          <a:picLocks/>
        </xdr:cNvPicPr>
      </xdr:nvPicPr>
      <xdr:blipFill>
        <a:blip xmlns:r="http://schemas.openxmlformats.org/officeDocument/2006/relationships" r:embed="rId1" cstate="print"/>
        <a:stretch>
          <a:fillRect/>
        </a:stretch>
      </xdr:blipFill>
      <xdr:spPr>
        <a:xfrm>
          <a:off x="7515225" y="0"/>
          <a:ext cx="2271600" cy="1137600"/>
        </a:xfrm>
        <a:prstGeom prst="rect">
          <a:avLst/>
        </a:prstGeom>
        <a:ln>
          <a:prstDash val="solid"/>
        </a:ln>
      </xdr:spPr>
    </xdr:pic>
    <xdr:clientData/>
  </xdr:twoCellAnchor>
  <xdr:oneCellAnchor>
    <xdr:from>
      <xdr:col>1</xdr:col>
      <xdr:colOff>9525</xdr:colOff>
      <xdr:row>0</xdr:row>
      <xdr:rowOff>0</xdr:rowOff>
    </xdr:from>
    <xdr:ext cx="1094400" cy="1011600"/>
    <xdr:pic>
      <xdr:nvPicPr>
        <xdr:cNvPr id="3" name="Imagen 2" descr="http://intranet.inegi.org.mx/Servicios/Difusion/Imagen_Institucional/img/2019/INEGI1_v.png">
          <a:extLst>
            <a:ext uri="{FF2B5EF4-FFF2-40B4-BE49-F238E27FC236}">
              <a16:creationId xmlns:a16="http://schemas.microsoft.com/office/drawing/2014/main" id="{00000000-0008-0000-0900-000003000000}"/>
            </a:ext>
          </a:extLst>
        </xdr:cNvPr>
        <xdr:cNvPicPr>
          <a:picLocks noChangeArrowheads="1"/>
        </xdr:cNvPicPr>
      </xdr:nvPicPr>
      <xdr:blipFill>
        <a:blip xmlns:r="http://schemas.openxmlformats.org/officeDocument/2006/relationships" r:embed="rId2"/>
        <a:srcRect/>
        <a:stretch>
          <a:fillRect/>
        </a:stretch>
      </xdr:blipFill>
      <xdr:spPr bwMode="auto">
        <a:xfrm>
          <a:off x="390525" y="0"/>
          <a:ext cx="1094400" cy="1011600"/>
        </a:xfrm>
        <a:prstGeom prst="rect">
          <a:avLst/>
        </a:prstGeom>
        <a:noFill/>
        <a:ln>
          <a:prstDash val="solid"/>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31</xdr:col>
      <xdr:colOff>200025</xdr:colOff>
      <xdr:row>0</xdr:row>
      <xdr:rowOff>0</xdr:rowOff>
    </xdr:from>
    <xdr:to>
      <xdr:col>40</xdr:col>
      <xdr:colOff>242775</xdr:colOff>
      <xdr:row>0</xdr:row>
      <xdr:rowOff>1137600</xdr:rowOff>
    </xdr:to>
    <xdr:pic>
      <xdr:nvPicPr>
        <xdr:cNvPr id="5" name="Imagen 4">
          <a:extLst>
            <a:ext uri="{FF2B5EF4-FFF2-40B4-BE49-F238E27FC236}">
              <a16:creationId xmlns:a16="http://schemas.microsoft.com/office/drawing/2014/main" id="{00000000-0008-0000-0A00-000005000000}"/>
            </a:ext>
          </a:extLst>
        </xdr:cNvPr>
        <xdr:cNvPicPr preferRelativeResize="0">
          <a:picLocks/>
        </xdr:cNvPicPr>
      </xdr:nvPicPr>
      <xdr:blipFill>
        <a:blip xmlns:r="http://schemas.openxmlformats.org/officeDocument/2006/relationships" r:embed="rId1" cstate="print"/>
        <a:stretch>
          <a:fillRect/>
        </a:stretch>
      </xdr:blipFill>
      <xdr:spPr>
        <a:xfrm>
          <a:off x="7515225" y="0"/>
          <a:ext cx="2271600" cy="1137600"/>
        </a:xfrm>
        <a:prstGeom prst="rect">
          <a:avLst/>
        </a:prstGeom>
        <a:ln>
          <a:prstDash val="solid"/>
        </a:ln>
      </xdr:spPr>
    </xdr:pic>
    <xdr:clientData/>
  </xdr:twoCellAnchor>
  <xdr:oneCellAnchor>
    <xdr:from>
      <xdr:col>1</xdr:col>
      <xdr:colOff>9525</xdr:colOff>
      <xdr:row>0</xdr:row>
      <xdr:rowOff>0</xdr:rowOff>
    </xdr:from>
    <xdr:ext cx="1094400" cy="1011600"/>
    <xdr:pic>
      <xdr:nvPicPr>
        <xdr:cNvPr id="4" name="Imagen 3" descr="http://intranet.inegi.org.mx/Servicios/Difusion/Imagen_Institucional/img/2019/INEGI1_v.png">
          <a:extLst>
            <a:ext uri="{FF2B5EF4-FFF2-40B4-BE49-F238E27FC236}">
              <a16:creationId xmlns:a16="http://schemas.microsoft.com/office/drawing/2014/main" id="{00000000-0008-0000-0A00-000004000000}"/>
            </a:ext>
          </a:extLst>
        </xdr:cNvPr>
        <xdr:cNvPicPr>
          <a:picLocks noChangeArrowheads="1"/>
        </xdr:cNvPicPr>
      </xdr:nvPicPr>
      <xdr:blipFill>
        <a:blip xmlns:r="http://schemas.openxmlformats.org/officeDocument/2006/relationships" r:embed="rId2"/>
        <a:srcRect/>
        <a:stretch>
          <a:fillRect/>
        </a:stretch>
      </xdr:blipFill>
      <xdr:spPr bwMode="auto">
        <a:xfrm>
          <a:off x="390525" y="0"/>
          <a:ext cx="1094400" cy="1011600"/>
        </a:xfrm>
        <a:prstGeom prst="rect">
          <a:avLst/>
        </a:prstGeom>
        <a:noFill/>
        <a:ln>
          <a:prstDash val="solid"/>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44F88D9D-756E-4354-8F50-9C30CC7A4530}"/>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id="{520CB249-FEC7-4E89-A8E9-3EC0FEAEE407}"/>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69532F2E-3688-4B89-B85F-7BF04937C79F}"/>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id="{61ED793E-3B39-438C-959E-5429B3C9FED7}"/>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68CCE3D2-C68F-49C9-8381-A8931AACC1A2}"/>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id="{3768C330-4E6A-4142-993D-0949E33DA837}"/>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51</xdr:col>
      <xdr:colOff>209550</xdr:colOff>
      <xdr:row>0</xdr:row>
      <xdr:rowOff>0</xdr:rowOff>
    </xdr:from>
    <xdr:to>
      <xdr:col>61</xdr:col>
      <xdr:colOff>4650</xdr:colOff>
      <xdr:row>0</xdr:row>
      <xdr:rowOff>1137600</xdr:rowOff>
    </xdr:to>
    <xdr:pic>
      <xdr:nvPicPr>
        <xdr:cNvPr id="3" name="Imagen 2">
          <a:extLst>
            <a:ext uri="{FF2B5EF4-FFF2-40B4-BE49-F238E27FC236}">
              <a16:creationId xmlns:a16="http://schemas.microsoft.com/office/drawing/2014/main" id="{00000000-0008-0000-0300-000003000000}"/>
            </a:ext>
          </a:extLst>
        </xdr:cNvPr>
        <xdr:cNvPicPr preferRelativeResize="0">
          <a:picLocks/>
        </xdr:cNvPicPr>
      </xdr:nvPicPr>
      <xdr:blipFill>
        <a:blip xmlns:r="http://schemas.openxmlformats.org/officeDocument/2006/relationships" r:embed="rId1" cstate="print"/>
        <a:stretch>
          <a:fillRect/>
        </a:stretch>
      </xdr:blipFill>
      <xdr:spPr>
        <a:xfrm>
          <a:off x="12973050" y="0"/>
          <a:ext cx="2271600" cy="1137600"/>
        </a:xfrm>
        <a:prstGeom prst="rect">
          <a:avLst/>
        </a:prstGeom>
        <a:ln>
          <a:prstDash val="solid"/>
        </a:ln>
      </xdr:spPr>
    </xdr:pic>
    <xdr:clientData/>
  </xdr:twoCellAnchor>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00000000-0008-0000-0300-000002000000}"/>
            </a:ext>
          </a:extLst>
        </xdr:cNvPr>
        <xdr:cNvPicPr>
          <a:picLocks noChangeArrowheads="1"/>
        </xdr:cNvPicPr>
      </xdr:nvPicPr>
      <xdr:blipFill>
        <a:blip xmlns:r="http://schemas.openxmlformats.org/officeDocument/2006/relationships" r:embed="rId2"/>
        <a:srcRect/>
        <a:stretch>
          <a:fillRect/>
        </a:stretch>
      </xdr:blipFill>
      <xdr:spPr bwMode="auto">
        <a:xfrm>
          <a:off x="390525" y="0"/>
          <a:ext cx="1094400" cy="1011600"/>
        </a:xfrm>
        <a:prstGeom prst="rect">
          <a:avLst/>
        </a:prstGeom>
        <a:noFill/>
        <a:ln>
          <a:prstDash val="soli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AA09FA0D-0DA3-42FC-AF6E-B999F53E94C0}"/>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id="{6B18DBBD-496B-4235-97D5-37BCDE779DC0}"/>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EF31B604-8482-495C-B34E-7480276D0C30}"/>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id="{E53F1BFB-D30C-4C73-97FB-364226BED505}"/>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46E58CBB-5ECB-4368-8A4E-D0BA3EB031AD}"/>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id="{972031B0-89EB-4534-BF62-8E9718782EFD}"/>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46AAE2B0-56BC-4EC2-A972-D9FA09408359}"/>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id="{3A79BF9E-67CD-4D9E-9B0F-E3D237B47C2C}"/>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C6E3E222-2DAF-40C4-9335-70B74E81454A}"/>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193673</xdr:colOff>
      <xdr:row>0</xdr:row>
      <xdr:rowOff>0</xdr:rowOff>
    </xdr:from>
    <xdr:to>
      <xdr:col>29</xdr:col>
      <xdr:colOff>236423</xdr:colOff>
      <xdr:row>0</xdr:row>
      <xdr:rowOff>1137600</xdr:rowOff>
    </xdr:to>
    <xdr:pic>
      <xdr:nvPicPr>
        <xdr:cNvPr id="3" name="Imagen 2">
          <a:extLst>
            <a:ext uri="{FF2B5EF4-FFF2-40B4-BE49-F238E27FC236}">
              <a16:creationId xmlns:a16="http://schemas.microsoft.com/office/drawing/2014/main" id="{FF785F3D-BBC4-4416-97E3-1CDC7723CB3F}"/>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71600" cy="1137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365inegi-my.sharepoint.com/Users/sandra.delgadillo/Documents/30.Cuarentena%20INEGI/56.Cuestionarios%202022/Catastro/1.Catastral%202022%20(310821REV).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V&#237;nculoExternoRecuperado1?7F7886AF" TargetMode="External"/><Relationship Id="rId1" Type="http://schemas.openxmlformats.org/officeDocument/2006/relationships/externalLinkPath" Target="file:///\\7F7886AF\V&#237;nculoExternoRecuperado1"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V&#237;nculoExternoRecuperado2?7F7886AF" TargetMode="External"/><Relationship Id="rId1" Type="http://schemas.openxmlformats.org/officeDocument/2006/relationships/externalLinkPath" Target="file:///\\7F7886AF\V&#237;nculoExternoRecuperado2"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365inegi-my.sharepoint.com/Users/brenda.duque/AppData/Local/Microsoft/Windows/INetCache/Content.Outlook/AWIAP2ML/Cuestionario%20Propuesto%202019%20CNGSPSPE%202019%20M1.4_Catastro%20Preliminar%20081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st_amb_unid_ec/C:/Users/ricardo.celis/Desktop/CEN/Copia%20de%20C_SPE_M2_2020%20ETIQ.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st_amb_unid_ec/C:/Users/carlos.gutierrez/OneDrive/CNSPF_2019/CONTESTADO/CNSPF_2019_M1_R7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comparar"/>
      <sheetName val="listas"/>
      <sheetName val="Informantes"/>
      <sheetName val="Participantes"/>
      <sheetName val="CNGE_2022_M1_Secc5"/>
      <sheetName val="Complemento 1"/>
      <sheetName val="Complemento 2"/>
      <sheetName val="Complemento 3"/>
      <sheetName val="Complemento 4"/>
      <sheetName val="Complemento 5"/>
      <sheetName val="Complemento 6"/>
      <sheetName val="Complemento 7"/>
      <sheetName val="Complemento 8"/>
      <sheetName val="Complemento 9"/>
      <sheetName val="Glosario"/>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19_M1_Secc4"/>
      <sheetName val="listas"/>
      <sheetName val="Participantes y Comentarios"/>
      <sheetName val="Complemento 1"/>
      <sheetName val="Complemento 2"/>
      <sheetName val="Complemento 3"/>
      <sheetName val="Complemento 4"/>
      <sheetName val="Complemento 5"/>
      <sheetName val="Complemento 5A"/>
      <sheetName val="Complemento 6"/>
      <sheetName val="Complemento 6A"/>
      <sheetName val="Complemento 7"/>
      <sheetName val="Complemento 7A"/>
      <sheetName val="Complemento 8"/>
      <sheetName val="Complemento 8A"/>
      <sheetName val="Complemento 9"/>
      <sheetName val="Glosario"/>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20_M2_Secc_1"/>
      <sheetName val="CNGSPSPE_2020_M2_Secc2"/>
      <sheetName val="FORMULA NI"/>
      <sheetName val="CNGSPSPE_2020_M2_Secc3"/>
      <sheetName val="CNGSPSPE_2020_M2_Secc4"/>
      <sheetName val="Participantes y comentarios"/>
      <sheetName val="Complemento FC"/>
      <sheetName val="Complemento FF"/>
      <sheetName val="Complemento MU"/>
      <sheetName val="Complemento AA"/>
      <sheetName val="Complemento AN"/>
      <sheetName val="Complemento AV"/>
      <sheetName val="Anexo_Secc3"/>
      <sheetName val="Anexo 1"/>
      <sheetName val="Anexo 2"/>
      <sheetName val="Glosario"/>
      <sheetName val="DATOS_ETIQUE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SPF_2019_M1_Secc1"/>
      <sheetName val="CNSPF_2019_M1_Secc2"/>
      <sheetName val="CNSPF_2019_M1_Secc3"/>
      <sheetName val="CNSPF_2019_M1_Secc4"/>
      <sheetName val="CNSPF_2019_M1_Secc5"/>
      <sheetName val="CNSPF_2019_M1_Secc6"/>
      <sheetName val="CNGSPF_2019_M1_Secc7 "/>
      <sheetName val="Participantes y Comentarios"/>
      <sheetName val="Glosario"/>
      <sheetName val="Glosario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domingo.cortes@inegi.org.mx"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39"/>
  <sheetViews>
    <sheetView showGridLines="0" zoomScaleNormal="100" workbookViewId="0">
      <selection activeCell="B7" sqref="B7:AD7"/>
    </sheetView>
  </sheetViews>
  <sheetFormatPr baseColWidth="10" defaultColWidth="0" defaultRowHeight="15" customHeight="1" zeroHeight="1"/>
  <cols>
    <col min="1" max="1" width="5.75" style="9" customWidth="1"/>
    <col min="2" max="30" width="3.75" style="9" customWidth="1"/>
    <col min="31" max="31" width="5.75" style="9" customWidth="1"/>
    <col min="32" max="32" width="3.75" style="9" hidden="1" customWidth="1"/>
    <col min="33" max="16384" width="3.75" style="9" hidden="1"/>
  </cols>
  <sheetData>
    <row r="1" spans="1:31" ht="173.25" customHeight="1">
      <c r="A1" s="8"/>
      <c r="B1" s="319" t="s">
        <v>0</v>
      </c>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row>
    <row r="2" spans="1:31" ht="15" customHeight="1">
      <c r="A2" s="8"/>
      <c r="B2" s="8"/>
      <c r="C2" s="8"/>
      <c r="D2" s="8"/>
      <c r="E2" s="8"/>
      <c r="F2" s="8"/>
      <c r="G2" s="8"/>
      <c r="H2" s="8"/>
      <c r="I2" s="8"/>
      <c r="J2" s="8"/>
      <c r="K2" s="8"/>
      <c r="L2" s="8"/>
      <c r="M2" s="8"/>
      <c r="N2" s="8"/>
      <c r="O2" s="8"/>
      <c r="P2" s="8"/>
      <c r="Q2" s="8"/>
      <c r="R2" s="8"/>
      <c r="S2" s="8"/>
      <c r="T2" s="8"/>
      <c r="U2" s="8"/>
      <c r="V2" s="8"/>
      <c r="W2" s="8"/>
      <c r="X2" s="8"/>
      <c r="Y2" s="8"/>
      <c r="Z2" s="8"/>
      <c r="AA2" s="8"/>
      <c r="AB2" s="8"/>
      <c r="AC2" s="8"/>
      <c r="AD2" s="8"/>
    </row>
    <row r="3" spans="1:31" ht="45" customHeight="1">
      <c r="A3" s="8"/>
      <c r="B3" s="323" t="s">
        <v>1</v>
      </c>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row>
    <row r="4" spans="1:31" ht="15" customHeight="1">
      <c r="A4" s="8"/>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row>
    <row r="5" spans="1:31" ht="45" customHeight="1">
      <c r="A5" s="8"/>
      <c r="B5" s="323" t="s">
        <v>2</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row>
    <row r="6" spans="1:31" ht="15" customHeight="1">
      <c r="A6" s="8"/>
      <c r="B6" s="8"/>
      <c r="C6" s="8"/>
      <c r="D6" s="8"/>
      <c r="E6" s="8"/>
      <c r="F6" s="8"/>
      <c r="G6" s="8"/>
      <c r="H6" s="8"/>
      <c r="I6" s="8"/>
      <c r="J6" s="8"/>
      <c r="K6" s="8"/>
      <c r="L6" s="8"/>
      <c r="M6" s="8"/>
      <c r="N6" s="8"/>
      <c r="O6" s="8"/>
      <c r="P6" s="8"/>
      <c r="Q6" s="8"/>
      <c r="R6" s="8"/>
      <c r="S6" s="8"/>
      <c r="T6" s="8"/>
      <c r="U6" s="8"/>
      <c r="V6" s="8"/>
      <c r="W6" s="8"/>
      <c r="X6" s="8"/>
      <c r="Y6" s="8"/>
      <c r="Z6" s="8"/>
      <c r="AA6" s="8"/>
      <c r="AB6" s="8"/>
      <c r="AC6" s="8"/>
      <c r="AD6" s="8"/>
    </row>
    <row r="7" spans="1:31" ht="60" customHeight="1">
      <c r="A7" s="8"/>
      <c r="B7" s="324" t="s">
        <v>3</v>
      </c>
      <c r="C7" s="318"/>
      <c r="D7" s="318"/>
      <c r="E7" s="318"/>
      <c r="F7" s="318"/>
      <c r="G7" s="318"/>
      <c r="H7" s="318"/>
      <c r="I7" s="318"/>
      <c r="J7" s="318"/>
      <c r="K7" s="318"/>
      <c r="L7" s="318"/>
      <c r="M7" s="318"/>
      <c r="N7" s="318"/>
      <c r="O7" s="318"/>
      <c r="P7" s="318"/>
      <c r="Q7" s="318"/>
      <c r="R7" s="318"/>
      <c r="S7" s="318"/>
      <c r="T7" s="318"/>
      <c r="U7" s="318"/>
      <c r="V7" s="318"/>
      <c r="W7" s="318"/>
      <c r="X7" s="318"/>
      <c r="Y7" s="318"/>
      <c r="Z7" s="318"/>
      <c r="AA7" s="318"/>
      <c r="AB7" s="318"/>
      <c r="AC7" s="318"/>
      <c r="AD7" s="318"/>
    </row>
    <row r="8" spans="1:31" ht="15" customHeight="1" thickBot="1">
      <c r="A8" s="8"/>
      <c r="B8" s="12" t="s">
        <v>4</v>
      </c>
      <c r="C8" s="13"/>
      <c r="D8" s="13"/>
      <c r="E8" s="13"/>
      <c r="F8" s="13"/>
      <c r="G8" s="13"/>
      <c r="H8" s="13"/>
      <c r="I8" s="13"/>
      <c r="J8" s="13"/>
      <c r="K8" s="13"/>
      <c r="L8" s="13"/>
      <c r="M8" s="14"/>
      <c r="N8" s="12" t="s">
        <v>5</v>
      </c>
      <c r="O8" s="14"/>
      <c r="P8" s="8"/>
      <c r="Q8" s="15"/>
      <c r="R8" s="15"/>
      <c r="S8" s="15"/>
      <c r="T8" s="15"/>
      <c r="U8" s="15"/>
      <c r="V8" s="15"/>
      <c r="W8" s="15"/>
      <c r="X8" s="15"/>
      <c r="Y8" s="15"/>
      <c r="Z8" s="15"/>
      <c r="AA8" s="15"/>
      <c r="AB8" s="8"/>
      <c r="AC8" s="15"/>
      <c r="AD8" s="16"/>
    </row>
    <row r="9" spans="1:31" ht="15" customHeight="1" thickBot="1">
      <c r="A9" s="8"/>
      <c r="B9" s="320" t="str">
        <f>IF(Presentación!B10="","",Presentación!B10)</f>
        <v/>
      </c>
      <c r="C9" s="321"/>
      <c r="D9" s="321"/>
      <c r="E9" s="321"/>
      <c r="F9" s="321"/>
      <c r="G9" s="321"/>
      <c r="H9" s="321"/>
      <c r="I9" s="321"/>
      <c r="J9" s="321"/>
      <c r="K9" s="321"/>
      <c r="L9" s="322"/>
      <c r="M9" s="17"/>
      <c r="N9" s="320" t="str">
        <f>IF(Presentación!N10="","",Presentación!N10)</f>
        <v/>
      </c>
      <c r="O9" s="322"/>
      <c r="P9" s="18"/>
      <c r="Q9" s="19"/>
      <c r="R9" s="19"/>
      <c r="S9" s="19"/>
      <c r="T9" s="19"/>
      <c r="U9" s="19"/>
      <c r="V9" s="19"/>
      <c r="W9" s="19"/>
      <c r="X9" s="19"/>
      <c r="Y9" s="19"/>
      <c r="Z9" s="19"/>
      <c r="AA9" s="19"/>
      <c r="AB9" s="20"/>
      <c r="AC9" s="19"/>
      <c r="AD9" s="19"/>
    </row>
    <row r="10" spans="1:31" ht="15" customHeight="1">
      <c r="A10" s="21"/>
      <c r="B10" s="22"/>
      <c r="C10" s="22"/>
      <c r="D10" s="22"/>
      <c r="E10" s="22"/>
      <c r="F10" s="22"/>
      <c r="G10" s="22"/>
      <c r="H10" s="22"/>
      <c r="I10" s="22"/>
      <c r="J10" s="22"/>
      <c r="K10" s="22"/>
      <c r="L10" s="22"/>
      <c r="M10" s="22"/>
      <c r="N10" s="22"/>
      <c r="O10" s="22"/>
      <c r="P10" s="22"/>
      <c r="Q10" s="22"/>
      <c r="R10" s="22"/>
      <c r="S10" s="22"/>
      <c r="T10" s="22"/>
      <c r="U10" s="22"/>
      <c r="V10" s="23"/>
      <c r="W10" s="23"/>
      <c r="X10" s="23"/>
      <c r="Y10" s="23"/>
      <c r="Z10" s="23"/>
      <c r="AA10" s="23"/>
      <c r="AB10" s="23"/>
      <c r="AC10" s="23"/>
      <c r="AD10" s="23"/>
      <c r="AE10" s="24"/>
    </row>
    <row r="11" spans="1:31" ht="15" customHeight="1">
      <c r="A11" s="25"/>
      <c r="B11" s="317" t="s">
        <v>6</v>
      </c>
      <c r="C11" s="318"/>
      <c r="D11" s="318"/>
      <c r="E11" s="318"/>
      <c r="F11" s="318"/>
      <c r="G11" s="318"/>
      <c r="H11" s="318"/>
      <c r="I11" s="318"/>
      <c r="J11" s="318"/>
      <c r="K11" s="318"/>
      <c r="L11" s="318"/>
      <c r="M11" s="318"/>
      <c r="N11" s="318"/>
      <c r="O11" s="318"/>
      <c r="P11" s="318"/>
      <c r="Q11" s="318"/>
      <c r="R11" s="318"/>
      <c r="S11" s="318"/>
      <c r="T11" s="318"/>
      <c r="U11" s="318"/>
      <c r="V11" s="26"/>
      <c r="W11" s="26"/>
      <c r="X11" s="26"/>
      <c r="Y11" s="26"/>
      <c r="Z11" s="26"/>
      <c r="AA11" s="26"/>
      <c r="AB11" s="26"/>
      <c r="AC11" s="26"/>
      <c r="AD11" s="26"/>
      <c r="AE11" s="24"/>
    </row>
    <row r="12" spans="1:31" ht="15" customHeight="1">
      <c r="A12" s="25"/>
      <c r="B12" s="27"/>
      <c r="C12" s="27"/>
      <c r="D12" s="27"/>
      <c r="E12" s="27"/>
      <c r="F12" s="27"/>
      <c r="G12" s="27"/>
      <c r="H12" s="27"/>
      <c r="I12" s="27"/>
      <c r="J12" s="27"/>
      <c r="K12" s="27"/>
      <c r="L12" s="27"/>
      <c r="M12" s="27"/>
      <c r="N12" s="27"/>
      <c r="O12" s="27"/>
      <c r="P12" s="27"/>
      <c r="Q12" s="27"/>
      <c r="R12" s="27"/>
      <c r="S12" s="27"/>
      <c r="T12" s="27"/>
      <c r="U12" s="27"/>
      <c r="V12" s="28"/>
      <c r="W12" s="28"/>
      <c r="X12" s="28"/>
      <c r="Y12" s="28"/>
      <c r="Z12" s="28"/>
      <c r="AA12" s="28"/>
      <c r="AB12" s="28"/>
      <c r="AC12" s="28"/>
      <c r="AD12" s="28"/>
      <c r="AE12" s="24"/>
    </row>
    <row r="13" spans="1:31" ht="15" customHeight="1">
      <c r="A13" s="25"/>
      <c r="B13" s="317" t="s">
        <v>7</v>
      </c>
      <c r="C13" s="318"/>
      <c r="D13" s="318"/>
      <c r="E13" s="318"/>
      <c r="F13" s="318"/>
      <c r="G13" s="318"/>
      <c r="H13" s="318"/>
      <c r="I13" s="318"/>
      <c r="J13" s="318"/>
      <c r="K13" s="318"/>
      <c r="L13" s="318"/>
      <c r="M13" s="318"/>
      <c r="N13" s="318"/>
      <c r="O13" s="318"/>
      <c r="P13" s="318"/>
      <c r="Q13" s="318"/>
      <c r="R13" s="318"/>
      <c r="S13" s="318"/>
      <c r="T13" s="318"/>
      <c r="U13" s="318"/>
      <c r="V13" s="26"/>
      <c r="W13" s="26"/>
      <c r="X13" s="26"/>
      <c r="Y13" s="26"/>
      <c r="Z13" s="26"/>
      <c r="AA13" s="26"/>
      <c r="AB13" s="26"/>
      <c r="AC13" s="26"/>
      <c r="AD13" s="26"/>
      <c r="AE13" s="24"/>
    </row>
    <row r="14" spans="1:31" ht="15" customHeight="1">
      <c r="A14" s="25"/>
      <c r="B14" s="29"/>
      <c r="C14" s="29"/>
      <c r="D14" s="29"/>
      <c r="E14" s="29"/>
      <c r="F14" s="29"/>
      <c r="G14" s="29"/>
      <c r="H14" s="29"/>
      <c r="I14" s="29"/>
      <c r="J14" s="29"/>
      <c r="K14" s="29"/>
      <c r="L14" s="29"/>
      <c r="M14" s="29"/>
      <c r="N14" s="29"/>
      <c r="O14" s="29"/>
      <c r="P14" s="29"/>
      <c r="Q14" s="29"/>
      <c r="R14" s="29"/>
      <c r="S14" s="29"/>
      <c r="T14" s="29"/>
      <c r="U14" s="29"/>
      <c r="V14" s="26"/>
      <c r="W14" s="26"/>
      <c r="X14" s="26"/>
      <c r="Y14" s="26"/>
      <c r="Z14" s="26"/>
      <c r="AA14" s="26"/>
      <c r="AB14" s="26"/>
      <c r="AC14" s="26"/>
      <c r="AD14" s="26"/>
      <c r="AE14" s="24"/>
    </row>
    <row r="15" spans="1:31" ht="15" customHeight="1">
      <c r="A15" s="25"/>
      <c r="B15" s="317" t="s">
        <v>8</v>
      </c>
      <c r="C15" s="318"/>
      <c r="D15" s="318"/>
      <c r="E15" s="318"/>
      <c r="F15" s="318"/>
      <c r="G15" s="318"/>
      <c r="H15" s="318"/>
      <c r="I15" s="318"/>
      <c r="J15" s="318"/>
      <c r="K15" s="318"/>
      <c r="L15" s="318"/>
      <c r="M15" s="318"/>
      <c r="N15" s="318"/>
      <c r="O15" s="318"/>
      <c r="P15" s="318"/>
      <c r="Q15" s="318"/>
      <c r="R15" s="318"/>
      <c r="S15" s="318"/>
      <c r="T15" s="318"/>
      <c r="U15" s="318"/>
      <c r="V15" s="26"/>
      <c r="X15" s="26"/>
      <c r="Y15" s="26"/>
      <c r="Z15" s="26"/>
      <c r="AA15" s="26"/>
      <c r="AB15" s="26"/>
      <c r="AC15" s="26"/>
      <c r="AD15" s="26"/>
      <c r="AE15" s="24"/>
    </row>
    <row r="16" spans="1:31" ht="15" customHeight="1">
      <c r="A16" s="25"/>
      <c r="B16" s="27"/>
      <c r="C16" s="27"/>
      <c r="D16" s="27"/>
      <c r="E16" s="27"/>
      <c r="F16" s="27"/>
      <c r="G16" s="27"/>
      <c r="H16" s="27"/>
      <c r="I16" s="27"/>
      <c r="J16" s="27"/>
      <c r="K16" s="27"/>
      <c r="L16" s="27"/>
      <c r="M16" s="27"/>
      <c r="N16" s="27"/>
      <c r="O16" s="27"/>
      <c r="P16" s="27"/>
      <c r="Q16" s="27"/>
      <c r="R16" s="27"/>
      <c r="S16" s="27"/>
      <c r="T16" s="27"/>
      <c r="U16" s="27"/>
      <c r="V16" s="28"/>
      <c r="W16" s="28"/>
      <c r="X16" s="28"/>
      <c r="Y16" s="28"/>
      <c r="Z16" s="28"/>
      <c r="AA16" s="28"/>
      <c r="AB16" s="28"/>
      <c r="AC16" s="28"/>
      <c r="AD16" s="28"/>
      <c r="AE16" s="24"/>
    </row>
    <row r="17" spans="1:31" ht="15" customHeight="1">
      <c r="A17" s="25"/>
      <c r="B17" s="317" t="s">
        <v>2</v>
      </c>
      <c r="C17" s="318"/>
      <c r="D17" s="318"/>
      <c r="E17" s="318"/>
      <c r="F17" s="318"/>
      <c r="G17" s="318"/>
      <c r="H17" s="318"/>
      <c r="I17" s="318"/>
      <c r="J17" s="318"/>
      <c r="K17" s="318"/>
      <c r="L17" s="318"/>
      <c r="M17" s="318"/>
      <c r="N17" s="318"/>
      <c r="O17" s="318"/>
      <c r="P17" s="318"/>
      <c r="Q17" s="318"/>
      <c r="R17" s="318"/>
      <c r="S17" s="318"/>
      <c r="T17" s="318"/>
      <c r="U17" s="318"/>
      <c r="V17" s="28"/>
      <c r="W17" s="28"/>
      <c r="X17" s="24"/>
      <c r="Y17" s="24"/>
      <c r="Z17" s="24"/>
      <c r="AA17" s="24"/>
      <c r="AB17" s="24"/>
      <c r="AC17" s="24"/>
      <c r="AD17" s="24"/>
      <c r="AE17" s="24"/>
    </row>
    <row r="18" spans="1:31" ht="15" customHeight="1">
      <c r="A18" s="25"/>
      <c r="B18" s="30"/>
      <c r="C18" s="30"/>
      <c r="D18" s="30"/>
      <c r="E18" s="30"/>
      <c r="F18" s="30"/>
      <c r="G18" s="30"/>
      <c r="H18" s="30"/>
      <c r="I18" s="30"/>
      <c r="J18" s="30"/>
      <c r="K18" s="30"/>
      <c r="L18" s="30"/>
      <c r="M18" s="30"/>
      <c r="N18" s="30"/>
      <c r="O18" s="30"/>
      <c r="P18" s="30"/>
      <c r="Q18" s="30"/>
      <c r="R18" s="30"/>
      <c r="S18" s="30"/>
      <c r="T18" s="30"/>
      <c r="U18" s="30"/>
      <c r="V18" s="28"/>
      <c r="W18" s="28"/>
      <c r="X18" s="30"/>
      <c r="Y18" s="30"/>
      <c r="Z18" s="30"/>
      <c r="AA18" s="30"/>
      <c r="AB18" s="30"/>
      <c r="AC18" s="30"/>
      <c r="AD18" s="30"/>
      <c r="AE18" s="24"/>
    </row>
    <row r="19" spans="1:31" ht="30" customHeight="1">
      <c r="A19" s="25"/>
      <c r="B19" s="30"/>
      <c r="C19" s="317" t="s">
        <v>9</v>
      </c>
      <c r="D19" s="318"/>
      <c r="E19" s="318"/>
      <c r="F19" s="318"/>
      <c r="G19" s="318"/>
      <c r="H19" s="318"/>
      <c r="I19" s="318"/>
      <c r="J19" s="318"/>
      <c r="K19" s="318"/>
      <c r="L19" s="318"/>
      <c r="M19" s="318"/>
      <c r="N19" s="318"/>
      <c r="O19" s="318"/>
      <c r="P19" s="318"/>
      <c r="Q19" s="318"/>
      <c r="R19" s="318"/>
      <c r="S19" s="318"/>
      <c r="T19" s="318"/>
      <c r="U19" s="318"/>
      <c r="V19" s="28"/>
      <c r="W19" s="28"/>
      <c r="X19" s="317" t="s">
        <v>10</v>
      </c>
      <c r="Y19" s="318"/>
      <c r="Z19" s="318"/>
      <c r="AA19" s="318"/>
      <c r="AB19" s="318"/>
      <c r="AC19" s="318"/>
      <c r="AD19" s="318"/>
      <c r="AE19" s="24"/>
    </row>
    <row r="20" spans="1:31" ht="15" customHeight="1">
      <c r="A20" s="25"/>
      <c r="B20" s="30"/>
      <c r="C20" s="30"/>
      <c r="D20" s="30"/>
      <c r="E20" s="30"/>
      <c r="F20" s="30"/>
      <c r="G20" s="30"/>
      <c r="H20" s="30"/>
      <c r="I20" s="30"/>
      <c r="J20" s="30"/>
      <c r="K20" s="30"/>
      <c r="L20" s="30"/>
      <c r="M20" s="30"/>
      <c r="N20" s="30"/>
      <c r="O20" s="30"/>
      <c r="P20" s="30"/>
      <c r="Q20" s="30"/>
      <c r="R20" s="30"/>
      <c r="S20" s="30"/>
      <c r="T20" s="30"/>
      <c r="U20" s="30"/>
      <c r="V20" s="28"/>
      <c r="W20" s="28"/>
      <c r="X20" s="30"/>
      <c r="Y20" s="30"/>
      <c r="Z20" s="30"/>
      <c r="AA20" s="30"/>
      <c r="AB20" s="30"/>
      <c r="AC20" s="30"/>
      <c r="AD20" s="30"/>
      <c r="AE20" s="24"/>
    </row>
    <row r="21" spans="1:31" ht="15" customHeight="1">
      <c r="A21" s="25"/>
      <c r="B21" s="30"/>
      <c r="C21" s="317" t="s">
        <v>11</v>
      </c>
      <c r="D21" s="318"/>
      <c r="E21" s="318"/>
      <c r="F21" s="318"/>
      <c r="G21" s="318"/>
      <c r="H21" s="318"/>
      <c r="I21" s="318"/>
      <c r="J21" s="318"/>
      <c r="K21" s="318"/>
      <c r="L21" s="318"/>
      <c r="M21" s="318"/>
      <c r="N21" s="318"/>
      <c r="O21" s="318"/>
      <c r="P21" s="318"/>
      <c r="Q21" s="318"/>
      <c r="R21" s="318"/>
      <c r="S21" s="318"/>
      <c r="T21" s="318"/>
      <c r="U21" s="318"/>
      <c r="V21" s="28"/>
      <c r="W21" s="28"/>
      <c r="X21" s="317" t="s">
        <v>12</v>
      </c>
      <c r="Y21" s="318"/>
      <c r="Z21" s="318"/>
      <c r="AA21" s="318"/>
      <c r="AB21" s="318"/>
      <c r="AC21" s="318"/>
      <c r="AD21" s="318"/>
      <c r="AE21" s="24"/>
    </row>
    <row r="22" spans="1:31" ht="15" customHeight="1">
      <c r="A22" s="25"/>
      <c r="B22" s="30"/>
      <c r="C22" s="30"/>
      <c r="D22" s="30"/>
      <c r="E22" s="30"/>
      <c r="F22" s="30"/>
      <c r="G22" s="30"/>
      <c r="H22" s="30"/>
      <c r="I22" s="30"/>
      <c r="J22" s="30"/>
      <c r="K22" s="30"/>
      <c r="L22" s="30"/>
      <c r="M22" s="30"/>
      <c r="N22" s="30"/>
      <c r="O22" s="30"/>
      <c r="P22" s="30"/>
      <c r="Q22" s="30"/>
      <c r="R22" s="30"/>
      <c r="S22" s="30"/>
      <c r="T22" s="30"/>
      <c r="U22" s="30"/>
      <c r="V22" s="28"/>
      <c r="W22" s="28"/>
      <c r="X22" s="30"/>
      <c r="Y22" s="30"/>
      <c r="Z22" s="30"/>
      <c r="AA22" s="30"/>
      <c r="AB22" s="30"/>
      <c r="AC22" s="30"/>
      <c r="AD22" s="30"/>
      <c r="AE22" s="24"/>
    </row>
    <row r="23" spans="1:31" ht="15" customHeight="1">
      <c r="A23" s="25"/>
      <c r="B23" s="30"/>
      <c r="C23" s="317" t="s">
        <v>13</v>
      </c>
      <c r="D23" s="318"/>
      <c r="E23" s="318"/>
      <c r="F23" s="318"/>
      <c r="G23" s="318"/>
      <c r="H23" s="318"/>
      <c r="I23" s="318"/>
      <c r="J23" s="318"/>
      <c r="K23" s="318"/>
      <c r="L23" s="318"/>
      <c r="M23" s="318"/>
      <c r="N23" s="318"/>
      <c r="O23" s="318"/>
      <c r="P23" s="318"/>
      <c r="Q23" s="318"/>
      <c r="R23" s="318"/>
      <c r="S23" s="318"/>
      <c r="T23" s="318"/>
      <c r="U23" s="318"/>
      <c r="V23" s="28"/>
      <c r="W23" s="28"/>
      <c r="X23" s="317" t="s">
        <v>14</v>
      </c>
      <c r="Y23" s="318"/>
      <c r="Z23" s="318"/>
      <c r="AA23" s="318"/>
      <c r="AB23" s="318"/>
      <c r="AC23" s="318"/>
      <c r="AD23" s="318"/>
      <c r="AE23" s="24"/>
    </row>
    <row r="24" spans="1:31" ht="15" customHeight="1">
      <c r="A24" s="25"/>
      <c r="B24" s="30"/>
      <c r="C24" s="30"/>
      <c r="D24" s="30"/>
      <c r="E24" s="30"/>
      <c r="F24" s="30"/>
      <c r="G24" s="30"/>
      <c r="H24" s="30"/>
      <c r="I24" s="30"/>
      <c r="J24" s="30"/>
      <c r="K24" s="30"/>
      <c r="L24" s="30"/>
      <c r="M24" s="30"/>
      <c r="N24" s="30"/>
      <c r="O24" s="30"/>
      <c r="P24" s="30"/>
      <c r="Q24" s="30"/>
      <c r="R24" s="30"/>
      <c r="S24" s="30"/>
      <c r="T24" s="30"/>
      <c r="U24" s="30"/>
      <c r="V24" s="28"/>
      <c r="W24" s="28"/>
      <c r="X24" s="30"/>
      <c r="Y24" s="30"/>
      <c r="Z24" s="30"/>
      <c r="AA24" s="30"/>
      <c r="AB24" s="30"/>
      <c r="AC24" s="30"/>
      <c r="AD24" s="30"/>
      <c r="AE24" s="24"/>
    </row>
    <row r="25" spans="1:31" ht="15" customHeight="1">
      <c r="A25" s="25"/>
      <c r="B25" s="30"/>
      <c r="C25" s="317" t="s">
        <v>15</v>
      </c>
      <c r="D25" s="318"/>
      <c r="E25" s="318"/>
      <c r="F25" s="318"/>
      <c r="G25" s="318"/>
      <c r="H25" s="318"/>
      <c r="I25" s="318"/>
      <c r="J25" s="318"/>
      <c r="K25" s="318"/>
      <c r="L25" s="318"/>
      <c r="M25" s="318"/>
      <c r="N25" s="318"/>
      <c r="O25" s="318"/>
      <c r="P25" s="318"/>
      <c r="Q25" s="318"/>
      <c r="R25" s="318"/>
      <c r="S25" s="318"/>
      <c r="T25" s="318"/>
      <c r="U25" s="318"/>
      <c r="V25" s="28"/>
      <c r="W25" s="28"/>
      <c r="X25" s="317" t="s">
        <v>16</v>
      </c>
      <c r="Y25" s="318"/>
      <c r="Z25" s="318"/>
      <c r="AA25" s="318"/>
      <c r="AB25" s="318"/>
      <c r="AC25" s="318"/>
      <c r="AD25" s="318"/>
      <c r="AE25" s="24"/>
    </row>
    <row r="26" spans="1:31" ht="15" customHeight="1">
      <c r="A26" s="25"/>
      <c r="B26" s="30"/>
      <c r="C26" s="30"/>
      <c r="D26" s="30"/>
      <c r="E26" s="30"/>
      <c r="F26" s="30"/>
      <c r="G26" s="30"/>
      <c r="H26" s="30"/>
      <c r="I26" s="30"/>
      <c r="J26" s="30"/>
      <c r="K26" s="30"/>
      <c r="L26" s="30"/>
      <c r="M26" s="30"/>
      <c r="N26" s="30"/>
      <c r="O26" s="30"/>
      <c r="P26" s="30"/>
      <c r="Q26" s="30"/>
      <c r="R26" s="30"/>
      <c r="S26" s="30"/>
      <c r="T26" s="30"/>
      <c r="U26" s="30"/>
      <c r="V26" s="28"/>
      <c r="W26" s="28"/>
      <c r="X26" s="30"/>
      <c r="Y26" s="30"/>
      <c r="Z26" s="30"/>
      <c r="AA26" s="30"/>
      <c r="AB26" s="30"/>
      <c r="AC26" s="30"/>
      <c r="AD26" s="30"/>
      <c r="AE26" s="24"/>
    </row>
    <row r="27" spans="1:31" ht="15" customHeight="1">
      <c r="A27" s="25"/>
      <c r="B27" s="30"/>
      <c r="C27" s="317" t="s">
        <v>17</v>
      </c>
      <c r="D27" s="318"/>
      <c r="E27" s="318"/>
      <c r="F27" s="318"/>
      <c r="G27" s="318"/>
      <c r="H27" s="318"/>
      <c r="I27" s="318"/>
      <c r="J27" s="318"/>
      <c r="K27" s="318"/>
      <c r="L27" s="318"/>
      <c r="M27" s="318"/>
      <c r="N27" s="318"/>
      <c r="O27" s="318"/>
      <c r="P27" s="318"/>
      <c r="Q27" s="318"/>
      <c r="R27" s="318"/>
      <c r="S27" s="318"/>
      <c r="T27" s="318"/>
      <c r="U27" s="318"/>
      <c r="V27" s="28"/>
      <c r="W27" s="28"/>
      <c r="X27" s="317" t="s">
        <v>18</v>
      </c>
      <c r="Y27" s="318"/>
      <c r="Z27" s="318"/>
      <c r="AA27" s="318"/>
      <c r="AB27" s="318"/>
      <c r="AC27" s="318"/>
      <c r="AD27" s="318"/>
      <c r="AE27" s="24"/>
    </row>
    <row r="28" spans="1:31" ht="15" customHeight="1">
      <c r="A28" s="25"/>
      <c r="B28" s="30"/>
      <c r="C28" s="30"/>
      <c r="D28" s="30"/>
      <c r="E28" s="30"/>
      <c r="F28" s="30"/>
      <c r="G28" s="30"/>
      <c r="H28" s="30"/>
      <c r="I28" s="30"/>
      <c r="J28" s="30"/>
      <c r="K28" s="30"/>
      <c r="L28" s="30"/>
      <c r="M28" s="30"/>
      <c r="N28" s="30"/>
      <c r="O28" s="30"/>
      <c r="P28" s="30"/>
      <c r="Q28" s="30"/>
      <c r="R28" s="30"/>
      <c r="S28" s="30"/>
      <c r="T28" s="30"/>
      <c r="U28" s="30"/>
      <c r="V28" s="28"/>
      <c r="W28" s="28"/>
      <c r="X28" s="30"/>
      <c r="Y28" s="30"/>
      <c r="Z28" s="30"/>
      <c r="AA28" s="30"/>
      <c r="AB28" s="30"/>
      <c r="AC28" s="30"/>
      <c r="AD28" s="30"/>
      <c r="AE28" s="24"/>
    </row>
    <row r="29" spans="1:31" ht="60" customHeight="1">
      <c r="A29" s="24"/>
      <c r="B29" s="317" t="s">
        <v>19</v>
      </c>
      <c r="C29" s="318"/>
      <c r="D29" s="318"/>
      <c r="E29" s="318"/>
      <c r="F29" s="318"/>
      <c r="G29" s="318"/>
      <c r="H29" s="318"/>
      <c r="I29" s="318"/>
      <c r="J29" s="318"/>
      <c r="K29" s="318"/>
      <c r="L29" s="318"/>
      <c r="M29" s="318"/>
      <c r="N29" s="318"/>
      <c r="O29" s="318"/>
      <c r="P29" s="318"/>
      <c r="Q29" s="318"/>
      <c r="R29" s="318"/>
      <c r="S29" s="318"/>
      <c r="T29" s="318"/>
      <c r="U29" s="318"/>
      <c r="V29" s="28"/>
      <c r="W29" s="28"/>
      <c r="X29" s="30"/>
      <c r="Y29" s="30"/>
      <c r="Z29" s="30"/>
      <c r="AA29" s="30"/>
      <c r="AB29" s="30"/>
      <c r="AC29" s="30"/>
      <c r="AD29" s="30"/>
      <c r="AE29" s="24"/>
    </row>
    <row r="30" spans="1:31" ht="15" customHeight="1">
      <c r="A30" s="24"/>
      <c r="B30" s="31"/>
      <c r="C30" s="31"/>
      <c r="D30" s="31"/>
      <c r="E30" s="31"/>
      <c r="F30" s="31"/>
      <c r="G30" s="31"/>
      <c r="H30" s="31"/>
      <c r="I30" s="31"/>
      <c r="J30" s="31"/>
      <c r="K30" s="31"/>
      <c r="L30" s="31"/>
      <c r="M30" s="31"/>
      <c r="N30" s="31"/>
      <c r="O30" s="31"/>
      <c r="P30" s="31"/>
      <c r="Q30" s="31"/>
      <c r="R30" s="31"/>
      <c r="S30" s="31"/>
      <c r="T30" s="31"/>
      <c r="U30" s="31"/>
      <c r="V30" s="28"/>
      <c r="W30" s="28"/>
      <c r="X30" s="30"/>
      <c r="Y30" s="30"/>
      <c r="Z30" s="30"/>
      <c r="AA30" s="30"/>
      <c r="AB30" s="30"/>
      <c r="AC30" s="30"/>
      <c r="AD30" s="30"/>
      <c r="AE30" s="24"/>
    </row>
    <row r="31" spans="1:31" ht="60" customHeight="1">
      <c r="A31" s="24"/>
      <c r="B31" s="317" t="s">
        <v>20</v>
      </c>
      <c r="C31" s="318"/>
      <c r="D31" s="318"/>
      <c r="E31" s="318"/>
      <c r="F31" s="318"/>
      <c r="G31" s="318"/>
      <c r="H31" s="318"/>
      <c r="I31" s="318"/>
      <c r="J31" s="318"/>
      <c r="K31" s="318"/>
      <c r="L31" s="318"/>
      <c r="M31" s="318"/>
      <c r="N31" s="318"/>
      <c r="O31" s="318"/>
      <c r="P31" s="318"/>
      <c r="Q31" s="318"/>
      <c r="R31" s="318"/>
      <c r="S31" s="318"/>
      <c r="T31" s="318"/>
      <c r="U31" s="318"/>
      <c r="V31" s="28"/>
      <c r="W31" s="28"/>
      <c r="X31" s="30"/>
      <c r="Y31" s="30"/>
      <c r="Z31" s="30"/>
      <c r="AA31" s="30"/>
      <c r="AB31" s="30"/>
      <c r="AC31" s="30"/>
      <c r="AD31" s="30"/>
      <c r="AE31" s="24"/>
    </row>
    <row r="32" spans="1:31" ht="15" customHeight="1">
      <c r="A32" s="25"/>
      <c r="B32" s="30"/>
      <c r="C32" s="30"/>
      <c r="D32" s="30"/>
      <c r="E32" s="30"/>
      <c r="F32" s="30"/>
      <c r="G32" s="30"/>
      <c r="H32" s="30"/>
      <c r="I32" s="30"/>
      <c r="J32" s="30"/>
      <c r="K32" s="30"/>
      <c r="L32" s="30"/>
      <c r="M32" s="30"/>
      <c r="N32" s="30"/>
      <c r="O32" s="30"/>
      <c r="P32" s="30"/>
      <c r="Q32" s="30"/>
      <c r="R32" s="30"/>
      <c r="S32" s="30"/>
      <c r="T32" s="30"/>
      <c r="U32" s="30"/>
      <c r="V32" s="28"/>
      <c r="W32" s="28"/>
      <c r="X32" s="30"/>
      <c r="Y32" s="30"/>
      <c r="Z32" s="30"/>
      <c r="AA32" s="30"/>
      <c r="AB32" s="30"/>
      <c r="AC32" s="30"/>
      <c r="AD32" s="30"/>
      <c r="AE32" s="24"/>
    </row>
    <row r="33" spans="1:31" ht="15" customHeight="1">
      <c r="A33" s="25"/>
      <c r="B33" s="317" t="s">
        <v>21</v>
      </c>
      <c r="C33" s="318"/>
      <c r="D33" s="318"/>
      <c r="E33" s="318"/>
      <c r="F33" s="318"/>
      <c r="G33" s="318"/>
      <c r="H33" s="318"/>
      <c r="I33" s="318"/>
      <c r="J33" s="318"/>
      <c r="K33" s="318"/>
      <c r="L33" s="318"/>
      <c r="M33" s="318"/>
      <c r="N33" s="318"/>
      <c r="O33" s="318"/>
      <c r="P33" s="318"/>
      <c r="Q33" s="318"/>
      <c r="R33" s="318"/>
      <c r="S33" s="318"/>
      <c r="T33" s="318"/>
      <c r="U33" s="318"/>
      <c r="V33" s="26"/>
      <c r="W33" s="26"/>
      <c r="X33" s="26"/>
      <c r="Y33" s="26"/>
      <c r="Z33" s="26"/>
      <c r="AA33" s="26"/>
      <c r="AB33" s="26"/>
      <c r="AC33" s="26"/>
      <c r="AD33" s="26"/>
      <c r="AE33" s="24"/>
    </row>
    <row r="34" spans="1:31" ht="15" customHeight="1"/>
    <row r="35" spans="1:31" ht="15" customHeight="1"/>
    <row r="36" spans="1:31" ht="15" customHeight="1"/>
    <row r="37" spans="1:31" ht="15" customHeight="1"/>
    <row r="38" spans="1:31" ht="15" customHeight="1"/>
    <row r="39" spans="1:31" ht="15" customHeight="1"/>
  </sheetData>
  <sheetProtection algorithmName="SHA-512" hashValue="Z3yqcSqKP6NRFfuvIUzsMpFzYxbNysq7oZ//FywZreoU3hx1iYEvTxLGokKDvalceVfVcsNpqE3jIDLdUHvw+A==" saltValue="BMcSjkzd7+x/0qcce+vv5A==" spinCount="100000" sheet="1" objects="1" scenarios="1"/>
  <mergeCells count="23">
    <mergeCell ref="B11:U11"/>
    <mergeCell ref="X23:AD23"/>
    <mergeCell ref="B5:AD5"/>
    <mergeCell ref="C27:U27"/>
    <mergeCell ref="C23:U23"/>
    <mergeCell ref="B7:AD7"/>
    <mergeCell ref="X25:AD25"/>
    <mergeCell ref="B33:U33"/>
    <mergeCell ref="C21:U21"/>
    <mergeCell ref="B1:AD1"/>
    <mergeCell ref="B17:U17"/>
    <mergeCell ref="B13:U13"/>
    <mergeCell ref="B29:U29"/>
    <mergeCell ref="B9:L9"/>
    <mergeCell ref="X19:AD19"/>
    <mergeCell ref="N9:O9"/>
    <mergeCell ref="C25:U25"/>
    <mergeCell ref="B15:U15"/>
    <mergeCell ref="B3:AD3"/>
    <mergeCell ref="B31:U31"/>
    <mergeCell ref="C19:U19"/>
    <mergeCell ref="X27:AD27"/>
    <mergeCell ref="X21:AD21"/>
  </mergeCells>
  <hyperlinks>
    <hyperlink ref="B11" location="Presentación!AA9" display="Presentación" xr:uid="{00000000-0004-0000-0000-000000000000}"/>
    <hyperlink ref="B13" location="Informantes!AA9" display="Informantes" xr:uid="{00000000-0004-0000-0000-000001000000}"/>
    <hyperlink ref="B15" location="Participantes!BF9" display="Participantes" xr:uid="{00000000-0004-0000-0000-000002000000}"/>
    <hyperlink ref="C19" location="CNGE_2025_M1_Secc12_Sub1!AA7" display="Subsección XII.1 Mecanismos de control archivístico y gestión documental" xr:uid="{00000000-0004-0000-0000-000003000000}"/>
    <hyperlink ref="X19" location="CNGE_2025_M1_Secc12_Sub1!AA7" display="Pregunta 12.1" xr:uid="{00000000-0004-0000-0000-000004000000}"/>
    <hyperlink ref="C21" location="CNGE_2025_M1_Secc12_Sub2!AA7" display="Subsección XII.2 Sistema institucional de archivos" xr:uid="{00000000-0004-0000-0000-000005000000}"/>
    <hyperlink ref="X21" location="CNGE_2025_M1_Secc12_Sub2!AA7" display="Preguntas 12.2 a 12.7" xr:uid="{00000000-0004-0000-0000-000006000000}"/>
    <hyperlink ref="C23" location="CNGE_2025_M1_Secc12_Sub3!AA7" display="Subsección XII.3 Archivo digital" xr:uid="{00000000-0004-0000-0000-000007000000}"/>
    <hyperlink ref="X23" location="CNGE_2025_M1_Secc12_Sub3!AA7" display="Preguntas 12.X a 12.X" xr:uid="{00000000-0004-0000-0000-000008000000}"/>
    <hyperlink ref="C25" location="CNGE_2025_M1_Secc12_Sub4!AA7" display="Subsección XII.4 Recursos humanos" xr:uid="{00000000-0004-0000-0000-000009000000}"/>
    <hyperlink ref="X25" location="CNGE_2025_M1_Secc12_Sub4!AA7" display="Preguntas 12.X a 12.X" xr:uid="{00000000-0004-0000-0000-00000A000000}"/>
    <hyperlink ref="C27" location="CNGE_2025_M1_Secc12_Sub5!AA7" display="Subsección XII.5 Recursos presupuestales" xr:uid="{00000000-0004-0000-0000-00000B000000}"/>
    <hyperlink ref="X27" location="CNGE_2025_M1_Secc12_Sub5!AA7" display="Pregunta 12.7" xr:uid="{00000000-0004-0000-0000-00000C000000}"/>
    <hyperlink ref="B29" location="'Complemento 1'!AL9" display="Complemento 1.Tipo de posesión, extensión, ubicación geográfica, horario de atención y datos de contacto del repositorio principal del archivo de concentración de las instituciones de la Administración Pública de la entidad federativa" xr:uid="{00000000-0004-0000-0000-00000D000000}"/>
    <hyperlink ref="B31" location="'Complemento 2'!AL9" display="Complemento 2. Tipo de posesión, extensión, ubicación geográfica, horario de atención y datos de contacto del repositorio principal del archivo histórico de las instituciones de la Administración Pública de la entidad federativa" xr:uid="{00000000-0004-0000-0000-00000E000000}"/>
    <hyperlink ref="B33" location="Glosario!AA9" display="Glosario" xr:uid="{00000000-0004-0000-0000-00000F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XII
Índice</oddHeader>
    <oddFooter>&amp;LCenso Nacional de Gobiernos Estatales 2025&amp;R&amp;P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B165"/>
  <sheetViews>
    <sheetView showGridLines="0" zoomScaleNormal="100" workbookViewId="0"/>
  </sheetViews>
  <sheetFormatPr baseColWidth="10" defaultColWidth="0" defaultRowHeight="15" customHeight="1" zeroHeight="1"/>
  <cols>
    <col min="1" max="1" width="5.75" style="9" customWidth="1"/>
    <col min="2" max="41" width="3.75" style="9" customWidth="1"/>
    <col min="42" max="42" width="5.75" style="9" customWidth="1"/>
    <col min="43" max="54" width="0" style="9" hidden="1" customWidth="1"/>
    <col min="55" max="16384" width="13.75" style="9" hidden="1"/>
  </cols>
  <sheetData>
    <row r="1" spans="1:42" ht="173.25" customHeight="1">
      <c r="B1" s="542" t="s">
        <v>0</v>
      </c>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row>
    <row r="2" spans="1:42" ht="12"/>
    <row r="3" spans="1:42" ht="45" customHeight="1">
      <c r="B3" s="323" t="s">
        <v>1</v>
      </c>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row>
    <row r="4" spans="1:42" ht="12"/>
    <row r="5" spans="1:42" ht="45" customHeight="1">
      <c r="B5" s="323" t="s">
        <v>2</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318"/>
      <c r="AJ5" s="318"/>
      <c r="AK5" s="318"/>
      <c r="AL5" s="318"/>
      <c r="AM5" s="318"/>
      <c r="AN5" s="318"/>
      <c r="AO5" s="318"/>
    </row>
    <row r="6" spans="1:42" ht="12"/>
    <row r="7" spans="1:42" ht="60" customHeight="1">
      <c r="B7" s="386" t="s">
        <v>19</v>
      </c>
      <c r="C7" s="318"/>
      <c r="D7" s="318"/>
      <c r="E7" s="318"/>
      <c r="F7" s="318"/>
      <c r="G7" s="318"/>
      <c r="H7" s="318"/>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18"/>
      <c r="AH7" s="318"/>
      <c r="AI7" s="318"/>
      <c r="AJ7" s="318"/>
      <c r="AK7" s="318"/>
      <c r="AL7" s="318"/>
      <c r="AM7" s="318"/>
      <c r="AN7" s="318"/>
      <c r="AO7" s="318"/>
    </row>
    <row r="8" spans="1:42" ht="15" customHeight="1"/>
    <row r="9" spans="1:42" ht="15" customHeight="1" thickBot="1">
      <c r="B9" s="297" t="s">
        <v>4</v>
      </c>
      <c r="C9" s="298"/>
      <c r="D9" s="298"/>
      <c r="E9" s="298"/>
      <c r="F9" s="298"/>
      <c r="G9" s="298"/>
      <c r="H9" s="298"/>
      <c r="I9" s="298"/>
      <c r="J9" s="298"/>
      <c r="K9" s="298"/>
      <c r="L9" s="298"/>
      <c r="M9" s="298"/>
      <c r="N9" s="297" t="s">
        <v>5</v>
      </c>
      <c r="O9" s="298"/>
      <c r="P9" s="297"/>
      <c r="Q9" s="298"/>
      <c r="R9" s="298"/>
      <c r="S9" s="297"/>
      <c r="T9" s="298"/>
      <c r="AL9" s="458" t="s">
        <v>3</v>
      </c>
      <c r="AM9" s="318"/>
      <c r="AN9" s="318"/>
      <c r="AO9" s="318"/>
    </row>
    <row r="10" spans="1:42" ht="15" customHeight="1" thickBot="1">
      <c r="B10" s="320" t="str">
        <f>IF(Presentación!B10="","",Presentación!B10)</f>
        <v/>
      </c>
      <c r="C10" s="321"/>
      <c r="D10" s="321"/>
      <c r="E10" s="321"/>
      <c r="F10" s="321"/>
      <c r="G10" s="321"/>
      <c r="H10" s="321"/>
      <c r="I10" s="321"/>
      <c r="J10" s="321"/>
      <c r="K10" s="321"/>
      <c r="L10" s="322"/>
      <c r="M10" s="204"/>
      <c r="N10" s="320" t="str">
        <f>IF(Presentación!N10="","",Presentación!N10)</f>
        <v/>
      </c>
      <c r="O10" s="322"/>
      <c r="R10" s="14"/>
      <c r="S10" s="204"/>
      <c r="T10" s="204"/>
    </row>
    <row r="11" spans="1:42" ht="15" customHeight="1"/>
    <row r="12" spans="1:42" ht="15" customHeight="1">
      <c r="AL12" s="540" t="s">
        <v>5584</v>
      </c>
      <c r="AM12" s="318"/>
      <c r="AN12" s="318"/>
      <c r="AO12" s="318"/>
    </row>
    <row r="13" spans="1:42" ht="15" customHeight="1"/>
    <row r="14" spans="1:42" ht="15" customHeight="1">
      <c r="A14" s="299"/>
      <c r="B14" s="446" t="s">
        <v>5585</v>
      </c>
      <c r="C14" s="447"/>
      <c r="D14" s="447"/>
      <c r="E14" s="447"/>
      <c r="F14" s="447"/>
      <c r="G14" s="447"/>
      <c r="H14" s="447"/>
      <c r="I14" s="447"/>
      <c r="J14" s="447"/>
      <c r="K14" s="447"/>
      <c r="L14" s="447"/>
      <c r="M14" s="447"/>
      <c r="N14" s="447"/>
      <c r="O14" s="447"/>
      <c r="P14" s="447"/>
      <c r="Q14" s="447"/>
      <c r="R14" s="447"/>
      <c r="S14" s="447"/>
      <c r="T14" s="447"/>
      <c r="U14" s="447"/>
      <c r="V14" s="447"/>
      <c r="W14" s="447"/>
      <c r="X14" s="447"/>
      <c r="Y14" s="447"/>
      <c r="Z14" s="447"/>
      <c r="AA14" s="447"/>
      <c r="AB14" s="447"/>
      <c r="AC14" s="447"/>
      <c r="AD14" s="447"/>
      <c r="AE14" s="447"/>
      <c r="AF14" s="447"/>
      <c r="AG14" s="447"/>
      <c r="AH14" s="447"/>
      <c r="AI14" s="447"/>
      <c r="AJ14" s="447"/>
      <c r="AK14" s="447"/>
      <c r="AL14" s="447"/>
      <c r="AM14" s="447"/>
      <c r="AN14" s="447"/>
      <c r="AO14" s="448"/>
      <c r="AP14" s="14"/>
    </row>
    <row r="15" spans="1:42" ht="15" customHeight="1">
      <c r="A15" s="299"/>
      <c r="B15" s="275"/>
      <c r="C15" s="543" t="s">
        <v>5586</v>
      </c>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318"/>
      <c r="AG15" s="318"/>
      <c r="AH15" s="318"/>
      <c r="AI15" s="318"/>
      <c r="AJ15" s="318"/>
      <c r="AK15" s="318"/>
      <c r="AL15" s="318"/>
      <c r="AM15" s="318"/>
      <c r="AN15" s="318"/>
      <c r="AO15" s="410"/>
      <c r="AP15" s="14"/>
    </row>
    <row r="16" spans="1:42" ht="24" customHeight="1">
      <c r="A16" s="299"/>
      <c r="B16" s="275"/>
      <c r="C16" s="459" t="s">
        <v>5587</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410"/>
      <c r="AP16" s="14"/>
    </row>
    <row r="17" spans="1:54" ht="15" customHeight="1">
      <c r="A17" s="299"/>
      <c r="B17" s="275"/>
      <c r="C17" s="543" t="s">
        <v>5588</v>
      </c>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318"/>
      <c r="AG17" s="318"/>
      <c r="AH17" s="318"/>
      <c r="AI17" s="318"/>
      <c r="AJ17" s="318"/>
      <c r="AK17" s="318"/>
      <c r="AL17" s="318"/>
      <c r="AM17" s="318"/>
      <c r="AN17" s="318"/>
      <c r="AO17" s="410"/>
      <c r="AP17" s="14"/>
    </row>
    <row r="18" spans="1:54" ht="24" customHeight="1">
      <c r="A18" s="195"/>
      <c r="B18" s="201"/>
      <c r="C18" s="441" t="s">
        <v>5589</v>
      </c>
      <c r="D18" s="318"/>
      <c r="E18" s="318"/>
      <c r="F18" s="318"/>
      <c r="G18" s="318"/>
      <c r="H18" s="318"/>
      <c r="I18" s="318"/>
      <c r="J18" s="318"/>
      <c r="K18" s="318"/>
      <c r="L18" s="318"/>
      <c r="M18" s="318"/>
      <c r="N18" s="318"/>
      <c r="O18" s="318"/>
      <c r="P18" s="318"/>
      <c r="Q18" s="318"/>
      <c r="R18" s="318"/>
      <c r="S18" s="318"/>
      <c r="T18" s="318"/>
      <c r="U18" s="318"/>
      <c r="V18" s="318"/>
      <c r="W18" s="318"/>
      <c r="X18" s="318"/>
      <c r="Y18" s="318"/>
      <c r="Z18" s="318"/>
      <c r="AA18" s="318"/>
      <c r="AB18" s="318"/>
      <c r="AC18" s="318"/>
      <c r="AD18" s="318"/>
      <c r="AE18" s="318"/>
      <c r="AF18" s="318"/>
      <c r="AG18" s="318"/>
      <c r="AH18" s="318"/>
      <c r="AI18" s="318"/>
      <c r="AJ18" s="318"/>
      <c r="AK18" s="318"/>
      <c r="AL18" s="318"/>
      <c r="AM18" s="318"/>
      <c r="AN18" s="318"/>
      <c r="AO18" s="410"/>
    </row>
    <row r="19" spans="1:54" ht="24" customHeight="1">
      <c r="A19" s="223"/>
      <c r="B19" s="276"/>
      <c r="C19" s="494" t="s">
        <v>5590</v>
      </c>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c r="AF19" s="318"/>
      <c r="AG19" s="318"/>
      <c r="AH19" s="318"/>
      <c r="AI19" s="318"/>
      <c r="AJ19" s="318"/>
      <c r="AK19" s="318"/>
      <c r="AL19" s="318"/>
      <c r="AM19" s="318"/>
      <c r="AN19" s="318"/>
      <c r="AO19" s="452"/>
    </row>
    <row r="20" spans="1:54" ht="15" customHeight="1">
      <c r="A20" s="206"/>
      <c r="B20" s="276"/>
      <c r="C20" s="441" t="s">
        <v>5591</v>
      </c>
      <c r="D20" s="318"/>
      <c r="E20" s="318"/>
      <c r="F20" s="318"/>
      <c r="G20" s="318"/>
      <c r="H20" s="318"/>
      <c r="I20" s="318"/>
      <c r="J20" s="318"/>
      <c r="K20" s="318"/>
      <c r="L20" s="318"/>
      <c r="M20" s="318"/>
      <c r="N20" s="318"/>
      <c r="O20" s="318"/>
      <c r="P20" s="318"/>
      <c r="Q20" s="318"/>
      <c r="R20" s="318"/>
      <c r="S20" s="318"/>
      <c r="T20" s="318"/>
      <c r="U20" s="318"/>
      <c r="V20" s="318"/>
      <c r="W20" s="318"/>
      <c r="X20" s="318"/>
      <c r="Y20" s="318"/>
      <c r="Z20" s="318"/>
      <c r="AA20" s="318"/>
      <c r="AB20" s="318"/>
      <c r="AC20" s="318"/>
      <c r="AD20" s="318"/>
      <c r="AE20" s="318"/>
      <c r="AF20" s="318"/>
      <c r="AG20" s="318"/>
      <c r="AH20" s="318"/>
      <c r="AI20" s="318"/>
      <c r="AJ20" s="318"/>
      <c r="AK20" s="318"/>
      <c r="AL20" s="318"/>
      <c r="AM20" s="318"/>
      <c r="AN20" s="318"/>
      <c r="AO20" s="410"/>
    </row>
    <row r="21" spans="1:54" ht="15" customHeight="1">
      <c r="A21" s="299"/>
      <c r="B21" s="300"/>
      <c r="C21" s="441" t="s">
        <v>5592</v>
      </c>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c r="AF21" s="318"/>
      <c r="AG21" s="318"/>
      <c r="AH21" s="318"/>
      <c r="AI21" s="318"/>
      <c r="AJ21" s="318"/>
      <c r="AK21" s="318"/>
      <c r="AL21" s="318"/>
      <c r="AM21" s="318"/>
      <c r="AN21" s="318"/>
      <c r="AO21" s="410"/>
      <c r="AP21" s="14"/>
    </row>
    <row r="22" spans="1:54" ht="15" customHeight="1">
      <c r="A22" s="299"/>
      <c r="B22" s="301"/>
      <c r="C22" s="441" t="s">
        <v>5593</v>
      </c>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c r="AE22" s="318"/>
      <c r="AF22" s="318"/>
      <c r="AG22" s="318"/>
      <c r="AH22" s="318"/>
      <c r="AI22" s="318"/>
      <c r="AJ22" s="318"/>
      <c r="AK22" s="318"/>
      <c r="AL22" s="318"/>
      <c r="AM22" s="318"/>
      <c r="AN22" s="318"/>
      <c r="AO22" s="410"/>
      <c r="AP22" s="14"/>
    </row>
    <row r="23" spans="1:54" ht="24" customHeight="1">
      <c r="A23" s="299"/>
      <c r="B23" s="302"/>
      <c r="C23" s="459" t="s">
        <v>5594</v>
      </c>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c r="AH23" s="318"/>
      <c r="AI23" s="318"/>
      <c r="AJ23" s="318"/>
      <c r="AK23" s="318"/>
      <c r="AL23" s="318"/>
      <c r="AM23" s="318"/>
      <c r="AN23" s="318"/>
      <c r="AO23" s="410"/>
      <c r="AP23" s="14"/>
    </row>
    <row r="24" spans="1:54" ht="24" customHeight="1">
      <c r="A24" s="299"/>
      <c r="B24" s="302"/>
      <c r="C24" s="459" t="s">
        <v>5595</v>
      </c>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318"/>
      <c r="AE24" s="318"/>
      <c r="AF24" s="318"/>
      <c r="AG24" s="318"/>
      <c r="AH24" s="318"/>
      <c r="AI24" s="318"/>
      <c r="AJ24" s="318"/>
      <c r="AK24" s="318"/>
      <c r="AL24" s="318"/>
      <c r="AM24" s="318"/>
      <c r="AN24" s="318"/>
      <c r="AO24" s="410"/>
      <c r="AP24" s="14"/>
    </row>
    <row r="25" spans="1:54" ht="36" customHeight="1">
      <c r="A25" s="299"/>
      <c r="B25" s="302"/>
      <c r="C25" s="459" t="s">
        <v>5596</v>
      </c>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s="318"/>
      <c r="AG25" s="318"/>
      <c r="AH25" s="318"/>
      <c r="AI25" s="318"/>
      <c r="AJ25" s="318"/>
      <c r="AK25" s="318"/>
      <c r="AL25" s="318"/>
      <c r="AM25" s="318"/>
      <c r="AN25" s="318"/>
      <c r="AO25" s="410"/>
      <c r="AP25" s="14"/>
    </row>
    <row r="26" spans="1:54" ht="24" customHeight="1">
      <c r="A26" s="299"/>
      <c r="B26" s="302"/>
      <c r="C26" s="459" t="s">
        <v>5597</v>
      </c>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318"/>
      <c r="AE26" s="318"/>
      <c r="AF26" s="318"/>
      <c r="AG26" s="318"/>
      <c r="AH26" s="318"/>
      <c r="AI26" s="318"/>
      <c r="AJ26" s="318"/>
      <c r="AK26" s="318"/>
      <c r="AL26" s="318"/>
      <c r="AM26" s="318"/>
      <c r="AN26" s="318"/>
      <c r="AO26" s="410"/>
      <c r="AP26" s="14"/>
    </row>
    <row r="27" spans="1:54" ht="36" customHeight="1">
      <c r="A27" s="195"/>
      <c r="B27" s="203"/>
      <c r="C27" s="450" t="s">
        <v>5598</v>
      </c>
      <c r="D27" s="422"/>
      <c r="E27" s="422"/>
      <c r="F27" s="422"/>
      <c r="G27" s="422"/>
      <c r="H27" s="422"/>
      <c r="I27" s="422"/>
      <c r="J27" s="422"/>
      <c r="K27" s="422"/>
      <c r="L27" s="422"/>
      <c r="M27" s="422"/>
      <c r="N27" s="422"/>
      <c r="O27" s="422"/>
      <c r="P27" s="422"/>
      <c r="Q27" s="422"/>
      <c r="R27" s="422"/>
      <c r="S27" s="422"/>
      <c r="T27" s="422"/>
      <c r="U27" s="422"/>
      <c r="V27" s="422"/>
      <c r="W27" s="422"/>
      <c r="X27" s="422"/>
      <c r="Y27" s="422"/>
      <c r="Z27" s="422"/>
      <c r="AA27" s="422"/>
      <c r="AB27" s="422"/>
      <c r="AC27" s="422"/>
      <c r="AD27" s="422"/>
      <c r="AE27" s="422"/>
      <c r="AF27" s="422"/>
      <c r="AG27" s="422"/>
      <c r="AH27" s="422"/>
      <c r="AI27" s="422"/>
      <c r="AJ27" s="422"/>
      <c r="AK27" s="422"/>
      <c r="AL27" s="422"/>
      <c r="AM27" s="422"/>
      <c r="AN27" s="422"/>
      <c r="AO27" s="423"/>
    </row>
    <row r="28" spans="1:54" ht="15" customHeight="1">
      <c r="A28" s="299"/>
      <c r="B28" s="14"/>
      <c r="C28" s="14"/>
      <c r="D28" s="14"/>
      <c r="E28" s="14"/>
      <c r="F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row>
    <row r="29" spans="1:54" ht="168" customHeight="1">
      <c r="A29" s="299"/>
      <c r="B29" s="14"/>
      <c r="C29" s="453" t="s">
        <v>5071</v>
      </c>
      <c r="D29" s="447"/>
      <c r="E29" s="447"/>
      <c r="F29" s="447"/>
      <c r="G29" s="448"/>
      <c r="H29" s="523" t="s">
        <v>5599</v>
      </c>
      <c r="I29" s="448"/>
      <c r="J29" s="541" t="s">
        <v>5600</v>
      </c>
      <c r="K29" s="447"/>
      <c r="L29" s="448"/>
      <c r="M29" s="541" t="s">
        <v>5601</v>
      </c>
      <c r="N29" s="447"/>
      <c r="O29" s="448"/>
      <c r="P29" s="453" t="s">
        <v>5602</v>
      </c>
      <c r="Q29" s="326"/>
      <c r="R29" s="326"/>
      <c r="S29" s="326"/>
      <c r="T29" s="327"/>
      <c r="U29" s="453" t="s">
        <v>5603</v>
      </c>
      <c r="V29" s="447"/>
      <c r="W29" s="448"/>
      <c r="X29" s="481" t="s">
        <v>5604</v>
      </c>
      <c r="Y29" s="447"/>
      <c r="Z29" s="448"/>
      <c r="AA29" s="538" t="s">
        <v>5605</v>
      </c>
      <c r="AB29" s="481" t="s">
        <v>5606</v>
      </c>
      <c r="AC29" s="447"/>
      <c r="AD29" s="448"/>
      <c r="AE29" s="481" t="s">
        <v>5607</v>
      </c>
      <c r="AF29" s="447"/>
      <c r="AG29" s="448"/>
      <c r="AH29" s="481" t="s">
        <v>5608</v>
      </c>
      <c r="AI29" s="447"/>
      <c r="AJ29" s="448"/>
      <c r="AK29" s="481" t="s">
        <v>5609</v>
      </c>
      <c r="AL29" s="447"/>
      <c r="AM29" s="448"/>
      <c r="AN29" s="539" t="s">
        <v>5610</v>
      </c>
      <c r="AO29" s="448"/>
      <c r="AP29" s="14"/>
    </row>
    <row r="30" spans="1:54" ht="14.25">
      <c r="A30" s="303"/>
      <c r="C30" s="454"/>
      <c r="D30" s="422"/>
      <c r="E30" s="422"/>
      <c r="F30" s="422"/>
      <c r="G30" s="423"/>
      <c r="H30" s="454"/>
      <c r="I30" s="423"/>
      <c r="J30" s="454"/>
      <c r="K30" s="422"/>
      <c r="L30" s="423"/>
      <c r="M30" s="454"/>
      <c r="N30" s="422"/>
      <c r="O30" s="423"/>
      <c r="P30" s="488" t="s">
        <v>5611</v>
      </c>
      <c r="Q30" s="327"/>
      <c r="R30" s="488" t="s">
        <v>5612</v>
      </c>
      <c r="S30" s="326"/>
      <c r="T30" s="327"/>
      <c r="U30" s="454"/>
      <c r="V30" s="422"/>
      <c r="W30" s="423"/>
      <c r="X30" s="454"/>
      <c r="Y30" s="422"/>
      <c r="Z30" s="423"/>
      <c r="AA30" s="521"/>
      <c r="AB30" s="454"/>
      <c r="AC30" s="422"/>
      <c r="AD30" s="423"/>
      <c r="AE30" s="454"/>
      <c r="AF30" s="422"/>
      <c r="AG30" s="423"/>
      <c r="AH30" s="454"/>
      <c r="AI30" s="422"/>
      <c r="AJ30" s="423"/>
      <c r="AK30" s="454"/>
      <c r="AL30" s="422"/>
      <c r="AM30" s="423"/>
      <c r="AN30" s="454"/>
      <c r="AO30" s="423"/>
      <c r="AP30" s="14"/>
      <c r="AR30" s="304" t="s">
        <v>5077</v>
      </c>
      <c r="AS30" s="305" t="s">
        <v>5613</v>
      </c>
      <c r="AT30" s="306" t="s">
        <v>5614</v>
      </c>
      <c r="AU30" s="307" t="s">
        <v>5615</v>
      </c>
      <c r="AV30" s="306" t="s">
        <v>5616</v>
      </c>
      <c r="AW30" s="307" t="s">
        <v>5617</v>
      </c>
      <c r="AX30" s="308" t="s">
        <v>5618</v>
      </c>
      <c r="AY30" s="308" t="s">
        <v>5619</v>
      </c>
      <c r="AZ30" t="s">
        <v>5440</v>
      </c>
      <c r="BA30" t="s">
        <v>5441</v>
      </c>
      <c r="BB30" t="s">
        <v>5442</v>
      </c>
    </row>
    <row r="31" spans="1:54" ht="15" customHeight="1">
      <c r="A31" s="303"/>
      <c r="C31" s="309" t="s">
        <v>5009</v>
      </c>
      <c r="D31" s="469" t="str">
        <f>IF(CNGE_2025_M1_Secc12_Sub1!D30="","",CNGE_2025_M1_Secc12_Sub1!D30)</f>
        <v/>
      </c>
      <c r="E31" s="326"/>
      <c r="F31" s="326"/>
      <c r="G31" s="327"/>
      <c r="H31" s="443"/>
      <c r="I31" s="352"/>
      <c r="J31" s="480"/>
      <c r="K31" s="351"/>
      <c r="L31" s="352"/>
      <c r="M31" s="536"/>
      <c r="N31" s="471"/>
      <c r="O31" s="472"/>
      <c r="P31" s="488" t="str">
        <f>IF(R31="","",VLOOKUP(R31,Presentación!$AL$3:$AM$573,2,FALSE))</f>
        <v/>
      </c>
      <c r="Q31" s="327"/>
      <c r="R31" s="537"/>
      <c r="S31" s="351"/>
      <c r="T31" s="352"/>
      <c r="U31" s="537"/>
      <c r="V31" s="351"/>
      <c r="W31" s="352"/>
      <c r="X31" s="480"/>
      <c r="Y31" s="351"/>
      <c r="Z31" s="352"/>
      <c r="AA31" s="226" t="s">
        <v>5620</v>
      </c>
      <c r="AB31" s="480"/>
      <c r="AC31" s="351"/>
      <c r="AD31" s="352"/>
      <c r="AE31" s="480"/>
      <c r="AF31" s="351"/>
      <c r="AG31" s="352"/>
      <c r="AH31" s="480"/>
      <c r="AI31" s="351"/>
      <c r="AJ31" s="352"/>
      <c r="AK31" s="480"/>
      <c r="AL31" s="351"/>
      <c r="AM31" s="352"/>
      <c r="AN31" s="480"/>
      <c r="AO31" s="352"/>
      <c r="AP31" s="14"/>
      <c r="AR31" s="237">
        <f>IF(OR(CNGE_2025_M1_Secc12_Sub2!$S48&lt;&gt;1,COUNTBLANK($D31)=1),IF(COUNTBLANK(H31:AO31)=33,0,1),IF(AND(COUNTBLANK(D31)=1,COUNTA(H31:Z31)=1,COUNTA(AB31:AO31)=0),0,IF(AND(COUNTA(H31:Z31)=7,COUNTA(AB31:AM31)=4,AN31=""),0,IF(AND(COUNTA(D31:O31)=4,COUNTA(P31:Z31)=1,COUNTA(AB31:AM31)=3,AN31&lt;&gt;""),0,1))))</f>
        <v>0</v>
      </c>
      <c r="AS31" s="237">
        <f>IF(SUM(COUNTIF(M31,"NS"),COUNTIF(U31:AM31,"NS")),1,0)</f>
        <v>0</v>
      </c>
      <c r="AT31" s="310" t="str" cm="1">
        <f t="array" aca="1" ref="AT31" ca="1">_xlfn.TEXTJOIN("",TRUE,IFERROR((MID(X31,ROW(INDIRECT("1:"&amp;LEN(X31))),1)*1),""))</f>
        <v/>
      </c>
      <c r="AU31" s="310" t="str" cm="1">
        <f t="array" aca="1" ref="AU31" ca="1">_xlfn.TEXTJOIN("",TRUE,IFERROR((MID(AB31,ROW(INDIRECT("1:"&amp;LEN(AB31))),1)*1),""))</f>
        <v/>
      </c>
      <c r="AV31" s="237">
        <f ca="1">IF(AND(X31&lt;&gt;"NS",X31&lt;&gt;"NA",LEN(AT31)&gt;8),1,0)</f>
        <v>0</v>
      </c>
      <c r="AW31" s="237">
        <f ca="1">IF(AND(AB31&lt;&gt;"NS",AB31&lt;&gt;"NA",LEN(AU31)&gt;9),1,0)</f>
        <v>0</v>
      </c>
      <c r="AX31" s="310" t="str" cm="1">
        <f t="array" aca="1" ref="AX31" ca="1">_xlfn.TEXTJOIN("",TRUE,IFERROR((MID(AK31,ROW(INDIRECT("1:"&amp;LEN(AK31))),1)*1),""))</f>
        <v/>
      </c>
      <c r="AY31" s="237">
        <f ca="1">IF(OR(AK31="",AK31="NS",AK31="NA",LEN(AX31)=10),0,1)</f>
        <v>0</v>
      </c>
      <c r="AZ31">
        <f>IF(OR(ISNUMBER(M31),M31="",M31="NA",M31="NS"),0,1)</f>
        <v>0</v>
      </c>
      <c r="BA31">
        <f>IF(OR(M31="NS",M31="NA"),0,LEN(M31)-LEN(INT(M31))-1)</f>
        <v>-2</v>
      </c>
      <c r="BB31">
        <f>IF(BA31&lt;1,0,1)</f>
        <v>0</v>
      </c>
    </row>
    <row r="32" spans="1:54" ht="15" customHeight="1">
      <c r="A32" s="303"/>
      <c r="C32" s="311" t="s">
        <v>5011</v>
      </c>
      <c r="D32" s="469" t="str">
        <f>IF(CNGE_2025_M1_Secc12_Sub1!D31="","",CNGE_2025_M1_Secc12_Sub1!D31)</f>
        <v/>
      </c>
      <c r="E32" s="326"/>
      <c r="F32" s="326"/>
      <c r="G32" s="327"/>
      <c r="H32" s="443"/>
      <c r="I32" s="352"/>
      <c r="J32" s="480"/>
      <c r="K32" s="351"/>
      <c r="L32" s="352"/>
      <c r="M32" s="536"/>
      <c r="N32" s="471"/>
      <c r="O32" s="472"/>
      <c r="P32" s="488" t="str">
        <f>IF(R32="","",VLOOKUP(R32,Presentación!$AL$3:$AM$573,2,FALSE))</f>
        <v/>
      </c>
      <c r="Q32" s="327"/>
      <c r="R32" s="537"/>
      <c r="S32" s="351"/>
      <c r="T32" s="352"/>
      <c r="U32" s="537"/>
      <c r="V32" s="351"/>
      <c r="W32" s="352"/>
      <c r="X32" s="480"/>
      <c r="Y32" s="351"/>
      <c r="Z32" s="352"/>
      <c r="AA32" s="226" t="s">
        <v>5620</v>
      </c>
      <c r="AB32" s="480"/>
      <c r="AC32" s="351"/>
      <c r="AD32" s="352"/>
      <c r="AE32" s="480"/>
      <c r="AF32" s="351"/>
      <c r="AG32" s="352"/>
      <c r="AH32" s="480"/>
      <c r="AI32" s="351"/>
      <c r="AJ32" s="352"/>
      <c r="AK32" s="480"/>
      <c r="AL32" s="351"/>
      <c r="AM32" s="352"/>
      <c r="AN32" s="480"/>
      <c r="AO32" s="352"/>
      <c r="AP32" s="14"/>
      <c r="AR32" s="237">
        <f>IF(OR(CNGE_2025_M1_Secc12_Sub2!$S49&lt;&gt;1,COUNTBLANK($D32)=1),IF(COUNTBLANK(H32:AO32)=33,0,1),IF(AND(COUNTBLANK(D32)=1,COUNTA(H32:Z32)=1,COUNTA(AB32:AO32)=0),0,IF(AND(COUNTA(H32:Z32)=7,COUNTA(AB32:AM32)=4,AN32=""),0,IF(AND(COUNTA(D32:O32)=4,COUNTA(P32:Z32)=1,COUNTA(AB32:AM32)=3,AN32&lt;&gt;""),0,1))))</f>
        <v>0</v>
      </c>
      <c r="AS32" s="237">
        <f t="shared" ref="AS32:AS95" si="0">IF(SUM(COUNTIF(M32,"NS"),COUNTIF(U32:AM32,"NS")),1,0)</f>
        <v>0</v>
      </c>
      <c r="AT32" s="310" t="str" cm="1">
        <f t="array" aca="1" ref="AT32" ca="1">_xlfn.TEXTJOIN("",TRUE,IFERROR((MID(X32,ROW(INDIRECT("1:"&amp;LEN(X32))),1)*1),""))</f>
        <v/>
      </c>
      <c r="AU32" s="310" t="str" cm="1">
        <f t="array" aca="1" ref="AU32" ca="1">_xlfn.TEXTJOIN("",TRUE,IFERROR((MID(AB32,ROW(INDIRECT("1:"&amp;LEN(AB32))),1)*1),""))</f>
        <v/>
      </c>
      <c r="AV32" s="237">
        <f t="shared" ref="AV32:AV95" ca="1" si="1">IF(AND(X32&lt;&gt;"NS",X32&lt;&gt;"NA",LEN(AT32)&gt;8),1,0)</f>
        <v>0</v>
      </c>
      <c r="AW32" s="237">
        <f t="shared" ref="AW32:AW95" ca="1" si="2">IF(AND(AB32&lt;&gt;"NS",AB32&lt;&gt;"NA",LEN(AU32)&gt;9),1,0)</f>
        <v>0</v>
      </c>
      <c r="AX32" s="310" t="str" cm="1">
        <f t="array" aca="1" ref="AX32" ca="1">_xlfn.TEXTJOIN("",TRUE,IFERROR((MID(AK32,ROW(INDIRECT("1:"&amp;LEN(AK32))),1)*1),""))</f>
        <v/>
      </c>
      <c r="AY32" s="237">
        <f t="shared" ref="AY32:AY95" ca="1" si="3">IF(OR(AK32="",AK32="NS",AK32="NA",LEN(AX32)=10),0,1)</f>
        <v>0</v>
      </c>
      <c r="AZ32">
        <f t="shared" ref="AZ32:AZ95" si="4">IF(OR(ISNUMBER(M32),M32="",M32="NA",M32="NS"),0,1)</f>
        <v>0</v>
      </c>
      <c r="BA32">
        <f t="shared" ref="BA32:BA95" si="5">IF(OR(M32="NS",M32="NA"),0,LEN(M32)-LEN(INT(M32))-1)</f>
        <v>-2</v>
      </c>
      <c r="BB32">
        <f t="shared" ref="BB32:BB95" si="6">IF(BA32&lt;1,0,1)</f>
        <v>0</v>
      </c>
    </row>
    <row r="33" spans="1:54" ht="15" customHeight="1">
      <c r="A33" s="303"/>
      <c r="C33" s="311" t="s">
        <v>5013</v>
      </c>
      <c r="D33" s="469" t="str">
        <f>IF(CNGE_2025_M1_Secc12_Sub1!D32="","",CNGE_2025_M1_Secc12_Sub1!D32)</f>
        <v/>
      </c>
      <c r="E33" s="326"/>
      <c r="F33" s="326"/>
      <c r="G33" s="327"/>
      <c r="H33" s="443"/>
      <c r="I33" s="352"/>
      <c r="J33" s="480"/>
      <c r="K33" s="351"/>
      <c r="L33" s="352"/>
      <c r="M33" s="536"/>
      <c r="N33" s="471"/>
      <c r="O33" s="472"/>
      <c r="P33" s="488" t="str">
        <f>IF(R33="","",VLOOKUP(R33,Presentación!$AL$3:$AM$573,2,FALSE))</f>
        <v/>
      </c>
      <c r="Q33" s="327"/>
      <c r="R33" s="537"/>
      <c r="S33" s="351"/>
      <c r="T33" s="352"/>
      <c r="U33" s="537"/>
      <c r="V33" s="351"/>
      <c r="W33" s="352"/>
      <c r="X33" s="480"/>
      <c r="Y33" s="351"/>
      <c r="Z33" s="352"/>
      <c r="AA33" s="226" t="s">
        <v>5620</v>
      </c>
      <c r="AB33" s="480"/>
      <c r="AC33" s="351"/>
      <c r="AD33" s="352"/>
      <c r="AE33" s="480"/>
      <c r="AF33" s="351"/>
      <c r="AG33" s="352"/>
      <c r="AH33" s="480"/>
      <c r="AI33" s="351"/>
      <c r="AJ33" s="352"/>
      <c r="AK33" s="480"/>
      <c r="AL33" s="351"/>
      <c r="AM33" s="352"/>
      <c r="AN33" s="480"/>
      <c r="AO33" s="352"/>
      <c r="AP33" s="14"/>
      <c r="AR33" s="237">
        <f>IF(OR(CNGE_2025_M1_Secc12_Sub2!$S50&lt;&gt;1,COUNTBLANK($D33)=1),IF(COUNTBLANK(H33:AO33)=33,0,1),IF(AND(COUNTBLANK(D33)=1,COUNTA(H33:Z33)=1,COUNTA(AB33:AO33)=0),0,IF(AND(COUNTA(H33:Z33)=7,COUNTA(AB33:AM33)=4,AN33=""),0,IF(AND(COUNTA(D33:O33)=4,COUNTA(P33:Z33)=1,COUNTA(AB33:AM33)=3,AN33&lt;&gt;""),0,1))))</f>
        <v>0</v>
      </c>
      <c r="AS33" s="237">
        <f t="shared" si="0"/>
        <v>0</v>
      </c>
      <c r="AT33" s="310" t="str" cm="1">
        <f t="array" aca="1" ref="AT33" ca="1">_xlfn.TEXTJOIN("",TRUE,IFERROR((MID(X33,ROW(INDIRECT("1:"&amp;LEN(X33))),1)*1),""))</f>
        <v/>
      </c>
      <c r="AU33" s="310" t="str" cm="1">
        <f t="array" aca="1" ref="AU33" ca="1">_xlfn.TEXTJOIN("",TRUE,IFERROR((MID(AB33,ROW(INDIRECT("1:"&amp;LEN(AB33))),1)*1),""))</f>
        <v/>
      </c>
      <c r="AV33" s="237">
        <f t="shared" ca="1" si="1"/>
        <v>0</v>
      </c>
      <c r="AW33" s="237">
        <f t="shared" ca="1" si="2"/>
        <v>0</v>
      </c>
      <c r="AX33" s="310" t="str" cm="1">
        <f t="array" aca="1" ref="AX33" ca="1">_xlfn.TEXTJOIN("",TRUE,IFERROR((MID(AK33,ROW(INDIRECT("1:"&amp;LEN(AK33))),1)*1),""))</f>
        <v/>
      </c>
      <c r="AY33" s="237">
        <f t="shared" ca="1" si="3"/>
        <v>0</v>
      </c>
      <c r="AZ33">
        <f t="shared" si="4"/>
        <v>0</v>
      </c>
      <c r="BA33">
        <f t="shared" si="5"/>
        <v>-2</v>
      </c>
      <c r="BB33">
        <f t="shared" si="6"/>
        <v>0</v>
      </c>
    </row>
    <row r="34" spans="1:54" ht="15" customHeight="1">
      <c r="A34" s="303"/>
      <c r="C34" s="311" t="s">
        <v>5015</v>
      </c>
      <c r="D34" s="469" t="str">
        <f>IF(CNGE_2025_M1_Secc12_Sub1!D33="","",CNGE_2025_M1_Secc12_Sub1!D33)</f>
        <v/>
      </c>
      <c r="E34" s="326"/>
      <c r="F34" s="326"/>
      <c r="G34" s="327"/>
      <c r="H34" s="443"/>
      <c r="I34" s="352"/>
      <c r="J34" s="480"/>
      <c r="K34" s="351"/>
      <c r="L34" s="352"/>
      <c r="M34" s="536"/>
      <c r="N34" s="471"/>
      <c r="O34" s="472"/>
      <c r="P34" s="488" t="str">
        <f>IF(R34="","",VLOOKUP(R34,Presentación!$AL$3:$AM$573,2,FALSE))</f>
        <v/>
      </c>
      <c r="Q34" s="327"/>
      <c r="R34" s="537"/>
      <c r="S34" s="351"/>
      <c r="T34" s="352"/>
      <c r="U34" s="537"/>
      <c r="V34" s="351"/>
      <c r="W34" s="352"/>
      <c r="X34" s="480"/>
      <c r="Y34" s="351"/>
      <c r="Z34" s="352"/>
      <c r="AA34" s="226" t="s">
        <v>5620</v>
      </c>
      <c r="AB34" s="480"/>
      <c r="AC34" s="351"/>
      <c r="AD34" s="352"/>
      <c r="AE34" s="480"/>
      <c r="AF34" s="351"/>
      <c r="AG34" s="352"/>
      <c r="AH34" s="480"/>
      <c r="AI34" s="351"/>
      <c r="AJ34" s="352"/>
      <c r="AK34" s="480"/>
      <c r="AL34" s="351"/>
      <c r="AM34" s="352"/>
      <c r="AN34" s="480"/>
      <c r="AO34" s="352"/>
      <c r="AP34" s="14"/>
      <c r="AR34" s="237">
        <f>IF(OR(CNGE_2025_M1_Secc12_Sub2!$S51&lt;&gt;1,COUNTBLANK($D34)=1),IF(COUNTBLANK(H34:AO34)=33,0,1),IF(AND(COUNTBLANK(D34)=1,COUNTA(H34:Z34)=1,COUNTA(AB34:AO34)=0),0,IF(AND(COUNTA(H34:Z34)=7,COUNTA(AB34:AM34)=4,AN34=""),0,IF(AND(COUNTA(D34:O34)=4,COUNTA(P34:Z34)=1,COUNTA(AB34:AM34)=3,AN34&lt;&gt;""),0,1))))</f>
        <v>0</v>
      </c>
      <c r="AS34" s="237">
        <f t="shared" si="0"/>
        <v>0</v>
      </c>
      <c r="AT34" s="310" t="str" cm="1">
        <f t="array" aca="1" ref="AT34" ca="1">_xlfn.TEXTJOIN("",TRUE,IFERROR((MID(X34,ROW(INDIRECT("1:"&amp;LEN(X34))),1)*1),""))</f>
        <v/>
      </c>
      <c r="AU34" s="310" t="str" cm="1">
        <f t="array" aca="1" ref="AU34" ca="1">_xlfn.TEXTJOIN("",TRUE,IFERROR((MID(AB34,ROW(INDIRECT("1:"&amp;LEN(AB34))),1)*1),""))</f>
        <v/>
      </c>
      <c r="AV34" s="237">
        <f t="shared" ca="1" si="1"/>
        <v>0</v>
      </c>
      <c r="AW34" s="237">
        <f t="shared" ca="1" si="2"/>
        <v>0</v>
      </c>
      <c r="AX34" s="310" t="str" cm="1">
        <f t="array" aca="1" ref="AX34" ca="1">_xlfn.TEXTJOIN("",TRUE,IFERROR((MID(AK34,ROW(INDIRECT("1:"&amp;LEN(AK34))),1)*1),""))</f>
        <v/>
      </c>
      <c r="AY34" s="237">
        <f t="shared" ca="1" si="3"/>
        <v>0</v>
      </c>
      <c r="AZ34">
        <f t="shared" si="4"/>
        <v>0</v>
      </c>
      <c r="BA34">
        <f t="shared" si="5"/>
        <v>-2</v>
      </c>
      <c r="BB34">
        <f t="shared" si="6"/>
        <v>0</v>
      </c>
    </row>
    <row r="35" spans="1:54" ht="15" customHeight="1">
      <c r="A35" s="303"/>
      <c r="C35" s="311" t="s">
        <v>5017</v>
      </c>
      <c r="D35" s="469" t="str">
        <f>IF(CNGE_2025_M1_Secc12_Sub1!D34="","",CNGE_2025_M1_Secc12_Sub1!D34)</f>
        <v/>
      </c>
      <c r="E35" s="326"/>
      <c r="F35" s="326"/>
      <c r="G35" s="327"/>
      <c r="H35" s="443"/>
      <c r="I35" s="352"/>
      <c r="J35" s="480"/>
      <c r="K35" s="351"/>
      <c r="L35" s="352"/>
      <c r="M35" s="536"/>
      <c r="N35" s="471"/>
      <c r="O35" s="472"/>
      <c r="P35" s="488" t="str">
        <f>IF(R35="","",VLOOKUP(R35,Presentación!$AL$3:$AM$573,2,FALSE))</f>
        <v/>
      </c>
      <c r="Q35" s="327"/>
      <c r="R35" s="537"/>
      <c r="S35" s="351"/>
      <c r="T35" s="352"/>
      <c r="U35" s="537"/>
      <c r="V35" s="351"/>
      <c r="W35" s="352"/>
      <c r="X35" s="480"/>
      <c r="Y35" s="351"/>
      <c r="Z35" s="352"/>
      <c r="AA35" s="226" t="s">
        <v>5620</v>
      </c>
      <c r="AB35" s="480"/>
      <c r="AC35" s="351"/>
      <c r="AD35" s="352"/>
      <c r="AE35" s="480"/>
      <c r="AF35" s="351"/>
      <c r="AG35" s="352"/>
      <c r="AH35" s="480"/>
      <c r="AI35" s="351"/>
      <c r="AJ35" s="352"/>
      <c r="AK35" s="480"/>
      <c r="AL35" s="351"/>
      <c r="AM35" s="352"/>
      <c r="AN35" s="480"/>
      <c r="AO35" s="352"/>
      <c r="AP35" s="14"/>
      <c r="AR35" s="237">
        <f>IF(OR(CNGE_2025_M1_Secc12_Sub2!$S52&lt;&gt;1,COUNTBLANK($D35)=1),IF(COUNTBLANK(H35:AO35)=33,0,1),IF(AND(COUNTBLANK(D35)=1,COUNTA(H35:Z35)=1,COUNTA(AB35:AO35)=0),0,IF(AND(COUNTA(H35:Z35)=7,COUNTA(AB35:AM35)=4,AN35=""),0,IF(AND(COUNTA(D35:O35)=4,COUNTA(P35:Z35)=1,COUNTA(AB35:AM35)=3,AN35&lt;&gt;""),0,1))))</f>
        <v>0</v>
      </c>
      <c r="AS35" s="237">
        <f t="shared" si="0"/>
        <v>0</v>
      </c>
      <c r="AT35" s="310" t="str" cm="1">
        <f t="array" aca="1" ref="AT35" ca="1">_xlfn.TEXTJOIN("",TRUE,IFERROR((MID(X35,ROW(INDIRECT("1:"&amp;LEN(X35))),1)*1),""))</f>
        <v/>
      </c>
      <c r="AU35" s="310" t="str" cm="1">
        <f t="array" aca="1" ref="AU35" ca="1">_xlfn.TEXTJOIN("",TRUE,IFERROR((MID(AB35,ROW(INDIRECT("1:"&amp;LEN(AB35))),1)*1),""))</f>
        <v/>
      </c>
      <c r="AV35" s="237">
        <f t="shared" ca="1" si="1"/>
        <v>0</v>
      </c>
      <c r="AW35" s="237">
        <f t="shared" ca="1" si="2"/>
        <v>0</v>
      </c>
      <c r="AX35" s="310" t="str" cm="1">
        <f t="array" aca="1" ref="AX35" ca="1">_xlfn.TEXTJOIN("",TRUE,IFERROR((MID(AK35,ROW(INDIRECT("1:"&amp;LEN(AK35))),1)*1),""))</f>
        <v/>
      </c>
      <c r="AY35" s="237">
        <f t="shared" ca="1" si="3"/>
        <v>0</v>
      </c>
      <c r="AZ35">
        <f t="shared" si="4"/>
        <v>0</v>
      </c>
      <c r="BA35">
        <f t="shared" si="5"/>
        <v>-2</v>
      </c>
      <c r="BB35">
        <f t="shared" si="6"/>
        <v>0</v>
      </c>
    </row>
    <row r="36" spans="1:54" ht="15" customHeight="1">
      <c r="A36" s="303"/>
      <c r="C36" s="311" t="s">
        <v>5019</v>
      </c>
      <c r="D36" s="469" t="str">
        <f>IF(CNGE_2025_M1_Secc12_Sub1!D35="","",CNGE_2025_M1_Secc12_Sub1!D35)</f>
        <v/>
      </c>
      <c r="E36" s="326"/>
      <c r="F36" s="326"/>
      <c r="G36" s="327"/>
      <c r="H36" s="443"/>
      <c r="I36" s="352"/>
      <c r="J36" s="480"/>
      <c r="K36" s="351"/>
      <c r="L36" s="352"/>
      <c r="M36" s="536"/>
      <c r="N36" s="471"/>
      <c r="O36" s="472"/>
      <c r="P36" s="488" t="str">
        <f>IF(R36="","",VLOOKUP(R36,Presentación!$AL$3:$AM$573,2,FALSE))</f>
        <v/>
      </c>
      <c r="Q36" s="327"/>
      <c r="R36" s="537"/>
      <c r="S36" s="351"/>
      <c r="T36" s="352"/>
      <c r="U36" s="537"/>
      <c r="V36" s="351"/>
      <c r="W36" s="352"/>
      <c r="X36" s="480"/>
      <c r="Y36" s="351"/>
      <c r="Z36" s="352"/>
      <c r="AA36" s="226" t="s">
        <v>5620</v>
      </c>
      <c r="AB36" s="480"/>
      <c r="AC36" s="351"/>
      <c r="AD36" s="352"/>
      <c r="AE36" s="480"/>
      <c r="AF36" s="351"/>
      <c r="AG36" s="352"/>
      <c r="AH36" s="480"/>
      <c r="AI36" s="351"/>
      <c r="AJ36" s="352"/>
      <c r="AK36" s="480"/>
      <c r="AL36" s="351"/>
      <c r="AM36" s="352"/>
      <c r="AN36" s="480"/>
      <c r="AO36" s="352"/>
      <c r="AP36" s="14"/>
      <c r="AR36" s="237">
        <f>IF(OR(CNGE_2025_M1_Secc12_Sub2!$S53&lt;&gt;1,COUNTBLANK($D36)=1),IF(COUNTBLANK(H36:AO36)=33,0,1),IF(AND(COUNTBLANK(D36)=1,COUNTA(H36:Z36)=1,COUNTA(AB36:AO36)=0),0,IF(AND(COUNTA(H36:Z36)=7,COUNTA(AB36:AM36)=4,AN36=""),0,IF(AND(COUNTA(D36:O36)=4,COUNTA(P36:Z36)=1,COUNTA(AB36:AM36)=3,AN36&lt;&gt;""),0,1))))</f>
        <v>0</v>
      </c>
      <c r="AS36" s="237">
        <f t="shared" si="0"/>
        <v>0</v>
      </c>
      <c r="AT36" s="310" t="str" cm="1">
        <f t="array" aca="1" ref="AT36" ca="1">_xlfn.TEXTJOIN("",TRUE,IFERROR((MID(X36,ROW(INDIRECT("1:"&amp;LEN(X36))),1)*1),""))</f>
        <v/>
      </c>
      <c r="AU36" s="310" t="str" cm="1">
        <f t="array" aca="1" ref="AU36" ca="1">_xlfn.TEXTJOIN("",TRUE,IFERROR((MID(AB36,ROW(INDIRECT("1:"&amp;LEN(AB36))),1)*1),""))</f>
        <v/>
      </c>
      <c r="AV36" s="237">
        <f t="shared" ca="1" si="1"/>
        <v>0</v>
      </c>
      <c r="AW36" s="237">
        <f t="shared" ca="1" si="2"/>
        <v>0</v>
      </c>
      <c r="AX36" s="310" t="str" cm="1">
        <f t="array" aca="1" ref="AX36" ca="1">_xlfn.TEXTJOIN("",TRUE,IFERROR((MID(AK36,ROW(INDIRECT("1:"&amp;LEN(AK36))),1)*1),""))</f>
        <v/>
      </c>
      <c r="AY36" s="237">
        <f t="shared" ca="1" si="3"/>
        <v>0</v>
      </c>
      <c r="AZ36">
        <f t="shared" si="4"/>
        <v>0</v>
      </c>
      <c r="BA36">
        <f t="shared" si="5"/>
        <v>-2</v>
      </c>
      <c r="BB36">
        <f t="shared" si="6"/>
        <v>0</v>
      </c>
    </row>
    <row r="37" spans="1:54" ht="15" customHeight="1">
      <c r="A37" s="303"/>
      <c r="C37" s="311" t="s">
        <v>5021</v>
      </c>
      <c r="D37" s="469" t="str">
        <f>IF(CNGE_2025_M1_Secc12_Sub1!D36="","",CNGE_2025_M1_Secc12_Sub1!D36)</f>
        <v/>
      </c>
      <c r="E37" s="326"/>
      <c r="F37" s="326"/>
      <c r="G37" s="327"/>
      <c r="H37" s="443"/>
      <c r="I37" s="352"/>
      <c r="J37" s="480"/>
      <c r="K37" s="351"/>
      <c r="L37" s="352"/>
      <c r="M37" s="536"/>
      <c r="N37" s="471"/>
      <c r="O37" s="472"/>
      <c r="P37" s="488" t="str">
        <f>IF(R37="","",VLOOKUP(R37,Presentación!$AL$3:$AM$573,2,FALSE))</f>
        <v/>
      </c>
      <c r="Q37" s="327"/>
      <c r="R37" s="537"/>
      <c r="S37" s="351"/>
      <c r="T37" s="352"/>
      <c r="U37" s="537"/>
      <c r="V37" s="351"/>
      <c r="W37" s="352"/>
      <c r="X37" s="480"/>
      <c r="Y37" s="351"/>
      <c r="Z37" s="352"/>
      <c r="AA37" s="226" t="s">
        <v>5620</v>
      </c>
      <c r="AB37" s="480"/>
      <c r="AC37" s="351"/>
      <c r="AD37" s="352"/>
      <c r="AE37" s="480"/>
      <c r="AF37" s="351"/>
      <c r="AG37" s="352"/>
      <c r="AH37" s="480"/>
      <c r="AI37" s="351"/>
      <c r="AJ37" s="352"/>
      <c r="AK37" s="480"/>
      <c r="AL37" s="351"/>
      <c r="AM37" s="352"/>
      <c r="AN37" s="480"/>
      <c r="AO37" s="352"/>
      <c r="AP37" s="14"/>
      <c r="AR37" s="237">
        <f>IF(OR(CNGE_2025_M1_Secc12_Sub2!$S54&lt;&gt;1,COUNTBLANK($D37)=1),IF(COUNTBLANK(H37:AO37)=33,0,1),IF(AND(COUNTBLANK(D37)=1,COUNTA(H37:Z37)=1,COUNTA(AB37:AO37)=0),0,IF(AND(COUNTA(H37:Z37)=7,COUNTA(AB37:AM37)=4,AN37=""),0,IF(AND(COUNTA(D37:O37)=4,COUNTA(P37:Z37)=1,COUNTA(AB37:AM37)=3,AN37&lt;&gt;""),0,1))))</f>
        <v>0</v>
      </c>
      <c r="AS37" s="237">
        <f t="shared" si="0"/>
        <v>0</v>
      </c>
      <c r="AT37" s="310" t="str" cm="1">
        <f t="array" aca="1" ref="AT37" ca="1">_xlfn.TEXTJOIN("",TRUE,IFERROR((MID(X37,ROW(INDIRECT("1:"&amp;LEN(X37))),1)*1),""))</f>
        <v/>
      </c>
      <c r="AU37" s="310" t="str" cm="1">
        <f t="array" aca="1" ref="AU37" ca="1">_xlfn.TEXTJOIN("",TRUE,IFERROR((MID(AB37,ROW(INDIRECT("1:"&amp;LEN(AB37))),1)*1),""))</f>
        <v/>
      </c>
      <c r="AV37" s="237">
        <f t="shared" ca="1" si="1"/>
        <v>0</v>
      </c>
      <c r="AW37" s="237">
        <f t="shared" ca="1" si="2"/>
        <v>0</v>
      </c>
      <c r="AX37" s="310" t="str" cm="1">
        <f t="array" aca="1" ref="AX37" ca="1">_xlfn.TEXTJOIN("",TRUE,IFERROR((MID(AK37,ROW(INDIRECT("1:"&amp;LEN(AK37))),1)*1),""))</f>
        <v/>
      </c>
      <c r="AY37" s="237">
        <f t="shared" ca="1" si="3"/>
        <v>0</v>
      </c>
      <c r="AZ37">
        <f t="shared" si="4"/>
        <v>0</v>
      </c>
      <c r="BA37">
        <f t="shared" si="5"/>
        <v>-2</v>
      </c>
      <c r="BB37">
        <f t="shared" si="6"/>
        <v>0</v>
      </c>
    </row>
    <row r="38" spans="1:54" ht="15" customHeight="1">
      <c r="A38" s="303"/>
      <c r="C38" s="311" t="s">
        <v>5023</v>
      </c>
      <c r="D38" s="469" t="str">
        <f>IF(CNGE_2025_M1_Secc12_Sub1!D37="","",CNGE_2025_M1_Secc12_Sub1!D37)</f>
        <v/>
      </c>
      <c r="E38" s="326"/>
      <c r="F38" s="326"/>
      <c r="G38" s="327"/>
      <c r="H38" s="443"/>
      <c r="I38" s="352"/>
      <c r="J38" s="480"/>
      <c r="K38" s="351"/>
      <c r="L38" s="352"/>
      <c r="M38" s="536"/>
      <c r="N38" s="471"/>
      <c r="O38" s="472"/>
      <c r="P38" s="488" t="str">
        <f>IF(R38="","",VLOOKUP(R38,Presentación!$AL$3:$AM$573,2,FALSE))</f>
        <v/>
      </c>
      <c r="Q38" s="327"/>
      <c r="R38" s="537"/>
      <c r="S38" s="351"/>
      <c r="T38" s="352"/>
      <c r="U38" s="537"/>
      <c r="V38" s="351"/>
      <c r="W38" s="352"/>
      <c r="X38" s="480"/>
      <c r="Y38" s="351"/>
      <c r="Z38" s="352"/>
      <c r="AA38" s="226" t="s">
        <v>5620</v>
      </c>
      <c r="AB38" s="480"/>
      <c r="AC38" s="351"/>
      <c r="AD38" s="352"/>
      <c r="AE38" s="480"/>
      <c r="AF38" s="351"/>
      <c r="AG38" s="352"/>
      <c r="AH38" s="480"/>
      <c r="AI38" s="351"/>
      <c r="AJ38" s="352"/>
      <c r="AK38" s="480"/>
      <c r="AL38" s="351"/>
      <c r="AM38" s="352"/>
      <c r="AN38" s="480"/>
      <c r="AO38" s="352"/>
      <c r="AP38" s="14"/>
      <c r="AR38" s="237">
        <f>IF(OR(CNGE_2025_M1_Secc12_Sub2!$S55&lt;&gt;1,COUNTBLANK($D38)=1),IF(COUNTBLANK(H38:AO38)=33,0,1),IF(AND(COUNTBLANK(D38)=1,COUNTA(H38:Z38)=1,COUNTA(AB38:AO38)=0),0,IF(AND(COUNTA(H38:Z38)=7,COUNTA(AB38:AM38)=4,AN38=""),0,IF(AND(COUNTA(D38:O38)=4,COUNTA(P38:Z38)=1,COUNTA(AB38:AM38)=3,AN38&lt;&gt;""),0,1))))</f>
        <v>0</v>
      </c>
      <c r="AS38" s="237">
        <f t="shared" si="0"/>
        <v>0</v>
      </c>
      <c r="AT38" s="310" t="str" cm="1">
        <f t="array" aca="1" ref="AT38" ca="1">_xlfn.TEXTJOIN("",TRUE,IFERROR((MID(X38,ROW(INDIRECT("1:"&amp;LEN(X38))),1)*1),""))</f>
        <v/>
      </c>
      <c r="AU38" s="310" t="str" cm="1">
        <f t="array" aca="1" ref="AU38" ca="1">_xlfn.TEXTJOIN("",TRUE,IFERROR((MID(AB38,ROW(INDIRECT("1:"&amp;LEN(AB38))),1)*1),""))</f>
        <v/>
      </c>
      <c r="AV38" s="237">
        <f t="shared" ca="1" si="1"/>
        <v>0</v>
      </c>
      <c r="AW38" s="237">
        <f t="shared" ca="1" si="2"/>
        <v>0</v>
      </c>
      <c r="AX38" s="310" t="str" cm="1">
        <f t="array" aca="1" ref="AX38" ca="1">_xlfn.TEXTJOIN("",TRUE,IFERROR((MID(AK38,ROW(INDIRECT("1:"&amp;LEN(AK38))),1)*1),""))</f>
        <v/>
      </c>
      <c r="AY38" s="237">
        <f t="shared" ca="1" si="3"/>
        <v>0</v>
      </c>
      <c r="AZ38">
        <f t="shared" si="4"/>
        <v>0</v>
      </c>
      <c r="BA38">
        <f t="shared" si="5"/>
        <v>-2</v>
      </c>
      <c r="BB38">
        <f t="shared" si="6"/>
        <v>0</v>
      </c>
    </row>
    <row r="39" spans="1:54" ht="15" customHeight="1">
      <c r="A39" s="303"/>
      <c r="C39" s="311" t="s">
        <v>5025</v>
      </c>
      <c r="D39" s="469" t="str">
        <f>IF(CNGE_2025_M1_Secc12_Sub1!D38="","",CNGE_2025_M1_Secc12_Sub1!D38)</f>
        <v/>
      </c>
      <c r="E39" s="326"/>
      <c r="F39" s="326"/>
      <c r="G39" s="327"/>
      <c r="H39" s="443"/>
      <c r="I39" s="352"/>
      <c r="J39" s="480"/>
      <c r="K39" s="351"/>
      <c r="L39" s="352"/>
      <c r="M39" s="536"/>
      <c r="N39" s="471"/>
      <c r="O39" s="472"/>
      <c r="P39" s="488" t="str">
        <f>IF(R39="","",VLOOKUP(R39,Presentación!$AL$3:$AM$573,2,FALSE))</f>
        <v/>
      </c>
      <c r="Q39" s="327"/>
      <c r="R39" s="537"/>
      <c r="S39" s="351"/>
      <c r="T39" s="352"/>
      <c r="U39" s="537"/>
      <c r="V39" s="351"/>
      <c r="W39" s="352"/>
      <c r="X39" s="480"/>
      <c r="Y39" s="351"/>
      <c r="Z39" s="352"/>
      <c r="AA39" s="226" t="s">
        <v>5620</v>
      </c>
      <c r="AB39" s="480"/>
      <c r="AC39" s="351"/>
      <c r="AD39" s="352"/>
      <c r="AE39" s="480"/>
      <c r="AF39" s="351"/>
      <c r="AG39" s="352"/>
      <c r="AH39" s="480"/>
      <c r="AI39" s="351"/>
      <c r="AJ39" s="352"/>
      <c r="AK39" s="480"/>
      <c r="AL39" s="351"/>
      <c r="AM39" s="352"/>
      <c r="AN39" s="480"/>
      <c r="AO39" s="352"/>
      <c r="AP39" s="14"/>
      <c r="AR39" s="237">
        <f>IF(OR(CNGE_2025_M1_Secc12_Sub2!$S56&lt;&gt;1,COUNTBLANK($D39)=1),IF(COUNTBLANK(H39:AO39)=33,0,1),IF(AND(COUNTBLANK(D39)=1,COUNTA(H39:Z39)=1,COUNTA(AB39:AO39)=0),0,IF(AND(COUNTA(H39:Z39)=7,COUNTA(AB39:AM39)=4,AN39=""),0,IF(AND(COUNTA(D39:O39)=4,COUNTA(P39:Z39)=1,COUNTA(AB39:AM39)=3,AN39&lt;&gt;""),0,1))))</f>
        <v>0</v>
      </c>
      <c r="AS39" s="237">
        <f t="shared" si="0"/>
        <v>0</v>
      </c>
      <c r="AT39" s="310" t="str" cm="1">
        <f t="array" aca="1" ref="AT39" ca="1">_xlfn.TEXTJOIN("",TRUE,IFERROR((MID(X39,ROW(INDIRECT("1:"&amp;LEN(X39))),1)*1),""))</f>
        <v/>
      </c>
      <c r="AU39" s="310" t="str" cm="1">
        <f t="array" aca="1" ref="AU39" ca="1">_xlfn.TEXTJOIN("",TRUE,IFERROR((MID(AB39,ROW(INDIRECT("1:"&amp;LEN(AB39))),1)*1),""))</f>
        <v/>
      </c>
      <c r="AV39" s="237">
        <f t="shared" ca="1" si="1"/>
        <v>0</v>
      </c>
      <c r="AW39" s="237">
        <f t="shared" ca="1" si="2"/>
        <v>0</v>
      </c>
      <c r="AX39" s="310" t="str" cm="1">
        <f t="array" aca="1" ref="AX39" ca="1">_xlfn.TEXTJOIN("",TRUE,IFERROR((MID(AK39,ROW(INDIRECT("1:"&amp;LEN(AK39))),1)*1),""))</f>
        <v/>
      </c>
      <c r="AY39" s="237">
        <f t="shared" ca="1" si="3"/>
        <v>0</v>
      </c>
      <c r="AZ39">
        <f t="shared" si="4"/>
        <v>0</v>
      </c>
      <c r="BA39">
        <f t="shared" si="5"/>
        <v>-2</v>
      </c>
      <c r="BB39">
        <f t="shared" si="6"/>
        <v>0</v>
      </c>
    </row>
    <row r="40" spans="1:54" ht="15" customHeight="1">
      <c r="A40" s="303"/>
      <c r="C40" s="311" t="s">
        <v>5026</v>
      </c>
      <c r="D40" s="469" t="str">
        <f>IF(CNGE_2025_M1_Secc12_Sub1!D39="","",CNGE_2025_M1_Secc12_Sub1!D39)</f>
        <v/>
      </c>
      <c r="E40" s="326"/>
      <c r="F40" s="326"/>
      <c r="G40" s="327"/>
      <c r="H40" s="443"/>
      <c r="I40" s="352"/>
      <c r="J40" s="480"/>
      <c r="K40" s="351"/>
      <c r="L40" s="352"/>
      <c r="M40" s="536"/>
      <c r="N40" s="471"/>
      <c r="O40" s="472"/>
      <c r="P40" s="488" t="str">
        <f>IF(R40="","",VLOOKUP(R40,Presentación!$AL$3:$AM$573,2,FALSE))</f>
        <v/>
      </c>
      <c r="Q40" s="327"/>
      <c r="R40" s="537"/>
      <c r="S40" s="351"/>
      <c r="T40" s="352"/>
      <c r="U40" s="537"/>
      <c r="V40" s="351"/>
      <c r="W40" s="352"/>
      <c r="X40" s="480"/>
      <c r="Y40" s="351"/>
      <c r="Z40" s="352"/>
      <c r="AA40" s="226" t="s">
        <v>5620</v>
      </c>
      <c r="AB40" s="480"/>
      <c r="AC40" s="351"/>
      <c r="AD40" s="352"/>
      <c r="AE40" s="480"/>
      <c r="AF40" s="351"/>
      <c r="AG40" s="352"/>
      <c r="AH40" s="480"/>
      <c r="AI40" s="351"/>
      <c r="AJ40" s="352"/>
      <c r="AK40" s="480"/>
      <c r="AL40" s="351"/>
      <c r="AM40" s="352"/>
      <c r="AN40" s="480"/>
      <c r="AO40" s="352"/>
      <c r="AP40" s="14"/>
      <c r="AR40" s="237">
        <f>IF(OR(CNGE_2025_M1_Secc12_Sub2!$S57&lt;&gt;1,COUNTBLANK($D40)=1),IF(COUNTBLANK(H40:AO40)=33,0,1),IF(AND(COUNTBLANK(D40)=1,COUNTA(H40:Z40)=1,COUNTA(AB40:AO40)=0),0,IF(AND(COUNTA(H40:Z40)=7,COUNTA(AB40:AM40)=4,AN40=""),0,IF(AND(COUNTA(D40:O40)=4,COUNTA(P40:Z40)=1,COUNTA(AB40:AM40)=3,AN40&lt;&gt;""),0,1))))</f>
        <v>0</v>
      </c>
      <c r="AS40" s="237">
        <f t="shared" si="0"/>
        <v>0</v>
      </c>
      <c r="AT40" s="310" t="str" cm="1">
        <f t="array" aca="1" ref="AT40" ca="1">_xlfn.TEXTJOIN("",TRUE,IFERROR((MID(X40,ROW(INDIRECT("1:"&amp;LEN(X40))),1)*1),""))</f>
        <v/>
      </c>
      <c r="AU40" s="310" t="str" cm="1">
        <f t="array" aca="1" ref="AU40" ca="1">_xlfn.TEXTJOIN("",TRUE,IFERROR((MID(AB40,ROW(INDIRECT("1:"&amp;LEN(AB40))),1)*1),""))</f>
        <v/>
      </c>
      <c r="AV40" s="237">
        <f t="shared" ca="1" si="1"/>
        <v>0</v>
      </c>
      <c r="AW40" s="237">
        <f t="shared" ca="1" si="2"/>
        <v>0</v>
      </c>
      <c r="AX40" s="310" t="str" cm="1">
        <f t="array" aca="1" ref="AX40" ca="1">_xlfn.TEXTJOIN("",TRUE,IFERROR((MID(AK40,ROW(INDIRECT("1:"&amp;LEN(AK40))),1)*1),""))</f>
        <v/>
      </c>
      <c r="AY40" s="237">
        <f t="shared" ca="1" si="3"/>
        <v>0</v>
      </c>
      <c r="AZ40">
        <f t="shared" si="4"/>
        <v>0</v>
      </c>
      <c r="BA40">
        <f t="shared" si="5"/>
        <v>-2</v>
      </c>
      <c r="BB40">
        <f t="shared" si="6"/>
        <v>0</v>
      </c>
    </row>
    <row r="41" spans="1:54" ht="15" customHeight="1">
      <c r="A41" s="303"/>
      <c r="C41" s="311" t="s">
        <v>5028</v>
      </c>
      <c r="D41" s="469" t="str">
        <f>IF(CNGE_2025_M1_Secc12_Sub1!D40="","",CNGE_2025_M1_Secc12_Sub1!D40)</f>
        <v/>
      </c>
      <c r="E41" s="326"/>
      <c r="F41" s="326"/>
      <c r="G41" s="327"/>
      <c r="H41" s="443"/>
      <c r="I41" s="352"/>
      <c r="J41" s="480"/>
      <c r="K41" s="351"/>
      <c r="L41" s="352"/>
      <c r="M41" s="536"/>
      <c r="N41" s="471"/>
      <c r="O41" s="472"/>
      <c r="P41" s="488" t="str">
        <f>IF(R41="","",VLOOKUP(R41,Presentación!$AL$3:$AM$573,2,FALSE))</f>
        <v/>
      </c>
      <c r="Q41" s="327"/>
      <c r="R41" s="537"/>
      <c r="S41" s="351"/>
      <c r="T41" s="352"/>
      <c r="U41" s="537"/>
      <c r="V41" s="351"/>
      <c r="W41" s="352"/>
      <c r="X41" s="480"/>
      <c r="Y41" s="351"/>
      <c r="Z41" s="352"/>
      <c r="AA41" s="226" t="s">
        <v>5620</v>
      </c>
      <c r="AB41" s="480"/>
      <c r="AC41" s="351"/>
      <c r="AD41" s="352"/>
      <c r="AE41" s="480"/>
      <c r="AF41" s="351"/>
      <c r="AG41" s="352"/>
      <c r="AH41" s="480"/>
      <c r="AI41" s="351"/>
      <c r="AJ41" s="352"/>
      <c r="AK41" s="480"/>
      <c r="AL41" s="351"/>
      <c r="AM41" s="352"/>
      <c r="AN41" s="480"/>
      <c r="AO41" s="352"/>
      <c r="AP41" s="14"/>
      <c r="AR41" s="237">
        <f>IF(OR(CNGE_2025_M1_Secc12_Sub2!$S58&lt;&gt;1,COUNTBLANK($D41)=1),IF(COUNTBLANK(H41:AO41)=33,0,1),IF(AND(COUNTBLANK(D41)=1,COUNTA(H41:Z41)=1,COUNTA(AB41:AO41)=0),0,IF(AND(COUNTA(H41:Z41)=7,COUNTA(AB41:AM41)=4,AN41=""),0,IF(AND(COUNTA(D41:O41)=4,COUNTA(P41:Z41)=1,COUNTA(AB41:AM41)=3,AN41&lt;&gt;""),0,1))))</f>
        <v>0</v>
      </c>
      <c r="AS41" s="237">
        <f t="shared" si="0"/>
        <v>0</v>
      </c>
      <c r="AT41" s="310" t="str" cm="1">
        <f t="array" aca="1" ref="AT41" ca="1">_xlfn.TEXTJOIN("",TRUE,IFERROR((MID(X41,ROW(INDIRECT("1:"&amp;LEN(X41))),1)*1),""))</f>
        <v/>
      </c>
      <c r="AU41" s="310" t="str" cm="1">
        <f t="array" aca="1" ref="AU41" ca="1">_xlfn.TEXTJOIN("",TRUE,IFERROR((MID(AB41,ROW(INDIRECT("1:"&amp;LEN(AB41))),1)*1),""))</f>
        <v/>
      </c>
      <c r="AV41" s="237">
        <f t="shared" ca="1" si="1"/>
        <v>0</v>
      </c>
      <c r="AW41" s="237">
        <f t="shared" ca="1" si="2"/>
        <v>0</v>
      </c>
      <c r="AX41" s="310" t="str" cm="1">
        <f t="array" aca="1" ref="AX41" ca="1">_xlfn.TEXTJOIN("",TRUE,IFERROR((MID(AK41,ROW(INDIRECT("1:"&amp;LEN(AK41))),1)*1),""))</f>
        <v/>
      </c>
      <c r="AY41" s="237">
        <f t="shared" ca="1" si="3"/>
        <v>0</v>
      </c>
      <c r="AZ41">
        <f t="shared" si="4"/>
        <v>0</v>
      </c>
      <c r="BA41">
        <f t="shared" si="5"/>
        <v>-2</v>
      </c>
      <c r="BB41">
        <f t="shared" si="6"/>
        <v>0</v>
      </c>
    </row>
    <row r="42" spans="1:54" ht="15" customHeight="1">
      <c r="A42" s="303"/>
      <c r="C42" s="311" t="s">
        <v>5029</v>
      </c>
      <c r="D42" s="469" t="str">
        <f>IF(CNGE_2025_M1_Secc12_Sub1!D41="","",CNGE_2025_M1_Secc12_Sub1!D41)</f>
        <v/>
      </c>
      <c r="E42" s="326"/>
      <c r="F42" s="326"/>
      <c r="G42" s="327"/>
      <c r="H42" s="443"/>
      <c r="I42" s="352"/>
      <c r="J42" s="480"/>
      <c r="K42" s="351"/>
      <c r="L42" s="352"/>
      <c r="M42" s="536"/>
      <c r="N42" s="471"/>
      <c r="O42" s="472"/>
      <c r="P42" s="488" t="str">
        <f>IF(R42="","",VLOOKUP(R42,Presentación!$AL$3:$AM$573,2,FALSE))</f>
        <v/>
      </c>
      <c r="Q42" s="327"/>
      <c r="R42" s="537"/>
      <c r="S42" s="351"/>
      <c r="T42" s="352"/>
      <c r="U42" s="537"/>
      <c r="V42" s="351"/>
      <c r="W42" s="352"/>
      <c r="X42" s="480"/>
      <c r="Y42" s="351"/>
      <c r="Z42" s="352"/>
      <c r="AA42" s="226" t="s">
        <v>5620</v>
      </c>
      <c r="AB42" s="480"/>
      <c r="AC42" s="351"/>
      <c r="AD42" s="352"/>
      <c r="AE42" s="480"/>
      <c r="AF42" s="351"/>
      <c r="AG42" s="352"/>
      <c r="AH42" s="480"/>
      <c r="AI42" s="351"/>
      <c r="AJ42" s="352"/>
      <c r="AK42" s="480"/>
      <c r="AL42" s="351"/>
      <c r="AM42" s="352"/>
      <c r="AN42" s="480"/>
      <c r="AO42" s="352"/>
      <c r="AP42" s="14"/>
      <c r="AR42" s="237">
        <f>IF(OR(CNGE_2025_M1_Secc12_Sub2!$S59&lt;&gt;1,COUNTBLANK($D42)=1),IF(COUNTBLANK(H42:AO42)=33,0,1),IF(AND(COUNTBLANK(D42)=1,COUNTA(H42:Z42)=1,COUNTA(AB42:AO42)=0),0,IF(AND(COUNTA(H42:Z42)=7,COUNTA(AB42:AM42)=4,AN42=""),0,IF(AND(COUNTA(D42:O42)=4,COUNTA(P42:Z42)=1,COUNTA(AB42:AM42)=3,AN42&lt;&gt;""),0,1))))</f>
        <v>0</v>
      </c>
      <c r="AS42" s="237">
        <f t="shared" si="0"/>
        <v>0</v>
      </c>
      <c r="AT42" s="310" t="str" cm="1">
        <f t="array" aca="1" ref="AT42" ca="1">_xlfn.TEXTJOIN("",TRUE,IFERROR((MID(X42,ROW(INDIRECT("1:"&amp;LEN(X42))),1)*1),""))</f>
        <v/>
      </c>
      <c r="AU42" s="310" t="str" cm="1">
        <f t="array" aca="1" ref="AU42" ca="1">_xlfn.TEXTJOIN("",TRUE,IFERROR((MID(AB42,ROW(INDIRECT("1:"&amp;LEN(AB42))),1)*1),""))</f>
        <v/>
      </c>
      <c r="AV42" s="237">
        <f t="shared" ca="1" si="1"/>
        <v>0</v>
      </c>
      <c r="AW42" s="237">
        <f t="shared" ca="1" si="2"/>
        <v>0</v>
      </c>
      <c r="AX42" s="310" t="str" cm="1">
        <f t="array" aca="1" ref="AX42" ca="1">_xlfn.TEXTJOIN("",TRUE,IFERROR((MID(AK42,ROW(INDIRECT("1:"&amp;LEN(AK42))),1)*1),""))</f>
        <v/>
      </c>
      <c r="AY42" s="237">
        <f t="shared" ca="1" si="3"/>
        <v>0</v>
      </c>
      <c r="AZ42">
        <f t="shared" si="4"/>
        <v>0</v>
      </c>
      <c r="BA42">
        <f t="shared" si="5"/>
        <v>-2</v>
      </c>
      <c r="BB42">
        <f t="shared" si="6"/>
        <v>0</v>
      </c>
    </row>
    <row r="43" spans="1:54" ht="15" customHeight="1">
      <c r="A43" s="303"/>
      <c r="C43" s="311" t="s">
        <v>5030</v>
      </c>
      <c r="D43" s="469" t="str">
        <f>IF(CNGE_2025_M1_Secc12_Sub1!D42="","",CNGE_2025_M1_Secc12_Sub1!D42)</f>
        <v/>
      </c>
      <c r="E43" s="326"/>
      <c r="F43" s="326"/>
      <c r="G43" s="327"/>
      <c r="H43" s="443"/>
      <c r="I43" s="352"/>
      <c r="J43" s="480"/>
      <c r="K43" s="351"/>
      <c r="L43" s="352"/>
      <c r="M43" s="536"/>
      <c r="N43" s="471"/>
      <c r="O43" s="472"/>
      <c r="P43" s="488" t="str">
        <f>IF(R43="","",VLOOKUP(R43,Presentación!$AL$3:$AM$573,2,FALSE))</f>
        <v/>
      </c>
      <c r="Q43" s="327"/>
      <c r="R43" s="537"/>
      <c r="S43" s="351"/>
      <c r="T43" s="352"/>
      <c r="U43" s="537"/>
      <c r="V43" s="351"/>
      <c r="W43" s="352"/>
      <c r="X43" s="480"/>
      <c r="Y43" s="351"/>
      <c r="Z43" s="352"/>
      <c r="AA43" s="226" t="s">
        <v>5620</v>
      </c>
      <c r="AB43" s="480"/>
      <c r="AC43" s="351"/>
      <c r="AD43" s="352"/>
      <c r="AE43" s="480"/>
      <c r="AF43" s="351"/>
      <c r="AG43" s="352"/>
      <c r="AH43" s="480"/>
      <c r="AI43" s="351"/>
      <c r="AJ43" s="352"/>
      <c r="AK43" s="480"/>
      <c r="AL43" s="351"/>
      <c r="AM43" s="352"/>
      <c r="AN43" s="480"/>
      <c r="AO43" s="352"/>
      <c r="AP43" s="14"/>
      <c r="AR43" s="237">
        <f>IF(OR(CNGE_2025_M1_Secc12_Sub2!$S60&lt;&gt;1,COUNTBLANK($D43)=1),IF(COUNTBLANK(H43:AO43)=33,0,1),IF(AND(COUNTBLANK(D43)=1,COUNTA(H43:Z43)=1,COUNTA(AB43:AO43)=0),0,IF(AND(COUNTA(H43:Z43)=7,COUNTA(AB43:AM43)=4,AN43=""),0,IF(AND(COUNTA(D43:O43)=4,COUNTA(P43:Z43)=1,COUNTA(AB43:AM43)=3,AN43&lt;&gt;""),0,1))))</f>
        <v>0</v>
      </c>
      <c r="AS43" s="237">
        <f t="shared" si="0"/>
        <v>0</v>
      </c>
      <c r="AT43" s="310" t="str" cm="1">
        <f t="array" aca="1" ref="AT43" ca="1">_xlfn.TEXTJOIN("",TRUE,IFERROR((MID(X43,ROW(INDIRECT("1:"&amp;LEN(X43))),1)*1),""))</f>
        <v/>
      </c>
      <c r="AU43" s="310" t="str" cm="1">
        <f t="array" aca="1" ref="AU43" ca="1">_xlfn.TEXTJOIN("",TRUE,IFERROR((MID(AB43,ROW(INDIRECT("1:"&amp;LEN(AB43))),1)*1),""))</f>
        <v/>
      </c>
      <c r="AV43" s="237">
        <f t="shared" ca="1" si="1"/>
        <v>0</v>
      </c>
      <c r="AW43" s="237">
        <f t="shared" ca="1" si="2"/>
        <v>0</v>
      </c>
      <c r="AX43" s="310" t="str" cm="1">
        <f t="array" aca="1" ref="AX43" ca="1">_xlfn.TEXTJOIN("",TRUE,IFERROR((MID(AK43,ROW(INDIRECT("1:"&amp;LEN(AK43))),1)*1),""))</f>
        <v/>
      </c>
      <c r="AY43" s="237">
        <f t="shared" ca="1" si="3"/>
        <v>0</v>
      </c>
      <c r="AZ43">
        <f t="shared" si="4"/>
        <v>0</v>
      </c>
      <c r="BA43">
        <f t="shared" si="5"/>
        <v>-2</v>
      </c>
      <c r="BB43">
        <f t="shared" si="6"/>
        <v>0</v>
      </c>
    </row>
    <row r="44" spans="1:54" ht="15" customHeight="1">
      <c r="A44" s="303"/>
      <c r="C44" s="311" t="s">
        <v>5031</v>
      </c>
      <c r="D44" s="469" t="str">
        <f>IF(CNGE_2025_M1_Secc12_Sub1!D43="","",CNGE_2025_M1_Secc12_Sub1!D43)</f>
        <v/>
      </c>
      <c r="E44" s="326"/>
      <c r="F44" s="326"/>
      <c r="G44" s="327"/>
      <c r="H44" s="443"/>
      <c r="I44" s="352"/>
      <c r="J44" s="480"/>
      <c r="K44" s="351"/>
      <c r="L44" s="352"/>
      <c r="M44" s="536"/>
      <c r="N44" s="471"/>
      <c r="O44" s="472"/>
      <c r="P44" s="488" t="str">
        <f>IF(R44="","",VLOOKUP(R44,Presentación!$AL$3:$AM$573,2,FALSE))</f>
        <v/>
      </c>
      <c r="Q44" s="327"/>
      <c r="R44" s="537"/>
      <c r="S44" s="351"/>
      <c r="T44" s="352"/>
      <c r="U44" s="537"/>
      <c r="V44" s="351"/>
      <c r="W44" s="352"/>
      <c r="X44" s="480"/>
      <c r="Y44" s="351"/>
      <c r="Z44" s="352"/>
      <c r="AA44" s="226" t="s">
        <v>5620</v>
      </c>
      <c r="AB44" s="480"/>
      <c r="AC44" s="351"/>
      <c r="AD44" s="352"/>
      <c r="AE44" s="480"/>
      <c r="AF44" s="351"/>
      <c r="AG44" s="352"/>
      <c r="AH44" s="480"/>
      <c r="AI44" s="351"/>
      <c r="AJ44" s="352"/>
      <c r="AK44" s="480"/>
      <c r="AL44" s="351"/>
      <c r="AM44" s="352"/>
      <c r="AN44" s="480"/>
      <c r="AO44" s="352"/>
      <c r="AP44" s="14"/>
      <c r="AR44" s="237">
        <f>IF(OR(CNGE_2025_M1_Secc12_Sub2!$S61&lt;&gt;1,COUNTBLANK($D44)=1),IF(COUNTBLANK(H44:AO44)=33,0,1),IF(AND(COUNTBLANK(D44)=1,COUNTA(H44:Z44)=1,COUNTA(AB44:AO44)=0),0,IF(AND(COUNTA(H44:Z44)=7,COUNTA(AB44:AM44)=4,AN44=""),0,IF(AND(COUNTA(D44:O44)=4,COUNTA(P44:Z44)=1,COUNTA(AB44:AM44)=3,AN44&lt;&gt;""),0,1))))</f>
        <v>0</v>
      </c>
      <c r="AS44" s="237">
        <f t="shared" si="0"/>
        <v>0</v>
      </c>
      <c r="AT44" s="310" t="str" cm="1">
        <f t="array" aca="1" ref="AT44" ca="1">_xlfn.TEXTJOIN("",TRUE,IFERROR((MID(X44,ROW(INDIRECT("1:"&amp;LEN(X44))),1)*1),""))</f>
        <v/>
      </c>
      <c r="AU44" s="310" t="str" cm="1">
        <f t="array" aca="1" ref="AU44" ca="1">_xlfn.TEXTJOIN("",TRUE,IFERROR((MID(AB44,ROW(INDIRECT("1:"&amp;LEN(AB44))),1)*1),""))</f>
        <v/>
      </c>
      <c r="AV44" s="237">
        <f t="shared" ca="1" si="1"/>
        <v>0</v>
      </c>
      <c r="AW44" s="237">
        <f t="shared" ca="1" si="2"/>
        <v>0</v>
      </c>
      <c r="AX44" s="310" t="str" cm="1">
        <f t="array" aca="1" ref="AX44" ca="1">_xlfn.TEXTJOIN("",TRUE,IFERROR((MID(AK44,ROW(INDIRECT("1:"&amp;LEN(AK44))),1)*1),""))</f>
        <v/>
      </c>
      <c r="AY44" s="237">
        <f t="shared" ca="1" si="3"/>
        <v>0</v>
      </c>
      <c r="AZ44">
        <f t="shared" si="4"/>
        <v>0</v>
      </c>
      <c r="BA44">
        <f t="shared" si="5"/>
        <v>-2</v>
      </c>
      <c r="BB44">
        <f t="shared" si="6"/>
        <v>0</v>
      </c>
    </row>
    <row r="45" spans="1:54" ht="15" customHeight="1">
      <c r="A45" s="303"/>
      <c r="C45" s="311" t="s">
        <v>5032</v>
      </c>
      <c r="D45" s="469" t="str">
        <f>IF(CNGE_2025_M1_Secc12_Sub1!D44="","",CNGE_2025_M1_Secc12_Sub1!D44)</f>
        <v/>
      </c>
      <c r="E45" s="326"/>
      <c r="F45" s="326"/>
      <c r="G45" s="327"/>
      <c r="H45" s="443"/>
      <c r="I45" s="352"/>
      <c r="J45" s="480"/>
      <c r="K45" s="351"/>
      <c r="L45" s="352"/>
      <c r="M45" s="536"/>
      <c r="N45" s="471"/>
      <c r="O45" s="472"/>
      <c r="P45" s="488" t="str">
        <f>IF(R45="","",VLOOKUP(R45,Presentación!$AL$3:$AM$573,2,FALSE))</f>
        <v/>
      </c>
      <c r="Q45" s="327"/>
      <c r="R45" s="537"/>
      <c r="S45" s="351"/>
      <c r="T45" s="352"/>
      <c r="U45" s="537"/>
      <c r="V45" s="351"/>
      <c r="W45" s="352"/>
      <c r="X45" s="480"/>
      <c r="Y45" s="351"/>
      <c r="Z45" s="352"/>
      <c r="AA45" s="226" t="s">
        <v>5620</v>
      </c>
      <c r="AB45" s="480"/>
      <c r="AC45" s="351"/>
      <c r="AD45" s="352"/>
      <c r="AE45" s="480"/>
      <c r="AF45" s="351"/>
      <c r="AG45" s="352"/>
      <c r="AH45" s="480"/>
      <c r="AI45" s="351"/>
      <c r="AJ45" s="352"/>
      <c r="AK45" s="480"/>
      <c r="AL45" s="351"/>
      <c r="AM45" s="352"/>
      <c r="AN45" s="480"/>
      <c r="AO45" s="352"/>
      <c r="AP45" s="14"/>
      <c r="AR45" s="237">
        <f>IF(OR(CNGE_2025_M1_Secc12_Sub2!$S62&lt;&gt;1,COUNTBLANK($D45)=1),IF(COUNTBLANK(H45:AO45)=33,0,1),IF(AND(COUNTBLANK(D45)=1,COUNTA(H45:Z45)=1,COUNTA(AB45:AO45)=0),0,IF(AND(COUNTA(H45:Z45)=7,COUNTA(AB45:AM45)=4,AN45=""),0,IF(AND(COUNTA(D45:O45)=4,COUNTA(P45:Z45)=1,COUNTA(AB45:AM45)=3,AN45&lt;&gt;""),0,1))))</f>
        <v>0</v>
      </c>
      <c r="AS45" s="237">
        <f t="shared" si="0"/>
        <v>0</v>
      </c>
      <c r="AT45" s="310" t="str" cm="1">
        <f t="array" aca="1" ref="AT45" ca="1">_xlfn.TEXTJOIN("",TRUE,IFERROR((MID(X45,ROW(INDIRECT("1:"&amp;LEN(X45))),1)*1),""))</f>
        <v/>
      </c>
      <c r="AU45" s="310" t="str" cm="1">
        <f t="array" aca="1" ref="AU45" ca="1">_xlfn.TEXTJOIN("",TRUE,IFERROR((MID(AB45,ROW(INDIRECT("1:"&amp;LEN(AB45))),1)*1),""))</f>
        <v/>
      </c>
      <c r="AV45" s="237">
        <f t="shared" ca="1" si="1"/>
        <v>0</v>
      </c>
      <c r="AW45" s="237">
        <f t="shared" ca="1" si="2"/>
        <v>0</v>
      </c>
      <c r="AX45" s="310" t="str" cm="1">
        <f t="array" aca="1" ref="AX45" ca="1">_xlfn.TEXTJOIN("",TRUE,IFERROR((MID(AK45,ROW(INDIRECT("1:"&amp;LEN(AK45))),1)*1),""))</f>
        <v/>
      </c>
      <c r="AY45" s="237">
        <f t="shared" ca="1" si="3"/>
        <v>0</v>
      </c>
      <c r="AZ45">
        <f t="shared" si="4"/>
        <v>0</v>
      </c>
      <c r="BA45">
        <f t="shared" si="5"/>
        <v>-2</v>
      </c>
      <c r="BB45">
        <f t="shared" si="6"/>
        <v>0</v>
      </c>
    </row>
    <row r="46" spans="1:54" ht="15" customHeight="1">
      <c r="A46" s="303"/>
      <c r="C46" s="311" t="s">
        <v>5033</v>
      </c>
      <c r="D46" s="469" t="str">
        <f>IF(CNGE_2025_M1_Secc12_Sub1!D45="","",CNGE_2025_M1_Secc12_Sub1!D45)</f>
        <v/>
      </c>
      <c r="E46" s="326"/>
      <c r="F46" s="326"/>
      <c r="G46" s="327"/>
      <c r="H46" s="443"/>
      <c r="I46" s="352"/>
      <c r="J46" s="480"/>
      <c r="K46" s="351"/>
      <c r="L46" s="352"/>
      <c r="M46" s="536"/>
      <c r="N46" s="471"/>
      <c r="O46" s="472"/>
      <c r="P46" s="488" t="str">
        <f>IF(R46="","",VLOOKUP(R46,Presentación!$AL$3:$AM$573,2,FALSE))</f>
        <v/>
      </c>
      <c r="Q46" s="327"/>
      <c r="R46" s="537"/>
      <c r="S46" s="351"/>
      <c r="T46" s="352"/>
      <c r="U46" s="537"/>
      <c r="V46" s="351"/>
      <c r="W46" s="352"/>
      <c r="X46" s="480"/>
      <c r="Y46" s="351"/>
      <c r="Z46" s="352"/>
      <c r="AA46" s="226" t="s">
        <v>5620</v>
      </c>
      <c r="AB46" s="480"/>
      <c r="AC46" s="351"/>
      <c r="AD46" s="352"/>
      <c r="AE46" s="480"/>
      <c r="AF46" s="351"/>
      <c r="AG46" s="352"/>
      <c r="AH46" s="480"/>
      <c r="AI46" s="351"/>
      <c r="AJ46" s="352"/>
      <c r="AK46" s="480"/>
      <c r="AL46" s="351"/>
      <c r="AM46" s="352"/>
      <c r="AN46" s="480"/>
      <c r="AO46" s="352"/>
      <c r="AP46" s="14"/>
      <c r="AR46" s="237">
        <f>IF(OR(CNGE_2025_M1_Secc12_Sub2!$S63&lt;&gt;1,COUNTBLANK($D46)=1),IF(COUNTBLANK(H46:AO46)=33,0,1),IF(AND(COUNTBLANK(D46)=1,COUNTA(H46:Z46)=1,COUNTA(AB46:AO46)=0),0,IF(AND(COUNTA(H46:Z46)=7,COUNTA(AB46:AM46)=4,AN46=""),0,IF(AND(COUNTA(D46:O46)=4,COUNTA(P46:Z46)=1,COUNTA(AB46:AM46)=3,AN46&lt;&gt;""),0,1))))</f>
        <v>0</v>
      </c>
      <c r="AS46" s="237">
        <f t="shared" si="0"/>
        <v>0</v>
      </c>
      <c r="AT46" s="310" t="str" cm="1">
        <f t="array" aca="1" ref="AT46" ca="1">_xlfn.TEXTJOIN("",TRUE,IFERROR((MID(X46,ROW(INDIRECT("1:"&amp;LEN(X46))),1)*1),""))</f>
        <v/>
      </c>
      <c r="AU46" s="310" t="str" cm="1">
        <f t="array" aca="1" ref="AU46" ca="1">_xlfn.TEXTJOIN("",TRUE,IFERROR((MID(AB46,ROW(INDIRECT("1:"&amp;LEN(AB46))),1)*1),""))</f>
        <v/>
      </c>
      <c r="AV46" s="237">
        <f t="shared" ca="1" si="1"/>
        <v>0</v>
      </c>
      <c r="AW46" s="237">
        <f t="shared" ca="1" si="2"/>
        <v>0</v>
      </c>
      <c r="AX46" s="310" t="str" cm="1">
        <f t="array" aca="1" ref="AX46" ca="1">_xlfn.TEXTJOIN("",TRUE,IFERROR((MID(AK46,ROW(INDIRECT("1:"&amp;LEN(AK46))),1)*1),""))</f>
        <v/>
      </c>
      <c r="AY46" s="237">
        <f t="shared" ca="1" si="3"/>
        <v>0</v>
      </c>
      <c r="AZ46">
        <f t="shared" si="4"/>
        <v>0</v>
      </c>
      <c r="BA46">
        <f t="shared" si="5"/>
        <v>-2</v>
      </c>
      <c r="BB46">
        <f t="shared" si="6"/>
        <v>0</v>
      </c>
    </row>
    <row r="47" spans="1:54" ht="15" customHeight="1">
      <c r="A47" s="303"/>
      <c r="C47" s="311" t="s">
        <v>5034</v>
      </c>
      <c r="D47" s="469" t="str">
        <f>IF(CNGE_2025_M1_Secc12_Sub1!D46="","",CNGE_2025_M1_Secc12_Sub1!D46)</f>
        <v/>
      </c>
      <c r="E47" s="326"/>
      <c r="F47" s="326"/>
      <c r="G47" s="327"/>
      <c r="H47" s="443"/>
      <c r="I47" s="352"/>
      <c r="J47" s="480"/>
      <c r="K47" s="351"/>
      <c r="L47" s="352"/>
      <c r="M47" s="536"/>
      <c r="N47" s="471"/>
      <c r="O47" s="472"/>
      <c r="P47" s="488" t="str">
        <f>IF(R47="","",VLOOKUP(R47,Presentación!$AL$3:$AM$573,2,FALSE))</f>
        <v/>
      </c>
      <c r="Q47" s="327"/>
      <c r="R47" s="537"/>
      <c r="S47" s="351"/>
      <c r="T47" s="352"/>
      <c r="U47" s="537"/>
      <c r="V47" s="351"/>
      <c r="W47" s="352"/>
      <c r="X47" s="480"/>
      <c r="Y47" s="351"/>
      <c r="Z47" s="352"/>
      <c r="AA47" s="226" t="s">
        <v>5620</v>
      </c>
      <c r="AB47" s="480"/>
      <c r="AC47" s="351"/>
      <c r="AD47" s="352"/>
      <c r="AE47" s="480"/>
      <c r="AF47" s="351"/>
      <c r="AG47" s="352"/>
      <c r="AH47" s="480"/>
      <c r="AI47" s="351"/>
      <c r="AJ47" s="352"/>
      <c r="AK47" s="480"/>
      <c r="AL47" s="351"/>
      <c r="AM47" s="352"/>
      <c r="AN47" s="480"/>
      <c r="AO47" s="352"/>
      <c r="AP47" s="14"/>
      <c r="AR47" s="237">
        <f>IF(OR(CNGE_2025_M1_Secc12_Sub2!$S64&lt;&gt;1,COUNTBLANK($D47)=1),IF(COUNTBLANK(H47:AO47)=33,0,1),IF(AND(COUNTBLANK(D47)=1,COUNTA(H47:Z47)=1,COUNTA(AB47:AO47)=0),0,IF(AND(COUNTA(H47:Z47)=7,COUNTA(AB47:AM47)=4,AN47=""),0,IF(AND(COUNTA(D47:O47)=4,COUNTA(P47:Z47)=1,COUNTA(AB47:AM47)=3,AN47&lt;&gt;""),0,1))))</f>
        <v>0</v>
      </c>
      <c r="AS47" s="237">
        <f t="shared" si="0"/>
        <v>0</v>
      </c>
      <c r="AT47" s="310" t="str" cm="1">
        <f t="array" aca="1" ref="AT47" ca="1">_xlfn.TEXTJOIN("",TRUE,IFERROR((MID(X47,ROW(INDIRECT("1:"&amp;LEN(X47))),1)*1),""))</f>
        <v/>
      </c>
      <c r="AU47" s="310" t="str" cm="1">
        <f t="array" aca="1" ref="AU47" ca="1">_xlfn.TEXTJOIN("",TRUE,IFERROR((MID(AB47,ROW(INDIRECT("1:"&amp;LEN(AB47))),1)*1),""))</f>
        <v/>
      </c>
      <c r="AV47" s="237">
        <f t="shared" ca="1" si="1"/>
        <v>0</v>
      </c>
      <c r="AW47" s="237">
        <f t="shared" ca="1" si="2"/>
        <v>0</v>
      </c>
      <c r="AX47" s="310" t="str" cm="1">
        <f t="array" aca="1" ref="AX47" ca="1">_xlfn.TEXTJOIN("",TRUE,IFERROR((MID(AK47,ROW(INDIRECT("1:"&amp;LEN(AK47))),1)*1),""))</f>
        <v/>
      </c>
      <c r="AY47" s="237">
        <f t="shared" ca="1" si="3"/>
        <v>0</v>
      </c>
      <c r="AZ47">
        <f t="shared" si="4"/>
        <v>0</v>
      </c>
      <c r="BA47">
        <f t="shared" si="5"/>
        <v>-2</v>
      </c>
      <c r="BB47">
        <f t="shared" si="6"/>
        <v>0</v>
      </c>
    </row>
    <row r="48" spans="1:54" ht="15" customHeight="1">
      <c r="A48" s="303"/>
      <c r="C48" s="311" t="s">
        <v>5035</v>
      </c>
      <c r="D48" s="469" t="str">
        <f>IF(CNGE_2025_M1_Secc12_Sub1!D47="","",CNGE_2025_M1_Secc12_Sub1!D47)</f>
        <v/>
      </c>
      <c r="E48" s="326"/>
      <c r="F48" s="326"/>
      <c r="G48" s="327"/>
      <c r="H48" s="443"/>
      <c r="I48" s="352"/>
      <c r="J48" s="480"/>
      <c r="K48" s="351"/>
      <c r="L48" s="352"/>
      <c r="M48" s="536"/>
      <c r="N48" s="471"/>
      <c r="O48" s="472"/>
      <c r="P48" s="488" t="str">
        <f>IF(R48="","",VLOOKUP(R48,Presentación!$AL$3:$AM$573,2,FALSE))</f>
        <v/>
      </c>
      <c r="Q48" s="327"/>
      <c r="R48" s="537"/>
      <c r="S48" s="351"/>
      <c r="T48" s="352"/>
      <c r="U48" s="537"/>
      <c r="V48" s="351"/>
      <c r="W48" s="352"/>
      <c r="X48" s="480"/>
      <c r="Y48" s="351"/>
      <c r="Z48" s="352"/>
      <c r="AA48" s="226" t="s">
        <v>5620</v>
      </c>
      <c r="AB48" s="480"/>
      <c r="AC48" s="351"/>
      <c r="AD48" s="352"/>
      <c r="AE48" s="480"/>
      <c r="AF48" s="351"/>
      <c r="AG48" s="352"/>
      <c r="AH48" s="480"/>
      <c r="AI48" s="351"/>
      <c r="AJ48" s="352"/>
      <c r="AK48" s="480"/>
      <c r="AL48" s="351"/>
      <c r="AM48" s="352"/>
      <c r="AN48" s="480"/>
      <c r="AO48" s="352"/>
      <c r="AP48" s="14"/>
      <c r="AR48" s="237">
        <f>IF(OR(CNGE_2025_M1_Secc12_Sub2!$S65&lt;&gt;1,COUNTBLANK($D48)=1),IF(COUNTBLANK(H48:AO48)=33,0,1),IF(AND(COUNTBLANK(D48)=1,COUNTA(H48:Z48)=1,COUNTA(AB48:AO48)=0),0,IF(AND(COUNTA(H48:Z48)=7,COUNTA(AB48:AM48)=4,AN48=""),0,IF(AND(COUNTA(D48:O48)=4,COUNTA(P48:Z48)=1,COUNTA(AB48:AM48)=3,AN48&lt;&gt;""),0,1))))</f>
        <v>0</v>
      </c>
      <c r="AS48" s="237">
        <f t="shared" si="0"/>
        <v>0</v>
      </c>
      <c r="AT48" s="310" t="str" cm="1">
        <f t="array" aca="1" ref="AT48" ca="1">_xlfn.TEXTJOIN("",TRUE,IFERROR((MID(X48,ROW(INDIRECT("1:"&amp;LEN(X48))),1)*1),""))</f>
        <v/>
      </c>
      <c r="AU48" s="310" t="str" cm="1">
        <f t="array" aca="1" ref="AU48" ca="1">_xlfn.TEXTJOIN("",TRUE,IFERROR((MID(AB48,ROW(INDIRECT("1:"&amp;LEN(AB48))),1)*1),""))</f>
        <v/>
      </c>
      <c r="AV48" s="237">
        <f t="shared" ca="1" si="1"/>
        <v>0</v>
      </c>
      <c r="AW48" s="237">
        <f t="shared" ca="1" si="2"/>
        <v>0</v>
      </c>
      <c r="AX48" s="310" t="str" cm="1">
        <f t="array" aca="1" ref="AX48" ca="1">_xlfn.TEXTJOIN("",TRUE,IFERROR((MID(AK48,ROW(INDIRECT("1:"&amp;LEN(AK48))),1)*1),""))</f>
        <v/>
      </c>
      <c r="AY48" s="237">
        <f t="shared" ca="1" si="3"/>
        <v>0</v>
      </c>
      <c r="AZ48">
        <f t="shared" si="4"/>
        <v>0</v>
      </c>
      <c r="BA48">
        <f t="shared" si="5"/>
        <v>-2</v>
      </c>
      <c r="BB48">
        <f t="shared" si="6"/>
        <v>0</v>
      </c>
    </row>
    <row r="49" spans="1:54" ht="15" customHeight="1">
      <c r="A49" s="303"/>
      <c r="C49" s="311" t="s">
        <v>5036</v>
      </c>
      <c r="D49" s="469" t="str">
        <f>IF(CNGE_2025_M1_Secc12_Sub1!D48="","",CNGE_2025_M1_Secc12_Sub1!D48)</f>
        <v/>
      </c>
      <c r="E49" s="326"/>
      <c r="F49" s="326"/>
      <c r="G49" s="327"/>
      <c r="H49" s="443"/>
      <c r="I49" s="352"/>
      <c r="J49" s="480"/>
      <c r="K49" s="351"/>
      <c r="L49" s="352"/>
      <c r="M49" s="536"/>
      <c r="N49" s="471"/>
      <c r="O49" s="472"/>
      <c r="P49" s="488" t="str">
        <f>IF(R49="","",VLOOKUP(R49,Presentación!$AL$3:$AM$573,2,FALSE))</f>
        <v/>
      </c>
      <c r="Q49" s="327"/>
      <c r="R49" s="537"/>
      <c r="S49" s="351"/>
      <c r="T49" s="352"/>
      <c r="U49" s="537"/>
      <c r="V49" s="351"/>
      <c r="W49" s="352"/>
      <c r="X49" s="480"/>
      <c r="Y49" s="351"/>
      <c r="Z49" s="352"/>
      <c r="AA49" s="226" t="s">
        <v>5620</v>
      </c>
      <c r="AB49" s="480"/>
      <c r="AC49" s="351"/>
      <c r="AD49" s="352"/>
      <c r="AE49" s="480"/>
      <c r="AF49" s="351"/>
      <c r="AG49" s="352"/>
      <c r="AH49" s="480"/>
      <c r="AI49" s="351"/>
      <c r="AJ49" s="352"/>
      <c r="AK49" s="480"/>
      <c r="AL49" s="351"/>
      <c r="AM49" s="352"/>
      <c r="AN49" s="480"/>
      <c r="AO49" s="352"/>
      <c r="AP49" s="14"/>
      <c r="AR49" s="237">
        <f>IF(OR(CNGE_2025_M1_Secc12_Sub2!$S66&lt;&gt;1,COUNTBLANK($D49)=1),IF(COUNTBLANK(H49:AO49)=33,0,1),IF(AND(COUNTBLANK(D49)=1,COUNTA(H49:Z49)=1,COUNTA(AB49:AO49)=0),0,IF(AND(COUNTA(H49:Z49)=7,COUNTA(AB49:AM49)=4,AN49=""),0,IF(AND(COUNTA(D49:O49)=4,COUNTA(P49:Z49)=1,COUNTA(AB49:AM49)=3,AN49&lt;&gt;""),0,1))))</f>
        <v>0</v>
      </c>
      <c r="AS49" s="237">
        <f t="shared" si="0"/>
        <v>0</v>
      </c>
      <c r="AT49" s="310" t="str" cm="1">
        <f t="array" aca="1" ref="AT49" ca="1">_xlfn.TEXTJOIN("",TRUE,IFERROR((MID(X49,ROW(INDIRECT("1:"&amp;LEN(X49))),1)*1),""))</f>
        <v/>
      </c>
      <c r="AU49" s="310" t="str" cm="1">
        <f t="array" aca="1" ref="AU49" ca="1">_xlfn.TEXTJOIN("",TRUE,IFERROR((MID(AB49,ROW(INDIRECT("1:"&amp;LEN(AB49))),1)*1),""))</f>
        <v/>
      </c>
      <c r="AV49" s="237">
        <f t="shared" ca="1" si="1"/>
        <v>0</v>
      </c>
      <c r="AW49" s="237">
        <f t="shared" ca="1" si="2"/>
        <v>0</v>
      </c>
      <c r="AX49" s="310" t="str" cm="1">
        <f t="array" aca="1" ref="AX49" ca="1">_xlfn.TEXTJOIN("",TRUE,IFERROR((MID(AK49,ROW(INDIRECT("1:"&amp;LEN(AK49))),1)*1),""))</f>
        <v/>
      </c>
      <c r="AY49" s="237">
        <f t="shared" ca="1" si="3"/>
        <v>0</v>
      </c>
      <c r="AZ49">
        <f t="shared" si="4"/>
        <v>0</v>
      </c>
      <c r="BA49">
        <f t="shared" si="5"/>
        <v>-2</v>
      </c>
      <c r="BB49">
        <f t="shared" si="6"/>
        <v>0</v>
      </c>
    </row>
    <row r="50" spans="1:54" ht="15" customHeight="1">
      <c r="A50" s="303"/>
      <c r="C50" s="311" t="s">
        <v>5037</v>
      </c>
      <c r="D50" s="469" t="str">
        <f>IF(CNGE_2025_M1_Secc12_Sub1!D49="","",CNGE_2025_M1_Secc12_Sub1!D49)</f>
        <v/>
      </c>
      <c r="E50" s="326"/>
      <c r="F50" s="326"/>
      <c r="G50" s="327"/>
      <c r="H50" s="443"/>
      <c r="I50" s="352"/>
      <c r="J50" s="480"/>
      <c r="K50" s="351"/>
      <c r="L50" s="352"/>
      <c r="M50" s="536"/>
      <c r="N50" s="471"/>
      <c r="O50" s="472"/>
      <c r="P50" s="488" t="str">
        <f>IF(R50="","",VLOOKUP(R50,Presentación!$AL$3:$AM$573,2,FALSE))</f>
        <v/>
      </c>
      <c r="Q50" s="327"/>
      <c r="R50" s="537"/>
      <c r="S50" s="351"/>
      <c r="T50" s="352"/>
      <c r="U50" s="537"/>
      <c r="V50" s="351"/>
      <c r="W50" s="352"/>
      <c r="X50" s="480"/>
      <c r="Y50" s="351"/>
      <c r="Z50" s="352"/>
      <c r="AA50" s="226" t="s">
        <v>5620</v>
      </c>
      <c r="AB50" s="480"/>
      <c r="AC50" s="351"/>
      <c r="AD50" s="352"/>
      <c r="AE50" s="480"/>
      <c r="AF50" s="351"/>
      <c r="AG50" s="352"/>
      <c r="AH50" s="480"/>
      <c r="AI50" s="351"/>
      <c r="AJ50" s="352"/>
      <c r="AK50" s="480"/>
      <c r="AL50" s="351"/>
      <c r="AM50" s="352"/>
      <c r="AN50" s="480"/>
      <c r="AO50" s="352"/>
      <c r="AP50" s="14"/>
      <c r="AR50" s="237">
        <f>IF(OR(CNGE_2025_M1_Secc12_Sub2!$S67&lt;&gt;1,COUNTBLANK($D50)=1),IF(COUNTBLANK(H50:AO50)=33,0,1),IF(AND(COUNTBLANK(D50)=1,COUNTA(H50:Z50)=1,COUNTA(AB50:AO50)=0),0,IF(AND(COUNTA(H50:Z50)=7,COUNTA(AB50:AM50)=4,AN50=""),0,IF(AND(COUNTA(D50:O50)=4,COUNTA(P50:Z50)=1,COUNTA(AB50:AM50)=3,AN50&lt;&gt;""),0,1))))</f>
        <v>0</v>
      </c>
      <c r="AS50" s="237">
        <f t="shared" si="0"/>
        <v>0</v>
      </c>
      <c r="AT50" s="310" t="str" cm="1">
        <f t="array" aca="1" ref="AT50" ca="1">_xlfn.TEXTJOIN("",TRUE,IFERROR((MID(X50,ROW(INDIRECT("1:"&amp;LEN(X50))),1)*1),""))</f>
        <v/>
      </c>
      <c r="AU50" s="310" t="str" cm="1">
        <f t="array" aca="1" ref="AU50" ca="1">_xlfn.TEXTJOIN("",TRUE,IFERROR((MID(AB50,ROW(INDIRECT("1:"&amp;LEN(AB50))),1)*1),""))</f>
        <v/>
      </c>
      <c r="AV50" s="237">
        <f t="shared" ca="1" si="1"/>
        <v>0</v>
      </c>
      <c r="AW50" s="237">
        <f t="shared" ca="1" si="2"/>
        <v>0</v>
      </c>
      <c r="AX50" s="310" t="str" cm="1">
        <f t="array" aca="1" ref="AX50" ca="1">_xlfn.TEXTJOIN("",TRUE,IFERROR((MID(AK50,ROW(INDIRECT("1:"&amp;LEN(AK50))),1)*1),""))</f>
        <v/>
      </c>
      <c r="AY50" s="237">
        <f t="shared" ca="1" si="3"/>
        <v>0</v>
      </c>
      <c r="AZ50">
        <f t="shared" si="4"/>
        <v>0</v>
      </c>
      <c r="BA50">
        <f t="shared" si="5"/>
        <v>-2</v>
      </c>
      <c r="BB50">
        <f t="shared" si="6"/>
        <v>0</v>
      </c>
    </row>
    <row r="51" spans="1:54" ht="15" customHeight="1">
      <c r="A51" s="303"/>
      <c r="C51" s="311" t="s">
        <v>5038</v>
      </c>
      <c r="D51" s="469" t="str">
        <f>IF(CNGE_2025_M1_Secc12_Sub1!D50="","",CNGE_2025_M1_Secc12_Sub1!D50)</f>
        <v/>
      </c>
      <c r="E51" s="326"/>
      <c r="F51" s="326"/>
      <c r="G51" s="327"/>
      <c r="H51" s="443"/>
      <c r="I51" s="352"/>
      <c r="J51" s="480"/>
      <c r="K51" s="351"/>
      <c r="L51" s="352"/>
      <c r="M51" s="536"/>
      <c r="N51" s="471"/>
      <c r="O51" s="472"/>
      <c r="P51" s="488" t="str">
        <f>IF(R51="","",VLOOKUP(R51,Presentación!$AL$3:$AM$573,2,FALSE))</f>
        <v/>
      </c>
      <c r="Q51" s="327"/>
      <c r="R51" s="537"/>
      <c r="S51" s="351"/>
      <c r="T51" s="352"/>
      <c r="U51" s="537"/>
      <c r="V51" s="351"/>
      <c r="W51" s="352"/>
      <c r="X51" s="480"/>
      <c r="Y51" s="351"/>
      <c r="Z51" s="352"/>
      <c r="AA51" s="226" t="s">
        <v>5620</v>
      </c>
      <c r="AB51" s="480"/>
      <c r="AC51" s="351"/>
      <c r="AD51" s="352"/>
      <c r="AE51" s="480"/>
      <c r="AF51" s="351"/>
      <c r="AG51" s="352"/>
      <c r="AH51" s="480"/>
      <c r="AI51" s="351"/>
      <c r="AJ51" s="352"/>
      <c r="AK51" s="480"/>
      <c r="AL51" s="351"/>
      <c r="AM51" s="352"/>
      <c r="AN51" s="480"/>
      <c r="AO51" s="352"/>
      <c r="AP51" s="14"/>
      <c r="AR51" s="237">
        <f>IF(OR(CNGE_2025_M1_Secc12_Sub2!$S68&lt;&gt;1,COUNTBLANK($D51)=1),IF(COUNTBLANK(H51:AO51)=33,0,1),IF(AND(COUNTBLANK(D51)=1,COUNTA(H51:Z51)=1,COUNTA(AB51:AO51)=0),0,IF(AND(COUNTA(H51:Z51)=7,COUNTA(AB51:AM51)=4,AN51=""),0,IF(AND(COUNTA(D51:O51)=4,COUNTA(P51:Z51)=1,COUNTA(AB51:AM51)=3,AN51&lt;&gt;""),0,1))))</f>
        <v>0</v>
      </c>
      <c r="AS51" s="237">
        <f t="shared" si="0"/>
        <v>0</v>
      </c>
      <c r="AT51" s="310" t="str" cm="1">
        <f t="array" aca="1" ref="AT51" ca="1">_xlfn.TEXTJOIN("",TRUE,IFERROR((MID(X51,ROW(INDIRECT("1:"&amp;LEN(X51))),1)*1),""))</f>
        <v/>
      </c>
      <c r="AU51" s="310" t="str" cm="1">
        <f t="array" aca="1" ref="AU51" ca="1">_xlfn.TEXTJOIN("",TRUE,IFERROR((MID(AB51,ROW(INDIRECT("1:"&amp;LEN(AB51))),1)*1),""))</f>
        <v/>
      </c>
      <c r="AV51" s="237">
        <f t="shared" ca="1" si="1"/>
        <v>0</v>
      </c>
      <c r="AW51" s="237">
        <f t="shared" ca="1" si="2"/>
        <v>0</v>
      </c>
      <c r="AX51" s="310" t="str" cm="1">
        <f t="array" aca="1" ref="AX51" ca="1">_xlfn.TEXTJOIN("",TRUE,IFERROR((MID(AK51,ROW(INDIRECT("1:"&amp;LEN(AK51))),1)*1),""))</f>
        <v/>
      </c>
      <c r="AY51" s="237">
        <f t="shared" ca="1" si="3"/>
        <v>0</v>
      </c>
      <c r="AZ51">
        <f t="shared" si="4"/>
        <v>0</v>
      </c>
      <c r="BA51">
        <f t="shared" si="5"/>
        <v>-2</v>
      </c>
      <c r="BB51">
        <f t="shared" si="6"/>
        <v>0</v>
      </c>
    </row>
    <row r="52" spans="1:54" ht="15" customHeight="1">
      <c r="A52" s="303"/>
      <c r="C52" s="311" t="s">
        <v>5039</v>
      </c>
      <c r="D52" s="469" t="str">
        <f>IF(CNGE_2025_M1_Secc12_Sub1!D51="","",CNGE_2025_M1_Secc12_Sub1!D51)</f>
        <v/>
      </c>
      <c r="E52" s="326"/>
      <c r="F52" s="326"/>
      <c r="G52" s="327"/>
      <c r="H52" s="443"/>
      <c r="I52" s="352"/>
      <c r="J52" s="480"/>
      <c r="K52" s="351"/>
      <c r="L52" s="352"/>
      <c r="M52" s="536"/>
      <c r="N52" s="471"/>
      <c r="O52" s="472"/>
      <c r="P52" s="488" t="str">
        <f>IF(R52="","",VLOOKUP(R52,Presentación!$AL$3:$AM$573,2,FALSE))</f>
        <v/>
      </c>
      <c r="Q52" s="327"/>
      <c r="R52" s="537"/>
      <c r="S52" s="351"/>
      <c r="T52" s="352"/>
      <c r="U52" s="537"/>
      <c r="V52" s="351"/>
      <c r="W52" s="352"/>
      <c r="X52" s="480"/>
      <c r="Y52" s="351"/>
      <c r="Z52" s="352"/>
      <c r="AA52" s="226" t="s">
        <v>5620</v>
      </c>
      <c r="AB52" s="480"/>
      <c r="AC52" s="351"/>
      <c r="AD52" s="352"/>
      <c r="AE52" s="480"/>
      <c r="AF52" s="351"/>
      <c r="AG52" s="352"/>
      <c r="AH52" s="480"/>
      <c r="AI52" s="351"/>
      <c r="AJ52" s="352"/>
      <c r="AK52" s="480"/>
      <c r="AL52" s="351"/>
      <c r="AM52" s="352"/>
      <c r="AN52" s="480"/>
      <c r="AO52" s="352"/>
      <c r="AP52" s="14"/>
      <c r="AR52" s="237">
        <f>IF(OR(CNGE_2025_M1_Secc12_Sub2!$S69&lt;&gt;1,COUNTBLANK($D52)=1),IF(COUNTBLANK(H52:AO52)=33,0,1),IF(AND(COUNTBLANK(D52)=1,COUNTA(H52:Z52)=1,COUNTA(AB52:AO52)=0),0,IF(AND(COUNTA(H52:Z52)=7,COUNTA(AB52:AM52)=4,AN52=""),0,IF(AND(COUNTA(D52:O52)=4,COUNTA(P52:Z52)=1,COUNTA(AB52:AM52)=3,AN52&lt;&gt;""),0,1))))</f>
        <v>0</v>
      </c>
      <c r="AS52" s="237">
        <f t="shared" si="0"/>
        <v>0</v>
      </c>
      <c r="AT52" s="310" t="str" cm="1">
        <f t="array" aca="1" ref="AT52" ca="1">_xlfn.TEXTJOIN("",TRUE,IFERROR((MID(X52,ROW(INDIRECT("1:"&amp;LEN(X52))),1)*1),""))</f>
        <v/>
      </c>
      <c r="AU52" s="310" t="str" cm="1">
        <f t="array" aca="1" ref="AU52" ca="1">_xlfn.TEXTJOIN("",TRUE,IFERROR((MID(AB52,ROW(INDIRECT("1:"&amp;LEN(AB52))),1)*1),""))</f>
        <v/>
      </c>
      <c r="AV52" s="237">
        <f t="shared" ca="1" si="1"/>
        <v>0</v>
      </c>
      <c r="AW52" s="237">
        <f t="shared" ca="1" si="2"/>
        <v>0</v>
      </c>
      <c r="AX52" s="310" t="str" cm="1">
        <f t="array" aca="1" ref="AX52" ca="1">_xlfn.TEXTJOIN("",TRUE,IFERROR((MID(AK52,ROW(INDIRECT("1:"&amp;LEN(AK52))),1)*1),""))</f>
        <v/>
      </c>
      <c r="AY52" s="237">
        <f t="shared" ca="1" si="3"/>
        <v>0</v>
      </c>
      <c r="AZ52">
        <f t="shared" si="4"/>
        <v>0</v>
      </c>
      <c r="BA52">
        <f t="shared" si="5"/>
        <v>-2</v>
      </c>
      <c r="BB52">
        <f t="shared" si="6"/>
        <v>0</v>
      </c>
    </row>
    <row r="53" spans="1:54" ht="15" customHeight="1">
      <c r="A53" s="303"/>
      <c r="C53" s="311" t="s">
        <v>5040</v>
      </c>
      <c r="D53" s="469" t="str">
        <f>IF(CNGE_2025_M1_Secc12_Sub1!D52="","",CNGE_2025_M1_Secc12_Sub1!D52)</f>
        <v/>
      </c>
      <c r="E53" s="326"/>
      <c r="F53" s="326"/>
      <c r="G53" s="327"/>
      <c r="H53" s="443"/>
      <c r="I53" s="352"/>
      <c r="J53" s="480"/>
      <c r="K53" s="351"/>
      <c r="L53" s="352"/>
      <c r="M53" s="536"/>
      <c r="N53" s="471"/>
      <c r="O53" s="472"/>
      <c r="P53" s="488" t="str">
        <f>IF(R53="","",VLOOKUP(R53,Presentación!$AL$3:$AM$573,2,FALSE))</f>
        <v/>
      </c>
      <c r="Q53" s="327"/>
      <c r="R53" s="537"/>
      <c r="S53" s="351"/>
      <c r="T53" s="352"/>
      <c r="U53" s="537"/>
      <c r="V53" s="351"/>
      <c r="W53" s="352"/>
      <c r="X53" s="480"/>
      <c r="Y53" s="351"/>
      <c r="Z53" s="352"/>
      <c r="AA53" s="226" t="s">
        <v>5620</v>
      </c>
      <c r="AB53" s="480"/>
      <c r="AC53" s="351"/>
      <c r="AD53" s="352"/>
      <c r="AE53" s="480"/>
      <c r="AF53" s="351"/>
      <c r="AG53" s="352"/>
      <c r="AH53" s="480"/>
      <c r="AI53" s="351"/>
      <c r="AJ53" s="352"/>
      <c r="AK53" s="480"/>
      <c r="AL53" s="351"/>
      <c r="AM53" s="352"/>
      <c r="AN53" s="480"/>
      <c r="AO53" s="352"/>
      <c r="AP53" s="14"/>
      <c r="AR53" s="237">
        <f>IF(OR(CNGE_2025_M1_Secc12_Sub2!$S70&lt;&gt;1,COUNTBLANK($D53)=1),IF(COUNTBLANK(H53:AO53)=33,0,1),IF(AND(COUNTBLANK(D53)=1,COUNTA(H53:Z53)=1,COUNTA(AB53:AO53)=0),0,IF(AND(COUNTA(H53:Z53)=7,COUNTA(AB53:AM53)=4,AN53=""),0,IF(AND(COUNTA(D53:O53)=4,COUNTA(P53:Z53)=1,COUNTA(AB53:AM53)=3,AN53&lt;&gt;""),0,1))))</f>
        <v>0</v>
      </c>
      <c r="AS53" s="237">
        <f t="shared" si="0"/>
        <v>0</v>
      </c>
      <c r="AT53" s="310" t="str" cm="1">
        <f t="array" aca="1" ref="AT53" ca="1">_xlfn.TEXTJOIN("",TRUE,IFERROR((MID(X53,ROW(INDIRECT("1:"&amp;LEN(X53))),1)*1),""))</f>
        <v/>
      </c>
      <c r="AU53" s="310" t="str" cm="1">
        <f t="array" aca="1" ref="AU53" ca="1">_xlfn.TEXTJOIN("",TRUE,IFERROR((MID(AB53,ROW(INDIRECT("1:"&amp;LEN(AB53))),1)*1),""))</f>
        <v/>
      </c>
      <c r="AV53" s="237">
        <f t="shared" ca="1" si="1"/>
        <v>0</v>
      </c>
      <c r="AW53" s="237">
        <f t="shared" ca="1" si="2"/>
        <v>0</v>
      </c>
      <c r="AX53" s="310" t="str" cm="1">
        <f t="array" aca="1" ref="AX53" ca="1">_xlfn.TEXTJOIN("",TRUE,IFERROR((MID(AK53,ROW(INDIRECT("1:"&amp;LEN(AK53))),1)*1),""))</f>
        <v/>
      </c>
      <c r="AY53" s="237">
        <f t="shared" ca="1" si="3"/>
        <v>0</v>
      </c>
      <c r="AZ53">
        <f t="shared" si="4"/>
        <v>0</v>
      </c>
      <c r="BA53">
        <f t="shared" si="5"/>
        <v>-2</v>
      </c>
      <c r="BB53">
        <f t="shared" si="6"/>
        <v>0</v>
      </c>
    </row>
    <row r="54" spans="1:54" ht="15" customHeight="1">
      <c r="A54" s="303"/>
      <c r="C54" s="311" t="s">
        <v>5041</v>
      </c>
      <c r="D54" s="469" t="str">
        <f>IF(CNGE_2025_M1_Secc12_Sub1!D53="","",CNGE_2025_M1_Secc12_Sub1!D53)</f>
        <v/>
      </c>
      <c r="E54" s="326"/>
      <c r="F54" s="326"/>
      <c r="G54" s="327"/>
      <c r="H54" s="443"/>
      <c r="I54" s="352"/>
      <c r="J54" s="480"/>
      <c r="K54" s="351"/>
      <c r="L54" s="352"/>
      <c r="M54" s="536"/>
      <c r="N54" s="471"/>
      <c r="O54" s="472"/>
      <c r="P54" s="488" t="str">
        <f>IF(R54="","",VLOOKUP(R54,Presentación!$AL$3:$AM$573,2,FALSE))</f>
        <v/>
      </c>
      <c r="Q54" s="327"/>
      <c r="R54" s="537"/>
      <c r="S54" s="351"/>
      <c r="T54" s="352"/>
      <c r="U54" s="537"/>
      <c r="V54" s="351"/>
      <c r="W54" s="352"/>
      <c r="X54" s="480"/>
      <c r="Y54" s="351"/>
      <c r="Z54" s="352"/>
      <c r="AA54" s="226" t="s">
        <v>5620</v>
      </c>
      <c r="AB54" s="480"/>
      <c r="AC54" s="351"/>
      <c r="AD54" s="352"/>
      <c r="AE54" s="480"/>
      <c r="AF54" s="351"/>
      <c r="AG54" s="352"/>
      <c r="AH54" s="480"/>
      <c r="AI54" s="351"/>
      <c r="AJ54" s="352"/>
      <c r="AK54" s="480"/>
      <c r="AL54" s="351"/>
      <c r="AM54" s="352"/>
      <c r="AN54" s="480"/>
      <c r="AO54" s="352"/>
      <c r="AP54" s="14"/>
      <c r="AR54" s="237">
        <f>IF(OR(CNGE_2025_M1_Secc12_Sub2!$S71&lt;&gt;1,COUNTBLANK($D54)=1),IF(COUNTBLANK(H54:AO54)=33,0,1),IF(AND(COUNTBLANK(D54)=1,COUNTA(H54:Z54)=1,COUNTA(AB54:AO54)=0),0,IF(AND(COUNTA(H54:Z54)=7,COUNTA(AB54:AM54)=4,AN54=""),0,IF(AND(COUNTA(D54:O54)=4,COUNTA(P54:Z54)=1,COUNTA(AB54:AM54)=3,AN54&lt;&gt;""),0,1))))</f>
        <v>0</v>
      </c>
      <c r="AS54" s="237">
        <f t="shared" si="0"/>
        <v>0</v>
      </c>
      <c r="AT54" s="310" t="str" cm="1">
        <f t="array" aca="1" ref="AT54" ca="1">_xlfn.TEXTJOIN("",TRUE,IFERROR((MID(X54,ROW(INDIRECT("1:"&amp;LEN(X54))),1)*1),""))</f>
        <v/>
      </c>
      <c r="AU54" s="310" t="str" cm="1">
        <f t="array" aca="1" ref="AU54" ca="1">_xlfn.TEXTJOIN("",TRUE,IFERROR((MID(AB54,ROW(INDIRECT("1:"&amp;LEN(AB54))),1)*1),""))</f>
        <v/>
      </c>
      <c r="AV54" s="237">
        <f t="shared" ca="1" si="1"/>
        <v>0</v>
      </c>
      <c r="AW54" s="237">
        <f t="shared" ca="1" si="2"/>
        <v>0</v>
      </c>
      <c r="AX54" s="310" t="str" cm="1">
        <f t="array" aca="1" ref="AX54" ca="1">_xlfn.TEXTJOIN("",TRUE,IFERROR((MID(AK54,ROW(INDIRECT("1:"&amp;LEN(AK54))),1)*1),""))</f>
        <v/>
      </c>
      <c r="AY54" s="237">
        <f t="shared" ca="1" si="3"/>
        <v>0</v>
      </c>
      <c r="AZ54">
        <f t="shared" si="4"/>
        <v>0</v>
      </c>
      <c r="BA54">
        <f t="shared" si="5"/>
        <v>-2</v>
      </c>
      <c r="BB54">
        <f t="shared" si="6"/>
        <v>0</v>
      </c>
    </row>
    <row r="55" spans="1:54" ht="15" customHeight="1">
      <c r="A55" s="303"/>
      <c r="C55" s="311" t="s">
        <v>5042</v>
      </c>
      <c r="D55" s="469" t="str">
        <f>IF(CNGE_2025_M1_Secc12_Sub1!D54="","",CNGE_2025_M1_Secc12_Sub1!D54)</f>
        <v/>
      </c>
      <c r="E55" s="326"/>
      <c r="F55" s="326"/>
      <c r="G55" s="327"/>
      <c r="H55" s="443"/>
      <c r="I55" s="352"/>
      <c r="J55" s="480"/>
      <c r="K55" s="351"/>
      <c r="L55" s="352"/>
      <c r="M55" s="536"/>
      <c r="N55" s="471"/>
      <c r="O55" s="472"/>
      <c r="P55" s="488" t="str">
        <f>IF(R55="","",VLOOKUP(R55,Presentación!$AL$3:$AM$573,2,FALSE))</f>
        <v/>
      </c>
      <c r="Q55" s="327"/>
      <c r="R55" s="537"/>
      <c r="S55" s="351"/>
      <c r="T55" s="352"/>
      <c r="U55" s="537"/>
      <c r="V55" s="351"/>
      <c r="W55" s="352"/>
      <c r="X55" s="480"/>
      <c r="Y55" s="351"/>
      <c r="Z55" s="352"/>
      <c r="AA55" s="226" t="s">
        <v>5620</v>
      </c>
      <c r="AB55" s="480"/>
      <c r="AC55" s="351"/>
      <c r="AD55" s="352"/>
      <c r="AE55" s="480"/>
      <c r="AF55" s="351"/>
      <c r="AG55" s="352"/>
      <c r="AH55" s="480"/>
      <c r="AI55" s="351"/>
      <c r="AJ55" s="352"/>
      <c r="AK55" s="480"/>
      <c r="AL55" s="351"/>
      <c r="AM55" s="352"/>
      <c r="AN55" s="480"/>
      <c r="AO55" s="352"/>
      <c r="AP55" s="14"/>
      <c r="AR55" s="237">
        <f>IF(OR(CNGE_2025_M1_Secc12_Sub2!$S72&lt;&gt;1,COUNTBLANK($D55)=1),IF(COUNTBLANK(H55:AO55)=33,0,1),IF(AND(COUNTBLANK(D55)=1,COUNTA(H55:Z55)=1,COUNTA(AB55:AO55)=0),0,IF(AND(COUNTA(H55:Z55)=7,COUNTA(AB55:AM55)=4,AN55=""),0,IF(AND(COUNTA(D55:O55)=4,COUNTA(P55:Z55)=1,COUNTA(AB55:AM55)=3,AN55&lt;&gt;""),0,1))))</f>
        <v>0</v>
      </c>
      <c r="AS55" s="237">
        <f t="shared" si="0"/>
        <v>0</v>
      </c>
      <c r="AT55" s="310" t="str" cm="1">
        <f t="array" aca="1" ref="AT55" ca="1">_xlfn.TEXTJOIN("",TRUE,IFERROR((MID(X55,ROW(INDIRECT("1:"&amp;LEN(X55))),1)*1),""))</f>
        <v/>
      </c>
      <c r="AU55" s="310" t="str" cm="1">
        <f t="array" aca="1" ref="AU55" ca="1">_xlfn.TEXTJOIN("",TRUE,IFERROR((MID(AB55,ROW(INDIRECT("1:"&amp;LEN(AB55))),1)*1),""))</f>
        <v/>
      </c>
      <c r="AV55" s="237">
        <f t="shared" ca="1" si="1"/>
        <v>0</v>
      </c>
      <c r="AW55" s="237">
        <f t="shared" ca="1" si="2"/>
        <v>0</v>
      </c>
      <c r="AX55" s="310" t="str" cm="1">
        <f t="array" aca="1" ref="AX55" ca="1">_xlfn.TEXTJOIN("",TRUE,IFERROR((MID(AK55,ROW(INDIRECT("1:"&amp;LEN(AK55))),1)*1),""))</f>
        <v/>
      </c>
      <c r="AY55" s="237">
        <f t="shared" ca="1" si="3"/>
        <v>0</v>
      </c>
      <c r="AZ55">
        <f t="shared" si="4"/>
        <v>0</v>
      </c>
      <c r="BA55">
        <f t="shared" si="5"/>
        <v>-2</v>
      </c>
      <c r="BB55">
        <f t="shared" si="6"/>
        <v>0</v>
      </c>
    </row>
    <row r="56" spans="1:54" ht="15" customHeight="1">
      <c r="A56" s="303"/>
      <c r="C56" s="311" t="s">
        <v>5043</v>
      </c>
      <c r="D56" s="469" t="str">
        <f>IF(CNGE_2025_M1_Secc12_Sub1!D55="","",CNGE_2025_M1_Secc12_Sub1!D55)</f>
        <v/>
      </c>
      <c r="E56" s="326"/>
      <c r="F56" s="326"/>
      <c r="G56" s="327"/>
      <c r="H56" s="443"/>
      <c r="I56" s="352"/>
      <c r="J56" s="480"/>
      <c r="K56" s="351"/>
      <c r="L56" s="352"/>
      <c r="M56" s="536"/>
      <c r="N56" s="471"/>
      <c r="O56" s="472"/>
      <c r="P56" s="488" t="str">
        <f>IF(R56="","",VLOOKUP(R56,Presentación!$AL$3:$AM$573,2,FALSE))</f>
        <v/>
      </c>
      <c r="Q56" s="327"/>
      <c r="R56" s="537"/>
      <c r="S56" s="351"/>
      <c r="T56" s="352"/>
      <c r="U56" s="537"/>
      <c r="V56" s="351"/>
      <c r="W56" s="352"/>
      <c r="X56" s="480"/>
      <c r="Y56" s="351"/>
      <c r="Z56" s="352"/>
      <c r="AA56" s="226" t="s">
        <v>5620</v>
      </c>
      <c r="AB56" s="480"/>
      <c r="AC56" s="351"/>
      <c r="AD56" s="352"/>
      <c r="AE56" s="480"/>
      <c r="AF56" s="351"/>
      <c r="AG56" s="352"/>
      <c r="AH56" s="480"/>
      <c r="AI56" s="351"/>
      <c r="AJ56" s="352"/>
      <c r="AK56" s="480"/>
      <c r="AL56" s="351"/>
      <c r="AM56" s="352"/>
      <c r="AN56" s="480"/>
      <c r="AO56" s="352"/>
      <c r="AP56" s="14"/>
      <c r="AR56" s="237">
        <f>IF(OR(CNGE_2025_M1_Secc12_Sub2!$S73&lt;&gt;1,COUNTBLANK($D56)=1),IF(COUNTBLANK(H56:AO56)=33,0,1),IF(AND(COUNTBLANK(D56)=1,COUNTA(H56:Z56)=1,COUNTA(AB56:AO56)=0),0,IF(AND(COUNTA(H56:Z56)=7,COUNTA(AB56:AM56)=4,AN56=""),0,IF(AND(COUNTA(D56:O56)=4,COUNTA(P56:Z56)=1,COUNTA(AB56:AM56)=3,AN56&lt;&gt;""),0,1))))</f>
        <v>0</v>
      </c>
      <c r="AS56" s="237">
        <f t="shared" si="0"/>
        <v>0</v>
      </c>
      <c r="AT56" s="310" t="str" cm="1">
        <f t="array" aca="1" ref="AT56" ca="1">_xlfn.TEXTJOIN("",TRUE,IFERROR((MID(X56,ROW(INDIRECT("1:"&amp;LEN(X56))),1)*1),""))</f>
        <v/>
      </c>
      <c r="AU56" s="310" t="str" cm="1">
        <f t="array" aca="1" ref="AU56" ca="1">_xlfn.TEXTJOIN("",TRUE,IFERROR((MID(AB56,ROW(INDIRECT("1:"&amp;LEN(AB56))),1)*1),""))</f>
        <v/>
      </c>
      <c r="AV56" s="237">
        <f t="shared" ca="1" si="1"/>
        <v>0</v>
      </c>
      <c r="AW56" s="237">
        <f t="shared" ca="1" si="2"/>
        <v>0</v>
      </c>
      <c r="AX56" s="310" t="str" cm="1">
        <f t="array" aca="1" ref="AX56" ca="1">_xlfn.TEXTJOIN("",TRUE,IFERROR((MID(AK56,ROW(INDIRECT("1:"&amp;LEN(AK56))),1)*1),""))</f>
        <v/>
      </c>
      <c r="AY56" s="237">
        <f t="shared" ca="1" si="3"/>
        <v>0</v>
      </c>
      <c r="AZ56">
        <f t="shared" si="4"/>
        <v>0</v>
      </c>
      <c r="BA56">
        <f t="shared" si="5"/>
        <v>-2</v>
      </c>
      <c r="BB56">
        <f t="shared" si="6"/>
        <v>0</v>
      </c>
    </row>
    <row r="57" spans="1:54" ht="15" customHeight="1">
      <c r="A57" s="303"/>
      <c r="C57" s="311" t="s">
        <v>5044</v>
      </c>
      <c r="D57" s="469" t="str">
        <f>IF(CNGE_2025_M1_Secc12_Sub1!D56="","",CNGE_2025_M1_Secc12_Sub1!D56)</f>
        <v/>
      </c>
      <c r="E57" s="326"/>
      <c r="F57" s="326"/>
      <c r="G57" s="327"/>
      <c r="H57" s="443"/>
      <c r="I57" s="352"/>
      <c r="J57" s="480"/>
      <c r="K57" s="351"/>
      <c r="L57" s="352"/>
      <c r="M57" s="536"/>
      <c r="N57" s="471"/>
      <c r="O57" s="472"/>
      <c r="P57" s="488" t="str">
        <f>IF(R57="","",VLOOKUP(R57,Presentación!$AL$3:$AM$573,2,FALSE))</f>
        <v/>
      </c>
      <c r="Q57" s="327"/>
      <c r="R57" s="537"/>
      <c r="S57" s="351"/>
      <c r="T57" s="352"/>
      <c r="U57" s="537"/>
      <c r="V57" s="351"/>
      <c r="W57" s="352"/>
      <c r="X57" s="480"/>
      <c r="Y57" s="351"/>
      <c r="Z57" s="352"/>
      <c r="AA57" s="226" t="s">
        <v>5620</v>
      </c>
      <c r="AB57" s="480"/>
      <c r="AC57" s="351"/>
      <c r="AD57" s="352"/>
      <c r="AE57" s="480"/>
      <c r="AF57" s="351"/>
      <c r="AG57" s="352"/>
      <c r="AH57" s="480"/>
      <c r="AI57" s="351"/>
      <c r="AJ57" s="352"/>
      <c r="AK57" s="480"/>
      <c r="AL57" s="351"/>
      <c r="AM57" s="352"/>
      <c r="AN57" s="480"/>
      <c r="AO57" s="352"/>
      <c r="AP57" s="14"/>
      <c r="AR57" s="237">
        <f>IF(OR(CNGE_2025_M1_Secc12_Sub2!$S74&lt;&gt;1,COUNTBLANK($D57)=1),IF(COUNTBLANK(H57:AO57)=33,0,1),IF(AND(COUNTBLANK(D57)=1,COUNTA(H57:Z57)=1,COUNTA(AB57:AO57)=0),0,IF(AND(COUNTA(H57:Z57)=7,COUNTA(AB57:AM57)=4,AN57=""),0,IF(AND(COUNTA(D57:O57)=4,COUNTA(P57:Z57)=1,COUNTA(AB57:AM57)=3,AN57&lt;&gt;""),0,1))))</f>
        <v>0</v>
      </c>
      <c r="AS57" s="237">
        <f t="shared" si="0"/>
        <v>0</v>
      </c>
      <c r="AT57" s="310" t="str" cm="1">
        <f t="array" aca="1" ref="AT57" ca="1">_xlfn.TEXTJOIN("",TRUE,IFERROR((MID(X57,ROW(INDIRECT("1:"&amp;LEN(X57))),1)*1),""))</f>
        <v/>
      </c>
      <c r="AU57" s="310" t="str" cm="1">
        <f t="array" aca="1" ref="AU57" ca="1">_xlfn.TEXTJOIN("",TRUE,IFERROR((MID(AB57,ROW(INDIRECT("1:"&amp;LEN(AB57))),1)*1),""))</f>
        <v/>
      </c>
      <c r="AV57" s="237">
        <f t="shared" ca="1" si="1"/>
        <v>0</v>
      </c>
      <c r="AW57" s="237">
        <f t="shared" ca="1" si="2"/>
        <v>0</v>
      </c>
      <c r="AX57" s="310" t="str" cm="1">
        <f t="array" aca="1" ref="AX57" ca="1">_xlfn.TEXTJOIN("",TRUE,IFERROR((MID(AK57,ROW(INDIRECT("1:"&amp;LEN(AK57))),1)*1),""))</f>
        <v/>
      </c>
      <c r="AY57" s="237">
        <f t="shared" ca="1" si="3"/>
        <v>0</v>
      </c>
      <c r="AZ57">
        <f t="shared" si="4"/>
        <v>0</v>
      </c>
      <c r="BA57">
        <f t="shared" si="5"/>
        <v>-2</v>
      </c>
      <c r="BB57">
        <f t="shared" si="6"/>
        <v>0</v>
      </c>
    </row>
    <row r="58" spans="1:54" ht="15" customHeight="1">
      <c r="A58" s="303"/>
      <c r="C58" s="311" t="s">
        <v>5045</v>
      </c>
      <c r="D58" s="469" t="str">
        <f>IF(CNGE_2025_M1_Secc12_Sub1!D57="","",CNGE_2025_M1_Secc12_Sub1!D57)</f>
        <v/>
      </c>
      <c r="E58" s="326"/>
      <c r="F58" s="326"/>
      <c r="G58" s="327"/>
      <c r="H58" s="443"/>
      <c r="I58" s="352"/>
      <c r="J58" s="480"/>
      <c r="K58" s="351"/>
      <c r="L58" s="352"/>
      <c r="M58" s="536"/>
      <c r="N58" s="471"/>
      <c r="O58" s="472"/>
      <c r="P58" s="488" t="str">
        <f>IF(R58="","",VLOOKUP(R58,Presentación!$AL$3:$AM$573,2,FALSE))</f>
        <v/>
      </c>
      <c r="Q58" s="327"/>
      <c r="R58" s="537"/>
      <c r="S58" s="351"/>
      <c r="T58" s="352"/>
      <c r="U58" s="537"/>
      <c r="V58" s="351"/>
      <c r="W58" s="352"/>
      <c r="X58" s="480"/>
      <c r="Y58" s="351"/>
      <c r="Z58" s="352"/>
      <c r="AA58" s="226" t="s">
        <v>5620</v>
      </c>
      <c r="AB58" s="480"/>
      <c r="AC58" s="351"/>
      <c r="AD58" s="352"/>
      <c r="AE58" s="480"/>
      <c r="AF58" s="351"/>
      <c r="AG58" s="352"/>
      <c r="AH58" s="480"/>
      <c r="AI58" s="351"/>
      <c r="AJ58" s="352"/>
      <c r="AK58" s="480"/>
      <c r="AL58" s="351"/>
      <c r="AM58" s="352"/>
      <c r="AN58" s="480"/>
      <c r="AO58" s="352"/>
      <c r="AP58" s="14"/>
      <c r="AR58" s="237">
        <f>IF(OR(CNGE_2025_M1_Secc12_Sub2!$S75&lt;&gt;1,COUNTBLANK($D58)=1),IF(COUNTBLANK(H58:AO58)=33,0,1),IF(AND(COUNTBLANK(D58)=1,COUNTA(H58:Z58)=1,COUNTA(AB58:AO58)=0),0,IF(AND(COUNTA(H58:Z58)=7,COUNTA(AB58:AM58)=4,AN58=""),0,IF(AND(COUNTA(D58:O58)=4,COUNTA(P58:Z58)=1,COUNTA(AB58:AM58)=3,AN58&lt;&gt;""),0,1))))</f>
        <v>0</v>
      </c>
      <c r="AS58" s="237">
        <f t="shared" si="0"/>
        <v>0</v>
      </c>
      <c r="AT58" s="310" t="str" cm="1">
        <f t="array" aca="1" ref="AT58" ca="1">_xlfn.TEXTJOIN("",TRUE,IFERROR((MID(X58,ROW(INDIRECT("1:"&amp;LEN(X58))),1)*1),""))</f>
        <v/>
      </c>
      <c r="AU58" s="310" t="str" cm="1">
        <f t="array" aca="1" ref="AU58" ca="1">_xlfn.TEXTJOIN("",TRUE,IFERROR((MID(AB58,ROW(INDIRECT("1:"&amp;LEN(AB58))),1)*1),""))</f>
        <v/>
      </c>
      <c r="AV58" s="237">
        <f t="shared" ca="1" si="1"/>
        <v>0</v>
      </c>
      <c r="AW58" s="237">
        <f t="shared" ca="1" si="2"/>
        <v>0</v>
      </c>
      <c r="AX58" s="310" t="str" cm="1">
        <f t="array" aca="1" ref="AX58" ca="1">_xlfn.TEXTJOIN("",TRUE,IFERROR((MID(AK58,ROW(INDIRECT("1:"&amp;LEN(AK58))),1)*1),""))</f>
        <v/>
      </c>
      <c r="AY58" s="237">
        <f t="shared" ca="1" si="3"/>
        <v>0</v>
      </c>
      <c r="AZ58">
        <f t="shared" si="4"/>
        <v>0</v>
      </c>
      <c r="BA58">
        <f t="shared" si="5"/>
        <v>-2</v>
      </c>
      <c r="BB58">
        <f t="shared" si="6"/>
        <v>0</v>
      </c>
    </row>
    <row r="59" spans="1:54" ht="15" customHeight="1">
      <c r="A59" s="303"/>
      <c r="C59" s="311" t="s">
        <v>5046</v>
      </c>
      <c r="D59" s="469" t="str">
        <f>IF(CNGE_2025_M1_Secc12_Sub1!D58="","",CNGE_2025_M1_Secc12_Sub1!D58)</f>
        <v/>
      </c>
      <c r="E59" s="326"/>
      <c r="F59" s="326"/>
      <c r="G59" s="327"/>
      <c r="H59" s="443"/>
      <c r="I59" s="352"/>
      <c r="J59" s="480"/>
      <c r="K59" s="351"/>
      <c r="L59" s="352"/>
      <c r="M59" s="536"/>
      <c r="N59" s="471"/>
      <c r="O59" s="472"/>
      <c r="P59" s="488" t="str">
        <f>IF(R59="","",VLOOKUP(R59,Presentación!$AL$3:$AM$573,2,FALSE))</f>
        <v/>
      </c>
      <c r="Q59" s="327"/>
      <c r="R59" s="537"/>
      <c r="S59" s="351"/>
      <c r="T59" s="352"/>
      <c r="U59" s="537"/>
      <c r="V59" s="351"/>
      <c r="W59" s="352"/>
      <c r="X59" s="480"/>
      <c r="Y59" s="351"/>
      <c r="Z59" s="352"/>
      <c r="AA59" s="226" t="s">
        <v>5620</v>
      </c>
      <c r="AB59" s="480"/>
      <c r="AC59" s="351"/>
      <c r="AD59" s="352"/>
      <c r="AE59" s="480"/>
      <c r="AF59" s="351"/>
      <c r="AG59" s="352"/>
      <c r="AH59" s="480"/>
      <c r="AI59" s="351"/>
      <c r="AJ59" s="352"/>
      <c r="AK59" s="480"/>
      <c r="AL59" s="351"/>
      <c r="AM59" s="352"/>
      <c r="AN59" s="480"/>
      <c r="AO59" s="352"/>
      <c r="AP59" s="14"/>
      <c r="AR59" s="237">
        <f>IF(OR(CNGE_2025_M1_Secc12_Sub2!$S76&lt;&gt;1,COUNTBLANK($D59)=1),IF(COUNTBLANK(H59:AO59)=33,0,1),IF(AND(COUNTBLANK(D59)=1,COUNTA(H59:Z59)=1,COUNTA(AB59:AO59)=0),0,IF(AND(COUNTA(H59:Z59)=7,COUNTA(AB59:AM59)=4,AN59=""),0,IF(AND(COUNTA(D59:O59)=4,COUNTA(P59:Z59)=1,COUNTA(AB59:AM59)=3,AN59&lt;&gt;""),0,1))))</f>
        <v>0</v>
      </c>
      <c r="AS59" s="237">
        <f t="shared" si="0"/>
        <v>0</v>
      </c>
      <c r="AT59" s="310" t="str" cm="1">
        <f t="array" aca="1" ref="AT59" ca="1">_xlfn.TEXTJOIN("",TRUE,IFERROR((MID(X59,ROW(INDIRECT("1:"&amp;LEN(X59))),1)*1),""))</f>
        <v/>
      </c>
      <c r="AU59" s="310" t="str" cm="1">
        <f t="array" aca="1" ref="AU59" ca="1">_xlfn.TEXTJOIN("",TRUE,IFERROR((MID(AB59,ROW(INDIRECT("1:"&amp;LEN(AB59))),1)*1),""))</f>
        <v/>
      </c>
      <c r="AV59" s="237">
        <f t="shared" ca="1" si="1"/>
        <v>0</v>
      </c>
      <c r="AW59" s="237">
        <f t="shared" ca="1" si="2"/>
        <v>0</v>
      </c>
      <c r="AX59" s="310" t="str" cm="1">
        <f t="array" aca="1" ref="AX59" ca="1">_xlfn.TEXTJOIN("",TRUE,IFERROR((MID(AK59,ROW(INDIRECT("1:"&amp;LEN(AK59))),1)*1),""))</f>
        <v/>
      </c>
      <c r="AY59" s="237">
        <f t="shared" ca="1" si="3"/>
        <v>0</v>
      </c>
      <c r="AZ59">
        <f t="shared" si="4"/>
        <v>0</v>
      </c>
      <c r="BA59">
        <f t="shared" si="5"/>
        <v>-2</v>
      </c>
      <c r="BB59">
        <f t="shared" si="6"/>
        <v>0</v>
      </c>
    </row>
    <row r="60" spans="1:54" ht="15" customHeight="1">
      <c r="A60" s="303"/>
      <c r="C60" s="311" t="s">
        <v>5047</v>
      </c>
      <c r="D60" s="469" t="str">
        <f>IF(CNGE_2025_M1_Secc12_Sub1!D59="","",CNGE_2025_M1_Secc12_Sub1!D59)</f>
        <v/>
      </c>
      <c r="E60" s="326"/>
      <c r="F60" s="326"/>
      <c r="G60" s="327"/>
      <c r="H60" s="443"/>
      <c r="I60" s="352"/>
      <c r="J60" s="480"/>
      <c r="K60" s="351"/>
      <c r="L60" s="352"/>
      <c r="M60" s="536"/>
      <c r="N60" s="471"/>
      <c r="O60" s="472"/>
      <c r="P60" s="488" t="str">
        <f>IF(R60="","",VLOOKUP(R60,Presentación!$AL$3:$AM$573,2,FALSE))</f>
        <v/>
      </c>
      <c r="Q60" s="327"/>
      <c r="R60" s="537"/>
      <c r="S60" s="351"/>
      <c r="T60" s="352"/>
      <c r="U60" s="537"/>
      <c r="V60" s="351"/>
      <c r="W60" s="352"/>
      <c r="X60" s="480"/>
      <c r="Y60" s="351"/>
      <c r="Z60" s="352"/>
      <c r="AA60" s="226" t="s">
        <v>5620</v>
      </c>
      <c r="AB60" s="480"/>
      <c r="AC60" s="351"/>
      <c r="AD60" s="352"/>
      <c r="AE60" s="480"/>
      <c r="AF60" s="351"/>
      <c r="AG60" s="352"/>
      <c r="AH60" s="480"/>
      <c r="AI60" s="351"/>
      <c r="AJ60" s="352"/>
      <c r="AK60" s="480"/>
      <c r="AL60" s="351"/>
      <c r="AM60" s="352"/>
      <c r="AN60" s="480"/>
      <c r="AO60" s="352"/>
      <c r="AP60" s="14"/>
      <c r="AR60" s="237">
        <f>IF(OR(CNGE_2025_M1_Secc12_Sub2!$S77&lt;&gt;1,COUNTBLANK($D60)=1),IF(COUNTBLANK(H60:AO60)=33,0,1),IF(AND(COUNTBLANK(D60)=1,COUNTA(H60:Z60)=1,COUNTA(AB60:AO60)=0),0,IF(AND(COUNTA(H60:Z60)=7,COUNTA(AB60:AM60)=4,AN60=""),0,IF(AND(COUNTA(D60:O60)=4,COUNTA(P60:Z60)=1,COUNTA(AB60:AM60)=3,AN60&lt;&gt;""),0,1))))</f>
        <v>0</v>
      </c>
      <c r="AS60" s="237">
        <f t="shared" si="0"/>
        <v>0</v>
      </c>
      <c r="AT60" s="310" t="str" cm="1">
        <f t="array" aca="1" ref="AT60" ca="1">_xlfn.TEXTJOIN("",TRUE,IFERROR((MID(X60,ROW(INDIRECT("1:"&amp;LEN(X60))),1)*1),""))</f>
        <v/>
      </c>
      <c r="AU60" s="310" t="str" cm="1">
        <f t="array" aca="1" ref="AU60" ca="1">_xlfn.TEXTJOIN("",TRUE,IFERROR((MID(AB60,ROW(INDIRECT("1:"&amp;LEN(AB60))),1)*1),""))</f>
        <v/>
      </c>
      <c r="AV60" s="237">
        <f t="shared" ca="1" si="1"/>
        <v>0</v>
      </c>
      <c r="AW60" s="237">
        <f t="shared" ca="1" si="2"/>
        <v>0</v>
      </c>
      <c r="AX60" s="310" t="str" cm="1">
        <f t="array" aca="1" ref="AX60" ca="1">_xlfn.TEXTJOIN("",TRUE,IFERROR((MID(AK60,ROW(INDIRECT("1:"&amp;LEN(AK60))),1)*1),""))</f>
        <v/>
      </c>
      <c r="AY60" s="237">
        <f t="shared" ca="1" si="3"/>
        <v>0</v>
      </c>
      <c r="AZ60">
        <f t="shared" si="4"/>
        <v>0</v>
      </c>
      <c r="BA60">
        <f t="shared" si="5"/>
        <v>-2</v>
      </c>
      <c r="BB60">
        <f t="shared" si="6"/>
        <v>0</v>
      </c>
    </row>
    <row r="61" spans="1:54" ht="15" customHeight="1">
      <c r="A61" s="303"/>
      <c r="C61" s="311" t="s">
        <v>5048</v>
      </c>
      <c r="D61" s="469" t="str">
        <f>IF(CNGE_2025_M1_Secc12_Sub1!D60="","",CNGE_2025_M1_Secc12_Sub1!D60)</f>
        <v/>
      </c>
      <c r="E61" s="326"/>
      <c r="F61" s="326"/>
      <c r="G61" s="327"/>
      <c r="H61" s="443"/>
      <c r="I61" s="352"/>
      <c r="J61" s="480"/>
      <c r="K61" s="351"/>
      <c r="L61" s="352"/>
      <c r="M61" s="536"/>
      <c r="N61" s="471"/>
      <c r="O61" s="472"/>
      <c r="P61" s="488" t="str">
        <f>IF(R61="","",VLOOKUP(R61,Presentación!$AL$3:$AM$573,2,FALSE))</f>
        <v/>
      </c>
      <c r="Q61" s="327"/>
      <c r="R61" s="537"/>
      <c r="S61" s="351"/>
      <c r="T61" s="352"/>
      <c r="U61" s="537"/>
      <c r="V61" s="351"/>
      <c r="W61" s="352"/>
      <c r="X61" s="480"/>
      <c r="Y61" s="351"/>
      <c r="Z61" s="352"/>
      <c r="AA61" s="226" t="s">
        <v>5620</v>
      </c>
      <c r="AB61" s="480"/>
      <c r="AC61" s="351"/>
      <c r="AD61" s="352"/>
      <c r="AE61" s="480"/>
      <c r="AF61" s="351"/>
      <c r="AG61" s="352"/>
      <c r="AH61" s="480"/>
      <c r="AI61" s="351"/>
      <c r="AJ61" s="352"/>
      <c r="AK61" s="480"/>
      <c r="AL61" s="351"/>
      <c r="AM61" s="352"/>
      <c r="AN61" s="480"/>
      <c r="AO61" s="352"/>
      <c r="AP61" s="14"/>
      <c r="AR61" s="237">
        <f>IF(OR(CNGE_2025_M1_Secc12_Sub2!$S78&lt;&gt;1,COUNTBLANK($D61)=1),IF(COUNTBLANK(H61:AO61)=33,0,1),IF(AND(COUNTBLANK(D61)=1,COUNTA(H61:Z61)=1,COUNTA(AB61:AO61)=0),0,IF(AND(COUNTA(H61:Z61)=7,COUNTA(AB61:AM61)=4,AN61=""),0,IF(AND(COUNTA(D61:O61)=4,COUNTA(P61:Z61)=1,COUNTA(AB61:AM61)=3,AN61&lt;&gt;""),0,1))))</f>
        <v>0</v>
      </c>
      <c r="AS61" s="237">
        <f t="shared" si="0"/>
        <v>0</v>
      </c>
      <c r="AT61" s="310" t="str" cm="1">
        <f t="array" aca="1" ref="AT61" ca="1">_xlfn.TEXTJOIN("",TRUE,IFERROR((MID(X61,ROW(INDIRECT("1:"&amp;LEN(X61))),1)*1),""))</f>
        <v/>
      </c>
      <c r="AU61" s="310" t="str" cm="1">
        <f t="array" aca="1" ref="AU61" ca="1">_xlfn.TEXTJOIN("",TRUE,IFERROR((MID(AB61,ROW(INDIRECT("1:"&amp;LEN(AB61))),1)*1),""))</f>
        <v/>
      </c>
      <c r="AV61" s="237">
        <f t="shared" ca="1" si="1"/>
        <v>0</v>
      </c>
      <c r="AW61" s="237">
        <f t="shared" ca="1" si="2"/>
        <v>0</v>
      </c>
      <c r="AX61" s="310" t="str" cm="1">
        <f t="array" aca="1" ref="AX61" ca="1">_xlfn.TEXTJOIN("",TRUE,IFERROR((MID(AK61,ROW(INDIRECT("1:"&amp;LEN(AK61))),1)*1),""))</f>
        <v/>
      </c>
      <c r="AY61" s="237">
        <f t="shared" ca="1" si="3"/>
        <v>0</v>
      </c>
      <c r="AZ61">
        <f t="shared" si="4"/>
        <v>0</v>
      </c>
      <c r="BA61">
        <f t="shared" si="5"/>
        <v>-2</v>
      </c>
      <c r="BB61">
        <f t="shared" si="6"/>
        <v>0</v>
      </c>
    </row>
    <row r="62" spans="1:54" ht="15" customHeight="1">
      <c r="A62" s="303"/>
      <c r="C62" s="311" t="s">
        <v>5049</v>
      </c>
      <c r="D62" s="469" t="str">
        <f>IF(CNGE_2025_M1_Secc12_Sub1!D61="","",CNGE_2025_M1_Secc12_Sub1!D61)</f>
        <v/>
      </c>
      <c r="E62" s="326"/>
      <c r="F62" s="326"/>
      <c r="G62" s="327"/>
      <c r="H62" s="443"/>
      <c r="I62" s="352"/>
      <c r="J62" s="480"/>
      <c r="K62" s="351"/>
      <c r="L62" s="352"/>
      <c r="M62" s="536"/>
      <c r="N62" s="471"/>
      <c r="O62" s="472"/>
      <c r="P62" s="488" t="str">
        <f>IF(R62="","",VLOOKUP(R62,Presentación!$AL$3:$AM$573,2,FALSE))</f>
        <v/>
      </c>
      <c r="Q62" s="327"/>
      <c r="R62" s="537"/>
      <c r="S62" s="351"/>
      <c r="T62" s="352"/>
      <c r="U62" s="537"/>
      <c r="V62" s="351"/>
      <c r="W62" s="352"/>
      <c r="X62" s="480"/>
      <c r="Y62" s="351"/>
      <c r="Z62" s="352"/>
      <c r="AA62" s="226" t="s">
        <v>5620</v>
      </c>
      <c r="AB62" s="480"/>
      <c r="AC62" s="351"/>
      <c r="AD62" s="352"/>
      <c r="AE62" s="480"/>
      <c r="AF62" s="351"/>
      <c r="AG62" s="352"/>
      <c r="AH62" s="480"/>
      <c r="AI62" s="351"/>
      <c r="AJ62" s="352"/>
      <c r="AK62" s="480"/>
      <c r="AL62" s="351"/>
      <c r="AM62" s="352"/>
      <c r="AN62" s="480"/>
      <c r="AO62" s="352"/>
      <c r="AP62" s="14"/>
      <c r="AR62" s="237">
        <f>IF(OR(CNGE_2025_M1_Secc12_Sub2!$S79&lt;&gt;1,COUNTBLANK($D62)=1),IF(COUNTBLANK(H62:AO62)=33,0,1),IF(AND(COUNTBLANK(D62)=1,COUNTA(H62:Z62)=1,COUNTA(AB62:AO62)=0),0,IF(AND(COUNTA(H62:Z62)=7,COUNTA(AB62:AM62)=4,AN62=""),0,IF(AND(COUNTA(D62:O62)=4,COUNTA(P62:Z62)=1,COUNTA(AB62:AM62)=3,AN62&lt;&gt;""),0,1))))</f>
        <v>0</v>
      </c>
      <c r="AS62" s="237">
        <f t="shared" si="0"/>
        <v>0</v>
      </c>
      <c r="AT62" s="310" t="str" cm="1">
        <f t="array" aca="1" ref="AT62" ca="1">_xlfn.TEXTJOIN("",TRUE,IFERROR((MID(X62,ROW(INDIRECT("1:"&amp;LEN(X62))),1)*1),""))</f>
        <v/>
      </c>
      <c r="AU62" s="310" t="str" cm="1">
        <f t="array" aca="1" ref="AU62" ca="1">_xlfn.TEXTJOIN("",TRUE,IFERROR((MID(AB62,ROW(INDIRECT("1:"&amp;LEN(AB62))),1)*1),""))</f>
        <v/>
      </c>
      <c r="AV62" s="237">
        <f t="shared" ca="1" si="1"/>
        <v>0</v>
      </c>
      <c r="AW62" s="237">
        <f t="shared" ca="1" si="2"/>
        <v>0</v>
      </c>
      <c r="AX62" s="310" t="str" cm="1">
        <f t="array" aca="1" ref="AX62" ca="1">_xlfn.TEXTJOIN("",TRUE,IFERROR((MID(AK62,ROW(INDIRECT("1:"&amp;LEN(AK62))),1)*1),""))</f>
        <v/>
      </c>
      <c r="AY62" s="237">
        <f t="shared" ca="1" si="3"/>
        <v>0</v>
      </c>
      <c r="AZ62">
        <f t="shared" si="4"/>
        <v>0</v>
      </c>
      <c r="BA62">
        <f t="shared" si="5"/>
        <v>-2</v>
      </c>
      <c r="BB62">
        <f t="shared" si="6"/>
        <v>0</v>
      </c>
    </row>
    <row r="63" spans="1:54" ht="15" customHeight="1">
      <c r="A63" s="303"/>
      <c r="C63" s="311" t="s">
        <v>5050</v>
      </c>
      <c r="D63" s="469" t="str">
        <f>IF(CNGE_2025_M1_Secc12_Sub1!D62="","",CNGE_2025_M1_Secc12_Sub1!D62)</f>
        <v/>
      </c>
      <c r="E63" s="326"/>
      <c r="F63" s="326"/>
      <c r="G63" s="327"/>
      <c r="H63" s="443"/>
      <c r="I63" s="352"/>
      <c r="J63" s="480"/>
      <c r="K63" s="351"/>
      <c r="L63" s="352"/>
      <c r="M63" s="536"/>
      <c r="N63" s="471"/>
      <c r="O63" s="472"/>
      <c r="P63" s="488" t="str">
        <f>IF(R63="","",VLOOKUP(R63,Presentación!$AL$3:$AM$573,2,FALSE))</f>
        <v/>
      </c>
      <c r="Q63" s="327"/>
      <c r="R63" s="537"/>
      <c r="S63" s="351"/>
      <c r="T63" s="352"/>
      <c r="U63" s="537"/>
      <c r="V63" s="351"/>
      <c r="W63" s="352"/>
      <c r="X63" s="480"/>
      <c r="Y63" s="351"/>
      <c r="Z63" s="352"/>
      <c r="AA63" s="226" t="s">
        <v>5620</v>
      </c>
      <c r="AB63" s="480"/>
      <c r="AC63" s="351"/>
      <c r="AD63" s="352"/>
      <c r="AE63" s="480"/>
      <c r="AF63" s="351"/>
      <c r="AG63" s="352"/>
      <c r="AH63" s="480"/>
      <c r="AI63" s="351"/>
      <c r="AJ63" s="352"/>
      <c r="AK63" s="480"/>
      <c r="AL63" s="351"/>
      <c r="AM63" s="352"/>
      <c r="AN63" s="480"/>
      <c r="AO63" s="352"/>
      <c r="AP63" s="14"/>
      <c r="AR63" s="237">
        <f>IF(OR(CNGE_2025_M1_Secc12_Sub2!$S80&lt;&gt;1,COUNTBLANK($D63)=1),IF(COUNTBLANK(H63:AO63)=33,0,1),IF(AND(COUNTBLANK(D63)=1,COUNTA(H63:Z63)=1,COUNTA(AB63:AO63)=0),0,IF(AND(COUNTA(H63:Z63)=7,COUNTA(AB63:AM63)=4,AN63=""),0,IF(AND(COUNTA(D63:O63)=4,COUNTA(P63:Z63)=1,COUNTA(AB63:AM63)=3,AN63&lt;&gt;""),0,1))))</f>
        <v>0</v>
      </c>
      <c r="AS63" s="237">
        <f t="shared" si="0"/>
        <v>0</v>
      </c>
      <c r="AT63" s="310" t="str" cm="1">
        <f t="array" aca="1" ref="AT63" ca="1">_xlfn.TEXTJOIN("",TRUE,IFERROR((MID(X63,ROW(INDIRECT("1:"&amp;LEN(X63))),1)*1),""))</f>
        <v/>
      </c>
      <c r="AU63" s="310" t="str" cm="1">
        <f t="array" aca="1" ref="AU63" ca="1">_xlfn.TEXTJOIN("",TRUE,IFERROR((MID(AB63,ROW(INDIRECT("1:"&amp;LEN(AB63))),1)*1),""))</f>
        <v/>
      </c>
      <c r="AV63" s="237">
        <f t="shared" ca="1" si="1"/>
        <v>0</v>
      </c>
      <c r="AW63" s="237">
        <f t="shared" ca="1" si="2"/>
        <v>0</v>
      </c>
      <c r="AX63" s="310" t="str" cm="1">
        <f t="array" aca="1" ref="AX63" ca="1">_xlfn.TEXTJOIN("",TRUE,IFERROR((MID(AK63,ROW(INDIRECT("1:"&amp;LEN(AK63))),1)*1),""))</f>
        <v/>
      </c>
      <c r="AY63" s="237">
        <f t="shared" ca="1" si="3"/>
        <v>0</v>
      </c>
      <c r="AZ63">
        <f t="shared" si="4"/>
        <v>0</v>
      </c>
      <c r="BA63">
        <f t="shared" si="5"/>
        <v>-2</v>
      </c>
      <c r="BB63">
        <f t="shared" si="6"/>
        <v>0</v>
      </c>
    </row>
    <row r="64" spans="1:54" ht="15" customHeight="1">
      <c r="A64" s="303"/>
      <c r="C64" s="311" t="s">
        <v>5051</v>
      </c>
      <c r="D64" s="469" t="str">
        <f>IF(CNGE_2025_M1_Secc12_Sub1!D63="","",CNGE_2025_M1_Secc12_Sub1!D63)</f>
        <v/>
      </c>
      <c r="E64" s="326"/>
      <c r="F64" s="326"/>
      <c r="G64" s="327"/>
      <c r="H64" s="443"/>
      <c r="I64" s="352"/>
      <c r="J64" s="480"/>
      <c r="K64" s="351"/>
      <c r="L64" s="352"/>
      <c r="M64" s="536"/>
      <c r="N64" s="471"/>
      <c r="O64" s="472"/>
      <c r="P64" s="488" t="str">
        <f>IF(R64="","",VLOOKUP(R64,Presentación!$AL$3:$AM$573,2,FALSE))</f>
        <v/>
      </c>
      <c r="Q64" s="327"/>
      <c r="R64" s="537"/>
      <c r="S64" s="351"/>
      <c r="T64" s="352"/>
      <c r="U64" s="537"/>
      <c r="V64" s="351"/>
      <c r="W64" s="352"/>
      <c r="X64" s="480"/>
      <c r="Y64" s="351"/>
      <c r="Z64" s="352"/>
      <c r="AA64" s="226" t="s">
        <v>5620</v>
      </c>
      <c r="AB64" s="480"/>
      <c r="AC64" s="351"/>
      <c r="AD64" s="352"/>
      <c r="AE64" s="480"/>
      <c r="AF64" s="351"/>
      <c r="AG64" s="352"/>
      <c r="AH64" s="480"/>
      <c r="AI64" s="351"/>
      <c r="AJ64" s="352"/>
      <c r="AK64" s="480"/>
      <c r="AL64" s="351"/>
      <c r="AM64" s="352"/>
      <c r="AN64" s="480"/>
      <c r="AO64" s="352"/>
      <c r="AP64" s="14"/>
      <c r="AR64" s="237">
        <f>IF(OR(CNGE_2025_M1_Secc12_Sub2!$S81&lt;&gt;1,COUNTBLANK($D64)=1),IF(COUNTBLANK(H64:AO64)=33,0,1),IF(AND(COUNTBLANK(D64)=1,COUNTA(H64:Z64)=1,COUNTA(AB64:AO64)=0),0,IF(AND(COUNTA(H64:Z64)=7,COUNTA(AB64:AM64)=4,AN64=""),0,IF(AND(COUNTA(D64:O64)=4,COUNTA(P64:Z64)=1,COUNTA(AB64:AM64)=3,AN64&lt;&gt;""),0,1))))</f>
        <v>0</v>
      </c>
      <c r="AS64" s="237">
        <f t="shared" si="0"/>
        <v>0</v>
      </c>
      <c r="AT64" s="310" t="str" cm="1">
        <f t="array" aca="1" ref="AT64" ca="1">_xlfn.TEXTJOIN("",TRUE,IFERROR((MID(X64,ROW(INDIRECT("1:"&amp;LEN(X64))),1)*1),""))</f>
        <v/>
      </c>
      <c r="AU64" s="310" t="str" cm="1">
        <f t="array" aca="1" ref="AU64" ca="1">_xlfn.TEXTJOIN("",TRUE,IFERROR((MID(AB64,ROW(INDIRECT("1:"&amp;LEN(AB64))),1)*1),""))</f>
        <v/>
      </c>
      <c r="AV64" s="237">
        <f t="shared" ca="1" si="1"/>
        <v>0</v>
      </c>
      <c r="AW64" s="237">
        <f t="shared" ca="1" si="2"/>
        <v>0</v>
      </c>
      <c r="AX64" s="310" t="str" cm="1">
        <f t="array" aca="1" ref="AX64" ca="1">_xlfn.TEXTJOIN("",TRUE,IFERROR((MID(AK64,ROW(INDIRECT("1:"&amp;LEN(AK64))),1)*1),""))</f>
        <v/>
      </c>
      <c r="AY64" s="237">
        <f t="shared" ca="1" si="3"/>
        <v>0</v>
      </c>
      <c r="AZ64">
        <f t="shared" si="4"/>
        <v>0</v>
      </c>
      <c r="BA64">
        <f t="shared" si="5"/>
        <v>-2</v>
      </c>
      <c r="BB64">
        <f t="shared" si="6"/>
        <v>0</v>
      </c>
    </row>
    <row r="65" spans="1:54" ht="15" customHeight="1">
      <c r="A65" s="303"/>
      <c r="C65" s="311" t="s">
        <v>5052</v>
      </c>
      <c r="D65" s="469" t="str">
        <f>IF(CNGE_2025_M1_Secc12_Sub1!D64="","",CNGE_2025_M1_Secc12_Sub1!D64)</f>
        <v/>
      </c>
      <c r="E65" s="326"/>
      <c r="F65" s="326"/>
      <c r="G65" s="327"/>
      <c r="H65" s="443"/>
      <c r="I65" s="352"/>
      <c r="J65" s="480"/>
      <c r="K65" s="351"/>
      <c r="L65" s="352"/>
      <c r="M65" s="536"/>
      <c r="N65" s="471"/>
      <c r="O65" s="472"/>
      <c r="P65" s="488" t="str">
        <f>IF(R65="","",VLOOKUP(R65,Presentación!$AL$3:$AM$573,2,FALSE))</f>
        <v/>
      </c>
      <c r="Q65" s="327"/>
      <c r="R65" s="537"/>
      <c r="S65" s="351"/>
      <c r="T65" s="352"/>
      <c r="U65" s="537"/>
      <c r="V65" s="351"/>
      <c r="W65" s="352"/>
      <c r="X65" s="480"/>
      <c r="Y65" s="351"/>
      <c r="Z65" s="352"/>
      <c r="AA65" s="226" t="s">
        <v>5620</v>
      </c>
      <c r="AB65" s="480"/>
      <c r="AC65" s="351"/>
      <c r="AD65" s="352"/>
      <c r="AE65" s="480"/>
      <c r="AF65" s="351"/>
      <c r="AG65" s="352"/>
      <c r="AH65" s="480"/>
      <c r="AI65" s="351"/>
      <c r="AJ65" s="352"/>
      <c r="AK65" s="480"/>
      <c r="AL65" s="351"/>
      <c r="AM65" s="352"/>
      <c r="AN65" s="480"/>
      <c r="AO65" s="352"/>
      <c r="AP65" s="14"/>
      <c r="AR65" s="237">
        <f>IF(OR(CNGE_2025_M1_Secc12_Sub2!$S82&lt;&gt;1,COUNTBLANK($D65)=1),IF(COUNTBLANK(H65:AO65)=33,0,1),IF(AND(COUNTBLANK(D65)=1,COUNTA(H65:Z65)=1,COUNTA(AB65:AO65)=0),0,IF(AND(COUNTA(H65:Z65)=7,COUNTA(AB65:AM65)=4,AN65=""),0,IF(AND(COUNTA(D65:O65)=4,COUNTA(P65:Z65)=1,COUNTA(AB65:AM65)=3,AN65&lt;&gt;""),0,1))))</f>
        <v>0</v>
      </c>
      <c r="AS65" s="237">
        <f t="shared" si="0"/>
        <v>0</v>
      </c>
      <c r="AT65" s="310" t="str" cm="1">
        <f t="array" aca="1" ref="AT65" ca="1">_xlfn.TEXTJOIN("",TRUE,IFERROR((MID(X65,ROW(INDIRECT("1:"&amp;LEN(X65))),1)*1),""))</f>
        <v/>
      </c>
      <c r="AU65" s="310" t="str" cm="1">
        <f t="array" aca="1" ref="AU65" ca="1">_xlfn.TEXTJOIN("",TRUE,IFERROR((MID(AB65,ROW(INDIRECT("1:"&amp;LEN(AB65))),1)*1),""))</f>
        <v/>
      </c>
      <c r="AV65" s="237">
        <f t="shared" ca="1" si="1"/>
        <v>0</v>
      </c>
      <c r="AW65" s="237">
        <f t="shared" ca="1" si="2"/>
        <v>0</v>
      </c>
      <c r="AX65" s="310" t="str" cm="1">
        <f t="array" aca="1" ref="AX65" ca="1">_xlfn.TEXTJOIN("",TRUE,IFERROR((MID(AK65,ROW(INDIRECT("1:"&amp;LEN(AK65))),1)*1),""))</f>
        <v/>
      </c>
      <c r="AY65" s="237">
        <f t="shared" ca="1" si="3"/>
        <v>0</v>
      </c>
      <c r="AZ65">
        <f t="shared" si="4"/>
        <v>0</v>
      </c>
      <c r="BA65">
        <f t="shared" si="5"/>
        <v>-2</v>
      </c>
      <c r="BB65">
        <f t="shared" si="6"/>
        <v>0</v>
      </c>
    </row>
    <row r="66" spans="1:54" ht="15" customHeight="1">
      <c r="A66" s="303"/>
      <c r="C66" s="311" t="s">
        <v>5082</v>
      </c>
      <c r="D66" s="469" t="str">
        <f>IF(CNGE_2025_M1_Secc12_Sub1!D65="","",CNGE_2025_M1_Secc12_Sub1!D65)</f>
        <v/>
      </c>
      <c r="E66" s="326"/>
      <c r="F66" s="326"/>
      <c r="G66" s="327"/>
      <c r="H66" s="443"/>
      <c r="I66" s="352"/>
      <c r="J66" s="480"/>
      <c r="K66" s="351"/>
      <c r="L66" s="352"/>
      <c r="M66" s="536"/>
      <c r="N66" s="471"/>
      <c r="O66" s="472"/>
      <c r="P66" s="488" t="str">
        <f>IF(R66="","",VLOOKUP(R66,Presentación!$AL$3:$AM$573,2,FALSE))</f>
        <v/>
      </c>
      <c r="Q66" s="327"/>
      <c r="R66" s="537"/>
      <c r="S66" s="351"/>
      <c r="T66" s="352"/>
      <c r="U66" s="537"/>
      <c r="V66" s="351"/>
      <c r="W66" s="352"/>
      <c r="X66" s="480"/>
      <c r="Y66" s="351"/>
      <c r="Z66" s="352"/>
      <c r="AA66" s="226" t="s">
        <v>5620</v>
      </c>
      <c r="AB66" s="480"/>
      <c r="AC66" s="351"/>
      <c r="AD66" s="352"/>
      <c r="AE66" s="480"/>
      <c r="AF66" s="351"/>
      <c r="AG66" s="352"/>
      <c r="AH66" s="480"/>
      <c r="AI66" s="351"/>
      <c r="AJ66" s="352"/>
      <c r="AK66" s="480"/>
      <c r="AL66" s="351"/>
      <c r="AM66" s="352"/>
      <c r="AN66" s="480"/>
      <c r="AO66" s="352"/>
      <c r="AP66" s="14"/>
      <c r="AR66" s="237">
        <f>IF(OR(CNGE_2025_M1_Secc12_Sub2!$S83&lt;&gt;1,COUNTBLANK($D66)=1),IF(COUNTBLANK(H66:AO66)=33,0,1),IF(AND(COUNTBLANK(D66)=1,COUNTA(H66:Z66)=1,COUNTA(AB66:AO66)=0),0,IF(AND(COUNTA(H66:Z66)=7,COUNTA(AB66:AM66)=4,AN66=""),0,IF(AND(COUNTA(D66:O66)=4,COUNTA(P66:Z66)=1,COUNTA(AB66:AM66)=3,AN66&lt;&gt;""),0,1))))</f>
        <v>0</v>
      </c>
      <c r="AS66" s="237">
        <f t="shared" si="0"/>
        <v>0</v>
      </c>
      <c r="AT66" s="310" t="str" cm="1">
        <f t="array" aca="1" ref="AT66" ca="1">_xlfn.TEXTJOIN("",TRUE,IFERROR((MID(X66,ROW(INDIRECT("1:"&amp;LEN(X66))),1)*1),""))</f>
        <v/>
      </c>
      <c r="AU66" s="310" t="str" cm="1">
        <f t="array" aca="1" ref="AU66" ca="1">_xlfn.TEXTJOIN("",TRUE,IFERROR((MID(AB66,ROW(INDIRECT("1:"&amp;LEN(AB66))),1)*1),""))</f>
        <v/>
      </c>
      <c r="AV66" s="237">
        <f t="shared" ca="1" si="1"/>
        <v>0</v>
      </c>
      <c r="AW66" s="237">
        <f t="shared" ca="1" si="2"/>
        <v>0</v>
      </c>
      <c r="AX66" s="310" t="str" cm="1">
        <f t="array" aca="1" ref="AX66" ca="1">_xlfn.TEXTJOIN("",TRUE,IFERROR((MID(AK66,ROW(INDIRECT("1:"&amp;LEN(AK66))),1)*1),""))</f>
        <v/>
      </c>
      <c r="AY66" s="237">
        <f t="shared" ca="1" si="3"/>
        <v>0</v>
      </c>
      <c r="AZ66">
        <f t="shared" si="4"/>
        <v>0</v>
      </c>
      <c r="BA66">
        <f t="shared" si="5"/>
        <v>-2</v>
      </c>
      <c r="BB66">
        <f t="shared" si="6"/>
        <v>0</v>
      </c>
    </row>
    <row r="67" spans="1:54" ht="15" customHeight="1">
      <c r="A67" s="303"/>
      <c r="C67" s="311" t="s">
        <v>5083</v>
      </c>
      <c r="D67" s="469" t="str">
        <f>IF(CNGE_2025_M1_Secc12_Sub1!D66="","",CNGE_2025_M1_Secc12_Sub1!D66)</f>
        <v/>
      </c>
      <c r="E67" s="326"/>
      <c r="F67" s="326"/>
      <c r="G67" s="327"/>
      <c r="H67" s="443"/>
      <c r="I67" s="352"/>
      <c r="J67" s="480"/>
      <c r="K67" s="351"/>
      <c r="L67" s="352"/>
      <c r="M67" s="536"/>
      <c r="N67" s="471"/>
      <c r="O67" s="472"/>
      <c r="P67" s="488" t="str">
        <f>IF(R67="","",VLOOKUP(R67,Presentación!$AL$3:$AM$573,2,FALSE))</f>
        <v/>
      </c>
      <c r="Q67" s="327"/>
      <c r="R67" s="537"/>
      <c r="S67" s="351"/>
      <c r="T67" s="352"/>
      <c r="U67" s="537"/>
      <c r="V67" s="351"/>
      <c r="W67" s="352"/>
      <c r="X67" s="480"/>
      <c r="Y67" s="351"/>
      <c r="Z67" s="352"/>
      <c r="AA67" s="226" t="s">
        <v>5620</v>
      </c>
      <c r="AB67" s="480"/>
      <c r="AC67" s="351"/>
      <c r="AD67" s="352"/>
      <c r="AE67" s="480"/>
      <c r="AF67" s="351"/>
      <c r="AG67" s="352"/>
      <c r="AH67" s="480"/>
      <c r="AI67" s="351"/>
      <c r="AJ67" s="352"/>
      <c r="AK67" s="480"/>
      <c r="AL67" s="351"/>
      <c r="AM67" s="352"/>
      <c r="AN67" s="480"/>
      <c r="AO67" s="352"/>
      <c r="AP67" s="14"/>
      <c r="AR67" s="237">
        <f>IF(OR(CNGE_2025_M1_Secc12_Sub2!$S84&lt;&gt;1,COUNTBLANK($D67)=1),IF(COUNTBLANK(H67:AO67)=33,0,1),IF(AND(COUNTBLANK(D67)=1,COUNTA(H67:Z67)=1,COUNTA(AB67:AO67)=0),0,IF(AND(COUNTA(H67:Z67)=7,COUNTA(AB67:AM67)=4,AN67=""),0,IF(AND(COUNTA(D67:O67)=4,COUNTA(P67:Z67)=1,COUNTA(AB67:AM67)=3,AN67&lt;&gt;""),0,1))))</f>
        <v>0</v>
      </c>
      <c r="AS67" s="237">
        <f t="shared" si="0"/>
        <v>0</v>
      </c>
      <c r="AT67" s="310" t="str" cm="1">
        <f t="array" aca="1" ref="AT67" ca="1">_xlfn.TEXTJOIN("",TRUE,IFERROR((MID(X67,ROW(INDIRECT("1:"&amp;LEN(X67))),1)*1),""))</f>
        <v/>
      </c>
      <c r="AU67" s="310" t="str" cm="1">
        <f t="array" aca="1" ref="AU67" ca="1">_xlfn.TEXTJOIN("",TRUE,IFERROR((MID(AB67,ROW(INDIRECT("1:"&amp;LEN(AB67))),1)*1),""))</f>
        <v/>
      </c>
      <c r="AV67" s="237">
        <f t="shared" ca="1" si="1"/>
        <v>0</v>
      </c>
      <c r="AW67" s="237">
        <f t="shared" ca="1" si="2"/>
        <v>0</v>
      </c>
      <c r="AX67" s="310" t="str" cm="1">
        <f t="array" aca="1" ref="AX67" ca="1">_xlfn.TEXTJOIN("",TRUE,IFERROR((MID(AK67,ROW(INDIRECT("1:"&amp;LEN(AK67))),1)*1),""))</f>
        <v/>
      </c>
      <c r="AY67" s="237">
        <f t="shared" ca="1" si="3"/>
        <v>0</v>
      </c>
      <c r="AZ67">
        <f t="shared" si="4"/>
        <v>0</v>
      </c>
      <c r="BA67">
        <f t="shared" si="5"/>
        <v>-2</v>
      </c>
      <c r="BB67">
        <f t="shared" si="6"/>
        <v>0</v>
      </c>
    </row>
    <row r="68" spans="1:54" ht="15" customHeight="1">
      <c r="A68" s="303"/>
      <c r="C68" s="311" t="s">
        <v>5084</v>
      </c>
      <c r="D68" s="469" t="str">
        <f>IF(CNGE_2025_M1_Secc12_Sub1!D67="","",CNGE_2025_M1_Secc12_Sub1!D67)</f>
        <v/>
      </c>
      <c r="E68" s="326"/>
      <c r="F68" s="326"/>
      <c r="G68" s="327"/>
      <c r="H68" s="443"/>
      <c r="I68" s="352"/>
      <c r="J68" s="480"/>
      <c r="K68" s="351"/>
      <c r="L68" s="352"/>
      <c r="M68" s="536"/>
      <c r="N68" s="471"/>
      <c r="O68" s="472"/>
      <c r="P68" s="488" t="str">
        <f>IF(R68="","",VLOOKUP(R68,Presentación!$AL$3:$AM$573,2,FALSE))</f>
        <v/>
      </c>
      <c r="Q68" s="327"/>
      <c r="R68" s="537"/>
      <c r="S68" s="351"/>
      <c r="T68" s="352"/>
      <c r="U68" s="537"/>
      <c r="V68" s="351"/>
      <c r="W68" s="352"/>
      <c r="X68" s="480"/>
      <c r="Y68" s="351"/>
      <c r="Z68" s="352"/>
      <c r="AA68" s="226" t="s">
        <v>5620</v>
      </c>
      <c r="AB68" s="480"/>
      <c r="AC68" s="351"/>
      <c r="AD68" s="352"/>
      <c r="AE68" s="480"/>
      <c r="AF68" s="351"/>
      <c r="AG68" s="352"/>
      <c r="AH68" s="480"/>
      <c r="AI68" s="351"/>
      <c r="AJ68" s="352"/>
      <c r="AK68" s="480"/>
      <c r="AL68" s="351"/>
      <c r="AM68" s="352"/>
      <c r="AN68" s="480"/>
      <c r="AO68" s="352"/>
      <c r="AP68" s="14"/>
      <c r="AR68" s="237">
        <f>IF(OR(CNGE_2025_M1_Secc12_Sub2!$S85&lt;&gt;1,COUNTBLANK($D68)=1),IF(COUNTBLANK(H68:AO68)=33,0,1),IF(AND(COUNTBLANK(D68)=1,COUNTA(H68:Z68)=1,COUNTA(AB68:AO68)=0),0,IF(AND(COUNTA(H68:Z68)=7,COUNTA(AB68:AM68)=4,AN68=""),0,IF(AND(COUNTA(D68:O68)=4,COUNTA(P68:Z68)=1,COUNTA(AB68:AM68)=3,AN68&lt;&gt;""),0,1))))</f>
        <v>0</v>
      </c>
      <c r="AS68" s="237">
        <f t="shared" si="0"/>
        <v>0</v>
      </c>
      <c r="AT68" s="310" t="str" cm="1">
        <f t="array" aca="1" ref="AT68" ca="1">_xlfn.TEXTJOIN("",TRUE,IFERROR((MID(X68,ROW(INDIRECT("1:"&amp;LEN(X68))),1)*1),""))</f>
        <v/>
      </c>
      <c r="AU68" s="310" t="str" cm="1">
        <f t="array" aca="1" ref="AU68" ca="1">_xlfn.TEXTJOIN("",TRUE,IFERROR((MID(AB68,ROW(INDIRECT("1:"&amp;LEN(AB68))),1)*1),""))</f>
        <v/>
      </c>
      <c r="AV68" s="237">
        <f t="shared" ca="1" si="1"/>
        <v>0</v>
      </c>
      <c r="AW68" s="237">
        <f t="shared" ca="1" si="2"/>
        <v>0</v>
      </c>
      <c r="AX68" s="310" t="str" cm="1">
        <f t="array" aca="1" ref="AX68" ca="1">_xlfn.TEXTJOIN("",TRUE,IFERROR((MID(AK68,ROW(INDIRECT("1:"&amp;LEN(AK68))),1)*1),""))</f>
        <v/>
      </c>
      <c r="AY68" s="237">
        <f t="shared" ca="1" si="3"/>
        <v>0</v>
      </c>
      <c r="AZ68">
        <f t="shared" si="4"/>
        <v>0</v>
      </c>
      <c r="BA68">
        <f t="shared" si="5"/>
        <v>-2</v>
      </c>
      <c r="BB68">
        <f t="shared" si="6"/>
        <v>0</v>
      </c>
    </row>
    <row r="69" spans="1:54" ht="15" customHeight="1">
      <c r="A69" s="303"/>
      <c r="C69" s="311" t="s">
        <v>5085</v>
      </c>
      <c r="D69" s="469" t="str">
        <f>IF(CNGE_2025_M1_Secc12_Sub1!D68="","",CNGE_2025_M1_Secc12_Sub1!D68)</f>
        <v/>
      </c>
      <c r="E69" s="326"/>
      <c r="F69" s="326"/>
      <c r="G69" s="327"/>
      <c r="H69" s="443"/>
      <c r="I69" s="352"/>
      <c r="J69" s="480"/>
      <c r="K69" s="351"/>
      <c r="L69" s="352"/>
      <c r="M69" s="536"/>
      <c r="N69" s="471"/>
      <c r="O69" s="472"/>
      <c r="P69" s="488" t="str">
        <f>IF(R69="","",VLOOKUP(R69,Presentación!$AL$3:$AM$573,2,FALSE))</f>
        <v/>
      </c>
      <c r="Q69" s="327"/>
      <c r="R69" s="537"/>
      <c r="S69" s="351"/>
      <c r="T69" s="352"/>
      <c r="U69" s="537"/>
      <c r="V69" s="351"/>
      <c r="W69" s="352"/>
      <c r="X69" s="480"/>
      <c r="Y69" s="351"/>
      <c r="Z69" s="352"/>
      <c r="AA69" s="226" t="s">
        <v>5620</v>
      </c>
      <c r="AB69" s="480"/>
      <c r="AC69" s="351"/>
      <c r="AD69" s="352"/>
      <c r="AE69" s="480"/>
      <c r="AF69" s="351"/>
      <c r="AG69" s="352"/>
      <c r="AH69" s="480"/>
      <c r="AI69" s="351"/>
      <c r="AJ69" s="352"/>
      <c r="AK69" s="480"/>
      <c r="AL69" s="351"/>
      <c r="AM69" s="352"/>
      <c r="AN69" s="480"/>
      <c r="AO69" s="352"/>
      <c r="AP69" s="14"/>
      <c r="AR69" s="237">
        <f>IF(OR(CNGE_2025_M1_Secc12_Sub2!$S86&lt;&gt;1,COUNTBLANK($D69)=1),IF(COUNTBLANK(H69:AO69)=33,0,1),IF(AND(COUNTBLANK(D69)=1,COUNTA(H69:Z69)=1,COUNTA(AB69:AO69)=0),0,IF(AND(COUNTA(H69:Z69)=7,COUNTA(AB69:AM69)=4,AN69=""),0,IF(AND(COUNTA(D69:O69)=4,COUNTA(P69:Z69)=1,COUNTA(AB69:AM69)=3,AN69&lt;&gt;""),0,1))))</f>
        <v>0</v>
      </c>
      <c r="AS69" s="237">
        <f t="shared" si="0"/>
        <v>0</v>
      </c>
      <c r="AT69" s="310" t="str" cm="1">
        <f t="array" aca="1" ref="AT69" ca="1">_xlfn.TEXTJOIN("",TRUE,IFERROR((MID(X69,ROW(INDIRECT("1:"&amp;LEN(X69))),1)*1),""))</f>
        <v/>
      </c>
      <c r="AU69" s="310" t="str" cm="1">
        <f t="array" aca="1" ref="AU69" ca="1">_xlfn.TEXTJOIN("",TRUE,IFERROR((MID(AB69,ROW(INDIRECT("1:"&amp;LEN(AB69))),1)*1),""))</f>
        <v/>
      </c>
      <c r="AV69" s="237">
        <f t="shared" ca="1" si="1"/>
        <v>0</v>
      </c>
      <c r="AW69" s="237">
        <f t="shared" ca="1" si="2"/>
        <v>0</v>
      </c>
      <c r="AX69" s="310" t="str" cm="1">
        <f t="array" aca="1" ref="AX69" ca="1">_xlfn.TEXTJOIN("",TRUE,IFERROR((MID(AK69,ROW(INDIRECT("1:"&amp;LEN(AK69))),1)*1),""))</f>
        <v/>
      </c>
      <c r="AY69" s="237">
        <f t="shared" ca="1" si="3"/>
        <v>0</v>
      </c>
      <c r="AZ69">
        <f t="shared" si="4"/>
        <v>0</v>
      </c>
      <c r="BA69">
        <f t="shared" si="5"/>
        <v>-2</v>
      </c>
      <c r="BB69">
        <f t="shared" si="6"/>
        <v>0</v>
      </c>
    </row>
    <row r="70" spans="1:54" ht="15" customHeight="1">
      <c r="A70" s="303"/>
      <c r="C70" s="311" t="s">
        <v>5086</v>
      </c>
      <c r="D70" s="469" t="str">
        <f>IF(CNGE_2025_M1_Secc12_Sub1!D69="","",CNGE_2025_M1_Secc12_Sub1!D69)</f>
        <v/>
      </c>
      <c r="E70" s="326"/>
      <c r="F70" s="326"/>
      <c r="G70" s="327"/>
      <c r="H70" s="443"/>
      <c r="I70" s="352"/>
      <c r="J70" s="480"/>
      <c r="K70" s="351"/>
      <c r="L70" s="352"/>
      <c r="M70" s="536"/>
      <c r="N70" s="471"/>
      <c r="O70" s="472"/>
      <c r="P70" s="488" t="str">
        <f>IF(R70="","",VLOOKUP(R70,Presentación!$AL$3:$AM$573,2,FALSE))</f>
        <v/>
      </c>
      <c r="Q70" s="327"/>
      <c r="R70" s="537"/>
      <c r="S70" s="351"/>
      <c r="T70" s="352"/>
      <c r="U70" s="537"/>
      <c r="V70" s="351"/>
      <c r="W70" s="352"/>
      <c r="X70" s="480"/>
      <c r="Y70" s="351"/>
      <c r="Z70" s="352"/>
      <c r="AA70" s="226" t="s">
        <v>5620</v>
      </c>
      <c r="AB70" s="480"/>
      <c r="AC70" s="351"/>
      <c r="AD70" s="352"/>
      <c r="AE70" s="480"/>
      <c r="AF70" s="351"/>
      <c r="AG70" s="352"/>
      <c r="AH70" s="480"/>
      <c r="AI70" s="351"/>
      <c r="AJ70" s="352"/>
      <c r="AK70" s="480"/>
      <c r="AL70" s="351"/>
      <c r="AM70" s="352"/>
      <c r="AN70" s="480"/>
      <c r="AO70" s="352"/>
      <c r="AP70" s="14"/>
      <c r="AR70" s="237">
        <f>IF(OR(CNGE_2025_M1_Secc12_Sub2!$S87&lt;&gt;1,COUNTBLANK($D70)=1),IF(COUNTBLANK(H70:AO70)=33,0,1),IF(AND(COUNTBLANK(D70)=1,COUNTA(H70:Z70)=1,COUNTA(AB70:AO70)=0),0,IF(AND(COUNTA(H70:Z70)=7,COUNTA(AB70:AM70)=4,AN70=""),0,IF(AND(COUNTA(D70:O70)=4,COUNTA(P70:Z70)=1,COUNTA(AB70:AM70)=3,AN70&lt;&gt;""),0,1))))</f>
        <v>0</v>
      </c>
      <c r="AS70" s="237">
        <f t="shared" si="0"/>
        <v>0</v>
      </c>
      <c r="AT70" s="310" t="str" cm="1">
        <f t="array" aca="1" ref="AT70" ca="1">_xlfn.TEXTJOIN("",TRUE,IFERROR((MID(X70,ROW(INDIRECT("1:"&amp;LEN(X70))),1)*1),""))</f>
        <v/>
      </c>
      <c r="AU70" s="310" t="str" cm="1">
        <f t="array" aca="1" ref="AU70" ca="1">_xlfn.TEXTJOIN("",TRUE,IFERROR((MID(AB70,ROW(INDIRECT("1:"&amp;LEN(AB70))),1)*1),""))</f>
        <v/>
      </c>
      <c r="AV70" s="237">
        <f t="shared" ca="1" si="1"/>
        <v>0</v>
      </c>
      <c r="AW70" s="237">
        <f t="shared" ca="1" si="2"/>
        <v>0</v>
      </c>
      <c r="AX70" s="310" t="str" cm="1">
        <f t="array" aca="1" ref="AX70" ca="1">_xlfn.TEXTJOIN("",TRUE,IFERROR((MID(AK70,ROW(INDIRECT("1:"&amp;LEN(AK70))),1)*1),""))</f>
        <v/>
      </c>
      <c r="AY70" s="237">
        <f t="shared" ca="1" si="3"/>
        <v>0</v>
      </c>
      <c r="AZ70">
        <f t="shared" si="4"/>
        <v>0</v>
      </c>
      <c r="BA70">
        <f t="shared" si="5"/>
        <v>-2</v>
      </c>
      <c r="BB70">
        <f t="shared" si="6"/>
        <v>0</v>
      </c>
    </row>
    <row r="71" spans="1:54" ht="15" customHeight="1">
      <c r="A71" s="303"/>
      <c r="C71" s="311" t="s">
        <v>5087</v>
      </c>
      <c r="D71" s="469" t="str">
        <f>IF(CNGE_2025_M1_Secc12_Sub1!D70="","",CNGE_2025_M1_Secc12_Sub1!D70)</f>
        <v/>
      </c>
      <c r="E71" s="326"/>
      <c r="F71" s="326"/>
      <c r="G71" s="327"/>
      <c r="H71" s="443"/>
      <c r="I71" s="352"/>
      <c r="J71" s="480"/>
      <c r="K71" s="351"/>
      <c r="L71" s="352"/>
      <c r="M71" s="536"/>
      <c r="N71" s="471"/>
      <c r="O71" s="472"/>
      <c r="P71" s="488" t="str">
        <f>IF(R71="","",VLOOKUP(R71,Presentación!$AL$3:$AM$573,2,FALSE))</f>
        <v/>
      </c>
      <c r="Q71" s="327"/>
      <c r="R71" s="537"/>
      <c r="S71" s="351"/>
      <c r="T71" s="352"/>
      <c r="U71" s="537"/>
      <c r="V71" s="351"/>
      <c r="W71" s="352"/>
      <c r="X71" s="480"/>
      <c r="Y71" s="351"/>
      <c r="Z71" s="352"/>
      <c r="AA71" s="226" t="s">
        <v>5620</v>
      </c>
      <c r="AB71" s="480"/>
      <c r="AC71" s="351"/>
      <c r="AD71" s="352"/>
      <c r="AE71" s="480"/>
      <c r="AF71" s="351"/>
      <c r="AG71" s="352"/>
      <c r="AH71" s="480"/>
      <c r="AI71" s="351"/>
      <c r="AJ71" s="352"/>
      <c r="AK71" s="480"/>
      <c r="AL71" s="351"/>
      <c r="AM71" s="352"/>
      <c r="AN71" s="480"/>
      <c r="AO71" s="352"/>
      <c r="AP71" s="14"/>
      <c r="AR71" s="237">
        <f>IF(OR(CNGE_2025_M1_Secc12_Sub2!$S88&lt;&gt;1,COUNTBLANK($D71)=1),IF(COUNTBLANK(H71:AO71)=33,0,1),IF(AND(COUNTBLANK(D71)=1,COUNTA(H71:Z71)=1,COUNTA(AB71:AO71)=0),0,IF(AND(COUNTA(H71:Z71)=7,COUNTA(AB71:AM71)=4,AN71=""),0,IF(AND(COUNTA(D71:O71)=4,COUNTA(P71:Z71)=1,COUNTA(AB71:AM71)=3,AN71&lt;&gt;""),0,1))))</f>
        <v>0</v>
      </c>
      <c r="AS71" s="237">
        <f t="shared" si="0"/>
        <v>0</v>
      </c>
      <c r="AT71" s="310" t="str" cm="1">
        <f t="array" aca="1" ref="AT71" ca="1">_xlfn.TEXTJOIN("",TRUE,IFERROR((MID(X71,ROW(INDIRECT("1:"&amp;LEN(X71))),1)*1),""))</f>
        <v/>
      </c>
      <c r="AU71" s="310" t="str" cm="1">
        <f t="array" aca="1" ref="AU71" ca="1">_xlfn.TEXTJOIN("",TRUE,IFERROR((MID(AB71,ROW(INDIRECT("1:"&amp;LEN(AB71))),1)*1),""))</f>
        <v/>
      </c>
      <c r="AV71" s="237">
        <f t="shared" ca="1" si="1"/>
        <v>0</v>
      </c>
      <c r="AW71" s="237">
        <f t="shared" ca="1" si="2"/>
        <v>0</v>
      </c>
      <c r="AX71" s="310" t="str" cm="1">
        <f t="array" aca="1" ref="AX71" ca="1">_xlfn.TEXTJOIN("",TRUE,IFERROR((MID(AK71,ROW(INDIRECT("1:"&amp;LEN(AK71))),1)*1),""))</f>
        <v/>
      </c>
      <c r="AY71" s="237">
        <f t="shared" ca="1" si="3"/>
        <v>0</v>
      </c>
      <c r="AZ71">
        <f t="shared" si="4"/>
        <v>0</v>
      </c>
      <c r="BA71">
        <f t="shared" si="5"/>
        <v>-2</v>
      </c>
      <c r="BB71">
        <f t="shared" si="6"/>
        <v>0</v>
      </c>
    </row>
    <row r="72" spans="1:54" ht="15" customHeight="1">
      <c r="A72" s="303"/>
      <c r="C72" s="311" t="s">
        <v>5088</v>
      </c>
      <c r="D72" s="469" t="str">
        <f>IF(CNGE_2025_M1_Secc12_Sub1!D71="","",CNGE_2025_M1_Secc12_Sub1!D71)</f>
        <v/>
      </c>
      <c r="E72" s="326"/>
      <c r="F72" s="326"/>
      <c r="G72" s="327"/>
      <c r="H72" s="443"/>
      <c r="I72" s="352"/>
      <c r="J72" s="480"/>
      <c r="K72" s="351"/>
      <c r="L72" s="352"/>
      <c r="M72" s="536"/>
      <c r="N72" s="471"/>
      <c r="O72" s="472"/>
      <c r="P72" s="488" t="str">
        <f>IF(R72="","",VLOOKUP(R72,Presentación!$AL$3:$AM$573,2,FALSE))</f>
        <v/>
      </c>
      <c r="Q72" s="327"/>
      <c r="R72" s="537"/>
      <c r="S72" s="351"/>
      <c r="T72" s="352"/>
      <c r="U72" s="537"/>
      <c r="V72" s="351"/>
      <c r="W72" s="352"/>
      <c r="X72" s="480"/>
      <c r="Y72" s="351"/>
      <c r="Z72" s="352"/>
      <c r="AA72" s="226" t="s">
        <v>5620</v>
      </c>
      <c r="AB72" s="480"/>
      <c r="AC72" s="351"/>
      <c r="AD72" s="352"/>
      <c r="AE72" s="480"/>
      <c r="AF72" s="351"/>
      <c r="AG72" s="352"/>
      <c r="AH72" s="480"/>
      <c r="AI72" s="351"/>
      <c r="AJ72" s="352"/>
      <c r="AK72" s="480"/>
      <c r="AL72" s="351"/>
      <c r="AM72" s="352"/>
      <c r="AN72" s="480"/>
      <c r="AO72" s="352"/>
      <c r="AP72" s="14"/>
      <c r="AR72" s="237">
        <f>IF(OR(CNGE_2025_M1_Secc12_Sub2!$S89&lt;&gt;1,COUNTBLANK($D72)=1),IF(COUNTBLANK(H72:AO72)=33,0,1),IF(AND(COUNTBLANK(D72)=1,COUNTA(H72:Z72)=1,COUNTA(AB72:AO72)=0),0,IF(AND(COUNTA(H72:Z72)=7,COUNTA(AB72:AM72)=4,AN72=""),0,IF(AND(COUNTA(D72:O72)=4,COUNTA(P72:Z72)=1,COUNTA(AB72:AM72)=3,AN72&lt;&gt;""),0,1))))</f>
        <v>0</v>
      </c>
      <c r="AS72" s="237">
        <f t="shared" si="0"/>
        <v>0</v>
      </c>
      <c r="AT72" s="310" t="str" cm="1">
        <f t="array" aca="1" ref="AT72" ca="1">_xlfn.TEXTJOIN("",TRUE,IFERROR((MID(X72,ROW(INDIRECT("1:"&amp;LEN(X72))),1)*1),""))</f>
        <v/>
      </c>
      <c r="AU72" s="310" t="str" cm="1">
        <f t="array" aca="1" ref="AU72" ca="1">_xlfn.TEXTJOIN("",TRUE,IFERROR((MID(AB72,ROW(INDIRECT("1:"&amp;LEN(AB72))),1)*1),""))</f>
        <v/>
      </c>
      <c r="AV72" s="237">
        <f t="shared" ca="1" si="1"/>
        <v>0</v>
      </c>
      <c r="AW72" s="237">
        <f t="shared" ca="1" si="2"/>
        <v>0</v>
      </c>
      <c r="AX72" s="310" t="str" cm="1">
        <f t="array" aca="1" ref="AX72" ca="1">_xlfn.TEXTJOIN("",TRUE,IFERROR((MID(AK72,ROW(INDIRECT("1:"&amp;LEN(AK72))),1)*1),""))</f>
        <v/>
      </c>
      <c r="AY72" s="237">
        <f t="shared" ca="1" si="3"/>
        <v>0</v>
      </c>
      <c r="AZ72">
        <f t="shared" si="4"/>
        <v>0</v>
      </c>
      <c r="BA72">
        <f t="shared" si="5"/>
        <v>-2</v>
      </c>
      <c r="BB72">
        <f t="shared" si="6"/>
        <v>0</v>
      </c>
    </row>
    <row r="73" spans="1:54" ht="15" customHeight="1">
      <c r="A73" s="303"/>
      <c r="C73" s="311" t="s">
        <v>5089</v>
      </c>
      <c r="D73" s="469" t="str">
        <f>IF(CNGE_2025_M1_Secc12_Sub1!D72="","",CNGE_2025_M1_Secc12_Sub1!D72)</f>
        <v/>
      </c>
      <c r="E73" s="326"/>
      <c r="F73" s="326"/>
      <c r="G73" s="327"/>
      <c r="H73" s="443"/>
      <c r="I73" s="352"/>
      <c r="J73" s="480"/>
      <c r="K73" s="351"/>
      <c r="L73" s="352"/>
      <c r="M73" s="536"/>
      <c r="N73" s="471"/>
      <c r="O73" s="472"/>
      <c r="P73" s="488" t="str">
        <f>IF(R73="","",VLOOKUP(R73,Presentación!$AL$3:$AM$573,2,FALSE))</f>
        <v/>
      </c>
      <c r="Q73" s="327"/>
      <c r="R73" s="537"/>
      <c r="S73" s="351"/>
      <c r="T73" s="352"/>
      <c r="U73" s="537"/>
      <c r="V73" s="351"/>
      <c r="W73" s="352"/>
      <c r="X73" s="480"/>
      <c r="Y73" s="351"/>
      <c r="Z73" s="352"/>
      <c r="AA73" s="226" t="s">
        <v>5620</v>
      </c>
      <c r="AB73" s="480"/>
      <c r="AC73" s="351"/>
      <c r="AD73" s="352"/>
      <c r="AE73" s="480"/>
      <c r="AF73" s="351"/>
      <c r="AG73" s="352"/>
      <c r="AH73" s="480"/>
      <c r="AI73" s="351"/>
      <c r="AJ73" s="352"/>
      <c r="AK73" s="480"/>
      <c r="AL73" s="351"/>
      <c r="AM73" s="352"/>
      <c r="AN73" s="480"/>
      <c r="AO73" s="352"/>
      <c r="AP73" s="14"/>
      <c r="AR73" s="237">
        <f>IF(OR(CNGE_2025_M1_Secc12_Sub2!$S90&lt;&gt;1,COUNTBLANK($D73)=1),IF(COUNTBLANK(H73:AO73)=33,0,1),IF(AND(COUNTBLANK(D73)=1,COUNTA(H73:Z73)=1,COUNTA(AB73:AO73)=0),0,IF(AND(COUNTA(H73:Z73)=7,COUNTA(AB73:AM73)=4,AN73=""),0,IF(AND(COUNTA(D73:O73)=4,COUNTA(P73:Z73)=1,COUNTA(AB73:AM73)=3,AN73&lt;&gt;""),0,1))))</f>
        <v>0</v>
      </c>
      <c r="AS73" s="237">
        <f t="shared" si="0"/>
        <v>0</v>
      </c>
      <c r="AT73" s="310" t="str" cm="1">
        <f t="array" aca="1" ref="AT73" ca="1">_xlfn.TEXTJOIN("",TRUE,IFERROR((MID(X73,ROW(INDIRECT("1:"&amp;LEN(X73))),1)*1),""))</f>
        <v/>
      </c>
      <c r="AU73" s="310" t="str" cm="1">
        <f t="array" aca="1" ref="AU73" ca="1">_xlfn.TEXTJOIN("",TRUE,IFERROR((MID(AB73,ROW(INDIRECT("1:"&amp;LEN(AB73))),1)*1),""))</f>
        <v/>
      </c>
      <c r="AV73" s="237">
        <f t="shared" ca="1" si="1"/>
        <v>0</v>
      </c>
      <c r="AW73" s="237">
        <f t="shared" ca="1" si="2"/>
        <v>0</v>
      </c>
      <c r="AX73" s="310" t="str" cm="1">
        <f t="array" aca="1" ref="AX73" ca="1">_xlfn.TEXTJOIN("",TRUE,IFERROR((MID(AK73,ROW(INDIRECT("1:"&amp;LEN(AK73))),1)*1),""))</f>
        <v/>
      </c>
      <c r="AY73" s="237">
        <f t="shared" ca="1" si="3"/>
        <v>0</v>
      </c>
      <c r="AZ73">
        <f t="shared" si="4"/>
        <v>0</v>
      </c>
      <c r="BA73">
        <f t="shared" si="5"/>
        <v>-2</v>
      </c>
      <c r="BB73">
        <f t="shared" si="6"/>
        <v>0</v>
      </c>
    </row>
    <row r="74" spans="1:54" ht="15" customHeight="1">
      <c r="A74" s="303"/>
      <c r="C74" s="311" t="s">
        <v>5090</v>
      </c>
      <c r="D74" s="469" t="str">
        <f>IF(CNGE_2025_M1_Secc12_Sub1!D73="","",CNGE_2025_M1_Secc12_Sub1!D73)</f>
        <v/>
      </c>
      <c r="E74" s="326"/>
      <c r="F74" s="326"/>
      <c r="G74" s="327"/>
      <c r="H74" s="443"/>
      <c r="I74" s="352"/>
      <c r="J74" s="480"/>
      <c r="K74" s="351"/>
      <c r="L74" s="352"/>
      <c r="M74" s="536"/>
      <c r="N74" s="471"/>
      <c r="O74" s="472"/>
      <c r="P74" s="488" t="str">
        <f>IF(R74="","",VLOOKUP(R74,Presentación!$AL$3:$AM$573,2,FALSE))</f>
        <v/>
      </c>
      <c r="Q74" s="327"/>
      <c r="R74" s="537"/>
      <c r="S74" s="351"/>
      <c r="T74" s="352"/>
      <c r="U74" s="537"/>
      <c r="V74" s="351"/>
      <c r="W74" s="352"/>
      <c r="X74" s="480"/>
      <c r="Y74" s="351"/>
      <c r="Z74" s="352"/>
      <c r="AA74" s="226" t="s">
        <v>5620</v>
      </c>
      <c r="AB74" s="480"/>
      <c r="AC74" s="351"/>
      <c r="AD74" s="352"/>
      <c r="AE74" s="480"/>
      <c r="AF74" s="351"/>
      <c r="AG74" s="352"/>
      <c r="AH74" s="480"/>
      <c r="AI74" s="351"/>
      <c r="AJ74" s="352"/>
      <c r="AK74" s="480"/>
      <c r="AL74" s="351"/>
      <c r="AM74" s="352"/>
      <c r="AN74" s="480"/>
      <c r="AO74" s="352"/>
      <c r="AP74" s="14"/>
      <c r="AR74" s="237">
        <f>IF(OR(CNGE_2025_M1_Secc12_Sub2!$S91&lt;&gt;1,COUNTBLANK($D74)=1),IF(COUNTBLANK(H74:AO74)=33,0,1),IF(AND(COUNTBLANK(D74)=1,COUNTA(H74:Z74)=1,COUNTA(AB74:AO74)=0),0,IF(AND(COUNTA(H74:Z74)=7,COUNTA(AB74:AM74)=4,AN74=""),0,IF(AND(COUNTA(D74:O74)=4,COUNTA(P74:Z74)=1,COUNTA(AB74:AM74)=3,AN74&lt;&gt;""),0,1))))</f>
        <v>0</v>
      </c>
      <c r="AS74" s="237">
        <f t="shared" si="0"/>
        <v>0</v>
      </c>
      <c r="AT74" s="310" t="str" cm="1">
        <f t="array" aca="1" ref="AT74" ca="1">_xlfn.TEXTJOIN("",TRUE,IFERROR((MID(X74,ROW(INDIRECT("1:"&amp;LEN(X74))),1)*1),""))</f>
        <v/>
      </c>
      <c r="AU74" s="310" t="str" cm="1">
        <f t="array" aca="1" ref="AU74" ca="1">_xlfn.TEXTJOIN("",TRUE,IFERROR((MID(AB74,ROW(INDIRECT("1:"&amp;LEN(AB74))),1)*1),""))</f>
        <v/>
      </c>
      <c r="AV74" s="237">
        <f t="shared" ca="1" si="1"/>
        <v>0</v>
      </c>
      <c r="AW74" s="237">
        <f t="shared" ca="1" si="2"/>
        <v>0</v>
      </c>
      <c r="AX74" s="310" t="str" cm="1">
        <f t="array" aca="1" ref="AX74" ca="1">_xlfn.TEXTJOIN("",TRUE,IFERROR((MID(AK74,ROW(INDIRECT("1:"&amp;LEN(AK74))),1)*1),""))</f>
        <v/>
      </c>
      <c r="AY74" s="237">
        <f t="shared" ca="1" si="3"/>
        <v>0</v>
      </c>
      <c r="AZ74">
        <f t="shared" si="4"/>
        <v>0</v>
      </c>
      <c r="BA74">
        <f t="shared" si="5"/>
        <v>-2</v>
      </c>
      <c r="BB74">
        <f t="shared" si="6"/>
        <v>0</v>
      </c>
    </row>
    <row r="75" spans="1:54" ht="15" customHeight="1">
      <c r="A75" s="303"/>
      <c r="C75" s="311" t="s">
        <v>5091</v>
      </c>
      <c r="D75" s="469" t="str">
        <f>IF(CNGE_2025_M1_Secc12_Sub1!D74="","",CNGE_2025_M1_Secc12_Sub1!D74)</f>
        <v/>
      </c>
      <c r="E75" s="326"/>
      <c r="F75" s="326"/>
      <c r="G75" s="327"/>
      <c r="H75" s="443"/>
      <c r="I75" s="352"/>
      <c r="J75" s="480"/>
      <c r="K75" s="351"/>
      <c r="L75" s="352"/>
      <c r="M75" s="536"/>
      <c r="N75" s="471"/>
      <c r="O75" s="472"/>
      <c r="P75" s="488" t="str">
        <f>IF(R75="","",VLOOKUP(R75,Presentación!$AL$3:$AM$573,2,FALSE))</f>
        <v/>
      </c>
      <c r="Q75" s="327"/>
      <c r="R75" s="537"/>
      <c r="S75" s="351"/>
      <c r="T75" s="352"/>
      <c r="U75" s="537"/>
      <c r="V75" s="351"/>
      <c r="W75" s="352"/>
      <c r="X75" s="480"/>
      <c r="Y75" s="351"/>
      <c r="Z75" s="352"/>
      <c r="AA75" s="226" t="s">
        <v>5620</v>
      </c>
      <c r="AB75" s="480"/>
      <c r="AC75" s="351"/>
      <c r="AD75" s="352"/>
      <c r="AE75" s="480"/>
      <c r="AF75" s="351"/>
      <c r="AG75" s="352"/>
      <c r="AH75" s="480"/>
      <c r="AI75" s="351"/>
      <c r="AJ75" s="352"/>
      <c r="AK75" s="480"/>
      <c r="AL75" s="351"/>
      <c r="AM75" s="352"/>
      <c r="AN75" s="480"/>
      <c r="AO75" s="352"/>
      <c r="AP75" s="14"/>
      <c r="AR75" s="237">
        <f>IF(OR(CNGE_2025_M1_Secc12_Sub2!$S92&lt;&gt;1,COUNTBLANK($D75)=1),IF(COUNTBLANK(H75:AO75)=33,0,1),IF(AND(COUNTBLANK(D75)=1,COUNTA(H75:Z75)=1,COUNTA(AB75:AO75)=0),0,IF(AND(COUNTA(H75:Z75)=7,COUNTA(AB75:AM75)=4,AN75=""),0,IF(AND(COUNTA(D75:O75)=4,COUNTA(P75:Z75)=1,COUNTA(AB75:AM75)=3,AN75&lt;&gt;""),0,1))))</f>
        <v>0</v>
      </c>
      <c r="AS75" s="237">
        <f t="shared" si="0"/>
        <v>0</v>
      </c>
      <c r="AT75" s="310" t="str" cm="1">
        <f t="array" aca="1" ref="AT75" ca="1">_xlfn.TEXTJOIN("",TRUE,IFERROR((MID(X75,ROW(INDIRECT("1:"&amp;LEN(X75))),1)*1),""))</f>
        <v/>
      </c>
      <c r="AU75" s="310" t="str" cm="1">
        <f t="array" aca="1" ref="AU75" ca="1">_xlfn.TEXTJOIN("",TRUE,IFERROR((MID(AB75,ROW(INDIRECT("1:"&amp;LEN(AB75))),1)*1),""))</f>
        <v/>
      </c>
      <c r="AV75" s="237">
        <f t="shared" ca="1" si="1"/>
        <v>0</v>
      </c>
      <c r="AW75" s="237">
        <f t="shared" ca="1" si="2"/>
        <v>0</v>
      </c>
      <c r="AX75" s="310" t="str" cm="1">
        <f t="array" aca="1" ref="AX75" ca="1">_xlfn.TEXTJOIN("",TRUE,IFERROR((MID(AK75,ROW(INDIRECT("1:"&amp;LEN(AK75))),1)*1),""))</f>
        <v/>
      </c>
      <c r="AY75" s="237">
        <f t="shared" ca="1" si="3"/>
        <v>0</v>
      </c>
      <c r="AZ75">
        <f t="shared" si="4"/>
        <v>0</v>
      </c>
      <c r="BA75">
        <f t="shared" si="5"/>
        <v>-2</v>
      </c>
      <c r="BB75">
        <f t="shared" si="6"/>
        <v>0</v>
      </c>
    </row>
    <row r="76" spans="1:54" ht="15" customHeight="1">
      <c r="A76" s="303"/>
      <c r="C76" s="311" t="s">
        <v>5092</v>
      </c>
      <c r="D76" s="469" t="str">
        <f>IF(CNGE_2025_M1_Secc12_Sub1!D75="","",CNGE_2025_M1_Secc12_Sub1!D75)</f>
        <v/>
      </c>
      <c r="E76" s="326"/>
      <c r="F76" s="326"/>
      <c r="G76" s="327"/>
      <c r="H76" s="443"/>
      <c r="I76" s="352"/>
      <c r="J76" s="480"/>
      <c r="K76" s="351"/>
      <c r="L76" s="352"/>
      <c r="M76" s="536"/>
      <c r="N76" s="471"/>
      <c r="O76" s="472"/>
      <c r="P76" s="488" t="str">
        <f>IF(R76="","",VLOOKUP(R76,Presentación!$AL$3:$AM$573,2,FALSE))</f>
        <v/>
      </c>
      <c r="Q76" s="327"/>
      <c r="R76" s="537"/>
      <c r="S76" s="351"/>
      <c r="T76" s="352"/>
      <c r="U76" s="537"/>
      <c r="V76" s="351"/>
      <c r="W76" s="352"/>
      <c r="X76" s="480"/>
      <c r="Y76" s="351"/>
      <c r="Z76" s="352"/>
      <c r="AA76" s="226" t="s">
        <v>5620</v>
      </c>
      <c r="AB76" s="480"/>
      <c r="AC76" s="351"/>
      <c r="AD76" s="352"/>
      <c r="AE76" s="480"/>
      <c r="AF76" s="351"/>
      <c r="AG76" s="352"/>
      <c r="AH76" s="480"/>
      <c r="AI76" s="351"/>
      <c r="AJ76" s="352"/>
      <c r="AK76" s="480"/>
      <c r="AL76" s="351"/>
      <c r="AM76" s="352"/>
      <c r="AN76" s="480"/>
      <c r="AO76" s="352"/>
      <c r="AP76" s="14"/>
      <c r="AR76" s="237">
        <f>IF(OR(CNGE_2025_M1_Secc12_Sub2!$S93&lt;&gt;1,COUNTBLANK($D76)=1),IF(COUNTBLANK(H76:AO76)=33,0,1),IF(AND(COUNTBLANK(D76)=1,COUNTA(H76:Z76)=1,COUNTA(AB76:AO76)=0),0,IF(AND(COUNTA(H76:Z76)=7,COUNTA(AB76:AM76)=4,AN76=""),0,IF(AND(COUNTA(D76:O76)=4,COUNTA(P76:Z76)=1,COUNTA(AB76:AM76)=3,AN76&lt;&gt;""),0,1))))</f>
        <v>0</v>
      </c>
      <c r="AS76" s="237">
        <f t="shared" si="0"/>
        <v>0</v>
      </c>
      <c r="AT76" s="310" t="str" cm="1">
        <f t="array" aca="1" ref="AT76" ca="1">_xlfn.TEXTJOIN("",TRUE,IFERROR((MID(X76,ROW(INDIRECT("1:"&amp;LEN(X76))),1)*1),""))</f>
        <v/>
      </c>
      <c r="AU76" s="310" t="str" cm="1">
        <f t="array" aca="1" ref="AU76" ca="1">_xlfn.TEXTJOIN("",TRUE,IFERROR((MID(AB76,ROW(INDIRECT("1:"&amp;LEN(AB76))),1)*1),""))</f>
        <v/>
      </c>
      <c r="AV76" s="237">
        <f t="shared" ca="1" si="1"/>
        <v>0</v>
      </c>
      <c r="AW76" s="237">
        <f t="shared" ca="1" si="2"/>
        <v>0</v>
      </c>
      <c r="AX76" s="310" t="str" cm="1">
        <f t="array" aca="1" ref="AX76" ca="1">_xlfn.TEXTJOIN("",TRUE,IFERROR((MID(AK76,ROW(INDIRECT("1:"&amp;LEN(AK76))),1)*1),""))</f>
        <v/>
      </c>
      <c r="AY76" s="237">
        <f t="shared" ca="1" si="3"/>
        <v>0</v>
      </c>
      <c r="AZ76">
        <f t="shared" si="4"/>
        <v>0</v>
      </c>
      <c r="BA76">
        <f t="shared" si="5"/>
        <v>-2</v>
      </c>
      <c r="BB76">
        <f t="shared" si="6"/>
        <v>0</v>
      </c>
    </row>
    <row r="77" spans="1:54" ht="15" customHeight="1">
      <c r="A77" s="303"/>
      <c r="C77" s="311" t="s">
        <v>5093</v>
      </c>
      <c r="D77" s="469" t="str">
        <f>IF(CNGE_2025_M1_Secc12_Sub1!D76="","",CNGE_2025_M1_Secc12_Sub1!D76)</f>
        <v/>
      </c>
      <c r="E77" s="326"/>
      <c r="F77" s="326"/>
      <c r="G77" s="327"/>
      <c r="H77" s="443"/>
      <c r="I77" s="352"/>
      <c r="J77" s="480"/>
      <c r="K77" s="351"/>
      <c r="L77" s="352"/>
      <c r="M77" s="536"/>
      <c r="N77" s="471"/>
      <c r="O77" s="472"/>
      <c r="P77" s="488" t="str">
        <f>IF(R77="","",VLOOKUP(R77,Presentación!$AL$3:$AM$573,2,FALSE))</f>
        <v/>
      </c>
      <c r="Q77" s="327"/>
      <c r="R77" s="537"/>
      <c r="S77" s="351"/>
      <c r="T77" s="352"/>
      <c r="U77" s="537"/>
      <c r="V77" s="351"/>
      <c r="W77" s="352"/>
      <c r="X77" s="480"/>
      <c r="Y77" s="351"/>
      <c r="Z77" s="352"/>
      <c r="AA77" s="226" t="s">
        <v>5620</v>
      </c>
      <c r="AB77" s="480"/>
      <c r="AC77" s="351"/>
      <c r="AD77" s="352"/>
      <c r="AE77" s="480"/>
      <c r="AF77" s="351"/>
      <c r="AG77" s="352"/>
      <c r="AH77" s="480"/>
      <c r="AI77" s="351"/>
      <c r="AJ77" s="352"/>
      <c r="AK77" s="480"/>
      <c r="AL77" s="351"/>
      <c r="AM77" s="352"/>
      <c r="AN77" s="480"/>
      <c r="AO77" s="352"/>
      <c r="AP77" s="14"/>
      <c r="AR77" s="237">
        <f>IF(OR(CNGE_2025_M1_Secc12_Sub2!$S94&lt;&gt;1,COUNTBLANK($D77)=1),IF(COUNTBLANK(H77:AO77)=33,0,1),IF(AND(COUNTBLANK(D77)=1,COUNTA(H77:Z77)=1,COUNTA(AB77:AO77)=0),0,IF(AND(COUNTA(H77:Z77)=7,COUNTA(AB77:AM77)=4,AN77=""),0,IF(AND(COUNTA(D77:O77)=4,COUNTA(P77:Z77)=1,COUNTA(AB77:AM77)=3,AN77&lt;&gt;""),0,1))))</f>
        <v>0</v>
      </c>
      <c r="AS77" s="237">
        <f t="shared" si="0"/>
        <v>0</v>
      </c>
      <c r="AT77" s="310" t="str" cm="1">
        <f t="array" aca="1" ref="AT77" ca="1">_xlfn.TEXTJOIN("",TRUE,IFERROR((MID(X77,ROW(INDIRECT("1:"&amp;LEN(X77))),1)*1),""))</f>
        <v/>
      </c>
      <c r="AU77" s="310" t="str" cm="1">
        <f t="array" aca="1" ref="AU77" ca="1">_xlfn.TEXTJOIN("",TRUE,IFERROR((MID(AB77,ROW(INDIRECT("1:"&amp;LEN(AB77))),1)*1),""))</f>
        <v/>
      </c>
      <c r="AV77" s="237">
        <f t="shared" ca="1" si="1"/>
        <v>0</v>
      </c>
      <c r="AW77" s="237">
        <f t="shared" ca="1" si="2"/>
        <v>0</v>
      </c>
      <c r="AX77" s="310" t="str" cm="1">
        <f t="array" aca="1" ref="AX77" ca="1">_xlfn.TEXTJOIN("",TRUE,IFERROR((MID(AK77,ROW(INDIRECT("1:"&amp;LEN(AK77))),1)*1),""))</f>
        <v/>
      </c>
      <c r="AY77" s="237">
        <f t="shared" ca="1" si="3"/>
        <v>0</v>
      </c>
      <c r="AZ77">
        <f t="shared" si="4"/>
        <v>0</v>
      </c>
      <c r="BA77">
        <f t="shared" si="5"/>
        <v>-2</v>
      </c>
      <c r="BB77">
        <f t="shared" si="6"/>
        <v>0</v>
      </c>
    </row>
    <row r="78" spans="1:54" ht="15" customHeight="1">
      <c r="A78" s="303"/>
      <c r="C78" s="311" t="s">
        <v>5094</v>
      </c>
      <c r="D78" s="469" t="str">
        <f>IF(CNGE_2025_M1_Secc12_Sub1!D77="","",CNGE_2025_M1_Secc12_Sub1!D77)</f>
        <v/>
      </c>
      <c r="E78" s="326"/>
      <c r="F78" s="326"/>
      <c r="G78" s="327"/>
      <c r="H78" s="443"/>
      <c r="I78" s="352"/>
      <c r="J78" s="480"/>
      <c r="K78" s="351"/>
      <c r="L78" s="352"/>
      <c r="M78" s="536"/>
      <c r="N78" s="471"/>
      <c r="O78" s="472"/>
      <c r="P78" s="488" t="str">
        <f>IF(R78="","",VLOOKUP(R78,Presentación!$AL$3:$AM$573,2,FALSE))</f>
        <v/>
      </c>
      <c r="Q78" s="327"/>
      <c r="R78" s="537"/>
      <c r="S78" s="351"/>
      <c r="T78" s="352"/>
      <c r="U78" s="537"/>
      <c r="V78" s="351"/>
      <c r="W78" s="352"/>
      <c r="X78" s="480"/>
      <c r="Y78" s="351"/>
      <c r="Z78" s="352"/>
      <c r="AA78" s="226" t="s">
        <v>5620</v>
      </c>
      <c r="AB78" s="480"/>
      <c r="AC78" s="351"/>
      <c r="AD78" s="352"/>
      <c r="AE78" s="480"/>
      <c r="AF78" s="351"/>
      <c r="AG78" s="352"/>
      <c r="AH78" s="480"/>
      <c r="AI78" s="351"/>
      <c r="AJ78" s="352"/>
      <c r="AK78" s="480"/>
      <c r="AL78" s="351"/>
      <c r="AM78" s="352"/>
      <c r="AN78" s="480"/>
      <c r="AO78" s="352"/>
      <c r="AP78" s="14"/>
      <c r="AR78" s="237">
        <f>IF(OR(CNGE_2025_M1_Secc12_Sub2!$S95&lt;&gt;1,COUNTBLANK($D78)=1),IF(COUNTBLANK(H78:AO78)=33,0,1),IF(AND(COUNTBLANK(D78)=1,COUNTA(H78:Z78)=1,COUNTA(AB78:AO78)=0),0,IF(AND(COUNTA(H78:Z78)=7,COUNTA(AB78:AM78)=4,AN78=""),0,IF(AND(COUNTA(D78:O78)=4,COUNTA(P78:Z78)=1,COUNTA(AB78:AM78)=3,AN78&lt;&gt;""),0,1))))</f>
        <v>0</v>
      </c>
      <c r="AS78" s="237">
        <f t="shared" si="0"/>
        <v>0</v>
      </c>
      <c r="AT78" s="310" t="str" cm="1">
        <f t="array" aca="1" ref="AT78" ca="1">_xlfn.TEXTJOIN("",TRUE,IFERROR((MID(X78,ROW(INDIRECT("1:"&amp;LEN(X78))),1)*1),""))</f>
        <v/>
      </c>
      <c r="AU78" s="310" t="str" cm="1">
        <f t="array" aca="1" ref="AU78" ca="1">_xlfn.TEXTJOIN("",TRUE,IFERROR((MID(AB78,ROW(INDIRECT("1:"&amp;LEN(AB78))),1)*1),""))</f>
        <v/>
      </c>
      <c r="AV78" s="237">
        <f t="shared" ca="1" si="1"/>
        <v>0</v>
      </c>
      <c r="AW78" s="237">
        <f t="shared" ca="1" si="2"/>
        <v>0</v>
      </c>
      <c r="AX78" s="310" t="str" cm="1">
        <f t="array" aca="1" ref="AX78" ca="1">_xlfn.TEXTJOIN("",TRUE,IFERROR((MID(AK78,ROW(INDIRECT("1:"&amp;LEN(AK78))),1)*1),""))</f>
        <v/>
      </c>
      <c r="AY78" s="237">
        <f t="shared" ca="1" si="3"/>
        <v>0</v>
      </c>
      <c r="AZ78">
        <f t="shared" si="4"/>
        <v>0</v>
      </c>
      <c r="BA78">
        <f t="shared" si="5"/>
        <v>-2</v>
      </c>
      <c r="BB78">
        <f t="shared" si="6"/>
        <v>0</v>
      </c>
    </row>
    <row r="79" spans="1:54" ht="15" customHeight="1">
      <c r="A79" s="303"/>
      <c r="C79" s="311" t="s">
        <v>5095</v>
      </c>
      <c r="D79" s="469" t="str">
        <f>IF(CNGE_2025_M1_Secc12_Sub1!D78="","",CNGE_2025_M1_Secc12_Sub1!D78)</f>
        <v/>
      </c>
      <c r="E79" s="326"/>
      <c r="F79" s="326"/>
      <c r="G79" s="327"/>
      <c r="H79" s="443"/>
      <c r="I79" s="352"/>
      <c r="J79" s="480"/>
      <c r="K79" s="351"/>
      <c r="L79" s="352"/>
      <c r="M79" s="536"/>
      <c r="N79" s="471"/>
      <c r="O79" s="472"/>
      <c r="P79" s="488" t="str">
        <f>IF(R79="","",VLOOKUP(R79,Presentación!$AL$3:$AM$573,2,FALSE))</f>
        <v/>
      </c>
      <c r="Q79" s="327"/>
      <c r="R79" s="537"/>
      <c r="S79" s="351"/>
      <c r="T79" s="352"/>
      <c r="U79" s="537"/>
      <c r="V79" s="351"/>
      <c r="W79" s="352"/>
      <c r="X79" s="480"/>
      <c r="Y79" s="351"/>
      <c r="Z79" s="352"/>
      <c r="AA79" s="226" t="s">
        <v>5620</v>
      </c>
      <c r="AB79" s="480"/>
      <c r="AC79" s="351"/>
      <c r="AD79" s="352"/>
      <c r="AE79" s="480"/>
      <c r="AF79" s="351"/>
      <c r="AG79" s="352"/>
      <c r="AH79" s="480"/>
      <c r="AI79" s="351"/>
      <c r="AJ79" s="352"/>
      <c r="AK79" s="480"/>
      <c r="AL79" s="351"/>
      <c r="AM79" s="352"/>
      <c r="AN79" s="480"/>
      <c r="AO79" s="352"/>
      <c r="AP79" s="14"/>
      <c r="AR79" s="237">
        <f>IF(OR(CNGE_2025_M1_Secc12_Sub2!$S96&lt;&gt;1,COUNTBLANK($D79)=1),IF(COUNTBLANK(H79:AO79)=33,0,1),IF(AND(COUNTBLANK(D79)=1,COUNTA(H79:Z79)=1,COUNTA(AB79:AO79)=0),0,IF(AND(COUNTA(H79:Z79)=7,COUNTA(AB79:AM79)=4,AN79=""),0,IF(AND(COUNTA(D79:O79)=4,COUNTA(P79:Z79)=1,COUNTA(AB79:AM79)=3,AN79&lt;&gt;""),0,1))))</f>
        <v>0</v>
      </c>
      <c r="AS79" s="237">
        <f t="shared" si="0"/>
        <v>0</v>
      </c>
      <c r="AT79" s="310" t="str" cm="1">
        <f t="array" aca="1" ref="AT79" ca="1">_xlfn.TEXTJOIN("",TRUE,IFERROR((MID(X79,ROW(INDIRECT("1:"&amp;LEN(X79))),1)*1),""))</f>
        <v/>
      </c>
      <c r="AU79" s="310" t="str" cm="1">
        <f t="array" aca="1" ref="AU79" ca="1">_xlfn.TEXTJOIN("",TRUE,IFERROR((MID(AB79,ROW(INDIRECT("1:"&amp;LEN(AB79))),1)*1),""))</f>
        <v/>
      </c>
      <c r="AV79" s="237">
        <f t="shared" ca="1" si="1"/>
        <v>0</v>
      </c>
      <c r="AW79" s="237">
        <f t="shared" ca="1" si="2"/>
        <v>0</v>
      </c>
      <c r="AX79" s="310" t="str" cm="1">
        <f t="array" aca="1" ref="AX79" ca="1">_xlfn.TEXTJOIN("",TRUE,IFERROR((MID(AK79,ROW(INDIRECT("1:"&amp;LEN(AK79))),1)*1),""))</f>
        <v/>
      </c>
      <c r="AY79" s="237">
        <f t="shared" ca="1" si="3"/>
        <v>0</v>
      </c>
      <c r="AZ79">
        <f t="shared" si="4"/>
        <v>0</v>
      </c>
      <c r="BA79">
        <f t="shared" si="5"/>
        <v>-2</v>
      </c>
      <c r="BB79">
        <f t="shared" si="6"/>
        <v>0</v>
      </c>
    </row>
    <row r="80" spans="1:54" ht="15" customHeight="1">
      <c r="A80" s="303"/>
      <c r="C80" s="311" t="s">
        <v>5096</v>
      </c>
      <c r="D80" s="469" t="str">
        <f>IF(CNGE_2025_M1_Secc12_Sub1!D79="","",CNGE_2025_M1_Secc12_Sub1!D79)</f>
        <v/>
      </c>
      <c r="E80" s="326"/>
      <c r="F80" s="326"/>
      <c r="G80" s="327"/>
      <c r="H80" s="443"/>
      <c r="I80" s="352"/>
      <c r="J80" s="480"/>
      <c r="K80" s="351"/>
      <c r="L80" s="352"/>
      <c r="M80" s="536"/>
      <c r="N80" s="471"/>
      <c r="O80" s="472"/>
      <c r="P80" s="488" t="str">
        <f>IF(R80="","",VLOOKUP(R80,Presentación!$AL$3:$AM$573,2,FALSE))</f>
        <v/>
      </c>
      <c r="Q80" s="327"/>
      <c r="R80" s="537"/>
      <c r="S80" s="351"/>
      <c r="T80" s="352"/>
      <c r="U80" s="537"/>
      <c r="V80" s="351"/>
      <c r="W80" s="352"/>
      <c r="X80" s="480"/>
      <c r="Y80" s="351"/>
      <c r="Z80" s="352"/>
      <c r="AA80" s="226" t="s">
        <v>5620</v>
      </c>
      <c r="AB80" s="480"/>
      <c r="AC80" s="351"/>
      <c r="AD80" s="352"/>
      <c r="AE80" s="480"/>
      <c r="AF80" s="351"/>
      <c r="AG80" s="352"/>
      <c r="AH80" s="480"/>
      <c r="AI80" s="351"/>
      <c r="AJ80" s="352"/>
      <c r="AK80" s="480"/>
      <c r="AL80" s="351"/>
      <c r="AM80" s="352"/>
      <c r="AN80" s="480"/>
      <c r="AO80" s="352"/>
      <c r="AP80" s="14"/>
      <c r="AR80" s="237">
        <f>IF(OR(CNGE_2025_M1_Secc12_Sub2!$S97&lt;&gt;1,COUNTBLANK($D80)=1),IF(COUNTBLANK(H80:AO80)=33,0,1),IF(AND(COUNTBLANK(D80)=1,COUNTA(H80:Z80)=1,COUNTA(AB80:AO80)=0),0,IF(AND(COUNTA(H80:Z80)=7,COUNTA(AB80:AM80)=4,AN80=""),0,IF(AND(COUNTA(D80:O80)=4,COUNTA(P80:Z80)=1,COUNTA(AB80:AM80)=3,AN80&lt;&gt;""),0,1))))</f>
        <v>0</v>
      </c>
      <c r="AS80" s="237">
        <f t="shared" si="0"/>
        <v>0</v>
      </c>
      <c r="AT80" s="310" t="str" cm="1">
        <f t="array" aca="1" ref="AT80" ca="1">_xlfn.TEXTJOIN("",TRUE,IFERROR((MID(X80,ROW(INDIRECT("1:"&amp;LEN(X80))),1)*1),""))</f>
        <v/>
      </c>
      <c r="AU80" s="310" t="str" cm="1">
        <f t="array" aca="1" ref="AU80" ca="1">_xlfn.TEXTJOIN("",TRUE,IFERROR((MID(AB80,ROW(INDIRECT("1:"&amp;LEN(AB80))),1)*1),""))</f>
        <v/>
      </c>
      <c r="AV80" s="237">
        <f t="shared" ca="1" si="1"/>
        <v>0</v>
      </c>
      <c r="AW80" s="237">
        <f t="shared" ca="1" si="2"/>
        <v>0</v>
      </c>
      <c r="AX80" s="310" t="str" cm="1">
        <f t="array" aca="1" ref="AX80" ca="1">_xlfn.TEXTJOIN("",TRUE,IFERROR((MID(AK80,ROW(INDIRECT("1:"&amp;LEN(AK80))),1)*1),""))</f>
        <v/>
      </c>
      <c r="AY80" s="237">
        <f t="shared" ca="1" si="3"/>
        <v>0</v>
      </c>
      <c r="AZ80">
        <f t="shared" si="4"/>
        <v>0</v>
      </c>
      <c r="BA80">
        <f t="shared" si="5"/>
        <v>-2</v>
      </c>
      <c r="BB80">
        <f t="shared" si="6"/>
        <v>0</v>
      </c>
    </row>
    <row r="81" spans="1:54" ht="15" customHeight="1">
      <c r="A81" s="303"/>
      <c r="C81" s="311" t="s">
        <v>5097</v>
      </c>
      <c r="D81" s="469" t="str">
        <f>IF(CNGE_2025_M1_Secc12_Sub1!D80="","",CNGE_2025_M1_Secc12_Sub1!D80)</f>
        <v/>
      </c>
      <c r="E81" s="326"/>
      <c r="F81" s="326"/>
      <c r="G81" s="327"/>
      <c r="H81" s="443"/>
      <c r="I81" s="352"/>
      <c r="J81" s="480"/>
      <c r="K81" s="351"/>
      <c r="L81" s="352"/>
      <c r="M81" s="536"/>
      <c r="N81" s="471"/>
      <c r="O81" s="472"/>
      <c r="P81" s="488" t="str">
        <f>IF(R81="","",VLOOKUP(R81,Presentación!$AL$3:$AM$573,2,FALSE))</f>
        <v/>
      </c>
      <c r="Q81" s="327"/>
      <c r="R81" s="537"/>
      <c r="S81" s="351"/>
      <c r="T81" s="352"/>
      <c r="U81" s="537"/>
      <c r="V81" s="351"/>
      <c r="W81" s="352"/>
      <c r="X81" s="480"/>
      <c r="Y81" s="351"/>
      <c r="Z81" s="352"/>
      <c r="AA81" s="226" t="s">
        <v>5620</v>
      </c>
      <c r="AB81" s="480"/>
      <c r="AC81" s="351"/>
      <c r="AD81" s="352"/>
      <c r="AE81" s="480"/>
      <c r="AF81" s="351"/>
      <c r="AG81" s="352"/>
      <c r="AH81" s="480"/>
      <c r="AI81" s="351"/>
      <c r="AJ81" s="352"/>
      <c r="AK81" s="480"/>
      <c r="AL81" s="351"/>
      <c r="AM81" s="352"/>
      <c r="AN81" s="480"/>
      <c r="AO81" s="352"/>
      <c r="AP81" s="14"/>
      <c r="AR81" s="237">
        <f>IF(OR(CNGE_2025_M1_Secc12_Sub2!$S98&lt;&gt;1,COUNTBLANK($D81)=1),IF(COUNTBLANK(H81:AO81)=33,0,1),IF(AND(COUNTBLANK(D81)=1,COUNTA(H81:Z81)=1,COUNTA(AB81:AO81)=0),0,IF(AND(COUNTA(H81:Z81)=7,COUNTA(AB81:AM81)=4,AN81=""),0,IF(AND(COUNTA(D81:O81)=4,COUNTA(P81:Z81)=1,COUNTA(AB81:AM81)=3,AN81&lt;&gt;""),0,1))))</f>
        <v>0</v>
      </c>
      <c r="AS81" s="237">
        <f t="shared" si="0"/>
        <v>0</v>
      </c>
      <c r="AT81" s="310" t="str" cm="1">
        <f t="array" aca="1" ref="AT81" ca="1">_xlfn.TEXTJOIN("",TRUE,IFERROR((MID(X81,ROW(INDIRECT("1:"&amp;LEN(X81))),1)*1),""))</f>
        <v/>
      </c>
      <c r="AU81" s="310" t="str" cm="1">
        <f t="array" aca="1" ref="AU81" ca="1">_xlfn.TEXTJOIN("",TRUE,IFERROR((MID(AB81,ROW(INDIRECT("1:"&amp;LEN(AB81))),1)*1),""))</f>
        <v/>
      </c>
      <c r="AV81" s="237">
        <f t="shared" ca="1" si="1"/>
        <v>0</v>
      </c>
      <c r="AW81" s="237">
        <f t="shared" ca="1" si="2"/>
        <v>0</v>
      </c>
      <c r="AX81" s="310" t="str" cm="1">
        <f t="array" aca="1" ref="AX81" ca="1">_xlfn.TEXTJOIN("",TRUE,IFERROR((MID(AK81,ROW(INDIRECT("1:"&amp;LEN(AK81))),1)*1),""))</f>
        <v/>
      </c>
      <c r="AY81" s="237">
        <f t="shared" ca="1" si="3"/>
        <v>0</v>
      </c>
      <c r="AZ81">
        <f t="shared" si="4"/>
        <v>0</v>
      </c>
      <c r="BA81">
        <f t="shared" si="5"/>
        <v>-2</v>
      </c>
      <c r="BB81">
        <f t="shared" si="6"/>
        <v>0</v>
      </c>
    </row>
    <row r="82" spans="1:54" ht="15" customHeight="1">
      <c r="A82" s="303"/>
      <c r="C82" s="311" t="s">
        <v>5098</v>
      </c>
      <c r="D82" s="469" t="str">
        <f>IF(CNGE_2025_M1_Secc12_Sub1!D81="","",CNGE_2025_M1_Secc12_Sub1!D81)</f>
        <v/>
      </c>
      <c r="E82" s="326"/>
      <c r="F82" s="326"/>
      <c r="G82" s="327"/>
      <c r="H82" s="443"/>
      <c r="I82" s="352"/>
      <c r="J82" s="480"/>
      <c r="K82" s="351"/>
      <c r="L82" s="352"/>
      <c r="M82" s="536"/>
      <c r="N82" s="471"/>
      <c r="O82" s="472"/>
      <c r="P82" s="488" t="str">
        <f>IF(R82="","",VLOOKUP(R82,Presentación!$AL$3:$AM$573,2,FALSE))</f>
        <v/>
      </c>
      <c r="Q82" s="327"/>
      <c r="R82" s="537"/>
      <c r="S82" s="351"/>
      <c r="T82" s="352"/>
      <c r="U82" s="537"/>
      <c r="V82" s="351"/>
      <c r="W82" s="352"/>
      <c r="X82" s="480"/>
      <c r="Y82" s="351"/>
      <c r="Z82" s="352"/>
      <c r="AA82" s="226" t="s">
        <v>5620</v>
      </c>
      <c r="AB82" s="480"/>
      <c r="AC82" s="351"/>
      <c r="AD82" s="352"/>
      <c r="AE82" s="480"/>
      <c r="AF82" s="351"/>
      <c r="AG82" s="352"/>
      <c r="AH82" s="480"/>
      <c r="AI82" s="351"/>
      <c r="AJ82" s="352"/>
      <c r="AK82" s="480"/>
      <c r="AL82" s="351"/>
      <c r="AM82" s="352"/>
      <c r="AN82" s="480"/>
      <c r="AO82" s="352"/>
      <c r="AP82" s="14"/>
      <c r="AR82" s="237">
        <f>IF(OR(CNGE_2025_M1_Secc12_Sub2!$S99&lt;&gt;1,COUNTBLANK($D82)=1),IF(COUNTBLANK(H82:AO82)=33,0,1),IF(AND(COUNTBLANK(D82)=1,COUNTA(H82:Z82)=1,COUNTA(AB82:AO82)=0),0,IF(AND(COUNTA(H82:Z82)=7,COUNTA(AB82:AM82)=4,AN82=""),0,IF(AND(COUNTA(D82:O82)=4,COUNTA(P82:Z82)=1,COUNTA(AB82:AM82)=3,AN82&lt;&gt;""),0,1))))</f>
        <v>0</v>
      </c>
      <c r="AS82" s="237">
        <f t="shared" si="0"/>
        <v>0</v>
      </c>
      <c r="AT82" s="310" t="str" cm="1">
        <f t="array" aca="1" ref="AT82" ca="1">_xlfn.TEXTJOIN("",TRUE,IFERROR((MID(X82,ROW(INDIRECT("1:"&amp;LEN(X82))),1)*1),""))</f>
        <v/>
      </c>
      <c r="AU82" s="310" t="str" cm="1">
        <f t="array" aca="1" ref="AU82" ca="1">_xlfn.TEXTJOIN("",TRUE,IFERROR((MID(AB82,ROW(INDIRECT("1:"&amp;LEN(AB82))),1)*1),""))</f>
        <v/>
      </c>
      <c r="AV82" s="237">
        <f t="shared" ca="1" si="1"/>
        <v>0</v>
      </c>
      <c r="AW82" s="237">
        <f t="shared" ca="1" si="2"/>
        <v>0</v>
      </c>
      <c r="AX82" s="310" t="str" cm="1">
        <f t="array" aca="1" ref="AX82" ca="1">_xlfn.TEXTJOIN("",TRUE,IFERROR((MID(AK82,ROW(INDIRECT("1:"&amp;LEN(AK82))),1)*1),""))</f>
        <v/>
      </c>
      <c r="AY82" s="237">
        <f t="shared" ca="1" si="3"/>
        <v>0</v>
      </c>
      <c r="AZ82">
        <f t="shared" si="4"/>
        <v>0</v>
      </c>
      <c r="BA82">
        <f t="shared" si="5"/>
        <v>-2</v>
      </c>
      <c r="BB82">
        <f t="shared" si="6"/>
        <v>0</v>
      </c>
    </row>
    <row r="83" spans="1:54" ht="15" customHeight="1">
      <c r="A83" s="303"/>
      <c r="C83" s="311" t="s">
        <v>5099</v>
      </c>
      <c r="D83" s="469" t="str">
        <f>IF(CNGE_2025_M1_Secc12_Sub1!D82="","",CNGE_2025_M1_Secc12_Sub1!D82)</f>
        <v/>
      </c>
      <c r="E83" s="326"/>
      <c r="F83" s="326"/>
      <c r="G83" s="327"/>
      <c r="H83" s="443"/>
      <c r="I83" s="352"/>
      <c r="J83" s="480"/>
      <c r="K83" s="351"/>
      <c r="L83" s="352"/>
      <c r="M83" s="536"/>
      <c r="N83" s="471"/>
      <c r="O83" s="472"/>
      <c r="P83" s="488" t="str">
        <f>IF(R83="","",VLOOKUP(R83,Presentación!$AL$3:$AM$573,2,FALSE))</f>
        <v/>
      </c>
      <c r="Q83" s="327"/>
      <c r="R83" s="537"/>
      <c r="S83" s="351"/>
      <c r="T83" s="352"/>
      <c r="U83" s="537"/>
      <c r="V83" s="351"/>
      <c r="W83" s="352"/>
      <c r="X83" s="480"/>
      <c r="Y83" s="351"/>
      <c r="Z83" s="352"/>
      <c r="AA83" s="226" t="s">
        <v>5620</v>
      </c>
      <c r="AB83" s="480"/>
      <c r="AC83" s="351"/>
      <c r="AD83" s="352"/>
      <c r="AE83" s="480"/>
      <c r="AF83" s="351"/>
      <c r="AG83" s="352"/>
      <c r="AH83" s="480"/>
      <c r="AI83" s="351"/>
      <c r="AJ83" s="352"/>
      <c r="AK83" s="480"/>
      <c r="AL83" s="351"/>
      <c r="AM83" s="352"/>
      <c r="AN83" s="480"/>
      <c r="AO83" s="352"/>
      <c r="AP83" s="14"/>
      <c r="AR83" s="237">
        <f>IF(OR(CNGE_2025_M1_Secc12_Sub2!$S100&lt;&gt;1,COUNTBLANK($D83)=1),IF(COUNTBLANK(H83:AO83)=33,0,1),IF(AND(COUNTBLANK(D83)=1,COUNTA(H83:Z83)=1,COUNTA(AB83:AO83)=0),0,IF(AND(COUNTA(H83:Z83)=7,COUNTA(AB83:AM83)=4,AN83=""),0,IF(AND(COUNTA(D83:O83)=4,COUNTA(P83:Z83)=1,COUNTA(AB83:AM83)=3,AN83&lt;&gt;""),0,1))))</f>
        <v>0</v>
      </c>
      <c r="AS83" s="237">
        <f t="shared" si="0"/>
        <v>0</v>
      </c>
      <c r="AT83" s="310" t="str" cm="1">
        <f t="array" aca="1" ref="AT83" ca="1">_xlfn.TEXTJOIN("",TRUE,IFERROR((MID(X83,ROW(INDIRECT("1:"&amp;LEN(X83))),1)*1),""))</f>
        <v/>
      </c>
      <c r="AU83" s="310" t="str" cm="1">
        <f t="array" aca="1" ref="AU83" ca="1">_xlfn.TEXTJOIN("",TRUE,IFERROR((MID(AB83,ROW(INDIRECT("1:"&amp;LEN(AB83))),1)*1),""))</f>
        <v/>
      </c>
      <c r="AV83" s="237">
        <f t="shared" ca="1" si="1"/>
        <v>0</v>
      </c>
      <c r="AW83" s="237">
        <f t="shared" ca="1" si="2"/>
        <v>0</v>
      </c>
      <c r="AX83" s="310" t="str" cm="1">
        <f t="array" aca="1" ref="AX83" ca="1">_xlfn.TEXTJOIN("",TRUE,IFERROR((MID(AK83,ROW(INDIRECT("1:"&amp;LEN(AK83))),1)*1),""))</f>
        <v/>
      </c>
      <c r="AY83" s="237">
        <f t="shared" ca="1" si="3"/>
        <v>0</v>
      </c>
      <c r="AZ83">
        <f t="shared" si="4"/>
        <v>0</v>
      </c>
      <c r="BA83">
        <f t="shared" si="5"/>
        <v>-2</v>
      </c>
      <c r="BB83">
        <f t="shared" si="6"/>
        <v>0</v>
      </c>
    </row>
    <row r="84" spans="1:54" ht="15" customHeight="1">
      <c r="A84" s="303"/>
      <c r="C84" s="311" t="s">
        <v>5100</v>
      </c>
      <c r="D84" s="469" t="str">
        <f>IF(CNGE_2025_M1_Secc12_Sub1!D83="","",CNGE_2025_M1_Secc12_Sub1!D83)</f>
        <v/>
      </c>
      <c r="E84" s="326"/>
      <c r="F84" s="326"/>
      <c r="G84" s="327"/>
      <c r="H84" s="443"/>
      <c r="I84" s="352"/>
      <c r="J84" s="480"/>
      <c r="K84" s="351"/>
      <c r="L84" s="352"/>
      <c r="M84" s="536"/>
      <c r="N84" s="471"/>
      <c r="O84" s="472"/>
      <c r="P84" s="488" t="str">
        <f>IF(R84="","",VLOOKUP(R84,Presentación!$AL$3:$AM$573,2,FALSE))</f>
        <v/>
      </c>
      <c r="Q84" s="327"/>
      <c r="R84" s="537"/>
      <c r="S84" s="351"/>
      <c r="T84" s="352"/>
      <c r="U84" s="537"/>
      <c r="V84" s="351"/>
      <c r="W84" s="352"/>
      <c r="X84" s="480"/>
      <c r="Y84" s="351"/>
      <c r="Z84" s="352"/>
      <c r="AA84" s="226" t="s">
        <v>5620</v>
      </c>
      <c r="AB84" s="480"/>
      <c r="AC84" s="351"/>
      <c r="AD84" s="352"/>
      <c r="AE84" s="480"/>
      <c r="AF84" s="351"/>
      <c r="AG84" s="352"/>
      <c r="AH84" s="480"/>
      <c r="AI84" s="351"/>
      <c r="AJ84" s="352"/>
      <c r="AK84" s="480"/>
      <c r="AL84" s="351"/>
      <c r="AM84" s="352"/>
      <c r="AN84" s="480"/>
      <c r="AO84" s="352"/>
      <c r="AP84" s="14"/>
      <c r="AR84" s="237">
        <f>IF(OR(CNGE_2025_M1_Secc12_Sub2!$S101&lt;&gt;1,COUNTBLANK($D84)=1),IF(COUNTBLANK(H84:AO84)=33,0,1),IF(AND(COUNTBLANK(D84)=1,COUNTA(H84:Z84)=1,COUNTA(AB84:AO84)=0),0,IF(AND(COUNTA(H84:Z84)=7,COUNTA(AB84:AM84)=4,AN84=""),0,IF(AND(COUNTA(D84:O84)=4,COUNTA(P84:Z84)=1,COUNTA(AB84:AM84)=3,AN84&lt;&gt;""),0,1))))</f>
        <v>0</v>
      </c>
      <c r="AS84" s="237">
        <f t="shared" si="0"/>
        <v>0</v>
      </c>
      <c r="AT84" s="310" t="str" cm="1">
        <f t="array" aca="1" ref="AT84" ca="1">_xlfn.TEXTJOIN("",TRUE,IFERROR((MID(X84,ROW(INDIRECT("1:"&amp;LEN(X84))),1)*1),""))</f>
        <v/>
      </c>
      <c r="AU84" s="310" t="str" cm="1">
        <f t="array" aca="1" ref="AU84" ca="1">_xlfn.TEXTJOIN("",TRUE,IFERROR((MID(AB84,ROW(INDIRECT("1:"&amp;LEN(AB84))),1)*1),""))</f>
        <v/>
      </c>
      <c r="AV84" s="237">
        <f t="shared" ca="1" si="1"/>
        <v>0</v>
      </c>
      <c r="AW84" s="237">
        <f t="shared" ca="1" si="2"/>
        <v>0</v>
      </c>
      <c r="AX84" s="310" t="str" cm="1">
        <f t="array" aca="1" ref="AX84" ca="1">_xlfn.TEXTJOIN("",TRUE,IFERROR((MID(AK84,ROW(INDIRECT("1:"&amp;LEN(AK84))),1)*1),""))</f>
        <v/>
      </c>
      <c r="AY84" s="237">
        <f t="shared" ca="1" si="3"/>
        <v>0</v>
      </c>
      <c r="AZ84">
        <f t="shared" si="4"/>
        <v>0</v>
      </c>
      <c r="BA84">
        <f t="shared" si="5"/>
        <v>-2</v>
      </c>
      <c r="BB84">
        <f t="shared" si="6"/>
        <v>0</v>
      </c>
    </row>
    <row r="85" spans="1:54" ht="15" customHeight="1">
      <c r="A85" s="303"/>
      <c r="C85" s="311" t="s">
        <v>5101</v>
      </c>
      <c r="D85" s="469" t="str">
        <f>IF(CNGE_2025_M1_Secc12_Sub1!D84="","",CNGE_2025_M1_Secc12_Sub1!D84)</f>
        <v/>
      </c>
      <c r="E85" s="326"/>
      <c r="F85" s="326"/>
      <c r="G85" s="327"/>
      <c r="H85" s="443"/>
      <c r="I85" s="352"/>
      <c r="J85" s="480"/>
      <c r="K85" s="351"/>
      <c r="L85" s="352"/>
      <c r="M85" s="536"/>
      <c r="N85" s="471"/>
      <c r="O85" s="472"/>
      <c r="P85" s="488" t="str">
        <f>IF(R85="","",VLOOKUP(R85,Presentación!$AL$3:$AM$573,2,FALSE))</f>
        <v/>
      </c>
      <c r="Q85" s="327"/>
      <c r="R85" s="537"/>
      <c r="S85" s="351"/>
      <c r="T85" s="352"/>
      <c r="U85" s="537"/>
      <c r="V85" s="351"/>
      <c r="W85" s="352"/>
      <c r="X85" s="480"/>
      <c r="Y85" s="351"/>
      <c r="Z85" s="352"/>
      <c r="AA85" s="226" t="s">
        <v>5620</v>
      </c>
      <c r="AB85" s="480"/>
      <c r="AC85" s="351"/>
      <c r="AD85" s="352"/>
      <c r="AE85" s="480"/>
      <c r="AF85" s="351"/>
      <c r="AG85" s="352"/>
      <c r="AH85" s="480"/>
      <c r="AI85" s="351"/>
      <c r="AJ85" s="352"/>
      <c r="AK85" s="480"/>
      <c r="AL85" s="351"/>
      <c r="AM85" s="352"/>
      <c r="AN85" s="480"/>
      <c r="AO85" s="352"/>
      <c r="AP85" s="14"/>
      <c r="AR85" s="237">
        <f>IF(OR(CNGE_2025_M1_Secc12_Sub2!$S102&lt;&gt;1,COUNTBLANK($D85)=1),IF(COUNTBLANK(H85:AO85)=33,0,1),IF(AND(COUNTBLANK(D85)=1,COUNTA(H85:Z85)=1,COUNTA(AB85:AO85)=0),0,IF(AND(COUNTA(H85:Z85)=7,COUNTA(AB85:AM85)=4,AN85=""),0,IF(AND(COUNTA(D85:O85)=4,COUNTA(P85:Z85)=1,COUNTA(AB85:AM85)=3,AN85&lt;&gt;""),0,1))))</f>
        <v>0</v>
      </c>
      <c r="AS85" s="237">
        <f t="shared" si="0"/>
        <v>0</v>
      </c>
      <c r="AT85" s="310" t="str" cm="1">
        <f t="array" aca="1" ref="AT85" ca="1">_xlfn.TEXTJOIN("",TRUE,IFERROR((MID(X85,ROW(INDIRECT("1:"&amp;LEN(X85))),1)*1),""))</f>
        <v/>
      </c>
      <c r="AU85" s="310" t="str" cm="1">
        <f t="array" aca="1" ref="AU85" ca="1">_xlfn.TEXTJOIN("",TRUE,IFERROR((MID(AB85,ROW(INDIRECT("1:"&amp;LEN(AB85))),1)*1),""))</f>
        <v/>
      </c>
      <c r="AV85" s="237">
        <f t="shared" ca="1" si="1"/>
        <v>0</v>
      </c>
      <c r="AW85" s="237">
        <f t="shared" ca="1" si="2"/>
        <v>0</v>
      </c>
      <c r="AX85" s="310" t="str" cm="1">
        <f t="array" aca="1" ref="AX85" ca="1">_xlfn.TEXTJOIN("",TRUE,IFERROR((MID(AK85,ROW(INDIRECT("1:"&amp;LEN(AK85))),1)*1),""))</f>
        <v/>
      </c>
      <c r="AY85" s="237">
        <f t="shared" ca="1" si="3"/>
        <v>0</v>
      </c>
      <c r="AZ85">
        <f t="shared" si="4"/>
        <v>0</v>
      </c>
      <c r="BA85">
        <f t="shared" si="5"/>
        <v>-2</v>
      </c>
      <c r="BB85">
        <f t="shared" si="6"/>
        <v>0</v>
      </c>
    </row>
    <row r="86" spans="1:54" ht="15" customHeight="1">
      <c r="A86" s="303"/>
      <c r="C86" s="311" t="s">
        <v>5102</v>
      </c>
      <c r="D86" s="469" t="str">
        <f>IF(CNGE_2025_M1_Secc12_Sub1!D85="","",CNGE_2025_M1_Secc12_Sub1!D85)</f>
        <v/>
      </c>
      <c r="E86" s="326"/>
      <c r="F86" s="326"/>
      <c r="G86" s="327"/>
      <c r="H86" s="443"/>
      <c r="I86" s="352"/>
      <c r="J86" s="480"/>
      <c r="K86" s="351"/>
      <c r="L86" s="352"/>
      <c r="M86" s="536"/>
      <c r="N86" s="471"/>
      <c r="O86" s="472"/>
      <c r="P86" s="488" t="str">
        <f>IF(R86="","",VLOOKUP(R86,Presentación!$AL$3:$AM$573,2,FALSE))</f>
        <v/>
      </c>
      <c r="Q86" s="327"/>
      <c r="R86" s="537"/>
      <c r="S86" s="351"/>
      <c r="T86" s="352"/>
      <c r="U86" s="537"/>
      <c r="V86" s="351"/>
      <c r="W86" s="352"/>
      <c r="X86" s="480"/>
      <c r="Y86" s="351"/>
      <c r="Z86" s="352"/>
      <c r="AA86" s="226" t="s">
        <v>5620</v>
      </c>
      <c r="AB86" s="480"/>
      <c r="AC86" s="351"/>
      <c r="AD86" s="352"/>
      <c r="AE86" s="480"/>
      <c r="AF86" s="351"/>
      <c r="AG86" s="352"/>
      <c r="AH86" s="480"/>
      <c r="AI86" s="351"/>
      <c r="AJ86" s="352"/>
      <c r="AK86" s="480"/>
      <c r="AL86" s="351"/>
      <c r="AM86" s="352"/>
      <c r="AN86" s="480"/>
      <c r="AO86" s="352"/>
      <c r="AP86" s="14"/>
      <c r="AR86" s="237">
        <f>IF(OR(CNGE_2025_M1_Secc12_Sub2!$S103&lt;&gt;1,COUNTBLANK($D86)=1),IF(COUNTBLANK(H86:AO86)=33,0,1),IF(AND(COUNTBLANK(D86)=1,COUNTA(H86:Z86)=1,COUNTA(AB86:AO86)=0),0,IF(AND(COUNTA(H86:Z86)=7,COUNTA(AB86:AM86)=4,AN86=""),0,IF(AND(COUNTA(D86:O86)=4,COUNTA(P86:Z86)=1,COUNTA(AB86:AM86)=3,AN86&lt;&gt;""),0,1))))</f>
        <v>0</v>
      </c>
      <c r="AS86" s="237">
        <f t="shared" si="0"/>
        <v>0</v>
      </c>
      <c r="AT86" s="310" t="str" cm="1">
        <f t="array" aca="1" ref="AT86" ca="1">_xlfn.TEXTJOIN("",TRUE,IFERROR((MID(X86,ROW(INDIRECT("1:"&amp;LEN(X86))),1)*1),""))</f>
        <v/>
      </c>
      <c r="AU86" s="310" t="str" cm="1">
        <f t="array" aca="1" ref="AU86" ca="1">_xlfn.TEXTJOIN("",TRUE,IFERROR((MID(AB86,ROW(INDIRECT("1:"&amp;LEN(AB86))),1)*1),""))</f>
        <v/>
      </c>
      <c r="AV86" s="237">
        <f t="shared" ca="1" si="1"/>
        <v>0</v>
      </c>
      <c r="AW86" s="237">
        <f t="shared" ca="1" si="2"/>
        <v>0</v>
      </c>
      <c r="AX86" s="310" t="str" cm="1">
        <f t="array" aca="1" ref="AX86" ca="1">_xlfn.TEXTJOIN("",TRUE,IFERROR((MID(AK86,ROW(INDIRECT("1:"&amp;LEN(AK86))),1)*1),""))</f>
        <v/>
      </c>
      <c r="AY86" s="237">
        <f t="shared" ca="1" si="3"/>
        <v>0</v>
      </c>
      <c r="AZ86">
        <f t="shared" si="4"/>
        <v>0</v>
      </c>
      <c r="BA86">
        <f t="shared" si="5"/>
        <v>-2</v>
      </c>
      <c r="BB86">
        <f t="shared" si="6"/>
        <v>0</v>
      </c>
    </row>
    <row r="87" spans="1:54" ht="15" customHeight="1">
      <c r="A87" s="303"/>
      <c r="C87" s="311" t="s">
        <v>5103</v>
      </c>
      <c r="D87" s="469" t="str">
        <f>IF(CNGE_2025_M1_Secc12_Sub1!D86="","",CNGE_2025_M1_Secc12_Sub1!D86)</f>
        <v/>
      </c>
      <c r="E87" s="326"/>
      <c r="F87" s="326"/>
      <c r="G87" s="327"/>
      <c r="H87" s="443"/>
      <c r="I87" s="352"/>
      <c r="J87" s="480"/>
      <c r="K87" s="351"/>
      <c r="L87" s="352"/>
      <c r="M87" s="536"/>
      <c r="N87" s="471"/>
      <c r="O87" s="472"/>
      <c r="P87" s="488" t="str">
        <f>IF(R87="","",VLOOKUP(R87,Presentación!$AL$3:$AM$573,2,FALSE))</f>
        <v/>
      </c>
      <c r="Q87" s="327"/>
      <c r="R87" s="537"/>
      <c r="S87" s="351"/>
      <c r="T87" s="352"/>
      <c r="U87" s="537"/>
      <c r="V87" s="351"/>
      <c r="W87" s="352"/>
      <c r="X87" s="480"/>
      <c r="Y87" s="351"/>
      <c r="Z87" s="352"/>
      <c r="AA87" s="226" t="s">
        <v>5620</v>
      </c>
      <c r="AB87" s="480"/>
      <c r="AC87" s="351"/>
      <c r="AD87" s="352"/>
      <c r="AE87" s="480"/>
      <c r="AF87" s="351"/>
      <c r="AG87" s="352"/>
      <c r="AH87" s="480"/>
      <c r="AI87" s="351"/>
      <c r="AJ87" s="352"/>
      <c r="AK87" s="480"/>
      <c r="AL87" s="351"/>
      <c r="AM87" s="352"/>
      <c r="AN87" s="480"/>
      <c r="AO87" s="352"/>
      <c r="AP87" s="14"/>
      <c r="AR87" s="237">
        <f>IF(OR(CNGE_2025_M1_Secc12_Sub2!$S104&lt;&gt;1,COUNTBLANK($D87)=1),IF(COUNTBLANK(H87:AO87)=33,0,1),IF(AND(COUNTBLANK(D87)=1,COUNTA(H87:Z87)=1,COUNTA(AB87:AO87)=0),0,IF(AND(COUNTA(H87:Z87)=7,COUNTA(AB87:AM87)=4,AN87=""),0,IF(AND(COUNTA(D87:O87)=4,COUNTA(P87:Z87)=1,COUNTA(AB87:AM87)=3,AN87&lt;&gt;""),0,1))))</f>
        <v>0</v>
      </c>
      <c r="AS87" s="237">
        <f t="shared" si="0"/>
        <v>0</v>
      </c>
      <c r="AT87" s="310" t="str" cm="1">
        <f t="array" aca="1" ref="AT87" ca="1">_xlfn.TEXTJOIN("",TRUE,IFERROR((MID(X87,ROW(INDIRECT("1:"&amp;LEN(X87))),1)*1),""))</f>
        <v/>
      </c>
      <c r="AU87" s="310" t="str" cm="1">
        <f t="array" aca="1" ref="AU87" ca="1">_xlfn.TEXTJOIN("",TRUE,IFERROR((MID(AB87,ROW(INDIRECT("1:"&amp;LEN(AB87))),1)*1),""))</f>
        <v/>
      </c>
      <c r="AV87" s="237">
        <f t="shared" ca="1" si="1"/>
        <v>0</v>
      </c>
      <c r="AW87" s="237">
        <f t="shared" ca="1" si="2"/>
        <v>0</v>
      </c>
      <c r="AX87" s="310" t="str" cm="1">
        <f t="array" aca="1" ref="AX87" ca="1">_xlfn.TEXTJOIN("",TRUE,IFERROR((MID(AK87,ROW(INDIRECT("1:"&amp;LEN(AK87))),1)*1),""))</f>
        <v/>
      </c>
      <c r="AY87" s="237">
        <f t="shared" ca="1" si="3"/>
        <v>0</v>
      </c>
      <c r="AZ87">
        <f t="shared" si="4"/>
        <v>0</v>
      </c>
      <c r="BA87">
        <f t="shared" si="5"/>
        <v>-2</v>
      </c>
      <c r="BB87">
        <f t="shared" si="6"/>
        <v>0</v>
      </c>
    </row>
    <row r="88" spans="1:54" ht="15" customHeight="1">
      <c r="A88" s="303"/>
      <c r="C88" s="311" t="s">
        <v>5104</v>
      </c>
      <c r="D88" s="469" t="str">
        <f>IF(CNGE_2025_M1_Secc12_Sub1!D87="","",CNGE_2025_M1_Secc12_Sub1!D87)</f>
        <v/>
      </c>
      <c r="E88" s="326"/>
      <c r="F88" s="326"/>
      <c r="G88" s="327"/>
      <c r="H88" s="443"/>
      <c r="I88" s="352"/>
      <c r="J88" s="480"/>
      <c r="K88" s="351"/>
      <c r="L88" s="352"/>
      <c r="M88" s="536"/>
      <c r="N88" s="471"/>
      <c r="O88" s="472"/>
      <c r="P88" s="488" t="str">
        <f>IF(R88="","",VLOOKUP(R88,Presentación!$AL$3:$AM$573,2,FALSE))</f>
        <v/>
      </c>
      <c r="Q88" s="327"/>
      <c r="R88" s="537"/>
      <c r="S88" s="351"/>
      <c r="T88" s="352"/>
      <c r="U88" s="537"/>
      <c r="V88" s="351"/>
      <c r="W88" s="352"/>
      <c r="X88" s="480"/>
      <c r="Y88" s="351"/>
      <c r="Z88" s="352"/>
      <c r="AA88" s="226" t="s">
        <v>5620</v>
      </c>
      <c r="AB88" s="480"/>
      <c r="AC88" s="351"/>
      <c r="AD88" s="352"/>
      <c r="AE88" s="480"/>
      <c r="AF88" s="351"/>
      <c r="AG88" s="352"/>
      <c r="AH88" s="480"/>
      <c r="AI88" s="351"/>
      <c r="AJ88" s="352"/>
      <c r="AK88" s="480"/>
      <c r="AL88" s="351"/>
      <c r="AM88" s="352"/>
      <c r="AN88" s="480"/>
      <c r="AO88" s="352"/>
      <c r="AP88" s="14"/>
      <c r="AR88" s="237">
        <f>IF(OR(CNGE_2025_M1_Secc12_Sub2!$S105&lt;&gt;1,COUNTBLANK($D88)=1),IF(COUNTBLANK(H88:AO88)=33,0,1),IF(AND(COUNTBLANK(D88)=1,COUNTA(H88:Z88)=1,COUNTA(AB88:AO88)=0),0,IF(AND(COUNTA(H88:Z88)=7,COUNTA(AB88:AM88)=4,AN88=""),0,IF(AND(COUNTA(D88:O88)=4,COUNTA(P88:Z88)=1,COUNTA(AB88:AM88)=3,AN88&lt;&gt;""),0,1))))</f>
        <v>0</v>
      </c>
      <c r="AS88" s="237">
        <f t="shared" si="0"/>
        <v>0</v>
      </c>
      <c r="AT88" s="310" t="str" cm="1">
        <f t="array" aca="1" ref="AT88" ca="1">_xlfn.TEXTJOIN("",TRUE,IFERROR((MID(X88,ROW(INDIRECT("1:"&amp;LEN(X88))),1)*1),""))</f>
        <v/>
      </c>
      <c r="AU88" s="310" t="str" cm="1">
        <f t="array" aca="1" ref="AU88" ca="1">_xlfn.TEXTJOIN("",TRUE,IFERROR((MID(AB88,ROW(INDIRECT("1:"&amp;LEN(AB88))),1)*1),""))</f>
        <v/>
      </c>
      <c r="AV88" s="237">
        <f t="shared" ca="1" si="1"/>
        <v>0</v>
      </c>
      <c r="AW88" s="237">
        <f t="shared" ca="1" si="2"/>
        <v>0</v>
      </c>
      <c r="AX88" s="310" t="str" cm="1">
        <f t="array" aca="1" ref="AX88" ca="1">_xlfn.TEXTJOIN("",TRUE,IFERROR((MID(AK88,ROW(INDIRECT("1:"&amp;LEN(AK88))),1)*1),""))</f>
        <v/>
      </c>
      <c r="AY88" s="237">
        <f t="shared" ca="1" si="3"/>
        <v>0</v>
      </c>
      <c r="AZ88">
        <f t="shared" si="4"/>
        <v>0</v>
      </c>
      <c r="BA88">
        <f t="shared" si="5"/>
        <v>-2</v>
      </c>
      <c r="BB88">
        <f t="shared" si="6"/>
        <v>0</v>
      </c>
    </row>
    <row r="89" spans="1:54" ht="15" customHeight="1">
      <c r="A89" s="303"/>
      <c r="C89" s="311" t="s">
        <v>5105</v>
      </c>
      <c r="D89" s="469" t="str">
        <f>IF(CNGE_2025_M1_Secc12_Sub1!D88="","",CNGE_2025_M1_Secc12_Sub1!D88)</f>
        <v/>
      </c>
      <c r="E89" s="326"/>
      <c r="F89" s="326"/>
      <c r="G89" s="327"/>
      <c r="H89" s="443"/>
      <c r="I89" s="352"/>
      <c r="J89" s="480"/>
      <c r="K89" s="351"/>
      <c r="L89" s="352"/>
      <c r="M89" s="536"/>
      <c r="N89" s="471"/>
      <c r="O89" s="472"/>
      <c r="P89" s="488" t="str">
        <f>IF(R89="","",VLOOKUP(R89,Presentación!$AL$3:$AM$573,2,FALSE))</f>
        <v/>
      </c>
      <c r="Q89" s="327"/>
      <c r="R89" s="537"/>
      <c r="S89" s="351"/>
      <c r="T89" s="352"/>
      <c r="U89" s="537"/>
      <c r="V89" s="351"/>
      <c r="W89" s="352"/>
      <c r="X89" s="480"/>
      <c r="Y89" s="351"/>
      <c r="Z89" s="352"/>
      <c r="AA89" s="226" t="s">
        <v>5620</v>
      </c>
      <c r="AB89" s="480"/>
      <c r="AC89" s="351"/>
      <c r="AD89" s="352"/>
      <c r="AE89" s="480"/>
      <c r="AF89" s="351"/>
      <c r="AG89" s="352"/>
      <c r="AH89" s="480"/>
      <c r="AI89" s="351"/>
      <c r="AJ89" s="352"/>
      <c r="AK89" s="480"/>
      <c r="AL89" s="351"/>
      <c r="AM89" s="352"/>
      <c r="AN89" s="480"/>
      <c r="AO89" s="352"/>
      <c r="AP89" s="14"/>
      <c r="AR89" s="237">
        <f>IF(OR(CNGE_2025_M1_Secc12_Sub2!$S106&lt;&gt;1,COUNTBLANK($D89)=1),IF(COUNTBLANK(H89:AO89)=33,0,1),IF(AND(COUNTBLANK(D89)=1,COUNTA(H89:Z89)=1,COUNTA(AB89:AO89)=0),0,IF(AND(COUNTA(H89:Z89)=7,COUNTA(AB89:AM89)=4,AN89=""),0,IF(AND(COUNTA(D89:O89)=4,COUNTA(P89:Z89)=1,COUNTA(AB89:AM89)=3,AN89&lt;&gt;""),0,1))))</f>
        <v>0</v>
      </c>
      <c r="AS89" s="237">
        <f t="shared" si="0"/>
        <v>0</v>
      </c>
      <c r="AT89" s="310" t="str" cm="1">
        <f t="array" aca="1" ref="AT89" ca="1">_xlfn.TEXTJOIN("",TRUE,IFERROR((MID(X89,ROW(INDIRECT("1:"&amp;LEN(X89))),1)*1),""))</f>
        <v/>
      </c>
      <c r="AU89" s="310" t="str" cm="1">
        <f t="array" aca="1" ref="AU89" ca="1">_xlfn.TEXTJOIN("",TRUE,IFERROR((MID(AB89,ROW(INDIRECT("1:"&amp;LEN(AB89))),1)*1),""))</f>
        <v/>
      </c>
      <c r="AV89" s="237">
        <f t="shared" ca="1" si="1"/>
        <v>0</v>
      </c>
      <c r="AW89" s="237">
        <f t="shared" ca="1" si="2"/>
        <v>0</v>
      </c>
      <c r="AX89" s="310" t="str" cm="1">
        <f t="array" aca="1" ref="AX89" ca="1">_xlfn.TEXTJOIN("",TRUE,IFERROR((MID(AK89,ROW(INDIRECT("1:"&amp;LEN(AK89))),1)*1),""))</f>
        <v/>
      </c>
      <c r="AY89" s="237">
        <f t="shared" ca="1" si="3"/>
        <v>0</v>
      </c>
      <c r="AZ89">
        <f t="shared" si="4"/>
        <v>0</v>
      </c>
      <c r="BA89">
        <f t="shared" si="5"/>
        <v>-2</v>
      </c>
      <c r="BB89">
        <f t="shared" si="6"/>
        <v>0</v>
      </c>
    </row>
    <row r="90" spans="1:54" ht="15" customHeight="1">
      <c r="A90" s="303"/>
      <c r="C90" s="311" t="s">
        <v>5106</v>
      </c>
      <c r="D90" s="469" t="str">
        <f>IF(CNGE_2025_M1_Secc12_Sub1!D89="","",CNGE_2025_M1_Secc12_Sub1!D89)</f>
        <v/>
      </c>
      <c r="E90" s="326"/>
      <c r="F90" s="326"/>
      <c r="G90" s="327"/>
      <c r="H90" s="443"/>
      <c r="I90" s="352"/>
      <c r="J90" s="480"/>
      <c r="K90" s="351"/>
      <c r="L90" s="352"/>
      <c r="M90" s="536"/>
      <c r="N90" s="471"/>
      <c r="O90" s="472"/>
      <c r="P90" s="488" t="str">
        <f>IF(R90="","",VLOOKUP(R90,Presentación!$AL$3:$AM$573,2,FALSE))</f>
        <v/>
      </c>
      <c r="Q90" s="327"/>
      <c r="R90" s="537"/>
      <c r="S90" s="351"/>
      <c r="T90" s="352"/>
      <c r="U90" s="537"/>
      <c r="V90" s="351"/>
      <c r="W90" s="352"/>
      <c r="X90" s="480"/>
      <c r="Y90" s="351"/>
      <c r="Z90" s="352"/>
      <c r="AA90" s="226" t="s">
        <v>5620</v>
      </c>
      <c r="AB90" s="480"/>
      <c r="AC90" s="351"/>
      <c r="AD90" s="352"/>
      <c r="AE90" s="480"/>
      <c r="AF90" s="351"/>
      <c r="AG90" s="352"/>
      <c r="AH90" s="480"/>
      <c r="AI90" s="351"/>
      <c r="AJ90" s="352"/>
      <c r="AK90" s="480"/>
      <c r="AL90" s="351"/>
      <c r="AM90" s="352"/>
      <c r="AN90" s="480"/>
      <c r="AO90" s="352"/>
      <c r="AP90" s="14"/>
      <c r="AR90" s="237">
        <f>IF(OR(CNGE_2025_M1_Secc12_Sub2!$S107&lt;&gt;1,COUNTBLANK($D90)=1),IF(COUNTBLANK(H90:AO90)=33,0,1),IF(AND(COUNTBLANK(D90)=1,COUNTA(H90:Z90)=1,COUNTA(AB90:AO90)=0),0,IF(AND(COUNTA(H90:Z90)=7,COUNTA(AB90:AM90)=4,AN90=""),0,IF(AND(COUNTA(D90:O90)=4,COUNTA(P90:Z90)=1,COUNTA(AB90:AM90)=3,AN90&lt;&gt;""),0,1))))</f>
        <v>0</v>
      </c>
      <c r="AS90" s="237">
        <f t="shared" si="0"/>
        <v>0</v>
      </c>
      <c r="AT90" s="310" t="str" cm="1">
        <f t="array" aca="1" ref="AT90" ca="1">_xlfn.TEXTJOIN("",TRUE,IFERROR((MID(X90,ROW(INDIRECT("1:"&amp;LEN(X90))),1)*1),""))</f>
        <v/>
      </c>
      <c r="AU90" s="310" t="str" cm="1">
        <f t="array" aca="1" ref="AU90" ca="1">_xlfn.TEXTJOIN("",TRUE,IFERROR((MID(AB90,ROW(INDIRECT("1:"&amp;LEN(AB90))),1)*1),""))</f>
        <v/>
      </c>
      <c r="AV90" s="237">
        <f t="shared" ca="1" si="1"/>
        <v>0</v>
      </c>
      <c r="AW90" s="237">
        <f t="shared" ca="1" si="2"/>
        <v>0</v>
      </c>
      <c r="AX90" s="310" t="str" cm="1">
        <f t="array" aca="1" ref="AX90" ca="1">_xlfn.TEXTJOIN("",TRUE,IFERROR((MID(AK90,ROW(INDIRECT("1:"&amp;LEN(AK90))),1)*1),""))</f>
        <v/>
      </c>
      <c r="AY90" s="237">
        <f t="shared" ca="1" si="3"/>
        <v>0</v>
      </c>
      <c r="AZ90">
        <f t="shared" si="4"/>
        <v>0</v>
      </c>
      <c r="BA90">
        <f t="shared" si="5"/>
        <v>-2</v>
      </c>
      <c r="BB90">
        <f t="shared" si="6"/>
        <v>0</v>
      </c>
    </row>
    <row r="91" spans="1:54" ht="15" customHeight="1">
      <c r="A91" s="303"/>
      <c r="C91" s="311" t="s">
        <v>5107</v>
      </c>
      <c r="D91" s="469" t="str">
        <f>IF(CNGE_2025_M1_Secc12_Sub1!D90="","",CNGE_2025_M1_Secc12_Sub1!D90)</f>
        <v/>
      </c>
      <c r="E91" s="326"/>
      <c r="F91" s="326"/>
      <c r="G91" s="327"/>
      <c r="H91" s="443"/>
      <c r="I91" s="352"/>
      <c r="J91" s="480"/>
      <c r="K91" s="351"/>
      <c r="L91" s="352"/>
      <c r="M91" s="536"/>
      <c r="N91" s="471"/>
      <c r="O91" s="472"/>
      <c r="P91" s="488" t="str">
        <f>IF(R91="","",VLOOKUP(R91,Presentación!$AL$3:$AM$573,2,FALSE))</f>
        <v/>
      </c>
      <c r="Q91" s="327"/>
      <c r="R91" s="537"/>
      <c r="S91" s="351"/>
      <c r="T91" s="352"/>
      <c r="U91" s="537"/>
      <c r="V91" s="351"/>
      <c r="W91" s="352"/>
      <c r="X91" s="480"/>
      <c r="Y91" s="351"/>
      <c r="Z91" s="352"/>
      <c r="AA91" s="226" t="s">
        <v>5620</v>
      </c>
      <c r="AB91" s="480"/>
      <c r="AC91" s="351"/>
      <c r="AD91" s="352"/>
      <c r="AE91" s="480"/>
      <c r="AF91" s="351"/>
      <c r="AG91" s="352"/>
      <c r="AH91" s="480"/>
      <c r="AI91" s="351"/>
      <c r="AJ91" s="352"/>
      <c r="AK91" s="480"/>
      <c r="AL91" s="351"/>
      <c r="AM91" s="352"/>
      <c r="AN91" s="480"/>
      <c r="AO91" s="352"/>
      <c r="AP91" s="14"/>
      <c r="AR91" s="237">
        <f>IF(OR(CNGE_2025_M1_Secc12_Sub2!$S108&lt;&gt;1,COUNTBLANK($D91)=1),IF(COUNTBLANK(H91:AO91)=33,0,1),IF(AND(COUNTBLANK(D91)=1,COUNTA(H91:Z91)=1,COUNTA(AB91:AO91)=0),0,IF(AND(COUNTA(H91:Z91)=7,COUNTA(AB91:AM91)=4,AN91=""),0,IF(AND(COUNTA(D91:O91)=4,COUNTA(P91:Z91)=1,COUNTA(AB91:AM91)=3,AN91&lt;&gt;""),0,1))))</f>
        <v>0</v>
      </c>
      <c r="AS91" s="237">
        <f t="shared" si="0"/>
        <v>0</v>
      </c>
      <c r="AT91" s="310" t="str" cm="1">
        <f t="array" aca="1" ref="AT91" ca="1">_xlfn.TEXTJOIN("",TRUE,IFERROR((MID(X91,ROW(INDIRECT("1:"&amp;LEN(X91))),1)*1),""))</f>
        <v/>
      </c>
      <c r="AU91" s="310" t="str" cm="1">
        <f t="array" aca="1" ref="AU91" ca="1">_xlfn.TEXTJOIN("",TRUE,IFERROR((MID(AB91,ROW(INDIRECT("1:"&amp;LEN(AB91))),1)*1),""))</f>
        <v/>
      </c>
      <c r="AV91" s="237">
        <f t="shared" ca="1" si="1"/>
        <v>0</v>
      </c>
      <c r="AW91" s="237">
        <f t="shared" ca="1" si="2"/>
        <v>0</v>
      </c>
      <c r="AX91" s="310" t="str" cm="1">
        <f t="array" aca="1" ref="AX91" ca="1">_xlfn.TEXTJOIN("",TRUE,IFERROR((MID(AK91,ROW(INDIRECT("1:"&amp;LEN(AK91))),1)*1),""))</f>
        <v/>
      </c>
      <c r="AY91" s="237">
        <f t="shared" ca="1" si="3"/>
        <v>0</v>
      </c>
      <c r="AZ91">
        <f t="shared" si="4"/>
        <v>0</v>
      </c>
      <c r="BA91">
        <f t="shared" si="5"/>
        <v>-2</v>
      </c>
      <c r="BB91">
        <f t="shared" si="6"/>
        <v>0</v>
      </c>
    </row>
    <row r="92" spans="1:54" ht="15" customHeight="1">
      <c r="A92" s="303"/>
      <c r="C92" s="311" t="s">
        <v>5108</v>
      </c>
      <c r="D92" s="469" t="str">
        <f>IF(CNGE_2025_M1_Secc12_Sub1!D91="","",CNGE_2025_M1_Secc12_Sub1!D91)</f>
        <v/>
      </c>
      <c r="E92" s="326"/>
      <c r="F92" s="326"/>
      <c r="G92" s="327"/>
      <c r="H92" s="443"/>
      <c r="I92" s="352"/>
      <c r="J92" s="480"/>
      <c r="K92" s="351"/>
      <c r="L92" s="352"/>
      <c r="M92" s="536"/>
      <c r="N92" s="471"/>
      <c r="O92" s="472"/>
      <c r="P92" s="488" t="str">
        <f>IF(R92="","",VLOOKUP(R92,Presentación!$AL$3:$AM$573,2,FALSE))</f>
        <v/>
      </c>
      <c r="Q92" s="327"/>
      <c r="R92" s="537"/>
      <c r="S92" s="351"/>
      <c r="T92" s="352"/>
      <c r="U92" s="537"/>
      <c r="V92" s="351"/>
      <c r="W92" s="352"/>
      <c r="X92" s="480"/>
      <c r="Y92" s="351"/>
      <c r="Z92" s="352"/>
      <c r="AA92" s="226" t="s">
        <v>5620</v>
      </c>
      <c r="AB92" s="480"/>
      <c r="AC92" s="351"/>
      <c r="AD92" s="352"/>
      <c r="AE92" s="480"/>
      <c r="AF92" s="351"/>
      <c r="AG92" s="352"/>
      <c r="AH92" s="480"/>
      <c r="AI92" s="351"/>
      <c r="AJ92" s="352"/>
      <c r="AK92" s="480"/>
      <c r="AL92" s="351"/>
      <c r="AM92" s="352"/>
      <c r="AN92" s="480"/>
      <c r="AO92" s="352"/>
      <c r="AP92" s="14"/>
      <c r="AR92" s="237">
        <f>IF(OR(CNGE_2025_M1_Secc12_Sub2!$S109&lt;&gt;1,COUNTBLANK($D92)=1),IF(COUNTBLANK(H92:AO92)=33,0,1),IF(AND(COUNTBLANK(D92)=1,COUNTA(H92:Z92)=1,COUNTA(AB92:AO92)=0),0,IF(AND(COUNTA(H92:Z92)=7,COUNTA(AB92:AM92)=4,AN92=""),0,IF(AND(COUNTA(D92:O92)=4,COUNTA(P92:Z92)=1,COUNTA(AB92:AM92)=3,AN92&lt;&gt;""),0,1))))</f>
        <v>0</v>
      </c>
      <c r="AS92" s="237">
        <f t="shared" si="0"/>
        <v>0</v>
      </c>
      <c r="AT92" s="310" t="str" cm="1">
        <f t="array" aca="1" ref="AT92" ca="1">_xlfn.TEXTJOIN("",TRUE,IFERROR((MID(X92,ROW(INDIRECT("1:"&amp;LEN(X92))),1)*1),""))</f>
        <v/>
      </c>
      <c r="AU92" s="310" t="str" cm="1">
        <f t="array" aca="1" ref="AU92" ca="1">_xlfn.TEXTJOIN("",TRUE,IFERROR((MID(AB92,ROW(INDIRECT("1:"&amp;LEN(AB92))),1)*1),""))</f>
        <v/>
      </c>
      <c r="AV92" s="237">
        <f t="shared" ca="1" si="1"/>
        <v>0</v>
      </c>
      <c r="AW92" s="237">
        <f t="shared" ca="1" si="2"/>
        <v>0</v>
      </c>
      <c r="AX92" s="310" t="str" cm="1">
        <f t="array" aca="1" ref="AX92" ca="1">_xlfn.TEXTJOIN("",TRUE,IFERROR((MID(AK92,ROW(INDIRECT("1:"&amp;LEN(AK92))),1)*1),""))</f>
        <v/>
      </c>
      <c r="AY92" s="237">
        <f t="shared" ca="1" si="3"/>
        <v>0</v>
      </c>
      <c r="AZ92">
        <f t="shared" si="4"/>
        <v>0</v>
      </c>
      <c r="BA92">
        <f t="shared" si="5"/>
        <v>-2</v>
      </c>
      <c r="BB92">
        <f t="shared" si="6"/>
        <v>0</v>
      </c>
    </row>
    <row r="93" spans="1:54" ht="15" customHeight="1">
      <c r="A93" s="303"/>
      <c r="C93" s="311" t="s">
        <v>5109</v>
      </c>
      <c r="D93" s="469" t="str">
        <f>IF(CNGE_2025_M1_Secc12_Sub1!D92="","",CNGE_2025_M1_Secc12_Sub1!D92)</f>
        <v/>
      </c>
      <c r="E93" s="326"/>
      <c r="F93" s="326"/>
      <c r="G93" s="327"/>
      <c r="H93" s="443"/>
      <c r="I93" s="352"/>
      <c r="J93" s="480"/>
      <c r="K93" s="351"/>
      <c r="L93" s="352"/>
      <c r="M93" s="536"/>
      <c r="N93" s="471"/>
      <c r="O93" s="472"/>
      <c r="P93" s="488" t="str">
        <f>IF(R93="","",VLOOKUP(R93,Presentación!$AL$3:$AM$573,2,FALSE))</f>
        <v/>
      </c>
      <c r="Q93" s="327"/>
      <c r="R93" s="537"/>
      <c r="S93" s="351"/>
      <c r="T93" s="352"/>
      <c r="U93" s="537"/>
      <c r="V93" s="351"/>
      <c r="W93" s="352"/>
      <c r="X93" s="480"/>
      <c r="Y93" s="351"/>
      <c r="Z93" s="352"/>
      <c r="AA93" s="226" t="s">
        <v>5620</v>
      </c>
      <c r="AB93" s="480"/>
      <c r="AC93" s="351"/>
      <c r="AD93" s="352"/>
      <c r="AE93" s="480"/>
      <c r="AF93" s="351"/>
      <c r="AG93" s="352"/>
      <c r="AH93" s="480"/>
      <c r="AI93" s="351"/>
      <c r="AJ93" s="352"/>
      <c r="AK93" s="480"/>
      <c r="AL93" s="351"/>
      <c r="AM93" s="352"/>
      <c r="AN93" s="480"/>
      <c r="AO93" s="352"/>
      <c r="AP93" s="14"/>
      <c r="AR93" s="237">
        <f>IF(OR(CNGE_2025_M1_Secc12_Sub2!$S110&lt;&gt;1,COUNTBLANK($D93)=1),IF(COUNTBLANK(H93:AO93)=33,0,1),IF(AND(COUNTBLANK(D93)=1,COUNTA(H93:Z93)=1,COUNTA(AB93:AO93)=0),0,IF(AND(COUNTA(H93:Z93)=7,COUNTA(AB93:AM93)=4,AN93=""),0,IF(AND(COUNTA(D93:O93)=4,COUNTA(P93:Z93)=1,COUNTA(AB93:AM93)=3,AN93&lt;&gt;""),0,1))))</f>
        <v>0</v>
      </c>
      <c r="AS93" s="237">
        <f t="shared" si="0"/>
        <v>0</v>
      </c>
      <c r="AT93" s="310" t="str" cm="1">
        <f t="array" aca="1" ref="AT93" ca="1">_xlfn.TEXTJOIN("",TRUE,IFERROR((MID(X93,ROW(INDIRECT("1:"&amp;LEN(X93))),1)*1),""))</f>
        <v/>
      </c>
      <c r="AU93" s="310" t="str" cm="1">
        <f t="array" aca="1" ref="AU93" ca="1">_xlfn.TEXTJOIN("",TRUE,IFERROR((MID(AB93,ROW(INDIRECT("1:"&amp;LEN(AB93))),1)*1),""))</f>
        <v/>
      </c>
      <c r="AV93" s="237">
        <f t="shared" ca="1" si="1"/>
        <v>0</v>
      </c>
      <c r="AW93" s="237">
        <f t="shared" ca="1" si="2"/>
        <v>0</v>
      </c>
      <c r="AX93" s="310" t="str" cm="1">
        <f t="array" aca="1" ref="AX93" ca="1">_xlfn.TEXTJOIN("",TRUE,IFERROR((MID(AK93,ROW(INDIRECT("1:"&amp;LEN(AK93))),1)*1),""))</f>
        <v/>
      </c>
      <c r="AY93" s="237">
        <f t="shared" ca="1" si="3"/>
        <v>0</v>
      </c>
      <c r="AZ93">
        <f t="shared" si="4"/>
        <v>0</v>
      </c>
      <c r="BA93">
        <f t="shared" si="5"/>
        <v>-2</v>
      </c>
      <c r="BB93">
        <f t="shared" si="6"/>
        <v>0</v>
      </c>
    </row>
    <row r="94" spans="1:54" ht="15" customHeight="1">
      <c r="A94" s="303"/>
      <c r="C94" s="311" t="s">
        <v>5110</v>
      </c>
      <c r="D94" s="469" t="str">
        <f>IF(CNGE_2025_M1_Secc12_Sub1!D93="","",CNGE_2025_M1_Secc12_Sub1!D93)</f>
        <v/>
      </c>
      <c r="E94" s="326"/>
      <c r="F94" s="326"/>
      <c r="G94" s="327"/>
      <c r="H94" s="443"/>
      <c r="I94" s="352"/>
      <c r="J94" s="480"/>
      <c r="K94" s="351"/>
      <c r="L94" s="352"/>
      <c r="M94" s="536"/>
      <c r="N94" s="471"/>
      <c r="O94" s="472"/>
      <c r="P94" s="488" t="str">
        <f>IF(R94="","",VLOOKUP(R94,Presentación!$AL$3:$AM$573,2,FALSE))</f>
        <v/>
      </c>
      <c r="Q94" s="327"/>
      <c r="R94" s="537"/>
      <c r="S94" s="351"/>
      <c r="T94" s="352"/>
      <c r="U94" s="537"/>
      <c r="V94" s="351"/>
      <c r="W94" s="352"/>
      <c r="X94" s="480"/>
      <c r="Y94" s="351"/>
      <c r="Z94" s="352"/>
      <c r="AA94" s="226" t="s">
        <v>5620</v>
      </c>
      <c r="AB94" s="480"/>
      <c r="AC94" s="351"/>
      <c r="AD94" s="352"/>
      <c r="AE94" s="480"/>
      <c r="AF94" s="351"/>
      <c r="AG94" s="352"/>
      <c r="AH94" s="480"/>
      <c r="AI94" s="351"/>
      <c r="AJ94" s="352"/>
      <c r="AK94" s="480"/>
      <c r="AL94" s="351"/>
      <c r="AM94" s="352"/>
      <c r="AN94" s="480"/>
      <c r="AO94" s="352"/>
      <c r="AP94" s="14"/>
      <c r="AR94" s="237">
        <f>IF(OR(CNGE_2025_M1_Secc12_Sub2!$S111&lt;&gt;1,COUNTBLANK($D94)=1),IF(COUNTBLANK(H94:AO94)=33,0,1),IF(AND(COUNTBLANK(D94)=1,COUNTA(H94:Z94)=1,COUNTA(AB94:AO94)=0),0,IF(AND(COUNTA(H94:Z94)=7,COUNTA(AB94:AM94)=4,AN94=""),0,IF(AND(COUNTA(D94:O94)=4,COUNTA(P94:Z94)=1,COUNTA(AB94:AM94)=3,AN94&lt;&gt;""),0,1))))</f>
        <v>0</v>
      </c>
      <c r="AS94" s="237">
        <f t="shared" si="0"/>
        <v>0</v>
      </c>
      <c r="AT94" s="310" t="str" cm="1">
        <f t="array" aca="1" ref="AT94" ca="1">_xlfn.TEXTJOIN("",TRUE,IFERROR((MID(X94,ROW(INDIRECT("1:"&amp;LEN(X94))),1)*1),""))</f>
        <v/>
      </c>
      <c r="AU94" s="310" t="str" cm="1">
        <f t="array" aca="1" ref="AU94" ca="1">_xlfn.TEXTJOIN("",TRUE,IFERROR((MID(AB94,ROW(INDIRECT("1:"&amp;LEN(AB94))),1)*1),""))</f>
        <v/>
      </c>
      <c r="AV94" s="237">
        <f t="shared" ca="1" si="1"/>
        <v>0</v>
      </c>
      <c r="AW94" s="237">
        <f t="shared" ca="1" si="2"/>
        <v>0</v>
      </c>
      <c r="AX94" s="310" t="str" cm="1">
        <f t="array" aca="1" ref="AX94" ca="1">_xlfn.TEXTJOIN("",TRUE,IFERROR((MID(AK94,ROW(INDIRECT("1:"&amp;LEN(AK94))),1)*1),""))</f>
        <v/>
      </c>
      <c r="AY94" s="237">
        <f t="shared" ca="1" si="3"/>
        <v>0</v>
      </c>
      <c r="AZ94">
        <f t="shared" si="4"/>
        <v>0</v>
      </c>
      <c r="BA94">
        <f t="shared" si="5"/>
        <v>-2</v>
      </c>
      <c r="BB94">
        <f t="shared" si="6"/>
        <v>0</v>
      </c>
    </row>
    <row r="95" spans="1:54" ht="15" customHeight="1">
      <c r="A95" s="303"/>
      <c r="C95" s="311" t="s">
        <v>5111</v>
      </c>
      <c r="D95" s="469" t="str">
        <f>IF(CNGE_2025_M1_Secc12_Sub1!D94="","",CNGE_2025_M1_Secc12_Sub1!D94)</f>
        <v/>
      </c>
      <c r="E95" s="326"/>
      <c r="F95" s="326"/>
      <c r="G95" s="327"/>
      <c r="H95" s="443"/>
      <c r="I95" s="352"/>
      <c r="J95" s="480"/>
      <c r="K95" s="351"/>
      <c r="L95" s="352"/>
      <c r="M95" s="536"/>
      <c r="N95" s="471"/>
      <c r="O95" s="472"/>
      <c r="P95" s="488" t="str">
        <f>IF(R95="","",VLOOKUP(R95,Presentación!$AL$3:$AM$573,2,FALSE))</f>
        <v/>
      </c>
      <c r="Q95" s="327"/>
      <c r="R95" s="537"/>
      <c r="S95" s="351"/>
      <c r="T95" s="352"/>
      <c r="U95" s="537"/>
      <c r="V95" s="351"/>
      <c r="W95" s="352"/>
      <c r="X95" s="480"/>
      <c r="Y95" s="351"/>
      <c r="Z95" s="352"/>
      <c r="AA95" s="226" t="s">
        <v>5620</v>
      </c>
      <c r="AB95" s="480"/>
      <c r="AC95" s="351"/>
      <c r="AD95" s="352"/>
      <c r="AE95" s="480"/>
      <c r="AF95" s="351"/>
      <c r="AG95" s="352"/>
      <c r="AH95" s="480"/>
      <c r="AI95" s="351"/>
      <c r="AJ95" s="352"/>
      <c r="AK95" s="480"/>
      <c r="AL95" s="351"/>
      <c r="AM95" s="352"/>
      <c r="AN95" s="480"/>
      <c r="AO95" s="352"/>
      <c r="AP95" s="14"/>
      <c r="AR95" s="237">
        <f>IF(OR(CNGE_2025_M1_Secc12_Sub2!$S112&lt;&gt;1,COUNTBLANK($D95)=1),IF(COUNTBLANK(H95:AO95)=33,0,1),IF(AND(COUNTBLANK(D95)=1,COUNTA(H95:Z95)=1,COUNTA(AB95:AO95)=0),0,IF(AND(COUNTA(H95:Z95)=7,COUNTA(AB95:AM95)=4,AN95=""),0,IF(AND(COUNTA(D95:O95)=4,COUNTA(P95:Z95)=1,COUNTA(AB95:AM95)=3,AN95&lt;&gt;""),0,1))))</f>
        <v>0</v>
      </c>
      <c r="AS95" s="237">
        <f t="shared" si="0"/>
        <v>0</v>
      </c>
      <c r="AT95" s="310" t="str" cm="1">
        <f t="array" aca="1" ref="AT95" ca="1">_xlfn.TEXTJOIN("",TRUE,IFERROR((MID(X95,ROW(INDIRECT("1:"&amp;LEN(X95))),1)*1),""))</f>
        <v/>
      </c>
      <c r="AU95" s="310" t="str" cm="1">
        <f t="array" aca="1" ref="AU95" ca="1">_xlfn.TEXTJOIN("",TRUE,IFERROR((MID(AB95,ROW(INDIRECT("1:"&amp;LEN(AB95))),1)*1),""))</f>
        <v/>
      </c>
      <c r="AV95" s="237">
        <f t="shared" ca="1" si="1"/>
        <v>0</v>
      </c>
      <c r="AW95" s="237">
        <f t="shared" ca="1" si="2"/>
        <v>0</v>
      </c>
      <c r="AX95" s="310" t="str" cm="1">
        <f t="array" aca="1" ref="AX95" ca="1">_xlfn.TEXTJOIN("",TRUE,IFERROR((MID(AK95,ROW(INDIRECT("1:"&amp;LEN(AK95))),1)*1),""))</f>
        <v/>
      </c>
      <c r="AY95" s="237">
        <f t="shared" ca="1" si="3"/>
        <v>0</v>
      </c>
      <c r="AZ95">
        <f t="shared" si="4"/>
        <v>0</v>
      </c>
      <c r="BA95">
        <f t="shared" si="5"/>
        <v>-2</v>
      </c>
      <c r="BB95">
        <f t="shared" si="6"/>
        <v>0</v>
      </c>
    </row>
    <row r="96" spans="1:54" ht="15" customHeight="1">
      <c r="A96" s="303"/>
      <c r="C96" s="311" t="s">
        <v>5112</v>
      </c>
      <c r="D96" s="469" t="str">
        <f>IF(CNGE_2025_M1_Secc12_Sub1!D95="","",CNGE_2025_M1_Secc12_Sub1!D95)</f>
        <v/>
      </c>
      <c r="E96" s="326"/>
      <c r="F96" s="326"/>
      <c r="G96" s="327"/>
      <c r="H96" s="443"/>
      <c r="I96" s="352"/>
      <c r="J96" s="480"/>
      <c r="K96" s="351"/>
      <c r="L96" s="352"/>
      <c r="M96" s="536"/>
      <c r="N96" s="471"/>
      <c r="O96" s="472"/>
      <c r="P96" s="488" t="str">
        <f>IF(R96="","",VLOOKUP(R96,Presentación!$AL$3:$AM$573,2,FALSE))</f>
        <v/>
      </c>
      <c r="Q96" s="327"/>
      <c r="R96" s="537"/>
      <c r="S96" s="351"/>
      <c r="T96" s="352"/>
      <c r="U96" s="537"/>
      <c r="V96" s="351"/>
      <c r="W96" s="352"/>
      <c r="X96" s="480"/>
      <c r="Y96" s="351"/>
      <c r="Z96" s="352"/>
      <c r="AA96" s="226" t="s">
        <v>5620</v>
      </c>
      <c r="AB96" s="480"/>
      <c r="AC96" s="351"/>
      <c r="AD96" s="352"/>
      <c r="AE96" s="480"/>
      <c r="AF96" s="351"/>
      <c r="AG96" s="352"/>
      <c r="AH96" s="480"/>
      <c r="AI96" s="351"/>
      <c r="AJ96" s="352"/>
      <c r="AK96" s="480"/>
      <c r="AL96" s="351"/>
      <c r="AM96" s="352"/>
      <c r="AN96" s="480"/>
      <c r="AO96" s="352"/>
      <c r="AP96" s="14"/>
      <c r="AR96" s="237">
        <f>IF(OR(CNGE_2025_M1_Secc12_Sub2!$S113&lt;&gt;1,COUNTBLANK($D96)=1),IF(COUNTBLANK(H96:AO96)=33,0,1),IF(AND(COUNTBLANK(D96)=1,COUNTA(H96:Z96)=1,COUNTA(AB96:AO96)=0),0,IF(AND(COUNTA(H96:Z96)=7,COUNTA(AB96:AM96)=4,AN96=""),0,IF(AND(COUNTA(D96:O96)=4,COUNTA(P96:Z96)=1,COUNTA(AB96:AM96)=3,AN96&lt;&gt;""),0,1))))</f>
        <v>0</v>
      </c>
      <c r="AS96" s="237">
        <f t="shared" ref="AS96:AS150" si="7">IF(SUM(COUNTIF(M96,"NS"),COUNTIF(U96:AM96,"NS")),1,0)</f>
        <v>0</v>
      </c>
      <c r="AT96" s="310" t="str" cm="1">
        <f t="array" aca="1" ref="AT96" ca="1">_xlfn.TEXTJOIN("",TRUE,IFERROR((MID(X96,ROW(INDIRECT("1:"&amp;LEN(X96))),1)*1),""))</f>
        <v/>
      </c>
      <c r="AU96" s="310" t="str" cm="1">
        <f t="array" aca="1" ref="AU96" ca="1">_xlfn.TEXTJOIN("",TRUE,IFERROR((MID(AB96,ROW(INDIRECT("1:"&amp;LEN(AB96))),1)*1),""))</f>
        <v/>
      </c>
      <c r="AV96" s="237">
        <f t="shared" ref="AV96:AV149" ca="1" si="8">IF(AND(X96&lt;&gt;"NS",X96&lt;&gt;"NA",LEN(AT96)&gt;8),1,0)</f>
        <v>0</v>
      </c>
      <c r="AW96" s="237">
        <f t="shared" ref="AW96:AW149" ca="1" si="9">IF(AND(AB96&lt;&gt;"NS",AB96&lt;&gt;"NA",LEN(AU96)&gt;9),1,0)</f>
        <v>0</v>
      </c>
      <c r="AX96" s="310" t="str" cm="1">
        <f t="array" aca="1" ref="AX96" ca="1">_xlfn.TEXTJOIN("",TRUE,IFERROR((MID(AK96,ROW(INDIRECT("1:"&amp;LEN(AK96))),1)*1),""))</f>
        <v/>
      </c>
      <c r="AY96" s="237">
        <f t="shared" ref="AY96:AY150" ca="1" si="10">IF(OR(AK96="",AK96="NS",AK96="NA",LEN(AX96)=10),0,1)</f>
        <v>0</v>
      </c>
      <c r="AZ96">
        <f t="shared" ref="AZ96:AZ150" si="11">IF(OR(ISNUMBER(M96),M96="",M96="NA",M96="NS"),0,1)</f>
        <v>0</v>
      </c>
      <c r="BA96">
        <f t="shared" ref="BA96:BA150" si="12">IF(OR(M96="NS",M96="NA"),0,LEN(M96)-LEN(INT(M96))-1)</f>
        <v>-2</v>
      </c>
      <c r="BB96">
        <f t="shared" ref="BB96:BB150" si="13">IF(BA96&lt;1,0,1)</f>
        <v>0</v>
      </c>
    </row>
    <row r="97" spans="1:54" ht="15" customHeight="1">
      <c r="A97" s="303"/>
      <c r="C97" s="311" t="s">
        <v>5113</v>
      </c>
      <c r="D97" s="469" t="str">
        <f>IF(CNGE_2025_M1_Secc12_Sub1!D96="","",CNGE_2025_M1_Secc12_Sub1!D96)</f>
        <v/>
      </c>
      <c r="E97" s="326"/>
      <c r="F97" s="326"/>
      <c r="G97" s="327"/>
      <c r="H97" s="443"/>
      <c r="I97" s="352"/>
      <c r="J97" s="480"/>
      <c r="K97" s="351"/>
      <c r="L97" s="352"/>
      <c r="M97" s="536"/>
      <c r="N97" s="471"/>
      <c r="O97" s="472"/>
      <c r="P97" s="488" t="str">
        <f>IF(R97="","",VLOOKUP(R97,Presentación!$AL$3:$AM$573,2,FALSE))</f>
        <v/>
      </c>
      <c r="Q97" s="327"/>
      <c r="R97" s="537"/>
      <c r="S97" s="351"/>
      <c r="T97" s="352"/>
      <c r="U97" s="537"/>
      <c r="V97" s="351"/>
      <c r="W97" s="352"/>
      <c r="X97" s="480"/>
      <c r="Y97" s="351"/>
      <c r="Z97" s="352"/>
      <c r="AA97" s="226" t="s">
        <v>5620</v>
      </c>
      <c r="AB97" s="480"/>
      <c r="AC97" s="351"/>
      <c r="AD97" s="352"/>
      <c r="AE97" s="480"/>
      <c r="AF97" s="351"/>
      <c r="AG97" s="352"/>
      <c r="AH97" s="480"/>
      <c r="AI97" s="351"/>
      <c r="AJ97" s="352"/>
      <c r="AK97" s="480"/>
      <c r="AL97" s="351"/>
      <c r="AM97" s="352"/>
      <c r="AN97" s="480"/>
      <c r="AO97" s="352"/>
      <c r="AP97" s="14"/>
      <c r="AR97" s="237">
        <f>IF(OR(CNGE_2025_M1_Secc12_Sub2!$S114&lt;&gt;1,COUNTBLANK($D97)=1),IF(COUNTBLANK(H97:AO97)=33,0,1),IF(AND(COUNTBLANK(D97)=1,COUNTA(H97:Z97)=1,COUNTA(AB97:AO97)=0),0,IF(AND(COUNTA(H97:Z97)=7,COUNTA(AB97:AM97)=4,AN97=""),0,IF(AND(COUNTA(D97:O97)=4,COUNTA(P97:Z97)=1,COUNTA(AB97:AM97)=3,AN97&lt;&gt;""),0,1))))</f>
        <v>0</v>
      </c>
      <c r="AS97" s="237">
        <f t="shared" si="7"/>
        <v>0</v>
      </c>
      <c r="AT97" s="310" t="str" cm="1">
        <f t="array" aca="1" ref="AT97" ca="1">_xlfn.TEXTJOIN("",TRUE,IFERROR((MID(X97,ROW(INDIRECT("1:"&amp;LEN(X97))),1)*1),""))</f>
        <v/>
      </c>
      <c r="AU97" s="310" t="str" cm="1">
        <f t="array" aca="1" ref="AU97" ca="1">_xlfn.TEXTJOIN("",TRUE,IFERROR((MID(AB97,ROW(INDIRECT("1:"&amp;LEN(AB97))),1)*1),""))</f>
        <v/>
      </c>
      <c r="AV97" s="237">
        <f t="shared" ca="1" si="8"/>
        <v>0</v>
      </c>
      <c r="AW97" s="237">
        <f t="shared" ca="1" si="9"/>
        <v>0</v>
      </c>
      <c r="AX97" s="310" t="str" cm="1">
        <f t="array" aca="1" ref="AX97" ca="1">_xlfn.TEXTJOIN("",TRUE,IFERROR((MID(AK97,ROW(INDIRECT("1:"&amp;LEN(AK97))),1)*1),""))</f>
        <v/>
      </c>
      <c r="AY97" s="237">
        <f t="shared" ca="1" si="10"/>
        <v>0</v>
      </c>
      <c r="AZ97">
        <f t="shared" si="11"/>
        <v>0</v>
      </c>
      <c r="BA97">
        <f t="shared" si="12"/>
        <v>-2</v>
      </c>
      <c r="BB97">
        <f t="shared" si="13"/>
        <v>0</v>
      </c>
    </row>
    <row r="98" spans="1:54" ht="15" customHeight="1">
      <c r="A98" s="303"/>
      <c r="C98" s="311" t="s">
        <v>5114</v>
      </c>
      <c r="D98" s="469" t="str">
        <f>IF(CNGE_2025_M1_Secc12_Sub1!D97="","",CNGE_2025_M1_Secc12_Sub1!D97)</f>
        <v/>
      </c>
      <c r="E98" s="326"/>
      <c r="F98" s="326"/>
      <c r="G98" s="327"/>
      <c r="H98" s="443"/>
      <c r="I98" s="352"/>
      <c r="J98" s="480"/>
      <c r="K98" s="351"/>
      <c r="L98" s="352"/>
      <c r="M98" s="536"/>
      <c r="N98" s="471"/>
      <c r="O98" s="472"/>
      <c r="P98" s="488" t="str">
        <f>IF(R98="","",VLOOKUP(R98,Presentación!$AL$3:$AM$573,2,FALSE))</f>
        <v/>
      </c>
      <c r="Q98" s="327"/>
      <c r="R98" s="537"/>
      <c r="S98" s="351"/>
      <c r="T98" s="352"/>
      <c r="U98" s="537"/>
      <c r="V98" s="351"/>
      <c r="W98" s="352"/>
      <c r="X98" s="480"/>
      <c r="Y98" s="351"/>
      <c r="Z98" s="352"/>
      <c r="AA98" s="226" t="s">
        <v>5620</v>
      </c>
      <c r="AB98" s="480"/>
      <c r="AC98" s="351"/>
      <c r="AD98" s="352"/>
      <c r="AE98" s="480"/>
      <c r="AF98" s="351"/>
      <c r="AG98" s="352"/>
      <c r="AH98" s="480"/>
      <c r="AI98" s="351"/>
      <c r="AJ98" s="352"/>
      <c r="AK98" s="480"/>
      <c r="AL98" s="351"/>
      <c r="AM98" s="352"/>
      <c r="AN98" s="480"/>
      <c r="AO98" s="352"/>
      <c r="AP98" s="14"/>
      <c r="AR98" s="237">
        <f>IF(OR(CNGE_2025_M1_Secc12_Sub2!$S115&lt;&gt;1,COUNTBLANK($D98)=1),IF(COUNTBLANK(H98:AO98)=33,0,1),IF(AND(COUNTBLANK(D98)=1,COUNTA(H98:Z98)=1,COUNTA(AB98:AO98)=0),0,IF(AND(COUNTA(H98:Z98)=7,COUNTA(AB98:AM98)=4,AN98=""),0,IF(AND(COUNTA(D98:O98)=4,COUNTA(P98:Z98)=1,COUNTA(AB98:AM98)=3,AN98&lt;&gt;""),0,1))))</f>
        <v>0</v>
      </c>
      <c r="AS98" s="237">
        <f t="shared" si="7"/>
        <v>0</v>
      </c>
      <c r="AT98" s="310" t="str" cm="1">
        <f t="array" aca="1" ref="AT98" ca="1">_xlfn.TEXTJOIN("",TRUE,IFERROR((MID(X98,ROW(INDIRECT("1:"&amp;LEN(X98))),1)*1),""))</f>
        <v/>
      </c>
      <c r="AU98" s="310" t="str" cm="1">
        <f t="array" aca="1" ref="AU98" ca="1">_xlfn.TEXTJOIN("",TRUE,IFERROR((MID(AB98,ROW(INDIRECT("1:"&amp;LEN(AB98))),1)*1),""))</f>
        <v/>
      </c>
      <c r="AV98" s="237">
        <f t="shared" ca="1" si="8"/>
        <v>0</v>
      </c>
      <c r="AW98" s="237">
        <f t="shared" ca="1" si="9"/>
        <v>0</v>
      </c>
      <c r="AX98" s="310" t="str" cm="1">
        <f t="array" aca="1" ref="AX98" ca="1">_xlfn.TEXTJOIN("",TRUE,IFERROR((MID(AK98,ROW(INDIRECT("1:"&amp;LEN(AK98))),1)*1),""))</f>
        <v/>
      </c>
      <c r="AY98" s="237">
        <f t="shared" ca="1" si="10"/>
        <v>0</v>
      </c>
      <c r="AZ98">
        <f t="shared" si="11"/>
        <v>0</v>
      </c>
      <c r="BA98">
        <f t="shared" si="12"/>
        <v>-2</v>
      </c>
      <c r="BB98">
        <f t="shared" si="13"/>
        <v>0</v>
      </c>
    </row>
    <row r="99" spans="1:54" ht="15" customHeight="1">
      <c r="A99" s="303"/>
      <c r="C99" s="311" t="s">
        <v>5115</v>
      </c>
      <c r="D99" s="469" t="str">
        <f>IF(CNGE_2025_M1_Secc12_Sub1!D98="","",CNGE_2025_M1_Secc12_Sub1!D98)</f>
        <v/>
      </c>
      <c r="E99" s="326"/>
      <c r="F99" s="326"/>
      <c r="G99" s="327"/>
      <c r="H99" s="443"/>
      <c r="I99" s="352"/>
      <c r="J99" s="480"/>
      <c r="K99" s="351"/>
      <c r="L99" s="352"/>
      <c r="M99" s="536"/>
      <c r="N99" s="471"/>
      <c r="O99" s="472"/>
      <c r="P99" s="488" t="str">
        <f>IF(R99="","",VLOOKUP(R99,Presentación!$AL$3:$AM$573,2,FALSE))</f>
        <v/>
      </c>
      <c r="Q99" s="327"/>
      <c r="R99" s="537"/>
      <c r="S99" s="351"/>
      <c r="T99" s="352"/>
      <c r="U99" s="537"/>
      <c r="V99" s="351"/>
      <c r="W99" s="352"/>
      <c r="X99" s="480"/>
      <c r="Y99" s="351"/>
      <c r="Z99" s="352"/>
      <c r="AA99" s="226" t="s">
        <v>5620</v>
      </c>
      <c r="AB99" s="480"/>
      <c r="AC99" s="351"/>
      <c r="AD99" s="352"/>
      <c r="AE99" s="480"/>
      <c r="AF99" s="351"/>
      <c r="AG99" s="352"/>
      <c r="AH99" s="480"/>
      <c r="AI99" s="351"/>
      <c r="AJ99" s="352"/>
      <c r="AK99" s="480"/>
      <c r="AL99" s="351"/>
      <c r="AM99" s="352"/>
      <c r="AN99" s="480"/>
      <c r="AO99" s="352"/>
      <c r="AP99" s="14"/>
      <c r="AR99" s="237">
        <f>IF(OR(CNGE_2025_M1_Secc12_Sub2!$S116&lt;&gt;1,COUNTBLANK($D99)=1),IF(COUNTBLANK(H99:AO99)=33,0,1),IF(AND(COUNTBLANK(D99)=1,COUNTA(H99:Z99)=1,COUNTA(AB99:AO99)=0),0,IF(AND(COUNTA(H99:Z99)=7,COUNTA(AB99:AM99)=4,AN99=""),0,IF(AND(COUNTA(D99:O99)=4,COUNTA(P99:Z99)=1,COUNTA(AB99:AM99)=3,AN99&lt;&gt;""),0,1))))</f>
        <v>0</v>
      </c>
      <c r="AS99" s="237">
        <f t="shared" si="7"/>
        <v>0</v>
      </c>
      <c r="AT99" s="310" t="str" cm="1">
        <f t="array" aca="1" ref="AT99" ca="1">_xlfn.TEXTJOIN("",TRUE,IFERROR((MID(X99,ROW(INDIRECT("1:"&amp;LEN(X99))),1)*1),""))</f>
        <v/>
      </c>
      <c r="AU99" s="310" t="str" cm="1">
        <f t="array" aca="1" ref="AU99" ca="1">_xlfn.TEXTJOIN("",TRUE,IFERROR((MID(AB99,ROW(INDIRECT("1:"&amp;LEN(AB99))),1)*1),""))</f>
        <v/>
      </c>
      <c r="AV99" s="237">
        <f t="shared" ca="1" si="8"/>
        <v>0</v>
      </c>
      <c r="AW99" s="237">
        <f t="shared" ca="1" si="9"/>
        <v>0</v>
      </c>
      <c r="AX99" s="310" t="str" cm="1">
        <f t="array" aca="1" ref="AX99" ca="1">_xlfn.TEXTJOIN("",TRUE,IFERROR((MID(AK99,ROW(INDIRECT("1:"&amp;LEN(AK99))),1)*1),""))</f>
        <v/>
      </c>
      <c r="AY99" s="237">
        <f t="shared" ca="1" si="10"/>
        <v>0</v>
      </c>
      <c r="AZ99">
        <f t="shared" si="11"/>
        <v>0</v>
      </c>
      <c r="BA99">
        <f t="shared" si="12"/>
        <v>-2</v>
      </c>
      <c r="BB99">
        <f t="shared" si="13"/>
        <v>0</v>
      </c>
    </row>
    <row r="100" spans="1:54" ht="15" customHeight="1">
      <c r="A100" s="303"/>
      <c r="C100" s="311" t="s">
        <v>5116</v>
      </c>
      <c r="D100" s="469" t="str">
        <f>IF(CNGE_2025_M1_Secc12_Sub1!D99="","",CNGE_2025_M1_Secc12_Sub1!D99)</f>
        <v/>
      </c>
      <c r="E100" s="326"/>
      <c r="F100" s="326"/>
      <c r="G100" s="327"/>
      <c r="H100" s="443"/>
      <c r="I100" s="352"/>
      <c r="J100" s="480"/>
      <c r="K100" s="351"/>
      <c r="L100" s="352"/>
      <c r="M100" s="536"/>
      <c r="N100" s="471"/>
      <c r="O100" s="472"/>
      <c r="P100" s="488" t="str">
        <f>IF(R100="","",VLOOKUP(R100,Presentación!$AL$3:$AM$573,2,FALSE))</f>
        <v/>
      </c>
      <c r="Q100" s="327"/>
      <c r="R100" s="537"/>
      <c r="S100" s="351"/>
      <c r="T100" s="352"/>
      <c r="U100" s="537"/>
      <c r="V100" s="351"/>
      <c r="W100" s="352"/>
      <c r="X100" s="480"/>
      <c r="Y100" s="351"/>
      <c r="Z100" s="352"/>
      <c r="AA100" s="226" t="s">
        <v>5620</v>
      </c>
      <c r="AB100" s="480"/>
      <c r="AC100" s="351"/>
      <c r="AD100" s="352"/>
      <c r="AE100" s="480"/>
      <c r="AF100" s="351"/>
      <c r="AG100" s="352"/>
      <c r="AH100" s="480"/>
      <c r="AI100" s="351"/>
      <c r="AJ100" s="352"/>
      <c r="AK100" s="480"/>
      <c r="AL100" s="351"/>
      <c r="AM100" s="352"/>
      <c r="AN100" s="480"/>
      <c r="AO100" s="352"/>
      <c r="AP100" s="14"/>
      <c r="AR100" s="237">
        <f>IF(OR(CNGE_2025_M1_Secc12_Sub2!$S117&lt;&gt;1,COUNTBLANK($D100)=1),IF(COUNTBLANK(H100:AO100)=33,0,1),IF(AND(COUNTBLANK(D100)=1,COUNTA(H100:Z100)=1,COUNTA(AB100:AO100)=0),0,IF(AND(COUNTA(H100:Z100)=7,COUNTA(AB100:AM100)=4,AN100=""),0,IF(AND(COUNTA(D100:O100)=4,COUNTA(P100:Z100)=1,COUNTA(AB100:AM100)=3,AN100&lt;&gt;""),0,1))))</f>
        <v>0</v>
      </c>
      <c r="AS100" s="237">
        <f t="shared" si="7"/>
        <v>0</v>
      </c>
      <c r="AT100" s="310" t="str" cm="1">
        <f t="array" aca="1" ref="AT100" ca="1">_xlfn.TEXTJOIN("",TRUE,IFERROR((MID(X100,ROW(INDIRECT("1:"&amp;LEN(X100))),1)*1),""))</f>
        <v/>
      </c>
      <c r="AU100" s="310" t="str" cm="1">
        <f t="array" aca="1" ref="AU100" ca="1">_xlfn.TEXTJOIN("",TRUE,IFERROR((MID(AB100,ROW(INDIRECT("1:"&amp;LEN(AB100))),1)*1),""))</f>
        <v/>
      </c>
      <c r="AV100" s="237">
        <f t="shared" ca="1" si="8"/>
        <v>0</v>
      </c>
      <c r="AW100" s="237">
        <f t="shared" ca="1" si="9"/>
        <v>0</v>
      </c>
      <c r="AX100" s="310" t="str" cm="1">
        <f t="array" aca="1" ref="AX100" ca="1">_xlfn.TEXTJOIN("",TRUE,IFERROR((MID(AK100,ROW(INDIRECT("1:"&amp;LEN(AK100))),1)*1),""))</f>
        <v/>
      </c>
      <c r="AY100" s="237">
        <f t="shared" ca="1" si="10"/>
        <v>0</v>
      </c>
      <c r="AZ100">
        <f t="shared" si="11"/>
        <v>0</v>
      </c>
      <c r="BA100">
        <f t="shared" si="12"/>
        <v>-2</v>
      </c>
      <c r="BB100">
        <f t="shared" si="13"/>
        <v>0</v>
      </c>
    </row>
    <row r="101" spans="1:54" ht="15" customHeight="1">
      <c r="A101" s="303"/>
      <c r="C101" s="311" t="s">
        <v>5117</v>
      </c>
      <c r="D101" s="469" t="str">
        <f>IF(CNGE_2025_M1_Secc12_Sub1!D100="","",CNGE_2025_M1_Secc12_Sub1!D100)</f>
        <v/>
      </c>
      <c r="E101" s="326"/>
      <c r="F101" s="326"/>
      <c r="G101" s="327"/>
      <c r="H101" s="443"/>
      <c r="I101" s="352"/>
      <c r="J101" s="480"/>
      <c r="K101" s="351"/>
      <c r="L101" s="352"/>
      <c r="M101" s="536"/>
      <c r="N101" s="471"/>
      <c r="O101" s="472"/>
      <c r="P101" s="488" t="str">
        <f>IF(R101="","",VLOOKUP(R101,Presentación!$AL$3:$AM$573,2,FALSE))</f>
        <v/>
      </c>
      <c r="Q101" s="327"/>
      <c r="R101" s="537"/>
      <c r="S101" s="351"/>
      <c r="T101" s="352"/>
      <c r="U101" s="537"/>
      <c r="V101" s="351"/>
      <c r="W101" s="352"/>
      <c r="X101" s="480"/>
      <c r="Y101" s="351"/>
      <c r="Z101" s="352"/>
      <c r="AA101" s="226" t="s">
        <v>5620</v>
      </c>
      <c r="AB101" s="480"/>
      <c r="AC101" s="351"/>
      <c r="AD101" s="352"/>
      <c r="AE101" s="480"/>
      <c r="AF101" s="351"/>
      <c r="AG101" s="352"/>
      <c r="AH101" s="480"/>
      <c r="AI101" s="351"/>
      <c r="AJ101" s="352"/>
      <c r="AK101" s="480"/>
      <c r="AL101" s="351"/>
      <c r="AM101" s="352"/>
      <c r="AN101" s="480"/>
      <c r="AO101" s="352"/>
      <c r="AP101" s="14"/>
      <c r="AR101" s="237">
        <f>IF(OR(CNGE_2025_M1_Secc12_Sub2!$S118&lt;&gt;1,COUNTBLANK($D101)=1),IF(COUNTBLANK(H101:AO101)=33,0,1),IF(AND(COUNTBLANK(D101)=1,COUNTA(H101:Z101)=1,COUNTA(AB101:AO101)=0),0,IF(AND(COUNTA(H101:Z101)=7,COUNTA(AB101:AM101)=4,AN101=""),0,IF(AND(COUNTA(D101:O101)=4,COUNTA(P101:Z101)=1,COUNTA(AB101:AM101)=3,AN101&lt;&gt;""),0,1))))</f>
        <v>0</v>
      </c>
      <c r="AS101" s="237">
        <f t="shared" si="7"/>
        <v>0</v>
      </c>
      <c r="AT101" s="310" t="str" cm="1">
        <f t="array" aca="1" ref="AT101" ca="1">_xlfn.TEXTJOIN("",TRUE,IFERROR((MID(X101,ROW(INDIRECT("1:"&amp;LEN(X101))),1)*1),""))</f>
        <v/>
      </c>
      <c r="AU101" s="310" t="str" cm="1">
        <f t="array" aca="1" ref="AU101" ca="1">_xlfn.TEXTJOIN("",TRUE,IFERROR((MID(AB101,ROW(INDIRECT("1:"&amp;LEN(AB101))),1)*1),""))</f>
        <v/>
      </c>
      <c r="AV101" s="237">
        <f t="shared" ca="1" si="8"/>
        <v>0</v>
      </c>
      <c r="AW101" s="237">
        <f t="shared" ca="1" si="9"/>
        <v>0</v>
      </c>
      <c r="AX101" s="310" t="str" cm="1">
        <f t="array" aca="1" ref="AX101" ca="1">_xlfn.TEXTJOIN("",TRUE,IFERROR((MID(AK101,ROW(INDIRECT("1:"&amp;LEN(AK101))),1)*1),""))</f>
        <v/>
      </c>
      <c r="AY101" s="237">
        <f t="shared" ca="1" si="10"/>
        <v>0</v>
      </c>
      <c r="AZ101">
        <f t="shared" si="11"/>
        <v>0</v>
      </c>
      <c r="BA101">
        <f t="shared" si="12"/>
        <v>-2</v>
      </c>
      <c r="BB101">
        <f t="shared" si="13"/>
        <v>0</v>
      </c>
    </row>
    <row r="102" spans="1:54" ht="15" customHeight="1">
      <c r="A102" s="303"/>
      <c r="C102" s="311" t="s">
        <v>5118</v>
      </c>
      <c r="D102" s="469" t="str">
        <f>IF(CNGE_2025_M1_Secc12_Sub1!D101="","",CNGE_2025_M1_Secc12_Sub1!D101)</f>
        <v/>
      </c>
      <c r="E102" s="326"/>
      <c r="F102" s="326"/>
      <c r="G102" s="327"/>
      <c r="H102" s="443"/>
      <c r="I102" s="352"/>
      <c r="J102" s="480"/>
      <c r="K102" s="351"/>
      <c r="L102" s="352"/>
      <c r="M102" s="536"/>
      <c r="N102" s="471"/>
      <c r="O102" s="472"/>
      <c r="P102" s="488" t="str">
        <f>IF(R102="","",VLOOKUP(R102,Presentación!$AL$3:$AM$573,2,FALSE))</f>
        <v/>
      </c>
      <c r="Q102" s="327"/>
      <c r="R102" s="537"/>
      <c r="S102" s="351"/>
      <c r="T102" s="352"/>
      <c r="U102" s="537"/>
      <c r="V102" s="351"/>
      <c r="W102" s="352"/>
      <c r="X102" s="480"/>
      <c r="Y102" s="351"/>
      <c r="Z102" s="352"/>
      <c r="AA102" s="226" t="s">
        <v>5620</v>
      </c>
      <c r="AB102" s="480"/>
      <c r="AC102" s="351"/>
      <c r="AD102" s="352"/>
      <c r="AE102" s="480"/>
      <c r="AF102" s="351"/>
      <c r="AG102" s="352"/>
      <c r="AH102" s="480"/>
      <c r="AI102" s="351"/>
      <c r="AJ102" s="352"/>
      <c r="AK102" s="480"/>
      <c r="AL102" s="351"/>
      <c r="AM102" s="352"/>
      <c r="AN102" s="480"/>
      <c r="AO102" s="352"/>
      <c r="AP102" s="14"/>
      <c r="AR102" s="237">
        <f>IF(OR(CNGE_2025_M1_Secc12_Sub2!$S119&lt;&gt;1,COUNTBLANK($D102)=1),IF(COUNTBLANK(H102:AO102)=33,0,1),IF(AND(COUNTBLANK(D102)=1,COUNTA(H102:Z102)=1,COUNTA(AB102:AO102)=0),0,IF(AND(COUNTA(H102:Z102)=7,COUNTA(AB102:AM102)=4,AN102=""),0,IF(AND(COUNTA(D102:O102)=4,COUNTA(P102:Z102)=1,COUNTA(AB102:AM102)=3,AN102&lt;&gt;""),0,1))))</f>
        <v>0</v>
      </c>
      <c r="AS102" s="237">
        <f t="shared" si="7"/>
        <v>0</v>
      </c>
      <c r="AT102" s="310" t="str" cm="1">
        <f t="array" aca="1" ref="AT102" ca="1">_xlfn.TEXTJOIN("",TRUE,IFERROR((MID(X102,ROW(INDIRECT("1:"&amp;LEN(X102))),1)*1),""))</f>
        <v/>
      </c>
      <c r="AU102" s="310" t="str" cm="1">
        <f t="array" aca="1" ref="AU102" ca="1">_xlfn.TEXTJOIN("",TRUE,IFERROR((MID(AB102,ROW(INDIRECT("1:"&amp;LEN(AB102))),1)*1),""))</f>
        <v/>
      </c>
      <c r="AV102" s="237">
        <f t="shared" ca="1" si="8"/>
        <v>0</v>
      </c>
      <c r="AW102" s="237">
        <f t="shared" ca="1" si="9"/>
        <v>0</v>
      </c>
      <c r="AX102" s="310" t="str" cm="1">
        <f t="array" aca="1" ref="AX102" ca="1">_xlfn.TEXTJOIN("",TRUE,IFERROR((MID(AK102,ROW(INDIRECT("1:"&amp;LEN(AK102))),1)*1),""))</f>
        <v/>
      </c>
      <c r="AY102" s="237">
        <f t="shared" ca="1" si="10"/>
        <v>0</v>
      </c>
      <c r="AZ102">
        <f t="shared" si="11"/>
        <v>0</v>
      </c>
      <c r="BA102">
        <f t="shared" si="12"/>
        <v>-2</v>
      </c>
      <c r="BB102">
        <f t="shared" si="13"/>
        <v>0</v>
      </c>
    </row>
    <row r="103" spans="1:54" ht="15" customHeight="1">
      <c r="A103" s="303"/>
      <c r="C103" s="311" t="s">
        <v>5119</v>
      </c>
      <c r="D103" s="469" t="str">
        <f>IF(CNGE_2025_M1_Secc12_Sub1!D102="","",CNGE_2025_M1_Secc12_Sub1!D102)</f>
        <v/>
      </c>
      <c r="E103" s="326"/>
      <c r="F103" s="326"/>
      <c r="G103" s="327"/>
      <c r="H103" s="443"/>
      <c r="I103" s="352"/>
      <c r="J103" s="480"/>
      <c r="K103" s="351"/>
      <c r="L103" s="352"/>
      <c r="M103" s="536"/>
      <c r="N103" s="471"/>
      <c r="O103" s="472"/>
      <c r="P103" s="488" t="str">
        <f>IF(R103="","",VLOOKUP(R103,Presentación!$AL$3:$AM$573,2,FALSE))</f>
        <v/>
      </c>
      <c r="Q103" s="327"/>
      <c r="R103" s="537"/>
      <c r="S103" s="351"/>
      <c r="T103" s="352"/>
      <c r="U103" s="537"/>
      <c r="V103" s="351"/>
      <c r="W103" s="352"/>
      <c r="X103" s="480"/>
      <c r="Y103" s="351"/>
      <c r="Z103" s="352"/>
      <c r="AA103" s="226" t="s">
        <v>5620</v>
      </c>
      <c r="AB103" s="480"/>
      <c r="AC103" s="351"/>
      <c r="AD103" s="352"/>
      <c r="AE103" s="480"/>
      <c r="AF103" s="351"/>
      <c r="AG103" s="352"/>
      <c r="AH103" s="480"/>
      <c r="AI103" s="351"/>
      <c r="AJ103" s="352"/>
      <c r="AK103" s="480"/>
      <c r="AL103" s="351"/>
      <c r="AM103" s="352"/>
      <c r="AN103" s="480"/>
      <c r="AO103" s="352"/>
      <c r="AP103" s="14"/>
      <c r="AR103" s="237">
        <f>IF(OR(CNGE_2025_M1_Secc12_Sub2!$S120&lt;&gt;1,COUNTBLANK($D103)=1),IF(COUNTBLANK(H103:AO103)=33,0,1),IF(AND(COUNTBLANK(D103)=1,COUNTA(H103:Z103)=1,COUNTA(AB103:AO103)=0),0,IF(AND(COUNTA(H103:Z103)=7,COUNTA(AB103:AM103)=4,AN103=""),0,IF(AND(COUNTA(D103:O103)=4,COUNTA(P103:Z103)=1,COUNTA(AB103:AM103)=3,AN103&lt;&gt;""),0,1))))</f>
        <v>0</v>
      </c>
      <c r="AS103" s="237">
        <f t="shared" si="7"/>
        <v>0</v>
      </c>
      <c r="AT103" s="310" t="str" cm="1">
        <f t="array" aca="1" ref="AT103" ca="1">_xlfn.TEXTJOIN("",TRUE,IFERROR((MID(X103,ROW(INDIRECT("1:"&amp;LEN(X103))),1)*1),""))</f>
        <v/>
      </c>
      <c r="AU103" s="310" t="str" cm="1">
        <f t="array" aca="1" ref="AU103" ca="1">_xlfn.TEXTJOIN("",TRUE,IFERROR((MID(AB103,ROW(INDIRECT("1:"&amp;LEN(AB103))),1)*1),""))</f>
        <v/>
      </c>
      <c r="AV103" s="237">
        <f t="shared" ca="1" si="8"/>
        <v>0</v>
      </c>
      <c r="AW103" s="237">
        <f t="shared" ca="1" si="9"/>
        <v>0</v>
      </c>
      <c r="AX103" s="310" t="str" cm="1">
        <f t="array" aca="1" ref="AX103" ca="1">_xlfn.TEXTJOIN("",TRUE,IFERROR((MID(AK103,ROW(INDIRECT("1:"&amp;LEN(AK103))),1)*1),""))</f>
        <v/>
      </c>
      <c r="AY103" s="237">
        <f t="shared" ca="1" si="10"/>
        <v>0</v>
      </c>
      <c r="AZ103">
        <f t="shared" si="11"/>
        <v>0</v>
      </c>
      <c r="BA103">
        <f t="shared" si="12"/>
        <v>-2</v>
      </c>
      <c r="BB103">
        <f t="shared" si="13"/>
        <v>0</v>
      </c>
    </row>
    <row r="104" spans="1:54" ht="15" customHeight="1">
      <c r="A104" s="303"/>
      <c r="C104" s="311" t="s">
        <v>5120</v>
      </c>
      <c r="D104" s="469" t="str">
        <f>IF(CNGE_2025_M1_Secc12_Sub1!D103="","",CNGE_2025_M1_Secc12_Sub1!D103)</f>
        <v/>
      </c>
      <c r="E104" s="326"/>
      <c r="F104" s="326"/>
      <c r="G104" s="327"/>
      <c r="H104" s="443"/>
      <c r="I104" s="352"/>
      <c r="J104" s="480"/>
      <c r="K104" s="351"/>
      <c r="L104" s="352"/>
      <c r="M104" s="536"/>
      <c r="N104" s="471"/>
      <c r="O104" s="472"/>
      <c r="P104" s="488" t="str">
        <f>IF(R104="","",VLOOKUP(R104,Presentación!$AL$3:$AM$573,2,FALSE))</f>
        <v/>
      </c>
      <c r="Q104" s="327"/>
      <c r="R104" s="537"/>
      <c r="S104" s="351"/>
      <c r="T104" s="352"/>
      <c r="U104" s="537"/>
      <c r="V104" s="351"/>
      <c r="W104" s="352"/>
      <c r="X104" s="480"/>
      <c r="Y104" s="351"/>
      <c r="Z104" s="352"/>
      <c r="AA104" s="226" t="s">
        <v>5620</v>
      </c>
      <c r="AB104" s="480"/>
      <c r="AC104" s="351"/>
      <c r="AD104" s="352"/>
      <c r="AE104" s="480"/>
      <c r="AF104" s="351"/>
      <c r="AG104" s="352"/>
      <c r="AH104" s="480"/>
      <c r="AI104" s="351"/>
      <c r="AJ104" s="352"/>
      <c r="AK104" s="480"/>
      <c r="AL104" s="351"/>
      <c r="AM104" s="352"/>
      <c r="AN104" s="480"/>
      <c r="AO104" s="352"/>
      <c r="AP104" s="14"/>
      <c r="AR104" s="237">
        <f>IF(OR(CNGE_2025_M1_Secc12_Sub2!$S121&lt;&gt;1,COUNTBLANK($D104)=1),IF(COUNTBLANK(H104:AO104)=33,0,1),IF(AND(COUNTBLANK(D104)=1,COUNTA(H104:Z104)=1,COUNTA(AB104:AO104)=0),0,IF(AND(COUNTA(H104:Z104)=7,COUNTA(AB104:AM104)=4,AN104=""),0,IF(AND(COUNTA(D104:O104)=4,COUNTA(P104:Z104)=1,COUNTA(AB104:AM104)=3,AN104&lt;&gt;""),0,1))))</f>
        <v>0</v>
      </c>
      <c r="AS104" s="237">
        <f t="shared" si="7"/>
        <v>0</v>
      </c>
      <c r="AT104" s="310" t="str" cm="1">
        <f t="array" aca="1" ref="AT104" ca="1">_xlfn.TEXTJOIN("",TRUE,IFERROR((MID(X104,ROW(INDIRECT("1:"&amp;LEN(X104))),1)*1),""))</f>
        <v/>
      </c>
      <c r="AU104" s="310" t="str" cm="1">
        <f t="array" aca="1" ref="AU104" ca="1">_xlfn.TEXTJOIN("",TRUE,IFERROR((MID(AB104,ROW(INDIRECT("1:"&amp;LEN(AB104))),1)*1),""))</f>
        <v/>
      </c>
      <c r="AV104" s="237">
        <f t="shared" ca="1" si="8"/>
        <v>0</v>
      </c>
      <c r="AW104" s="237">
        <f t="shared" ca="1" si="9"/>
        <v>0</v>
      </c>
      <c r="AX104" s="310" t="str" cm="1">
        <f t="array" aca="1" ref="AX104" ca="1">_xlfn.TEXTJOIN("",TRUE,IFERROR((MID(AK104,ROW(INDIRECT("1:"&amp;LEN(AK104))),1)*1),""))</f>
        <v/>
      </c>
      <c r="AY104" s="237">
        <f t="shared" ca="1" si="10"/>
        <v>0</v>
      </c>
      <c r="AZ104">
        <f t="shared" si="11"/>
        <v>0</v>
      </c>
      <c r="BA104">
        <f t="shared" si="12"/>
        <v>-2</v>
      </c>
      <c r="BB104">
        <f t="shared" si="13"/>
        <v>0</v>
      </c>
    </row>
    <row r="105" spans="1:54" ht="15" customHeight="1">
      <c r="A105" s="303"/>
      <c r="C105" s="311" t="s">
        <v>5121</v>
      </c>
      <c r="D105" s="469" t="str">
        <f>IF(CNGE_2025_M1_Secc12_Sub1!D104="","",CNGE_2025_M1_Secc12_Sub1!D104)</f>
        <v/>
      </c>
      <c r="E105" s="326"/>
      <c r="F105" s="326"/>
      <c r="G105" s="327"/>
      <c r="H105" s="443"/>
      <c r="I105" s="352"/>
      <c r="J105" s="480"/>
      <c r="K105" s="351"/>
      <c r="L105" s="352"/>
      <c r="M105" s="536"/>
      <c r="N105" s="471"/>
      <c r="O105" s="472"/>
      <c r="P105" s="488" t="str">
        <f>IF(R105="","",VLOOKUP(R105,Presentación!$AL$3:$AM$573,2,FALSE))</f>
        <v/>
      </c>
      <c r="Q105" s="327"/>
      <c r="R105" s="537"/>
      <c r="S105" s="351"/>
      <c r="T105" s="352"/>
      <c r="U105" s="537"/>
      <c r="V105" s="351"/>
      <c r="W105" s="352"/>
      <c r="X105" s="480"/>
      <c r="Y105" s="351"/>
      <c r="Z105" s="352"/>
      <c r="AA105" s="226" t="s">
        <v>5620</v>
      </c>
      <c r="AB105" s="480"/>
      <c r="AC105" s="351"/>
      <c r="AD105" s="352"/>
      <c r="AE105" s="480"/>
      <c r="AF105" s="351"/>
      <c r="AG105" s="352"/>
      <c r="AH105" s="480"/>
      <c r="AI105" s="351"/>
      <c r="AJ105" s="352"/>
      <c r="AK105" s="480"/>
      <c r="AL105" s="351"/>
      <c r="AM105" s="352"/>
      <c r="AN105" s="480"/>
      <c r="AO105" s="352"/>
      <c r="AP105" s="14"/>
      <c r="AR105" s="237">
        <f>IF(OR(CNGE_2025_M1_Secc12_Sub2!$S122&lt;&gt;1,COUNTBLANK($D105)=1),IF(COUNTBLANK(H105:AO105)=33,0,1),IF(AND(COUNTBLANK(D105)=1,COUNTA(H105:Z105)=1,COUNTA(AB105:AO105)=0),0,IF(AND(COUNTA(H105:Z105)=7,COUNTA(AB105:AM105)=4,AN105=""),0,IF(AND(COUNTA(D105:O105)=4,COUNTA(P105:Z105)=1,COUNTA(AB105:AM105)=3,AN105&lt;&gt;""),0,1))))</f>
        <v>0</v>
      </c>
      <c r="AS105" s="237">
        <f t="shared" si="7"/>
        <v>0</v>
      </c>
      <c r="AT105" s="310" t="str" cm="1">
        <f t="array" aca="1" ref="AT105" ca="1">_xlfn.TEXTJOIN("",TRUE,IFERROR((MID(X105,ROW(INDIRECT("1:"&amp;LEN(X105))),1)*1),""))</f>
        <v/>
      </c>
      <c r="AU105" s="310" t="str" cm="1">
        <f t="array" aca="1" ref="AU105" ca="1">_xlfn.TEXTJOIN("",TRUE,IFERROR((MID(AB105,ROW(INDIRECT("1:"&amp;LEN(AB105))),1)*1),""))</f>
        <v/>
      </c>
      <c r="AV105" s="237">
        <f t="shared" ca="1" si="8"/>
        <v>0</v>
      </c>
      <c r="AW105" s="237">
        <f t="shared" ca="1" si="9"/>
        <v>0</v>
      </c>
      <c r="AX105" s="310" t="str" cm="1">
        <f t="array" aca="1" ref="AX105" ca="1">_xlfn.TEXTJOIN("",TRUE,IFERROR((MID(AK105,ROW(INDIRECT("1:"&amp;LEN(AK105))),1)*1),""))</f>
        <v/>
      </c>
      <c r="AY105" s="237">
        <f t="shared" ca="1" si="10"/>
        <v>0</v>
      </c>
      <c r="AZ105">
        <f t="shared" si="11"/>
        <v>0</v>
      </c>
      <c r="BA105">
        <f t="shared" si="12"/>
        <v>-2</v>
      </c>
      <c r="BB105">
        <f t="shared" si="13"/>
        <v>0</v>
      </c>
    </row>
    <row r="106" spans="1:54" ht="15" customHeight="1">
      <c r="A106" s="303"/>
      <c r="C106" s="311" t="s">
        <v>5122</v>
      </c>
      <c r="D106" s="469" t="str">
        <f>IF(CNGE_2025_M1_Secc12_Sub1!D105="","",CNGE_2025_M1_Secc12_Sub1!D105)</f>
        <v/>
      </c>
      <c r="E106" s="326"/>
      <c r="F106" s="326"/>
      <c r="G106" s="327"/>
      <c r="H106" s="443"/>
      <c r="I106" s="352"/>
      <c r="J106" s="480"/>
      <c r="K106" s="351"/>
      <c r="L106" s="352"/>
      <c r="M106" s="536"/>
      <c r="N106" s="471"/>
      <c r="O106" s="472"/>
      <c r="P106" s="488" t="str">
        <f>IF(R106="","",VLOOKUP(R106,Presentación!$AL$3:$AM$573,2,FALSE))</f>
        <v/>
      </c>
      <c r="Q106" s="327"/>
      <c r="R106" s="537"/>
      <c r="S106" s="351"/>
      <c r="T106" s="352"/>
      <c r="U106" s="537"/>
      <c r="V106" s="351"/>
      <c r="W106" s="352"/>
      <c r="X106" s="480"/>
      <c r="Y106" s="351"/>
      <c r="Z106" s="352"/>
      <c r="AA106" s="226" t="s">
        <v>5620</v>
      </c>
      <c r="AB106" s="480"/>
      <c r="AC106" s="351"/>
      <c r="AD106" s="352"/>
      <c r="AE106" s="480"/>
      <c r="AF106" s="351"/>
      <c r="AG106" s="352"/>
      <c r="AH106" s="480"/>
      <c r="AI106" s="351"/>
      <c r="AJ106" s="352"/>
      <c r="AK106" s="480"/>
      <c r="AL106" s="351"/>
      <c r="AM106" s="352"/>
      <c r="AN106" s="480"/>
      <c r="AO106" s="352"/>
      <c r="AP106" s="14"/>
      <c r="AR106" s="237">
        <f>IF(OR(CNGE_2025_M1_Secc12_Sub2!$S123&lt;&gt;1,COUNTBLANK($D106)=1),IF(COUNTBLANK(H106:AO106)=33,0,1),IF(AND(COUNTBLANK(D106)=1,COUNTA(H106:Z106)=1,COUNTA(AB106:AO106)=0),0,IF(AND(COUNTA(H106:Z106)=7,COUNTA(AB106:AM106)=4,AN106=""),0,IF(AND(COUNTA(D106:O106)=4,COUNTA(P106:Z106)=1,COUNTA(AB106:AM106)=3,AN106&lt;&gt;""),0,1))))</f>
        <v>0</v>
      </c>
      <c r="AS106" s="237">
        <f t="shared" si="7"/>
        <v>0</v>
      </c>
      <c r="AT106" s="310" t="str" cm="1">
        <f t="array" aca="1" ref="AT106" ca="1">_xlfn.TEXTJOIN("",TRUE,IFERROR((MID(X106,ROW(INDIRECT("1:"&amp;LEN(X106))),1)*1),""))</f>
        <v/>
      </c>
      <c r="AU106" s="310" t="str" cm="1">
        <f t="array" aca="1" ref="AU106" ca="1">_xlfn.TEXTJOIN("",TRUE,IFERROR((MID(AB106,ROW(INDIRECT("1:"&amp;LEN(AB106))),1)*1),""))</f>
        <v/>
      </c>
      <c r="AV106" s="237">
        <f t="shared" ca="1" si="8"/>
        <v>0</v>
      </c>
      <c r="AW106" s="237">
        <f t="shared" ca="1" si="9"/>
        <v>0</v>
      </c>
      <c r="AX106" s="310" t="str" cm="1">
        <f t="array" aca="1" ref="AX106" ca="1">_xlfn.TEXTJOIN("",TRUE,IFERROR((MID(AK106,ROW(INDIRECT("1:"&amp;LEN(AK106))),1)*1),""))</f>
        <v/>
      </c>
      <c r="AY106" s="237">
        <f t="shared" ca="1" si="10"/>
        <v>0</v>
      </c>
      <c r="AZ106">
        <f t="shared" si="11"/>
        <v>0</v>
      </c>
      <c r="BA106">
        <f t="shared" si="12"/>
        <v>-2</v>
      </c>
      <c r="BB106">
        <f t="shared" si="13"/>
        <v>0</v>
      </c>
    </row>
    <row r="107" spans="1:54" ht="15" customHeight="1">
      <c r="A107" s="303"/>
      <c r="C107" s="311" t="s">
        <v>5123</v>
      </c>
      <c r="D107" s="469" t="str">
        <f>IF(CNGE_2025_M1_Secc12_Sub1!D106="","",CNGE_2025_M1_Secc12_Sub1!D106)</f>
        <v/>
      </c>
      <c r="E107" s="326"/>
      <c r="F107" s="326"/>
      <c r="G107" s="327"/>
      <c r="H107" s="443"/>
      <c r="I107" s="352"/>
      <c r="J107" s="480"/>
      <c r="K107" s="351"/>
      <c r="L107" s="352"/>
      <c r="M107" s="536"/>
      <c r="N107" s="471"/>
      <c r="O107" s="472"/>
      <c r="P107" s="488" t="str">
        <f>IF(R107="","",VLOOKUP(R107,Presentación!$AL$3:$AM$573,2,FALSE))</f>
        <v/>
      </c>
      <c r="Q107" s="327"/>
      <c r="R107" s="537"/>
      <c r="S107" s="351"/>
      <c r="T107" s="352"/>
      <c r="U107" s="537"/>
      <c r="V107" s="351"/>
      <c r="W107" s="352"/>
      <c r="X107" s="480"/>
      <c r="Y107" s="351"/>
      <c r="Z107" s="352"/>
      <c r="AA107" s="226" t="s">
        <v>5620</v>
      </c>
      <c r="AB107" s="480"/>
      <c r="AC107" s="351"/>
      <c r="AD107" s="352"/>
      <c r="AE107" s="480"/>
      <c r="AF107" s="351"/>
      <c r="AG107" s="352"/>
      <c r="AH107" s="480"/>
      <c r="AI107" s="351"/>
      <c r="AJ107" s="352"/>
      <c r="AK107" s="480"/>
      <c r="AL107" s="351"/>
      <c r="AM107" s="352"/>
      <c r="AN107" s="480"/>
      <c r="AO107" s="352"/>
      <c r="AP107" s="14"/>
      <c r="AR107" s="237">
        <f>IF(OR(CNGE_2025_M1_Secc12_Sub2!$S124&lt;&gt;1,COUNTBLANK($D107)=1),IF(COUNTBLANK(H107:AO107)=33,0,1),IF(AND(COUNTBLANK(D107)=1,COUNTA(H107:Z107)=1,COUNTA(AB107:AO107)=0),0,IF(AND(COUNTA(H107:Z107)=7,COUNTA(AB107:AM107)=4,AN107=""),0,IF(AND(COUNTA(D107:O107)=4,COUNTA(P107:Z107)=1,COUNTA(AB107:AM107)=3,AN107&lt;&gt;""),0,1))))</f>
        <v>0</v>
      </c>
      <c r="AS107" s="237">
        <f t="shared" si="7"/>
        <v>0</v>
      </c>
      <c r="AT107" s="310" t="str" cm="1">
        <f t="array" aca="1" ref="AT107" ca="1">_xlfn.TEXTJOIN("",TRUE,IFERROR((MID(X107,ROW(INDIRECT("1:"&amp;LEN(X107))),1)*1),""))</f>
        <v/>
      </c>
      <c r="AU107" s="310" t="str" cm="1">
        <f t="array" aca="1" ref="AU107" ca="1">_xlfn.TEXTJOIN("",TRUE,IFERROR((MID(AB107,ROW(INDIRECT("1:"&amp;LEN(AB107))),1)*1),""))</f>
        <v/>
      </c>
      <c r="AV107" s="237">
        <f t="shared" ca="1" si="8"/>
        <v>0</v>
      </c>
      <c r="AW107" s="237">
        <f t="shared" ca="1" si="9"/>
        <v>0</v>
      </c>
      <c r="AX107" s="310" t="str" cm="1">
        <f t="array" aca="1" ref="AX107" ca="1">_xlfn.TEXTJOIN("",TRUE,IFERROR((MID(AK107,ROW(INDIRECT("1:"&amp;LEN(AK107))),1)*1),""))</f>
        <v/>
      </c>
      <c r="AY107" s="237">
        <f t="shared" ca="1" si="10"/>
        <v>0</v>
      </c>
      <c r="AZ107">
        <f t="shared" si="11"/>
        <v>0</v>
      </c>
      <c r="BA107">
        <f t="shared" si="12"/>
        <v>-2</v>
      </c>
      <c r="BB107">
        <f t="shared" si="13"/>
        <v>0</v>
      </c>
    </row>
    <row r="108" spans="1:54" ht="15" customHeight="1">
      <c r="A108" s="303"/>
      <c r="C108" s="311" t="s">
        <v>5124</v>
      </c>
      <c r="D108" s="469" t="str">
        <f>IF(CNGE_2025_M1_Secc12_Sub1!D107="","",CNGE_2025_M1_Secc12_Sub1!D107)</f>
        <v/>
      </c>
      <c r="E108" s="326"/>
      <c r="F108" s="326"/>
      <c r="G108" s="327"/>
      <c r="H108" s="443"/>
      <c r="I108" s="352"/>
      <c r="J108" s="480"/>
      <c r="K108" s="351"/>
      <c r="L108" s="352"/>
      <c r="M108" s="536"/>
      <c r="N108" s="471"/>
      <c r="O108" s="472"/>
      <c r="P108" s="488" t="str">
        <f>IF(R108="","",VLOOKUP(R108,Presentación!$AL$3:$AM$573,2,FALSE))</f>
        <v/>
      </c>
      <c r="Q108" s="327"/>
      <c r="R108" s="537"/>
      <c r="S108" s="351"/>
      <c r="T108" s="352"/>
      <c r="U108" s="537"/>
      <c r="V108" s="351"/>
      <c r="W108" s="352"/>
      <c r="X108" s="480"/>
      <c r="Y108" s="351"/>
      <c r="Z108" s="352"/>
      <c r="AA108" s="226" t="s">
        <v>5620</v>
      </c>
      <c r="AB108" s="480"/>
      <c r="AC108" s="351"/>
      <c r="AD108" s="352"/>
      <c r="AE108" s="480"/>
      <c r="AF108" s="351"/>
      <c r="AG108" s="352"/>
      <c r="AH108" s="480"/>
      <c r="AI108" s="351"/>
      <c r="AJ108" s="352"/>
      <c r="AK108" s="480"/>
      <c r="AL108" s="351"/>
      <c r="AM108" s="352"/>
      <c r="AN108" s="480"/>
      <c r="AO108" s="352"/>
      <c r="AP108" s="14"/>
      <c r="AR108" s="237">
        <f>IF(OR(CNGE_2025_M1_Secc12_Sub2!$S125&lt;&gt;1,COUNTBLANK($D108)=1),IF(COUNTBLANK(H108:AO108)=33,0,1),IF(AND(COUNTBLANK(D108)=1,COUNTA(H108:Z108)=1,COUNTA(AB108:AO108)=0),0,IF(AND(COUNTA(H108:Z108)=7,COUNTA(AB108:AM108)=4,AN108=""),0,IF(AND(COUNTA(D108:O108)=4,COUNTA(P108:Z108)=1,COUNTA(AB108:AM108)=3,AN108&lt;&gt;""),0,1))))</f>
        <v>0</v>
      </c>
      <c r="AS108" s="237">
        <f t="shared" si="7"/>
        <v>0</v>
      </c>
      <c r="AT108" s="310" t="str" cm="1">
        <f t="array" aca="1" ref="AT108" ca="1">_xlfn.TEXTJOIN("",TRUE,IFERROR((MID(X108,ROW(INDIRECT("1:"&amp;LEN(X108))),1)*1),""))</f>
        <v/>
      </c>
      <c r="AU108" s="310" t="str" cm="1">
        <f t="array" aca="1" ref="AU108" ca="1">_xlfn.TEXTJOIN("",TRUE,IFERROR((MID(AB108,ROW(INDIRECT("1:"&amp;LEN(AB108))),1)*1),""))</f>
        <v/>
      </c>
      <c r="AV108" s="237">
        <f t="shared" ca="1" si="8"/>
        <v>0</v>
      </c>
      <c r="AW108" s="237">
        <f t="shared" ca="1" si="9"/>
        <v>0</v>
      </c>
      <c r="AX108" s="310" t="str" cm="1">
        <f t="array" aca="1" ref="AX108" ca="1">_xlfn.TEXTJOIN("",TRUE,IFERROR((MID(AK108,ROW(INDIRECT("1:"&amp;LEN(AK108))),1)*1),""))</f>
        <v/>
      </c>
      <c r="AY108" s="237">
        <f t="shared" ca="1" si="10"/>
        <v>0</v>
      </c>
      <c r="AZ108">
        <f t="shared" si="11"/>
        <v>0</v>
      </c>
      <c r="BA108">
        <f t="shared" si="12"/>
        <v>-2</v>
      </c>
      <c r="BB108">
        <f t="shared" si="13"/>
        <v>0</v>
      </c>
    </row>
    <row r="109" spans="1:54" ht="15" customHeight="1">
      <c r="A109" s="303"/>
      <c r="C109" s="311" t="s">
        <v>5125</v>
      </c>
      <c r="D109" s="469" t="str">
        <f>IF(CNGE_2025_M1_Secc12_Sub1!D108="","",CNGE_2025_M1_Secc12_Sub1!D108)</f>
        <v/>
      </c>
      <c r="E109" s="326"/>
      <c r="F109" s="326"/>
      <c r="G109" s="327"/>
      <c r="H109" s="443"/>
      <c r="I109" s="352"/>
      <c r="J109" s="480"/>
      <c r="K109" s="351"/>
      <c r="L109" s="352"/>
      <c r="M109" s="536"/>
      <c r="N109" s="471"/>
      <c r="O109" s="472"/>
      <c r="P109" s="488" t="str">
        <f>IF(R109="","",VLOOKUP(R109,Presentación!$AL$3:$AM$573,2,FALSE))</f>
        <v/>
      </c>
      <c r="Q109" s="327"/>
      <c r="R109" s="537"/>
      <c r="S109" s="351"/>
      <c r="T109" s="352"/>
      <c r="U109" s="537"/>
      <c r="V109" s="351"/>
      <c r="W109" s="352"/>
      <c r="X109" s="480"/>
      <c r="Y109" s="351"/>
      <c r="Z109" s="352"/>
      <c r="AA109" s="226" t="s">
        <v>5620</v>
      </c>
      <c r="AB109" s="480"/>
      <c r="AC109" s="351"/>
      <c r="AD109" s="352"/>
      <c r="AE109" s="480"/>
      <c r="AF109" s="351"/>
      <c r="AG109" s="352"/>
      <c r="AH109" s="480"/>
      <c r="AI109" s="351"/>
      <c r="AJ109" s="352"/>
      <c r="AK109" s="480"/>
      <c r="AL109" s="351"/>
      <c r="AM109" s="352"/>
      <c r="AN109" s="480"/>
      <c r="AO109" s="352"/>
      <c r="AP109" s="14"/>
      <c r="AR109" s="237">
        <f>IF(OR(CNGE_2025_M1_Secc12_Sub2!$S126&lt;&gt;1,COUNTBLANK($D109)=1),IF(COUNTBLANK(H109:AO109)=33,0,1),IF(AND(COUNTBLANK(D109)=1,COUNTA(H109:Z109)=1,COUNTA(AB109:AO109)=0),0,IF(AND(COUNTA(H109:Z109)=7,COUNTA(AB109:AM109)=4,AN109=""),0,IF(AND(COUNTA(D109:O109)=4,COUNTA(P109:Z109)=1,COUNTA(AB109:AM109)=3,AN109&lt;&gt;""),0,1))))</f>
        <v>0</v>
      </c>
      <c r="AS109" s="237">
        <f t="shared" si="7"/>
        <v>0</v>
      </c>
      <c r="AT109" s="310" t="str" cm="1">
        <f t="array" aca="1" ref="AT109" ca="1">_xlfn.TEXTJOIN("",TRUE,IFERROR((MID(X109,ROW(INDIRECT("1:"&amp;LEN(X109))),1)*1),""))</f>
        <v/>
      </c>
      <c r="AU109" s="310" t="str" cm="1">
        <f t="array" aca="1" ref="AU109" ca="1">_xlfn.TEXTJOIN("",TRUE,IFERROR((MID(AB109,ROW(INDIRECT("1:"&amp;LEN(AB109))),1)*1),""))</f>
        <v/>
      </c>
      <c r="AV109" s="237">
        <f t="shared" ca="1" si="8"/>
        <v>0</v>
      </c>
      <c r="AW109" s="237">
        <f t="shared" ca="1" si="9"/>
        <v>0</v>
      </c>
      <c r="AX109" s="310" t="str" cm="1">
        <f t="array" aca="1" ref="AX109" ca="1">_xlfn.TEXTJOIN("",TRUE,IFERROR((MID(AK109,ROW(INDIRECT("1:"&amp;LEN(AK109))),1)*1),""))</f>
        <v/>
      </c>
      <c r="AY109" s="237">
        <f t="shared" ca="1" si="10"/>
        <v>0</v>
      </c>
      <c r="AZ109">
        <f t="shared" si="11"/>
        <v>0</v>
      </c>
      <c r="BA109">
        <f t="shared" si="12"/>
        <v>-2</v>
      </c>
      <c r="BB109">
        <f t="shared" si="13"/>
        <v>0</v>
      </c>
    </row>
    <row r="110" spans="1:54" ht="15" customHeight="1">
      <c r="A110" s="303"/>
      <c r="C110" s="311" t="s">
        <v>5126</v>
      </c>
      <c r="D110" s="469" t="str">
        <f>IF(CNGE_2025_M1_Secc12_Sub1!D109="","",CNGE_2025_M1_Secc12_Sub1!D109)</f>
        <v/>
      </c>
      <c r="E110" s="326"/>
      <c r="F110" s="326"/>
      <c r="G110" s="327"/>
      <c r="H110" s="443"/>
      <c r="I110" s="352"/>
      <c r="J110" s="480"/>
      <c r="K110" s="351"/>
      <c r="L110" s="352"/>
      <c r="M110" s="536"/>
      <c r="N110" s="471"/>
      <c r="O110" s="472"/>
      <c r="P110" s="488" t="str">
        <f>IF(R110="","",VLOOKUP(R110,Presentación!$AL$3:$AM$573,2,FALSE))</f>
        <v/>
      </c>
      <c r="Q110" s="327"/>
      <c r="R110" s="537"/>
      <c r="S110" s="351"/>
      <c r="T110" s="352"/>
      <c r="U110" s="537"/>
      <c r="V110" s="351"/>
      <c r="W110" s="352"/>
      <c r="X110" s="480"/>
      <c r="Y110" s="351"/>
      <c r="Z110" s="352"/>
      <c r="AA110" s="226" t="s">
        <v>5620</v>
      </c>
      <c r="AB110" s="480"/>
      <c r="AC110" s="351"/>
      <c r="AD110" s="352"/>
      <c r="AE110" s="480"/>
      <c r="AF110" s="351"/>
      <c r="AG110" s="352"/>
      <c r="AH110" s="480"/>
      <c r="AI110" s="351"/>
      <c r="AJ110" s="352"/>
      <c r="AK110" s="480"/>
      <c r="AL110" s="351"/>
      <c r="AM110" s="352"/>
      <c r="AN110" s="480"/>
      <c r="AO110" s="352"/>
      <c r="AP110" s="14"/>
      <c r="AR110" s="237">
        <f>IF(OR(CNGE_2025_M1_Secc12_Sub2!$S127&lt;&gt;1,COUNTBLANK($D110)=1),IF(COUNTBLANK(H110:AO110)=33,0,1),IF(AND(COUNTBLANK(D110)=1,COUNTA(H110:Z110)=1,COUNTA(AB110:AO110)=0),0,IF(AND(COUNTA(H110:Z110)=7,COUNTA(AB110:AM110)=4,AN110=""),0,IF(AND(COUNTA(D110:O110)=4,COUNTA(P110:Z110)=1,COUNTA(AB110:AM110)=3,AN110&lt;&gt;""),0,1))))</f>
        <v>0</v>
      </c>
      <c r="AS110" s="237">
        <f t="shared" si="7"/>
        <v>0</v>
      </c>
      <c r="AT110" s="310" t="str" cm="1">
        <f t="array" aca="1" ref="AT110" ca="1">_xlfn.TEXTJOIN("",TRUE,IFERROR((MID(X110,ROW(INDIRECT("1:"&amp;LEN(X110))),1)*1),""))</f>
        <v/>
      </c>
      <c r="AU110" s="310" t="str" cm="1">
        <f t="array" aca="1" ref="AU110" ca="1">_xlfn.TEXTJOIN("",TRUE,IFERROR((MID(AB110,ROW(INDIRECT("1:"&amp;LEN(AB110))),1)*1),""))</f>
        <v/>
      </c>
      <c r="AV110" s="237">
        <f t="shared" ca="1" si="8"/>
        <v>0</v>
      </c>
      <c r="AW110" s="237">
        <f t="shared" ca="1" si="9"/>
        <v>0</v>
      </c>
      <c r="AX110" s="310" t="str" cm="1">
        <f t="array" aca="1" ref="AX110" ca="1">_xlfn.TEXTJOIN("",TRUE,IFERROR((MID(AK110,ROW(INDIRECT("1:"&amp;LEN(AK110))),1)*1),""))</f>
        <v/>
      </c>
      <c r="AY110" s="237">
        <f t="shared" ca="1" si="10"/>
        <v>0</v>
      </c>
      <c r="AZ110">
        <f t="shared" si="11"/>
        <v>0</v>
      </c>
      <c r="BA110">
        <f t="shared" si="12"/>
        <v>-2</v>
      </c>
      <c r="BB110">
        <f t="shared" si="13"/>
        <v>0</v>
      </c>
    </row>
    <row r="111" spans="1:54" ht="15" customHeight="1">
      <c r="A111" s="303"/>
      <c r="C111" s="311" t="s">
        <v>5127</v>
      </c>
      <c r="D111" s="469" t="str">
        <f>IF(CNGE_2025_M1_Secc12_Sub1!D110="","",CNGE_2025_M1_Secc12_Sub1!D110)</f>
        <v/>
      </c>
      <c r="E111" s="326"/>
      <c r="F111" s="326"/>
      <c r="G111" s="327"/>
      <c r="H111" s="443"/>
      <c r="I111" s="352"/>
      <c r="J111" s="480"/>
      <c r="K111" s="351"/>
      <c r="L111" s="352"/>
      <c r="M111" s="536"/>
      <c r="N111" s="471"/>
      <c r="O111" s="472"/>
      <c r="P111" s="488" t="str">
        <f>IF(R111="","",VLOOKUP(R111,Presentación!$AL$3:$AM$573,2,FALSE))</f>
        <v/>
      </c>
      <c r="Q111" s="327"/>
      <c r="R111" s="537"/>
      <c r="S111" s="351"/>
      <c r="T111" s="352"/>
      <c r="U111" s="537"/>
      <c r="V111" s="351"/>
      <c r="W111" s="352"/>
      <c r="X111" s="480"/>
      <c r="Y111" s="351"/>
      <c r="Z111" s="352"/>
      <c r="AA111" s="226" t="s">
        <v>5620</v>
      </c>
      <c r="AB111" s="480"/>
      <c r="AC111" s="351"/>
      <c r="AD111" s="352"/>
      <c r="AE111" s="480"/>
      <c r="AF111" s="351"/>
      <c r="AG111" s="352"/>
      <c r="AH111" s="480"/>
      <c r="AI111" s="351"/>
      <c r="AJ111" s="352"/>
      <c r="AK111" s="480"/>
      <c r="AL111" s="351"/>
      <c r="AM111" s="352"/>
      <c r="AN111" s="480"/>
      <c r="AO111" s="352"/>
      <c r="AP111" s="14"/>
      <c r="AR111" s="237">
        <f>IF(OR(CNGE_2025_M1_Secc12_Sub2!$S128&lt;&gt;1,COUNTBLANK($D111)=1),IF(COUNTBLANK(H111:AO111)=33,0,1),IF(AND(COUNTBLANK(D111)=1,COUNTA(H111:Z111)=1,COUNTA(AB111:AO111)=0),0,IF(AND(COUNTA(H111:Z111)=7,COUNTA(AB111:AM111)=4,AN111=""),0,IF(AND(COUNTA(D111:O111)=4,COUNTA(P111:Z111)=1,COUNTA(AB111:AM111)=3,AN111&lt;&gt;""),0,1))))</f>
        <v>0</v>
      </c>
      <c r="AS111" s="237">
        <f t="shared" si="7"/>
        <v>0</v>
      </c>
      <c r="AT111" s="310" t="str" cm="1">
        <f t="array" aca="1" ref="AT111" ca="1">_xlfn.TEXTJOIN("",TRUE,IFERROR((MID(X111,ROW(INDIRECT("1:"&amp;LEN(X111))),1)*1),""))</f>
        <v/>
      </c>
      <c r="AU111" s="310" t="str" cm="1">
        <f t="array" aca="1" ref="AU111" ca="1">_xlfn.TEXTJOIN("",TRUE,IFERROR((MID(AB111,ROW(INDIRECT("1:"&amp;LEN(AB111))),1)*1),""))</f>
        <v/>
      </c>
      <c r="AV111" s="237">
        <f t="shared" ca="1" si="8"/>
        <v>0</v>
      </c>
      <c r="AW111" s="237">
        <f t="shared" ca="1" si="9"/>
        <v>0</v>
      </c>
      <c r="AX111" s="310" t="str" cm="1">
        <f t="array" aca="1" ref="AX111" ca="1">_xlfn.TEXTJOIN("",TRUE,IFERROR((MID(AK111,ROW(INDIRECT("1:"&amp;LEN(AK111))),1)*1),""))</f>
        <v/>
      </c>
      <c r="AY111" s="237">
        <f t="shared" ca="1" si="10"/>
        <v>0</v>
      </c>
      <c r="AZ111">
        <f t="shared" si="11"/>
        <v>0</v>
      </c>
      <c r="BA111">
        <f t="shared" si="12"/>
        <v>-2</v>
      </c>
      <c r="BB111">
        <f t="shared" si="13"/>
        <v>0</v>
      </c>
    </row>
    <row r="112" spans="1:54" ht="15" customHeight="1">
      <c r="A112" s="303"/>
      <c r="C112" s="311" t="s">
        <v>5128</v>
      </c>
      <c r="D112" s="469" t="str">
        <f>IF(CNGE_2025_M1_Secc12_Sub1!D111="","",CNGE_2025_M1_Secc12_Sub1!D111)</f>
        <v/>
      </c>
      <c r="E112" s="326"/>
      <c r="F112" s="326"/>
      <c r="G112" s="327"/>
      <c r="H112" s="443"/>
      <c r="I112" s="352"/>
      <c r="J112" s="480"/>
      <c r="K112" s="351"/>
      <c r="L112" s="352"/>
      <c r="M112" s="536"/>
      <c r="N112" s="471"/>
      <c r="O112" s="472"/>
      <c r="P112" s="488" t="str">
        <f>IF(R112="","",VLOOKUP(R112,Presentación!$AL$3:$AM$573,2,FALSE))</f>
        <v/>
      </c>
      <c r="Q112" s="327"/>
      <c r="R112" s="537"/>
      <c r="S112" s="351"/>
      <c r="T112" s="352"/>
      <c r="U112" s="537"/>
      <c r="V112" s="351"/>
      <c r="W112" s="352"/>
      <c r="X112" s="480"/>
      <c r="Y112" s="351"/>
      <c r="Z112" s="352"/>
      <c r="AA112" s="226" t="s">
        <v>5620</v>
      </c>
      <c r="AB112" s="480"/>
      <c r="AC112" s="351"/>
      <c r="AD112" s="352"/>
      <c r="AE112" s="480"/>
      <c r="AF112" s="351"/>
      <c r="AG112" s="352"/>
      <c r="AH112" s="480"/>
      <c r="AI112" s="351"/>
      <c r="AJ112" s="352"/>
      <c r="AK112" s="480"/>
      <c r="AL112" s="351"/>
      <c r="AM112" s="352"/>
      <c r="AN112" s="480"/>
      <c r="AO112" s="352"/>
      <c r="AP112" s="14"/>
      <c r="AR112" s="237">
        <f>IF(OR(CNGE_2025_M1_Secc12_Sub2!$S129&lt;&gt;1,COUNTBLANK($D112)=1),IF(COUNTBLANK(H112:AO112)=33,0,1),IF(AND(COUNTBLANK(D112)=1,COUNTA(H112:Z112)=1,COUNTA(AB112:AO112)=0),0,IF(AND(COUNTA(H112:Z112)=7,COUNTA(AB112:AM112)=4,AN112=""),0,IF(AND(COUNTA(D112:O112)=4,COUNTA(P112:Z112)=1,COUNTA(AB112:AM112)=3,AN112&lt;&gt;""),0,1))))</f>
        <v>0</v>
      </c>
      <c r="AS112" s="237">
        <f t="shared" si="7"/>
        <v>0</v>
      </c>
      <c r="AT112" s="310" t="str" cm="1">
        <f t="array" aca="1" ref="AT112" ca="1">_xlfn.TEXTJOIN("",TRUE,IFERROR((MID(X112,ROW(INDIRECT("1:"&amp;LEN(X112))),1)*1),""))</f>
        <v/>
      </c>
      <c r="AU112" s="310" t="str" cm="1">
        <f t="array" aca="1" ref="AU112" ca="1">_xlfn.TEXTJOIN("",TRUE,IFERROR((MID(AB112,ROW(INDIRECT("1:"&amp;LEN(AB112))),1)*1),""))</f>
        <v/>
      </c>
      <c r="AV112" s="237">
        <f t="shared" ca="1" si="8"/>
        <v>0</v>
      </c>
      <c r="AW112" s="237">
        <f t="shared" ca="1" si="9"/>
        <v>0</v>
      </c>
      <c r="AX112" s="310" t="str" cm="1">
        <f t="array" aca="1" ref="AX112" ca="1">_xlfn.TEXTJOIN("",TRUE,IFERROR((MID(AK112,ROW(INDIRECT("1:"&amp;LEN(AK112))),1)*1),""))</f>
        <v/>
      </c>
      <c r="AY112" s="237">
        <f t="shared" ca="1" si="10"/>
        <v>0</v>
      </c>
      <c r="AZ112">
        <f t="shared" si="11"/>
        <v>0</v>
      </c>
      <c r="BA112">
        <f t="shared" si="12"/>
        <v>-2</v>
      </c>
      <c r="BB112">
        <f t="shared" si="13"/>
        <v>0</v>
      </c>
    </row>
    <row r="113" spans="1:54" ht="15" customHeight="1">
      <c r="A113" s="303"/>
      <c r="C113" s="311" t="s">
        <v>5129</v>
      </c>
      <c r="D113" s="469" t="str">
        <f>IF(CNGE_2025_M1_Secc12_Sub1!D112="","",CNGE_2025_M1_Secc12_Sub1!D112)</f>
        <v/>
      </c>
      <c r="E113" s="326"/>
      <c r="F113" s="326"/>
      <c r="G113" s="327"/>
      <c r="H113" s="443"/>
      <c r="I113" s="352"/>
      <c r="J113" s="480"/>
      <c r="K113" s="351"/>
      <c r="L113" s="352"/>
      <c r="M113" s="536"/>
      <c r="N113" s="471"/>
      <c r="O113" s="472"/>
      <c r="P113" s="488" t="str">
        <f>IF(R113="","",VLOOKUP(R113,Presentación!$AL$3:$AM$573,2,FALSE))</f>
        <v/>
      </c>
      <c r="Q113" s="327"/>
      <c r="R113" s="537"/>
      <c r="S113" s="351"/>
      <c r="T113" s="352"/>
      <c r="U113" s="537"/>
      <c r="V113" s="351"/>
      <c r="W113" s="352"/>
      <c r="X113" s="480"/>
      <c r="Y113" s="351"/>
      <c r="Z113" s="352"/>
      <c r="AA113" s="226" t="s">
        <v>5620</v>
      </c>
      <c r="AB113" s="480"/>
      <c r="AC113" s="351"/>
      <c r="AD113" s="352"/>
      <c r="AE113" s="480"/>
      <c r="AF113" s="351"/>
      <c r="AG113" s="352"/>
      <c r="AH113" s="480"/>
      <c r="AI113" s="351"/>
      <c r="AJ113" s="352"/>
      <c r="AK113" s="480"/>
      <c r="AL113" s="351"/>
      <c r="AM113" s="352"/>
      <c r="AN113" s="480"/>
      <c r="AO113" s="352"/>
      <c r="AP113" s="14"/>
      <c r="AR113" s="237">
        <f>IF(OR(CNGE_2025_M1_Secc12_Sub2!$S130&lt;&gt;1,COUNTBLANK($D113)=1),IF(COUNTBLANK(H113:AO113)=33,0,1),IF(AND(COUNTBLANK(D113)=1,COUNTA(H113:Z113)=1,COUNTA(AB113:AO113)=0),0,IF(AND(COUNTA(H113:Z113)=7,COUNTA(AB113:AM113)=4,AN113=""),0,IF(AND(COUNTA(D113:O113)=4,COUNTA(P113:Z113)=1,COUNTA(AB113:AM113)=3,AN113&lt;&gt;""),0,1))))</f>
        <v>0</v>
      </c>
      <c r="AS113" s="237">
        <f t="shared" si="7"/>
        <v>0</v>
      </c>
      <c r="AT113" s="310" t="str" cm="1">
        <f t="array" aca="1" ref="AT113" ca="1">_xlfn.TEXTJOIN("",TRUE,IFERROR((MID(X113,ROW(INDIRECT("1:"&amp;LEN(X113))),1)*1),""))</f>
        <v/>
      </c>
      <c r="AU113" s="310" t="str" cm="1">
        <f t="array" aca="1" ref="AU113" ca="1">_xlfn.TEXTJOIN("",TRUE,IFERROR((MID(AB113,ROW(INDIRECT("1:"&amp;LEN(AB113))),1)*1),""))</f>
        <v/>
      </c>
      <c r="AV113" s="237">
        <f t="shared" ca="1" si="8"/>
        <v>0</v>
      </c>
      <c r="AW113" s="237">
        <f t="shared" ca="1" si="9"/>
        <v>0</v>
      </c>
      <c r="AX113" s="310" t="str" cm="1">
        <f t="array" aca="1" ref="AX113" ca="1">_xlfn.TEXTJOIN("",TRUE,IFERROR((MID(AK113,ROW(INDIRECT("1:"&amp;LEN(AK113))),1)*1),""))</f>
        <v/>
      </c>
      <c r="AY113" s="237">
        <f t="shared" ca="1" si="10"/>
        <v>0</v>
      </c>
      <c r="AZ113">
        <f t="shared" si="11"/>
        <v>0</v>
      </c>
      <c r="BA113">
        <f t="shared" si="12"/>
        <v>-2</v>
      </c>
      <c r="BB113">
        <f t="shared" si="13"/>
        <v>0</v>
      </c>
    </row>
    <row r="114" spans="1:54" ht="15" customHeight="1">
      <c r="A114" s="303"/>
      <c r="C114" s="311" t="s">
        <v>5130</v>
      </c>
      <c r="D114" s="469" t="str">
        <f>IF(CNGE_2025_M1_Secc12_Sub1!D113="","",CNGE_2025_M1_Secc12_Sub1!D113)</f>
        <v/>
      </c>
      <c r="E114" s="326"/>
      <c r="F114" s="326"/>
      <c r="G114" s="327"/>
      <c r="H114" s="443"/>
      <c r="I114" s="352"/>
      <c r="J114" s="480"/>
      <c r="K114" s="351"/>
      <c r="L114" s="352"/>
      <c r="M114" s="536"/>
      <c r="N114" s="471"/>
      <c r="O114" s="472"/>
      <c r="P114" s="488" t="str">
        <f>IF(R114="","",VLOOKUP(R114,Presentación!$AL$3:$AM$573,2,FALSE))</f>
        <v/>
      </c>
      <c r="Q114" s="327"/>
      <c r="R114" s="537"/>
      <c r="S114" s="351"/>
      <c r="T114" s="352"/>
      <c r="U114" s="537"/>
      <c r="V114" s="351"/>
      <c r="W114" s="352"/>
      <c r="X114" s="480"/>
      <c r="Y114" s="351"/>
      <c r="Z114" s="352"/>
      <c r="AA114" s="226" t="s">
        <v>5620</v>
      </c>
      <c r="AB114" s="480"/>
      <c r="AC114" s="351"/>
      <c r="AD114" s="352"/>
      <c r="AE114" s="480"/>
      <c r="AF114" s="351"/>
      <c r="AG114" s="352"/>
      <c r="AH114" s="480"/>
      <c r="AI114" s="351"/>
      <c r="AJ114" s="352"/>
      <c r="AK114" s="480"/>
      <c r="AL114" s="351"/>
      <c r="AM114" s="352"/>
      <c r="AN114" s="480"/>
      <c r="AO114" s="352"/>
      <c r="AP114" s="14"/>
      <c r="AR114" s="237">
        <f>IF(OR(CNGE_2025_M1_Secc12_Sub2!$S131&lt;&gt;1,COUNTBLANK($D114)=1),IF(COUNTBLANK(H114:AO114)=33,0,1),IF(AND(COUNTBLANK(D114)=1,COUNTA(H114:Z114)=1,COUNTA(AB114:AO114)=0),0,IF(AND(COUNTA(H114:Z114)=7,COUNTA(AB114:AM114)=4,AN114=""),0,IF(AND(COUNTA(D114:O114)=4,COUNTA(P114:Z114)=1,COUNTA(AB114:AM114)=3,AN114&lt;&gt;""),0,1))))</f>
        <v>0</v>
      </c>
      <c r="AS114" s="237">
        <f t="shared" si="7"/>
        <v>0</v>
      </c>
      <c r="AT114" s="310" t="str" cm="1">
        <f t="array" aca="1" ref="AT114" ca="1">_xlfn.TEXTJOIN("",TRUE,IFERROR((MID(X114,ROW(INDIRECT("1:"&amp;LEN(X114))),1)*1),""))</f>
        <v/>
      </c>
      <c r="AU114" s="310" t="str" cm="1">
        <f t="array" aca="1" ref="AU114" ca="1">_xlfn.TEXTJOIN("",TRUE,IFERROR((MID(AB114,ROW(INDIRECT("1:"&amp;LEN(AB114))),1)*1),""))</f>
        <v/>
      </c>
      <c r="AV114" s="237">
        <f t="shared" ca="1" si="8"/>
        <v>0</v>
      </c>
      <c r="AW114" s="237">
        <f t="shared" ca="1" si="9"/>
        <v>0</v>
      </c>
      <c r="AX114" s="310" t="str" cm="1">
        <f t="array" aca="1" ref="AX114" ca="1">_xlfn.TEXTJOIN("",TRUE,IFERROR((MID(AK114,ROW(INDIRECT("1:"&amp;LEN(AK114))),1)*1),""))</f>
        <v/>
      </c>
      <c r="AY114" s="237">
        <f t="shared" ca="1" si="10"/>
        <v>0</v>
      </c>
      <c r="AZ114">
        <f t="shared" si="11"/>
        <v>0</v>
      </c>
      <c r="BA114">
        <f t="shared" si="12"/>
        <v>-2</v>
      </c>
      <c r="BB114">
        <f t="shared" si="13"/>
        <v>0</v>
      </c>
    </row>
    <row r="115" spans="1:54" ht="15" customHeight="1">
      <c r="A115" s="303"/>
      <c r="C115" s="311" t="s">
        <v>5131</v>
      </c>
      <c r="D115" s="469" t="str">
        <f>IF(CNGE_2025_M1_Secc12_Sub1!D114="","",CNGE_2025_M1_Secc12_Sub1!D114)</f>
        <v/>
      </c>
      <c r="E115" s="326"/>
      <c r="F115" s="326"/>
      <c r="G115" s="327"/>
      <c r="H115" s="443"/>
      <c r="I115" s="352"/>
      <c r="J115" s="480"/>
      <c r="K115" s="351"/>
      <c r="L115" s="352"/>
      <c r="M115" s="536"/>
      <c r="N115" s="471"/>
      <c r="O115" s="472"/>
      <c r="P115" s="488" t="str">
        <f>IF(R115="","",VLOOKUP(R115,Presentación!$AL$3:$AM$573,2,FALSE))</f>
        <v/>
      </c>
      <c r="Q115" s="327"/>
      <c r="R115" s="537"/>
      <c r="S115" s="351"/>
      <c r="T115" s="352"/>
      <c r="U115" s="537"/>
      <c r="V115" s="351"/>
      <c r="W115" s="352"/>
      <c r="X115" s="480"/>
      <c r="Y115" s="351"/>
      <c r="Z115" s="352"/>
      <c r="AA115" s="226" t="s">
        <v>5620</v>
      </c>
      <c r="AB115" s="480"/>
      <c r="AC115" s="351"/>
      <c r="AD115" s="352"/>
      <c r="AE115" s="480"/>
      <c r="AF115" s="351"/>
      <c r="AG115" s="352"/>
      <c r="AH115" s="480"/>
      <c r="AI115" s="351"/>
      <c r="AJ115" s="352"/>
      <c r="AK115" s="480"/>
      <c r="AL115" s="351"/>
      <c r="AM115" s="352"/>
      <c r="AN115" s="480"/>
      <c r="AO115" s="352"/>
      <c r="AP115" s="14"/>
      <c r="AR115" s="237">
        <f>IF(OR(CNGE_2025_M1_Secc12_Sub2!$S132&lt;&gt;1,COUNTBLANK($D115)=1),IF(COUNTBLANK(H115:AO115)=33,0,1),IF(AND(COUNTBLANK(D115)=1,COUNTA(H115:Z115)=1,COUNTA(AB115:AO115)=0),0,IF(AND(COUNTA(H115:Z115)=7,COUNTA(AB115:AM115)=4,AN115=""),0,IF(AND(COUNTA(D115:O115)=4,COUNTA(P115:Z115)=1,COUNTA(AB115:AM115)=3,AN115&lt;&gt;""),0,1))))</f>
        <v>0</v>
      </c>
      <c r="AS115" s="237">
        <f t="shared" si="7"/>
        <v>0</v>
      </c>
      <c r="AT115" s="310" t="str" cm="1">
        <f t="array" aca="1" ref="AT115" ca="1">_xlfn.TEXTJOIN("",TRUE,IFERROR((MID(X115,ROW(INDIRECT("1:"&amp;LEN(X115))),1)*1),""))</f>
        <v/>
      </c>
      <c r="AU115" s="310" t="str" cm="1">
        <f t="array" aca="1" ref="AU115" ca="1">_xlfn.TEXTJOIN("",TRUE,IFERROR((MID(AB115,ROW(INDIRECT("1:"&amp;LEN(AB115))),1)*1),""))</f>
        <v/>
      </c>
      <c r="AV115" s="237">
        <f t="shared" ca="1" si="8"/>
        <v>0</v>
      </c>
      <c r="AW115" s="237">
        <f t="shared" ca="1" si="9"/>
        <v>0</v>
      </c>
      <c r="AX115" s="310" t="str" cm="1">
        <f t="array" aca="1" ref="AX115" ca="1">_xlfn.TEXTJOIN("",TRUE,IFERROR((MID(AK115,ROW(INDIRECT("1:"&amp;LEN(AK115))),1)*1),""))</f>
        <v/>
      </c>
      <c r="AY115" s="237">
        <f t="shared" ca="1" si="10"/>
        <v>0</v>
      </c>
      <c r="AZ115">
        <f t="shared" si="11"/>
        <v>0</v>
      </c>
      <c r="BA115">
        <f t="shared" si="12"/>
        <v>-2</v>
      </c>
      <c r="BB115">
        <f t="shared" si="13"/>
        <v>0</v>
      </c>
    </row>
    <row r="116" spans="1:54" ht="15" customHeight="1">
      <c r="A116" s="303"/>
      <c r="C116" s="311" t="s">
        <v>5132</v>
      </c>
      <c r="D116" s="469" t="str">
        <f>IF(CNGE_2025_M1_Secc12_Sub1!D115="","",CNGE_2025_M1_Secc12_Sub1!D115)</f>
        <v/>
      </c>
      <c r="E116" s="326"/>
      <c r="F116" s="326"/>
      <c r="G116" s="327"/>
      <c r="H116" s="443"/>
      <c r="I116" s="352"/>
      <c r="J116" s="480"/>
      <c r="K116" s="351"/>
      <c r="L116" s="352"/>
      <c r="M116" s="536"/>
      <c r="N116" s="471"/>
      <c r="O116" s="472"/>
      <c r="P116" s="488" t="str">
        <f>IF(R116="","",VLOOKUP(R116,Presentación!$AL$3:$AM$573,2,FALSE))</f>
        <v/>
      </c>
      <c r="Q116" s="327"/>
      <c r="R116" s="537"/>
      <c r="S116" s="351"/>
      <c r="T116" s="352"/>
      <c r="U116" s="537"/>
      <c r="V116" s="351"/>
      <c r="W116" s="352"/>
      <c r="X116" s="480"/>
      <c r="Y116" s="351"/>
      <c r="Z116" s="352"/>
      <c r="AA116" s="226" t="s">
        <v>5620</v>
      </c>
      <c r="AB116" s="480"/>
      <c r="AC116" s="351"/>
      <c r="AD116" s="352"/>
      <c r="AE116" s="480"/>
      <c r="AF116" s="351"/>
      <c r="AG116" s="352"/>
      <c r="AH116" s="480"/>
      <c r="AI116" s="351"/>
      <c r="AJ116" s="352"/>
      <c r="AK116" s="480"/>
      <c r="AL116" s="351"/>
      <c r="AM116" s="352"/>
      <c r="AN116" s="480"/>
      <c r="AO116" s="352"/>
      <c r="AP116" s="14"/>
      <c r="AR116" s="237">
        <f>IF(OR(CNGE_2025_M1_Secc12_Sub2!$S133&lt;&gt;1,COUNTBLANK($D116)=1),IF(COUNTBLANK(H116:AO116)=33,0,1),IF(AND(COUNTBLANK(D116)=1,COUNTA(H116:Z116)=1,COUNTA(AB116:AO116)=0),0,IF(AND(COUNTA(H116:Z116)=7,COUNTA(AB116:AM116)=4,AN116=""),0,IF(AND(COUNTA(D116:O116)=4,COUNTA(P116:Z116)=1,COUNTA(AB116:AM116)=3,AN116&lt;&gt;""),0,1))))</f>
        <v>0</v>
      </c>
      <c r="AS116" s="237">
        <f t="shared" si="7"/>
        <v>0</v>
      </c>
      <c r="AT116" s="310" t="str" cm="1">
        <f t="array" aca="1" ref="AT116" ca="1">_xlfn.TEXTJOIN("",TRUE,IFERROR((MID(X116,ROW(INDIRECT("1:"&amp;LEN(X116))),1)*1),""))</f>
        <v/>
      </c>
      <c r="AU116" s="310" t="str" cm="1">
        <f t="array" aca="1" ref="AU116" ca="1">_xlfn.TEXTJOIN("",TRUE,IFERROR((MID(AB116,ROW(INDIRECT("1:"&amp;LEN(AB116))),1)*1),""))</f>
        <v/>
      </c>
      <c r="AV116" s="237">
        <f t="shared" ca="1" si="8"/>
        <v>0</v>
      </c>
      <c r="AW116" s="237">
        <f t="shared" ca="1" si="9"/>
        <v>0</v>
      </c>
      <c r="AX116" s="310" t="str" cm="1">
        <f t="array" aca="1" ref="AX116" ca="1">_xlfn.TEXTJOIN("",TRUE,IFERROR((MID(AK116,ROW(INDIRECT("1:"&amp;LEN(AK116))),1)*1),""))</f>
        <v/>
      </c>
      <c r="AY116" s="237">
        <f t="shared" ca="1" si="10"/>
        <v>0</v>
      </c>
      <c r="AZ116">
        <f t="shared" si="11"/>
        <v>0</v>
      </c>
      <c r="BA116">
        <f t="shared" si="12"/>
        <v>-2</v>
      </c>
      <c r="BB116">
        <f t="shared" si="13"/>
        <v>0</v>
      </c>
    </row>
    <row r="117" spans="1:54" ht="15" customHeight="1">
      <c r="A117" s="303"/>
      <c r="C117" s="311" t="s">
        <v>5133</v>
      </c>
      <c r="D117" s="469" t="str">
        <f>IF(CNGE_2025_M1_Secc12_Sub1!D116="","",CNGE_2025_M1_Secc12_Sub1!D116)</f>
        <v/>
      </c>
      <c r="E117" s="326"/>
      <c r="F117" s="326"/>
      <c r="G117" s="327"/>
      <c r="H117" s="443"/>
      <c r="I117" s="352"/>
      <c r="J117" s="480"/>
      <c r="K117" s="351"/>
      <c r="L117" s="352"/>
      <c r="M117" s="536"/>
      <c r="N117" s="471"/>
      <c r="O117" s="472"/>
      <c r="P117" s="488" t="str">
        <f>IF(R117="","",VLOOKUP(R117,Presentación!$AL$3:$AM$573,2,FALSE))</f>
        <v/>
      </c>
      <c r="Q117" s="327"/>
      <c r="R117" s="537"/>
      <c r="S117" s="351"/>
      <c r="T117" s="352"/>
      <c r="U117" s="537"/>
      <c r="V117" s="351"/>
      <c r="W117" s="352"/>
      <c r="X117" s="480"/>
      <c r="Y117" s="351"/>
      <c r="Z117" s="352"/>
      <c r="AA117" s="226" t="s">
        <v>5620</v>
      </c>
      <c r="AB117" s="480"/>
      <c r="AC117" s="351"/>
      <c r="AD117" s="352"/>
      <c r="AE117" s="480"/>
      <c r="AF117" s="351"/>
      <c r="AG117" s="352"/>
      <c r="AH117" s="480"/>
      <c r="AI117" s="351"/>
      <c r="AJ117" s="352"/>
      <c r="AK117" s="480"/>
      <c r="AL117" s="351"/>
      <c r="AM117" s="352"/>
      <c r="AN117" s="480"/>
      <c r="AO117" s="352"/>
      <c r="AP117" s="14"/>
      <c r="AR117" s="237">
        <f>IF(OR(CNGE_2025_M1_Secc12_Sub2!$S134&lt;&gt;1,COUNTBLANK($D117)=1),IF(COUNTBLANK(H117:AO117)=33,0,1),IF(AND(COUNTBLANK(D117)=1,COUNTA(H117:Z117)=1,COUNTA(AB117:AO117)=0),0,IF(AND(COUNTA(H117:Z117)=7,COUNTA(AB117:AM117)=4,AN117=""),0,IF(AND(COUNTA(D117:O117)=4,COUNTA(P117:Z117)=1,COUNTA(AB117:AM117)=3,AN117&lt;&gt;""),0,1))))</f>
        <v>0</v>
      </c>
      <c r="AS117" s="237">
        <f t="shared" si="7"/>
        <v>0</v>
      </c>
      <c r="AT117" s="310" t="str" cm="1">
        <f t="array" aca="1" ref="AT117" ca="1">_xlfn.TEXTJOIN("",TRUE,IFERROR((MID(X117,ROW(INDIRECT("1:"&amp;LEN(X117))),1)*1),""))</f>
        <v/>
      </c>
      <c r="AU117" s="310" t="str" cm="1">
        <f t="array" aca="1" ref="AU117" ca="1">_xlfn.TEXTJOIN("",TRUE,IFERROR((MID(AB117,ROW(INDIRECT("1:"&amp;LEN(AB117))),1)*1),""))</f>
        <v/>
      </c>
      <c r="AV117" s="237">
        <f t="shared" ca="1" si="8"/>
        <v>0</v>
      </c>
      <c r="AW117" s="237">
        <f t="shared" ca="1" si="9"/>
        <v>0</v>
      </c>
      <c r="AX117" s="310" t="str" cm="1">
        <f t="array" aca="1" ref="AX117" ca="1">_xlfn.TEXTJOIN("",TRUE,IFERROR((MID(AK117,ROW(INDIRECT("1:"&amp;LEN(AK117))),1)*1),""))</f>
        <v/>
      </c>
      <c r="AY117" s="237">
        <f t="shared" ca="1" si="10"/>
        <v>0</v>
      </c>
      <c r="AZ117">
        <f t="shared" si="11"/>
        <v>0</v>
      </c>
      <c r="BA117">
        <f t="shared" si="12"/>
        <v>-2</v>
      </c>
      <c r="BB117">
        <f t="shared" si="13"/>
        <v>0</v>
      </c>
    </row>
    <row r="118" spans="1:54" ht="15" customHeight="1">
      <c r="A118" s="303"/>
      <c r="C118" s="311" t="s">
        <v>5134</v>
      </c>
      <c r="D118" s="469" t="str">
        <f>IF(CNGE_2025_M1_Secc12_Sub1!D117="","",CNGE_2025_M1_Secc12_Sub1!D117)</f>
        <v/>
      </c>
      <c r="E118" s="326"/>
      <c r="F118" s="326"/>
      <c r="G118" s="327"/>
      <c r="H118" s="443"/>
      <c r="I118" s="352"/>
      <c r="J118" s="480"/>
      <c r="K118" s="351"/>
      <c r="L118" s="352"/>
      <c r="M118" s="536"/>
      <c r="N118" s="471"/>
      <c r="O118" s="472"/>
      <c r="P118" s="488" t="str">
        <f>IF(R118="","",VLOOKUP(R118,Presentación!$AL$3:$AM$573,2,FALSE))</f>
        <v/>
      </c>
      <c r="Q118" s="327"/>
      <c r="R118" s="537"/>
      <c r="S118" s="351"/>
      <c r="T118" s="352"/>
      <c r="U118" s="537"/>
      <c r="V118" s="351"/>
      <c r="W118" s="352"/>
      <c r="X118" s="480"/>
      <c r="Y118" s="351"/>
      <c r="Z118" s="352"/>
      <c r="AA118" s="226" t="s">
        <v>5620</v>
      </c>
      <c r="AB118" s="480"/>
      <c r="AC118" s="351"/>
      <c r="AD118" s="352"/>
      <c r="AE118" s="480"/>
      <c r="AF118" s="351"/>
      <c r="AG118" s="352"/>
      <c r="AH118" s="480"/>
      <c r="AI118" s="351"/>
      <c r="AJ118" s="352"/>
      <c r="AK118" s="480"/>
      <c r="AL118" s="351"/>
      <c r="AM118" s="352"/>
      <c r="AN118" s="480"/>
      <c r="AO118" s="352"/>
      <c r="AP118" s="14"/>
      <c r="AR118" s="237">
        <f>IF(OR(CNGE_2025_M1_Secc12_Sub2!$S135&lt;&gt;1,COUNTBLANK($D118)=1),IF(COUNTBLANK(H118:AO118)=33,0,1),IF(AND(COUNTBLANK(D118)=1,COUNTA(H118:Z118)=1,COUNTA(AB118:AO118)=0),0,IF(AND(COUNTA(H118:Z118)=7,COUNTA(AB118:AM118)=4,AN118=""),0,IF(AND(COUNTA(D118:O118)=4,COUNTA(P118:Z118)=1,COUNTA(AB118:AM118)=3,AN118&lt;&gt;""),0,1))))</f>
        <v>0</v>
      </c>
      <c r="AS118" s="237">
        <f t="shared" si="7"/>
        <v>0</v>
      </c>
      <c r="AT118" s="310" t="str" cm="1">
        <f t="array" aca="1" ref="AT118" ca="1">_xlfn.TEXTJOIN("",TRUE,IFERROR((MID(X118,ROW(INDIRECT("1:"&amp;LEN(X118))),1)*1),""))</f>
        <v/>
      </c>
      <c r="AU118" s="310" t="str" cm="1">
        <f t="array" aca="1" ref="AU118" ca="1">_xlfn.TEXTJOIN("",TRUE,IFERROR((MID(AB118,ROW(INDIRECT("1:"&amp;LEN(AB118))),1)*1),""))</f>
        <v/>
      </c>
      <c r="AV118" s="237">
        <f t="shared" ca="1" si="8"/>
        <v>0</v>
      </c>
      <c r="AW118" s="237">
        <f t="shared" ca="1" si="9"/>
        <v>0</v>
      </c>
      <c r="AX118" s="310" t="str" cm="1">
        <f t="array" aca="1" ref="AX118" ca="1">_xlfn.TEXTJOIN("",TRUE,IFERROR((MID(AK118,ROW(INDIRECT("1:"&amp;LEN(AK118))),1)*1),""))</f>
        <v/>
      </c>
      <c r="AY118" s="237">
        <f t="shared" ca="1" si="10"/>
        <v>0</v>
      </c>
      <c r="AZ118">
        <f t="shared" si="11"/>
        <v>0</v>
      </c>
      <c r="BA118">
        <f t="shared" si="12"/>
        <v>-2</v>
      </c>
      <c r="BB118">
        <f t="shared" si="13"/>
        <v>0</v>
      </c>
    </row>
    <row r="119" spans="1:54" ht="15" customHeight="1">
      <c r="A119" s="303"/>
      <c r="C119" s="311" t="s">
        <v>5135</v>
      </c>
      <c r="D119" s="469" t="str">
        <f>IF(CNGE_2025_M1_Secc12_Sub1!D118="","",CNGE_2025_M1_Secc12_Sub1!D118)</f>
        <v/>
      </c>
      <c r="E119" s="326"/>
      <c r="F119" s="326"/>
      <c r="G119" s="327"/>
      <c r="H119" s="443"/>
      <c r="I119" s="352"/>
      <c r="J119" s="480"/>
      <c r="K119" s="351"/>
      <c r="L119" s="352"/>
      <c r="M119" s="536"/>
      <c r="N119" s="471"/>
      <c r="O119" s="472"/>
      <c r="P119" s="488" t="str">
        <f>IF(R119="","",VLOOKUP(R119,Presentación!$AL$3:$AM$573,2,FALSE))</f>
        <v/>
      </c>
      <c r="Q119" s="327"/>
      <c r="R119" s="537"/>
      <c r="S119" s="351"/>
      <c r="T119" s="352"/>
      <c r="U119" s="537"/>
      <c r="V119" s="351"/>
      <c r="W119" s="352"/>
      <c r="X119" s="480"/>
      <c r="Y119" s="351"/>
      <c r="Z119" s="352"/>
      <c r="AA119" s="226" t="s">
        <v>5620</v>
      </c>
      <c r="AB119" s="480"/>
      <c r="AC119" s="351"/>
      <c r="AD119" s="352"/>
      <c r="AE119" s="480"/>
      <c r="AF119" s="351"/>
      <c r="AG119" s="352"/>
      <c r="AH119" s="480"/>
      <c r="AI119" s="351"/>
      <c r="AJ119" s="352"/>
      <c r="AK119" s="480"/>
      <c r="AL119" s="351"/>
      <c r="AM119" s="352"/>
      <c r="AN119" s="480"/>
      <c r="AO119" s="352"/>
      <c r="AP119" s="14"/>
      <c r="AR119" s="237">
        <f>IF(OR(CNGE_2025_M1_Secc12_Sub2!$S136&lt;&gt;1,COUNTBLANK($D119)=1),IF(COUNTBLANK(H119:AO119)=33,0,1),IF(AND(COUNTBLANK(D119)=1,COUNTA(H119:Z119)=1,COUNTA(AB119:AO119)=0),0,IF(AND(COUNTA(H119:Z119)=7,COUNTA(AB119:AM119)=4,AN119=""),0,IF(AND(COUNTA(D119:O119)=4,COUNTA(P119:Z119)=1,COUNTA(AB119:AM119)=3,AN119&lt;&gt;""),0,1))))</f>
        <v>0</v>
      </c>
      <c r="AS119" s="237">
        <f t="shared" si="7"/>
        <v>0</v>
      </c>
      <c r="AT119" s="310" t="str" cm="1">
        <f t="array" aca="1" ref="AT119" ca="1">_xlfn.TEXTJOIN("",TRUE,IFERROR((MID(X119,ROW(INDIRECT("1:"&amp;LEN(X119))),1)*1),""))</f>
        <v/>
      </c>
      <c r="AU119" s="310" t="str" cm="1">
        <f t="array" aca="1" ref="AU119" ca="1">_xlfn.TEXTJOIN("",TRUE,IFERROR((MID(AB119,ROW(INDIRECT("1:"&amp;LEN(AB119))),1)*1),""))</f>
        <v/>
      </c>
      <c r="AV119" s="237">
        <f t="shared" ca="1" si="8"/>
        <v>0</v>
      </c>
      <c r="AW119" s="237">
        <f t="shared" ca="1" si="9"/>
        <v>0</v>
      </c>
      <c r="AX119" s="310" t="str" cm="1">
        <f t="array" aca="1" ref="AX119" ca="1">_xlfn.TEXTJOIN("",TRUE,IFERROR((MID(AK119,ROW(INDIRECT("1:"&amp;LEN(AK119))),1)*1),""))</f>
        <v/>
      </c>
      <c r="AY119" s="237">
        <f t="shared" ca="1" si="10"/>
        <v>0</v>
      </c>
      <c r="AZ119">
        <f t="shared" si="11"/>
        <v>0</v>
      </c>
      <c r="BA119">
        <f t="shared" si="12"/>
        <v>-2</v>
      </c>
      <c r="BB119">
        <f t="shared" si="13"/>
        <v>0</v>
      </c>
    </row>
    <row r="120" spans="1:54" ht="15" customHeight="1">
      <c r="A120" s="303"/>
      <c r="C120" s="311" t="s">
        <v>5136</v>
      </c>
      <c r="D120" s="469" t="str">
        <f>IF(CNGE_2025_M1_Secc12_Sub1!D119="","",CNGE_2025_M1_Secc12_Sub1!D119)</f>
        <v/>
      </c>
      <c r="E120" s="326"/>
      <c r="F120" s="326"/>
      <c r="G120" s="327"/>
      <c r="H120" s="443"/>
      <c r="I120" s="352"/>
      <c r="J120" s="480"/>
      <c r="K120" s="351"/>
      <c r="L120" s="352"/>
      <c r="M120" s="536"/>
      <c r="N120" s="471"/>
      <c r="O120" s="472"/>
      <c r="P120" s="488" t="str">
        <f>IF(R120="","",VLOOKUP(R120,Presentación!$AL$3:$AM$573,2,FALSE))</f>
        <v/>
      </c>
      <c r="Q120" s="327"/>
      <c r="R120" s="537"/>
      <c r="S120" s="351"/>
      <c r="T120" s="352"/>
      <c r="U120" s="537"/>
      <c r="V120" s="351"/>
      <c r="W120" s="352"/>
      <c r="X120" s="480"/>
      <c r="Y120" s="351"/>
      <c r="Z120" s="352"/>
      <c r="AA120" s="226" t="s">
        <v>5620</v>
      </c>
      <c r="AB120" s="480"/>
      <c r="AC120" s="351"/>
      <c r="AD120" s="352"/>
      <c r="AE120" s="480"/>
      <c r="AF120" s="351"/>
      <c r="AG120" s="352"/>
      <c r="AH120" s="480"/>
      <c r="AI120" s="351"/>
      <c r="AJ120" s="352"/>
      <c r="AK120" s="480"/>
      <c r="AL120" s="351"/>
      <c r="AM120" s="352"/>
      <c r="AN120" s="480"/>
      <c r="AO120" s="352"/>
      <c r="AP120" s="14"/>
      <c r="AR120" s="237">
        <f>IF(OR(CNGE_2025_M1_Secc12_Sub2!$S137&lt;&gt;1,COUNTBLANK($D120)=1),IF(COUNTBLANK(H120:AO120)=33,0,1),IF(AND(COUNTBLANK(D120)=1,COUNTA(H120:Z120)=1,COUNTA(AB120:AO120)=0),0,IF(AND(COUNTA(H120:Z120)=7,COUNTA(AB120:AM120)=4,AN120=""),0,IF(AND(COUNTA(D120:O120)=4,COUNTA(P120:Z120)=1,COUNTA(AB120:AM120)=3,AN120&lt;&gt;""),0,1))))</f>
        <v>0</v>
      </c>
      <c r="AS120" s="237">
        <f t="shared" si="7"/>
        <v>0</v>
      </c>
      <c r="AT120" s="310" t="str" cm="1">
        <f t="array" aca="1" ref="AT120" ca="1">_xlfn.TEXTJOIN("",TRUE,IFERROR((MID(X120,ROW(INDIRECT("1:"&amp;LEN(X120))),1)*1),""))</f>
        <v/>
      </c>
      <c r="AU120" s="310" t="str" cm="1">
        <f t="array" aca="1" ref="AU120" ca="1">_xlfn.TEXTJOIN("",TRUE,IFERROR((MID(AB120,ROW(INDIRECT("1:"&amp;LEN(AB120))),1)*1),""))</f>
        <v/>
      </c>
      <c r="AV120" s="237">
        <f t="shared" ca="1" si="8"/>
        <v>0</v>
      </c>
      <c r="AW120" s="237">
        <f t="shared" ca="1" si="9"/>
        <v>0</v>
      </c>
      <c r="AX120" s="310" t="str" cm="1">
        <f t="array" aca="1" ref="AX120" ca="1">_xlfn.TEXTJOIN("",TRUE,IFERROR((MID(AK120,ROW(INDIRECT("1:"&amp;LEN(AK120))),1)*1),""))</f>
        <v/>
      </c>
      <c r="AY120" s="237">
        <f t="shared" ca="1" si="10"/>
        <v>0</v>
      </c>
      <c r="AZ120">
        <f t="shared" si="11"/>
        <v>0</v>
      </c>
      <c r="BA120">
        <f t="shared" si="12"/>
        <v>-2</v>
      </c>
      <c r="BB120">
        <f t="shared" si="13"/>
        <v>0</v>
      </c>
    </row>
    <row r="121" spans="1:54" ht="15" customHeight="1">
      <c r="A121" s="303"/>
      <c r="C121" s="311" t="s">
        <v>5137</v>
      </c>
      <c r="D121" s="469" t="str">
        <f>IF(CNGE_2025_M1_Secc12_Sub1!D120="","",CNGE_2025_M1_Secc12_Sub1!D120)</f>
        <v/>
      </c>
      <c r="E121" s="326"/>
      <c r="F121" s="326"/>
      <c r="G121" s="327"/>
      <c r="H121" s="443"/>
      <c r="I121" s="352"/>
      <c r="J121" s="480"/>
      <c r="K121" s="351"/>
      <c r="L121" s="352"/>
      <c r="M121" s="536"/>
      <c r="N121" s="471"/>
      <c r="O121" s="472"/>
      <c r="P121" s="488" t="str">
        <f>IF(R121="","",VLOOKUP(R121,Presentación!$AL$3:$AM$573,2,FALSE))</f>
        <v/>
      </c>
      <c r="Q121" s="327"/>
      <c r="R121" s="537"/>
      <c r="S121" s="351"/>
      <c r="T121" s="352"/>
      <c r="U121" s="537"/>
      <c r="V121" s="351"/>
      <c r="W121" s="352"/>
      <c r="X121" s="480"/>
      <c r="Y121" s="351"/>
      <c r="Z121" s="352"/>
      <c r="AA121" s="226" t="s">
        <v>5620</v>
      </c>
      <c r="AB121" s="480"/>
      <c r="AC121" s="351"/>
      <c r="AD121" s="352"/>
      <c r="AE121" s="480"/>
      <c r="AF121" s="351"/>
      <c r="AG121" s="352"/>
      <c r="AH121" s="480"/>
      <c r="AI121" s="351"/>
      <c r="AJ121" s="352"/>
      <c r="AK121" s="480"/>
      <c r="AL121" s="351"/>
      <c r="AM121" s="352"/>
      <c r="AN121" s="480"/>
      <c r="AO121" s="352"/>
      <c r="AP121" s="14"/>
      <c r="AR121" s="237">
        <f>IF(OR(CNGE_2025_M1_Secc12_Sub2!$S138&lt;&gt;1,COUNTBLANK($D121)=1),IF(COUNTBLANK(H121:AO121)=33,0,1),IF(AND(COUNTBLANK(D121)=1,COUNTA(H121:Z121)=1,COUNTA(AB121:AO121)=0),0,IF(AND(COUNTA(H121:Z121)=7,COUNTA(AB121:AM121)=4,AN121=""),0,IF(AND(COUNTA(D121:O121)=4,COUNTA(P121:Z121)=1,COUNTA(AB121:AM121)=3,AN121&lt;&gt;""),0,1))))</f>
        <v>0</v>
      </c>
      <c r="AS121" s="237">
        <f t="shared" si="7"/>
        <v>0</v>
      </c>
      <c r="AT121" s="310" t="str" cm="1">
        <f t="array" aca="1" ref="AT121" ca="1">_xlfn.TEXTJOIN("",TRUE,IFERROR((MID(X121,ROW(INDIRECT("1:"&amp;LEN(X121))),1)*1),""))</f>
        <v/>
      </c>
      <c r="AU121" s="310" t="str" cm="1">
        <f t="array" aca="1" ref="AU121" ca="1">_xlfn.TEXTJOIN("",TRUE,IFERROR((MID(AB121,ROW(INDIRECT("1:"&amp;LEN(AB121))),1)*1),""))</f>
        <v/>
      </c>
      <c r="AV121" s="237">
        <f t="shared" ca="1" si="8"/>
        <v>0</v>
      </c>
      <c r="AW121" s="237">
        <f t="shared" ca="1" si="9"/>
        <v>0</v>
      </c>
      <c r="AX121" s="310" t="str" cm="1">
        <f t="array" aca="1" ref="AX121" ca="1">_xlfn.TEXTJOIN("",TRUE,IFERROR((MID(AK121,ROW(INDIRECT("1:"&amp;LEN(AK121))),1)*1),""))</f>
        <v/>
      </c>
      <c r="AY121" s="237">
        <f t="shared" ca="1" si="10"/>
        <v>0</v>
      </c>
      <c r="AZ121">
        <f t="shared" si="11"/>
        <v>0</v>
      </c>
      <c r="BA121">
        <f t="shared" si="12"/>
        <v>-2</v>
      </c>
      <c r="BB121">
        <f t="shared" si="13"/>
        <v>0</v>
      </c>
    </row>
    <row r="122" spans="1:54" ht="15" customHeight="1">
      <c r="A122" s="303"/>
      <c r="C122" s="311" t="s">
        <v>5138</v>
      </c>
      <c r="D122" s="469" t="str">
        <f>IF(CNGE_2025_M1_Secc12_Sub1!D121="","",CNGE_2025_M1_Secc12_Sub1!D121)</f>
        <v/>
      </c>
      <c r="E122" s="326"/>
      <c r="F122" s="326"/>
      <c r="G122" s="327"/>
      <c r="H122" s="443"/>
      <c r="I122" s="352"/>
      <c r="J122" s="480"/>
      <c r="K122" s="351"/>
      <c r="L122" s="352"/>
      <c r="M122" s="536"/>
      <c r="N122" s="471"/>
      <c r="O122" s="472"/>
      <c r="P122" s="488" t="str">
        <f>IF(R122="","",VLOOKUP(R122,Presentación!$AL$3:$AM$573,2,FALSE))</f>
        <v/>
      </c>
      <c r="Q122" s="327"/>
      <c r="R122" s="537"/>
      <c r="S122" s="351"/>
      <c r="T122" s="352"/>
      <c r="U122" s="537"/>
      <c r="V122" s="351"/>
      <c r="W122" s="352"/>
      <c r="X122" s="480"/>
      <c r="Y122" s="351"/>
      <c r="Z122" s="352"/>
      <c r="AA122" s="226" t="s">
        <v>5620</v>
      </c>
      <c r="AB122" s="480"/>
      <c r="AC122" s="351"/>
      <c r="AD122" s="352"/>
      <c r="AE122" s="480"/>
      <c r="AF122" s="351"/>
      <c r="AG122" s="352"/>
      <c r="AH122" s="480"/>
      <c r="AI122" s="351"/>
      <c r="AJ122" s="352"/>
      <c r="AK122" s="480"/>
      <c r="AL122" s="351"/>
      <c r="AM122" s="352"/>
      <c r="AN122" s="480"/>
      <c r="AO122" s="352"/>
      <c r="AP122" s="14"/>
      <c r="AR122" s="237">
        <f>IF(OR(CNGE_2025_M1_Secc12_Sub2!$S139&lt;&gt;1,COUNTBLANK($D122)=1),IF(COUNTBLANK(H122:AO122)=33,0,1),IF(AND(COUNTBLANK(D122)=1,COUNTA(H122:Z122)=1,COUNTA(AB122:AO122)=0),0,IF(AND(COUNTA(H122:Z122)=7,COUNTA(AB122:AM122)=4,AN122=""),0,IF(AND(COUNTA(D122:O122)=4,COUNTA(P122:Z122)=1,COUNTA(AB122:AM122)=3,AN122&lt;&gt;""),0,1))))</f>
        <v>0</v>
      </c>
      <c r="AS122" s="237">
        <f t="shared" si="7"/>
        <v>0</v>
      </c>
      <c r="AT122" s="310" t="str" cm="1">
        <f t="array" aca="1" ref="AT122" ca="1">_xlfn.TEXTJOIN("",TRUE,IFERROR((MID(X122,ROW(INDIRECT("1:"&amp;LEN(X122))),1)*1),""))</f>
        <v/>
      </c>
      <c r="AU122" s="310" t="str" cm="1">
        <f t="array" aca="1" ref="AU122" ca="1">_xlfn.TEXTJOIN("",TRUE,IFERROR((MID(AB122,ROW(INDIRECT("1:"&amp;LEN(AB122))),1)*1),""))</f>
        <v/>
      </c>
      <c r="AV122" s="237">
        <f t="shared" ca="1" si="8"/>
        <v>0</v>
      </c>
      <c r="AW122" s="237">
        <f t="shared" ca="1" si="9"/>
        <v>0</v>
      </c>
      <c r="AX122" s="310" t="str" cm="1">
        <f t="array" aca="1" ref="AX122" ca="1">_xlfn.TEXTJOIN("",TRUE,IFERROR((MID(AK122,ROW(INDIRECT("1:"&amp;LEN(AK122))),1)*1),""))</f>
        <v/>
      </c>
      <c r="AY122" s="237">
        <f t="shared" ca="1" si="10"/>
        <v>0</v>
      </c>
      <c r="AZ122">
        <f t="shared" si="11"/>
        <v>0</v>
      </c>
      <c r="BA122">
        <f t="shared" si="12"/>
        <v>-2</v>
      </c>
      <c r="BB122">
        <f t="shared" si="13"/>
        <v>0</v>
      </c>
    </row>
    <row r="123" spans="1:54" ht="15" customHeight="1">
      <c r="A123" s="303"/>
      <c r="C123" s="311" t="s">
        <v>5139</v>
      </c>
      <c r="D123" s="469" t="str">
        <f>IF(CNGE_2025_M1_Secc12_Sub1!D122="","",CNGE_2025_M1_Secc12_Sub1!D122)</f>
        <v/>
      </c>
      <c r="E123" s="326"/>
      <c r="F123" s="326"/>
      <c r="G123" s="327"/>
      <c r="H123" s="443"/>
      <c r="I123" s="352"/>
      <c r="J123" s="480"/>
      <c r="K123" s="351"/>
      <c r="L123" s="352"/>
      <c r="M123" s="536"/>
      <c r="N123" s="471"/>
      <c r="O123" s="472"/>
      <c r="P123" s="488" t="str">
        <f>IF(R123="","",VLOOKUP(R123,Presentación!$AL$3:$AM$573,2,FALSE))</f>
        <v/>
      </c>
      <c r="Q123" s="327"/>
      <c r="R123" s="537"/>
      <c r="S123" s="351"/>
      <c r="T123" s="352"/>
      <c r="U123" s="537"/>
      <c r="V123" s="351"/>
      <c r="W123" s="352"/>
      <c r="X123" s="480"/>
      <c r="Y123" s="351"/>
      <c r="Z123" s="352"/>
      <c r="AA123" s="226" t="s">
        <v>5620</v>
      </c>
      <c r="AB123" s="480"/>
      <c r="AC123" s="351"/>
      <c r="AD123" s="352"/>
      <c r="AE123" s="480"/>
      <c r="AF123" s="351"/>
      <c r="AG123" s="352"/>
      <c r="AH123" s="480"/>
      <c r="AI123" s="351"/>
      <c r="AJ123" s="352"/>
      <c r="AK123" s="480"/>
      <c r="AL123" s="351"/>
      <c r="AM123" s="352"/>
      <c r="AN123" s="480"/>
      <c r="AO123" s="352"/>
      <c r="AP123" s="14"/>
      <c r="AR123" s="237">
        <f>IF(OR(CNGE_2025_M1_Secc12_Sub2!$S140&lt;&gt;1,COUNTBLANK($D123)=1),IF(COUNTBLANK(H123:AO123)=33,0,1),IF(AND(COUNTBLANK(D123)=1,COUNTA(H123:Z123)=1,COUNTA(AB123:AO123)=0),0,IF(AND(COUNTA(H123:Z123)=7,COUNTA(AB123:AM123)=4,AN123=""),0,IF(AND(COUNTA(D123:O123)=4,COUNTA(P123:Z123)=1,COUNTA(AB123:AM123)=3,AN123&lt;&gt;""),0,1))))</f>
        <v>0</v>
      </c>
      <c r="AS123" s="237">
        <f t="shared" si="7"/>
        <v>0</v>
      </c>
      <c r="AT123" s="310" t="str" cm="1">
        <f t="array" aca="1" ref="AT123" ca="1">_xlfn.TEXTJOIN("",TRUE,IFERROR((MID(X123,ROW(INDIRECT("1:"&amp;LEN(X123))),1)*1),""))</f>
        <v/>
      </c>
      <c r="AU123" s="310" t="str" cm="1">
        <f t="array" aca="1" ref="AU123" ca="1">_xlfn.TEXTJOIN("",TRUE,IFERROR((MID(AB123,ROW(INDIRECT("1:"&amp;LEN(AB123))),1)*1),""))</f>
        <v/>
      </c>
      <c r="AV123" s="237">
        <f t="shared" ca="1" si="8"/>
        <v>0</v>
      </c>
      <c r="AW123" s="237">
        <f t="shared" ca="1" si="9"/>
        <v>0</v>
      </c>
      <c r="AX123" s="310" t="str" cm="1">
        <f t="array" aca="1" ref="AX123" ca="1">_xlfn.TEXTJOIN("",TRUE,IFERROR((MID(AK123,ROW(INDIRECT("1:"&amp;LEN(AK123))),1)*1),""))</f>
        <v/>
      </c>
      <c r="AY123" s="237">
        <f t="shared" ca="1" si="10"/>
        <v>0</v>
      </c>
      <c r="AZ123">
        <f t="shared" si="11"/>
        <v>0</v>
      </c>
      <c r="BA123">
        <f t="shared" si="12"/>
        <v>-2</v>
      </c>
      <c r="BB123">
        <f t="shared" si="13"/>
        <v>0</v>
      </c>
    </row>
    <row r="124" spans="1:54" ht="15" customHeight="1">
      <c r="A124" s="303"/>
      <c r="C124" s="311" t="s">
        <v>5140</v>
      </c>
      <c r="D124" s="469" t="str">
        <f>IF(CNGE_2025_M1_Secc12_Sub1!D123="","",CNGE_2025_M1_Secc12_Sub1!D123)</f>
        <v/>
      </c>
      <c r="E124" s="326"/>
      <c r="F124" s="326"/>
      <c r="G124" s="327"/>
      <c r="H124" s="443"/>
      <c r="I124" s="352"/>
      <c r="J124" s="480"/>
      <c r="K124" s="351"/>
      <c r="L124" s="352"/>
      <c r="M124" s="536"/>
      <c r="N124" s="471"/>
      <c r="O124" s="472"/>
      <c r="P124" s="488" t="str">
        <f>IF(R124="","",VLOOKUP(R124,Presentación!$AL$3:$AM$573,2,FALSE))</f>
        <v/>
      </c>
      <c r="Q124" s="327"/>
      <c r="R124" s="537"/>
      <c r="S124" s="351"/>
      <c r="T124" s="352"/>
      <c r="U124" s="537"/>
      <c r="V124" s="351"/>
      <c r="W124" s="352"/>
      <c r="X124" s="480"/>
      <c r="Y124" s="351"/>
      <c r="Z124" s="352"/>
      <c r="AA124" s="226" t="s">
        <v>5620</v>
      </c>
      <c r="AB124" s="480"/>
      <c r="AC124" s="351"/>
      <c r="AD124" s="352"/>
      <c r="AE124" s="480"/>
      <c r="AF124" s="351"/>
      <c r="AG124" s="352"/>
      <c r="AH124" s="480"/>
      <c r="AI124" s="351"/>
      <c r="AJ124" s="352"/>
      <c r="AK124" s="480"/>
      <c r="AL124" s="351"/>
      <c r="AM124" s="352"/>
      <c r="AN124" s="480"/>
      <c r="AO124" s="352"/>
      <c r="AP124" s="14"/>
      <c r="AR124" s="237">
        <f>IF(OR(CNGE_2025_M1_Secc12_Sub2!$S141&lt;&gt;1,COUNTBLANK($D124)=1),IF(COUNTBLANK(H124:AO124)=33,0,1),IF(AND(COUNTBLANK(D124)=1,COUNTA(H124:Z124)=1,COUNTA(AB124:AO124)=0),0,IF(AND(COUNTA(H124:Z124)=7,COUNTA(AB124:AM124)=4,AN124=""),0,IF(AND(COUNTA(D124:O124)=4,COUNTA(P124:Z124)=1,COUNTA(AB124:AM124)=3,AN124&lt;&gt;""),0,1))))</f>
        <v>0</v>
      </c>
      <c r="AS124" s="237">
        <f t="shared" si="7"/>
        <v>0</v>
      </c>
      <c r="AT124" s="310" t="str" cm="1">
        <f t="array" aca="1" ref="AT124" ca="1">_xlfn.TEXTJOIN("",TRUE,IFERROR((MID(X124,ROW(INDIRECT("1:"&amp;LEN(X124))),1)*1),""))</f>
        <v/>
      </c>
      <c r="AU124" s="310" t="str" cm="1">
        <f t="array" aca="1" ref="AU124" ca="1">_xlfn.TEXTJOIN("",TRUE,IFERROR((MID(AB124,ROW(INDIRECT("1:"&amp;LEN(AB124))),1)*1),""))</f>
        <v/>
      </c>
      <c r="AV124" s="237">
        <f t="shared" ca="1" si="8"/>
        <v>0</v>
      </c>
      <c r="AW124" s="237">
        <f t="shared" ca="1" si="9"/>
        <v>0</v>
      </c>
      <c r="AX124" s="310" t="str" cm="1">
        <f t="array" aca="1" ref="AX124" ca="1">_xlfn.TEXTJOIN("",TRUE,IFERROR((MID(AK124,ROW(INDIRECT("1:"&amp;LEN(AK124))),1)*1),""))</f>
        <v/>
      </c>
      <c r="AY124" s="237">
        <f t="shared" ca="1" si="10"/>
        <v>0</v>
      </c>
      <c r="AZ124">
        <f t="shared" si="11"/>
        <v>0</v>
      </c>
      <c r="BA124">
        <f t="shared" si="12"/>
        <v>-2</v>
      </c>
      <c r="BB124">
        <f t="shared" si="13"/>
        <v>0</v>
      </c>
    </row>
    <row r="125" spans="1:54" ht="15" customHeight="1">
      <c r="A125" s="303"/>
      <c r="C125" s="311" t="s">
        <v>5141</v>
      </c>
      <c r="D125" s="469" t="str">
        <f>IF(CNGE_2025_M1_Secc12_Sub1!D124="","",CNGE_2025_M1_Secc12_Sub1!D124)</f>
        <v/>
      </c>
      <c r="E125" s="326"/>
      <c r="F125" s="326"/>
      <c r="G125" s="327"/>
      <c r="H125" s="443"/>
      <c r="I125" s="352"/>
      <c r="J125" s="480"/>
      <c r="K125" s="351"/>
      <c r="L125" s="352"/>
      <c r="M125" s="536"/>
      <c r="N125" s="471"/>
      <c r="O125" s="472"/>
      <c r="P125" s="488" t="str">
        <f>IF(R125="","",VLOOKUP(R125,Presentación!$AL$3:$AM$573,2,FALSE))</f>
        <v/>
      </c>
      <c r="Q125" s="327"/>
      <c r="R125" s="537"/>
      <c r="S125" s="351"/>
      <c r="T125" s="352"/>
      <c r="U125" s="537"/>
      <c r="V125" s="351"/>
      <c r="W125" s="352"/>
      <c r="X125" s="480"/>
      <c r="Y125" s="351"/>
      <c r="Z125" s="352"/>
      <c r="AA125" s="226" t="s">
        <v>5620</v>
      </c>
      <c r="AB125" s="480"/>
      <c r="AC125" s="351"/>
      <c r="AD125" s="352"/>
      <c r="AE125" s="480"/>
      <c r="AF125" s="351"/>
      <c r="AG125" s="352"/>
      <c r="AH125" s="480"/>
      <c r="AI125" s="351"/>
      <c r="AJ125" s="352"/>
      <c r="AK125" s="480"/>
      <c r="AL125" s="351"/>
      <c r="AM125" s="352"/>
      <c r="AN125" s="480"/>
      <c r="AO125" s="352"/>
      <c r="AP125" s="14"/>
      <c r="AR125" s="237">
        <f>IF(OR(CNGE_2025_M1_Secc12_Sub2!$S142&lt;&gt;1,COUNTBLANK($D125)=1),IF(COUNTBLANK(H125:AO125)=33,0,1),IF(AND(COUNTBLANK(D125)=1,COUNTA(H125:Z125)=1,COUNTA(AB125:AO125)=0),0,IF(AND(COUNTA(H125:Z125)=7,COUNTA(AB125:AM125)=4,AN125=""),0,IF(AND(COUNTA(D125:O125)=4,COUNTA(P125:Z125)=1,COUNTA(AB125:AM125)=3,AN125&lt;&gt;""),0,1))))</f>
        <v>0</v>
      </c>
      <c r="AS125" s="237">
        <f t="shared" si="7"/>
        <v>0</v>
      </c>
      <c r="AT125" s="310" t="str" cm="1">
        <f t="array" aca="1" ref="AT125" ca="1">_xlfn.TEXTJOIN("",TRUE,IFERROR((MID(X125,ROW(INDIRECT("1:"&amp;LEN(X125))),1)*1),""))</f>
        <v/>
      </c>
      <c r="AU125" s="310" t="str" cm="1">
        <f t="array" aca="1" ref="AU125" ca="1">_xlfn.TEXTJOIN("",TRUE,IFERROR((MID(AB125,ROW(INDIRECT("1:"&amp;LEN(AB125))),1)*1),""))</f>
        <v/>
      </c>
      <c r="AV125" s="237">
        <f t="shared" ca="1" si="8"/>
        <v>0</v>
      </c>
      <c r="AW125" s="237">
        <f t="shared" ca="1" si="9"/>
        <v>0</v>
      </c>
      <c r="AX125" s="310" t="str" cm="1">
        <f t="array" aca="1" ref="AX125" ca="1">_xlfn.TEXTJOIN("",TRUE,IFERROR((MID(AK125,ROW(INDIRECT("1:"&amp;LEN(AK125))),1)*1),""))</f>
        <v/>
      </c>
      <c r="AY125" s="237">
        <f t="shared" ca="1" si="10"/>
        <v>0</v>
      </c>
      <c r="AZ125">
        <f t="shared" si="11"/>
        <v>0</v>
      </c>
      <c r="BA125">
        <f t="shared" si="12"/>
        <v>-2</v>
      </c>
      <c r="BB125">
        <f t="shared" si="13"/>
        <v>0</v>
      </c>
    </row>
    <row r="126" spans="1:54" ht="15" customHeight="1">
      <c r="A126" s="303"/>
      <c r="C126" s="311" t="s">
        <v>5142</v>
      </c>
      <c r="D126" s="469" t="str">
        <f>IF(CNGE_2025_M1_Secc12_Sub1!D125="","",CNGE_2025_M1_Secc12_Sub1!D125)</f>
        <v/>
      </c>
      <c r="E126" s="326"/>
      <c r="F126" s="326"/>
      <c r="G126" s="327"/>
      <c r="H126" s="443"/>
      <c r="I126" s="352"/>
      <c r="J126" s="480"/>
      <c r="K126" s="351"/>
      <c r="L126" s="352"/>
      <c r="M126" s="536"/>
      <c r="N126" s="471"/>
      <c r="O126" s="472"/>
      <c r="P126" s="488" t="str">
        <f>IF(R126="","",VLOOKUP(R126,Presentación!$AL$3:$AM$573,2,FALSE))</f>
        <v/>
      </c>
      <c r="Q126" s="327"/>
      <c r="R126" s="537"/>
      <c r="S126" s="351"/>
      <c r="T126" s="352"/>
      <c r="U126" s="537"/>
      <c r="V126" s="351"/>
      <c r="W126" s="352"/>
      <c r="X126" s="480"/>
      <c r="Y126" s="351"/>
      <c r="Z126" s="352"/>
      <c r="AA126" s="226" t="s">
        <v>5620</v>
      </c>
      <c r="AB126" s="480"/>
      <c r="AC126" s="351"/>
      <c r="AD126" s="352"/>
      <c r="AE126" s="480"/>
      <c r="AF126" s="351"/>
      <c r="AG126" s="352"/>
      <c r="AH126" s="480"/>
      <c r="AI126" s="351"/>
      <c r="AJ126" s="352"/>
      <c r="AK126" s="480"/>
      <c r="AL126" s="351"/>
      <c r="AM126" s="352"/>
      <c r="AN126" s="480"/>
      <c r="AO126" s="352"/>
      <c r="AP126" s="14"/>
      <c r="AR126" s="237">
        <f>IF(OR(CNGE_2025_M1_Secc12_Sub2!$S143&lt;&gt;1,COUNTBLANK($D126)=1),IF(COUNTBLANK(H126:AO126)=33,0,1),IF(AND(COUNTBLANK(D126)=1,COUNTA(H126:Z126)=1,COUNTA(AB126:AO126)=0),0,IF(AND(COUNTA(H126:Z126)=7,COUNTA(AB126:AM126)=4,AN126=""),0,IF(AND(COUNTA(D126:O126)=4,COUNTA(P126:Z126)=1,COUNTA(AB126:AM126)=3,AN126&lt;&gt;""),0,1))))</f>
        <v>0</v>
      </c>
      <c r="AS126" s="237">
        <f t="shared" si="7"/>
        <v>0</v>
      </c>
      <c r="AT126" s="310" t="str" cm="1">
        <f t="array" aca="1" ref="AT126" ca="1">_xlfn.TEXTJOIN("",TRUE,IFERROR((MID(X126,ROW(INDIRECT("1:"&amp;LEN(X126))),1)*1),""))</f>
        <v/>
      </c>
      <c r="AU126" s="310" t="str" cm="1">
        <f t="array" aca="1" ref="AU126" ca="1">_xlfn.TEXTJOIN("",TRUE,IFERROR((MID(AB126,ROW(INDIRECT("1:"&amp;LEN(AB126))),1)*1),""))</f>
        <v/>
      </c>
      <c r="AV126" s="237">
        <f t="shared" ca="1" si="8"/>
        <v>0</v>
      </c>
      <c r="AW126" s="237">
        <f t="shared" ca="1" si="9"/>
        <v>0</v>
      </c>
      <c r="AX126" s="310" t="str" cm="1">
        <f t="array" aca="1" ref="AX126" ca="1">_xlfn.TEXTJOIN("",TRUE,IFERROR((MID(AK126,ROW(INDIRECT("1:"&amp;LEN(AK126))),1)*1),""))</f>
        <v/>
      </c>
      <c r="AY126" s="237">
        <f t="shared" ca="1" si="10"/>
        <v>0</v>
      </c>
      <c r="AZ126">
        <f t="shared" si="11"/>
        <v>0</v>
      </c>
      <c r="BA126">
        <f t="shared" si="12"/>
        <v>-2</v>
      </c>
      <c r="BB126">
        <f t="shared" si="13"/>
        <v>0</v>
      </c>
    </row>
    <row r="127" spans="1:54" ht="15" customHeight="1">
      <c r="A127" s="303"/>
      <c r="C127" s="311" t="s">
        <v>5143</v>
      </c>
      <c r="D127" s="469" t="str">
        <f>IF(CNGE_2025_M1_Secc12_Sub1!D126="","",CNGE_2025_M1_Secc12_Sub1!D126)</f>
        <v/>
      </c>
      <c r="E127" s="326"/>
      <c r="F127" s="326"/>
      <c r="G127" s="327"/>
      <c r="H127" s="443"/>
      <c r="I127" s="352"/>
      <c r="J127" s="480"/>
      <c r="K127" s="351"/>
      <c r="L127" s="352"/>
      <c r="M127" s="536"/>
      <c r="N127" s="471"/>
      <c r="O127" s="472"/>
      <c r="P127" s="488" t="str">
        <f>IF(R127="","",VLOOKUP(R127,Presentación!$AL$3:$AM$573,2,FALSE))</f>
        <v/>
      </c>
      <c r="Q127" s="327"/>
      <c r="R127" s="537"/>
      <c r="S127" s="351"/>
      <c r="T127" s="352"/>
      <c r="U127" s="537"/>
      <c r="V127" s="351"/>
      <c r="W127" s="352"/>
      <c r="X127" s="480"/>
      <c r="Y127" s="351"/>
      <c r="Z127" s="352"/>
      <c r="AA127" s="226" t="s">
        <v>5620</v>
      </c>
      <c r="AB127" s="480"/>
      <c r="AC127" s="351"/>
      <c r="AD127" s="352"/>
      <c r="AE127" s="480"/>
      <c r="AF127" s="351"/>
      <c r="AG127" s="352"/>
      <c r="AH127" s="480"/>
      <c r="AI127" s="351"/>
      <c r="AJ127" s="352"/>
      <c r="AK127" s="480"/>
      <c r="AL127" s="351"/>
      <c r="AM127" s="352"/>
      <c r="AN127" s="480"/>
      <c r="AO127" s="352"/>
      <c r="AP127" s="14"/>
      <c r="AR127" s="237">
        <f>IF(OR(CNGE_2025_M1_Secc12_Sub2!$S144&lt;&gt;1,COUNTBLANK($D127)=1),IF(COUNTBLANK(H127:AO127)=33,0,1),IF(AND(COUNTBLANK(D127)=1,COUNTA(H127:Z127)=1,COUNTA(AB127:AO127)=0),0,IF(AND(COUNTA(H127:Z127)=7,COUNTA(AB127:AM127)=4,AN127=""),0,IF(AND(COUNTA(D127:O127)=4,COUNTA(P127:Z127)=1,COUNTA(AB127:AM127)=3,AN127&lt;&gt;""),0,1))))</f>
        <v>0</v>
      </c>
      <c r="AS127" s="237">
        <f t="shared" si="7"/>
        <v>0</v>
      </c>
      <c r="AT127" s="310" t="str" cm="1">
        <f t="array" aca="1" ref="AT127" ca="1">_xlfn.TEXTJOIN("",TRUE,IFERROR((MID(X127,ROW(INDIRECT("1:"&amp;LEN(X127))),1)*1),""))</f>
        <v/>
      </c>
      <c r="AU127" s="310" t="str" cm="1">
        <f t="array" aca="1" ref="AU127" ca="1">_xlfn.TEXTJOIN("",TRUE,IFERROR((MID(AB127,ROW(INDIRECT("1:"&amp;LEN(AB127))),1)*1),""))</f>
        <v/>
      </c>
      <c r="AV127" s="237">
        <f t="shared" ca="1" si="8"/>
        <v>0</v>
      </c>
      <c r="AW127" s="237">
        <f t="shared" ca="1" si="9"/>
        <v>0</v>
      </c>
      <c r="AX127" s="310" t="str" cm="1">
        <f t="array" aca="1" ref="AX127" ca="1">_xlfn.TEXTJOIN("",TRUE,IFERROR((MID(AK127,ROW(INDIRECT("1:"&amp;LEN(AK127))),1)*1),""))</f>
        <v/>
      </c>
      <c r="AY127" s="237">
        <f t="shared" ca="1" si="10"/>
        <v>0</v>
      </c>
      <c r="AZ127">
        <f t="shared" si="11"/>
        <v>0</v>
      </c>
      <c r="BA127">
        <f t="shared" si="12"/>
        <v>-2</v>
      </c>
      <c r="BB127">
        <f t="shared" si="13"/>
        <v>0</v>
      </c>
    </row>
    <row r="128" spans="1:54" ht="15" customHeight="1">
      <c r="A128" s="303"/>
      <c r="C128" s="311" t="s">
        <v>5144</v>
      </c>
      <c r="D128" s="469" t="str">
        <f>IF(CNGE_2025_M1_Secc12_Sub1!D127="","",CNGE_2025_M1_Secc12_Sub1!D127)</f>
        <v/>
      </c>
      <c r="E128" s="326"/>
      <c r="F128" s="326"/>
      <c r="G128" s="327"/>
      <c r="H128" s="443"/>
      <c r="I128" s="352"/>
      <c r="J128" s="480"/>
      <c r="K128" s="351"/>
      <c r="L128" s="352"/>
      <c r="M128" s="536"/>
      <c r="N128" s="471"/>
      <c r="O128" s="472"/>
      <c r="P128" s="488" t="str">
        <f>IF(R128="","",VLOOKUP(R128,Presentación!$AL$3:$AM$573,2,FALSE))</f>
        <v/>
      </c>
      <c r="Q128" s="327"/>
      <c r="R128" s="537"/>
      <c r="S128" s="351"/>
      <c r="T128" s="352"/>
      <c r="U128" s="537"/>
      <c r="V128" s="351"/>
      <c r="W128" s="352"/>
      <c r="X128" s="480"/>
      <c r="Y128" s="351"/>
      <c r="Z128" s="352"/>
      <c r="AA128" s="226" t="s">
        <v>5620</v>
      </c>
      <c r="AB128" s="480"/>
      <c r="AC128" s="351"/>
      <c r="AD128" s="352"/>
      <c r="AE128" s="480"/>
      <c r="AF128" s="351"/>
      <c r="AG128" s="352"/>
      <c r="AH128" s="480"/>
      <c r="AI128" s="351"/>
      <c r="AJ128" s="352"/>
      <c r="AK128" s="480"/>
      <c r="AL128" s="351"/>
      <c r="AM128" s="352"/>
      <c r="AN128" s="480"/>
      <c r="AO128" s="352"/>
      <c r="AP128" s="14"/>
      <c r="AR128" s="237">
        <f>IF(OR(CNGE_2025_M1_Secc12_Sub2!$S145&lt;&gt;1,COUNTBLANK($D128)=1),IF(COUNTBLANK(H128:AO128)=33,0,1),IF(AND(COUNTBLANK(D128)=1,COUNTA(H128:Z128)=1,COUNTA(AB128:AO128)=0),0,IF(AND(COUNTA(H128:Z128)=7,COUNTA(AB128:AM128)=4,AN128=""),0,IF(AND(COUNTA(D128:O128)=4,COUNTA(P128:Z128)=1,COUNTA(AB128:AM128)=3,AN128&lt;&gt;""),0,1))))</f>
        <v>0</v>
      </c>
      <c r="AS128" s="237">
        <f t="shared" si="7"/>
        <v>0</v>
      </c>
      <c r="AT128" s="310" t="str" cm="1">
        <f t="array" aca="1" ref="AT128" ca="1">_xlfn.TEXTJOIN("",TRUE,IFERROR((MID(X128,ROW(INDIRECT("1:"&amp;LEN(X128))),1)*1),""))</f>
        <v/>
      </c>
      <c r="AU128" s="310" t="str" cm="1">
        <f t="array" aca="1" ref="AU128" ca="1">_xlfn.TEXTJOIN("",TRUE,IFERROR((MID(AB128,ROW(INDIRECT("1:"&amp;LEN(AB128))),1)*1),""))</f>
        <v/>
      </c>
      <c r="AV128" s="237">
        <f t="shared" ca="1" si="8"/>
        <v>0</v>
      </c>
      <c r="AW128" s="237">
        <f t="shared" ca="1" si="9"/>
        <v>0</v>
      </c>
      <c r="AX128" s="310" t="str" cm="1">
        <f t="array" aca="1" ref="AX128" ca="1">_xlfn.TEXTJOIN("",TRUE,IFERROR((MID(AK128,ROW(INDIRECT("1:"&amp;LEN(AK128))),1)*1),""))</f>
        <v/>
      </c>
      <c r="AY128" s="237">
        <f t="shared" ca="1" si="10"/>
        <v>0</v>
      </c>
      <c r="AZ128">
        <f t="shared" si="11"/>
        <v>0</v>
      </c>
      <c r="BA128">
        <f t="shared" si="12"/>
        <v>-2</v>
      </c>
      <c r="BB128">
        <f t="shared" si="13"/>
        <v>0</v>
      </c>
    </row>
    <row r="129" spans="1:54" ht="15" customHeight="1">
      <c r="A129" s="303"/>
      <c r="C129" s="311" t="s">
        <v>5145</v>
      </c>
      <c r="D129" s="469" t="str">
        <f>IF(CNGE_2025_M1_Secc12_Sub1!D128="","",CNGE_2025_M1_Secc12_Sub1!D128)</f>
        <v/>
      </c>
      <c r="E129" s="326"/>
      <c r="F129" s="326"/>
      <c r="G129" s="327"/>
      <c r="H129" s="443"/>
      <c r="I129" s="352"/>
      <c r="J129" s="480"/>
      <c r="K129" s="351"/>
      <c r="L129" s="352"/>
      <c r="M129" s="536"/>
      <c r="N129" s="471"/>
      <c r="O129" s="472"/>
      <c r="P129" s="488" t="str">
        <f>IF(R129="","",VLOOKUP(R129,Presentación!$AL$3:$AM$573,2,FALSE))</f>
        <v/>
      </c>
      <c r="Q129" s="327"/>
      <c r="R129" s="537"/>
      <c r="S129" s="351"/>
      <c r="T129" s="352"/>
      <c r="U129" s="537"/>
      <c r="V129" s="351"/>
      <c r="W129" s="352"/>
      <c r="X129" s="480"/>
      <c r="Y129" s="351"/>
      <c r="Z129" s="352"/>
      <c r="AA129" s="226" t="s">
        <v>5620</v>
      </c>
      <c r="AB129" s="480"/>
      <c r="AC129" s="351"/>
      <c r="AD129" s="352"/>
      <c r="AE129" s="480"/>
      <c r="AF129" s="351"/>
      <c r="AG129" s="352"/>
      <c r="AH129" s="480"/>
      <c r="AI129" s="351"/>
      <c r="AJ129" s="352"/>
      <c r="AK129" s="480"/>
      <c r="AL129" s="351"/>
      <c r="AM129" s="352"/>
      <c r="AN129" s="480"/>
      <c r="AO129" s="352"/>
      <c r="AP129" s="14"/>
      <c r="AR129" s="237">
        <f>IF(OR(CNGE_2025_M1_Secc12_Sub2!$S146&lt;&gt;1,COUNTBLANK($D129)=1),IF(COUNTBLANK(H129:AO129)=33,0,1),IF(AND(COUNTBLANK(D129)=1,COUNTA(H129:Z129)=1,COUNTA(AB129:AO129)=0),0,IF(AND(COUNTA(H129:Z129)=7,COUNTA(AB129:AM129)=4,AN129=""),0,IF(AND(COUNTA(D129:O129)=4,COUNTA(P129:Z129)=1,COUNTA(AB129:AM129)=3,AN129&lt;&gt;""),0,1))))</f>
        <v>0</v>
      </c>
      <c r="AS129" s="237">
        <f t="shared" si="7"/>
        <v>0</v>
      </c>
      <c r="AT129" s="310" t="str" cm="1">
        <f t="array" aca="1" ref="AT129" ca="1">_xlfn.TEXTJOIN("",TRUE,IFERROR((MID(X129,ROW(INDIRECT("1:"&amp;LEN(X129))),1)*1),""))</f>
        <v/>
      </c>
      <c r="AU129" s="310" t="str" cm="1">
        <f t="array" aca="1" ref="AU129" ca="1">_xlfn.TEXTJOIN("",TRUE,IFERROR((MID(AB129,ROW(INDIRECT("1:"&amp;LEN(AB129))),1)*1),""))</f>
        <v/>
      </c>
      <c r="AV129" s="237">
        <f t="shared" ca="1" si="8"/>
        <v>0</v>
      </c>
      <c r="AW129" s="237">
        <f t="shared" ca="1" si="9"/>
        <v>0</v>
      </c>
      <c r="AX129" s="310" t="str" cm="1">
        <f t="array" aca="1" ref="AX129" ca="1">_xlfn.TEXTJOIN("",TRUE,IFERROR((MID(AK129,ROW(INDIRECT("1:"&amp;LEN(AK129))),1)*1),""))</f>
        <v/>
      </c>
      <c r="AY129" s="237">
        <f t="shared" ca="1" si="10"/>
        <v>0</v>
      </c>
      <c r="AZ129">
        <f t="shared" si="11"/>
        <v>0</v>
      </c>
      <c r="BA129">
        <f t="shared" si="12"/>
        <v>-2</v>
      </c>
      <c r="BB129">
        <f t="shared" si="13"/>
        <v>0</v>
      </c>
    </row>
    <row r="130" spans="1:54" ht="15" customHeight="1">
      <c r="A130" s="303"/>
      <c r="C130" s="249" t="s">
        <v>5146</v>
      </c>
      <c r="D130" s="469" t="str">
        <f>IF(CNGE_2025_M1_Secc12_Sub1!D129="","",CNGE_2025_M1_Secc12_Sub1!D129)</f>
        <v/>
      </c>
      <c r="E130" s="326"/>
      <c r="F130" s="326"/>
      <c r="G130" s="327"/>
      <c r="H130" s="443"/>
      <c r="I130" s="352"/>
      <c r="J130" s="480"/>
      <c r="K130" s="351"/>
      <c r="L130" s="352"/>
      <c r="M130" s="536"/>
      <c r="N130" s="471"/>
      <c r="O130" s="472"/>
      <c r="P130" s="488" t="str">
        <f>IF(R130="","",VLOOKUP(R130,Presentación!$AL$3:$AM$573,2,FALSE))</f>
        <v/>
      </c>
      <c r="Q130" s="327"/>
      <c r="R130" s="537"/>
      <c r="S130" s="351"/>
      <c r="T130" s="352"/>
      <c r="U130" s="537"/>
      <c r="V130" s="351"/>
      <c r="W130" s="352"/>
      <c r="X130" s="480"/>
      <c r="Y130" s="351"/>
      <c r="Z130" s="352"/>
      <c r="AA130" s="226" t="s">
        <v>5620</v>
      </c>
      <c r="AB130" s="480"/>
      <c r="AC130" s="351"/>
      <c r="AD130" s="352"/>
      <c r="AE130" s="480"/>
      <c r="AF130" s="351"/>
      <c r="AG130" s="352"/>
      <c r="AH130" s="480"/>
      <c r="AI130" s="351"/>
      <c r="AJ130" s="352"/>
      <c r="AK130" s="480"/>
      <c r="AL130" s="351"/>
      <c r="AM130" s="352"/>
      <c r="AN130" s="480"/>
      <c r="AO130" s="352"/>
      <c r="AP130" s="14"/>
      <c r="AR130" s="237">
        <f>IF(OR(CNGE_2025_M1_Secc12_Sub2!$S147&lt;&gt;1,COUNTBLANK($D130)=1),IF(COUNTBLANK(H130:AO130)=33,0,1),IF(AND(COUNTBLANK(D130)=1,COUNTA(H130:Z130)=1,COUNTA(AB130:AO130)=0),0,IF(AND(COUNTA(H130:Z130)=7,COUNTA(AB130:AM130)=4,AN130=""),0,IF(AND(COUNTA(D130:O130)=4,COUNTA(P130:Z130)=1,COUNTA(AB130:AM130)=3,AN130&lt;&gt;""),0,1))))</f>
        <v>0</v>
      </c>
      <c r="AS130" s="237">
        <f t="shared" si="7"/>
        <v>0</v>
      </c>
      <c r="AT130" s="310" t="str" cm="1">
        <f t="array" aca="1" ref="AT130" ca="1">_xlfn.TEXTJOIN("",TRUE,IFERROR((MID(X130,ROW(INDIRECT("1:"&amp;LEN(X130))),1)*1),""))</f>
        <v/>
      </c>
      <c r="AU130" s="310" t="str" cm="1">
        <f t="array" aca="1" ref="AU130" ca="1">_xlfn.TEXTJOIN("",TRUE,IFERROR((MID(AB130,ROW(INDIRECT("1:"&amp;LEN(AB130))),1)*1),""))</f>
        <v/>
      </c>
      <c r="AV130" s="237">
        <f t="shared" ca="1" si="8"/>
        <v>0</v>
      </c>
      <c r="AW130" s="237">
        <f t="shared" ca="1" si="9"/>
        <v>0</v>
      </c>
      <c r="AX130" s="310" t="str" cm="1">
        <f t="array" aca="1" ref="AX130" ca="1">_xlfn.TEXTJOIN("",TRUE,IFERROR((MID(AK130,ROW(INDIRECT("1:"&amp;LEN(AK130))),1)*1),""))</f>
        <v/>
      </c>
      <c r="AY130" s="237">
        <f t="shared" ca="1" si="10"/>
        <v>0</v>
      </c>
      <c r="AZ130">
        <f t="shared" si="11"/>
        <v>0</v>
      </c>
      <c r="BA130">
        <f t="shared" si="12"/>
        <v>-2</v>
      </c>
      <c r="BB130">
        <f t="shared" si="13"/>
        <v>0</v>
      </c>
    </row>
    <row r="131" spans="1:54" ht="14.25">
      <c r="C131" s="249" t="s">
        <v>5147</v>
      </c>
      <c r="D131" s="469" t="str">
        <f>IF(CNGE_2025_M1_Secc12_Sub1!D130="","",CNGE_2025_M1_Secc12_Sub1!D130)</f>
        <v/>
      </c>
      <c r="E131" s="326"/>
      <c r="F131" s="326"/>
      <c r="G131" s="327"/>
      <c r="H131" s="443"/>
      <c r="I131" s="352"/>
      <c r="J131" s="480"/>
      <c r="K131" s="351"/>
      <c r="L131" s="352"/>
      <c r="M131" s="536"/>
      <c r="N131" s="471"/>
      <c r="O131" s="472"/>
      <c r="P131" s="488" t="str">
        <f>IF(R131="","",VLOOKUP(R131,Presentación!$AL$3:$AM$573,2,FALSE))</f>
        <v/>
      </c>
      <c r="Q131" s="327"/>
      <c r="R131" s="537"/>
      <c r="S131" s="351"/>
      <c r="T131" s="352"/>
      <c r="U131" s="537"/>
      <c r="V131" s="351"/>
      <c r="W131" s="352"/>
      <c r="X131" s="480"/>
      <c r="Y131" s="351"/>
      <c r="Z131" s="352"/>
      <c r="AA131" s="226" t="s">
        <v>5620</v>
      </c>
      <c r="AB131" s="480"/>
      <c r="AC131" s="351"/>
      <c r="AD131" s="352"/>
      <c r="AE131" s="480"/>
      <c r="AF131" s="351"/>
      <c r="AG131" s="352"/>
      <c r="AH131" s="480"/>
      <c r="AI131" s="351"/>
      <c r="AJ131" s="352"/>
      <c r="AK131" s="480"/>
      <c r="AL131" s="351"/>
      <c r="AM131" s="352"/>
      <c r="AN131" s="480"/>
      <c r="AO131" s="352"/>
      <c r="AR131" s="237">
        <f>IF(OR(CNGE_2025_M1_Secc12_Sub2!$S148&lt;&gt;1,COUNTBLANK($D131)=1),IF(COUNTBLANK(H131:AO131)=33,0,1),IF(AND(COUNTBLANK(D131)=1,COUNTA(H131:Z131)=1,COUNTA(AB131:AO131)=0),0,IF(AND(COUNTA(H131:Z131)=7,COUNTA(AB131:AM131)=4,AN131=""),0,IF(AND(COUNTA(D131:O131)=4,COUNTA(P131:Z131)=1,COUNTA(AB131:AM131)=3,AN131&lt;&gt;""),0,1))))</f>
        <v>0</v>
      </c>
      <c r="AS131" s="237">
        <f t="shared" si="7"/>
        <v>0</v>
      </c>
      <c r="AT131" s="310" t="str" cm="1">
        <f t="array" aca="1" ref="AT131" ca="1">_xlfn.TEXTJOIN("",TRUE,IFERROR((MID(X131,ROW(INDIRECT("1:"&amp;LEN(X131))),1)*1),""))</f>
        <v/>
      </c>
      <c r="AU131" s="310" t="str" cm="1">
        <f t="array" aca="1" ref="AU131" ca="1">_xlfn.TEXTJOIN("",TRUE,IFERROR((MID(AB131,ROW(INDIRECT("1:"&amp;LEN(AB131))),1)*1),""))</f>
        <v/>
      </c>
      <c r="AV131" s="237">
        <f t="shared" ca="1" si="8"/>
        <v>0</v>
      </c>
      <c r="AW131" s="237">
        <f t="shared" ca="1" si="9"/>
        <v>0</v>
      </c>
      <c r="AX131" s="310" t="str" cm="1">
        <f t="array" aca="1" ref="AX131" ca="1">_xlfn.TEXTJOIN("",TRUE,IFERROR((MID(AK131,ROW(INDIRECT("1:"&amp;LEN(AK131))),1)*1),""))</f>
        <v/>
      </c>
      <c r="AY131" s="237">
        <f t="shared" ca="1" si="10"/>
        <v>0</v>
      </c>
      <c r="AZ131">
        <f t="shared" si="11"/>
        <v>0</v>
      </c>
      <c r="BA131">
        <f t="shared" si="12"/>
        <v>-2</v>
      </c>
      <c r="BB131">
        <f t="shared" si="13"/>
        <v>0</v>
      </c>
    </row>
    <row r="132" spans="1:54" ht="14.25">
      <c r="C132" s="249" t="s">
        <v>5148</v>
      </c>
      <c r="D132" s="469" t="str">
        <f>IF(CNGE_2025_M1_Secc12_Sub1!D131="","",CNGE_2025_M1_Secc12_Sub1!D131)</f>
        <v/>
      </c>
      <c r="E132" s="326"/>
      <c r="F132" s="326"/>
      <c r="G132" s="327"/>
      <c r="H132" s="443"/>
      <c r="I132" s="352"/>
      <c r="J132" s="480"/>
      <c r="K132" s="351"/>
      <c r="L132" s="352"/>
      <c r="M132" s="536"/>
      <c r="N132" s="471"/>
      <c r="O132" s="472"/>
      <c r="P132" s="488" t="str">
        <f>IF(R132="","",VLOOKUP(R132,Presentación!$AL$3:$AM$573,2,FALSE))</f>
        <v/>
      </c>
      <c r="Q132" s="327"/>
      <c r="R132" s="537"/>
      <c r="S132" s="351"/>
      <c r="T132" s="352"/>
      <c r="U132" s="537"/>
      <c r="V132" s="351"/>
      <c r="W132" s="352"/>
      <c r="X132" s="480"/>
      <c r="Y132" s="351"/>
      <c r="Z132" s="352"/>
      <c r="AA132" s="226" t="s">
        <v>5620</v>
      </c>
      <c r="AB132" s="480"/>
      <c r="AC132" s="351"/>
      <c r="AD132" s="352"/>
      <c r="AE132" s="480"/>
      <c r="AF132" s="351"/>
      <c r="AG132" s="352"/>
      <c r="AH132" s="480"/>
      <c r="AI132" s="351"/>
      <c r="AJ132" s="352"/>
      <c r="AK132" s="480"/>
      <c r="AL132" s="351"/>
      <c r="AM132" s="352"/>
      <c r="AN132" s="480"/>
      <c r="AO132" s="352"/>
      <c r="AR132" s="237">
        <f>IF(OR(CNGE_2025_M1_Secc12_Sub2!$S149&lt;&gt;1,COUNTBLANK($D132)=1),IF(COUNTBLANK(H132:AO132)=33,0,1),IF(AND(COUNTBLANK(D132)=1,COUNTA(H132:Z132)=1,COUNTA(AB132:AO132)=0),0,IF(AND(COUNTA(H132:Z132)=7,COUNTA(AB132:AM132)=4,AN132=""),0,IF(AND(COUNTA(D132:O132)=4,COUNTA(P132:Z132)=1,COUNTA(AB132:AM132)=3,AN132&lt;&gt;""),0,1))))</f>
        <v>0</v>
      </c>
      <c r="AS132" s="237">
        <f t="shared" si="7"/>
        <v>0</v>
      </c>
      <c r="AT132" s="310" t="str" cm="1">
        <f t="array" aca="1" ref="AT132" ca="1">_xlfn.TEXTJOIN("",TRUE,IFERROR((MID(X132,ROW(INDIRECT("1:"&amp;LEN(X132))),1)*1),""))</f>
        <v/>
      </c>
      <c r="AU132" s="310" t="str" cm="1">
        <f t="array" aca="1" ref="AU132" ca="1">_xlfn.TEXTJOIN("",TRUE,IFERROR((MID(AB132,ROW(INDIRECT("1:"&amp;LEN(AB132))),1)*1),""))</f>
        <v/>
      </c>
      <c r="AV132" s="237">
        <f t="shared" ca="1" si="8"/>
        <v>0</v>
      </c>
      <c r="AW132" s="237">
        <f t="shared" ca="1" si="9"/>
        <v>0</v>
      </c>
      <c r="AX132" s="310" t="str" cm="1">
        <f t="array" aca="1" ref="AX132" ca="1">_xlfn.TEXTJOIN("",TRUE,IFERROR((MID(AK132,ROW(INDIRECT("1:"&amp;LEN(AK132))),1)*1),""))</f>
        <v/>
      </c>
      <c r="AY132" s="237">
        <f t="shared" ca="1" si="10"/>
        <v>0</v>
      </c>
      <c r="AZ132">
        <f t="shared" si="11"/>
        <v>0</v>
      </c>
      <c r="BA132">
        <f t="shared" si="12"/>
        <v>-2</v>
      </c>
      <c r="BB132">
        <f t="shared" si="13"/>
        <v>0</v>
      </c>
    </row>
    <row r="133" spans="1:54" ht="14.25">
      <c r="C133" s="249" t="s">
        <v>5149</v>
      </c>
      <c r="D133" s="469" t="str">
        <f>IF(CNGE_2025_M1_Secc12_Sub1!D132="","",CNGE_2025_M1_Secc12_Sub1!D132)</f>
        <v/>
      </c>
      <c r="E133" s="326"/>
      <c r="F133" s="326"/>
      <c r="G133" s="327"/>
      <c r="H133" s="443"/>
      <c r="I133" s="352"/>
      <c r="J133" s="480"/>
      <c r="K133" s="351"/>
      <c r="L133" s="352"/>
      <c r="M133" s="536"/>
      <c r="N133" s="471"/>
      <c r="O133" s="472"/>
      <c r="P133" s="488" t="str">
        <f>IF(R133="","",VLOOKUP(R133,Presentación!$AL$3:$AM$573,2,FALSE))</f>
        <v/>
      </c>
      <c r="Q133" s="327"/>
      <c r="R133" s="537"/>
      <c r="S133" s="351"/>
      <c r="T133" s="352"/>
      <c r="U133" s="537"/>
      <c r="V133" s="351"/>
      <c r="W133" s="352"/>
      <c r="X133" s="480"/>
      <c r="Y133" s="351"/>
      <c r="Z133" s="352"/>
      <c r="AA133" s="226" t="s">
        <v>5620</v>
      </c>
      <c r="AB133" s="480"/>
      <c r="AC133" s="351"/>
      <c r="AD133" s="352"/>
      <c r="AE133" s="480"/>
      <c r="AF133" s="351"/>
      <c r="AG133" s="352"/>
      <c r="AH133" s="480"/>
      <c r="AI133" s="351"/>
      <c r="AJ133" s="352"/>
      <c r="AK133" s="480"/>
      <c r="AL133" s="351"/>
      <c r="AM133" s="352"/>
      <c r="AN133" s="480"/>
      <c r="AO133" s="352"/>
      <c r="AR133" s="237">
        <f>IF(OR(CNGE_2025_M1_Secc12_Sub2!$S150&lt;&gt;1,COUNTBLANK($D133)=1),IF(COUNTBLANK(H133:AO133)=33,0,1),IF(AND(COUNTBLANK(D133)=1,COUNTA(H133:Z133)=1,COUNTA(AB133:AO133)=0),0,IF(AND(COUNTA(H133:Z133)=7,COUNTA(AB133:AM133)=4,AN133=""),0,IF(AND(COUNTA(D133:O133)=4,COUNTA(P133:Z133)=1,COUNTA(AB133:AM133)=3,AN133&lt;&gt;""),0,1))))</f>
        <v>0</v>
      </c>
      <c r="AS133" s="237">
        <f t="shared" si="7"/>
        <v>0</v>
      </c>
      <c r="AT133" s="310" t="str" cm="1">
        <f t="array" aca="1" ref="AT133" ca="1">_xlfn.TEXTJOIN("",TRUE,IFERROR((MID(X133,ROW(INDIRECT("1:"&amp;LEN(X133))),1)*1),""))</f>
        <v/>
      </c>
      <c r="AU133" s="310" t="str" cm="1">
        <f t="array" aca="1" ref="AU133" ca="1">_xlfn.TEXTJOIN("",TRUE,IFERROR((MID(AB133,ROW(INDIRECT("1:"&amp;LEN(AB133))),1)*1),""))</f>
        <v/>
      </c>
      <c r="AV133" s="237">
        <f t="shared" ca="1" si="8"/>
        <v>0</v>
      </c>
      <c r="AW133" s="237">
        <f t="shared" ca="1" si="9"/>
        <v>0</v>
      </c>
      <c r="AX133" s="310" t="str" cm="1">
        <f t="array" aca="1" ref="AX133" ca="1">_xlfn.TEXTJOIN("",TRUE,IFERROR((MID(AK133,ROW(INDIRECT("1:"&amp;LEN(AK133))),1)*1),""))</f>
        <v/>
      </c>
      <c r="AY133" s="237">
        <f t="shared" ca="1" si="10"/>
        <v>0</v>
      </c>
      <c r="AZ133">
        <f t="shared" si="11"/>
        <v>0</v>
      </c>
      <c r="BA133">
        <f t="shared" si="12"/>
        <v>-2</v>
      </c>
      <c r="BB133">
        <f t="shared" si="13"/>
        <v>0</v>
      </c>
    </row>
    <row r="134" spans="1:54" ht="14.25">
      <c r="C134" s="249" t="s">
        <v>5150</v>
      </c>
      <c r="D134" s="469" t="str">
        <f>IF(CNGE_2025_M1_Secc12_Sub1!D133="","",CNGE_2025_M1_Secc12_Sub1!D133)</f>
        <v/>
      </c>
      <c r="E134" s="326"/>
      <c r="F134" s="326"/>
      <c r="G134" s="327"/>
      <c r="H134" s="443"/>
      <c r="I134" s="352"/>
      <c r="J134" s="480"/>
      <c r="K134" s="351"/>
      <c r="L134" s="352"/>
      <c r="M134" s="536"/>
      <c r="N134" s="471"/>
      <c r="O134" s="472"/>
      <c r="P134" s="488" t="str">
        <f>IF(R134="","",VLOOKUP(R134,Presentación!$AL$3:$AM$573,2,FALSE))</f>
        <v/>
      </c>
      <c r="Q134" s="327"/>
      <c r="R134" s="537"/>
      <c r="S134" s="351"/>
      <c r="T134" s="352"/>
      <c r="U134" s="537"/>
      <c r="V134" s="351"/>
      <c r="W134" s="352"/>
      <c r="X134" s="480"/>
      <c r="Y134" s="351"/>
      <c r="Z134" s="352"/>
      <c r="AA134" s="226" t="s">
        <v>5620</v>
      </c>
      <c r="AB134" s="480"/>
      <c r="AC134" s="351"/>
      <c r="AD134" s="352"/>
      <c r="AE134" s="480"/>
      <c r="AF134" s="351"/>
      <c r="AG134" s="352"/>
      <c r="AH134" s="480"/>
      <c r="AI134" s="351"/>
      <c r="AJ134" s="352"/>
      <c r="AK134" s="480"/>
      <c r="AL134" s="351"/>
      <c r="AM134" s="352"/>
      <c r="AN134" s="480"/>
      <c r="AO134" s="352"/>
      <c r="AR134" s="237">
        <f>IF(OR(CNGE_2025_M1_Secc12_Sub2!$S151&lt;&gt;1,COUNTBLANK($D134)=1),IF(COUNTBLANK(H134:AO134)=33,0,1),IF(AND(COUNTBLANK(D134)=1,COUNTA(H134:Z134)=1,COUNTA(AB134:AO134)=0),0,IF(AND(COUNTA(H134:Z134)=7,COUNTA(AB134:AM134)=4,AN134=""),0,IF(AND(COUNTA(D134:O134)=4,COUNTA(P134:Z134)=1,COUNTA(AB134:AM134)=3,AN134&lt;&gt;""),0,1))))</f>
        <v>0</v>
      </c>
      <c r="AS134" s="237">
        <f t="shared" si="7"/>
        <v>0</v>
      </c>
      <c r="AT134" s="310" t="str" cm="1">
        <f t="array" aca="1" ref="AT134" ca="1">_xlfn.TEXTJOIN("",TRUE,IFERROR((MID(X134,ROW(INDIRECT("1:"&amp;LEN(X134))),1)*1),""))</f>
        <v/>
      </c>
      <c r="AU134" s="310" t="str" cm="1">
        <f t="array" aca="1" ref="AU134" ca="1">_xlfn.TEXTJOIN("",TRUE,IFERROR((MID(AB134,ROW(INDIRECT("1:"&amp;LEN(AB134))),1)*1),""))</f>
        <v/>
      </c>
      <c r="AV134" s="237">
        <f t="shared" ca="1" si="8"/>
        <v>0</v>
      </c>
      <c r="AW134" s="237">
        <f t="shared" ca="1" si="9"/>
        <v>0</v>
      </c>
      <c r="AX134" s="310" t="str" cm="1">
        <f t="array" aca="1" ref="AX134" ca="1">_xlfn.TEXTJOIN("",TRUE,IFERROR((MID(AK134,ROW(INDIRECT("1:"&amp;LEN(AK134))),1)*1),""))</f>
        <v/>
      </c>
      <c r="AY134" s="237">
        <f t="shared" ca="1" si="10"/>
        <v>0</v>
      </c>
      <c r="AZ134">
        <f t="shared" si="11"/>
        <v>0</v>
      </c>
      <c r="BA134">
        <f t="shared" si="12"/>
        <v>-2</v>
      </c>
      <c r="BB134">
        <f t="shared" si="13"/>
        <v>0</v>
      </c>
    </row>
    <row r="135" spans="1:54" ht="14.25">
      <c r="C135" s="249" t="s">
        <v>5151</v>
      </c>
      <c r="D135" s="469" t="str">
        <f>IF(CNGE_2025_M1_Secc12_Sub1!D134="","",CNGE_2025_M1_Secc12_Sub1!D134)</f>
        <v/>
      </c>
      <c r="E135" s="326"/>
      <c r="F135" s="326"/>
      <c r="G135" s="327"/>
      <c r="H135" s="443"/>
      <c r="I135" s="352"/>
      <c r="J135" s="480"/>
      <c r="K135" s="351"/>
      <c r="L135" s="352"/>
      <c r="M135" s="536"/>
      <c r="N135" s="471"/>
      <c r="O135" s="472"/>
      <c r="P135" s="488" t="str">
        <f>IF(R135="","",VLOOKUP(R135,Presentación!$AL$3:$AM$573,2,FALSE))</f>
        <v/>
      </c>
      <c r="Q135" s="327"/>
      <c r="R135" s="537"/>
      <c r="S135" s="351"/>
      <c r="T135" s="352"/>
      <c r="U135" s="537"/>
      <c r="V135" s="351"/>
      <c r="W135" s="352"/>
      <c r="X135" s="480"/>
      <c r="Y135" s="351"/>
      <c r="Z135" s="352"/>
      <c r="AA135" s="226" t="s">
        <v>5620</v>
      </c>
      <c r="AB135" s="480"/>
      <c r="AC135" s="351"/>
      <c r="AD135" s="352"/>
      <c r="AE135" s="480"/>
      <c r="AF135" s="351"/>
      <c r="AG135" s="352"/>
      <c r="AH135" s="480"/>
      <c r="AI135" s="351"/>
      <c r="AJ135" s="352"/>
      <c r="AK135" s="480"/>
      <c r="AL135" s="351"/>
      <c r="AM135" s="352"/>
      <c r="AN135" s="480"/>
      <c r="AO135" s="352"/>
      <c r="AR135" s="237">
        <f>IF(OR(CNGE_2025_M1_Secc12_Sub2!$S152&lt;&gt;1,COUNTBLANK($D135)=1),IF(COUNTBLANK(H135:AO135)=33,0,1),IF(AND(COUNTBLANK(D135)=1,COUNTA(H135:Z135)=1,COUNTA(AB135:AO135)=0),0,IF(AND(COUNTA(H135:Z135)=7,COUNTA(AB135:AM135)=4,AN135=""),0,IF(AND(COUNTA(D135:O135)=4,COUNTA(P135:Z135)=1,COUNTA(AB135:AM135)=3,AN135&lt;&gt;""),0,1))))</f>
        <v>0</v>
      </c>
      <c r="AS135" s="237">
        <f t="shared" si="7"/>
        <v>0</v>
      </c>
      <c r="AT135" s="310" t="str" cm="1">
        <f t="array" aca="1" ref="AT135" ca="1">_xlfn.TEXTJOIN("",TRUE,IFERROR((MID(X135,ROW(INDIRECT("1:"&amp;LEN(X135))),1)*1),""))</f>
        <v/>
      </c>
      <c r="AU135" s="310" t="str" cm="1">
        <f t="array" aca="1" ref="AU135" ca="1">_xlfn.TEXTJOIN("",TRUE,IFERROR((MID(AB135,ROW(INDIRECT("1:"&amp;LEN(AB135))),1)*1),""))</f>
        <v/>
      </c>
      <c r="AV135" s="237">
        <f t="shared" ca="1" si="8"/>
        <v>0</v>
      </c>
      <c r="AW135" s="237">
        <f t="shared" ca="1" si="9"/>
        <v>0</v>
      </c>
      <c r="AX135" s="310" t="str" cm="1">
        <f t="array" aca="1" ref="AX135" ca="1">_xlfn.TEXTJOIN("",TRUE,IFERROR((MID(AK135,ROW(INDIRECT("1:"&amp;LEN(AK135))),1)*1),""))</f>
        <v/>
      </c>
      <c r="AY135" s="237">
        <f t="shared" ca="1" si="10"/>
        <v>0</v>
      </c>
      <c r="AZ135">
        <f t="shared" si="11"/>
        <v>0</v>
      </c>
      <c r="BA135">
        <f t="shared" si="12"/>
        <v>-2</v>
      </c>
      <c r="BB135">
        <f t="shared" si="13"/>
        <v>0</v>
      </c>
    </row>
    <row r="136" spans="1:54" ht="14.25">
      <c r="C136" s="249" t="s">
        <v>5152</v>
      </c>
      <c r="D136" s="469" t="str">
        <f>IF(CNGE_2025_M1_Secc12_Sub1!D135="","",CNGE_2025_M1_Secc12_Sub1!D135)</f>
        <v/>
      </c>
      <c r="E136" s="326"/>
      <c r="F136" s="326"/>
      <c r="G136" s="327"/>
      <c r="H136" s="443"/>
      <c r="I136" s="352"/>
      <c r="J136" s="480"/>
      <c r="K136" s="351"/>
      <c r="L136" s="352"/>
      <c r="M136" s="536"/>
      <c r="N136" s="471"/>
      <c r="O136" s="472"/>
      <c r="P136" s="488" t="str">
        <f>IF(R136="","",VLOOKUP(R136,Presentación!$AL$3:$AM$573,2,FALSE))</f>
        <v/>
      </c>
      <c r="Q136" s="327"/>
      <c r="R136" s="537"/>
      <c r="S136" s="351"/>
      <c r="T136" s="352"/>
      <c r="U136" s="537"/>
      <c r="V136" s="351"/>
      <c r="W136" s="352"/>
      <c r="X136" s="480"/>
      <c r="Y136" s="351"/>
      <c r="Z136" s="352"/>
      <c r="AA136" s="226" t="s">
        <v>5620</v>
      </c>
      <c r="AB136" s="480"/>
      <c r="AC136" s="351"/>
      <c r="AD136" s="352"/>
      <c r="AE136" s="480"/>
      <c r="AF136" s="351"/>
      <c r="AG136" s="352"/>
      <c r="AH136" s="480"/>
      <c r="AI136" s="351"/>
      <c r="AJ136" s="352"/>
      <c r="AK136" s="480"/>
      <c r="AL136" s="351"/>
      <c r="AM136" s="352"/>
      <c r="AN136" s="480"/>
      <c r="AO136" s="352"/>
      <c r="AR136" s="237">
        <f>IF(OR(CNGE_2025_M1_Secc12_Sub2!$S153&lt;&gt;1,COUNTBLANK($D136)=1),IF(COUNTBLANK(H136:AO136)=33,0,1),IF(AND(COUNTBLANK(D136)=1,COUNTA(H136:Z136)=1,COUNTA(AB136:AO136)=0),0,IF(AND(COUNTA(H136:Z136)=7,COUNTA(AB136:AM136)=4,AN136=""),0,IF(AND(COUNTA(D136:O136)=4,COUNTA(P136:Z136)=1,COUNTA(AB136:AM136)=3,AN136&lt;&gt;""),0,1))))</f>
        <v>0</v>
      </c>
      <c r="AS136" s="237">
        <f t="shared" si="7"/>
        <v>0</v>
      </c>
      <c r="AT136" s="310" t="str" cm="1">
        <f t="array" aca="1" ref="AT136" ca="1">_xlfn.TEXTJOIN("",TRUE,IFERROR((MID(X136,ROW(INDIRECT("1:"&amp;LEN(X136))),1)*1),""))</f>
        <v/>
      </c>
      <c r="AU136" s="310" t="str" cm="1">
        <f t="array" aca="1" ref="AU136" ca="1">_xlfn.TEXTJOIN("",TRUE,IFERROR((MID(AB136,ROW(INDIRECT("1:"&amp;LEN(AB136))),1)*1),""))</f>
        <v/>
      </c>
      <c r="AV136" s="237">
        <f t="shared" ca="1" si="8"/>
        <v>0</v>
      </c>
      <c r="AW136" s="237">
        <f t="shared" ca="1" si="9"/>
        <v>0</v>
      </c>
      <c r="AX136" s="310" t="str" cm="1">
        <f t="array" aca="1" ref="AX136" ca="1">_xlfn.TEXTJOIN("",TRUE,IFERROR((MID(AK136,ROW(INDIRECT("1:"&amp;LEN(AK136))),1)*1),""))</f>
        <v/>
      </c>
      <c r="AY136" s="237">
        <f t="shared" ca="1" si="10"/>
        <v>0</v>
      </c>
      <c r="AZ136">
        <f t="shared" si="11"/>
        <v>0</v>
      </c>
      <c r="BA136">
        <f t="shared" si="12"/>
        <v>-2</v>
      </c>
      <c r="BB136">
        <f t="shared" si="13"/>
        <v>0</v>
      </c>
    </row>
    <row r="137" spans="1:54" ht="14.25">
      <c r="C137" s="249" t="s">
        <v>5153</v>
      </c>
      <c r="D137" s="469" t="str">
        <f>IF(CNGE_2025_M1_Secc12_Sub1!D136="","",CNGE_2025_M1_Secc12_Sub1!D136)</f>
        <v/>
      </c>
      <c r="E137" s="326"/>
      <c r="F137" s="326"/>
      <c r="G137" s="327"/>
      <c r="H137" s="443"/>
      <c r="I137" s="352"/>
      <c r="J137" s="480"/>
      <c r="K137" s="351"/>
      <c r="L137" s="352"/>
      <c r="M137" s="536"/>
      <c r="N137" s="471"/>
      <c r="O137" s="472"/>
      <c r="P137" s="488" t="str">
        <f>IF(R137="","",VLOOKUP(R137,Presentación!$AL$3:$AM$573,2,FALSE))</f>
        <v/>
      </c>
      <c r="Q137" s="327"/>
      <c r="R137" s="537"/>
      <c r="S137" s="351"/>
      <c r="T137" s="352"/>
      <c r="U137" s="537"/>
      <c r="V137" s="351"/>
      <c r="W137" s="352"/>
      <c r="X137" s="480"/>
      <c r="Y137" s="351"/>
      <c r="Z137" s="352"/>
      <c r="AA137" s="226" t="s">
        <v>5620</v>
      </c>
      <c r="AB137" s="480"/>
      <c r="AC137" s="351"/>
      <c r="AD137" s="352"/>
      <c r="AE137" s="480"/>
      <c r="AF137" s="351"/>
      <c r="AG137" s="352"/>
      <c r="AH137" s="480"/>
      <c r="AI137" s="351"/>
      <c r="AJ137" s="352"/>
      <c r="AK137" s="480"/>
      <c r="AL137" s="351"/>
      <c r="AM137" s="352"/>
      <c r="AN137" s="480"/>
      <c r="AO137" s="352"/>
      <c r="AR137" s="237">
        <f>IF(OR(CNGE_2025_M1_Secc12_Sub2!$S154&lt;&gt;1,COUNTBLANK($D137)=1),IF(COUNTBLANK(H137:AO137)=33,0,1),IF(AND(COUNTBLANK(D137)=1,COUNTA(H137:Z137)=1,COUNTA(AB137:AO137)=0),0,IF(AND(COUNTA(H137:Z137)=7,COUNTA(AB137:AM137)=4,AN137=""),0,IF(AND(COUNTA(D137:O137)=4,COUNTA(P137:Z137)=1,COUNTA(AB137:AM137)=3,AN137&lt;&gt;""),0,1))))</f>
        <v>0</v>
      </c>
      <c r="AS137" s="237">
        <f t="shared" si="7"/>
        <v>0</v>
      </c>
      <c r="AT137" s="310" t="str" cm="1">
        <f t="array" aca="1" ref="AT137" ca="1">_xlfn.TEXTJOIN("",TRUE,IFERROR((MID(X137,ROW(INDIRECT("1:"&amp;LEN(X137))),1)*1),""))</f>
        <v/>
      </c>
      <c r="AU137" s="310" t="str" cm="1">
        <f t="array" aca="1" ref="AU137" ca="1">_xlfn.TEXTJOIN("",TRUE,IFERROR((MID(AB137,ROW(INDIRECT("1:"&amp;LEN(AB137))),1)*1),""))</f>
        <v/>
      </c>
      <c r="AV137" s="237">
        <f t="shared" ca="1" si="8"/>
        <v>0</v>
      </c>
      <c r="AW137" s="237">
        <f t="shared" ca="1" si="9"/>
        <v>0</v>
      </c>
      <c r="AX137" s="310" t="str" cm="1">
        <f t="array" aca="1" ref="AX137" ca="1">_xlfn.TEXTJOIN("",TRUE,IFERROR((MID(AK137,ROW(INDIRECT("1:"&amp;LEN(AK137))),1)*1),""))</f>
        <v/>
      </c>
      <c r="AY137" s="237">
        <f t="shared" ca="1" si="10"/>
        <v>0</v>
      </c>
      <c r="AZ137">
        <f t="shared" si="11"/>
        <v>0</v>
      </c>
      <c r="BA137">
        <f t="shared" si="12"/>
        <v>-2</v>
      </c>
      <c r="BB137">
        <f t="shared" si="13"/>
        <v>0</v>
      </c>
    </row>
    <row r="138" spans="1:54" ht="14.25">
      <c r="C138" s="249" t="s">
        <v>5154</v>
      </c>
      <c r="D138" s="469" t="str">
        <f>IF(CNGE_2025_M1_Secc12_Sub1!D137="","",CNGE_2025_M1_Secc12_Sub1!D137)</f>
        <v/>
      </c>
      <c r="E138" s="326"/>
      <c r="F138" s="326"/>
      <c r="G138" s="327"/>
      <c r="H138" s="443"/>
      <c r="I138" s="352"/>
      <c r="J138" s="480"/>
      <c r="K138" s="351"/>
      <c r="L138" s="352"/>
      <c r="M138" s="536"/>
      <c r="N138" s="471"/>
      <c r="O138" s="472"/>
      <c r="P138" s="488" t="str">
        <f>IF(R138="","",VLOOKUP(R138,Presentación!$AL$3:$AM$573,2,FALSE))</f>
        <v/>
      </c>
      <c r="Q138" s="327"/>
      <c r="R138" s="537"/>
      <c r="S138" s="351"/>
      <c r="T138" s="352"/>
      <c r="U138" s="537"/>
      <c r="V138" s="351"/>
      <c r="W138" s="352"/>
      <c r="X138" s="480"/>
      <c r="Y138" s="351"/>
      <c r="Z138" s="352"/>
      <c r="AA138" s="226" t="s">
        <v>5620</v>
      </c>
      <c r="AB138" s="480"/>
      <c r="AC138" s="351"/>
      <c r="AD138" s="352"/>
      <c r="AE138" s="480"/>
      <c r="AF138" s="351"/>
      <c r="AG138" s="352"/>
      <c r="AH138" s="480"/>
      <c r="AI138" s="351"/>
      <c r="AJ138" s="352"/>
      <c r="AK138" s="480"/>
      <c r="AL138" s="351"/>
      <c r="AM138" s="352"/>
      <c r="AN138" s="480"/>
      <c r="AO138" s="352"/>
      <c r="AR138" s="237">
        <f>IF(OR(CNGE_2025_M1_Secc12_Sub2!$S155&lt;&gt;1,COUNTBLANK($D138)=1),IF(COUNTBLANK(H138:AO138)=33,0,1),IF(AND(COUNTBLANK(D138)=1,COUNTA(H138:Z138)=1,COUNTA(AB138:AO138)=0),0,IF(AND(COUNTA(H138:Z138)=7,COUNTA(AB138:AM138)=4,AN138=""),0,IF(AND(COUNTA(D138:O138)=4,COUNTA(P138:Z138)=1,COUNTA(AB138:AM138)=3,AN138&lt;&gt;""),0,1))))</f>
        <v>0</v>
      </c>
      <c r="AS138" s="237">
        <f t="shared" si="7"/>
        <v>0</v>
      </c>
      <c r="AT138" s="310" t="str" cm="1">
        <f t="array" aca="1" ref="AT138" ca="1">_xlfn.TEXTJOIN("",TRUE,IFERROR((MID(X138,ROW(INDIRECT("1:"&amp;LEN(X138))),1)*1),""))</f>
        <v/>
      </c>
      <c r="AU138" s="310" t="str" cm="1">
        <f t="array" aca="1" ref="AU138" ca="1">_xlfn.TEXTJOIN("",TRUE,IFERROR((MID(AB138,ROW(INDIRECT("1:"&amp;LEN(AB138))),1)*1),""))</f>
        <v/>
      </c>
      <c r="AV138" s="237">
        <f t="shared" ca="1" si="8"/>
        <v>0</v>
      </c>
      <c r="AW138" s="237">
        <f t="shared" ca="1" si="9"/>
        <v>0</v>
      </c>
      <c r="AX138" s="310" t="str" cm="1">
        <f t="array" aca="1" ref="AX138" ca="1">_xlfn.TEXTJOIN("",TRUE,IFERROR((MID(AK138,ROW(INDIRECT("1:"&amp;LEN(AK138))),1)*1),""))</f>
        <v/>
      </c>
      <c r="AY138" s="237">
        <f t="shared" ca="1" si="10"/>
        <v>0</v>
      </c>
      <c r="AZ138">
        <f t="shared" si="11"/>
        <v>0</v>
      </c>
      <c r="BA138">
        <f t="shared" si="12"/>
        <v>-2</v>
      </c>
      <c r="BB138">
        <f t="shared" si="13"/>
        <v>0</v>
      </c>
    </row>
    <row r="139" spans="1:54" ht="14.25">
      <c r="C139" s="249" t="s">
        <v>5155</v>
      </c>
      <c r="D139" s="469" t="str">
        <f>IF(CNGE_2025_M1_Secc12_Sub1!D138="","",CNGE_2025_M1_Secc12_Sub1!D138)</f>
        <v/>
      </c>
      <c r="E139" s="326"/>
      <c r="F139" s="326"/>
      <c r="G139" s="327"/>
      <c r="H139" s="443"/>
      <c r="I139" s="352"/>
      <c r="J139" s="480"/>
      <c r="K139" s="351"/>
      <c r="L139" s="352"/>
      <c r="M139" s="536"/>
      <c r="N139" s="471"/>
      <c r="O139" s="472"/>
      <c r="P139" s="488" t="str">
        <f>IF(R139="","",VLOOKUP(R139,Presentación!$AL$3:$AM$573,2,FALSE))</f>
        <v/>
      </c>
      <c r="Q139" s="327"/>
      <c r="R139" s="537"/>
      <c r="S139" s="351"/>
      <c r="T139" s="352"/>
      <c r="U139" s="537"/>
      <c r="V139" s="351"/>
      <c r="W139" s="352"/>
      <c r="X139" s="480"/>
      <c r="Y139" s="351"/>
      <c r="Z139" s="352"/>
      <c r="AA139" s="226" t="s">
        <v>5620</v>
      </c>
      <c r="AB139" s="480"/>
      <c r="AC139" s="351"/>
      <c r="AD139" s="352"/>
      <c r="AE139" s="480"/>
      <c r="AF139" s="351"/>
      <c r="AG139" s="352"/>
      <c r="AH139" s="480"/>
      <c r="AI139" s="351"/>
      <c r="AJ139" s="352"/>
      <c r="AK139" s="480"/>
      <c r="AL139" s="351"/>
      <c r="AM139" s="352"/>
      <c r="AN139" s="480"/>
      <c r="AO139" s="352"/>
      <c r="AR139" s="237">
        <f>IF(OR(CNGE_2025_M1_Secc12_Sub2!$S156&lt;&gt;1,COUNTBLANK($D139)=1),IF(COUNTBLANK(H139:AO139)=33,0,1),IF(AND(COUNTBLANK(D139)=1,COUNTA(H139:Z139)=1,COUNTA(AB139:AO139)=0),0,IF(AND(COUNTA(H139:Z139)=7,COUNTA(AB139:AM139)=4,AN139=""),0,IF(AND(COUNTA(D139:O139)=4,COUNTA(P139:Z139)=1,COUNTA(AB139:AM139)=3,AN139&lt;&gt;""),0,1))))</f>
        <v>0</v>
      </c>
      <c r="AS139" s="237">
        <f t="shared" si="7"/>
        <v>0</v>
      </c>
      <c r="AT139" s="310" t="str" cm="1">
        <f t="array" aca="1" ref="AT139" ca="1">_xlfn.TEXTJOIN("",TRUE,IFERROR((MID(X139,ROW(INDIRECT("1:"&amp;LEN(X139))),1)*1),""))</f>
        <v/>
      </c>
      <c r="AU139" s="310" t="str" cm="1">
        <f t="array" aca="1" ref="AU139" ca="1">_xlfn.TEXTJOIN("",TRUE,IFERROR((MID(AB139,ROW(INDIRECT("1:"&amp;LEN(AB139))),1)*1),""))</f>
        <v/>
      </c>
      <c r="AV139" s="237">
        <f t="shared" ca="1" si="8"/>
        <v>0</v>
      </c>
      <c r="AW139" s="237">
        <f t="shared" ca="1" si="9"/>
        <v>0</v>
      </c>
      <c r="AX139" s="310" t="str" cm="1">
        <f t="array" aca="1" ref="AX139" ca="1">_xlfn.TEXTJOIN("",TRUE,IFERROR((MID(AK139,ROW(INDIRECT("1:"&amp;LEN(AK139))),1)*1),""))</f>
        <v/>
      </c>
      <c r="AY139" s="237">
        <f t="shared" ca="1" si="10"/>
        <v>0</v>
      </c>
      <c r="AZ139">
        <f t="shared" si="11"/>
        <v>0</v>
      </c>
      <c r="BA139">
        <f t="shared" si="12"/>
        <v>-2</v>
      </c>
      <c r="BB139">
        <f t="shared" si="13"/>
        <v>0</v>
      </c>
    </row>
    <row r="140" spans="1:54" ht="14.25">
      <c r="C140" s="249" t="s">
        <v>5156</v>
      </c>
      <c r="D140" s="469" t="str">
        <f>IF(CNGE_2025_M1_Secc12_Sub1!D139="","",CNGE_2025_M1_Secc12_Sub1!D139)</f>
        <v/>
      </c>
      <c r="E140" s="326"/>
      <c r="F140" s="326"/>
      <c r="G140" s="327"/>
      <c r="H140" s="443"/>
      <c r="I140" s="352"/>
      <c r="J140" s="480"/>
      <c r="K140" s="351"/>
      <c r="L140" s="352"/>
      <c r="M140" s="536"/>
      <c r="N140" s="471"/>
      <c r="O140" s="472"/>
      <c r="P140" s="488" t="str">
        <f>IF(R140="","",VLOOKUP(R140,Presentación!$AL$3:$AM$573,2,FALSE))</f>
        <v/>
      </c>
      <c r="Q140" s="327"/>
      <c r="R140" s="537"/>
      <c r="S140" s="351"/>
      <c r="T140" s="352"/>
      <c r="U140" s="537"/>
      <c r="V140" s="351"/>
      <c r="W140" s="352"/>
      <c r="X140" s="480"/>
      <c r="Y140" s="351"/>
      <c r="Z140" s="352"/>
      <c r="AA140" s="226" t="s">
        <v>5620</v>
      </c>
      <c r="AB140" s="480"/>
      <c r="AC140" s="351"/>
      <c r="AD140" s="352"/>
      <c r="AE140" s="480"/>
      <c r="AF140" s="351"/>
      <c r="AG140" s="352"/>
      <c r="AH140" s="480"/>
      <c r="AI140" s="351"/>
      <c r="AJ140" s="352"/>
      <c r="AK140" s="480"/>
      <c r="AL140" s="351"/>
      <c r="AM140" s="352"/>
      <c r="AN140" s="480"/>
      <c r="AO140" s="352"/>
      <c r="AR140" s="237">
        <f>IF(OR(CNGE_2025_M1_Secc12_Sub2!$S157&lt;&gt;1,COUNTBLANK($D140)=1),IF(COUNTBLANK(H140:AO140)=33,0,1),IF(AND(COUNTBLANK(D140)=1,COUNTA(H140:Z140)=1,COUNTA(AB140:AO140)=0),0,IF(AND(COUNTA(H140:Z140)=7,COUNTA(AB140:AM140)=4,AN140=""),0,IF(AND(COUNTA(D140:O140)=4,COUNTA(P140:Z140)=1,COUNTA(AB140:AM140)=3,AN140&lt;&gt;""),0,1))))</f>
        <v>0</v>
      </c>
      <c r="AS140" s="237">
        <f t="shared" si="7"/>
        <v>0</v>
      </c>
      <c r="AT140" s="310" t="str" cm="1">
        <f t="array" aca="1" ref="AT140" ca="1">_xlfn.TEXTJOIN("",TRUE,IFERROR((MID(X140,ROW(INDIRECT("1:"&amp;LEN(X140))),1)*1),""))</f>
        <v/>
      </c>
      <c r="AU140" s="310" t="str" cm="1">
        <f t="array" aca="1" ref="AU140" ca="1">_xlfn.TEXTJOIN("",TRUE,IFERROR((MID(AB140,ROW(INDIRECT("1:"&amp;LEN(AB140))),1)*1),""))</f>
        <v/>
      </c>
      <c r="AV140" s="237">
        <f t="shared" ca="1" si="8"/>
        <v>0</v>
      </c>
      <c r="AW140" s="237">
        <f t="shared" ca="1" si="9"/>
        <v>0</v>
      </c>
      <c r="AX140" s="310" t="str" cm="1">
        <f t="array" aca="1" ref="AX140" ca="1">_xlfn.TEXTJOIN("",TRUE,IFERROR((MID(AK140,ROW(INDIRECT("1:"&amp;LEN(AK140))),1)*1),""))</f>
        <v/>
      </c>
      <c r="AY140" s="237">
        <f t="shared" ca="1" si="10"/>
        <v>0</v>
      </c>
      <c r="AZ140">
        <f t="shared" si="11"/>
        <v>0</v>
      </c>
      <c r="BA140">
        <f t="shared" si="12"/>
        <v>-2</v>
      </c>
      <c r="BB140">
        <f t="shared" si="13"/>
        <v>0</v>
      </c>
    </row>
    <row r="141" spans="1:54" ht="14.25">
      <c r="C141" s="251" t="s">
        <v>5157</v>
      </c>
      <c r="D141" s="469" t="str">
        <f>IF(CNGE_2025_M1_Secc12_Sub1!D140="","",CNGE_2025_M1_Secc12_Sub1!D140)</f>
        <v/>
      </c>
      <c r="E141" s="326"/>
      <c r="F141" s="326"/>
      <c r="G141" s="327"/>
      <c r="H141" s="443"/>
      <c r="I141" s="352"/>
      <c r="J141" s="480"/>
      <c r="K141" s="351"/>
      <c r="L141" s="352"/>
      <c r="M141" s="536"/>
      <c r="N141" s="471"/>
      <c r="O141" s="472"/>
      <c r="P141" s="488" t="str">
        <f>IF(R141="","",VLOOKUP(R141,Presentación!$AL$3:$AM$573,2,FALSE))</f>
        <v/>
      </c>
      <c r="Q141" s="327"/>
      <c r="R141" s="537"/>
      <c r="S141" s="351"/>
      <c r="T141" s="352"/>
      <c r="U141" s="537"/>
      <c r="V141" s="351"/>
      <c r="W141" s="352"/>
      <c r="X141" s="480"/>
      <c r="Y141" s="351"/>
      <c r="Z141" s="352"/>
      <c r="AA141" s="226" t="s">
        <v>5620</v>
      </c>
      <c r="AB141" s="480"/>
      <c r="AC141" s="351"/>
      <c r="AD141" s="352"/>
      <c r="AE141" s="480"/>
      <c r="AF141" s="351"/>
      <c r="AG141" s="352"/>
      <c r="AH141" s="480"/>
      <c r="AI141" s="351"/>
      <c r="AJ141" s="352"/>
      <c r="AK141" s="480"/>
      <c r="AL141" s="351"/>
      <c r="AM141" s="352"/>
      <c r="AN141" s="480"/>
      <c r="AO141" s="352"/>
      <c r="AR141" s="237">
        <f>IF(OR(CNGE_2025_M1_Secc12_Sub2!$S158&lt;&gt;1,COUNTBLANK($D141)=1),IF(COUNTBLANK(H141:AO141)=33,0,1),IF(AND(COUNTBLANK(D141)=1,COUNTA(H141:Z141)=1,COUNTA(AB141:AO141)=0),0,IF(AND(COUNTA(H141:Z141)=7,COUNTA(AB141:AM141)=4,AN141=""),0,IF(AND(COUNTA(D141:O141)=4,COUNTA(P141:Z141)=1,COUNTA(AB141:AM141)=3,AN141&lt;&gt;""),0,1))))</f>
        <v>0</v>
      </c>
      <c r="AS141" s="237">
        <f t="shared" si="7"/>
        <v>0</v>
      </c>
      <c r="AT141" s="310" t="str" cm="1">
        <f t="array" aca="1" ref="AT141" ca="1">_xlfn.TEXTJOIN("",TRUE,IFERROR((MID(X141,ROW(INDIRECT("1:"&amp;LEN(X141))),1)*1),""))</f>
        <v/>
      </c>
      <c r="AU141" s="310" t="str" cm="1">
        <f t="array" aca="1" ref="AU141" ca="1">_xlfn.TEXTJOIN("",TRUE,IFERROR((MID(AB141,ROW(INDIRECT("1:"&amp;LEN(AB141))),1)*1),""))</f>
        <v/>
      </c>
      <c r="AV141" s="237">
        <f t="shared" ca="1" si="8"/>
        <v>0</v>
      </c>
      <c r="AW141" s="237">
        <f t="shared" ca="1" si="9"/>
        <v>0</v>
      </c>
      <c r="AX141" s="310" t="str" cm="1">
        <f t="array" aca="1" ref="AX141" ca="1">_xlfn.TEXTJOIN("",TRUE,IFERROR((MID(AK141,ROW(INDIRECT("1:"&amp;LEN(AK141))),1)*1),""))</f>
        <v/>
      </c>
      <c r="AY141" s="237">
        <f t="shared" ca="1" si="10"/>
        <v>0</v>
      </c>
      <c r="AZ141">
        <f t="shared" si="11"/>
        <v>0</v>
      </c>
      <c r="BA141">
        <f t="shared" si="12"/>
        <v>-2</v>
      </c>
      <c r="BB141">
        <f t="shared" si="13"/>
        <v>0</v>
      </c>
    </row>
    <row r="142" spans="1:54" ht="14.25">
      <c r="C142" s="251" t="s">
        <v>5158</v>
      </c>
      <c r="D142" s="469" t="str">
        <f>IF(CNGE_2025_M1_Secc12_Sub1!D141="","",CNGE_2025_M1_Secc12_Sub1!D141)</f>
        <v/>
      </c>
      <c r="E142" s="326"/>
      <c r="F142" s="326"/>
      <c r="G142" s="327"/>
      <c r="H142" s="443"/>
      <c r="I142" s="352"/>
      <c r="J142" s="480"/>
      <c r="K142" s="351"/>
      <c r="L142" s="352"/>
      <c r="M142" s="536"/>
      <c r="N142" s="471"/>
      <c r="O142" s="472"/>
      <c r="P142" s="488" t="str">
        <f>IF(R142="","",VLOOKUP(R142,Presentación!$AL$3:$AM$573,2,FALSE))</f>
        <v/>
      </c>
      <c r="Q142" s="327"/>
      <c r="R142" s="537"/>
      <c r="S142" s="351"/>
      <c r="T142" s="352"/>
      <c r="U142" s="537"/>
      <c r="V142" s="351"/>
      <c r="W142" s="352"/>
      <c r="X142" s="480"/>
      <c r="Y142" s="351"/>
      <c r="Z142" s="352"/>
      <c r="AA142" s="226" t="s">
        <v>5620</v>
      </c>
      <c r="AB142" s="480"/>
      <c r="AC142" s="351"/>
      <c r="AD142" s="352"/>
      <c r="AE142" s="480"/>
      <c r="AF142" s="351"/>
      <c r="AG142" s="352"/>
      <c r="AH142" s="480"/>
      <c r="AI142" s="351"/>
      <c r="AJ142" s="352"/>
      <c r="AK142" s="480"/>
      <c r="AL142" s="351"/>
      <c r="AM142" s="352"/>
      <c r="AN142" s="480"/>
      <c r="AO142" s="352"/>
      <c r="AR142" s="237">
        <f>IF(OR(CNGE_2025_M1_Secc12_Sub2!$S159&lt;&gt;1,COUNTBLANK($D142)=1),IF(COUNTBLANK(H142:AO142)=33,0,1),IF(AND(COUNTBLANK(D142)=1,COUNTA(H142:Z142)=1,COUNTA(AB142:AO142)=0),0,IF(AND(COUNTA(H142:Z142)=7,COUNTA(AB142:AM142)=4,AN142=""),0,IF(AND(COUNTA(D142:O142)=4,COUNTA(P142:Z142)=1,COUNTA(AB142:AM142)=3,AN142&lt;&gt;""),0,1))))</f>
        <v>0</v>
      </c>
      <c r="AS142" s="237">
        <f t="shared" si="7"/>
        <v>0</v>
      </c>
      <c r="AT142" s="310" t="str" cm="1">
        <f t="array" aca="1" ref="AT142" ca="1">_xlfn.TEXTJOIN("",TRUE,IFERROR((MID(X142,ROW(INDIRECT("1:"&amp;LEN(X142))),1)*1),""))</f>
        <v/>
      </c>
      <c r="AU142" s="310" t="str" cm="1">
        <f t="array" aca="1" ref="AU142" ca="1">_xlfn.TEXTJOIN("",TRUE,IFERROR((MID(AB142,ROW(INDIRECT("1:"&amp;LEN(AB142))),1)*1),""))</f>
        <v/>
      </c>
      <c r="AV142" s="237">
        <f t="shared" ca="1" si="8"/>
        <v>0</v>
      </c>
      <c r="AW142" s="237">
        <f t="shared" ca="1" si="9"/>
        <v>0</v>
      </c>
      <c r="AX142" s="310" t="str" cm="1">
        <f t="array" aca="1" ref="AX142" ca="1">_xlfn.TEXTJOIN("",TRUE,IFERROR((MID(AK142,ROW(INDIRECT("1:"&amp;LEN(AK142))),1)*1),""))</f>
        <v/>
      </c>
      <c r="AY142" s="237">
        <f t="shared" ca="1" si="10"/>
        <v>0</v>
      </c>
      <c r="AZ142">
        <f t="shared" si="11"/>
        <v>0</v>
      </c>
      <c r="BA142">
        <f t="shared" si="12"/>
        <v>-2</v>
      </c>
      <c r="BB142">
        <f t="shared" si="13"/>
        <v>0</v>
      </c>
    </row>
    <row r="143" spans="1:54" ht="14.25">
      <c r="C143" s="251" t="s">
        <v>5159</v>
      </c>
      <c r="D143" s="469" t="str">
        <f>IF(CNGE_2025_M1_Secc12_Sub1!D142="","",CNGE_2025_M1_Secc12_Sub1!D142)</f>
        <v/>
      </c>
      <c r="E143" s="326"/>
      <c r="F143" s="326"/>
      <c r="G143" s="327"/>
      <c r="H143" s="443"/>
      <c r="I143" s="352"/>
      <c r="J143" s="480"/>
      <c r="K143" s="351"/>
      <c r="L143" s="352"/>
      <c r="M143" s="536"/>
      <c r="N143" s="471"/>
      <c r="O143" s="472"/>
      <c r="P143" s="488" t="str">
        <f>IF(R143="","",VLOOKUP(R143,Presentación!$AL$3:$AM$573,2,FALSE))</f>
        <v/>
      </c>
      <c r="Q143" s="327"/>
      <c r="R143" s="537"/>
      <c r="S143" s="351"/>
      <c r="T143" s="352"/>
      <c r="U143" s="537"/>
      <c r="V143" s="351"/>
      <c r="W143" s="352"/>
      <c r="X143" s="480"/>
      <c r="Y143" s="351"/>
      <c r="Z143" s="352"/>
      <c r="AA143" s="226" t="s">
        <v>5620</v>
      </c>
      <c r="AB143" s="480"/>
      <c r="AC143" s="351"/>
      <c r="AD143" s="352"/>
      <c r="AE143" s="480"/>
      <c r="AF143" s="351"/>
      <c r="AG143" s="352"/>
      <c r="AH143" s="480"/>
      <c r="AI143" s="351"/>
      <c r="AJ143" s="352"/>
      <c r="AK143" s="480"/>
      <c r="AL143" s="351"/>
      <c r="AM143" s="352"/>
      <c r="AN143" s="480"/>
      <c r="AO143" s="352"/>
      <c r="AR143" s="237">
        <f>IF(OR(CNGE_2025_M1_Secc12_Sub2!$S160&lt;&gt;1,COUNTBLANK($D143)=1),IF(COUNTBLANK(H143:AO143)=33,0,1),IF(AND(COUNTBLANK(D143)=1,COUNTA(H143:Z143)=1,COUNTA(AB143:AO143)=0),0,IF(AND(COUNTA(H143:Z143)=7,COUNTA(AB143:AM143)=4,AN143=""),0,IF(AND(COUNTA(D143:O143)=4,COUNTA(P143:Z143)=1,COUNTA(AB143:AM143)=3,AN143&lt;&gt;""),0,1))))</f>
        <v>0</v>
      </c>
      <c r="AS143" s="237">
        <f t="shared" si="7"/>
        <v>0</v>
      </c>
      <c r="AT143" s="310" t="str" cm="1">
        <f t="array" aca="1" ref="AT143" ca="1">_xlfn.TEXTJOIN("",TRUE,IFERROR((MID(X143,ROW(INDIRECT("1:"&amp;LEN(X143))),1)*1),""))</f>
        <v/>
      </c>
      <c r="AU143" s="310" t="str" cm="1">
        <f t="array" aca="1" ref="AU143" ca="1">_xlfn.TEXTJOIN("",TRUE,IFERROR((MID(AB143,ROW(INDIRECT("1:"&amp;LEN(AB143))),1)*1),""))</f>
        <v/>
      </c>
      <c r="AV143" s="237">
        <f t="shared" ca="1" si="8"/>
        <v>0</v>
      </c>
      <c r="AW143" s="237">
        <f t="shared" ca="1" si="9"/>
        <v>0</v>
      </c>
      <c r="AX143" s="310" t="str" cm="1">
        <f t="array" aca="1" ref="AX143" ca="1">_xlfn.TEXTJOIN("",TRUE,IFERROR((MID(AK143,ROW(INDIRECT("1:"&amp;LEN(AK143))),1)*1),""))</f>
        <v/>
      </c>
      <c r="AY143" s="237">
        <f t="shared" ca="1" si="10"/>
        <v>0</v>
      </c>
      <c r="AZ143">
        <f t="shared" si="11"/>
        <v>0</v>
      </c>
      <c r="BA143">
        <f t="shared" si="12"/>
        <v>-2</v>
      </c>
      <c r="BB143">
        <f t="shared" si="13"/>
        <v>0</v>
      </c>
    </row>
    <row r="144" spans="1:54" ht="14.25">
      <c r="C144" s="251" t="s">
        <v>5160</v>
      </c>
      <c r="D144" s="469" t="str">
        <f>IF(CNGE_2025_M1_Secc12_Sub1!D143="","",CNGE_2025_M1_Secc12_Sub1!D143)</f>
        <v/>
      </c>
      <c r="E144" s="326"/>
      <c r="F144" s="326"/>
      <c r="G144" s="327"/>
      <c r="H144" s="443"/>
      <c r="I144" s="352"/>
      <c r="J144" s="480"/>
      <c r="K144" s="351"/>
      <c r="L144" s="352"/>
      <c r="M144" s="536"/>
      <c r="N144" s="471"/>
      <c r="O144" s="472"/>
      <c r="P144" s="488" t="str">
        <f>IF(R144="","",VLOOKUP(R144,Presentación!$AL$3:$AM$573,2,FALSE))</f>
        <v/>
      </c>
      <c r="Q144" s="327"/>
      <c r="R144" s="537"/>
      <c r="S144" s="351"/>
      <c r="T144" s="352"/>
      <c r="U144" s="537"/>
      <c r="V144" s="351"/>
      <c r="W144" s="352"/>
      <c r="X144" s="480"/>
      <c r="Y144" s="351"/>
      <c r="Z144" s="352"/>
      <c r="AA144" s="226" t="s">
        <v>5620</v>
      </c>
      <c r="AB144" s="480"/>
      <c r="AC144" s="351"/>
      <c r="AD144" s="352"/>
      <c r="AE144" s="480"/>
      <c r="AF144" s="351"/>
      <c r="AG144" s="352"/>
      <c r="AH144" s="480"/>
      <c r="AI144" s="351"/>
      <c r="AJ144" s="352"/>
      <c r="AK144" s="480"/>
      <c r="AL144" s="351"/>
      <c r="AM144" s="352"/>
      <c r="AN144" s="480"/>
      <c r="AO144" s="352"/>
      <c r="AR144" s="237">
        <f>IF(OR(CNGE_2025_M1_Secc12_Sub2!$S161&lt;&gt;1,COUNTBLANK($D144)=1),IF(COUNTBLANK(H144:AO144)=33,0,1),IF(AND(COUNTBLANK(D144)=1,COUNTA(H144:Z144)=1,COUNTA(AB144:AO144)=0),0,IF(AND(COUNTA(H144:Z144)=7,COUNTA(AB144:AM144)=4,AN144=""),0,IF(AND(COUNTA(D144:O144)=4,COUNTA(P144:Z144)=1,COUNTA(AB144:AM144)=3,AN144&lt;&gt;""),0,1))))</f>
        <v>0</v>
      </c>
      <c r="AS144" s="237">
        <f t="shared" si="7"/>
        <v>0</v>
      </c>
      <c r="AT144" s="310" t="str" cm="1">
        <f t="array" aca="1" ref="AT144" ca="1">_xlfn.TEXTJOIN("",TRUE,IFERROR((MID(X144,ROW(INDIRECT("1:"&amp;LEN(X144))),1)*1),""))</f>
        <v/>
      </c>
      <c r="AU144" s="310" t="str" cm="1">
        <f t="array" aca="1" ref="AU144" ca="1">_xlfn.TEXTJOIN("",TRUE,IFERROR((MID(AB144,ROW(INDIRECT("1:"&amp;LEN(AB144))),1)*1),""))</f>
        <v/>
      </c>
      <c r="AV144" s="237">
        <f t="shared" ca="1" si="8"/>
        <v>0</v>
      </c>
      <c r="AW144" s="237">
        <f t="shared" ca="1" si="9"/>
        <v>0</v>
      </c>
      <c r="AX144" s="310" t="str" cm="1">
        <f t="array" aca="1" ref="AX144" ca="1">_xlfn.TEXTJOIN("",TRUE,IFERROR((MID(AK144,ROW(INDIRECT("1:"&amp;LEN(AK144))),1)*1),""))</f>
        <v/>
      </c>
      <c r="AY144" s="237">
        <f t="shared" ca="1" si="10"/>
        <v>0</v>
      </c>
      <c r="AZ144">
        <f t="shared" si="11"/>
        <v>0</v>
      </c>
      <c r="BA144">
        <f t="shared" si="12"/>
        <v>-2</v>
      </c>
      <c r="BB144">
        <f t="shared" si="13"/>
        <v>0</v>
      </c>
    </row>
    <row r="145" spans="1:54" ht="14.25">
      <c r="C145" s="251" t="s">
        <v>5161</v>
      </c>
      <c r="D145" s="469" t="str">
        <f>IF(CNGE_2025_M1_Secc12_Sub1!D144="","",CNGE_2025_M1_Secc12_Sub1!D144)</f>
        <v/>
      </c>
      <c r="E145" s="326"/>
      <c r="F145" s="326"/>
      <c r="G145" s="327"/>
      <c r="H145" s="443"/>
      <c r="I145" s="352"/>
      <c r="J145" s="480"/>
      <c r="K145" s="351"/>
      <c r="L145" s="352"/>
      <c r="M145" s="536"/>
      <c r="N145" s="471"/>
      <c r="O145" s="472"/>
      <c r="P145" s="488" t="str">
        <f>IF(R145="","",VLOOKUP(R145,Presentación!$AL$3:$AM$573,2,FALSE))</f>
        <v/>
      </c>
      <c r="Q145" s="327"/>
      <c r="R145" s="537"/>
      <c r="S145" s="351"/>
      <c r="T145" s="352"/>
      <c r="U145" s="537"/>
      <c r="V145" s="351"/>
      <c r="W145" s="352"/>
      <c r="X145" s="480"/>
      <c r="Y145" s="351"/>
      <c r="Z145" s="352"/>
      <c r="AA145" s="226" t="s">
        <v>5620</v>
      </c>
      <c r="AB145" s="480"/>
      <c r="AC145" s="351"/>
      <c r="AD145" s="352"/>
      <c r="AE145" s="480"/>
      <c r="AF145" s="351"/>
      <c r="AG145" s="352"/>
      <c r="AH145" s="480"/>
      <c r="AI145" s="351"/>
      <c r="AJ145" s="352"/>
      <c r="AK145" s="480"/>
      <c r="AL145" s="351"/>
      <c r="AM145" s="352"/>
      <c r="AN145" s="480"/>
      <c r="AO145" s="352"/>
      <c r="AR145" s="237">
        <f>IF(OR(CNGE_2025_M1_Secc12_Sub2!$S162&lt;&gt;1,COUNTBLANK($D145)=1),IF(COUNTBLANK(H145:AO145)=33,0,1),IF(AND(COUNTBLANK(D145)=1,COUNTA(H145:Z145)=1,COUNTA(AB145:AO145)=0),0,IF(AND(COUNTA(H145:Z145)=7,COUNTA(AB145:AM145)=4,AN145=""),0,IF(AND(COUNTA(D145:O145)=4,COUNTA(P145:Z145)=1,COUNTA(AB145:AM145)=3,AN145&lt;&gt;""),0,1))))</f>
        <v>0</v>
      </c>
      <c r="AS145" s="237">
        <f t="shared" si="7"/>
        <v>0</v>
      </c>
      <c r="AT145" s="310" t="str" cm="1">
        <f t="array" aca="1" ref="AT145" ca="1">_xlfn.TEXTJOIN("",TRUE,IFERROR((MID(X145,ROW(INDIRECT("1:"&amp;LEN(X145))),1)*1),""))</f>
        <v/>
      </c>
      <c r="AU145" s="310" t="str" cm="1">
        <f t="array" aca="1" ref="AU145" ca="1">_xlfn.TEXTJOIN("",TRUE,IFERROR((MID(AB145,ROW(INDIRECT("1:"&amp;LEN(AB145))),1)*1),""))</f>
        <v/>
      </c>
      <c r="AV145" s="237">
        <f t="shared" ca="1" si="8"/>
        <v>0</v>
      </c>
      <c r="AW145" s="237">
        <f t="shared" ca="1" si="9"/>
        <v>0</v>
      </c>
      <c r="AX145" s="310" t="str" cm="1">
        <f t="array" aca="1" ref="AX145" ca="1">_xlfn.TEXTJOIN("",TRUE,IFERROR((MID(AK145,ROW(INDIRECT("1:"&amp;LEN(AK145))),1)*1),""))</f>
        <v/>
      </c>
      <c r="AY145" s="237">
        <f t="shared" ca="1" si="10"/>
        <v>0</v>
      </c>
      <c r="AZ145">
        <f t="shared" si="11"/>
        <v>0</v>
      </c>
      <c r="BA145">
        <f t="shared" si="12"/>
        <v>-2</v>
      </c>
      <c r="BB145">
        <f t="shared" si="13"/>
        <v>0</v>
      </c>
    </row>
    <row r="146" spans="1:54" ht="14.25">
      <c r="C146" s="251" t="s">
        <v>5162</v>
      </c>
      <c r="D146" s="469" t="str">
        <f>IF(CNGE_2025_M1_Secc12_Sub1!D145="","",CNGE_2025_M1_Secc12_Sub1!D145)</f>
        <v/>
      </c>
      <c r="E146" s="326"/>
      <c r="F146" s="326"/>
      <c r="G146" s="327"/>
      <c r="H146" s="443"/>
      <c r="I146" s="352"/>
      <c r="J146" s="480"/>
      <c r="K146" s="351"/>
      <c r="L146" s="352"/>
      <c r="M146" s="536"/>
      <c r="N146" s="471"/>
      <c r="O146" s="472"/>
      <c r="P146" s="488" t="str">
        <f>IF(R146="","",VLOOKUP(R146,Presentación!$AL$3:$AM$573,2,FALSE))</f>
        <v/>
      </c>
      <c r="Q146" s="327"/>
      <c r="R146" s="537"/>
      <c r="S146" s="351"/>
      <c r="T146" s="352"/>
      <c r="U146" s="537"/>
      <c r="V146" s="351"/>
      <c r="W146" s="352"/>
      <c r="X146" s="480"/>
      <c r="Y146" s="351"/>
      <c r="Z146" s="352"/>
      <c r="AA146" s="226" t="s">
        <v>5620</v>
      </c>
      <c r="AB146" s="480"/>
      <c r="AC146" s="351"/>
      <c r="AD146" s="352"/>
      <c r="AE146" s="480"/>
      <c r="AF146" s="351"/>
      <c r="AG146" s="352"/>
      <c r="AH146" s="480"/>
      <c r="AI146" s="351"/>
      <c r="AJ146" s="352"/>
      <c r="AK146" s="480"/>
      <c r="AL146" s="351"/>
      <c r="AM146" s="352"/>
      <c r="AN146" s="480"/>
      <c r="AO146" s="352"/>
      <c r="AR146" s="237">
        <f>IF(OR(CNGE_2025_M1_Secc12_Sub2!$S163&lt;&gt;1,COUNTBLANK($D146)=1),IF(COUNTBLANK(H146:AO146)=33,0,1),IF(AND(COUNTBLANK(D146)=1,COUNTA(H146:Z146)=1,COUNTA(AB146:AO146)=0),0,IF(AND(COUNTA(H146:Z146)=7,COUNTA(AB146:AM146)=4,AN146=""),0,IF(AND(COUNTA(D146:O146)=4,COUNTA(P146:Z146)=1,COUNTA(AB146:AM146)=3,AN146&lt;&gt;""),0,1))))</f>
        <v>0</v>
      </c>
      <c r="AS146" s="237">
        <f t="shared" si="7"/>
        <v>0</v>
      </c>
      <c r="AT146" s="310" t="str" cm="1">
        <f t="array" aca="1" ref="AT146" ca="1">_xlfn.TEXTJOIN("",TRUE,IFERROR((MID(X146,ROW(INDIRECT("1:"&amp;LEN(X146))),1)*1),""))</f>
        <v/>
      </c>
      <c r="AU146" s="310" t="str" cm="1">
        <f t="array" aca="1" ref="AU146" ca="1">_xlfn.TEXTJOIN("",TRUE,IFERROR((MID(AB146,ROW(INDIRECT("1:"&amp;LEN(AB146))),1)*1),""))</f>
        <v/>
      </c>
      <c r="AV146" s="237">
        <f t="shared" ca="1" si="8"/>
        <v>0</v>
      </c>
      <c r="AW146" s="237">
        <f t="shared" ca="1" si="9"/>
        <v>0</v>
      </c>
      <c r="AX146" s="310" t="str" cm="1">
        <f t="array" aca="1" ref="AX146" ca="1">_xlfn.TEXTJOIN("",TRUE,IFERROR((MID(AK146,ROW(INDIRECT("1:"&amp;LEN(AK146))),1)*1),""))</f>
        <v/>
      </c>
      <c r="AY146" s="237">
        <f t="shared" ca="1" si="10"/>
        <v>0</v>
      </c>
      <c r="AZ146">
        <f t="shared" si="11"/>
        <v>0</v>
      </c>
      <c r="BA146">
        <f t="shared" si="12"/>
        <v>-2</v>
      </c>
      <c r="BB146">
        <f t="shared" si="13"/>
        <v>0</v>
      </c>
    </row>
    <row r="147" spans="1:54" ht="14.25">
      <c r="C147" s="251" t="s">
        <v>5163</v>
      </c>
      <c r="D147" s="469" t="str">
        <f>IF(CNGE_2025_M1_Secc12_Sub1!D146="","",CNGE_2025_M1_Secc12_Sub1!D146)</f>
        <v/>
      </c>
      <c r="E147" s="326"/>
      <c r="F147" s="326"/>
      <c r="G147" s="327"/>
      <c r="H147" s="443"/>
      <c r="I147" s="352"/>
      <c r="J147" s="480"/>
      <c r="K147" s="351"/>
      <c r="L147" s="352"/>
      <c r="M147" s="536"/>
      <c r="N147" s="471"/>
      <c r="O147" s="472"/>
      <c r="P147" s="488" t="str">
        <f>IF(R147="","",VLOOKUP(R147,Presentación!$AL$3:$AM$573,2,FALSE))</f>
        <v/>
      </c>
      <c r="Q147" s="327"/>
      <c r="R147" s="537"/>
      <c r="S147" s="351"/>
      <c r="T147" s="352"/>
      <c r="U147" s="537"/>
      <c r="V147" s="351"/>
      <c r="W147" s="352"/>
      <c r="X147" s="480"/>
      <c r="Y147" s="351"/>
      <c r="Z147" s="352"/>
      <c r="AA147" s="226" t="s">
        <v>5620</v>
      </c>
      <c r="AB147" s="480"/>
      <c r="AC147" s="351"/>
      <c r="AD147" s="352"/>
      <c r="AE147" s="480"/>
      <c r="AF147" s="351"/>
      <c r="AG147" s="352"/>
      <c r="AH147" s="480"/>
      <c r="AI147" s="351"/>
      <c r="AJ147" s="352"/>
      <c r="AK147" s="480"/>
      <c r="AL147" s="351"/>
      <c r="AM147" s="352"/>
      <c r="AN147" s="480"/>
      <c r="AO147" s="352"/>
      <c r="AR147" s="237">
        <f>IF(OR(CNGE_2025_M1_Secc12_Sub2!$S164&lt;&gt;1,COUNTBLANK($D147)=1),IF(COUNTBLANK(H147:AO147)=33,0,1),IF(AND(COUNTBLANK(D147)=1,COUNTA(H147:Z147)=1,COUNTA(AB147:AO147)=0),0,IF(AND(COUNTA(H147:Z147)=7,COUNTA(AB147:AM147)=4,AN147=""),0,IF(AND(COUNTA(D147:O147)=4,COUNTA(P147:Z147)=1,COUNTA(AB147:AM147)=3,AN147&lt;&gt;""),0,1))))</f>
        <v>0</v>
      </c>
      <c r="AS147" s="237">
        <f t="shared" si="7"/>
        <v>0</v>
      </c>
      <c r="AT147" s="310" t="str" cm="1">
        <f t="array" aca="1" ref="AT147" ca="1">_xlfn.TEXTJOIN("",TRUE,IFERROR((MID(X147,ROW(INDIRECT("1:"&amp;LEN(X147))),1)*1),""))</f>
        <v/>
      </c>
      <c r="AU147" s="310" t="str" cm="1">
        <f t="array" aca="1" ref="AU147" ca="1">_xlfn.TEXTJOIN("",TRUE,IFERROR((MID(AB147,ROW(INDIRECT("1:"&amp;LEN(AB147))),1)*1),""))</f>
        <v/>
      </c>
      <c r="AV147" s="237">
        <f t="shared" ca="1" si="8"/>
        <v>0</v>
      </c>
      <c r="AW147" s="237">
        <f t="shared" ca="1" si="9"/>
        <v>0</v>
      </c>
      <c r="AX147" s="310" t="str" cm="1">
        <f t="array" aca="1" ref="AX147" ca="1">_xlfn.TEXTJOIN("",TRUE,IFERROR((MID(AK147,ROW(INDIRECT("1:"&amp;LEN(AK147))),1)*1),""))</f>
        <v/>
      </c>
      <c r="AY147" s="237">
        <f t="shared" ca="1" si="10"/>
        <v>0</v>
      </c>
      <c r="AZ147">
        <f t="shared" si="11"/>
        <v>0</v>
      </c>
      <c r="BA147">
        <f t="shared" si="12"/>
        <v>-2</v>
      </c>
      <c r="BB147">
        <f t="shared" si="13"/>
        <v>0</v>
      </c>
    </row>
    <row r="148" spans="1:54" ht="14.25">
      <c r="C148" s="251" t="s">
        <v>5164</v>
      </c>
      <c r="D148" s="469" t="str">
        <f>IF(CNGE_2025_M1_Secc12_Sub1!D147="","",CNGE_2025_M1_Secc12_Sub1!D147)</f>
        <v/>
      </c>
      <c r="E148" s="326"/>
      <c r="F148" s="326"/>
      <c r="G148" s="327"/>
      <c r="H148" s="443"/>
      <c r="I148" s="352"/>
      <c r="J148" s="480"/>
      <c r="K148" s="351"/>
      <c r="L148" s="352"/>
      <c r="M148" s="536"/>
      <c r="N148" s="471"/>
      <c r="O148" s="472"/>
      <c r="P148" s="488" t="str">
        <f>IF(R148="","",VLOOKUP(R148,Presentación!$AL$3:$AM$573,2,FALSE))</f>
        <v/>
      </c>
      <c r="Q148" s="327"/>
      <c r="R148" s="537"/>
      <c r="S148" s="351"/>
      <c r="T148" s="352"/>
      <c r="U148" s="537"/>
      <c r="V148" s="351"/>
      <c r="W148" s="352"/>
      <c r="X148" s="480"/>
      <c r="Y148" s="351"/>
      <c r="Z148" s="352"/>
      <c r="AA148" s="226" t="s">
        <v>5620</v>
      </c>
      <c r="AB148" s="480"/>
      <c r="AC148" s="351"/>
      <c r="AD148" s="352"/>
      <c r="AE148" s="480"/>
      <c r="AF148" s="351"/>
      <c r="AG148" s="352"/>
      <c r="AH148" s="480"/>
      <c r="AI148" s="351"/>
      <c r="AJ148" s="352"/>
      <c r="AK148" s="480"/>
      <c r="AL148" s="351"/>
      <c r="AM148" s="352"/>
      <c r="AN148" s="480"/>
      <c r="AO148" s="352"/>
      <c r="AR148" s="237">
        <f>IF(OR(CNGE_2025_M1_Secc12_Sub2!$S165&lt;&gt;1,COUNTBLANK($D148)=1),IF(COUNTBLANK(H148:AO148)=33,0,1),IF(AND(COUNTBLANK(D148)=1,COUNTA(H148:Z148)=1,COUNTA(AB148:AO148)=0),0,IF(AND(COUNTA(H148:Z148)=7,COUNTA(AB148:AM148)=4,AN148=""),0,IF(AND(COUNTA(D148:O148)=4,COUNTA(P148:Z148)=1,COUNTA(AB148:AM148)=3,AN148&lt;&gt;""),0,1))))</f>
        <v>0</v>
      </c>
      <c r="AS148" s="237">
        <f t="shared" si="7"/>
        <v>0</v>
      </c>
      <c r="AT148" s="310" t="str" cm="1">
        <f t="array" aca="1" ref="AT148" ca="1">_xlfn.TEXTJOIN("",TRUE,IFERROR((MID(X148,ROW(INDIRECT("1:"&amp;LEN(X148))),1)*1),""))</f>
        <v/>
      </c>
      <c r="AU148" s="310" t="str" cm="1">
        <f t="array" aca="1" ref="AU148" ca="1">_xlfn.TEXTJOIN("",TRUE,IFERROR((MID(AB148,ROW(INDIRECT("1:"&amp;LEN(AB148))),1)*1),""))</f>
        <v/>
      </c>
      <c r="AV148" s="237">
        <f t="shared" ca="1" si="8"/>
        <v>0</v>
      </c>
      <c r="AW148" s="237">
        <f t="shared" ca="1" si="9"/>
        <v>0</v>
      </c>
      <c r="AX148" s="310" t="str" cm="1">
        <f t="array" aca="1" ref="AX148" ca="1">_xlfn.TEXTJOIN("",TRUE,IFERROR((MID(AK148,ROW(INDIRECT("1:"&amp;LEN(AK148))),1)*1),""))</f>
        <v/>
      </c>
      <c r="AY148" s="237">
        <f t="shared" ca="1" si="10"/>
        <v>0</v>
      </c>
      <c r="AZ148">
        <f t="shared" si="11"/>
        <v>0</v>
      </c>
      <c r="BA148">
        <f t="shared" si="12"/>
        <v>-2</v>
      </c>
      <c r="BB148">
        <f t="shared" si="13"/>
        <v>0</v>
      </c>
    </row>
    <row r="149" spans="1:54" ht="14.25">
      <c r="C149" s="251" t="s">
        <v>5165</v>
      </c>
      <c r="D149" s="469" t="str">
        <f>IF(CNGE_2025_M1_Secc12_Sub1!D148="","",CNGE_2025_M1_Secc12_Sub1!D148)</f>
        <v/>
      </c>
      <c r="E149" s="326"/>
      <c r="F149" s="326"/>
      <c r="G149" s="327"/>
      <c r="H149" s="443"/>
      <c r="I149" s="352"/>
      <c r="J149" s="480"/>
      <c r="K149" s="351"/>
      <c r="L149" s="352"/>
      <c r="M149" s="536"/>
      <c r="N149" s="471"/>
      <c r="O149" s="472"/>
      <c r="P149" s="488" t="str">
        <f>IF(R149="","",VLOOKUP(R149,Presentación!$AL$3:$AM$573,2,FALSE))</f>
        <v/>
      </c>
      <c r="Q149" s="327"/>
      <c r="R149" s="537"/>
      <c r="S149" s="351"/>
      <c r="T149" s="352"/>
      <c r="U149" s="537"/>
      <c r="V149" s="351"/>
      <c r="W149" s="352"/>
      <c r="X149" s="480"/>
      <c r="Y149" s="351"/>
      <c r="Z149" s="352"/>
      <c r="AA149" s="226" t="s">
        <v>5620</v>
      </c>
      <c r="AB149" s="480"/>
      <c r="AC149" s="351"/>
      <c r="AD149" s="352"/>
      <c r="AE149" s="480"/>
      <c r="AF149" s="351"/>
      <c r="AG149" s="352"/>
      <c r="AH149" s="480"/>
      <c r="AI149" s="351"/>
      <c r="AJ149" s="352"/>
      <c r="AK149" s="480"/>
      <c r="AL149" s="351"/>
      <c r="AM149" s="352"/>
      <c r="AN149" s="480"/>
      <c r="AO149" s="352"/>
      <c r="AR149" s="237">
        <f>IF(OR(CNGE_2025_M1_Secc12_Sub2!$S166&lt;&gt;1,COUNTBLANK($D149)=1),IF(COUNTBLANK(H149:AO149)=33,0,1),IF(AND(COUNTBLANK(D149)=1,COUNTA(H149:Z149)=1,COUNTA(AB149:AO149)=0),0,IF(AND(COUNTA(H149:Z149)=7,COUNTA(AB149:AM149)=4,AN149=""),0,IF(AND(COUNTA(D149:O149)=4,COUNTA(P149:Z149)=1,COUNTA(AB149:AM149)=3,AN149&lt;&gt;""),0,1))))</f>
        <v>0</v>
      </c>
      <c r="AS149" s="237">
        <f t="shared" si="7"/>
        <v>0</v>
      </c>
      <c r="AT149" s="310" t="str" cm="1">
        <f t="array" aca="1" ref="AT149" ca="1">_xlfn.TEXTJOIN("",TRUE,IFERROR((MID(X149,ROW(INDIRECT("1:"&amp;LEN(X149))),1)*1),""))</f>
        <v/>
      </c>
      <c r="AU149" s="310" t="str" cm="1">
        <f t="array" aca="1" ref="AU149" ca="1">_xlfn.TEXTJOIN("",TRUE,IFERROR((MID(AB149,ROW(INDIRECT("1:"&amp;LEN(AB149))),1)*1),""))</f>
        <v/>
      </c>
      <c r="AV149" s="237">
        <f t="shared" ca="1" si="8"/>
        <v>0</v>
      </c>
      <c r="AW149" s="237">
        <f t="shared" ca="1" si="9"/>
        <v>0</v>
      </c>
      <c r="AX149" s="310" t="str" cm="1">
        <f t="array" aca="1" ref="AX149" ca="1">_xlfn.TEXTJOIN("",TRUE,IFERROR((MID(AK149,ROW(INDIRECT("1:"&amp;LEN(AK149))),1)*1),""))</f>
        <v/>
      </c>
      <c r="AY149" s="237">
        <f t="shared" ca="1" si="10"/>
        <v>0</v>
      </c>
      <c r="AZ149">
        <f t="shared" si="11"/>
        <v>0</v>
      </c>
      <c r="BA149">
        <f t="shared" si="12"/>
        <v>-2</v>
      </c>
      <c r="BB149">
        <f t="shared" si="13"/>
        <v>0</v>
      </c>
    </row>
    <row r="150" spans="1:54" ht="14.25">
      <c r="C150" s="251" t="s">
        <v>5166</v>
      </c>
      <c r="D150" s="469" t="str">
        <f>IF(CNGE_2025_M1_Secc12_Sub1!D149="","",CNGE_2025_M1_Secc12_Sub1!D149)</f>
        <v/>
      </c>
      <c r="E150" s="326"/>
      <c r="F150" s="326"/>
      <c r="G150" s="327"/>
      <c r="H150" s="443"/>
      <c r="I150" s="352"/>
      <c r="J150" s="480"/>
      <c r="K150" s="351"/>
      <c r="L150" s="352"/>
      <c r="M150" s="536"/>
      <c r="N150" s="471"/>
      <c r="O150" s="472"/>
      <c r="P150" s="488" t="str">
        <f>IF(R150="","",VLOOKUP(R150,Presentación!$AL$3:$AM$573,2,FALSE))</f>
        <v/>
      </c>
      <c r="Q150" s="327"/>
      <c r="R150" s="537"/>
      <c r="S150" s="351"/>
      <c r="T150" s="352"/>
      <c r="U150" s="537"/>
      <c r="V150" s="351"/>
      <c r="W150" s="352"/>
      <c r="X150" s="480"/>
      <c r="Y150" s="351"/>
      <c r="Z150" s="352"/>
      <c r="AA150" s="226" t="s">
        <v>5620</v>
      </c>
      <c r="AB150" s="480"/>
      <c r="AC150" s="351"/>
      <c r="AD150" s="352"/>
      <c r="AE150" s="480"/>
      <c r="AF150" s="351"/>
      <c r="AG150" s="352"/>
      <c r="AH150" s="480"/>
      <c r="AI150" s="351"/>
      <c r="AJ150" s="352"/>
      <c r="AK150" s="480"/>
      <c r="AL150" s="351"/>
      <c r="AM150" s="352"/>
      <c r="AN150" s="480"/>
      <c r="AO150" s="352"/>
      <c r="AR150" s="237">
        <f>IF(OR(CNGE_2025_M1_Secc12_Sub2!$S167&lt;&gt;1,COUNTBLANK($D150)=1),IF(COUNTBLANK(H150:AO150)=33,0,1),IF(AND(COUNTBLANK(D150)=1,COUNTA(H150:Z150)=1,COUNTA(AB150:AO150)=0),0,IF(AND(COUNTA(H150:Z150)=7,COUNTA(AB150:AM150)=4,AN150=""),0,IF(AND(COUNTA(D150:O150)=4,COUNTA(P150:Z150)=1,COUNTA(AB150:AM150)=3,AN150&lt;&gt;""),0,1))))</f>
        <v>0</v>
      </c>
      <c r="AS150" s="237">
        <f t="shared" si="7"/>
        <v>0</v>
      </c>
      <c r="AT150" s="310" t="str" cm="1">
        <f t="array" aca="1" ref="AT150" ca="1">_xlfn.TEXTJOIN("",TRUE,IFERROR((MID(X150,ROW(INDIRECT("1:"&amp;LEN(X150))),1)*1),""))</f>
        <v/>
      </c>
      <c r="AU150" s="310" t="str" cm="1">
        <f t="array" aca="1" ref="AU150" ca="1">_xlfn.TEXTJOIN("",TRUE,IFERROR((MID(AB150,ROW(INDIRECT("1:"&amp;LEN(AB150))),1)*1),""))</f>
        <v/>
      </c>
      <c r="AV150" s="237">
        <f ca="1">IF(AND(X150&lt;&gt;"NS",X150&lt;&gt;"NA",LEN(AT150)&gt;8),1,0)</f>
        <v>0</v>
      </c>
      <c r="AW150" s="237">
        <f ca="1">IF(AND(AB150&lt;&gt;"NS",AB150&lt;&gt;"NA",LEN(AU150)&gt;9),1,0)</f>
        <v>0</v>
      </c>
      <c r="AX150" s="310" t="str" cm="1">
        <f t="array" aca="1" ref="AX150" ca="1">_xlfn.TEXTJOIN("",TRUE,IFERROR((MID(AK150,ROW(INDIRECT("1:"&amp;LEN(AK150))),1)*1),""))</f>
        <v/>
      </c>
      <c r="AY150" s="237">
        <f t="shared" ca="1" si="10"/>
        <v>0</v>
      </c>
      <c r="AZ150">
        <f t="shared" si="11"/>
        <v>0</v>
      </c>
      <c r="BA150">
        <f t="shared" si="12"/>
        <v>-2</v>
      </c>
      <c r="BB150">
        <f t="shared" si="13"/>
        <v>0</v>
      </c>
    </row>
    <row r="151" spans="1:54" ht="14.25">
      <c r="D151" s="312"/>
      <c r="E151" s="312"/>
      <c r="F151" s="312"/>
      <c r="G151" s="312"/>
      <c r="H151" s="312"/>
      <c r="I151" s="312"/>
      <c r="J151" s="312"/>
      <c r="K151" s="312"/>
      <c r="L151" s="312"/>
      <c r="M151" s="312"/>
      <c r="N151" s="312"/>
      <c r="O151" s="312"/>
      <c r="P151" s="312"/>
      <c r="Q151" s="312"/>
      <c r="R151" s="312"/>
      <c r="S151" s="312"/>
      <c r="T151" s="312"/>
      <c r="U151" s="312"/>
      <c r="V151" s="312"/>
      <c r="W151" s="312"/>
      <c r="X151" s="312"/>
      <c r="Y151" s="312"/>
      <c r="Z151" s="312"/>
      <c r="AA151" s="312"/>
      <c r="AB151" s="312"/>
      <c r="AC151" s="312"/>
      <c r="AD151" s="312"/>
      <c r="AE151" s="312"/>
      <c r="AF151" s="312"/>
      <c r="AG151" s="312"/>
      <c r="AH151" s="312"/>
      <c r="AI151" s="312"/>
      <c r="AJ151" s="312"/>
      <c r="AK151" s="312"/>
      <c r="AL151" s="312"/>
      <c r="AM151" s="312"/>
      <c r="AN151" s="312"/>
      <c r="AO151" s="312"/>
      <c r="AR151" s="304">
        <f>SUM(AR31:AR150)</f>
        <v>0</v>
      </c>
      <c r="AS151" s="305">
        <f>SUM(AS31:AS150)</f>
        <v>0</v>
      </c>
      <c r="AT151" s="237"/>
      <c r="AU151" s="237"/>
      <c r="AV151" s="306">
        <f ca="1">SUM(AV31:AV150)</f>
        <v>0</v>
      </c>
      <c r="AW151" s="307">
        <f ca="1">SUM(AW31:AW150)</f>
        <v>0</v>
      </c>
      <c r="AX151" s="237"/>
      <c r="AY151" s="308">
        <f ca="1">SUM(AY31:AY150)</f>
        <v>0</v>
      </c>
      <c r="AZ151" s="230">
        <f>SUM(AZ31:AZ150)</f>
        <v>0</v>
      </c>
      <c r="BB151" s="230">
        <f>IFERROR(SUM(BB31:BB150),0)</f>
        <v>0</v>
      </c>
    </row>
    <row r="152" spans="1:54" ht="15" customHeight="1">
      <c r="A152" s="195"/>
      <c r="B152" s="14"/>
      <c r="C152" s="481" t="s">
        <v>5621</v>
      </c>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326"/>
      <c r="AF152" s="326"/>
      <c r="AG152" s="326"/>
      <c r="AH152" s="326"/>
      <c r="AI152" s="326"/>
      <c r="AJ152" s="326"/>
      <c r="AK152" s="326"/>
      <c r="AL152" s="326"/>
      <c r="AM152" s="326"/>
      <c r="AN152" s="326"/>
      <c r="AO152" s="327"/>
    </row>
    <row r="153" spans="1:54" ht="15" customHeight="1">
      <c r="A153" s="195"/>
      <c r="B153" s="14"/>
      <c r="C153" s="313" t="s">
        <v>5009</v>
      </c>
      <c r="D153" s="511" t="s">
        <v>5622</v>
      </c>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326"/>
      <c r="AF153" s="326"/>
      <c r="AG153" s="326"/>
      <c r="AH153" s="326"/>
      <c r="AI153" s="326"/>
      <c r="AJ153" s="326"/>
      <c r="AK153" s="326"/>
      <c r="AL153" s="326"/>
      <c r="AM153" s="326"/>
      <c r="AN153" s="326"/>
      <c r="AO153" s="327"/>
    </row>
    <row r="154" spans="1:54" ht="15" customHeight="1">
      <c r="A154" s="195"/>
      <c r="B154" s="14"/>
      <c r="C154" s="214" t="s">
        <v>5011</v>
      </c>
      <c r="D154" s="511" t="s">
        <v>5623</v>
      </c>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326"/>
      <c r="AF154" s="326"/>
      <c r="AG154" s="326"/>
      <c r="AH154" s="326"/>
      <c r="AI154" s="326"/>
      <c r="AJ154" s="326"/>
      <c r="AK154" s="326"/>
      <c r="AL154" s="326"/>
      <c r="AM154" s="326"/>
      <c r="AN154" s="326"/>
      <c r="AO154" s="327"/>
    </row>
    <row r="155" spans="1:54" ht="15" customHeight="1">
      <c r="A155" s="195"/>
      <c r="B155" s="14"/>
      <c r="C155" s="214" t="s">
        <v>5013</v>
      </c>
      <c r="D155" s="511" t="s">
        <v>5624</v>
      </c>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7"/>
    </row>
    <row r="156" spans="1:54" ht="15" customHeight="1">
      <c r="A156" s="195"/>
      <c r="B156" s="14"/>
      <c r="C156" s="214" t="s">
        <v>5015</v>
      </c>
      <c r="D156" s="511" t="s">
        <v>5625</v>
      </c>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326"/>
      <c r="AG156" s="326"/>
      <c r="AH156" s="326"/>
      <c r="AI156" s="326"/>
      <c r="AJ156" s="326"/>
      <c r="AK156" s="326"/>
      <c r="AL156" s="326"/>
      <c r="AM156" s="326"/>
      <c r="AN156" s="326"/>
      <c r="AO156" s="327"/>
    </row>
    <row r="157" spans="1:54" ht="15" customHeight="1">
      <c r="A157" s="195"/>
      <c r="B157" s="14"/>
      <c r="C157" s="237"/>
      <c r="D157" s="11"/>
      <c r="E157" s="11"/>
      <c r="F157" s="11"/>
      <c r="G157" s="11"/>
      <c r="H157" s="11"/>
      <c r="I157" s="11"/>
      <c r="L157" s="216"/>
      <c r="M157" s="216"/>
      <c r="N157" s="216"/>
      <c r="O157" s="250"/>
      <c r="P157" s="216"/>
      <c r="Q157" s="246"/>
      <c r="R157" s="246"/>
      <c r="S157" s="216"/>
      <c r="T157" s="216"/>
      <c r="U157" s="216"/>
      <c r="V157" s="216"/>
      <c r="W157" s="216"/>
      <c r="X157" s="216"/>
      <c r="Y157" s="216"/>
      <c r="Z157" s="216"/>
      <c r="AA157" s="314"/>
      <c r="AB157" s="216"/>
      <c r="AC157" s="216"/>
      <c r="AD157" s="216"/>
      <c r="AE157" s="216"/>
      <c r="AF157" s="216"/>
      <c r="AG157" s="246"/>
      <c r="AH157" s="216"/>
      <c r="AI157" s="216"/>
      <c r="AJ157" s="216"/>
      <c r="AK157" s="216"/>
      <c r="AL157" s="216"/>
      <c r="AM157" s="216"/>
      <c r="AN157" s="216"/>
      <c r="AO157" s="216"/>
    </row>
    <row r="158" spans="1:54" ht="24" customHeight="1">
      <c r="A158" s="195"/>
      <c r="B158" s="14"/>
      <c r="C158" s="456" t="s">
        <v>5167</v>
      </c>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c r="AE158" s="318"/>
      <c r="AF158" s="318"/>
      <c r="AG158" s="318"/>
      <c r="AH158" s="318"/>
      <c r="AI158" s="318"/>
      <c r="AJ158" s="318"/>
      <c r="AK158" s="318"/>
      <c r="AL158" s="318"/>
      <c r="AM158" s="318"/>
      <c r="AN158" s="318"/>
      <c r="AO158" s="318"/>
    </row>
    <row r="159" spans="1:54" ht="60" customHeight="1">
      <c r="C159" s="537"/>
      <c r="D159" s="351"/>
      <c r="E159" s="351"/>
      <c r="F159" s="351"/>
      <c r="G159" s="351"/>
      <c r="H159" s="351"/>
      <c r="I159" s="351"/>
      <c r="J159" s="351"/>
      <c r="K159" s="351"/>
      <c r="L159" s="351"/>
      <c r="M159" s="351"/>
      <c r="N159" s="351"/>
      <c r="O159" s="351"/>
      <c r="P159" s="351"/>
      <c r="Q159" s="351"/>
      <c r="R159" s="351"/>
      <c r="S159" s="351"/>
      <c r="T159" s="351"/>
      <c r="U159" s="351"/>
      <c r="V159" s="351"/>
      <c r="W159" s="351"/>
      <c r="X159" s="351"/>
      <c r="Y159" s="351"/>
      <c r="Z159" s="351"/>
      <c r="AA159" s="351"/>
      <c r="AB159" s="351"/>
      <c r="AC159" s="351"/>
      <c r="AD159" s="351"/>
      <c r="AE159" s="351"/>
      <c r="AF159" s="351"/>
      <c r="AG159" s="351"/>
      <c r="AH159" s="351"/>
      <c r="AI159" s="351"/>
      <c r="AJ159" s="351"/>
      <c r="AK159" s="351"/>
      <c r="AL159" s="351"/>
      <c r="AM159" s="351"/>
      <c r="AN159" s="351"/>
      <c r="AO159" s="352"/>
    </row>
    <row r="160" spans="1:54" ht="15" customHeight="1">
      <c r="B160" s="465" t="str">
        <f>IF(AR151&gt;0,"Favor de ingresar toda la información requerida en la pregunta y/o verifique que no tenga información en celdas sombreadas","")</f>
        <v/>
      </c>
      <c r="C160" s="465"/>
      <c r="D160" s="465"/>
      <c r="E160" s="465"/>
      <c r="F160" s="465"/>
      <c r="G160" s="465"/>
      <c r="H160" s="465"/>
      <c r="I160" s="465"/>
      <c r="J160" s="465"/>
      <c r="K160" s="465"/>
      <c r="L160" s="465"/>
      <c r="M160" s="465"/>
      <c r="N160" s="465"/>
      <c r="O160" s="465"/>
      <c r="P160" s="465"/>
      <c r="Q160" s="465"/>
      <c r="R160" s="465"/>
      <c r="S160" s="465"/>
      <c r="T160" s="465"/>
      <c r="U160" s="465"/>
      <c r="V160" s="465"/>
      <c r="W160" s="465"/>
      <c r="X160" s="465"/>
      <c r="Y160" s="465"/>
      <c r="Z160" s="465"/>
      <c r="AA160" s="465"/>
      <c r="AB160" s="465"/>
      <c r="AC160" s="465"/>
      <c r="AD160" s="465"/>
      <c r="AE160" s="465"/>
      <c r="AF160" s="465"/>
      <c r="AG160" s="465"/>
      <c r="AH160" s="465"/>
      <c r="AI160" s="465"/>
      <c r="AJ160" s="465"/>
      <c r="AK160" s="465"/>
      <c r="AL160" s="465"/>
    </row>
    <row r="161" spans="2:38" ht="15" customHeight="1">
      <c r="B161" s="500" t="str">
        <f>IF(AS151&gt;0,"Alerta: debido a que cuenta con registros NS, debe proporcionar una justificación en el área de comentarios al final de la pregunta","")</f>
        <v/>
      </c>
      <c r="C161" s="500"/>
      <c r="D161" s="500"/>
      <c r="E161" s="500"/>
      <c r="F161" s="500"/>
      <c r="G161" s="500"/>
      <c r="H161" s="500"/>
      <c r="I161" s="500"/>
      <c r="J161" s="500"/>
      <c r="K161" s="500"/>
      <c r="L161" s="500"/>
      <c r="M161" s="500"/>
      <c r="N161" s="500"/>
      <c r="O161" s="500"/>
      <c r="P161" s="500"/>
      <c r="Q161" s="500"/>
      <c r="R161" s="500"/>
      <c r="S161" s="500"/>
      <c r="T161" s="500"/>
      <c r="U161" s="500"/>
      <c r="V161" s="500"/>
      <c r="W161" s="500"/>
      <c r="X161" s="500"/>
      <c r="Y161" s="500"/>
      <c r="Z161" s="500"/>
      <c r="AA161" s="500"/>
      <c r="AB161" s="500"/>
      <c r="AC161" s="500"/>
      <c r="AD161" s="500"/>
      <c r="AE161" s="500"/>
      <c r="AF161" s="500"/>
      <c r="AG161" s="500"/>
      <c r="AH161" s="500"/>
      <c r="AI161" s="500"/>
      <c r="AJ161" s="500"/>
      <c r="AK161" s="500"/>
      <c r="AL161" s="500"/>
    </row>
    <row r="162" spans="2:38" ht="15" customHeight="1">
      <c r="B162" s="465" t="str">
        <f ca="1">IF(AV151&gt;0,"Favor de revisar las coordenadas de latitud debido a que no debe exceder los 8 dígitos",IF(AW151&gt;0,"Favor de revisar las coordenadas de longitud debido a que no debe exceder los 9 dígitos",""))</f>
        <v/>
      </c>
      <c r="C162" s="465"/>
      <c r="D162" s="465"/>
      <c r="E162" s="465"/>
      <c r="F162" s="465"/>
      <c r="G162" s="465"/>
      <c r="H162" s="465"/>
      <c r="I162" s="465"/>
      <c r="J162" s="465"/>
      <c r="K162" s="465"/>
      <c r="L162" s="465"/>
      <c r="M162" s="465"/>
      <c r="N162" s="465"/>
      <c r="O162" s="465"/>
      <c r="P162" s="465"/>
      <c r="Q162" s="465"/>
      <c r="R162" s="465"/>
      <c r="S162" s="465"/>
      <c r="T162" s="465"/>
      <c r="U162" s="465"/>
      <c r="V162" s="465"/>
      <c r="W162" s="465"/>
      <c r="X162" s="465"/>
      <c r="Y162" s="465"/>
      <c r="Z162" s="465"/>
      <c r="AA162" s="465"/>
      <c r="AB162" s="465"/>
      <c r="AC162" s="465"/>
      <c r="AD162" s="465"/>
      <c r="AE162" s="465"/>
      <c r="AF162" s="465"/>
      <c r="AG162" s="465"/>
      <c r="AH162" s="465"/>
      <c r="AI162" s="465"/>
      <c r="AJ162" s="465"/>
      <c r="AK162" s="465"/>
      <c r="AL162" s="465"/>
    </row>
    <row r="163" spans="2:38" ht="15" customHeight="1">
      <c r="B163" s="465" t="str">
        <f ca="1">IF(AY151&gt;0,"Favor de revisar el número telefónico ya que deben ser 10 dígitos","")</f>
        <v/>
      </c>
      <c r="C163" s="465"/>
      <c r="D163" s="465"/>
      <c r="E163" s="465"/>
      <c r="F163" s="465"/>
      <c r="G163" s="465"/>
      <c r="H163" s="465"/>
      <c r="I163" s="465"/>
      <c r="J163" s="465"/>
      <c r="K163" s="465"/>
      <c r="L163" s="465"/>
      <c r="M163" s="465"/>
      <c r="N163" s="465"/>
      <c r="O163" s="465"/>
      <c r="P163" s="465"/>
      <c r="Q163" s="465"/>
      <c r="R163" s="465"/>
      <c r="S163" s="465"/>
      <c r="T163" s="465"/>
      <c r="U163" s="465"/>
      <c r="V163" s="465"/>
      <c r="W163" s="465"/>
      <c r="X163" s="465"/>
      <c r="Y163" s="465"/>
      <c r="Z163" s="465"/>
      <c r="AA163" s="465"/>
      <c r="AB163" s="465"/>
      <c r="AC163" s="465"/>
      <c r="AD163" s="465"/>
      <c r="AE163" s="465"/>
      <c r="AF163" s="465"/>
      <c r="AG163" s="465"/>
      <c r="AH163" s="465"/>
      <c r="AI163" s="465"/>
      <c r="AJ163" s="465"/>
      <c r="AK163" s="465"/>
      <c r="AL163" s="465"/>
    </row>
    <row r="164" spans="2:38" ht="15" customHeight="1">
      <c r="B164" s="445" t="str">
        <f>IF(BB151&gt;0,"Favor de revisar la instrucción 6, ya que no debe considerar decimales en las cifras registradas","")</f>
        <v/>
      </c>
      <c r="C164" s="501"/>
      <c r="D164" s="501"/>
      <c r="E164" s="501"/>
      <c r="F164" s="501"/>
      <c r="G164" s="501"/>
      <c r="H164" s="501"/>
      <c r="I164" s="501"/>
      <c r="J164" s="501"/>
      <c r="K164" s="501"/>
      <c r="L164" s="501"/>
      <c r="M164" s="501"/>
      <c r="N164" s="501"/>
      <c r="O164" s="501"/>
      <c r="P164" s="501"/>
      <c r="Q164" s="501"/>
      <c r="R164" s="501"/>
      <c r="S164" s="501"/>
      <c r="T164" s="501"/>
      <c r="U164" s="501"/>
      <c r="V164" s="501"/>
      <c r="W164" s="501"/>
      <c r="X164" s="501"/>
      <c r="Y164" s="501"/>
      <c r="Z164" s="501"/>
      <c r="AA164" s="501"/>
      <c r="AB164" s="501"/>
      <c r="AC164" s="501"/>
      <c r="AD164" s="501"/>
      <c r="AE164" s="501"/>
    </row>
    <row r="165" spans="2:38" ht="15" customHeight="1">
      <c r="B165" s="445" t="str">
        <f>IF(AZ151&gt;0,"No debe agregar la frase miles o millones de pesos","")</f>
        <v/>
      </c>
      <c r="C165" s="501"/>
      <c r="D165" s="501"/>
      <c r="E165" s="501"/>
      <c r="F165" s="501"/>
      <c r="G165" s="501"/>
      <c r="H165" s="501"/>
      <c r="I165" s="501"/>
      <c r="J165" s="501"/>
      <c r="K165" s="501"/>
      <c r="L165" s="501"/>
      <c r="M165" s="501"/>
      <c r="N165" s="501"/>
      <c r="O165" s="501"/>
      <c r="P165" s="501"/>
      <c r="Q165" s="501"/>
      <c r="R165" s="501"/>
      <c r="S165" s="501"/>
      <c r="T165" s="501"/>
      <c r="U165" s="501"/>
      <c r="V165" s="501"/>
      <c r="W165" s="501"/>
      <c r="X165" s="501"/>
      <c r="Y165" s="501"/>
      <c r="Z165" s="501"/>
      <c r="AA165" s="501"/>
      <c r="AB165" s="501"/>
      <c r="AC165" s="501"/>
      <c r="AD165" s="501"/>
      <c r="AE165" s="501"/>
    </row>
  </sheetData>
  <sheetProtection algorithmName="SHA-512" hashValue="SUtHSrLMgJWCRxQ2k+0xAd5sKQi2Xm/F5Vz/z+Ui0Gc9nKMLBxJvn27Ti7IRGgjc4dAmyJdb05Q5QbT3ecEV7g==" saltValue="EswYOrqe8UEPo1eITpld4A==" spinCount="100000" sheet="1" objects="1" scenarios="1"/>
  <mergeCells count="1610">
    <mergeCell ref="B161:AL161"/>
    <mergeCell ref="B162:AL162"/>
    <mergeCell ref="B163:AL163"/>
    <mergeCell ref="B164:AE164"/>
    <mergeCell ref="B165:AE165"/>
    <mergeCell ref="U142:W142"/>
    <mergeCell ref="R141:T141"/>
    <mergeCell ref="J50:L50"/>
    <mergeCell ref="AK65:AM65"/>
    <mergeCell ref="AH129:AJ129"/>
    <mergeCell ref="AE93:AG93"/>
    <mergeCell ref="AB50:AD50"/>
    <mergeCell ref="D130:G130"/>
    <mergeCell ref="R110:T110"/>
    <mergeCell ref="U54:W54"/>
    <mergeCell ref="R53:T53"/>
    <mergeCell ref="H66:I66"/>
    <mergeCell ref="AB130:AD130"/>
    <mergeCell ref="D61:G61"/>
    <mergeCell ref="D89:G89"/>
    <mergeCell ref="D80:G80"/>
    <mergeCell ref="B160:AL160"/>
    <mergeCell ref="H107:I107"/>
    <mergeCell ref="AE130:AG130"/>
    <mergeCell ref="M84:O84"/>
    <mergeCell ref="U141:W141"/>
    <mergeCell ref="AK57:AM57"/>
    <mergeCell ref="P62:Q62"/>
    <mergeCell ref="AK107:AM107"/>
    <mergeCell ref="D57:G57"/>
    <mergeCell ref="U69:W69"/>
    <mergeCell ref="X70:Z70"/>
    <mergeCell ref="J32:L32"/>
    <mergeCell ref="M33:O33"/>
    <mergeCell ref="AE47:AG47"/>
    <mergeCell ref="AH44:AJ44"/>
    <mergeCell ref="AB47:AD47"/>
    <mergeCell ref="AB39:AD39"/>
    <mergeCell ref="X34:Z34"/>
    <mergeCell ref="H36:I36"/>
    <mergeCell ref="U98:W98"/>
    <mergeCell ref="R96:T96"/>
    <mergeCell ref="AB112:AD112"/>
    <mergeCell ref="AB87:AD87"/>
    <mergeCell ref="R98:T98"/>
    <mergeCell ref="AB89:AD89"/>
    <mergeCell ref="AE89:AG89"/>
    <mergeCell ref="J118:L118"/>
    <mergeCell ref="AH87:AJ87"/>
    <mergeCell ref="AB73:AD73"/>
    <mergeCell ref="AH93:AJ93"/>
    <mergeCell ref="U65:W65"/>
    <mergeCell ref="M70:O70"/>
    <mergeCell ref="J69:L69"/>
    <mergeCell ref="U106:W106"/>
    <mergeCell ref="AE44:AG44"/>
    <mergeCell ref="U40:W40"/>
    <mergeCell ref="R39:T39"/>
    <mergeCell ref="AB34:AD34"/>
    <mergeCell ref="AH77:AJ77"/>
    <mergeCell ref="AH110:AJ110"/>
    <mergeCell ref="U66:W66"/>
    <mergeCell ref="J35:L35"/>
    <mergeCell ref="AE36:AG36"/>
    <mergeCell ref="M143:O143"/>
    <mergeCell ref="D53:G53"/>
    <mergeCell ref="H103:I103"/>
    <mergeCell ref="H78:I78"/>
    <mergeCell ref="AK113:AM113"/>
    <mergeCell ref="D92:G92"/>
    <mergeCell ref="AB123:AD123"/>
    <mergeCell ref="H125:I125"/>
    <mergeCell ref="H127:I127"/>
    <mergeCell ref="M88:O88"/>
    <mergeCell ref="M82:O82"/>
    <mergeCell ref="M54:O54"/>
    <mergeCell ref="U140:W140"/>
    <mergeCell ref="P58:Q58"/>
    <mergeCell ref="P130:Q130"/>
    <mergeCell ref="AN100:AO100"/>
    <mergeCell ref="AN94:AO94"/>
    <mergeCell ref="R77:T77"/>
    <mergeCell ref="AK64:AM64"/>
    <mergeCell ref="AE91:AG91"/>
    <mergeCell ref="AE85:AG85"/>
    <mergeCell ref="R60:T60"/>
    <mergeCell ref="R130:T130"/>
    <mergeCell ref="R132:T132"/>
    <mergeCell ref="AK114:AM114"/>
    <mergeCell ref="P119:Q119"/>
    <mergeCell ref="M69:O69"/>
    <mergeCell ref="AK62:AM62"/>
    <mergeCell ref="X130:Z130"/>
    <mergeCell ref="X125:Z125"/>
    <mergeCell ref="X127:Z127"/>
    <mergeCell ref="D132:G132"/>
    <mergeCell ref="AE148:AG148"/>
    <mergeCell ref="X29:Z30"/>
    <mergeCell ref="AK83:AM83"/>
    <mergeCell ref="D62:G62"/>
    <mergeCell ref="AH38:AJ38"/>
    <mergeCell ref="P88:Q88"/>
    <mergeCell ref="D56:G56"/>
    <mergeCell ref="R65:T65"/>
    <mergeCell ref="AB56:AD56"/>
    <mergeCell ref="J70:L70"/>
    <mergeCell ref="D64:G64"/>
    <mergeCell ref="AH40:AJ40"/>
    <mergeCell ref="AE39:AG39"/>
    <mergeCell ref="AN83:AO83"/>
    <mergeCell ref="J63:L63"/>
    <mergeCell ref="AN91:AO91"/>
    <mergeCell ref="P115:Q115"/>
    <mergeCell ref="M32:O32"/>
    <mergeCell ref="M29:O30"/>
    <mergeCell ref="AN42:AO42"/>
    <mergeCell ref="P45:Q45"/>
    <mergeCell ref="D86:G86"/>
    <mergeCell ref="D47:G47"/>
    <mergeCell ref="AE56:AG56"/>
    <mergeCell ref="M50:O50"/>
    <mergeCell ref="H51:I51"/>
    <mergeCell ref="D105:G105"/>
    <mergeCell ref="R143:T143"/>
    <mergeCell ref="AB125:AD125"/>
    <mergeCell ref="P106:Q106"/>
    <mergeCell ref="AH91:AJ91"/>
    <mergeCell ref="M90:O90"/>
    <mergeCell ref="AN117:AO117"/>
    <mergeCell ref="U116:W116"/>
    <mergeCell ref="D155:AO155"/>
    <mergeCell ref="AN85:AO85"/>
    <mergeCell ref="AB57:AD57"/>
    <mergeCell ref="AK136:AM136"/>
    <mergeCell ref="AH66:AJ66"/>
    <mergeCell ref="P141:Q141"/>
    <mergeCell ref="X77:Z77"/>
    <mergeCell ref="P143:Q143"/>
    <mergeCell ref="AH95:AJ95"/>
    <mergeCell ref="D75:G75"/>
    <mergeCell ref="R84:T84"/>
    <mergeCell ref="R78:T78"/>
    <mergeCell ref="J127:L127"/>
    <mergeCell ref="AB75:AD75"/>
    <mergeCell ref="AE58:AG58"/>
    <mergeCell ref="R80:T80"/>
    <mergeCell ref="H86:I86"/>
    <mergeCell ref="H71:I71"/>
    <mergeCell ref="R115:T115"/>
    <mergeCell ref="J147:L147"/>
    <mergeCell ref="AB70:AD70"/>
    <mergeCell ref="X89:Z89"/>
    <mergeCell ref="X88:Z88"/>
    <mergeCell ref="AK149:AM149"/>
    <mergeCell ref="D128:G128"/>
    <mergeCell ref="AN126:AO126"/>
    <mergeCell ref="X75:Z75"/>
    <mergeCell ref="AN119:AO119"/>
    <mergeCell ref="U67:W67"/>
    <mergeCell ref="AH128:AJ128"/>
    <mergeCell ref="AN137:AO137"/>
    <mergeCell ref="AE122:AG122"/>
    <mergeCell ref="P33:Q33"/>
    <mergeCell ref="P35:Q35"/>
    <mergeCell ref="J41:L41"/>
    <mergeCell ref="AE54:AG54"/>
    <mergeCell ref="J67:L67"/>
    <mergeCell ref="H41:I41"/>
    <mergeCell ref="X112:Z112"/>
    <mergeCell ref="AH130:AJ130"/>
    <mergeCell ref="U103:W103"/>
    <mergeCell ref="X104:Z104"/>
    <mergeCell ref="H34:I34"/>
    <mergeCell ref="U82:W82"/>
    <mergeCell ref="AB103:AD103"/>
    <mergeCell ref="AE104:AG104"/>
    <mergeCell ref="AE114:AG114"/>
    <mergeCell ref="H105:I105"/>
    <mergeCell ref="AH109:AJ109"/>
    <mergeCell ref="X84:Z84"/>
    <mergeCell ref="X40:Z40"/>
    <mergeCell ref="AH62:AJ62"/>
    <mergeCell ref="AB99:AD99"/>
    <mergeCell ref="J52:L52"/>
    <mergeCell ref="AB127:AD127"/>
    <mergeCell ref="P87:Q87"/>
    <mergeCell ref="J81:L81"/>
    <mergeCell ref="P89:Q89"/>
    <mergeCell ref="R104:T104"/>
    <mergeCell ref="X64:Z64"/>
    <mergeCell ref="R103:T103"/>
    <mergeCell ref="AB94:AD94"/>
    <mergeCell ref="P31:Q31"/>
    <mergeCell ref="R95:T95"/>
    <mergeCell ref="D94:G94"/>
    <mergeCell ref="U135:W135"/>
    <mergeCell ref="AE132:AG132"/>
    <mergeCell ref="H102:I102"/>
    <mergeCell ref="M86:O86"/>
    <mergeCell ref="H98:I98"/>
    <mergeCell ref="H32:I32"/>
    <mergeCell ref="R58:T58"/>
    <mergeCell ref="AB46:AD46"/>
    <mergeCell ref="R51:T51"/>
    <mergeCell ref="AB48:AD48"/>
    <mergeCell ref="AH48:AJ48"/>
    <mergeCell ref="X46:Z46"/>
    <mergeCell ref="P53:Q53"/>
    <mergeCell ref="P42:Q42"/>
    <mergeCell ref="X49:Z49"/>
    <mergeCell ref="H44:I44"/>
    <mergeCell ref="U134:W134"/>
    <mergeCell ref="P69:Q69"/>
    <mergeCell ref="U48:W48"/>
    <mergeCell ref="M118:O118"/>
    <mergeCell ref="M92:O92"/>
    <mergeCell ref="M111:O111"/>
    <mergeCell ref="P108:Q108"/>
    <mergeCell ref="AB55:AD55"/>
    <mergeCell ref="X53:Z53"/>
    <mergeCell ref="D54:G54"/>
    <mergeCell ref="X124:Z124"/>
    <mergeCell ref="X90:Z90"/>
    <mergeCell ref="AB121:AD121"/>
    <mergeCell ref="X120:Z120"/>
    <mergeCell ref="P76:Q76"/>
    <mergeCell ref="U117:W117"/>
    <mergeCell ref="P67:Q67"/>
    <mergeCell ref="M87:O87"/>
    <mergeCell ref="M141:O141"/>
    <mergeCell ref="AE140:AG140"/>
    <mergeCell ref="X101:Z101"/>
    <mergeCell ref="AB79:AD79"/>
    <mergeCell ref="U136:W136"/>
    <mergeCell ref="P109:Q109"/>
    <mergeCell ref="R86:T86"/>
    <mergeCell ref="U121:W121"/>
    <mergeCell ref="P75:Q75"/>
    <mergeCell ref="R94:T94"/>
    <mergeCell ref="R87:T87"/>
    <mergeCell ref="J136:L136"/>
    <mergeCell ref="U139:W139"/>
    <mergeCell ref="AB135:AD135"/>
    <mergeCell ref="P128:Q128"/>
    <mergeCell ref="P84:Q84"/>
    <mergeCell ref="AE138:AG138"/>
    <mergeCell ref="M67:O67"/>
    <mergeCell ref="R70:T70"/>
    <mergeCell ref="P114:Q114"/>
    <mergeCell ref="AE136:AG136"/>
    <mergeCell ref="D81:G81"/>
    <mergeCell ref="P107:Q107"/>
    <mergeCell ref="P101:Q101"/>
    <mergeCell ref="M150:O150"/>
    <mergeCell ref="M125:O125"/>
    <mergeCell ref="U85:W85"/>
    <mergeCell ref="U78:W78"/>
    <mergeCell ref="AB74:AD74"/>
    <mergeCell ref="M127:O127"/>
    <mergeCell ref="J82:L82"/>
    <mergeCell ref="D76:G76"/>
    <mergeCell ref="U80:W80"/>
    <mergeCell ref="AB76:AD76"/>
    <mergeCell ref="H139:I139"/>
    <mergeCell ref="AB149:AD149"/>
    <mergeCell ref="R135:T135"/>
    <mergeCell ref="AH79:AJ79"/>
    <mergeCell ref="AH81:AJ81"/>
    <mergeCell ref="AB104:AD104"/>
    <mergeCell ref="U124:W124"/>
    <mergeCell ref="D145:G145"/>
    <mergeCell ref="H124:I124"/>
    <mergeCell ref="H116:I116"/>
    <mergeCell ref="D147:G147"/>
    <mergeCell ref="H126:I126"/>
    <mergeCell ref="H82:I82"/>
    <mergeCell ref="R108:T108"/>
    <mergeCell ref="J80:L80"/>
    <mergeCell ref="J79:L79"/>
    <mergeCell ref="P96:Q96"/>
    <mergeCell ref="P90:Q90"/>
    <mergeCell ref="U119:W119"/>
    <mergeCell ref="D136:G136"/>
    <mergeCell ref="X143:Z143"/>
    <mergeCell ref="AE95:AG95"/>
    <mergeCell ref="H113:I113"/>
    <mergeCell ref="H141:I141"/>
    <mergeCell ref="H135:I135"/>
    <mergeCell ref="P140:Q140"/>
    <mergeCell ref="D67:G67"/>
    <mergeCell ref="D131:G131"/>
    <mergeCell ref="M132:O132"/>
    <mergeCell ref="J87:L87"/>
    <mergeCell ref="D125:G125"/>
    <mergeCell ref="D135:G135"/>
    <mergeCell ref="D72:G72"/>
    <mergeCell ref="M139:O139"/>
    <mergeCell ref="H88:I88"/>
    <mergeCell ref="D119:G119"/>
    <mergeCell ref="U143:W143"/>
    <mergeCell ref="M80:O80"/>
    <mergeCell ref="P86:Q86"/>
    <mergeCell ref="X141:Z141"/>
    <mergeCell ref="X106:Z106"/>
    <mergeCell ref="P125:Q125"/>
    <mergeCell ref="X86:Z86"/>
    <mergeCell ref="AE128:AG128"/>
    <mergeCell ref="R97:T97"/>
    <mergeCell ref="P142:Q142"/>
    <mergeCell ref="M116:O116"/>
    <mergeCell ref="J98:L98"/>
    <mergeCell ref="AB72:AD72"/>
    <mergeCell ref="J107:L107"/>
    <mergeCell ref="P129:Q129"/>
    <mergeCell ref="AL9:AO9"/>
    <mergeCell ref="AB141:AD141"/>
    <mergeCell ref="AK96:AM96"/>
    <mergeCell ref="H108:I108"/>
    <mergeCell ref="P70:Q70"/>
    <mergeCell ref="H144:I144"/>
    <mergeCell ref="AK37:AM37"/>
    <mergeCell ref="AK98:AM98"/>
    <mergeCell ref="X31:Z31"/>
    <mergeCell ref="C17:AO17"/>
    <mergeCell ref="D77:G77"/>
    <mergeCell ref="P103:Q103"/>
    <mergeCell ref="P97:Q97"/>
    <mergeCell ref="AK91:AM91"/>
    <mergeCell ref="X39:Z39"/>
    <mergeCell ref="R38:T38"/>
    <mergeCell ref="C19:AO19"/>
    <mergeCell ref="U42:W42"/>
    <mergeCell ref="AE74:AG74"/>
    <mergeCell ref="AE68:AG68"/>
    <mergeCell ref="X114:Z114"/>
    <mergeCell ref="AN97:AO97"/>
    <mergeCell ref="AK54:AM54"/>
    <mergeCell ref="U55:W55"/>
    <mergeCell ref="H131:I131"/>
    <mergeCell ref="R31:T31"/>
    <mergeCell ref="P104:Q104"/>
    <mergeCell ref="C15:AO15"/>
    <mergeCell ref="AK117:AM117"/>
    <mergeCell ref="H54:I54"/>
    <mergeCell ref="AH88:AJ88"/>
    <mergeCell ref="D88:G88"/>
    <mergeCell ref="B1:AO1"/>
    <mergeCell ref="P55:Q55"/>
    <mergeCell ref="AK130:AM130"/>
    <mergeCell ref="X103:Z103"/>
    <mergeCell ref="D118:G118"/>
    <mergeCell ref="P144:Q144"/>
    <mergeCell ref="H122:I122"/>
    <mergeCell ref="AK132:AM132"/>
    <mergeCell ref="AK34:AM34"/>
    <mergeCell ref="U115:W115"/>
    <mergeCell ref="AB111:AD111"/>
    <mergeCell ref="R112:T112"/>
    <mergeCell ref="AN41:AO41"/>
    <mergeCell ref="R122:T122"/>
    <mergeCell ref="R105:T105"/>
    <mergeCell ref="AN51:AO51"/>
    <mergeCell ref="AN43:AO43"/>
    <mergeCell ref="AK67:AM67"/>
    <mergeCell ref="R107:T107"/>
    <mergeCell ref="N10:O10"/>
    <mergeCell ref="AK61:AM61"/>
    <mergeCell ref="P66:Q66"/>
    <mergeCell ref="R138:T138"/>
    <mergeCell ref="R35:T35"/>
    <mergeCell ref="D33:G33"/>
    <mergeCell ref="D35:G35"/>
    <mergeCell ref="D34:G34"/>
    <mergeCell ref="M140:O140"/>
    <mergeCell ref="H31:I31"/>
    <mergeCell ref="H57:I57"/>
    <mergeCell ref="H84:I84"/>
    <mergeCell ref="D107:G107"/>
    <mergeCell ref="R133:T133"/>
    <mergeCell ref="AH55:AJ55"/>
    <mergeCell ref="J131:L131"/>
    <mergeCell ref="J135:L135"/>
    <mergeCell ref="D90:G90"/>
    <mergeCell ref="J106:L106"/>
    <mergeCell ref="H69:I69"/>
    <mergeCell ref="J133:L133"/>
    <mergeCell ref="R68:T68"/>
    <mergeCell ref="P68:Q68"/>
    <mergeCell ref="H42:I42"/>
    <mergeCell ref="J86:L86"/>
    <mergeCell ref="D55:G55"/>
    <mergeCell ref="X74:Z74"/>
    <mergeCell ref="AK135:AM135"/>
    <mergeCell ref="X68:Z68"/>
    <mergeCell ref="AH117:AJ117"/>
    <mergeCell ref="AK128:AM128"/>
    <mergeCell ref="X76:Z76"/>
    <mergeCell ref="R75:T75"/>
    <mergeCell ref="U58:W58"/>
    <mergeCell ref="AH94:AJ94"/>
    <mergeCell ref="X69:Z69"/>
    <mergeCell ref="R57:T57"/>
    <mergeCell ref="AK119:AM119"/>
    <mergeCell ref="P124:Q124"/>
    <mergeCell ref="R66:T66"/>
    <mergeCell ref="H132:I132"/>
    <mergeCell ref="AK100:AM100"/>
    <mergeCell ref="D79:G79"/>
    <mergeCell ref="P105:Q105"/>
    <mergeCell ref="P99:Q99"/>
    <mergeCell ref="H29:I30"/>
    <mergeCell ref="J116:L116"/>
    <mergeCell ref="AK146:AM146"/>
    <mergeCell ref="AH145:AJ145"/>
    <mergeCell ref="X87:Z87"/>
    <mergeCell ref="AH147:AJ147"/>
    <mergeCell ref="D127:G127"/>
    <mergeCell ref="M31:O31"/>
    <mergeCell ref="AN65:AO65"/>
    <mergeCell ref="R129:T129"/>
    <mergeCell ref="AB120:AD120"/>
    <mergeCell ref="AH148:AJ148"/>
    <mergeCell ref="AE103:AG103"/>
    <mergeCell ref="R131:T131"/>
    <mergeCell ref="AN60:AO60"/>
    <mergeCell ref="X138:Z138"/>
    <mergeCell ref="P126:Q126"/>
    <mergeCell ref="M107:O107"/>
    <mergeCell ref="J37:L37"/>
    <mergeCell ref="M138:O138"/>
    <mergeCell ref="J57:L57"/>
    <mergeCell ref="AB132:AD132"/>
    <mergeCell ref="M103:O103"/>
    <mergeCell ref="X123:Z123"/>
    <mergeCell ref="P122:Q122"/>
    <mergeCell ref="R64:T64"/>
    <mergeCell ref="R61:T61"/>
    <mergeCell ref="AN124:AO124"/>
    <mergeCell ref="AN118:AO118"/>
    <mergeCell ref="M97:O97"/>
    <mergeCell ref="U79:W79"/>
    <mergeCell ref="AE70:AG70"/>
    <mergeCell ref="AH37:AJ37"/>
    <mergeCell ref="AH47:AJ47"/>
    <mergeCell ref="X48:Z48"/>
    <mergeCell ref="AB54:AD54"/>
    <mergeCell ref="AB83:AD83"/>
    <mergeCell ref="AE94:AG94"/>
    <mergeCell ref="AB85:AD85"/>
    <mergeCell ref="AH92:AJ92"/>
    <mergeCell ref="X50:Z50"/>
    <mergeCell ref="AK79:AM79"/>
    <mergeCell ref="AN38:AO38"/>
    <mergeCell ref="AK86:AM86"/>
    <mergeCell ref="AH63:AJ63"/>
    <mergeCell ref="AK72:AM72"/>
    <mergeCell ref="AK68:AM68"/>
    <mergeCell ref="AH53:AJ53"/>
    <mergeCell ref="AK90:AM90"/>
    <mergeCell ref="AN52:AO52"/>
    <mergeCell ref="AN82:AO82"/>
    <mergeCell ref="AH78:AJ78"/>
    <mergeCell ref="AH43:AJ43"/>
    <mergeCell ref="AH68:AJ68"/>
    <mergeCell ref="AN69:AO69"/>
    <mergeCell ref="AN84:AO84"/>
    <mergeCell ref="U38:W38"/>
    <mergeCell ref="AB80:AD80"/>
    <mergeCell ref="U31:W31"/>
    <mergeCell ref="M98:O98"/>
    <mergeCell ref="AE46:AG46"/>
    <mergeCell ref="AH85:AJ85"/>
    <mergeCell ref="AN101:AO101"/>
    <mergeCell ref="AN92:AO92"/>
    <mergeCell ref="X83:Z83"/>
    <mergeCell ref="AH118:AJ118"/>
    <mergeCell ref="AE31:AG31"/>
    <mergeCell ref="AB31:AD31"/>
    <mergeCell ref="R44:T44"/>
    <mergeCell ref="AH45:AJ45"/>
    <mergeCell ref="AE115:AG115"/>
    <mergeCell ref="U59:W59"/>
    <mergeCell ref="U84:W84"/>
    <mergeCell ref="AE37:AG37"/>
    <mergeCell ref="U46:W46"/>
    <mergeCell ref="AB42:AD42"/>
    <mergeCell ref="AK38:AM38"/>
    <mergeCell ref="AN45:AO45"/>
    <mergeCell ref="R109:T109"/>
    <mergeCell ref="AK63:AM63"/>
    <mergeCell ref="AK109:AM109"/>
    <mergeCell ref="AN78:AO78"/>
    <mergeCell ref="AH72:AJ72"/>
    <mergeCell ref="AN80:AO80"/>
    <mergeCell ref="AN79:AO79"/>
    <mergeCell ref="AE60:AG60"/>
    <mergeCell ref="AH34:AJ34"/>
    <mergeCell ref="AH54:AJ54"/>
    <mergeCell ref="B7:AO7"/>
    <mergeCell ref="D96:G96"/>
    <mergeCell ref="AN145:AO145"/>
    <mergeCell ref="X139:Z139"/>
    <mergeCell ref="X111:Z111"/>
    <mergeCell ref="AN147:AO147"/>
    <mergeCell ref="H33:I33"/>
    <mergeCell ref="X140:Z140"/>
    <mergeCell ref="U95:W95"/>
    <mergeCell ref="AE92:AG92"/>
    <mergeCell ref="H35:I35"/>
    <mergeCell ref="J99:L99"/>
    <mergeCell ref="M40:O40"/>
    <mergeCell ref="U97:W97"/>
    <mergeCell ref="AN49:AO49"/>
    <mergeCell ref="J101:L101"/>
    <mergeCell ref="R113:T113"/>
    <mergeCell ref="AE87:AG87"/>
    <mergeCell ref="AK41:AM41"/>
    <mergeCell ref="P46:Q46"/>
    <mergeCell ref="M41:O41"/>
    <mergeCell ref="H89:I89"/>
    <mergeCell ref="D109:G109"/>
    <mergeCell ref="AN44:AO44"/>
    <mergeCell ref="P48:Q48"/>
    <mergeCell ref="U113:W113"/>
    <mergeCell ref="U138:W138"/>
    <mergeCell ref="U132:W132"/>
    <mergeCell ref="AB128:AD128"/>
    <mergeCell ref="H99:I99"/>
    <mergeCell ref="M131:O131"/>
    <mergeCell ref="J61:L61"/>
    <mergeCell ref="B10:L10"/>
    <mergeCell ref="M83:O83"/>
    <mergeCell ref="AN58:AO58"/>
    <mergeCell ref="AK53:AM53"/>
    <mergeCell ref="D32:G32"/>
    <mergeCell ref="H101:I101"/>
    <mergeCell ref="AE35:AG35"/>
    <mergeCell ref="M49:O49"/>
    <mergeCell ref="AB32:AD32"/>
    <mergeCell ref="AK78:AM78"/>
    <mergeCell ref="P83:Q83"/>
    <mergeCell ref="M78:O78"/>
    <mergeCell ref="J77:L77"/>
    <mergeCell ref="C16:AO16"/>
    <mergeCell ref="M39:O39"/>
    <mergeCell ref="AN40:AO40"/>
    <mergeCell ref="D98:G98"/>
    <mergeCell ref="D73:G73"/>
    <mergeCell ref="U32:W32"/>
    <mergeCell ref="U50:W50"/>
    <mergeCell ref="AB93:AD93"/>
    <mergeCell ref="AB68:AD68"/>
    <mergeCell ref="AN32:AO32"/>
    <mergeCell ref="P57:Q57"/>
    <mergeCell ref="AN37:AO37"/>
    <mergeCell ref="P100:Q100"/>
    <mergeCell ref="R76:T76"/>
    <mergeCell ref="AN33:AO33"/>
    <mergeCell ref="AN57:AO57"/>
    <mergeCell ref="AB100:AD100"/>
    <mergeCell ref="AE43:AG43"/>
    <mergeCell ref="M43:O43"/>
    <mergeCell ref="J42:L42"/>
    <mergeCell ref="AE109:AG109"/>
    <mergeCell ref="R48:T48"/>
    <mergeCell ref="AB40:AD40"/>
    <mergeCell ref="R49:T49"/>
    <mergeCell ref="U49:W49"/>
    <mergeCell ref="R40:T40"/>
    <mergeCell ref="R42:T42"/>
    <mergeCell ref="U89:W89"/>
    <mergeCell ref="AH113:AJ113"/>
    <mergeCell ref="AE107:AG107"/>
    <mergeCell ref="U41:W41"/>
    <mergeCell ref="M44:O44"/>
    <mergeCell ref="AE53:AG53"/>
    <mergeCell ref="X93:Z93"/>
    <mergeCell ref="AH75:AJ75"/>
    <mergeCell ref="AE83:AG83"/>
    <mergeCell ref="AH90:AJ90"/>
    <mergeCell ref="M85:O85"/>
    <mergeCell ref="M99:O99"/>
    <mergeCell ref="AH107:AJ107"/>
    <mergeCell ref="P51:Q51"/>
    <mergeCell ref="M60:O60"/>
    <mergeCell ref="J49:L49"/>
    <mergeCell ref="AH36:AJ36"/>
    <mergeCell ref="AK81:AM81"/>
    <mergeCell ref="P80:Q80"/>
    <mergeCell ref="U64:W64"/>
    <mergeCell ref="R46:T46"/>
    <mergeCell ref="C27:AO27"/>
    <mergeCell ref="AB37:AD37"/>
    <mergeCell ref="D45:G45"/>
    <mergeCell ref="J29:L30"/>
    <mergeCell ref="AE34:AG34"/>
    <mergeCell ref="M47:O47"/>
    <mergeCell ref="AN63:AO63"/>
    <mergeCell ref="D70:G70"/>
    <mergeCell ref="D78:G78"/>
    <mergeCell ref="D71:G71"/>
    <mergeCell ref="H68:I68"/>
    <mergeCell ref="X59:Z59"/>
    <mergeCell ref="AE76:AG76"/>
    <mergeCell ref="AH64:AJ64"/>
    <mergeCell ref="M62:O62"/>
    <mergeCell ref="M59:O59"/>
    <mergeCell ref="X57:Z57"/>
    <mergeCell ref="AN66:AO66"/>
    <mergeCell ref="P38:Q38"/>
    <mergeCell ref="P30:Q30"/>
    <mergeCell ref="AK36:AM36"/>
    <mergeCell ref="M68:O68"/>
    <mergeCell ref="P43:Q43"/>
    <mergeCell ref="D69:G69"/>
    <mergeCell ref="AB69:AD69"/>
    <mergeCell ref="X54:Z54"/>
    <mergeCell ref="AB62:AD62"/>
    <mergeCell ref="AK145:AM145"/>
    <mergeCell ref="D124:G124"/>
    <mergeCell ref="R92:T92"/>
    <mergeCell ref="AH141:AJ141"/>
    <mergeCell ref="U74:W74"/>
    <mergeCell ref="AH135:AJ135"/>
    <mergeCell ref="AE71:AG71"/>
    <mergeCell ref="J78:L78"/>
    <mergeCell ref="U76:W76"/>
    <mergeCell ref="P113:Q113"/>
    <mergeCell ref="M108:O108"/>
    <mergeCell ref="J123:L123"/>
    <mergeCell ref="P139:Q139"/>
    <mergeCell ref="M122:O122"/>
    <mergeCell ref="AE72:AG72"/>
    <mergeCell ref="AE112:AG112"/>
    <mergeCell ref="J144:L144"/>
    <mergeCell ref="P138:Q138"/>
    <mergeCell ref="AB139:AD139"/>
    <mergeCell ref="J142:L142"/>
    <mergeCell ref="D110:G110"/>
    <mergeCell ref="D126:G126"/>
    <mergeCell ref="H112:I112"/>
    <mergeCell ref="D143:G143"/>
    <mergeCell ref="D102:G102"/>
    <mergeCell ref="H134:I134"/>
    <mergeCell ref="AK88:AM88"/>
    <mergeCell ref="AH132:AJ132"/>
    <mergeCell ref="AH119:AJ119"/>
    <mergeCell ref="H138:I138"/>
    <mergeCell ref="P98:Q98"/>
    <mergeCell ref="M93:O93"/>
    <mergeCell ref="D142:G142"/>
    <mergeCell ref="H121:I121"/>
    <mergeCell ref="P56:Q56"/>
    <mergeCell ref="M46:O46"/>
    <mergeCell ref="D144:G144"/>
    <mergeCell ref="AK44:AM44"/>
    <mergeCell ref="P49:Q49"/>
    <mergeCell ref="H123:I123"/>
    <mergeCell ref="AK77:AM77"/>
    <mergeCell ref="AB137:AD137"/>
    <mergeCell ref="D139:G139"/>
    <mergeCell ref="P63:Q63"/>
    <mergeCell ref="U81:W81"/>
    <mergeCell ref="AE63:AG63"/>
    <mergeCell ref="H48:I48"/>
    <mergeCell ref="J112:L112"/>
    <mergeCell ref="M113:O113"/>
    <mergeCell ref="X119:Z119"/>
    <mergeCell ref="R134:T134"/>
    <mergeCell ref="H118:I118"/>
    <mergeCell ref="P131:Q131"/>
    <mergeCell ref="M117:O117"/>
    <mergeCell ref="M119:O119"/>
    <mergeCell ref="AH123:AJ123"/>
    <mergeCell ref="AH46:AJ46"/>
    <mergeCell ref="AK85:AM85"/>
    <mergeCell ref="AK84:AM84"/>
    <mergeCell ref="AK133:AM133"/>
    <mergeCell ref="H142:I142"/>
    <mergeCell ref="M135:O135"/>
    <mergeCell ref="X128:Z128"/>
    <mergeCell ref="H130:I130"/>
    <mergeCell ref="AH142:AJ142"/>
    <mergeCell ref="H50:I50"/>
    <mergeCell ref="AN35:AO35"/>
    <mergeCell ref="U112:W112"/>
    <mergeCell ref="AK59:AM59"/>
    <mergeCell ref="M57:O57"/>
    <mergeCell ref="AN59:AO59"/>
    <mergeCell ref="M58:O58"/>
    <mergeCell ref="AN61:AO61"/>
    <mergeCell ref="X52:Z52"/>
    <mergeCell ref="AH42:AJ42"/>
    <mergeCell ref="P117:Q117"/>
    <mergeCell ref="P61:Q61"/>
    <mergeCell ref="X109:Z109"/>
    <mergeCell ref="U51:W51"/>
    <mergeCell ref="AH136:AJ136"/>
    <mergeCell ref="H95:I95"/>
    <mergeCell ref="H60:I60"/>
    <mergeCell ref="R114:T114"/>
    <mergeCell ref="P85:Q85"/>
    <mergeCell ref="M120:O120"/>
    <mergeCell ref="AE119:AG119"/>
    <mergeCell ref="AH125:AJ125"/>
    <mergeCell ref="X136:Z136"/>
    <mergeCell ref="AE126:AG126"/>
    <mergeCell ref="AH120:AJ120"/>
    <mergeCell ref="R125:T125"/>
    <mergeCell ref="X135:Z135"/>
    <mergeCell ref="M130:O130"/>
    <mergeCell ref="J128:L128"/>
    <mergeCell ref="AB110:AD110"/>
    <mergeCell ref="U120:W120"/>
    <mergeCell ref="AE33:AG33"/>
    <mergeCell ref="D154:AO154"/>
    <mergeCell ref="X56:Z56"/>
    <mergeCell ref="AH105:AJ105"/>
    <mergeCell ref="AN98:AO98"/>
    <mergeCell ref="AB64:AD64"/>
    <mergeCell ref="J39:L39"/>
    <mergeCell ref="D48:G48"/>
    <mergeCell ref="AB43:AD43"/>
    <mergeCell ref="D51:G51"/>
    <mergeCell ref="AN135:AO135"/>
    <mergeCell ref="H46:I46"/>
    <mergeCell ref="AB101:AD101"/>
    <mergeCell ref="X117:Z117"/>
    <mergeCell ref="AH108:AJ108"/>
    <mergeCell ref="U83:W83"/>
    <mergeCell ref="AH137:AJ137"/>
    <mergeCell ref="U110:W110"/>
    <mergeCell ref="AE101:AG101"/>
    <mergeCell ref="AK33:AM33"/>
    <mergeCell ref="AN115:AO115"/>
    <mergeCell ref="AK120:AM120"/>
    <mergeCell ref="AH104:AJ104"/>
    <mergeCell ref="AH106:AJ106"/>
    <mergeCell ref="U60:W60"/>
    <mergeCell ref="AK92:AM92"/>
    <mergeCell ref="AK102:AM102"/>
    <mergeCell ref="AB81:AD81"/>
    <mergeCell ref="M123:O123"/>
    <mergeCell ref="AK93:AM93"/>
    <mergeCell ref="P64:Q64"/>
    <mergeCell ref="H65:I65"/>
    <mergeCell ref="D156:AO156"/>
    <mergeCell ref="AK116:AM116"/>
    <mergeCell ref="AH71:AJ71"/>
    <mergeCell ref="R63:T63"/>
    <mergeCell ref="P121:Q121"/>
    <mergeCell ref="AK143:AM143"/>
    <mergeCell ref="AK118:AM118"/>
    <mergeCell ref="P148:Q148"/>
    <mergeCell ref="P123:Q123"/>
    <mergeCell ref="AH73:AJ73"/>
    <mergeCell ref="AH100:AJ100"/>
    <mergeCell ref="R83:T83"/>
    <mergeCell ref="J132:L132"/>
    <mergeCell ref="AH102:AJ102"/>
    <mergeCell ref="D82:G82"/>
    <mergeCell ref="R91:T91"/>
    <mergeCell ref="R85:T85"/>
    <mergeCell ref="AB82:AD82"/>
    <mergeCell ref="X100:Z100"/>
    <mergeCell ref="X102:Z102"/>
    <mergeCell ref="D108:G108"/>
    <mergeCell ref="X129:Z129"/>
    <mergeCell ref="P134:Q134"/>
    <mergeCell ref="R111:T111"/>
    <mergeCell ref="X95:Z95"/>
    <mergeCell ref="D141:G141"/>
    <mergeCell ref="X97:Z97"/>
    <mergeCell ref="D117:G117"/>
    <mergeCell ref="M95:O95"/>
    <mergeCell ref="M89:O89"/>
    <mergeCell ref="AN133:AO133"/>
    <mergeCell ref="AK137:AM137"/>
    <mergeCell ref="C25:AO25"/>
    <mergeCell ref="X55:Z55"/>
    <mergeCell ref="R54:T54"/>
    <mergeCell ref="X38:Z38"/>
    <mergeCell ref="AH98:AJ98"/>
    <mergeCell ref="M42:O42"/>
    <mergeCell ref="R56:T56"/>
    <mergeCell ref="U39:W39"/>
    <mergeCell ref="AN122:AO122"/>
    <mergeCell ref="J129:L129"/>
    <mergeCell ref="AN105:AO105"/>
    <mergeCell ref="D52:G52"/>
    <mergeCell ref="X71:Z71"/>
    <mergeCell ref="AN107:AO107"/>
    <mergeCell ref="AH124:AJ124"/>
    <mergeCell ref="AK125:AM125"/>
    <mergeCell ref="M129:O129"/>
    <mergeCell ref="AB45:AD45"/>
    <mergeCell ref="J59:L59"/>
    <mergeCell ref="X91:Z91"/>
    <mergeCell ref="X66:Z66"/>
    <mergeCell ref="AH126:AJ126"/>
    <mergeCell ref="AK127:AM127"/>
    <mergeCell ref="D106:G106"/>
    <mergeCell ref="U29:W30"/>
    <mergeCell ref="U75:W75"/>
    <mergeCell ref="R74:T74"/>
    <mergeCell ref="P29:T29"/>
    <mergeCell ref="H43:I43"/>
    <mergeCell ref="AN121:AO121"/>
    <mergeCell ref="D36:G36"/>
    <mergeCell ref="AB66:AD66"/>
    <mergeCell ref="C158:AO158"/>
    <mergeCell ref="AH29:AJ30"/>
    <mergeCell ref="AE51:AG51"/>
    <mergeCell ref="H140:I140"/>
    <mergeCell ref="P93:Q93"/>
    <mergeCell ref="R34:T34"/>
    <mergeCell ref="AE67:AG67"/>
    <mergeCell ref="J74:L74"/>
    <mergeCell ref="U37:W37"/>
    <mergeCell ref="R36:T36"/>
    <mergeCell ref="U72:W72"/>
    <mergeCell ref="U47:W47"/>
    <mergeCell ref="H39:I39"/>
    <mergeCell ref="J103:L103"/>
    <mergeCell ref="M104:O104"/>
    <mergeCell ref="AN113:AO113"/>
    <mergeCell ref="X45:Z45"/>
    <mergeCell ref="P111:Q111"/>
    <mergeCell ref="AB53:AD53"/>
    <mergeCell ref="M106:O106"/>
    <mergeCell ref="AK105:AM105"/>
    <mergeCell ref="D84:G84"/>
    <mergeCell ref="U63:W63"/>
    <mergeCell ref="H72:I72"/>
    <mergeCell ref="J92:L92"/>
    <mergeCell ref="AN142:AO142"/>
    <mergeCell ref="X108:Z108"/>
    <mergeCell ref="U147:W147"/>
    <mergeCell ref="AK35:AM35"/>
    <mergeCell ref="P40:Q40"/>
    <mergeCell ref="H114:I114"/>
    <mergeCell ref="AE137:AG137"/>
    <mergeCell ref="J149:L149"/>
    <mergeCell ref="D99:G99"/>
    <mergeCell ref="AE108:AG108"/>
    <mergeCell ref="J121:L121"/>
    <mergeCell ref="J115:L115"/>
    <mergeCell ref="R102:T102"/>
    <mergeCell ref="D101:G101"/>
    <mergeCell ref="AK32:AM32"/>
    <mergeCell ref="M56:O56"/>
    <mergeCell ref="H80:I80"/>
    <mergeCell ref="AB92:AD92"/>
    <mergeCell ref="AE32:AG32"/>
    <mergeCell ref="AH33:AJ33"/>
    <mergeCell ref="AB116:AD116"/>
    <mergeCell ref="J130:L130"/>
    <mergeCell ref="AK139:AM139"/>
    <mergeCell ref="AB118:AD118"/>
    <mergeCell ref="J72:L72"/>
    <mergeCell ref="AB117:AD117"/>
    <mergeCell ref="H148:I148"/>
    <mergeCell ref="R147:T147"/>
    <mergeCell ref="P44:Q44"/>
    <mergeCell ref="D133:G133"/>
    <mergeCell ref="AH127:AJ127"/>
    <mergeCell ref="AK110:AM110"/>
    <mergeCell ref="H58:I58"/>
    <mergeCell ref="J95:L95"/>
    <mergeCell ref="AK51:AM51"/>
    <mergeCell ref="M74:O74"/>
    <mergeCell ref="AK76:AM76"/>
    <mergeCell ref="P81:Q81"/>
    <mergeCell ref="H136:I136"/>
    <mergeCell ref="AN132:AO132"/>
    <mergeCell ref="P137:Q137"/>
    <mergeCell ref="AN39:AO39"/>
    <mergeCell ref="AE100:AG100"/>
    <mergeCell ref="AH139:AJ139"/>
    <mergeCell ref="R128:T128"/>
    <mergeCell ref="M48:O48"/>
    <mergeCell ref="AE102:AG102"/>
    <mergeCell ref="J60:L60"/>
    <mergeCell ref="AE127:AG127"/>
    <mergeCell ref="AK56:AM56"/>
    <mergeCell ref="J113:L113"/>
    <mergeCell ref="AN134:AO134"/>
    <mergeCell ref="X82:Z82"/>
    <mergeCell ref="AB90:AD90"/>
    <mergeCell ref="AH80:AJ80"/>
    <mergeCell ref="AH131:AJ131"/>
    <mergeCell ref="AN123:AO123"/>
    <mergeCell ref="AN95:AO95"/>
    <mergeCell ref="AN129:AO129"/>
    <mergeCell ref="AN131:AO131"/>
    <mergeCell ref="U68:W68"/>
    <mergeCell ref="R50:T50"/>
    <mergeCell ref="M45:O45"/>
    <mergeCell ref="AN64:AO64"/>
    <mergeCell ref="AN67:AO67"/>
    <mergeCell ref="X47:Z47"/>
    <mergeCell ref="U71:W71"/>
    <mergeCell ref="R59:T59"/>
    <mergeCell ref="AH112:AJ112"/>
    <mergeCell ref="AE42:AG42"/>
    <mergeCell ref="J108:L108"/>
    <mergeCell ref="J148:L148"/>
    <mergeCell ref="AB71:AD71"/>
    <mergeCell ref="AK94:AM94"/>
    <mergeCell ref="M148:O148"/>
    <mergeCell ref="U148:W148"/>
    <mergeCell ref="J150:L150"/>
    <mergeCell ref="AH146:AJ146"/>
    <mergeCell ref="R148:T148"/>
    <mergeCell ref="J146:L146"/>
    <mergeCell ref="AE149:AG149"/>
    <mergeCell ref="AK75:AM75"/>
    <mergeCell ref="R79:T79"/>
    <mergeCell ref="AH96:AJ96"/>
    <mergeCell ref="U150:W150"/>
    <mergeCell ref="P65:Q65"/>
    <mergeCell ref="J134:L134"/>
    <mergeCell ref="X149:Z149"/>
    <mergeCell ref="U104:W104"/>
    <mergeCell ref="U92:W92"/>
    <mergeCell ref="AE124:AG124"/>
    <mergeCell ref="U94:W94"/>
    <mergeCell ref="R93:T93"/>
    <mergeCell ref="AB136:AD136"/>
    <mergeCell ref="R106:T106"/>
    <mergeCell ref="M91:O91"/>
    <mergeCell ref="AE139:AG139"/>
    <mergeCell ref="AB146:AD146"/>
    <mergeCell ref="AE145:AG145"/>
    <mergeCell ref="J143:L143"/>
    <mergeCell ref="X121:Z121"/>
    <mergeCell ref="U87:W87"/>
    <mergeCell ref="J96:L96"/>
    <mergeCell ref="R150:T150"/>
    <mergeCell ref="AN72:AO72"/>
    <mergeCell ref="U137:W137"/>
    <mergeCell ref="AK82:AM82"/>
    <mergeCell ref="AN47:AO47"/>
    <mergeCell ref="M64:O64"/>
    <mergeCell ref="AK50:AM50"/>
    <mergeCell ref="AK52:AM52"/>
    <mergeCell ref="M65:O65"/>
    <mergeCell ref="AH52:AJ52"/>
    <mergeCell ref="AB59:AD59"/>
    <mergeCell ref="AB61:AD61"/>
    <mergeCell ref="M79:O79"/>
    <mergeCell ref="P132:Q132"/>
    <mergeCell ref="X148:Z148"/>
    <mergeCell ref="AN146:AO146"/>
    <mergeCell ref="X51:Z51"/>
    <mergeCell ref="AH69:AJ69"/>
    <mergeCell ref="M76:O76"/>
    <mergeCell ref="AN70:AO70"/>
    <mergeCell ref="M94:O94"/>
    <mergeCell ref="X62:Z62"/>
    <mergeCell ref="AE52:AG52"/>
    <mergeCell ref="P150:Q150"/>
    <mergeCell ref="AB124:AD124"/>
    <mergeCell ref="AK147:AM147"/>
    <mergeCell ref="U149:W149"/>
    <mergeCell ref="AN144:AO144"/>
    <mergeCell ref="AN128:AO128"/>
    <mergeCell ref="AN149:AO149"/>
    <mergeCell ref="R142:T142"/>
    <mergeCell ref="R144:T144"/>
    <mergeCell ref="H149:I149"/>
    <mergeCell ref="AB148:AD148"/>
    <mergeCell ref="AK71:AM71"/>
    <mergeCell ref="AK144:AM144"/>
    <mergeCell ref="D123:G123"/>
    <mergeCell ref="P149:Q149"/>
    <mergeCell ref="H94:I94"/>
    <mergeCell ref="AN150:AO150"/>
    <mergeCell ref="AN89:AO89"/>
    <mergeCell ref="U109:W109"/>
    <mergeCell ref="U111:W111"/>
    <mergeCell ref="H129:I129"/>
    <mergeCell ref="M136:O136"/>
    <mergeCell ref="X150:Z150"/>
    <mergeCell ref="U105:W105"/>
    <mergeCell ref="AN125:AO125"/>
    <mergeCell ref="AE111:AG111"/>
    <mergeCell ref="AB102:AD102"/>
    <mergeCell ref="U122:W122"/>
    <mergeCell ref="AB95:AD95"/>
    <mergeCell ref="P72:Q72"/>
    <mergeCell ref="AB97:AD97"/>
    <mergeCell ref="AN87:AO87"/>
    <mergeCell ref="AE125:AG125"/>
    <mergeCell ref="AB150:AD150"/>
    <mergeCell ref="U130:W130"/>
    <mergeCell ref="R121:T121"/>
    <mergeCell ref="AB147:AD147"/>
    <mergeCell ref="P82:Q82"/>
    <mergeCell ref="J76:L76"/>
    <mergeCell ref="AK148:AM148"/>
    <mergeCell ref="M134:O134"/>
    <mergeCell ref="C24:AO24"/>
    <mergeCell ref="H150:I150"/>
    <mergeCell ref="AH35:AJ35"/>
    <mergeCell ref="R149:T149"/>
    <mergeCell ref="AB44:AD44"/>
    <mergeCell ref="AK73:AM73"/>
    <mergeCell ref="C26:AO26"/>
    <mergeCell ref="U56:W56"/>
    <mergeCell ref="R55:T55"/>
    <mergeCell ref="AK129:AM129"/>
    <mergeCell ref="AH59:AJ59"/>
    <mergeCell ref="J114:L114"/>
    <mergeCell ref="AK131:AM131"/>
    <mergeCell ref="AH61:AJ61"/>
    <mergeCell ref="P136:Q136"/>
    <mergeCell ref="AK124:AM124"/>
    <mergeCell ref="R71:T71"/>
    <mergeCell ref="J145:L145"/>
    <mergeCell ref="AE45:AG45"/>
    <mergeCell ref="J111:L111"/>
    <mergeCell ref="AK126:AM126"/>
    <mergeCell ref="H47:I47"/>
    <mergeCell ref="R73:T73"/>
    <mergeCell ref="AE106:AG106"/>
    <mergeCell ref="H76:I76"/>
    <mergeCell ref="AB63:AD63"/>
    <mergeCell ref="J140:L140"/>
    <mergeCell ref="M121:O121"/>
    <mergeCell ref="AN130:AO130"/>
    <mergeCell ref="AE79:AG79"/>
    <mergeCell ref="J122:L122"/>
    <mergeCell ref="R136:T136"/>
    <mergeCell ref="M149:O149"/>
    <mergeCell ref="J84:L84"/>
    <mergeCell ref="X96:Z96"/>
    <mergeCell ref="M146:O146"/>
    <mergeCell ref="U128:W128"/>
    <mergeCell ref="C29:G30"/>
    <mergeCell ref="AN29:AO30"/>
    <mergeCell ref="H120:I120"/>
    <mergeCell ref="AL12:AO12"/>
    <mergeCell ref="D134:G134"/>
    <mergeCell ref="AK74:AM74"/>
    <mergeCell ref="P79:Q79"/>
    <mergeCell ref="P73:Q73"/>
    <mergeCell ref="AB134:AD134"/>
    <mergeCell ref="AE117:AG117"/>
    <mergeCell ref="C20:AO20"/>
    <mergeCell ref="R145:T145"/>
    <mergeCell ref="AH58:AJ58"/>
    <mergeCell ref="R139:T139"/>
    <mergeCell ref="AN74:AO74"/>
    <mergeCell ref="AK69:AM69"/>
    <mergeCell ref="C22:AO22"/>
    <mergeCell ref="AH60:AJ60"/>
    <mergeCell ref="AN76:AO76"/>
    <mergeCell ref="R140:T140"/>
    <mergeCell ref="AH57:AJ57"/>
    <mergeCell ref="AH84:AJ84"/>
    <mergeCell ref="AN77:AO77"/>
    <mergeCell ref="AH86:AJ86"/>
    <mergeCell ref="AK87:AM87"/>
    <mergeCell ref="AE41:AG41"/>
    <mergeCell ref="AK122:AM122"/>
    <mergeCell ref="AK142:AM142"/>
    <mergeCell ref="AH143:AJ143"/>
    <mergeCell ref="AK58:AM58"/>
    <mergeCell ref="AK60:AM60"/>
    <mergeCell ref="AH51:AJ51"/>
    <mergeCell ref="J47:L47"/>
    <mergeCell ref="AN50:AO50"/>
    <mergeCell ref="D153:AO153"/>
    <mergeCell ref="X80:Z80"/>
    <mergeCell ref="AN88:AO88"/>
    <mergeCell ref="X79:Z79"/>
    <mergeCell ref="AK115:AM115"/>
    <mergeCell ref="AH70:AJ70"/>
    <mergeCell ref="AE69:AG69"/>
    <mergeCell ref="AK108:AM108"/>
    <mergeCell ref="X81:Z81"/>
    <mergeCell ref="AH99:AJ99"/>
    <mergeCell ref="M112:O112"/>
    <mergeCell ref="X110:Z110"/>
    <mergeCell ref="M114:O114"/>
    <mergeCell ref="AH101:AJ101"/>
    <mergeCell ref="AN148:AO148"/>
    <mergeCell ref="AN141:AO141"/>
    <mergeCell ref="U96:W96"/>
    <mergeCell ref="AN143:AO143"/>
    <mergeCell ref="U91:W91"/>
    <mergeCell ref="X92:Z92"/>
    <mergeCell ref="AE88:AG88"/>
    <mergeCell ref="AE82:AG82"/>
    <mergeCell ref="AE147:AG147"/>
    <mergeCell ref="U144:W144"/>
    <mergeCell ref="H75:I75"/>
    <mergeCell ref="J31:L31"/>
    <mergeCell ref="H56:I56"/>
    <mergeCell ref="H83:I83"/>
    <mergeCell ref="U118:W118"/>
    <mergeCell ref="X44:Z44"/>
    <mergeCell ref="P116:Q116"/>
    <mergeCell ref="AN86:AO86"/>
    <mergeCell ref="U35:W35"/>
    <mergeCell ref="U34:W34"/>
    <mergeCell ref="J38:L38"/>
    <mergeCell ref="AN111:AO111"/>
    <mergeCell ref="AK106:AM106"/>
    <mergeCell ref="U36:W36"/>
    <mergeCell ref="M110:O110"/>
    <mergeCell ref="AH97:AJ97"/>
    <mergeCell ref="J40:L40"/>
    <mergeCell ref="AN112:AO112"/>
    <mergeCell ref="AN104:AO104"/>
    <mergeCell ref="J89:L89"/>
    <mergeCell ref="AN116:AO116"/>
    <mergeCell ref="X94:Z94"/>
    <mergeCell ref="U93:W93"/>
    <mergeCell ref="J91:L91"/>
    <mergeCell ref="AE86:AG86"/>
    <mergeCell ref="AE80:AG80"/>
    <mergeCell ref="J34:L34"/>
    <mergeCell ref="M73:O73"/>
    <mergeCell ref="AK43:AM43"/>
    <mergeCell ref="AB109:AD109"/>
    <mergeCell ref="AK42:AM42"/>
    <mergeCell ref="AK31:AM31"/>
    <mergeCell ref="H49:I49"/>
    <mergeCell ref="D31:G31"/>
    <mergeCell ref="D42:G42"/>
    <mergeCell ref="AH121:AJ121"/>
    <mergeCell ref="AN114:AO114"/>
    <mergeCell ref="D50:G50"/>
    <mergeCell ref="X63:Z63"/>
    <mergeCell ref="D44:G44"/>
    <mergeCell ref="AE84:AG84"/>
    <mergeCell ref="AE81:AG81"/>
    <mergeCell ref="AB65:AD65"/>
    <mergeCell ref="D65:G65"/>
    <mergeCell ref="AK80:AM80"/>
    <mergeCell ref="AH41:AJ41"/>
    <mergeCell ref="H45:I45"/>
    <mergeCell ref="P32:Q32"/>
    <mergeCell ref="H81:I81"/>
    <mergeCell ref="P34:Q34"/>
    <mergeCell ref="R33:T33"/>
    <mergeCell ref="H40:I40"/>
    <mergeCell ref="J104:L104"/>
    <mergeCell ref="U102:W102"/>
    <mergeCell ref="AB98:AD98"/>
    <mergeCell ref="AE99:AG99"/>
    <mergeCell ref="AN56:AO56"/>
    <mergeCell ref="R120:T120"/>
    <mergeCell ref="H100:I100"/>
    <mergeCell ref="AK48:AM48"/>
    <mergeCell ref="D121:G121"/>
    <mergeCell ref="AK70:AM70"/>
    <mergeCell ref="AB49:AD49"/>
    <mergeCell ref="AN54:AO54"/>
    <mergeCell ref="AN81:AO81"/>
    <mergeCell ref="R146:T146"/>
    <mergeCell ref="R30:T30"/>
    <mergeCell ref="AH67:AJ67"/>
    <mergeCell ref="AK104:AM104"/>
    <mergeCell ref="X37:Z37"/>
    <mergeCell ref="D83:G83"/>
    <mergeCell ref="B5:AO5"/>
    <mergeCell ref="R62:T62"/>
    <mergeCell ref="U73:W73"/>
    <mergeCell ref="R72:T72"/>
    <mergeCell ref="M147:O147"/>
    <mergeCell ref="AH133:AJ133"/>
    <mergeCell ref="H96:I96"/>
    <mergeCell ref="AE90:AG90"/>
    <mergeCell ref="H62:I62"/>
    <mergeCell ref="AK141:AM141"/>
    <mergeCell ref="R88:T88"/>
    <mergeCell ref="D112:G112"/>
    <mergeCell ref="D87:G87"/>
    <mergeCell ref="AE121:AG121"/>
    <mergeCell ref="H91:I91"/>
    <mergeCell ref="D122:G122"/>
    <mergeCell ref="R90:T90"/>
    <mergeCell ref="D114:G114"/>
    <mergeCell ref="U126:W126"/>
    <mergeCell ref="AB122:AD122"/>
    <mergeCell ref="AE143:AG143"/>
    <mergeCell ref="X113:Z113"/>
    <mergeCell ref="B14:AO14"/>
    <mergeCell ref="D103:G103"/>
    <mergeCell ref="X116:Z116"/>
    <mergeCell ref="AE110:AG110"/>
    <mergeCell ref="AK150:AM150"/>
    <mergeCell ref="X98:Z98"/>
    <mergeCell ref="AH116:AJ116"/>
    <mergeCell ref="U108:W108"/>
    <mergeCell ref="AB129:AD129"/>
    <mergeCell ref="AH82:AJ82"/>
    <mergeCell ref="R99:T99"/>
    <mergeCell ref="D150:G150"/>
    <mergeCell ref="AB144:AD144"/>
    <mergeCell ref="H146:I146"/>
    <mergeCell ref="AB145:AD145"/>
    <mergeCell ref="X33:Z33"/>
    <mergeCell ref="J137:L137"/>
    <mergeCell ref="J139:L139"/>
    <mergeCell ref="AH138:AJ138"/>
    <mergeCell ref="J138:L138"/>
    <mergeCell ref="AH49:AJ49"/>
    <mergeCell ref="AE40:AG40"/>
    <mergeCell ref="D46:G46"/>
    <mergeCell ref="AK111:AM111"/>
    <mergeCell ref="AE73:AG73"/>
    <mergeCell ref="AH111:AJ111"/>
    <mergeCell ref="D40:G40"/>
    <mergeCell ref="AE49:AG49"/>
    <mergeCell ref="M63:O63"/>
    <mergeCell ref="J62:L62"/>
    <mergeCell ref="U77:W77"/>
    <mergeCell ref="H52:I52"/>
    <mergeCell ref="H133:I133"/>
    <mergeCell ref="AB126:AD126"/>
    <mergeCell ref="AE150:AG150"/>
    <mergeCell ref="H93:I93"/>
    <mergeCell ref="AN127:AO127"/>
    <mergeCell ref="AN73:AO73"/>
    <mergeCell ref="J65:L65"/>
    <mergeCell ref="U53:W53"/>
    <mergeCell ref="AH114:AJ114"/>
    <mergeCell ref="AB58:AD58"/>
    <mergeCell ref="AH56:AJ56"/>
    <mergeCell ref="AE66:AG66"/>
    <mergeCell ref="J58:L58"/>
    <mergeCell ref="U107:W107"/>
    <mergeCell ref="X118:Z118"/>
    <mergeCell ref="U100:W100"/>
    <mergeCell ref="AB96:AD96"/>
    <mergeCell ref="H85:I85"/>
    <mergeCell ref="M81:O81"/>
    <mergeCell ref="M109:O109"/>
    <mergeCell ref="H53:I53"/>
    <mergeCell ref="AN120:AO120"/>
    <mergeCell ref="AK112:AM112"/>
    <mergeCell ref="P112:Q112"/>
    <mergeCell ref="X99:Z99"/>
    <mergeCell ref="X72:Z72"/>
    <mergeCell ref="P91:Q91"/>
    <mergeCell ref="AN103:AO103"/>
    <mergeCell ref="U62:W62"/>
    <mergeCell ref="J66:L66"/>
    <mergeCell ref="P95:Q95"/>
    <mergeCell ref="AN96:AO96"/>
    <mergeCell ref="P120:Q120"/>
    <mergeCell ref="AN90:AO90"/>
    <mergeCell ref="M115:O115"/>
    <mergeCell ref="AN99:AO99"/>
    <mergeCell ref="C21:AO21"/>
    <mergeCell ref="AN75:AO75"/>
    <mergeCell ref="AK95:AM95"/>
    <mergeCell ref="M38:O38"/>
    <mergeCell ref="C23:AO23"/>
    <mergeCell ref="R52:T52"/>
    <mergeCell ref="J126:L126"/>
    <mergeCell ref="AN102:AO102"/>
    <mergeCell ref="X36:Z36"/>
    <mergeCell ref="AK97:AM97"/>
    <mergeCell ref="P102:Q102"/>
    <mergeCell ref="P127:Q127"/>
    <mergeCell ref="AK121:AM121"/>
    <mergeCell ref="AH122:AJ122"/>
    <mergeCell ref="AK123:AM123"/>
    <mergeCell ref="D41:G41"/>
    <mergeCell ref="AE50:AG50"/>
    <mergeCell ref="U45:W45"/>
    <mergeCell ref="H73:I73"/>
    <mergeCell ref="R67:T67"/>
    <mergeCell ref="AN34:AO34"/>
    <mergeCell ref="R101:T101"/>
    <mergeCell ref="AN36:AO36"/>
    <mergeCell ref="R100:T100"/>
    <mergeCell ref="P59:Q59"/>
    <mergeCell ref="P39:Q39"/>
    <mergeCell ref="D49:G49"/>
    <mergeCell ref="AN31:AO31"/>
    <mergeCell ref="AA29:AA30"/>
    <mergeCell ref="M66:O66"/>
    <mergeCell ref="D58:G58"/>
    <mergeCell ref="H104:I104"/>
    <mergeCell ref="M37:O37"/>
    <mergeCell ref="X41:Z41"/>
    <mergeCell ref="X35:Z35"/>
    <mergeCell ref="P135:Q135"/>
    <mergeCell ref="J109:L109"/>
    <mergeCell ref="X65:Z65"/>
    <mergeCell ref="AE38:AG38"/>
    <mergeCell ref="X58:Z58"/>
    <mergeCell ref="AE48:AG48"/>
    <mergeCell ref="AB131:AD131"/>
    <mergeCell ref="M36:O36"/>
    <mergeCell ref="J36:L36"/>
    <mergeCell ref="X43:Z43"/>
    <mergeCell ref="U44:W44"/>
    <mergeCell ref="J90:L90"/>
    <mergeCell ref="J97:L97"/>
    <mergeCell ref="J44:L44"/>
    <mergeCell ref="J43:L43"/>
    <mergeCell ref="J45:L45"/>
    <mergeCell ref="J100:L100"/>
    <mergeCell ref="AB51:AD51"/>
    <mergeCell ref="P133:Q133"/>
    <mergeCell ref="AB36:AD36"/>
    <mergeCell ref="X73:Z73"/>
    <mergeCell ref="R116:T116"/>
    <mergeCell ref="P37:Q37"/>
    <mergeCell ref="AE134:AG134"/>
    <mergeCell ref="AE55:AG55"/>
    <mergeCell ref="P41:Q41"/>
    <mergeCell ref="P36:Q36"/>
    <mergeCell ref="X115:Z115"/>
    <mergeCell ref="U114:W114"/>
    <mergeCell ref="B3:AO3"/>
    <mergeCell ref="X105:Z105"/>
    <mergeCell ref="AH140:AJ140"/>
    <mergeCell ref="D120:G120"/>
    <mergeCell ref="P146:Q146"/>
    <mergeCell ref="R123:T123"/>
    <mergeCell ref="AK134:AM134"/>
    <mergeCell ref="X107:Z107"/>
    <mergeCell ref="AE97:AG97"/>
    <mergeCell ref="AK47:AM47"/>
    <mergeCell ref="AB113:AD113"/>
    <mergeCell ref="M51:O51"/>
    <mergeCell ref="AE96:AG96"/>
    <mergeCell ref="R124:T124"/>
    <mergeCell ref="R118:T118"/>
    <mergeCell ref="AB115:AD115"/>
    <mergeCell ref="AE98:AG98"/>
    <mergeCell ref="AN140:AO140"/>
    <mergeCell ref="AN53:AO53"/>
    <mergeCell ref="R126:T126"/>
    <mergeCell ref="H106:I106"/>
    <mergeCell ref="AK99:AM99"/>
    <mergeCell ref="R81:T81"/>
    <mergeCell ref="AN106:AO106"/>
    <mergeCell ref="AK101:AM101"/>
    <mergeCell ref="AN68:AO68"/>
    <mergeCell ref="J94:L94"/>
    <mergeCell ref="C18:AO18"/>
    <mergeCell ref="X67:Z67"/>
    <mergeCell ref="X61:Z61"/>
    <mergeCell ref="AH83:AJ83"/>
    <mergeCell ref="D91:G91"/>
    <mergeCell ref="AB29:AD30"/>
    <mergeCell ref="AN109:AO109"/>
    <mergeCell ref="M102:O102"/>
    <mergeCell ref="AH89:AJ89"/>
    <mergeCell ref="AH39:AJ39"/>
    <mergeCell ref="AE29:AG30"/>
    <mergeCell ref="AE141:AG141"/>
    <mergeCell ref="U43:W43"/>
    <mergeCell ref="AN136:AO136"/>
    <mergeCell ref="U70:W70"/>
    <mergeCell ref="C152:AO152"/>
    <mergeCell ref="AK55:AM55"/>
    <mergeCell ref="D113:G113"/>
    <mergeCell ref="U125:W125"/>
    <mergeCell ref="D149:G149"/>
    <mergeCell ref="H128:I128"/>
    <mergeCell ref="R127:T127"/>
    <mergeCell ref="M53:O53"/>
    <mergeCell ref="AB142:AD142"/>
    <mergeCell ref="D66:G66"/>
    <mergeCell ref="D93:G93"/>
    <mergeCell ref="D95:G95"/>
    <mergeCell ref="U88:W88"/>
    <mergeCell ref="AN62:AO62"/>
    <mergeCell ref="AN93:AO93"/>
    <mergeCell ref="P118:Q118"/>
    <mergeCell ref="AB60:AD60"/>
    <mergeCell ref="J68:L68"/>
    <mergeCell ref="AN110:AO110"/>
    <mergeCell ref="H115:I115"/>
    <mergeCell ref="X78:Z78"/>
    <mergeCell ref="AN139:AO139"/>
    <mergeCell ref="AN138:AO138"/>
    <mergeCell ref="H147:I147"/>
    <mergeCell ref="U57:W57"/>
    <mergeCell ref="M142:O142"/>
    <mergeCell ref="J141:L141"/>
    <mergeCell ref="M144:O144"/>
    <mergeCell ref="M137:O137"/>
    <mergeCell ref="D116:G116"/>
    <mergeCell ref="D146:G146"/>
    <mergeCell ref="AB138:AD138"/>
    <mergeCell ref="AB140:AD140"/>
    <mergeCell ref="AH144:AJ144"/>
    <mergeCell ref="C159:AO159"/>
    <mergeCell ref="AK29:AM30"/>
    <mergeCell ref="AH74:AJ74"/>
    <mergeCell ref="AH76:AJ76"/>
    <mergeCell ref="H92:I92"/>
    <mergeCell ref="P54:Q54"/>
    <mergeCell ref="AE62:AG62"/>
    <mergeCell ref="AE64:AG64"/>
    <mergeCell ref="M105:O105"/>
    <mergeCell ref="X42:Z42"/>
    <mergeCell ref="AN108:AO108"/>
    <mergeCell ref="AE57:AG57"/>
    <mergeCell ref="U33:W33"/>
    <mergeCell ref="R32:T32"/>
    <mergeCell ref="M101:O101"/>
    <mergeCell ref="AE146:AG146"/>
    <mergeCell ref="AE65:AG65"/>
    <mergeCell ref="M100:O100"/>
    <mergeCell ref="D148:G148"/>
    <mergeCell ref="P52:Q52"/>
    <mergeCell ref="P147:Q147"/>
    <mergeCell ref="D104:G104"/>
    <mergeCell ref="J120:L120"/>
    <mergeCell ref="R82:T82"/>
    <mergeCell ref="M75:O75"/>
    <mergeCell ref="J125:L125"/>
    <mergeCell ref="M61:O61"/>
    <mergeCell ref="J55:L55"/>
    <mergeCell ref="M55:O55"/>
    <mergeCell ref="AB105:AD105"/>
    <mergeCell ref="R69:T69"/>
    <mergeCell ref="AB91:AD91"/>
    <mergeCell ref="M133:O133"/>
    <mergeCell ref="AB107:AD107"/>
    <mergeCell ref="P77:Q77"/>
    <mergeCell ref="M72:O72"/>
    <mergeCell ref="D100:G100"/>
    <mergeCell ref="X145:Z145"/>
    <mergeCell ref="X147:Z147"/>
    <mergeCell ref="U133:W133"/>
    <mergeCell ref="X134:Z134"/>
    <mergeCell ref="U146:W146"/>
    <mergeCell ref="H143:I143"/>
    <mergeCell ref="X137:Z137"/>
    <mergeCell ref="X132:Z132"/>
    <mergeCell ref="H111:I111"/>
    <mergeCell ref="AB133:AD133"/>
    <mergeCell ref="M96:O96"/>
    <mergeCell ref="H79:I79"/>
    <mergeCell ref="H87:I87"/>
    <mergeCell ref="X85:Z85"/>
    <mergeCell ref="H74:I74"/>
    <mergeCell ref="AH149:AJ149"/>
    <mergeCell ref="U90:W90"/>
    <mergeCell ref="AH150:AJ150"/>
    <mergeCell ref="AE105:AG105"/>
    <mergeCell ref="P145:Q145"/>
    <mergeCell ref="D111:G111"/>
    <mergeCell ref="U129:W129"/>
    <mergeCell ref="U123:W123"/>
    <mergeCell ref="X144:Z144"/>
    <mergeCell ref="U99:W99"/>
    <mergeCell ref="D97:G97"/>
    <mergeCell ref="AB88:AD88"/>
    <mergeCell ref="U101:W101"/>
    <mergeCell ref="AE142:AG142"/>
    <mergeCell ref="R117:T117"/>
    <mergeCell ref="AB108:AD108"/>
    <mergeCell ref="M71:O71"/>
    <mergeCell ref="D74:G74"/>
    <mergeCell ref="X146:Z146"/>
    <mergeCell ref="M145:O145"/>
    <mergeCell ref="X133:Z133"/>
    <mergeCell ref="D129:G129"/>
    <mergeCell ref="X142:Z142"/>
    <mergeCell ref="H110:I110"/>
    <mergeCell ref="H145:I145"/>
    <mergeCell ref="P94:Q94"/>
    <mergeCell ref="J102:L102"/>
    <mergeCell ref="AB78:AD78"/>
    <mergeCell ref="U145:W145"/>
    <mergeCell ref="D138:G138"/>
    <mergeCell ref="H109:I109"/>
    <mergeCell ref="D140:G140"/>
    <mergeCell ref="P60:Q60"/>
    <mergeCell ref="H117:I117"/>
    <mergeCell ref="AE135:AG135"/>
    <mergeCell ref="D59:G59"/>
    <mergeCell ref="H77:I77"/>
    <mergeCell ref="X60:Z60"/>
    <mergeCell ref="J73:L73"/>
    <mergeCell ref="J64:L64"/>
    <mergeCell ref="AK66:AM66"/>
    <mergeCell ref="AH65:AJ65"/>
    <mergeCell ref="AE75:AG75"/>
    <mergeCell ref="J88:L88"/>
    <mergeCell ref="X131:Z131"/>
    <mergeCell ref="U86:W86"/>
    <mergeCell ref="AK49:AM49"/>
    <mergeCell ref="J53:L53"/>
    <mergeCell ref="D39:G39"/>
    <mergeCell ref="J46:L46"/>
    <mergeCell ref="AE116:AG116"/>
    <mergeCell ref="AE118:AG118"/>
    <mergeCell ref="AB119:AD119"/>
    <mergeCell ref="AE120:AG120"/>
    <mergeCell ref="R89:T89"/>
    <mergeCell ref="U131:W131"/>
    <mergeCell ref="D115:G115"/>
    <mergeCell ref="U127:W127"/>
    <mergeCell ref="H119:I119"/>
    <mergeCell ref="H90:I90"/>
    <mergeCell ref="H67:I67"/>
    <mergeCell ref="AB52:AD52"/>
    <mergeCell ref="D60:G60"/>
    <mergeCell ref="P47:Q47"/>
    <mergeCell ref="M77:O77"/>
    <mergeCell ref="AN46:AO46"/>
    <mergeCell ref="AB143:AD143"/>
    <mergeCell ref="H38:I38"/>
    <mergeCell ref="R37:T37"/>
    <mergeCell ref="H70:I70"/>
    <mergeCell ref="J105:L105"/>
    <mergeCell ref="J48:L48"/>
    <mergeCell ref="AE123:AG123"/>
    <mergeCell ref="J124:L124"/>
    <mergeCell ref="H97:I97"/>
    <mergeCell ref="AK45:AM45"/>
    <mergeCell ref="P50:Q50"/>
    <mergeCell ref="AK138:AM138"/>
    <mergeCell ref="AK140:AM140"/>
    <mergeCell ref="H63:I63"/>
    <mergeCell ref="AE133:AG133"/>
    <mergeCell ref="U61:W61"/>
    <mergeCell ref="J117:L117"/>
    <mergeCell ref="P110:Q110"/>
    <mergeCell ref="AH115:AJ115"/>
    <mergeCell ref="M128:O128"/>
    <mergeCell ref="J83:L83"/>
    <mergeCell ref="J119:L119"/>
    <mergeCell ref="X126:Z126"/>
    <mergeCell ref="AB67:AD67"/>
    <mergeCell ref="AK46:AM46"/>
    <mergeCell ref="AE113:AG113"/>
    <mergeCell ref="AE61:AG61"/>
    <mergeCell ref="AE131:AG131"/>
    <mergeCell ref="AB84:AD84"/>
    <mergeCell ref="AB86:AD86"/>
    <mergeCell ref="AE144:AG144"/>
    <mergeCell ref="R119:T119"/>
    <mergeCell ref="P78:Q78"/>
    <mergeCell ref="AN48:AO48"/>
    <mergeCell ref="P71:Q71"/>
    <mergeCell ref="AN55:AO55"/>
    <mergeCell ref="AN71:AO71"/>
    <mergeCell ref="M35:O35"/>
    <mergeCell ref="AE78:AG78"/>
    <mergeCell ref="AB77:AD77"/>
    <mergeCell ref="J85:L85"/>
    <mergeCell ref="R47:T47"/>
    <mergeCell ref="AH50:AJ50"/>
    <mergeCell ref="R137:T137"/>
    <mergeCell ref="D68:G68"/>
    <mergeCell ref="D37:G37"/>
    <mergeCell ref="H37:I37"/>
    <mergeCell ref="M52:O52"/>
    <mergeCell ref="AH134:AJ134"/>
    <mergeCell ref="AH103:AJ103"/>
    <mergeCell ref="J51:L51"/>
    <mergeCell ref="R45:T45"/>
    <mergeCell ref="H55:I55"/>
    <mergeCell ref="AK40:AM40"/>
    <mergeCell ref="H137:I137"/>
    <mergeCell ref="AB35:AD35"/>
    <mergeCell ref="D43:G43"/>
    <mergeCell ref="AK103:AM103"/>
    <mergeCell ref="D85:G85"/>
    <mergeCell ref="H64:I64"/>
    <mergeCell ref="H61:I61"/>
    <mergeCell ref="AE59:AG59"/>
    <mergeCell ref="M34:O34"/>
    <mergeCell ref="X32:Z32"/>
    <mergeCell ref="AH32:AJ32"/>
    <mergeCell ref="AB41:AD41"/>
    <mergeCell ref="H59:I59"/>
    <mergeCell ref="J75:L75"/>
    <mergeCell ref="J71:L71"/>
    <mergeCell ref="J93:L93"/>
    <mergeCell ref="AE77:AG77"/>
    <mergeCell ref="P92:Q92"/>
    <mergeCell ref="AK89:AM89"/>
    <mergeCell ref="AB114:AD114"/>
    <mergeCell ref="AB106:AD106"/>
    <mergeCell ref="P74:Q74"/>
    <mergeCell ref="AK39:AM39"/>
    <mergeCell ref="D137:G137"/>
    <mergeCell ref="AH31:AJ31"/>
    <mergeCell ref="D38:G38"/>
    <mergeCell ref="M124:O124"/>
    <mergeCell ref="J54:L54"/>
    <mergeCell ref="R41:T41"/>
    <mergeCell ref="AB38:AD38"/>
    <mergeCell ref="X122:Z122"/>
    <mergeCell ref="U52:W52"/>
    <mergeCell ref="M126:O126"/>
    <mergeCell ref="D63:G63"/>
    <mergeCell ref="J56:L56"/>
    <mergeCell ref="R43:T43"/>
    <mergeCell ref="J110:L110"/>
    <mergeCell ref="AB33:AD33"/>
    <mergeCell ref="J33:L33"/>
    <mergeCell ref="AE129:AG129"/>
  </mergeCells>
  <conditionalFormatting sqref="P32:Z150 AB32:AD150">
    <cfRule type="expression" dxfId="5" priority="3">
      <formula>$AN32&lt;&gt;""</formula>
    </cfRule>
  </conditionalFormatting>
  <conditionalFormatting sqref="AN31:AO31">
    <cfRule type="expression" dxfId="4" priority="5">
      <formula>TRUE</formula>
    </cfRule>
  </conditionalFormatting>
  <dataValidations count="1">
    <dataValidation type="list" allowBlank="1" showInputMessage="1" showErrorMessage="1" sqref="J31:L150" xr:uid="{B0DB18B9-D111-4BD4-8F7E-7B4C4794341C}">
      <formula1>"1,2,3,4"</formula1>
    </dataValidation>
  </dataValidations>
  <hyperlinks>
    <hyperlink ref="AL9" location="Índice!B29" display="Índice" xr:uid="{00000000-0004-0000-0900-000000000000}"/>
    <hyperlink ref="AL12" location="CNGE_2025_M1_Secc12_Sub2!A34" display="Pregunta 12.2" xr:uid="{00000000-0004-0000-0900-000001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XII
Complemento 1</oddHeader>
    <oddFooter>&amp;LCenso Nacional de Gobiernos Estatales 2025&amp;R&amp;P de &amp;N</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2" id="{1F1879B6-D0C6-4043-B957-035035AC6D53}">
            <xm:f>OR(CNGE_2025_M1_Secc12_Sub2!$S48&lt;&gt;1,COUNTBLANK($D31)=1)</xm:f>
            <x14:dxf>
              <fill>
                <patternFill patternType="mediumGray"/>
              </fill>
            </x14:dxf>
          </x14:cfRule>
          <xm:sqref>H31:Z150 AB31:AO150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9E14A92-7E21-42F3-A341-CF02EF89FADD}">
          <x14:formula1>
            <xm:f>Presentación!$AL$3:$AL$573</xm:f>
          </x14:formula1>
          <xm:sqref>R31:T150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B165"/>
  <sheetViews>
    <sheetView showGridLines="0" zoomScaleNormal="100" workbookViewId="0"/>
  </sheetViews>
  <sheetFormatPr baseColWidth="10" defaultColWidth="0" defaultRowHeight="15" customHeight="1" zeroHeight="1"/>
  <cols>
    <col min="1" max="1" width="5.75" style="9" customWidth="1"/>
    <col min="2" max="41" width="3.75" style="9" customWidth="1"/>
    <col min="42" max="42" width="5.75" style="9" customWidth="1"/>
    <col min="43" max="54" width="0" style="9" hidden="1" customWidth="1"/>
    <col min="55" max="16384" width="13.75" style="9" hidden="1"/>
  </cols>
  <sheetData>
    <row r="1" spans="1:42" ht="173.25" customHeight="1">
      <c r="B1" s="542" t="s">
        <v>0</v>
      </c>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row>
    <row r="2" spans="1:42" ht="12"/>
    <row r="3" spans="1:42" ht="45" customHeight="1">
      <c r="B3" s="323" t="s">
        <v>1</v>
      </c>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row>
    <row r="4" spans="1:42" ht="12"/>
    <row r="5" spans="1:42" ht="45" customHeight="1">
      <c r="B5" s="323" t="s">
        <v>2</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318"/>
      <c r="AJ5" s="318"/>
      <c r="AK5" s="318"/>
      <c r="AL5" s="318"/>
      <c r="AM5" s="318"/>
      <c r="AN5" s="318"/>
      <c r="AO5" s="318"/>
    </row>
    <row r="6" spans="1:42" ht="12"/>
    <row r="7" spans="1:42" ht="60" customHeight="1">
      <c r="B7" s="386" t="s">
        <v>5626</v>
      </c>
      <c r="C7" s="318"/>
      <c r="D7" s="318"/>
      <c r="E7" s="318"/>
      <c r="F7" s="318"/>
      <c r="G7" s="318"/>
      <c r="H7" s="318"/>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18"/>
      <c r="AH7" s="318"/>
      <c r="AI7" s="318"/>
      <c r="AJ7" s="318"/>
      <c r="AK7" s="318"/>
      <c r="AL7" s="318"/>
      <c r="AM7" s="318"/>
      <c r="AN7" s="318"/>
      <c r="AO7" s="318"/>
    </row>
    <row r="8" spans="1:42" ht="15" customHeight="1"/>
    <row r="9" spans="1:42" ht="15" customHeight="1" thickBot="1">
      <c r="B9" s="297" t="s">
        <v>4</v>
      </c>
      <c r="C9" s="298"/>
      <c r="D9" s="298"/>
      <c r="E9" s="298"/>
      <c r="F9" s="298"/>
      <c r="G9" s="298"/>
      <c r="H9" s="298"/>
      <c r="I9" s="298"/>
      <c r="J9" s="298"/>
      <c r="K9" s="298"/>
      <c r="L9" s="298"/>
      <c r="M9" s="298"/>
      <c r="N9" s="297" t="s">
        <v>5</v>
      </c>
      <c r="O9" s="298"/>
      <c r="P9" s="297"/>
      <c r="Q9" s="298"/>
      <c r="R9" s="298"/>
      <c r="S9" s="297"/>
      <c r="T9" s="298"/>
      <c r="AL9" s="458" t="s">
        <v>3</v>
      </c>
      <c r="AM9" s="318"/>
      <c r="AN9" s="318"/>
      <c r="AO9" s="318"/>
    </row>
    <row r="10" spans="1:42" ht="15" customHeight="1" thickBot="1">
      <c r="B10" s="320" t="str">
        <f>IF(Presentación!B10="","",Presentación!B10)</f>
        <v/>
      </c>
      <c r="C10" s="321"/>
      <c r="D10" s="321"/>
      <c r="E10" s="321"/>
      <c r="F10" s="321"/>
      <c r="G10" s="321"/>
      <c r="H10" s="321"/>
      <c r="I10" s="321"/>
      <c r="J10" s="321"/>
      <c r="K10" s="321"/>
      <c r="L10" s="322"/>
      <c r="M10" s="204"/>
      <c r="N10" s="320" t="str">
        <f>IF(Presentación!N10="","",Presentación!N10)</f>
        <v/>
      </c>
      <c r="O10" s="322"/>
      <c r="R10" s="14"/>
      <c r="S10" s="204"/>
      <c r="T10" s="204"/>
    </row>
    <row r="11" spans="1:42" ht="15" customHeight="1"/>
    <row r="12" spans="1:42" ht="15" customHeight="1">
      <c r="AL12" s="540" t="s">
        <v>5584</v>
      </c>
      <c r="AM12" s="318"/>
      <c r="AN12" s="318"/>
      <c r="AO12" s="318"/>
    </row>
    <row r="13" spans="1:42" ht="15" customHeight="1"/>
    <row r="14" spans="1:42" ht="15" customHeight="1">
      <c r="A14" s="299"/>
      <c r="B14" s="446" t="s">
        <v>5585</v>
      </c>
      <c r="C14" s="447"/>
      <c r="D14" s="447"/>
      <c r="E14" s="447"/>
      <c r="F14" s="447"/>
      <c r="G14" s="447"/>
      <c r="H14" s="447"/>
      <c r="I14" s="447"/>
      <c r="J14" s="447"/>
      <c r="K14" s="447"/>
      <c r="L14" s="447"/>
      <c r="M14" s="447"/>
      <c r="N14" s="447"/>
      <c r="O14" s="447"/>
      <c r="P14" s="447"/>
      <c r="Q14" s="447"/>
      <c r="R14" s="447"/>
      <c r="S14" s="447"/>
      <c r="T14" s="447"/>
      <c r="U14" s="447"/>
      <c r="V14" s="447"/>
      <c r="W14" s="447"/>
      <c r="X14" s="447"/>
      <c r="Y14" s="447"/>
      <c r="Z14" s="447"/>
      <c r="AA14" s="447"/>
      <c r="AB14" s="447"/>
      <c r="AC14" s="447"/>
      <c r="AD14" s="447"/>
      <c r="AE14" s="447"/>
      <c r="AF14" s="447"/>
      <c r="AG14" s="447"/>
      <c r="AH14" s="447"/>
      <c r="AI14" s="447"/>
      <c r="AJ14" s="447"/>
      <c r="AK14" s="447"/>
      <c r="AL14" s="447"/>
      <c r="AM14" s="447"/>
      <c r="AN14" s="447"/>
      <c r="AO14" s="448"/>
      <c r="AP14" s="14"/>
    </row>
    <row r="15" spans="1:42" ht="15" customHeight="1">
      <c r="A15" s="299"/>
      <c r="B15" s="275"/>
      <c r="C15" s="543" t="s">
        <v>5586</v>
      </c>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318"/>
      <c r="AG15" s="318"/>
      <c r="AH15" s="318"/>
      <c r="AI15" s="318"/>
      <c r="AJ15" s="318"/>
      <c r="AK15" s="318"/>
      <c r="AL15" s="318"/>
      <c r="AM15" s="318"/>
      <c r="AN15" s="318"/>
      <c r="AO15" s="410"/>
      <c r="AP15" s="14"/>
    </row>
    <row r="16" spans="1:42" ht="24" customHeight="1">
      <c r="A16" s="299"/>
      <c r="B16" s="275"/>
      <c r="C16" s="459" t="s">
        <v>5627</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410"/>
      <c r="AP16" s="14"/>
    </row>
    <row r="17" spans="1:54" ht="15" customHeight="1">
      <c r="A17" s="299"/>
      <c r="B17" s="300"/>
      <c r="C17" s="543" t="s">
        <v>5628</v>
      </c>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318"/>
      <c r="AG17" s="318"/>
      <c r="AH17" s="318"/>
      <c r="AI17" s="318"/>
      <c r="AJ17" s="318"/>
      <c r="AK17" s="318"/>
      <c r="AL17" s="318"/>
      <c r="AM17" s="318"/>
      <c r="AN17" s="318"/>
      <c r="AO17" s="410"/>
      <c r="AP17" s="14"/>
    </row>
    <row r="18" spans="1:54" ht="24" customHeight="1">
      <c r="A18" s="195"/>
      <c r="B18" s="201"/>
      <c r="C18" s="441" t="s">
        <v>5629</v>
      </c>
      <c r="D18" s="318"/>
      <c r="E18" s="318"/>
      <c r="F18" s="318"/>
      <c r="G18" s="318"/>
      <c r="H18" s="318"/>
      <c r="I18" s="318"/>
      <c r="J18" s="318"/>
      <c r="K18" s="318"/>
      <c r="L18" s="318"/>
      <c r="M18" s="318"/>
      <c r="N18" s="318"/>
      <c r="O18" s="318"/>
      <c r="P18" s="318"/>
      <c r="Q18" s="318"/>
      <c r="R18" s="318"/>
      <c r="S18" s="318"/>
      <c r="T18" s="318"/>
      <c r="U18" s="318"/>
      <c r="V18" s="318"/>
      <c r="W18" s="318"/>
      <c r="X18" s="318"/>
      <c r="Y18" s="318"/>
      <c r="Z18" s="318"/>
      <c r="AA18" s="318"/>
      <c r="AB18" s="318"/>
      <c r="AC18" s="318"/>
      <c r="AD18" s="318"/>
      <c r="AE18" s="318"/>
      <c r="AF18" s="318"/>
      <c r="AG18" s="318"/>
      <c r="AH18" s="318"/>
      <c r="AI18" s="318"/>
      <c r="AJ18" s="318"/>
      <c r="AK18" s="318"/>
      <c r="AL18" s="318"/>
      <c r="AM18" s="318"/>
      <c r="AN18" s="318"/>
      <c r="AO18" s="410"/>
    </row>
    <row r="19" spans="1:54" ht="24" customHeight="1">
      <c r="A19" s="223"/>
      <c r="B19" s="276"/>
      <c r="C19" s="494" t="s">
        <v>5630</v>
      </c>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c r="AF19" s="318"/>
      <c r="AG19" s="318"/>
      <c r="AH19" s="318"/>
      <c r="AI19" s="318"/>
      <c r="AJ19" s="318"/>
      <c r="AK19" s="318"/>
      <c r="AL19" s="318"/>
      <c r="AM19" s="318"/>
      <c r="AN19" s="318"/>
      <c r="AO19" s="452"/>
    </row>
    <row r="20" spans="1:54" ht="15" customHeight="1">
      <c r="A20" s="206"/>
      <c r="B20" s="276"/>
      <c r="C20" s="441" t="s">
        <v>5591</v>
      </c>
      <c r="D20" s="318"/>
      <c r="E20" s="318"/>
      <c r="F20" s="318"/>
      <c r="G20" s="318"/>
      <c r="H20" s="318"/>
      <c r="I20" s="318"/>
      <c r="J20" s="318"/>
      <c r="K20" s="318"/>
      <c r="L20" s="318"/>
      <c r="M20" s="318"/>
      <c r="N20" s="318"/>
      <c r="O20" s="318"/>
      <c r="P20" s="318"/>
      <c r="Q20" s="318"/>
      <c r="R20" s="318"/>
      <c r="S20" s="318"/>
      <c r="T20" s="318"/>
      <c r="U20" s="318"/>
      <c r="V20" s="318"/>
      <c r="W20" s="318"/>
      <c r="X20" s="318"/>
      <c r="Y20" s="318"/>
      <c r="Z20" s="318"/>
      <c r="AA20" s="318"/>
      <c r="AB20" s="318"/>
      <c r="AC20" s="318"/>
      <c r="AD20" s="318"/>
      <c r="AE20" s="318"/>
      <c r="AF20" s="318"/>
      <c r="AG20" s="318"/>
      <c r="AH20" s="318"/>
      <c r="AI20" s="318"/>
      <c r="AJ20" s="318"/>
      <c r="AK20" s="318"/>
      <c r="AL20" s="318"/>
      <c r="AM20" s="318"/>
      <c r="AN20" s="318"/>
      <c r="AO20" s="410"/>
    </row>
    <row r="21" spans="1:54" ht="15" customHeight="1">
      <c r="A21" s="299"/>
      <c r="B21" s="300"/>
      <c r="C21" s="441" t="s">
        <v>5631</v>
      </c>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c r="AF21" s="318"/>
      <c r="AG21" s="318"/>
      <c r="AH21" s="318"/>
      <c r="AI21" s="318"/>
      <c r="AJ21" s="318"/>
      <c r="AK21" s="318"/>
      <c r="AL21" s="318"/>
      <c r="AM21" s="318"/>
      <c r="AN21" s="318"/>
      <c r="AO21" s="410"/>
      <c r="AP21" s="14"/>
    </row>
    <row r="22" spans="1:54" ht="15" customHeight="1">
      <c r="A22" s="299"/>
      <c r="B22" s="301"/>
      <c r="C22" s="441" t="s">
        <v>5632</v>
      </c>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c r="AE22" s="318"/>
      <c r="AF22" s="318"/>
      <c r="AG22" s="318"/>
      <c r="AH22" s="318"/>
      <c r="AI22" s="318"/>
      <c r="AJ22" s="318"/>
      <c r="AK22" s="318"/>
      <c r="AL22" s="318"/>
      <c r="AM22" s="318"/>
      <c r="AN22" s="318"/>
      <c r="AO22" s="410"/>
      <c r="AP22" s="14"/>
    </row>
    <row r="23" spans="1:54" ht="24" customHeight="1">
      <c r="A23" s="299"/>
      <c r="B23" s="302"/>
      <c r="C23" s="459" t="s">
        <v>5633</v>
      </c>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c r="AH23" s="318"/>
      <c r="AI23" s="318"/>
      <c r="AJ23" s="318"/>
      <c r="AK23" s="318"/>
      <c r="AL23" s="318"/>
      <c r="AM23" s="318"/>
      <c r="AN23" s="318"/>
      <c r="AO23" s="410"/>
      <c r="AP23" s="14"/>
    </row>
    <row r="24" spans="1:54" ht="24" customHeight="1">
      <c r="A24" s="299"/>
      <c r="B24" s="302"/>
      <c r="C24" s="459" t="s">
        <v>5634</v>
      </c>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318"/>
      <c r="AE24" s="318"/>
      <c r="AF24" s="318"/>
      <c r="AG24" s="318"/>
      <c r="AH24" s="318"/>
      <c r="AI24" s="318"/>
      <c r="AJ24" s="318"/>
      <c r="AK24" s="318"/>
      <c r="AL24" s="318"/>
      <c r="AM24" s="318"/>
      <c r="AN24" s="318"/>
      <c r="AO24" s="410"/>
      <c r="AP24" s="14"/>
    </row>
    <row r="25" spans="1:54" ht="36" customHeight="1">
      <c r="A25" s="299"/>
      <c r="B25" s="302"/>
      <c r="C25" s="459" t="s">
        <v>5635</v>
      </c>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s="318"/>
      <c r="AG25" s="318"/>
      <c r="AH25" s="318"/>
      <c r="AI25" s="318"/>
      <c r="AJ25" s="318"/>
      <c r="AK25" s="318"/>
      <c r="AL25" s="318"/>
      <c r="AM25" s="318"/>
      <c r="AN25" s="318"/>
      <c r="AO25" s="410"/>
      <c r="AP25" s="14"/>
    </row>
    <row r="26" spans="1:54" ht="24" customHeight="1">
      <c r="A26" s="299"/>
      <c r="B26" s="302"/>
      <c r="C26" s="459" t="s">
        <v>5636</v>
      </c>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318"/>
      <c r="AE26" s="318"/>
      <c r="AF26" s="318"/>
      <c r="AG26" s="318"/>
      <c r="AH26" s="318"/>
      <c r="AI26" s="318"/>
      <c r="AJ26" s="318"/>
      <c r="AK26" s="318"/>
      <c r="AL26" s="318"/>
      <c r="AM26" s="318"/>
      <c r="AN26" s="318"/>
      <c r="AO26" s="410"/>
      <c r="AP26" s="14"/>
    </row>
    <row r="27" spans="1:54" ht="36" customHeight="1">
      <c r="A27" s="195"/>
      <c r="B27" s="203"/>
      <c r="C27" s="450" t="s">
        <v>5637</v>
      </c>
      <c r="D27" s="422"/>
      <c r="E27" s="422"/>
      <c r="F27" s="422"/>
      <c r="G27" s="422"/>
      <c r="H27" s="422"/>
      <c r="I27" s="422"/>
      <c r="J27" s="422"/>
      <c r="K27" s="422"/>
      <c r="L27" s="422"/>
      <c r="M27" s="422"/>
      <c r="N27" s="422"/>
      <c r="O27" s="422"/>
      <c r="P27" s="422"/>
      <c r="Q27" s="422"/>
      <c r="R27" s="422"/>
      <c r="S27" s="422"/>
      <c r="T27" s="422"/>
      <c r="U27" s="422"/>
      <c r="V27" s="422"/>
      <c r="W27" s="422"/>
      <c r="X27" s="422"/>
      <c r="Y27" s="422"/>
      <c r="Z27" s="422"/>
      <c r="AA27" s="422"/>
      <c r="AB27" s="422"/>
      <c r="AC27" s="422"/>
      <c r="AD27" s="422"/>
      <c r="AE27" s="422"/>
      <c r="AF27" s="422"/>
      <c r="AG27" s="422"/>
      <c r="AH27" s="422"/>
      <c r="AI27" s="422"/>
      <c r="AJ27" s="422"/>
      <c r="AK27" s="422"/>
      <c r="AL27" s="422"/>
      <c r="AM27" s="422"/>
      <c r="AN27" s="422"/>
      <c r="AO27" s="423"/>
    </row>
    <row r="28" spans="1:54" ht="15" customHeight="1">
      <c r="A28" s="299"/>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row>
    <row r="29" spans="1:54" ht="168" customHeight="1">
      <c r="A29" s="299"/>
      <c r="B29" s="14"/>
      <c r="C29" s="453" t="s">
        <v>5071</v>
      </c>
      <c r="D29" s="447"/>
      <c r="E29" s="447"/>
      <c r="F29" s="447"/>
      <c r="G29" s="448"/>
      <c r="H29" s="523" t="s">
        <v>5638</v>
      </c>
      <c r="I29" s="448"/>
      <c r="J29" s="541" t="s">
        <v>5600</v>
      </c>
      <c r="K29" s="447"/>
      <c r="L29" s="448"/>
      <c r="M29" s="541" t="s">
        <v>5601</v>
      </c>
      <c r="N29" s="447"/>
      <c r="O29" s="448"/>
      <c r="P29" s="453" t="s">
        <v>5602</v>
      </c>
      <c r="Q29" s="326"/>
      <c r="R29" s="326"/>
      <c r="S29" s="326"/>
      <c r="T29" s="327"/>
      <c r="U29" s="453" t="s">
        <v>5603</v>
      </c>
      <c r="V29" s="447"/>
      <c r="W29" s="448"/>
      <c r="X29" s="481" t="s">
        <v>5604</v>
      </c>
      <c r="Y29" s="447"/>
      <c r="Z29" s="448"/>
      <c r="AA29" s="538" t="s">
        <v>5605</v>
      </c>
      <c r="AB29" s="481" t="s">
        <v>5606</v>
      </c>
      <c r="AC29" s="447"/>
      <c r="AD29" s="448"/>
      <c r="AE29" s="481" t="s">
        <v>5607</v>
      </c>
      <c r="AF29" s="447"/>
      <c r="AG29" s="448"/>
      <c r="AH29" s="481" t="s">
        <v>5608</v>
      </c>
      <c r="AI29" s="447"/>
      <c r="AJ29" s="448"/>
      <c r="AK29" s="481" t="s">
        <v>5609</v>
      </c>
      <c r="AL29" s="447"/>
      <c r="AM29" s="448"/>
      <c r="AN29" s="539" t="s">
        <v>5639</v>
      </c>
      <c r="AO29" s="448"/>
      <c r="AP29" s="14"/>
    </row>
    <row r="30" spans="1:54" ht="15" customHeight="1">
      <c r="A30" s="303"/>
      <c r="C30" s="454"/>
      <c r="D30" s="422"/>
      <c r="E30" s="422"/>
      <c r="F30" s="422"/>
      <c r="G30" s="423"/>
      <c r="H30" s="454"/>
      <c r="I30" s="423"/>
      <c r="J30" s="454"/>
      <c r="K30" s="422"/>
      <c r="L30" s="423"/>
      <c r="M30" s="454"/>
      <c r="N30" s="422"/>
      <c r="O30" s="423"/>
      <c r="P30" s="488" t="s">
        <v>5611</v>
      </c>
      <c r="Q30" s="327"/>
      <c r="R30" s="488" t="s">
        <v>5612</v>
      </c>
      <c r="S30" s="326"/>
      <c r="T30" s="327"/>
      <c r="U30" s="454"/>
      <c r="V30" s="422"/>
      <c r="W30" s="423"/>
      <c r="X30" s="454"/>
      <c r="Y30" s="422"/>
      <c r="Z30" s="423"/>
      <c r="AA30" s="521"/>
      <c r="AB30" s="454"/>
      <c r="AC30" s="422"/>
      <c r="AD30" s="423"/>
      <c r="AE30" s="454"/>
      <c r="AF30" s="422"/>
      <c r="AG30" s="423"/>
      <c r="AH30" s="454"/>
      <c r="AI30" s="422"/>
      <c r="AJ30" s="423"/>
      <c r="AK30" s="454"/>
      <c r="AL30" s="422"/>
      <c r="AM30" s="423"/>
      <c r="AN30" s="454"/>
      <c r="AO30" s="423"/>
      <c r="AP30" s="14"/>
      <c r="AR30" s="304" t="s">
        <v>5077</v>
      </c>
      <c r="AS30" s="305" t="s">
        <v>5613</v>
      </c>
      <c r="AT30" s="306" t="s">
        <v>5614</v>
      </c>
      <c r="AU30" s="307" t="s">
        <v>5615</v>
      </c>
      <c r="AV30" s="306" t="s">
        <v>5616</v>
      </c>
      <c r="AW30" s="307" t="s">
        <v>5617</v>
      </c>
      <c r="AX30" s="308" t="s">
        <v>5618</v>
      </c>
      <c r="AY30" s="308" t="s">
        <v>5619</v>
      </c>
      <c r="AZ30" t="s">
        <v>5440</v>
      </c>
      <c r="BA30" t="s">
        <v>5441</v>
      </c>
      <c r="BB30" t="s">
        <v>5442</v>
      </c>
    </row>
    <row r="31" spans="1:54" ht="15" customHeight="1">
      <c r="A31" s="303"/>
      <c r="C31" s="309" t="s">
        <v>5009</v>
      </c>
      <c r="D31" s="469" t="str">
        <f>IF(CNGE_2025_M1_Secc12_Sub1!D30="","",CNGE_2025_M1_Secc12_Sub1!D30)</f>
        <v/>
      </c>
      <c r="E31" s="326"/>
      <c r="F31" s="326"/>
      <c r="G31" s="327"/>
      <c r="H31" s="443"/>
      <c r="I31" s="352"/>
      <c r="J31" s="480"/>
      <c r="K31" s="351"/>
      <c r="L31" s="352"/>
      <c r="M31" s="536"/>
      <c r="N31" s="471"/>
      <c r="O31" s="472"/>
      <c r="P31" s="488" t="str">
        <f>IF(R31="","",VLOOKUP(R31,Presentación!$AL$3:$AM$573,2,FALSE))</f>
        <v/>
      </c>
      <c r="Q31" s="327"/>
      <c r="R31" s="537"/>
      <c r="S31" s="351"/>
      <c r="T31" s="352"/>
      <c r="U31" s="537"/>
      <c r="V31" s="351"/>
      <c r="W31" s="352"/>
      <c r="X31" s="480"/>
      <c r="Y31" s="351"/>
      <c r="Z31" s="352"/>
      <c r="AA31" s="226" t="s">
        <v>5620</v>
      </c>
      <c r="AB31" s="480"/>
      <c r="AC31" s="351"/>
      <c r="AD31" s="352"/>
      <c r="AE31" s="480"/>
      <c r="AF31" s="351"/>
      <c r="AG31" s="352"/>
      <c r="AH31" s="480"/>
      <c r="AI31" s="351"/>
      <c r="AJ31" s="352"/>
      <c r="AK31" s="480"/>
      <c r="AL31" s="351"/>
      <c r="AM31" s="352"/>
      <c r="AN31" s="480"/>
      <c r="AO31" s="352"/>
      <c r="AP31" s="14"/>
      <c r="AR31" s="237">
        <f>IF(OR(CNGE_2025_M1_Secc12_Sub2!$Y48&lt;&gt;1,COUNTBLANK($D31)=1),IF(COUNTBLANK(H31:AO31)=33,0,1),IF(AND(COUNTBLANK(D31)=1,COUNTA(H31:Z31)=1,COUNTA(AB31:AO31)=0),0,IF(AND(COUNTA(H31:Z31)=7,COUNTA(AB31:AM31)=4,AN31=""),0,IF(AND(COUNTA(D31:O31)=4,COUNTA(P31:Z31)=1,COUNTA(AB31:AM31)=3,AN31&lt;&gt;""),0,1))))</f>
        <v>0</v>
      </c>
      <c r="AS31" s="237">
        <f>IF(SUM(COUNTIF(M31,"NS"),COUNTIF(U31:AM31,"NS")),1,0)</f>
        <v>0</v>
      </c>
      <c r="AT31" s="310" t="str" cm="1">
        <f t="array" aca="1" ref="AT31" ca="1">_xlfn.TEXTJOIN("",TRUE,IFERROR((MID(X31,ROW(INDIRECT("1:"&amp;LEN(X31))),1)*1),""))</f>
        <v/>
      </c>
      <c r="AU31" s="310" t="str" cm="1">
        <f t="array" aca="1" ref="AU31" ca="1">_xlfn.TEXTJOIN("",TRUE,IFERROR((MID(AB31,ROW(INDIRECT("1:"&amp;LEN(AB31))),1)*1),""))</f>
        <v/>
      </c>
      <c r="AV31" s="237">
        <f ca="1">IF(AND(X31&lt;&gt;"NS",X31&lt;&gt;"NA",LEN(AT31)&gt;8),1,0)</f>
        <v>0</v>
      </c>
      <c r="AW31" s="237">
        <f ca="1">IF(AND(AB31&lt;&gt;"NS",AB31&lt;&gt;"NA",LEN(AU31)&gt;9),1,0)</f>
        <v>0</v>
      </c>
      <c r="AX31" s="310" t="str" cm="1">
        <f t="array" aca="1" ref="AX31" ca="1">_xlfn.TEXTJOIN("",TRUE,IFERROR((MID(AK31,ROW(INDIRECT("1:"&amp;LEN(AK31))),1)*1),""))</f>
        <v/>
      </c>
      <c r="AY31" s="237">
        <f ca="1">IF(OR(AK31="",AK31="NS",AK31="NA",LEN(AX31)=10),0,1)</f>
        <v>0</v>
      </c>
      <c r="AZ31">
        <f>IF(OR(ISNUMBER(M31),M31="",M31="NA",M31="NS"),0,1)</f>
        <v>0</v>
      </c>
      <c r="BA31">
        <f>IF(OR(M31="NS",M31="NA"),0,LEN(M31)-LEN(INT(M31))-1)</f>
        <v>-2</v>
      </c>
      <c r="BB31">
        <f>IF(BA31&lt;1,0,1)</f>
        <v>0</v>
      </c>
    </row>
    <row r="32" spans="1:54" ht="15" customHeight="1">
      <c r="A32" s="303"/>
      <c r="C32" s="311" t="s">
        <v>5011</v>
      </c>
      <c r="D32" s="469" t="str">
        <f>IF(CNGE_2025_M1_Secc12_Sub1!D31="","",CNGE_2025_M1_Secc12_Sub1!D31)</f>
        <v/>
      </c>
      <c r="E32" s="326"/>
      <c r="F32" s="326"/>
      <c r="G32" s="327"/>
      <c r="H32" s="443"/>
      <c r="I32" s="352"/>
      <c r="J32" s="480"/>
      <c r="K32" s="351"/>
      <c r="L32" s="352"/>
      <c r="M32" s="536"/>
      <c r="N32" s="471"/>
      <c r="O32" s="472"/>
      <c r="P32" s="488" t="str">
        <f>IF(R32="","",VLOOKUP(R32,Presentación!$AL$3:$AM$573,2,FALSE))</f>
        <v/>
      </c>
      <c r="Q32" s="327"/>
      <c r="R32" s="537"/>
      <c r="S32" s="351"/>
      <c r="T32" s="352"/>
      <c r="U32" s="537"/>
      <c r="V32" s="351"/>
      <c r="W32" s="352"/>
      <c r="X32" s="480"/>
      <c r="Y32" s="351"/>
      <c r="Z32" s="352"/>
      <c r="AA32" s="226" t="s">
        <v>5620</v>
      </c>
      <c r="AB32" s="480"/>
      <c r="AC32" s="351"/>
      <c r="AD32" s="352"/>
      <c r="AE32" s="480"/>
      <c r="AF32" s="351"/>
      <c r="AG32" s="352"/>
      <c r="AH32" s="480"/>
      <c r="AI32" s="351"/>
      <c r="AJ32" s="352"/>
      <c r="AK32" s="480"/>
      <c r="AL32" s="351"/>
      <c r="AM32" s="352"/>
      <c r="AN32" s="480"/>
      <c r="AO32" s="352"/>
      <c r="AP32" s="14"/>
      <c r="AR32" s="237">
        <f>IF(OR(CNGE_2025_M1_Secc12_Sub2!$Y49&lt;&gt;1,COUNTBLANK($D32)=1),IF(COUNTBLANK(H32:AO32)=33,0,1),IF(AND(COUNTBLANK(D32)=1,COUNTA(H32:Z32)=1,COUNTA(AB32:AO32)=0),0,IF(AND(COUNTA(H32:Z32)=7,COUNTA(AB32:AM32)=4,AN32=""),0,IF(AND(COUNTA(D32:O32)=4,COUNTA(P32:Z32)=1,COUNTA(AB32:AM32)=3,AN32&lt;&gt;""),0,1))))</f>
        <v>0</v>
      </c>
      <c r="AS32" s="237">
        <f t="shared" ref="AS32:AS95" si="0">IF(SUM(COUNTIF(M32,"NS"),COUNTIF(U32:AM32,"NS")),1,0)</f>
        <v>0</v>
      </c>
      <c r="AT32" s="310" t="str" cm="1">
        <f t="array" aca="1" ref="AT32" ca="1">_xlfn.TEXTJOIN("",TRUE,IFERROR((MID(X32,ROW(INDIRECT("1:"&amp;LEN(X32))),1)*1),""))</f>
        <v/>
      </c>
      <c r="AU32" s="310" t="str" cm="1">
        <f t="array" aca="1" ref="AU32" ca="1">_xlfn.TEXTJOIN("",TRUE,IFERROR((MID(AB32,ROW(INDIRECT("1:"&amp;LEN(AB32))),1)*1),""))</f>
        <v/>
      </c>
      <c r="AV32" s="237">
        <f t="shared" ref="AV32:AV95" ca="1" si="1">IF(AND(X32&lt;&gt;"NS",X32&lt;&gt;"NA",LEN(AT32)&gt;8),1,0)</f>
        <v>0</v>
      </c>
      <c r="AW32" s="237">
        <f t="shared" ref="AW32:AW95" ca="1" si="2">IF(AND(AB32&lt;&gt;"NS",AB32&lt;&gt;"NA",LEN(AU32)&gt;9),1,0)</f>
        <v>0</v>
      </c>
      <c r="AX32" s="310" t="str" cm="1">
        <f t="array" aca="1" ref="AX32" ca="1">_xlfn.TEXTJOIN("",TRUE,IFERROR((MID(AK32,ROW(INDIRECT("1:"&amp;LEN(AK32))),1)*1),""))</f>
        <v/>
      </c>
      <c r="AY32" s="237">
        <f t="shared" ref="AY32:AY95" ca="1" si="3">IF(OR(AK32="",AK32="NS",AK32="NA",LEN(AX32)=10),0,1)</f>
        <v>0</v>
      </c>
      <c r="AZ32">
        <f t="shared" ref="AZ32:AZ95" si="4">IF(OR(ISNUMBER(M32),M32="",M32="NA",M32="NS"),0,1)</f>
        <v>0</v>
      </c>
      <c r="BA32">
        <f t="shared" ref="BA32:BA95" si="5">IF(OR(M32="NS",M32="NA"),0,LEN(M32)-LEN(INT(M32))-1)</f>
        <v>-2</v>
      </c>
      <c r="BB32">
        <f t="shared" ref="BB32:BB95" si="6">IF(BA32&lt;1,0,1)</f>
        <v>0</v>
      </c>
    </row>
    <row r="33" spans="1:54" ht="15" customHeight="1">
      <c r="A33" s="303"/>
      <c r="C33" s="311" t="s">
        <v>5013</v>
      </c>
      <c r="D33" s="469" t="str">
        <f>IF(CNGE_2025_M1_Secc12_Sub1!D32="","",CNGE_2025_M1_Secc12_Sub1!D32)</f>
        <v/>
      </c>
      <c r="E33" s="326"/>
      <c r="F33" s="326"/>
      <c r="G33" s="327"/>
      <c r="H33" s="443"/>
      <c r="I33" s="352"/>
      <c r="J33" s="480"/>
      <c r="K33" s="351"/>
      <c r="L33" s="352"/>
      <c r="M33" s="536"/>
      <c r="N33" s="471"/>
      <c r="O33" s="472"/>
      <c r="P33" s="488" t="str">
        <f>IF(R33="","",VLOOKUP(R33,Presentación!$AL$3:$AM$573,2,FALSE))</f>
        <v/>
      </c>
      <c r="Q33" s="327"/>
      <c r="R33" s="537"/>
      <c r="S33" s="351"/>
      <c r="T33" s="352"/>
      <c r="U33" s="537"/>
      <c r="V33" s="351"/>
      <c r="W33" s="352"/>
      <c r="X33" s="480"/>
      <c r="Y33" s="351"/>
      <c r="Z33" s="352"/>
      <c r="AA33" s="226" t="s">
        <v>5620</v>
      </c>
      <c r="AB33" s="480"/>
      <c r="AC33" s="351"/>
      <c r="AD33" s="352"/>
      <c r="AE33" s="480"/>
      <c r="AF33" s="351"/>
      <c r="AG33" s="352"/>
      <c r="AH33" s="480"/>
      <c r="AI33" s="351"/>
      <c r="AJ33" s="352"/>
      <c r="AK33" s="480"/>
      <c r="AL33" s="351"/>
      <c r="AM33" s="352"/>
      <c r="AN33" s="480"/>
      <c r="AO33" s="352"/>
      <c r="AP33" s="14"/>
      <c r="AR33" s="237">
        <f>IF(OR(CNGE_2025_M1_Secc12_Sub2!$Y50&lt;&gt;1,COUNTBLANK($D33)=1),IF(COUNTBLANK(H33:AO33)=33,0,1),IF(AND(COUNTBLANK(D33)=1,COUNTA(H33:Z33)=1,COUNTA(AB33:AO33)=0),0,IF(AND(COUNTA(H33:Z33)=7,COUNTA(AB33:AM33)=4,AN33=""),0,IF(AND(COUNTA(D33:O33)=4,COUNTA(P33:Z33)=1,COUNTA(AB33:AM33)=3,AN33&lt;&gt;""),0,1))))</f>
        <v>0</v>
      </c>
      <c r="AS33" s="237">
        <f t="shared" si="0"/>
        <v>0</v>
      </c>
      <c r="AT33" s="310" t="str" cm="1">
        <f t="array" aca="1" ref="AT33" ca="1">_xlfn.TEXTJOIN("",TRUE,IFERROR((MID(X33,ROW(INDIRECT("1:"&amp;LEN(X33))),1)*1),""))</f>
        <v/>
      </c>
      <c r="AU33" s="310" t="str" cm="1">
        <f t="array" aca="1" ref="AU33" ca="1">_xlfn.TEXTJOIN("",TRUE,IFERROR((MID(AB33,ROW(INDIRECT("1:"&amp;LEN(AB33))),1)*1),""))</f>
        <v/>
      </c>
      <c r="AV33" s="237">
        <f t="shared" ca="1" si="1"/>
        <v>0</v>
      </c>
      <c r="AW33" s="237">
        <f t="shared" ca="1" si="2"/>
        <v>0</v>
      </c>
      <c r="AX33" s="310" t="str" cm="1">
        <f t="array" aca="1" ref="AX33" ca="1">_xlfn.TEXTJOIN("",TRUE,IFERROR((MID(AK33,ROW(INDIRECT("1:"&amp;LEN(AK33))),1)*1),""))</f>
        <v/>
      </c>
      <c r="AY33" s="237">
        <f t="shared" ca="1" si="3"/>
        <v>0</v>
      </c>
      <c r="AZ33">
        <f t="shared" si="4"/>
        <v>0</v>
      </c>
      <c r="BA33">
        <f t="shared" si="5"/>
        <v>-2</v>
      </c>
      <c r="BB33">
        <f t="shared" si="6"/>
        <v>0</v>
      </c>
    </row>
    <row r="34" spans="1:54" ht="15" customHeight="1">
      <c r="A34" s="303"/>
      <c r="C34" s="311" t="s">
        <v>5015</v>
      </c>
      <c r="D34" s="469" t="str">
        <f>IF(CNGE_2025_M1_Secc12_Sub1!D33="","",CNGE_2025_M1_Secc12_Sub1!D33)</f>
        <v/>
      </c>
      <c r="E34" s="326"/>
      <c r="F34" s="326"/>
      <c r="G34" s="327"/>
      <c r="H34" s="443"/>
      <c r="I34" s="352"/>
      <c r="J34" s="480"/>
      <c r="K34" s="351"/>
      <c r="L34" s="352"/>
      <c r="M34" s="536"/>
      <c r="N34" s="471"/>
      <c r="O34" s="472"/>
      <c r="P34" s="488" t="str">
        <f>IF(R34="","",VLOOKUP(R34,Presentación!$AL$3:$AM$573,2,FALSE))</f>
        <v/>
      </c>
      <c r="Q34" s="327"/>
      <c r="R34" s="537"/>
      <c r="S34" s="351"/>
      <c r="T34" s="352"/>
      <c r="U34" s="537"/>
      <c r="V34" s="351"/>
      <c r="W34" s="352"/>
      <c r="X34" s="480"/>
      <c r="Y34" s="351"/>
      <c r="Z34" s="352"/>
      <c r="AA34" s="226" t="s">
        <v>5620</v>
      </c>
      <c r="AB34" s="480"/>
      <c r="AC34" s="351"/>
      <c r="AD34" s="352"/>
      <c r="AE34" s="480"/>
      <c r="AF34" s="351"/>
      <c r="AG34" s="352"/>
      <c r="AH34" s="480"/>
      <c r="AI34" s="351"/>
      <c r="AJ34" s="352"/>
      <c r="AK34" s="480"/>
      <c r="AL34" s="351"/>
      <c r="AM34" s="352"/>
      <c r="AN34" s="480"/>
      <c r="AO34" s="352"/>
      <c r="AP34" s="14"/>
      <c r="AR34" s="237">
        <f>IF(OR(CNGE_2025_M1_Secc12_Sub2!$Y51&lt;&gt;1,COUNTBLANK($D34)=1),IF(COUNTBLANK(H34:AO34)=33,0,1),IF(AND(COUNTBLANK(D34)=1,COUNTA(H34:Z34)=1,COUNTA(AB34:AO34)=0),0,IF(AND(COUNTA(H34:Z34)=7,COUNTA(AB34:AM34)=4,AN34=""),0,IF(AND(COUNTA(D34:O34)=4,COUNTA(P34:Z34)=1,COUNTA(AB34:AM34)=3,AN34&lt;&gt;""),0,1))))</f>
        <v>0</v>
      </c>
      <c r="AS34" s="237">
        <f t="shared" si="0"/>
        <v>0</v>
      </c>
      <c r="AT34" s="310" t="str" cm="1">
        <f t="array" aca="1" ref="AT34" ca="1">_xlfn.TEXTJOIN("",TRUE,IFERROR((MID(X34,ROW(INDIRECT("1:"&amp;LEN(X34))),1)*1),""))</f>
        <v/>
      </c>
      <c r="AU34" s="310" t="str" cm="1">
        <f t="array" aca="1" ref="AU34" ca="1">_xlfn.TEXTJOIN("",TRUE,IFERROR((MID(AB34,ROW(INDIRECT("1:"&amp;LEN(AB34))),1)*1),""))</f>
        <v/>
      </c>
      <c r="AV34" s="237">
        <f t="shared" ca="1" si="1"/>
        <v>0</v>
      </c>
      <c r="AW34" s="237">
        <f t="shared" ca="1" si="2"/>
        <v>0</v>
      </c>
      <c r="AX34" s="310" t="str" cm="1">
        <f t="array" aca="1" ref="AX34" ca="1">_xlfn.TEXTJOIN("",TRUE,IFERROR((MID(AK34,ROW(INDIRECT("1:"&amp;LEN(AK34))),1)*1),""))</f>
        <v/>
      </c>
      <c r="AY34" s="237">
        <f t="shared" ca="1" si="3"/>
        <v>0</v>
      </c>
      <c r="AZ34">
        <f t="shared" si="4"/>
        <v>0</v>
      </c>
      <c r="BA34">
        <f t="shared" si="5"/>
        <v>-2</v>
      </c>
      <c r="BB34">
        <f t="shared" si="6"/>
        <v>0</v>
      </c>
    </row>
    <row r="35" spans="1:54" ht="15" customHeight="1">
      <c r="A35" s="303"/>
      <c r="C35" s="311" t="s">
        <v>5017</v>
      </c>
      <c r="D35" s="469" t="str">
        <f>IF(CNGE_2025_M1_Secc12_Sub1!D34="","",CNGE_2025_M1_Secc12_Sub1!D34)</f>
        <v/>
      </c>
      <c r="E35" s="326"/>
      <c r="F35" s="326"/>
      <c r="G35" s="327"/>
      <c r="H35" s="443"/>
      <c r="I35" s="352"/>
      <c r="J35" s="480"/>
      <c r="K35" s="351"/>
      <c r="L35" s="352"/>
      <c r="M35" s="536"/>
      <c r="N35" s="471"/>
      <c r="O35" s="472"/>
      <c r="P35" s="488" t="str">
        <f>IF(R35="","",VLOOKUP(R35,Presentación!$AL$3:$AM$573,2,FALSE))</f>
        <v/>
      </c>
      <c r="Q35" s="327"/>
      <c r="R35" s="537"/>
      <c r="S35" s="351"/>
      <c r="T35" s="352"/>
      <c r="U35" s="537"/>
      <c r="V35" s="351"/>
      <c r="W35" s="352"/>
      <c r="X35" s="480"/>
      <c r="Y35" s="351"/>
      <c r="Z35" s="352"/>
      <c r="AA35" s="226" t="s">
        <v>5620</v>
      </c>
      <c r="AB35" s="480"/>
      <c r="AC35" s="351"/>
      <c r="AD35" s="352"/>
      <c r="AE35" s="480"/>
      <c r="AF35" s="351"/>
      <c r="AG35" s="352"/>
      <c r="AH35" s="480"/>
      <c r="AI35" s="351"/>
      <c r="AJ35" s="352"/>
      <c r="AK35" s="480"/>
      <c r="AL35" s="351"/>
      <c r="AM35" s="352"/>
      <c r="AN35" s="480"/>
      <c r="AO35" s="352"/>
      <c r="AP35" s="14"/>
      <c r="AR35" s="237">
        <f>IF(OR(CNGE_2025_M1_Secc12_Sub2!$Y52&lt;&gt;1,COUNTBLANK($D35)=1),IF(COUNTBLANK(H35:AO35)=33,0,1),IF(AND(COUNTBLANK(D35)=1,COUNTA(H35:Z35)=1,COUNTA(AB35:AO35)=0),0,IF(AND(COUNTA(H35:Z35)=7,COUNTA(AB35:AM35)=4,AN35=""),0,IF(AND(COUNTA(D35:O35)=4,COUNTA(P35:Z35)=1,COUNTA(AB35:AM35)=3,AN35&lt;&gt;""),0,1))))</f>
        <v>0</v>
      </c>
      <c r="AS35" s="237">
        <f t="shared" si="0"/>
        <v>0</v>
      </c>
      <c r="AT35" s="310" t="str" cm="1">
        <f t="array" aca="1" ref="AT35" ca="1">_xlfn.TEXTJOIN("",TRUE,IFERROR((MID(X35,ROW(INDIRECT("1:"&amp;LEN(X35))),1)*1),""))</f>
        <v/>
      </c>
      <c r="AU35" s="310" t="str" cm="1">
        <f t="array" aca="1" ref="AU35" ca="1">_xlfn.TEXTJOIN("",TRUE,IFERROR((MID(AB35,ROW(INDIRECT("1:"&amp;LEN(AB35))),1)*1),""))</f>
        <v/>
      </c>
      <c r="AV35" s="237">
        <f t="shared" ca="1" si="1"/>
        <v>0</v>
      </c>
      <c r="AW35" s="237">
        <f t="shared" ca="1" si="2"/>
        <v>0</v>
      </c>
      <c r="AX35" s="310" t="str" cm="1">
        <f t="array" aca="1" ref="AX35" ca="1">_xlfn.TEXTJOIN("",TRUE,IFERROR((MID(AK35,ROW(INDIRECT("1:"&amp;LEN(AK35))),1)*1),""))</f>
        <v/>
      </c>
      <c r="AY35" s="237">
        <f t="shared" ca="1" si="3"/>
        <v>0</v>
      </c>
      <c r="AZ35">
        <f t="shared" si="4"/>
        <v>0</v>
      </c>
      <c r="BA35">
        <f t="shared" si="5"/>
        <v>-2</v>
      </c>
      <c r="BB35">
        <f t="shared" si="6"/>
        <v>0</v>
      </c>
    </row>
    <row r="36" spans="1:54" ht="15" customHeight="1">
      <c r="A36" s="303"/>
      <c r="C36" s="311" t="s">
        <v>5019</v>
      </c>
      <c r="D36" s="469" t="str">
        <f>IF(CNGE_2025_M1_Secc12_Sub1!D35="","",CNGE_2025_M1_Secc12_Sub1!D35)</f>
        <v/>
      </c>
      <c r="E36" s="326"/>
      <c r="F36" s="326"/>
      <c r="G36" s="327"/>
      <c r="H36" s="443"/>
      <c r="I36" s="352"/>
      <c r="J36" s="480"/>
      <c r="K36" s="351"/>
      <c r="L36" s="352"/>
      <c r="M36" s="536"/>
      <c r="N36" s="471"/>
      <c r="O36" s="472"/>
      <c r="P36" s="488" t="str">
        <f>IF(R36="","",VLOOKUP(R36,Presentación!$AL$3:$AM$573,2,FALSE))</f>
        <v/>
      </c>
      <c r="Q36" s="327"/>
      <c r="R36" s="537"/>
      <c r="S36" s="351"/>
      <c r="T36" s="352"/>
      <c r="U36" s="537"/>
      <c r="V36" s="351"/>
      <c r="W36" s="352"/>
      <c r="X36" s="480"/>
      <c r="Y36" s="351"/>
      <c r="Z36" s="352"/>
      <c r="AA36" s="226" t="s">
        <v>5620</v>
      </c>
      <c r="AB36" s="480"/>
      <c r="AC36" s="351"/>
      <c r="AD36" s="352"/>
      <c r="AE36" s="480"/>
      <c r="AF36" s="351"/>
      <c r="AG36" s="352"/>
      <c r="AH36" s="480"/>
      <c r="AI36" s="351"/>
      <c r="AJ36" s="352"/>
      <c r="AK36" s="480"/>
      <c r="AL36" s="351"/>
      <c r="AM36" s="352"/>
      <c r="AN36" s="480"/>
      <c r="AO36" s="352"/>
      <c r="AP36" s="14"/>
      <c r="AR36" s="237">
        <f>IF(OR(CNGE_2025_M1_Secc12_Sub2!$Y53&lt;&gt;1,COUNTBLANK($D36)=1),IF(COUNTBLANK(H36:AO36)=33,0,1),IF(AND(COUNTBLANK(D36)=1,COUNTA(H36:Z36)=1,COUNTA(AB36:AO36)=0),0,IF(AND(COUNTA(H36:Z36)=7,COUNTA(AB36:AM36)=4,AN36=""),0,IF(AND(COUNTA(D36:O36)=4,COUNTA(P36:Z36)=1,COUNTA(AB36:AM36)=3,AN36&lt;&gt;""),0,1))))</f>
        <v>0</v>
      </c>
      <c r="AS36" s="237">
        <f t="shared" si="0"/>
        <v>0</v>
      </c>
      <c r="AT36" s="310" t="str" cm="1">
        <f t="array" aca="1" ref="AT36" ca="1">_xlfn.TEXTJOIN("",TRUE,IFERROR((MID(X36,ROW(INDIRECT("1:"&amp;LEN(X36))),1)*1),""))</f>
        <v/>
      </c>
      <c r="AU36" s="310" t="str" cm="1">
        <f t="array" aca="1" ref="AU36" ca="1">_xlfn.TEXTJOIN("",TRUE,IFERROR((MID(AB36,ROW(INDIRECT("1:"&amp;LEN(AB36))),1)*1),""))</f>
        <v/>
      </c>
      <c r="AV36" s="237">
        <f t="shared" ca="1" si="1"/>
        <v>0</v>
      </c>
      <c r="AW36" s="237">
        <f t="shared" ca="1" si="2"/>
        <v>0</v>
      </c>
      <c r="AX36" s="310" t="str" cm="1">
        <f t="array" aca="1" ref="AX36" ca="1">_xlfn.TEXTJOIN("",TRUE,IFERROR((MID(AK36,ROW(INDIRECT("1:"&amp;LEN(AK36))),1)*1),""))</f>
        <v/>
      </c>
      <c r="AY36" s="237">
        <f t="shared" ca="1" si="3"/>
        <v>0</v>
      </c>
      <c r="AZ36">
        <f t="shared" si="4"/>
        <v>0</v>
      </c>
      <c r="BA36">
        <f t="shared" si="5"/>
        <v>-2</v>
      </c>
      <c r="BB36">
        <f t="shared" si="6"/>
        <v>0</v>
      </c>
    </row>
    <row r="37" spans="1:54" ht="15" customHeight="1">
      <c r="A37" s="303"/>
      <c r="C37" s="311" t="s">
        <v>5021</v>
      </c>
      <c r="D37" s="469" t="str">
        <f>IF(CNGE_2025_M1_Secc12_Sub1!D36="","",CNGE_2025_M1_Secc12_Sub1!D36)</f>
        <v/>
      </c>
      <c r="E37" s="326"/>
      <c r="F37" s="326"/>
      <c r="G37" s="327"/>
      <c r="H37" s="443"/>
      <c r="I37" s="352"/>
      <c r="J37" s="480"/>
      <c r="K37" s="351"/>
      <c r="L37" s="352"/>
      <c r="M37" s="536"/>
      <c r="N37" s="471"/>
      <c r="O37" s="472"/>
      <c r="P37" s="488" t="str">
        <f>IF(R37="","",VLOOKUP(R37,Presentación!$AL$3:$AM$573,2,FALSE))</f>
        <v/>
      </c>
      <c r="Q37" s="327"/>
      <c r="R37" s="537"/>
      <c r="S37" s="351"/>
      <c r="T37" s="352"/>
      <c r="U37" s="537"/>
      <c r="V37" s="351"/>
      <c r="W37" s="352"/>
      <c r="X37" s="480"/>
      <c r="Y37" s="351"/>
      <c r="Z37" s="352"/>
      <c r="AA37" s="226" t="s">
        <v>5620</v>
      </c>
      <c r="AB37" s="480"/>
      <c r="AC37" s="351"/>
      <c r="AD37" s="352"/>
      <c r="AE37" s="480"/>
      <c r="AF37" s="351"/>
      <c r="AG37" s="352"/>
      <c r="AH37" s="480"/>
      <c r="AI37" s="351"/>
      <c r="AJ37" s="352"/>
      <c r="AK37" s="480"/>
      <c r="AL37" s="351"/>
      <c r="AM37" s="352"/>
      <c r="AN37" s="480"/>
      <c r="AO37" s="352"/>
      <c r="AP37" s="14"/>
      <c r="AR37" s="237">
        <f>IF(OR(CNGE_2025_M1_Secc12_Sub2!$Y54&lt;&gt;1,COUNTBLANK($D37)=1),IF(COUNTBLANK(H37:AO37)=33,0,1),IF(AND(COUNTBLANK(D37)=1,COUNTA(H37:Z37)=1,COUNTA(AB37:AO37)=0),0,IF(AND(COUNTA(H37:Z37)=7,COUNTA(AB37:AM37)=4,AN37=""),0,IF(AND(COUNTA(D37:O37)=4,COUNTA(P37:Z37)=1,COUNTA(AB37:AM37)=3,AN37&lt;&gt;""),0,1))))</f>
        <v>0</v>
      </c>
      <c r="AS37" s="237">
        <f t="shared" si="0"/>
        <v>0</v>
      </c>
      <c r="AT37" s="310" t="str" cm="1">
        <f t="array" aca="1" ref="AT37" ca="1">_xlfn.TEXTJOIN("",TRUE,IFERROR((MID(X37,ROW(INDIRECT("1:"&amp;LEN(X37))),1)*1),""))</f>
        <v/>
      </c>
      <c r="AU37" s="310" t="str" cm="1">
        <f t="array" aca="1" ref="AU37" ca="1">_xlfn.TEXTJOIN("",TRUE,IFERROR((MID(AB37,ROW(INDIRECT("1:"&amp;LEN(AB37))),1)*1),""))</f>
        <v/>
      </c>
      <c r="AV37" s="237">
        <f t="shared" ca="1" si="1"/>
        <v>0</v>
      </c>
      <c r="AW37" s="237">
        <f t="shared" ca="1" si="2"/>
        <v>0</v>
      </c>
      <c r="AX37" s="310" t="str" cm="1">
        <f t="array" aca="1" ref="AX37" ca="1">_xlfn.TEXTJOIN("",TRUE,IFERROR((MID(AK37,ROW(INDIRECT("1:"&amp;LEN(AK37))),1)*1),""))</f>
        <v/>
      </c>
      <c r="AY37" s="237">
        <f t="shared" ca="1" si="3"/>
        <v>0</v>
      </c>
      <c r="AZ37">
        <f t="shared" si="4"/>
        <v>0</v>
      </c>
      <c r="BA37">
        <f t="shared" si="5"/>
        <v>-2</v>
      </c>
      <c r="BB37">
        <f t="shared" si="6"/>
        <v>0</v>
      </c>
    </row>
    <row r="38" spans="1:54" ht="15" customHeight="1">
      <c r="A38" s="303"/>
      <c r="C38" s="311" t="s">
        <v>5023</v>
      </c>
      <c r="D38" s="469" t="str">
        <f>IF(CNGE_2025_M1_Secc12_Sub1!D37="","",CNGE_2025_M1_Secc12_Sub1!D37)</f>
        <v/>
      </c>
      <c r="E38" s="326"/>
      <c r="F38" s="326"/>
      <c r="G38" s="327"/>
      <c r="H38" s="443"/>
      <c r="I38" s="352"/>
      <c r="J38" s="480"/>
      <c r="K38" s="351"/>
      <c r="L38" s="352"/>
      <c r="M38" s="536"/>
      <c r="N38" s="471"/>
      <c r="O38" s="472"/>
      <c r="P38" s="488" t="str">
        <f>IF(R38="","",VLOOKUP(R38,Presentación!$AL$3:$AM$573,2,FALSE))</f>
        <v/>
      </c>
      <c r="Q38" s="327"/>
      <c r="R38" s="537"/>
      <c r="S38" s="351"/>
      <c r="T38" s="352"/>
      <c r="U38" s="537"/>
      <c r="V38" s="351"/>
      <c r="W38" s="352"/>
      <c r="X38" s="480"/>
      <c r="Y38" s="351"/>
      <c r="Z38" s="352"/>
      <c r="AA38" s="226" t="s">
        <v>5620</v>
      </c>
      <c r="AB38" s="480"/>
      <c r="AC38" s="351"/>
      <c r="AD38" s="352"/>
      <c r="AE38" s="480"/>
      <c r="AF38" s="351"/>
      <c r="AG38" s="352"/>
      <c r="AH38" s="480"/>
      <c r="AI38" s="351"/>
      <c r="AJ38" s="352"/>
      <c r="AK38" s="480"/>
      <c r="AL38" s="351"/>
      <c r="AM38" s="352"/>
      <c r="AN38" s="480"/>
      <c r="AO38" s="352"/>
      <c r="AP38" s="14"/>
      <c r="AR38" s="237">
        <f>IF(OR(CNGE_2025_M1_Secc12_Sub2!$Y55&lt;&gt;1,COUNTBLANK($D38)=1),IF(COUNTBLANK(H38:AO38)=33,0,1),IF(AND(COUNTBLANK(D38)=1,COUNTA(H38:Z38)=1,COUNTA(AB38:AO38)=0),0,IF(AND(COUNTA(H38:Z38)=7,COUNTA(AB38:AM38)=4,AN38=""),0,IF(AND(COUNTA(D38:O38)=4,COUNTA(P38:Z38)=1,COUNTA(AB38:AM38)=3,AN38&lt;&gt;""),0,1))))</f>
        <v>0</v>
      </c>
      <c r="AS38" s="237">
        <f t="shared" si="0"/>
        <v>0</v>
      </c>
      <c r="AT38" s="310" t="str" cm="1">
        <f t="array" aca="1" ref="AT38" ca="1">_xlfn.TEXTJOIN("",TRUE,IFERROR((MID(X38,ROW(INDIRECT("1:"&amp;LEN(X38))),1)*1),""))</f>
        <v/>
      </c>
      <c r="AU38" s="310" t="str" cm="1">
        <f t="array" aca="1" ref="AU38" ca="1">_xlfn.TEXTJOIN("",TRUE,IFERROR((MID(AB38,ROW(INDIRECT("1:"&amp;LEN(AB38))),1)*1),""))</f>
        <v/>
      </c>
      <c r="AV38" s="237">
        <f t="shared" ca="1" si="1"/>
        <v>0</v>
      </c>
      <c r="AW38" s="237">
        <f t="shared" ca="1" si="2"/>
        <v>0</v>
      </c>
      <c r="AX38" s="310" t="str" cm="1">
        <f t="array" aca="1" ref="AX38" ca="1">_xlfn.TEXTJOIN("",TRUE,IFERROR((MID(AK38,ROW(INDIRECT("1:"&amp;LEN(AK38))),1)*1),""))</f>
        <v/>
      </c>
      <c r="AY38" s="237">
        <f t="shared" ca="1" si="3"/>
        <v>0</v>
      </c>
      <c r="AZ38">
        <f t="shared" si="4"/>
        <v>0</v>
      </c>
      <c r="BA38">
        <f t="shared" si="5"/>
        <v>-2</v>
      </c>
      <c r="BB38">
        <f t="shared" si="6"/>
        <v>0</v>
      </c>
    </row>
    <row r="39" spans="1:54" ht="15" customHeight="1">
      <c r="A39" s="303"/>
      <c r="C39" s="311" t="s">
        <v>5025</v>
      </c>
      <c r="D39" s="469" t="str">
        <f>IF(CNGE_2025_M1_Secc12_Sub1!D38="","",CNGE_2025_M1_Secc12_Sub1!D38)</f>
        <v/>
      </c>
      <c r="E39" s="326"/>
      <c r="F39" s="326"/>
      <c r="G39" s="327"/>
      <c r="H39" s="443"/>
      <c r="I39" s="352"/>
      <c r="J39" s="480"/>
      <c r="K39" s="351"/>
      <c r="L39" s="352"/>
      <c r="M39" s="536"/>
      <c r="N39" s="471"/>
      <c r="O39" s="472"/>
      <c r="P39" s="488" t="str">
        <f>IF(R39="","",VLOOKUP(R39,Presentación!$AL$3:$AM$573,2,FALSE))</f>
        <v/>
      </c>
      <c r="Q39" s="327"/>
      <c r="R39" s="537"/>
      <c r="S39" s="351"/>
      <c r="T39" s="352"/>
      <c r="U39" s="537"/>
      <c r="V39" s="351"/>
      <c r="W39" s="352"/>
      <c r="X39" s="480"/>
      <c r="Y39" s="351"/>
      <c r="Z39" s="352"/>
      <c r="AA39" s="226" t="s">
        <v>5620</v>
      </c>
      <c r="AB39" s="480"/>
      <c r="AC39" s="351"/>
      <c r="AD39" s="352"/>
      <c r="AE39" s="480"/>
      <c r="AF39" s="351"/>
      <c r="AG39" s="352"/>
      <c r="AH39" s="480"/>
      <c r="AI39" s="351"/>
      <c r="AJ39" s="352"/>
      <c r="AK39" s="480"/>
      <c r="AL39" s="351"/>
      <c r="AM39" s="352"/>
      <c r="AN39" s="480"/>
      <c r="AO39" s="352"/>
      <c r="AP39" s="14"/>
      <c r="AR39" s="237">
        <f>IF(OR(CNGE_2025_M1_Secc12_Sub2!$Y56&lt;&gt;1,COUNTBLANK($D39)=1),IF(COUNTBLANK(H39:AO39)=33,0,1),IF(AND(COUNTBLANK(D39)=1,COUNTA(H39:Z39)=1,COUNTA(AB39:AO39)=0),0,IF(AND(COUNTA(H39:Z39)=7,COUNTA(AB39:AM39)=4,AN39=""),0,IF(AND(COUNTA(D39:O39)=4,COUNTA(P39:Z39)=1,COUNTA(AB39:AM39)=3,AN39&lt;&gt;""),0,1))))</f>
        <v>0</v>
      </c>
      <c r="AS39" s="237">
        <f t="shared" si="0"/>
        <v>0</v>
      </c>
      <c r="AT39" s="310" t="str" cm="1">
        <f t="array" aca="1" ref="AT39" ca="1">_xlfn.TEXTJOIN("",TRUE,IFERROR((MID(X39,ROW(INDIRECT("1:"&amp;LEN(X39))),1)*1),""))</f>
        <v/>
      </c>
      <c r="AU39" s="310" t="str" cm="1">
        <f t="array" aca="1" ref="AU39" ca="1">_xlfn.TEXTJOIN("",TRUE,IFERROR((MID(AB39,ROW(INDIRECT("1:"&amp;LEN(AB39))),1)*1),""))</f>
        <v/>
      </c>
      <c r="AV39" s="237">
        <f t="shared" ca="1" si="1"/>
        <v>0</v>
      </c>
      <c r="AW39" s="237">
        <f t="shared" ca="1" si="2"/>
        <v>0</v>
      </c>
      <c r="AX39" s="310" t="str" cm="1">
        <f t="array" aca="1" ref="AX39" ca="1">_xlfn.TEXTJOIN("",TRUE,IFERROR((MID(AK39,ROW(INDIRECT("1:"&amp;LEN(AK39))),1)*1),""))</f>
        <v/>
      </c>
      <c r="AY39" s="237">
        <f t="shared" ca="1" si="3"/>
        <v>0</v>
      </c>
      <c r="AZ39">
        <f t="shared" si="4"/>
        <v>0</v>
      </c>
      <c r="BA39">
        <f t="shared" si="5"/>
        <v>-2</v>
      </c>
      <c r="BB39">
        <f t="shared" si="6"/>
        <v>0</v>
      </c>
    </row>
    <row r="40" spans="1:54" ht="15" customHeight="1">
      <c r="A40" s="303"/>
      <c r="C40" s="311" t="s">
        <v>5026</v>
      </c>
      <c r="D40" s="469" t="str">
        <f>IF(CNGE_2025_M1_Secc12_Sub1!D39="","",CNGE_2025_M1_Secc12_Sub1!D39)</f>
        <v/>
      </c>
      <c r="E40" s="326"/>
      <c r="F40" s="326"/>
      <c r="G40" s="327"/>
      <c r="H40" s="443"/>
      <c r="I40" s="352"/>
      <c r="J40" s="480"/>
      <c r="K40" s="351"/>
      <c r="L40" s="352"/>
      <c r="M40" s="536"/>
      <c r="N40" s="471"/>
      <c r="O40" s="472"/>
      <c r="P40" s="488" t="str">
        <f>IF(R40="","",VLOOKUP(R40,Presentación!$AL$3:$AM$573,2,FALSE))</f>
        <v/>
      </c>
      <c r="Q40" s="327"/>
      <c r="R40" s="537"/>
      <c r="S40" s="351"/>
      <c r="T40" s="352"/>
      <c r="U40" s="537"/>
      <c r="V40" s="351"/>
      <c r="W40" s="352"/>
      <c r="X40" s="480"/>
      <c r="Y40" s="351"/>
      <c r="Z40" s="352"/>
      <c r="AA40" s="226" t="s">
        <v>5620</v>
      </c>
      <c r="AB40" s="480"/>
      <c r="AC40" s="351"/>
      <c r="AD40" s="352"/>
      <c r="AE40" s="480"/>
      <c r="AF40" s="351"/>
      <c r="AG40" s="352"/>
      <c r="AH40" s="480"/>
      <c r="AI40" s="351"/>
      <c r="AJ40" s="352"/>
      <c r="AK40" s="480"/>
      <c r="AL40" s="351"/>
      <c r="AM40" s="352"/>
      <c r="AN40" s="480"/>
      <c r="AO40" s="352"/>
      <c r="AP40" s="14"/>
      <c r="AR40" s="237">
        <f>IF(OR(CNGE_2025_M1_Secc12_Sub2!$Y57&lt;&gt;1,COUNTBLANK($D40)=1),IF(COUNTBLANK(H40:AO40)=33,0,1),IF(AND(COUNTBLANK(D40)=1,COUNTA(H40:Z40)=1,COUNTA(AB40:AO40)=0),0,IF(AND(COUNTA(H40:Z40)=7,COUNTA(AB40:AM40)=4,AN40=""),0,IF(AND(COUNTA(D40:O40)=4,COUNTA(P40:Z40)=1,COUNTA(AB40:AM40)=3,AN40&lt;&gt;""),0,1))))</f>
        <v>0</v>
      </c>
      <c r="AS40" s="237">
        <f t="shared" si="0"/>
        <v>0</v>
      </c>
      <c r="AT40" s="310" t="str" cm="1">
        <f t="array" aca="1" ref="AT40" ca="1">_xlfn.TEXTJOIN("",TRUE,IFERROR((MID(X40,ROW(INDIRECT("1:"&amp;LEN(X40))),1)*1),""))</f>
        <v/>
      </c>
      <c r="AU40" s="310" t="str" cm="1">
        <f t="array" aca="1" ref="AU40" ca="1">_xlfn.TEXTJOIN("",TRUE,IFERROR((MID(AB40,ROW(INDIRECT("1:"&amp;LEN(AB40))),1)*1),""))</f>
        <v/>
      </c>
      <c r="AV40" s="237">
        <f t="shared" ca="1" si="1"/>
        <v>0</v>
      </c>
      <c r="AW40" s="237">
        <f t="shared" ca="1" si="2"/>
        <v>0</v>
      </c>
      <c r="AX40" s="310" t="str" cm="1">
        <f t="array" aca="1" ref="AX40" ca="1">_xlfn.TEXTJOIN("",TRUE,IFERROR((MID(AK40,ROW(INDIRECT("1:"&amp;LEN(AK40))),1)*1),""))</f>
        <v/>
      </c>
      <c r="AY40" s="237">
        <f t="shared" ca="1" si="3"/>
        <v>0</v>
      </c>
      <c r="AZ40">
        <f t="shared" si="4"/>
        <v>0</v>
      </c>
      <c r="BA40">
        <f t="shared" si="5"/>
        <v>-2</v>
      </c>
      <c r="BB40">
        <f t="shared" si="6"/>
        <v>0</v>
      </c>
    </row>
    <row r="41" spans="1:54" ht="15" customHeight="1">
      <c r="A41" s="303"/>
      <c r="C41" s="311" t="s">
        <v>5028</v>
      </c>
      <c r="D41" s="469" t="str">
        <f>IF(CNGE_2025_M1_Secc12_Sub1!D40="","",CNGE_2025_M1_Secc12_Sub1!D40)</f>
        <v/>
      </c>
      <c r="E41" s="326"/>
      <c r="F41" s="326"/>
      <c r="G41" s="327"/>
      <c r="H41" s="443"/>
      <c r="I41" s="352"/>
      <c r="J41" s="480"/>
      <c r="K41" s="351"/>
      <c r="L41" s="352"/>
      <c r="M41" s="536"/>
      <c r="N41" s="471"/>
      <c r="O41" s="472"/>
      <c r="P41" s="488" t="str">
        <f>IF(R41="","",VLOOKUP(R41,Presentación!$AL$3:$AM$573,2,FALSE))</f>
        <v/>
      </c>
      <c r="Q41" s="327"/>
      <c r="R41" s="537"/>
      <c r="S41" s="351"/>
      <c r="T41" s="352"/>
      <c r="U41" s="537"/>
      <c r="V41" s="351"/>
      <c r="W41" s="352"/>
      <c r="X41" s="480"/>
      <c r="Y41" s="351"/>
      <c r="Z41" s="352"/>
      <c r="AA41" s="226" t="s">
        <v>5620</v>
      </c>
      <c r="AB41" s="480"/>
      <c r="AC41" s="351"/>
      <c r="AD41" s="352"/>
      <c r="AE41" s="480"/>
      <c r="AF41" s="351"/>
      <c r="AG41" s="352"/>
      <c r="AH41" s="480"/>
      <c r="AI41" s="351"/>
      <c r="AJ41" s="352"/>
      <c r="AK41" s="480"/>
      <c r="AL41" s="351"/>
      <c r="AM41" s="352"/>
      <c r="AN41" s="480"/>
      <c r="AO41" s="352"/>
      <c r="AP41" s="14"/>
      <c r="AR41" s="237">
        <f>IF(OR(CNGE_2025_M1_Secc12_Sub2!$Y58&lt;&gt;1,COUNTBLANK($D41)=1),IF(COUNTBLANK(H41:AO41)=33,0,1),IF(AND(COUNTBLANK(D41)=1,COUNTA(H41:Z41)=1,COUNTA(AB41:AO41)=0),0,IF(AND(COUNTA(H41:Z41)=7,COUNTA(AB41:AM41)=4,AN41=""),0,IF(AND(COUNTA(D41:O41)=4,COUNTA(P41:Z41)=1,COUNTA(AB41:AM41)=3,AN41&lt;&gt;""),0,1))))</f>
        <v>0</v>
      </c>
      <c r="AS41" s="237">
        <f t="shared" si="0"/>
        <v>0</v>
      </c>
      <c r="AT41" s="310" t="str" cm="1">
        <f t="array" aca="1" ref="AT41" ca="1">_xlfn.TEXTJOIN("",TRUE,IFERROR((MID(X41,ROW(INDIRECT("1:"&amp;LEN(X41))),1)*1),""))</f>
        <v/>
      </c>
      <c r="AU41" s="310" t="str" cm="1">
        <f t="array" aca="1" ref="AU41" ca="1">_xlfn.TEXTJOIN("",TRUE,IFERROR((MID(AB41,ROW(INDIRECT("1:"&amp;LEN(AB41))),1)*1),""))</f>
        <v/>
      </c>
      <c r="AV41" s="237">
        <f t="shared" ca="1" si="1"/>
        <v>0</v>
      </c>
      <c r="AW41" s="237">
        <f t="shared" ca="1" si="2"/>
        <v>0</v>
      </c>
      <c r="AX41" s="310" t="str" cm="1">
        <f t="array" aca="1" ref="AX41" ca="1">_xlfn.TEXTJOIN("",TRUE,IFERROR((MID(AK41,ROW(INDIRECT("1:"&amp;LEN(AK41))),1)*1),""))</f>
        <v/>
      </c>
      <c r="AY41" s="237">
        <f t="shared" ca="1" si="3"/>
        <v>0</v>
      </c>
      <c r="AZ41">
        <f t="shared" si="4"/>
        <v>0</v>
      </c>
      <c r="BA41">
        <f t="shared" si="5"/>
        <v>-2</v>
      </c>
      <c r="BB41">
        <f t="shared" si="6"/>
        <v>0</v>
      </c>
    </row>
    <row r="42" spans="1:54" ht="15" customHeight="1">
      <c r="A42" s="303"/>
      <c r="C42" s="311" t="s">
        <v>5029</v>
      </c>
      <c r="D42" s="469" t="str">
        <f>IF(CNGE_2025_M1_Secc12_Sub1!D41="","",CNGE_2025_M1_Secc12_Sub1!D41)</f>
        <v/>
      </c>
      <c r="E42" s="326"/>
      <c r="F42" s="326"/>
      <c r="G42" s="327"/>
      <c r="H42" s="443"/>
      <c r="I42" s="352"/>
      <c r="J42" s="480"/>
      <c r="K42" s="351"/>
      <c r="L42" s="352"/>
      <c r="M42" s="536"/>
      <c r="N42" s="471"/>
      <c r="O42" s="472"/>
      <c r="P42" s="488" t="str">
        <f>IF(R42="","",VLOOKUP(R42,Presentación!$AL$3:$AM$573,2,FALSE))</f>
        <v/>
      </c>
      <c r="Q42" s="327"/>
      <c r="R42" s="537"/>
      <c r="S42" s="351"/>
      <c r="T42" s="352"/>
      <c r="U42" s="537"/>
      <c r="V42" s="351"/>
      <c r="W42" s="352"/>
      <c r="X42" s="480"/>
      <c r="Y42" s="351"/>
      <c r="Z42" s="352"/>
      <c r="AA42" s="226" t="s">
        <v>5620</v>
      </c>
      <c r="AB42" s="480"/>
      <c r="AC42" s="351"/>
      <c r="AD42" s="352"/>
      <c r="AE42" s="480"/>
      <c r="AF42" s="351"/>
      <c r="AG42" s="352"/>
      <c r="AH42" s="480"/>
      <c r="AI42" s="351"/>
      <c r="AJ42" s="352"/>
      <c r="AK42" s="480"/>
      <c r="AL42" s="351"/>
      <c r="AM42" s="352"/>
      <c r="AN42" s="480"/>
      <c r="AO42" s="352"/>
      <c r="AP42" s="14"/>
      <c r="AR42" s="237">
        <f>IF(OR(CNGE_2025_M1_Secc12_Sub2!$Y59&lt;&gt;1,COUNTBLANK($D42)=1),IF(COUNTBLANK(H42:AO42)=33,0,1),IF(AND(COUNTBLANK(D42)=1,COUNTA(H42:Z42)=1,COUNTA(AB42:AO42)=0),0,IF(AND(COUNTA(H42:Z42)=7,COUNTA(AB42:AM42)=4,AN42=""),0,IF(AND(COUNTA(D42:O42)=4,COUNTA(P42:Z42)=1,COUNTA(AB42:AM42)=3,AN42&lt;&gt;""),0,1))))</f>
        <v>0</v>
      </c>
      <c r="AS42" s="237">
        <f t="shared" si="0"/>
        <v>0</v>
      </c>
      <c r="AT42" s="310" t="str" cm="1">
        <f t="array" aca="1" ref="AT42" ca="1">_xlfn.TEXTJOIN("",TRUE,IFERROR((MID(X42,ROW(INDIRECT("1:"&amp;LEN(X42))),1)*1),""))</f>
        <v/>
      </c>
      <c r="AU42" s="310" t="str" cm="1">
        <f t="array" aca="1" ref="AU42" ca="1">_xlfn.TEXTJOIN("",TRUE,IFERROR((MID(AB42,ROW(INDIRECT("1:"&amp;LEN(AB42))),1)*1),""))</f>
        <v/>
      </c>
      <c r="AV42" s="237">
        <f t="shared" ca="1" si="1"/>
        <v>0</v>
      </c>
      <c r="AW42" s="237">
        <f t="shared" ca="1" si="2"/>
        <v>0</v>
      </c>
      <c r="AX42" s="310" t="str" cm="1">
        <f t="array" aca="1" ref="AX42" ca="1">_xlfn.TEXTJOIN("",TRUE,IFERROR((MID(AK42,ROW(INDIRECT("1:"&amp;LEN(AK42))),1)*1),""))</f>
        <v/>
      </c>
      <c r="AY42" s="237">
        <f t="shared" ca="1" si="3"/>
        <v>0</v>
      </c>
      <c r="AZ42">
        <f t="shared" si="4"/>
        <v>0</v>
      </c>
      <c r="BA42">
        <f t="shared" si="5"/>
        <v>-2</v>
      </c>
      <c r="BB42">
        <f t="shared" si="6"/>
        <v>0</v>
      </c>
    </row>
    <row r="43" spans="1:54" ht="15" customHeight="1">
      <c r="A43" s="303"/>
      <c r="C43" s="311" t="s">
        <v>5030</v>
      </c>
      <c r="D43" s="469" t="str">
        <f>IF(CNGE_2025_M1_Secc12_Sub1!D42="","",CNGE_2025_M1_Secc12_Sub1!D42)</f>
        <v/>
      </c>
      <c r="E43" s="326"/>
      <c r="F43" s="326"/>
      <c r="G43" s="327"/>
      <c r="H43" s="443"/>
      <c r="I43" s="352"/>
      <c r="J43" s="480"/>
      <c r="K43" s="351"/>
      <c r="L43" s="352"/>
      <c r="M43" s="536"/>
      <c r="N43" s="471"/>
      <c r="O43" s="472"/>
      <c r="P43" s="488" t="str">
        <f>IF(R43="","",VLOOKUP(R43,Presentación!$AL$3:$AM$573,2,FALSE))</f>
        <v/>
      </c>
      <c r="Q43" s="327"/>
      <c r="R43" s="537"/>
      <c r="S43" s="351"/>
      <c r="T43" s="352"/>
      <c r="U43" s="537"/>
      <c r="V43" s="351"/>
      <c r="W43" s="352"/>
      <c r="X43" s="480"/>
      <c r="Y43" s="351"/>
      <c r="Z43" s="352"/>
      <c r="AA43" s="226" t="s">
        <v>5620</v>
      </c>
      <c r="AB43" s="480"/>
      <c r="AC43" s="351"/>
      <c r="AD43" s="352"/>
      <c r="AE43" s="480"/>
      <c r="AF43" s="351"/>
      <c r="AG43" s="352"/>
      <c r="AH43" s="480"/>
      <c r="AI43" s="351"/>
      <c r="AJ43" s="352"/>
      <c r="AK43" s="480"/>
      <c r="AL43" s="351"/>
      <c r="AM43" s="352"/>
      <c r="AN43" s="480"/>
      <c r="AO43" s="352"/>
      <c r="AP43" s="14"/>
      <c r="AR43" s="237">
        <f>IF(OR(CNGE_2025_M1_Secc12_Sub2!$Y60&lt;&gt;1,COUNTBLANK($D43)=1),IF(COUNTBLANK(H43:AO43)=33,0,1),IF(AND(COUNTBLANK(D43)=1,COUNTA(H43:Z43)=1,COUNTA(AB43:AO43)=0),0,IF(AND(COUNTA(H43:Z43)=7,COUNTA(AB43:AM43)=4,AN43=""),0,IF(AND(COUNTA(D43:O43)=4,COUNTA(P43:Z43)=1,COUNTA(AB43:AM43)=3,AN43&lt;&gt;""),0,1))))</f>
        <v>0</v>
      </c>
      <c r="AS43" s="237">
        <f t="shared" si="0"/>
        <v>0</v>
      </c>
      <c r="AT43" s="310" t="str" cm="1">
        <f t="array" aca="1" ref="AT43" ca="1">_xlfn.TEXTJOIN("",TRUE,IFERROR((MID(X43,ROW(INDIRECT("1:"&amp;LEN(X43))),1)*1),""))</f>
        <v/>
      </c>
      <c r="AU43" s="310" t="str" cm="1">
        <f t="array" aca="1" ref="AU43" ca="1">_xlfn.TEXTJOIN("",TRUE,IFERROR((MID(AB43,ROW(INDIRECT("1:"&amp;LEN(AB43))),1)*1),""))</f>
        <v/>
      </c>
      <c r="AV43" s="237">
        <f t="shared" ca="1" si="1"/>
        <v>0</v>
      </c>
      <c r="AW43" s="237">
        <f t="shared" ca="1" si="2"/>
        <v>0</v>
      </c>
      <c r="AX43" s="310" t="str" cm="1">
        <f t="array" aca="1" ref="AX43" ca="1">_xlfn.TEXTJOIN("",TRUE,IFERROR((MID(AK43,ROW(INDIRECT("1:"&amp;LEN(AK43))),1)*1),""))</f>
        <v/>
      </c>
      <c r="AY43" s="237">
        <f t="shared" ca="1" si="3"/>
        <v>0</v>
      </c>
      <c r="AZ43">
        <f t="shared" si="4"/>
        <v>0</v>
      </c>
      <c r="BA43">
        <f t="shared" si="5"/>
        <v>-2</v>
      </c>
      <c r="BB43">
        <f t="shared" si="6"/>
        <v>0</v>
      </c>
    </row>
    <row r="44" spans="1:54" ht="15" customHeight="1">
      <c r="A44" s="303"/>
      <c r="C44" s="311" t="s">
        <v>5031</v>
      </c>
      <c r="D44" s="469" t="str">
        <f>IF(CNGE_2025_M1_Secc12_Sub1!D43="","",CNGE_2025_M1_Secc12_Sub1!D43)</f>
        <v/>
      </c>
      <c r="E44" s="326"/>
      <c r="F44" s="326"/>
      <c r="G44" s="327"/>
      <c r="H44" s="443"/>
      <c r="I44" s="352"/>
      <c r="J44" s="480"/>
      <c r="K44" s="351"/>
      <c r="L44" s="352"/>
      <c r="M44" s="536"/>
      <c r="N44" s="471"/>
      <c r="O44" s="472"/>
      <c r="P44" s="488" t="str">
        <f>IF(R44="","",VLOOKUP(R44,Presentación!$AL$3:$AM$573,2,FALSE))</f>
        <v/>
      </c>
      <c r="Q44" s="327"/>
      <c r="R44" s="537"/>
      <c r="S44" s="351"/>
      <c r="T44" s="352"/>
      <c r="U44" s="537"/>
      <c r="V44" s="351"/>
      <c r="W44" s="352"/>
      <c r="X44" s="480"/>
      <c r="Y44" s="351"/>
      <c r="Z44" s="352"/>
      <c r="AA44" s="226" t="s">
        <v>5620</v>
      </c>
      <c r="AB44" s="480"/>
      <c r="AC44" s="351"/>
      <c r="AD44" s="352"/>
      <c r="AE44" s="480"/>
      <c r="AF44" s="351"/>
      <c r="AG44" s="352"/>
      <c r="AH44" s="480"/>
      <c r="AI44" s="351"/>
      <c r="AJ44" s="352"/>
      <c r="AK44" s="480"/>
      <c r="AL44" s="351"/>
      <c r="AM44" s="352"/>
      <c r="AN44" s="480"/>
      <c r="AO44" s="352"/>
      <c r="AP44" s="14"/>
      <c r="AR44" s="237">
        <f>IF(OR(CNGE_2025_M1_Secc12_Sub2!$Y61&lt;&gt;1,COUNTBLANK($D44)=1),IF(COUNTBLANK(H44:AO44)=33,0,1),IF(AND(COUNTBLANK(D44)=1,COUNTA(H44:Z44)=1,COUNTA(AB44:AO44)=0),0,IF(AND(COUNTA(H44:Z44)=7,COUNTA(AB44:AM44)=4,AN44=""),0,IF(AND(COUNTA(D44:O44)=4,COUNTA(P44:Z44)=1,COUNTA(AB44:AM44)=3,AN44&lt;&gt;""),0,1))))</f>
        <v>0</v>
      </c>
      <c r="AS44" s="237">
        <f t="shared" si="0"/>
        <v>0</v>
      </c>
      <c r="AT44" s="310" t="str" cm="1">
        <f t="array" aca="1" ref="AT44" ca="1">_xlfn.TEXTJOIN("",TRUE,IFERROR((MID(X44,ROW(INDIRECT("1:"&amp;LEN(X44))),1)*1),""))</f>
        <v/>
      </c>
      <c r="AU44" s="310" t="str" cm="1">
        <f t="array" aca="1" ref="AU44" ca="1">_xlfn.TEXTJOIN("",TRUE,IFERROR((MID(AB44,ROW(INDIRECT("1:"&amp;LEN(AB44))),1)*1),""))</f>
        <v/>
      </c>
      <c r="AV44" s="237">
        <f t="shared" ca="1" si="1"/>
        <v>0</v>
      </c>
      <c r="AW44" s="237">
        <f t="shared" ca="1" si="2"/>
        <v>0</v>
      </c>
      <c r="AX44" s="310" t="str" cm="1">
        <f t="array" aca="1" ref="AX44" ca="1">_xlfn.TEXTJOIN("",TRUE,IFERROR((MID(AK44,ROW(INDIRECT("1:"&amp;LEN(AK44))),1)*1),""))</f>
        <v/>
      </c>
      <c r="AY44" s="237">
        <f t="shared" ca="1" si="3"/>
        <v>0</v>
      </c>
      <c r="AZ44">
        <f t="shared" si="4"/>
        <v>0</v>
      </c>
      <c r="BA44">
        <f t="shared" si="5"/>
        <v>-2</v>
      </c>
      <c r="BB44">
        <f t="shared" si="6"/>
        <v>0</v>
      </c>
    </row>
    <row r="45" spans="1:54" ht="15" customHeight="1">
      <c r="A45" s="303"/>
      <c r="C45" s="311" t="s">
        <v>5032</v>
      </c>
      <c r="D45" s="469" t="str">
        <f>IF(CNGE_2025_M1_Secc12_Sub1!D44="","",CNGE_2025_M1_Secc12_Sub1!D44)</f>
        <v/>
      </c>
      <c r="E45" s="326"/>
      <c r="F45" s="326"/>
      <c r="G45" s="327"/>
      <c r="H45" s="443"/>
      <c r="I45" s="352"/>
      <c r="J45" s="480"/>
      <c r="K45" s="351"/>
      <c r="L45" s="352"/>
      <c r="M45" s="536"/>
      <c r="N45" s="471"/>
      <c r="O45" s="472"/>
      <c r="P45" s="488" t="str">
        <f>IF(R45="","",VLOOKUP(R45,Presentación!$AL$3:$AM$573,2,FALSE))</f>
        <v/>
      </c>
      <c r="Q45" s="327"/>
      <c r="R45" s="537"/>
      <c r="S45" s="351"/>
      <c r="T45" s="352"/>
      <c r="U45" s="537"/>
      <c r="V45" s="351"/>
      <c r="W45" s="352"/>
      <c r="X45" s="480"/>
      <c r="Y45" s="351"/>
      <c r="Z45" s="352"/>
      <c r="AA45" s="226" t="s">
        <v>5620</v>
      </c>
      <c r="AB45" s="480"/>
      <c r="AC45" s="351"/>
      <c r="AD45" s="352"/>
      <c r="AE45" s="480"/>
      <c r="AF45" s="351"/>
      <c r="AG45" s="352"/>
      <c r="AH45" s="480"/>
      <c r="AI45" s="351"/>
      <c r="AJ45" s="352"/>
      <c r="AK45" s="480"/>
      <c r="AL45" s="351"/>
      <c r="AM45" s="352"/>
      <c r="AN45" s="480"/>
      <c r="AO45" s="352"/>
      <c r="AP45" s="14"/>
      <c r="AR45" s="237">
        <f>IF(OR(CNGE_2025_M1_Secc12_Sub2!$Y62&lt;&gt;1,COUNTBLANK($D45)=1),IF(COUNTBLANK(H45:AO45)=33,0,1),IF(AND(COUNTBLANK(D45)=1,COUNTA(H45:Z45)=1,COUNTA(AB45:AO45)=0),0,IF(AND(COUNTA(H45:Z45)=7,COUNTA(AB45:AM45)=4,AN45=""),0,IF(AND(COUNTA(D45:O45)=4,COUNTA(P45:Z45)=1,COUNTA(AB45:AM45)=3,AN45&lt;&gt;""),0,1))))</f>
        <v>0</v>
      </c>
      <c r="AS45" s="237">
        <f t="shared" si="0"/>
        <v>0</v>
      </c>
      <c r="AT45" s="310" t="str" cm="1">
        <f t="array" aca="1" ref="AT45" ca="1">_xlfn.TEXTJOIN("",TRUE,IFERROR((MID(X45,ROW(INDIRECT("1:"&amp;LEN(X45))),1)*1),""))</f>
        <v/>
      </c>
      <c r="AU45" s="310" t="str" cm="1">
        <f t="array" aca="1" ref="AU45" ca="1">_xlfn.TEXTJOIN("",TRUE,IFERROR((MID(AB45,ROW(INDIRECT("1:"&amp;LEN(AB45))),1)*1),""))</f>
        <v/>
      </c>
      <c r="AV45" s="237">
        <f t="shared" ca="1" si="1"/>
        <v>0</v>
      </c>
      <c r="AW45" s="237">
        <f t="shared" ca="1" si="2"/>
        <v>0</v>
      </c>
      <c r="AX45" s="310" t="str" cm="1">
        <f t="array" aca="1" ref="AX45" ca="1">_xlfn.TEXTJOIN("",TRUE,IFERROR((MID(AK45,ROW(INDIRECT("1:"&amp;LEN(AK45))),1)*1),""))</f>
        <v/>
      </c>
      <c r="AY45" s="237">
        <f t="shared" ca="1" si="3"/>
        <v>0</v>
      </c>
      <c r="AZ45">
        <f t="shared" si="4"/>
        <v>0</v>
      </c>
      <c r="BA45">
        <f t="shared" si="5"/>
        <v>-2</v>
      </c>
      <c r="BB45">
        <f t="shared" si="6"/>
        <v>0</v>
      </c>
    </row>
    <row r="46" spans="1:54" ht="15" customHeight="1">
      <c r="A46" s="303"/>
      <c r="C46" s="311" t="s">
        <v>5033</v>
      </c>
      <c r="D46" s="469" t="str">
        <f>IF(CNGE_2025_M1_Secc12_Sub1!D45="","",CNGE_2025_M1_Secc12_Sub1!D45)</f>
        <v/>
      </c>
      <c r="E46" s="326"/>
      <c r="F46" s="326"/>
      <c r="G46" s="327"/>
      <c r="H46" s="443"/>
      <c r="I46" s="352"/>
      <c r="J46" s="480"/>
      <c r="K46" s="351"/>
      <c r="L46" s="352"/>
      <c r="M46" s="536"/>
      <c r="N46" s="471"/>
      <c r="O46" s="472"/>
      <c r="P46" s="488" t="str">
        <f>IF(R46="","",VLOOKUP(R46,Presentación!$AL$3:$AM$573,2,FALSE))</f>
        <v/>
      </c>
      <c r="Q46" s="327"/>
      <c r="R46" s="537"/>
      <c r="S46" s="351"/>
      <c r="T46" s="352"/>
      <c r="U46" s="537"/>
      <c r="V46" s="351"/>
      <c r="W46" s="352"/>
      <c r="X46" s="480"/>
      <c r="Y46" s="351"/>
      <c r="Z46" s="352"/>
      <c r="AA46" s="226" t="s">
        <v>5620</v>
      </c>
      <c r="AB46" s="480"/>
      <c r="AC46" s="351"/>
      <c r="AD46" s="352"/>
      <c r="AE46" s="480"/>
      <c r="AF46" s="351"/>
      <c r="AG46" s="352"/>
      <c r="AH46" s="480"/>
      <c r="AI46" s="351"/>
      <c r="AJ46" s="352"/>
      <c r="AK46" s="480"/>
      <c r="AL46" s="351"/>
      <c r="AM46" s="352"/>
      <c r="AN46" s="480"/>
      <c r="AO46" s="352"/>
      <c r="AP46" s="14"/>
      <c r="AR46" s="237">
        <f>IF(OR(CNGE_2025_M1_Secc12_Sub2!$Y63&lt;&gt;1,COUNTBLANK($D46)=1),IF(COUNTBLANK(H46:AO46)=33,0,1),IF(AND(COUNTBLANK(D46)=1,COUNTA(H46:Z46)=1,COUNTA(AB46:AO46)=0),0,IF(AND(COUNTA(H46:Z46)=7,COUNTA(AB46:AM46)=4,AN46=""),0,IF(AND(COUNTA(D46:O46)=4,COUNTA(P46:Z46)=1,COUNTA(AB46:AM46)=3,AN46&lt;&gt;""),0,1))))</f>
        <v>0</v>
      </c>
      <c r="AS46" s="237">
        <f t="shared" si="0"/>
        <v>0</v>
      </c>
      <c r="AT46" s="310" t="str" cm="1">
        <f t="array" aca="1" ref="AT46" ca="1">_xlfn.TEXTJOIN("",TRUE,IFERROR((MID(X46,ROW(INDIRECT("1:"&amp;LEN(X46))),1)*1),""))</f>
        <v/>
      </c>
      <c r="AU46" s="310" t="str" cm="1">
        <f t="array" aca="1" ref="AU46" ca="1">_xlfn.TEXTJOIN("",TRUE,IFERROR((MID(AB46,ROW(INDIRECT("1:"&amp;LEN(AB46))),1)*1),""))</f>
        <v/>
      </c>
      <c r="AV46" s="237">
        <f t="shared" ca="1" si="1"/>
        <v>0</v>
      </c>
      <c r="AW46" s="237">
        <f t="shared" ca="1" si="2"/>
        <v>0</v>
      </c>
      <c r="AX46" s="310" t="str" cm="1">
        <f t="array" aca="1" ref="AX46" ca="1">_xlfn.TEXTJOIN("",TRUE,IFERROR((MID(AK46,ROW(INDIRECT("1:"&amp;LEN(AK46))),1)*1),""))</f>
        <v/>
      </c>
      <c r="AY46" s="237">
        <f t="shared" ca="1" si="3"/>
        <v>0</v>
      </c>
      <c r="AZ46">
        <f t="shared" si="4"/>
        <v>0</v>
      </c>
      <c r="BA46">
        <f t="shared" si="5"/>
        <v>-2</v>
      </c>
      <c r="BB46">
        <f t="shared" si="6"/>
        <v>0</v>
      </c>
    </row>
    <row r="47" spans="1:54" ht="15" customHeight="1">
      <c r="A47" s="303"/>
      <c r="C47" s="311" t="s">
        <v>5034</v>
      </c>
      <c r="D47" s="469" t="str">
        <f>IF(CNGE_2025_M1_Secc12_Sub1!D46="","",CNGE_2025_M1_Secc12_Sub1!D46)</f>
        <v/>
      </c>
      <c r="E47" s="326"/>
      <c r="F47" s="326"/>
      <c r="G47" s="327"/>
      <c r="H47" s="443"/>
      <c r="I47" s="352"/>
      <c r="J47" s="480"/>
      <c r="K47" s="351"/>
      <c r="L47" s="352"/>
      <c r="M47" s="536"/>
      <c r="N47" s="471"/>
      <c r="O47" s="472"/>
      <c r="P47" s="488" t="str">
        <f>IF(R47="","",VLOOKUP(R47,Presentación!$AL$3:$AM$573,2,FALSE))</f>
        <v/>
      </c>
      <c r="Q47" s="327"/>
      <c r="R47" s="537"/>
      <c r="S47" s="351"/>
      <c r="T47" s="352"/>
      <c r="U47" s="537"/>
      <c r="V47" s="351"/>
      <c r="W47" s="352"/>
      <c r="X47" s="480"/>
      <c r="Y47" s="351"/>
      <c r="Z47" s="352"/>
      <c r="AA47" s="226" t="s">
        <v>5620</v>
      </c>
      <c r="AB47" s="480"/>
      <c r="AC47" s="351"/>
      <c r="AD47" s="352"/>
      <c r="AE47" s="480"/>
      <c r="AF47" s="351"/>
      <c r="AG47" s="352"/>
      <c r="AH47" s="480"/>
      <c r="AI47" s="351"/>
      <c r="AJ47" s="352"/>
      <c r="AK47" s="480"/>
      <c r="AL47" s="351"/>
      <c r="AM47" s="352"/>
      <c r="AN47" s="480"/>
      <c r="AO47" s="352"/>
      <c r="AP47" s="14"/>
      <c r="AR47" s="237">
        <f>IF(OR(CNGE_2025_M1_Secc12_Sub2!$Y64&lt;&gt;1,COUNTBLANK($D47)=1),IF(COUNTBLANK(H47:AO47)=33,0,1),IF(AND(COUNTBLANK(D47)=1,COUNTA(H47:Z47)=1,COUNTA(AB47:AO47)=0),0,IF(AND(COUNTA(H47:Z47)=7,COUNTA(AB47:AM47)=4,AN47=""),0,IF(AND(COUNTA(D47:O47)=4,COUNTA(P47:Z47)=1,COUNTA(AB47:AM47)=3,AN47&lt;&gt;""),0,1))))</f>
        <v>0</v>
      </c>
      <c r="AS47" s="237">
        <f t="shared" si="0"/>
        <v>0</v>
      </c>
      <c r="AT47" s="310" t="str" cm="1">
        <f t="array" aca="1" ref="AT47" ca="1">_xlfn.TEXTJOIN("",TRUE,IFERROR((MID(X47,ROW(INDIRECT("1:"&amp;LEN(X47))),1)*1),""))</f>
        <v/>
      </c>
      <c r="AU47" s="310" t="str" cm="1">
        <f t="array" aca="1" ref="AU47" ca="1">_xlfn.TEXTJOIN("",TRUE,IFERROR((MID(AB47,ROW(INDIRECT("1:"&amp;LEN(AB47))),1)*1),""))</f>
        <v/>
      </c>
      <c r="AV47" s="237">
        <f t="shared" ca="1" si="1"/>
        <v>0</v>
      </c>
      <c r="AW47" s="237">
        <f t="shared" ca="1" si="2"/>
        <v>0</v>
      </c>
      <c r="AX47" s="310" t="str" cm="1">
        <f t="array" aca="1" ref="AX47" ca="1">_xlfn.TEXTJOIN("",TRUE,IFERROR((MID(AK47,ROW(INDIRECT("1:"&amp;LEN(AK47))),1)*1),""))</f>
        <v/>
      </c>
      <c r="AY47" s="237">
        <f t="shared" ca="1" si="3"/>
        <v>0</v>
      </c>
      <c r="AZ47">
        <f t="shared" si="4"/>
        <v>0</v>
      </c>
      <c r="BA47">
        <f t="shared" si="5"/>
        <v>-2</v>
      </c>
      <c r="BB47">
        <f t="shared" si="6"/>
        <v>0</v>
      </c>
    </row>
    <row r="48" spans="1:54" ht="15" customHeight="1">
      <c r="A48" s="303"/>
      <c r="C48" s="311" t="s">
        <v>5035</v>
      </c>
      <c r="D48" s="469" t="str">
        <f>IF(CNGE_2025_M1_Secc12_Sub1!D47="","",CNGE_2025_M1_Secc12_Sub1!D47)</f>
        <v/>
      </c>
      <c r="E48" s="326"/>
      <c r="F48" s="326"/>
      <c r="G48" s="327"/>
      <c r="H48" s="443"/>
      <c r="I48" s="352"/>
      <c r="J48" s="480"/>
      <c r="K48" s="351"/>
      <c r="L48" s="352"/>
      <c r="M48" s="536"/>
      <c r="N48" s="471"/>
      <c r="O48" s="472"/>
      <c r="P48" s="488" t="str">
        <f>IF(R48="","",VLOOKUP(R48,Presentación!$AL$3:$AM$573,2,FALSE))</f>
        <v/>
      </c>
      <c r="Q48" s="327"/>
      <c r="R48" s="537"/>
      <c r="S48" s="351"/>
      <c r="T48" s="352"/>
      <c r="U48" s="537"/>
      <c r="V48" s="351"/>
      <c r="W48" s="352"/>
      <c r="X48" s="480"/>
      <c r="Y48" s="351"/>
      <c r="Z48" s="352"/>
      <c r="AA48" s="226" t="s">
        <v>5620</v>
      </c>
      <c r="AB48" s="480"/>
      <c r="AC48" s="351"/>
      <c r="AD48" s="352"/>
      <c r="AE48" s="480"/>
      <c r="AF48" s="351"/>
      <c r="AG48" s="352"/>
      <c r="AH48" s="480"/>
      <c r="AI48" s="351"/>
      <c r="AJ48" s="352"/>
      <c r="AK48" s="480"/>
      <c r="AL48" s="351"/>
      <c r="AM48" s="352"/>
      <c r="AN48" s="480"/>
      <c r="AO48" s="352"/>
      <c r="AP48" s="14"/>
      <c r="AR48" s="237">
        <f>IF(OR(CNGE_2025_M1_Secc12_Sub2!$Y65&lt;&gt;1,COUNTBLANK($D48)=1),IF(COUNTBLANK(H48:AO48)=33,0,1),IF(AND(COUNTBLANK(D48)=1,COUNTA(H48:Z48)=1,COUNTA(AB48:AO48)=0),0,IF(AND(COUNTA(H48:Z48)=7,COUNTA(AB48:AM48)=4,AN48=""),0,IF(AND(COUNTA(D48:O48)=4,COUNTA(P48:Z48)=1,COUNTA(AB48:AM48)=3,AN48&lt;&gt;""),0,1))))</f>
        <v>0</v>
      </c>
      <c r="AS48" s="237">
        <f t="shared" si="0"/>
        <v>0</v>
      </c>
      <c r="AT48" s="310" t="str" cm="1">
        <f t="array" aca="1" ref="AT48" ca="1">_xlfn.TEXTJOIN("",TRUE,IFERROR((MID(X48,ROW(INDIRECT("1:"&amp;LEN(X48))),1)*1),""))</f>
        <v/>
      </c>
      <c r="AU48" s="310" t="str" cm="1">
        <f t="array" aca="1" ref="AU48" ca="1">_xlfn.TEXTJOIN("",TRUE,IFERROR((MID(AB48,ROW(INDIRECT("1:"&amp;LEN(AB48))),1)*1),""))</f>
        <v/>
      </c>
      <c r="AV48" s="237">
        <f t="shared" ca="1" si="1"/>
        <v>0</v>
      </c>
      <c r="AW48" s="237">
        <f t="shared" ca="1" si="2"/>
        <v>0</v>
      </c>
      <c r="AX48" s="310" t="str" cm="1">
        <f t="array" aca="1" ref="AX48" ca="1">_xlfn.TEXTJOIN("",TRUE,IFERROR((MID(AK48,ROW(INDIRECT("1:"&amp;LEN(AK48))),1)*1),""))</f>
        <v/>
      </c>
      <c r="AY48" s="237">
        <f t="shared" ca="1" si="3"/>
        <v>0</v>
      </c>
      <c r="AZ48">
        <f t="shared" si="4"/>
        <v>0</v>
      </c>
      <c r="BA48">
        <f t="shared" si="5"/>
        <v>-2</v>
      </c>
      <c r="BB48">
        <f t="shared" si="6"/>
        <v>0</v>
      </c>
    </row>
    <row r="49" spans="1:54" ht="15" customHeight="1">
      <c r="A49" s="303"/>
      <c r="C49" s="311" t="s">
        <v>5036</v>
      </c>
      <c r="D49" s="469" t="str">
        <f>IF(CNGE_2025_M1_Secc12_Sub1!D48="","",CNGE_2025_M1_Secc12_Sub1!D48)</f>
        <v/>
      </c>
      <c r="E49" s="326"/>
      <c r="F49" s="326"/>
      <c r="G49" s="327"/>
      <c r="H49" s="443"/>
      <c r="I49" s="352"/>
      <c r="J49" s="480"/>
      <c r="K49" s="351"/>
      <c r="L49" s="352"/>
      <c r="M49" s="536"/>
      <c r="N49" s="471"/>
      <c r="O49" s="472"/>
      <c r="P49" s="488" t="str">
        <f>IF(R49="","",VLOOKUP(R49,Presentación!$AL$3:$AM$573,2,FALSE))</f>
        <v/>
      </c>
      <c r="Q49" s="327"/>
      <c r="R49" s="537"/>
      <c r="S49" s="351"/>
      <c r="T49" s="352"/>
      <c r="U49" s="537"/>
      <c r="V49" s="351"/>
      <c r="W49" s="352"/>
      <c r="X49" s="480"/>
      <c r="Y49" s="351"/>
      <c r="Z49" s="352"/>
      <c r="AA49" s="226" t="s">
        <v>5620</v>
      </c>
      <c r="AB49" s="480"/>
      <c r="AC49" s="351"/>
      <c r="AD49" s="352"/>
      <c r="AE49" s="480"/>
      <c r="AF49" s="351"/>
      <c r="AG49" s="352"/>
      <c r="AH49" s="480"/>
      <c r="AI49" s="351"/>
      <c r="AJ49" s="352"/>
      <c r="AK49" s="480"/>
      <c r="AL49" s="351"/>
      <c r="AM49" s="352"/>
      <c r="AN49" s="480"/>
      <c r="AO49" s="352"/>
      <c r="AP49" s="14"/>
      <c r="AR49" s="237">
        <f>IF(OR(CNGE_2025_M1_Secc12_Sub2!$Y66&lt;&gt;1,COUNTBLANK($D49)=1),IF(COUNTBLANK(H49:AO49)=33,0,1),IF(AND(COUNTBLANK(D49)=1,COUNTA(H49:Z49)=1,COUNTA(AB49:AO49)=0),0,IF(AND(COUNTA(H49:Z49)=7,COUNTA(AB49:AM49)=4,AN49=""),0,IF(AND(COUNTA(D49:O49)=4,COUNTA(P49:Z49)=1,COUNTA(AB49:AM49)=3,AN49&lt;&gt;""),0,1))))</f>
        <v>0</v>
      </c>
      <c r="AS49" s="237">
        <f t="shared" si="0"/>
        <v>0</v>
      </c>
      <c r="AT49" s="310" t="str" cm="1">
        <f t="array" aca="1" ref="AT49" ca="1">_xlfn.TEXTJOIN("",TRUE,IFERROR((MID(X49,ROW(INDIRECT("1:"&amp;LEN(X49))),1)*1),""))</f>
        <v/>
      </c>
      <c r="AU49" s="310" t="str" cm="1">
        <f t="array" aca="1" ref="AU49" ca="1">_xlfn.TEXTJOIN("",TRUE,IFERROR((MID(AB49,ROW(INDIRECT("1:"&amp;LEN(AB49))),1)*1),""))</f>
        <v/>
      </c>
      <c r="AV49" s="237">
        <f t="shared" ca="1" si="1"/>
        <v>0</v>
      </c>
      <c r="AW49" s="237">
        <f t="shared" ca="1" si="2"/>
        <v>0</v>
      </c>
      <c r="AX49" s="310" t="str" cm="1">
        <f t="array" aca="1" ref="AX49" ca="1">_xlfn.TEXTJOIN("",TRUE,IFERROR((MID(AK49,ROW(INDIRECT("1:"&amp;LEN(AK49))),1)*1),""))</f>
        <v/>
      </c>
      <c r="AY49" s="237">
        <f t="shared" ca="1" si="3"/>
        <v>0</v>
      </c>
      <c r="AZ49">
        <f t="shared" si="4"/>
        <v>0</v>
      </c>
      <c r="BA49">
        <f t="shared" si="5"/>
        <v>-2</v>
      </c>
      <c r="BB49">
        <f t="shared" si="6"/>
        <v>0</v>
      </c>
    </row>
    <row r="50" spans="1:54" ht="15" customHeight="1">
      <c r="A50" s="303"/>
      <c r="C50" s="311" t="s">
        <v>5037</v>
      </c>
      <c r="D50" s="469" t="str">
        <f>IF(CNGE_2025_M1_Secc12_Sub1!D49="","",CNGE_2025_M1_Secc12_Sub1!D49)</f>
        <v/>
      </c>
      <c r="E50" s="326"/>
      <c r="F50" s="326"/>
      <c r="G50" s="327"/>
      <c r="H50" s="443"/>
      <c r="I50" s="352"/>
      <c r="J50" s="480"/>
      <c r="K50" s="351"/>
      <c r="L50" s="352"/>
      <c r="M50" s="536"/>
      <c r="N50" s="471"/>
      <c r="O50" s="472"/>
      <c r="P50" s="488" t="str">
        <f>IF(R50="","",VLOOKUP(R50,Presentación!$AL$3:$AM$573,2,FALSE))</f>
        <v/>
      </c>
      <c r="Q50" s="327"/>
      <c r="R50" s="537"/>
      <c r="S50" s="351"/>
      <c r="T50" s="352"/>
      <c r="U50" s="537"/>
      <c r="V50" s="351"/>
      <c r="W50" s="352"/>
      <c r="X50" s="480"/>
      <c r="Y50" s="351"/>
      <c r="Z50" s="352"/>
      <c r="AA50" s="226" t="s">
        <v>5620</v>
      </c>
      <c r="AB50" s="480"/>
      <c r="AC50" s="351"/>
      <c r="AD50" s="352"/>
      <c r="AE50" s="480"/>
      <c r="AF50" s="351"/>
      <c r="AG50" s="352"/>
      <c r="AH50" s="480"/>
      <c r="AI50" s="351"/>
      <c r="AJ50" s="352"/>
      <c r="AK50" s="480"/>
      <c r="AL50" s="351"/>
      <c r="AM50" s="352"/>
      <c r="AN50" s="480"/>
      <c r="AO50" s="352"/>
      <c r="AP50" s="14"/>
      <c r="AR50" s="237">
        <f>IF(OR(CNGE_2025_M1_Secc12_Sub2!$Y67&lt;&gt;1,COUNTBLANK($D50)=1),IF(COUNTBLANK(H50:AO50)=33,0,1),IF(AND(COUNTBLANK(D50)=1,COUNTA(H50:Z50)=1,COUNTA(AB50:AO50)=0),0,IF(AND(COUNTA(H50:Z50)=7,COUNTA(AB50:AM50)=4,AN50=""),0,IF(AND(COUNTA(D50:O50)=4,COUNTA(P50:Z50)=1,COUNTA(AB50:AM50)=3,AN50&lt;&gt;""),0,1))))</f>
        <v>0</v>
      </c>
      <c r="AS50" s="237">
        <f t="shared" si="0"/>
        <v>0</v>
      </c>
      <c r="AT50" s="310" t="str" cm="1">
        <f t="array" aca="1" ref="AT50" ca="1">_xlfn.TEXTJOIN("",TRUE,IFERROR((MID(X50,ROW(INDIRECT("1:"&amp;LEN(X50))),1)*1),""))</f>
        <v/>
      </c>
      <c r="AU50" s="310" t="str" cm="1">
        <f t="array" aca="1" ref="AU50" ca="1">_xlfn.TEXTJOIN("",TRUE,IFERROR((MID(AB50,ROW(INDIRECT("1:"&amp;LEN(AB50))),1)*1),""))</f>
        <v/>
      </c>
      <c r="AV50" s="237">
        <f t="shared" ca="1" si="1"/>
        <v>0</v>
      </c>
      <c r="AW50" s="237">
        <f t="shared" ca="1" si="2"/>
        <v>0</v>
      </c>
      <c r="AX50" s="310" t="str" cm="1">
        <f t="array" aca="1" ref="AX50" ca="1">_xlfn.TEXTJOIN("",TRUE,IFERROR((MID(AK50,ROW(INDIRECT("1:"&amp;LEN(AK50))),1)*1),""))</f>
        <v/>
      </c>
      <c r="AY50" s="237">
        <f t="shared" ca="1" si="3"/>
        <v>0</v>
      </c>
      <c r="AZ50">
        <f t="shared" si="4"/>
        <v>0</v>
      </c>
      <c r="BA50">
        <f t="shared" si="5"/>
        <v>-2</v>
      </c>
      <c r="BB50">
        <f t="shared" si="6"/>
        <v>0</v>
      </c>
    </row>
    <row r="51" spans="1:54" ht="15" customHeight="1">
      <c r="A51" s="303"/>
      <c r="C51" s="311" t="s">
        <v>5038</v>
      </c>
      <c r="D51" s="469" t="str">
        <f>IF(CNGE_2025_M1_Secc12_Sub1!D50="","",CNGE_2025_M1_Secc12_Sub1!D50)</f>
        <v/>
      </c>
      <c r="E51" s="326"/>
      <c r="F51" s="326"/>
      <c r="G51" s="327"/>
      <c r="H51" s="443"/>
      <c r="I51" s="352"/>
      <c r="J51" s="480"/>
      <c r="K51" s="351"/>
      <c r="L51" s="352"/>
      <c r="M51" s="536"/>
      <c r="N51" s="471"/>
      <c r="O51" s="472"/>
      <c r="P51" s="488" t="str">
        <f>IF(R51="","",VLOOKUP(R51,Presentación!$AL$3:$AM$573,2,FALSE))</f>
        <v/>
      </c>
      <c r="Q51" s="327"/>
      <c r="R51" s="537"/>
      <c r="S51" s="351"/>
      <c r="T51" s="352"/>
      <c r="U51" s="537"/>
      <c r="V51" s="351"/>
      <c r="W51" s="352"/>
      <c r="X51" s="480"/>
      <c r="Y51" s="351"/>
      <c r="Z51" s="352"/>
      <c r="AA51" s="226" t="s">
        <v>5620</v>
      </c>
      <c r="AB51" s="480"/>
      <c r="AC51" s="351"/>
      <c r="AD51" s="352"/>
      <c r="AE51" s="480"/>
      <c r="AF51" s="351"/>
      <c r="AG51" s="352"/>
      <c r="AH51" s="480"/>
      <c r="AI51" s="351"/>
      <c r="AJ51" s="352"/>
      <c r="AK51" s="480"/>
      <c r="AL51" s="351"/>
      <c r="AM51" s="352"/>
      <c r="AN51" s="480"/>
      <c r="AO51" s="352"/>
      <c r="AP51" s="14"/>
      <c r="AR51" s="237">
        <f>IF(OR(CNGE_2025_M1_Secc12_Sub2!$Y68&lt;&gt;1,COUNTBLANK($D51)=1),IF(COUNTBLANK(H51:AO51)=33,0,1),IF(AND(COUNTBLANK(D51)=1,COUNTA(H51:Z51)=1,COUNTA(AB51:AO51)=0),0,IF(AND(COUNTA(H51:Z51)=7,COUNTA(AB51:AM51)=4,AN51=""),0,IF(AND(COUNTA(D51:O51)=4,COUNTA(P51:Z51)=1,COUNTA(AB51:AM51)=3,AN51&lt;&gt;""),0,1))))</f>
        <v>0</v>
      </c>
      <c r="AS51" s="237">
        <f t="shared" si="0"/>
        <v>0</v>
      </c>
      <c r="AT51" s="310" t="str" cm="1">
        <f t="array" aca="1" ref="AT51" ca="1">_xlfn.TEXTJOIN("",TRUE,IFERROR((MID(X51,ROW(INDIRECT("1:"&amp;LEN(X51))),1)*1),""))</f>
        <v/>
      </c>
      <c r="AU51" s="310" t="str" cm="1">
        <f t="array" aca="1" ref="AU51" ca="1">_xlfn.TEXTJOIN("",TRUE,IFERROR((MID(AB51,ROW(INDIRECT("1:"&amp;LEN(AB51))),1)*1),""))</f>
        <v/>
      </c>
      <c r="AV51" s="237">
        <f t="shared" ca="1" si="1"/>
        <v>0</v>
      </c>
      <c r="AW51" s="237">
        <f t="shared" ca="1" si="2"/>
        <v>0</v>
      </c>
      <c r="AX51" s="310" t="str" cm="1">
        <f t="array" aca="1" ref="AX51" ca="1">_xlfn.TEXTJOIN("",TRUE,IFERROR((MID(AK51,ROW(INDIRECT("1:"&amp;LEN(AK51))),1)*1),""))</f>
        <v/>
      </c>
      <c r="AY51" s="237">
        <f t="shared" ca="1" si="3"/>
        <v>0</v>
      </c>
      <c r="AZ51">
        <f t="shared" si="4"/>
        <v>0</v>
      </c>
      <c r="BA51">
        <f t="shared" si="5"/>
        <v>-2</v>
      </c>
      <c r="BB51">
        <f t="shared" si="6"/>
        <v>0</v>
      </c>
    </row>
    <row r="52" spans="1:54" ht="15" customHeight="1">
      <c r="A52" s="303"/>
      <c r="C52" s="311" t="s">
        <v>5039</v>
      </c>
      <c r="D52" s="469" t="str">
        <f>IF(CNGE_2025_M1_Secc12_Sub1!D51="","",CNGE_2025_M1_Secc12_Sub1!D51)</f>
        <v/>
      </c>
      <c r="E52" s="326"/>
      <c r="F52" s="326"/>
      <c r="G52" s="327"/>
      <c r="H52" s="443"/>
      <c r="I52" s="352"/>
      <c r="J52" s="480"/>
      <c r="K52" s="351"/>
      <c r="L52" s="352"/>
      <c r="M52" s="536"/>
      <c r="N52" s="471"/>
      <c r="O52" s="472"/>
      <c r="P52" s="488" t="str">
        <f>IF(R52="","",VLOOKUP(R52,Presentación!$AL$3:$AM$573,2,FALSE))</f>
        <v/>
      </c>
      <c r="Q52" s="327"/>
      <c r="R52" s="537"/>
      <c r="S52" s="351"/>
      <c r="T52" s="352"/>
      <c r="U52" s="537"/>
      <c r="V52" s="351"/>
      <c r="W52" s="352"/>
      <c r="X52" s="480"/>
      <c r="Y52" s="351"/>
      <c r="Z52" s="352"/>
      <c r="AA52" s="226" t="s">
        <v>5620</v>
      </c>
      <c r="AB52" s="480"/>
      <c r="AC52" s="351"/>
      <c r="AD52" s="352"/>
      <c r="AE52" s="480"/>
      <c r="AF52" s="351"/>
      <c r="AG52" s="352"/>
      <c r="AH52" s="480"/>
      <c r="AI52" s="351"/>
      <c r="AJ52" s="352"/>
      <c r="AK52" s="480"/>
      <c r="AL52" s="351"/>
      <c r="AM52" s="352"/>
      <c r="AN52" s="480"/>
      <c r="AO52" s="352"/>
      <c r="AP52" s="14"/>
      <c r="AR52" s="237">
        <f>IF(OR(CNGE_2025_M1_Secc12_Sub2!$Y69&lt;&gt;1,COUNTBLANK($D52)=1),IF(COUNTBLANK(H52:AO52)=33,0,1),IF(AND(COUNTBLANK(D52)=1,COUNTA(H52:Z52)=1,COUNTA(AB52:AO52)=0),0,IF(AND(COUNTA(H52:Z52)=7,COUNTA(AB52:AM52)=4,AN52=""),0,IF(AND(COUNTA(D52:O52)=4,COUNTA(P52:Z52)=1,COUNTA(AB52:AM52)=3,AN52&lt;&gt;""),0,1))))</f>
        <v>0</v>
      </c>
      <c r="AS52" s="237">
        <f t="shared" si="0"/>
        <v>0</v>
      </c>
      <c r="AT52" s="310" t="str" cm="1">
        <f t="array" aca="1" ref="AT52" ca="1">_xlfn.TEXTJOIN("",TRUE,IFERROR((MID(X52,ROW(INDIRECT("1:"&amp;LEN(X52))),1)*1),""))</f>
        <v/>
      </c>
      <c r="AU52" s="310" t="str" cm="1">
        <f t="array" aca="1" ref="AU52" ca="1">_xlfn.TEXTJOIN("",TRUE,IFERROR((MID(AB52,ROW(INDIRECT("1:"&amp;LEN(AB52))),1)*1),""))</f>
        <v/>
      </c>
      <c r="AV52" s="237">
        <f t="shared" ca="1" si="1"/>
        <v>0</v>
      </c>
      <c r="AW52" s="237">
        <f t="shared" ca="1" si="2"/>
        <v>0</v>
      </c>
      <c r="AX52" s="310" t="str" cm="1">
        <f t="array" aca="1" ref="AX52" ca="1">_xlfn.TEXTJOIN("",TRUE,IFERROR((MID(AK52,ROW(INDIRECT("1:"&amp;LEN(AK52))),1)*1),""))</f>
        <v/>
      </c>
      <c r="AY52" s="237">
        <f t="shared" ca="1" si="3"/>
        <v>0</v>
      </c>
      <c r="AZ52">
        <f t="shared" si="4"/>
        <v>0</v>
      </c>
      <c r="BA52">
        <f t="shared" si="5"/>
        <v>-2</v>
      </c>
      <c r="BB52">
        <f t="shared" si="6"/>
        <v>0</v>
      </c>
    </row>
    <row r="53" spans="1:54" ht="15" customHeight="1">
      <c r="A53" s="303"/>
      <c r="C53" s="311" t="s">
        <v>5040</v>
      </c>
      <c r="D53" s="469" t="str">
        <f>IF(CNGE_2025_M1_Secc12_Sub1!D52="","",CNGE_2025_M1_Secc12_Sub1!D52)</f>
        <v/>
      </c>
      <c r="E53" s="326"/>
      <c r="F53" s="326"/>
      <c r="G53" s="327"/>
      <c r="H53" s="443"/>
      <c r="I53" s="352"/>
      <c r="J53" s="480"/>
      <c r="K53" s="351"/>
      <c r="L53" s="352"/>
      <c r="M53" s="536"/>
      <c r="N53" s="471"/>
      <c r="O53" s="472"/>
      <c r="P53" s="488" t="str">
        <f>IF(R53="","",VLOOKUP(R53,Presentación!$AL$3:$AM$573,2,FALSE))</f>
        <v/>
      </c>
      <c r="Q53" s="327"/>
      <c r="R53" s="537"/>
      <c r="S53" s="351"/>
      <c r="T53" s="352"/>
      <c r="U53" s="537"/>
      <c r="V53" s="351"/>
      <c r="W53" s="352"/>
      <c r="X53" s="480"/>
      <c r="Y53" s="351"/>
      <c r="Z53" s="352"/>
      <c r="AA53" s="226" t="s">
        <v>5620</v>
      </c>
      <c r="AB53" s="480"/>
      <c r="AC53" s="351"/>
      <c r="AD53" s="352"/>
      <c r="AE53" s="480"/>
      <c r="AF53" s="351"/>
      <c r="AG53" s="352"/>
      <c r="AH53" s="480"/>
      <c r="AI53" s="351"/>
      <c r="AJ53" s="352"/>
      <c r="AK53" s="480"/>
      <c r="AL53" s="351"/>
      <c r="AM53" s="352"/>
      <c r="AN53" s="480"/>
      <c r="AO53" s="352"/>
      <c r="AP53" s="14"/>
      <c r="AR53" s="237">
        <f>IF(OR(CNGE_2025_M1_Secc12_Sub2!$Y70&lt;&gt;1,COUNTBLANK($D53)=1),IF(COUNTBLANK(H53:AO53)=33,0,1),IF(AND(COUNTBLANK(D53)=1,COUNTA(H53:Z53)=1,COUNTA(AB53:AO53)=0),0,IF(AND(COUNTA(H53:Z53)=7,COUNTA(AB53:AM53)=4,AN53=""),0,IF(AND(COUNTA(D53:O53)=4,COUNTA(P53:Z53)=1,COUNTA(AB53:AM53)=3,AN53&lt;&gt;""),0,1))))</f>
        <v>0</v>
      </c>
      <c r="AS53" s="237">
        <f t="shared" si="0"/>
        <v>0</v>
      </c>
      <c r="AT53" s="310" t="str" cm="1">
        <f t="array" aca="1" ref="AT53" ca="1">_xlfn.TEXTJOIN("",TRUE,IFERROR((MID(X53,ROW(INDIRECT("1:"&amp;LEN(X53))),1)*1),""))</f>
        <v/>
      </c>
      <c r="AU53" s="310" t="str" cm="1">
        <f t="array" aca="1" ref="AU53" ca="1">_xlfn.TEXTJOIN("",TRUE,IFERROR((MID(AB53,ROW(INDIRECT("1:"&amp;LEN(AB53))),1)*1),""))</f>
        <v/>
      </c>
      <c r="AV53" s="237">
        <f t="shared" ca="1" si="1"/>
        <v>0</v>
      </c>
      <c r="AW53" s="237">
        <f t="shared" ca="1" si="2"/>
        <v>0</v>
      </c>
      <c r="AX53" s="310" t="str" cm="1">
        <f t="array" aca="1" ref="AX53" ca="1">_xlfn.TEXTJOIN("",TRUE,IFERROR((MID(AK53,ROW(INDIRECT("1:"&amp;LEN(AK53))),1)*1),""))</f>
        <v/>
      </c>
      <c r="AY53" s="237">
        <f t="shared" ca="1" si="3"/>
        <v>0</v>
      </c>
      <c r="AZ53">
        <f t="shared" si="4"/>
        <v>0</v>
      </c>
      <c r="BA53">
        <f t="shared" si="5"/>
        <v>-2</v>
      </c>
      <c r="BB53">
        <f t="shared" si="6"/>
        <v>0</v>
      </c>
    </row>
    <row r="54" spans="1:54" ht="15" customHeight="1">
      <c r="A54" s="303"/>
      <c r="C54" s="311" t="s">
        <v>5041</v>
      </c>
      <c r="D54" s="469" t="str">
        <f>IF(CNGE_2025_M1_Secc12_Sub1!D53="","",CNGE_2025_M1_Secc12_Sub1!D53)</f>
        <v/>
      </c>
      <c r="E54" s="326"/>
      <c r="F54" s="326"/>
      <c r="G54" s="327"/>
      <c r="H54" s="443"/>
      <c r="I54" s="352"/>
      <c r="J54" s="480"/>
      <c r="K54" s="351"/>
      <c r="L54" s="352"/>
      <c r="M54" s="536"/>
      <c r="N54" s="471"/>
      <c r="O54" s="472"/>
      <c r="P54" s="488" t="str">
        <f>IF(R54="","",VLOOKUP(R54,Presentación!$AL$3:$AM$573,2,FALSE))</f>
        <v/>
      </c>
      <c r="Q54" s="327"/>
      <c r="R54" s="537"/>
      <c r="S54" s="351"/>
      <c r="T54" s="352"/>
      <c r="U54" s="537"/>
      <c r="V54" s="351"/>
      <c r="W54" s="352"/>
      <c r="X54" s="480"/>
      <c r="Y54" s="351"/>
      <c r="Z54" s="352"/>
      <c r="AA54" s="226" t="s">
        <v>5620</v>
      </c>
      <c r="AB54" s="480"/>
      <c r="AC54" s="351"/>
      <c r="AD54" s="352"/>
      <c r="AE54" s="480"/>
      <c r="AF54" s="351"/>
      <c r="AG54" s="352"/>
      <c r="AH54" s="480"/>
      <c r="AI54" s="351"/>
      <c r="AJ54" s="352"/>
      <c r="AK54" s="480"/>
      <c r="AL54" s="351"/>
      <c r="AM54" s="352"/>
      <c r="AN54" s="480"/>
      <c r="AO54" s="352"/>
      <c r="AP54" s="14"/>
      <c r="AR54" s="237">
        <f>IF(OR(CNGE_2025_M1_Secc12_Sub2!$Y71&lt;&gt;1,COUNTBLANK($D54)=1),IF(COUNTBLANK(H54:AO54)=33,0,1),IF(AND(COUNTBLANK(D54)=1,COUNTA(H54:Z54)=1,COUNTA(AB54:AO54)=0),0,IF(AND(COUNTA(H54:Z54)=7,COUNTA(AB54:AM54)=4,AN54=""),0,IF(AND(COUNTA(D54:O54)=4,COUNTA(P54:Z54)=1,COUNTA(AB54:AM54)=3,AN54&lt;&gt;""),0,1))))</f>
        <v>0</v>
      </c>
      <c r="AS54" s="237">
        <f t="shared" si="0"/>
        <v>0</v>
      </c>
      <c r="AT54" s="310" t="str" cm="1">
        <f t="array" aca="1" ref="AT54" ca="1">_xlfn.TEXTJOIN("",TRUE,IFERROR((MID(X54,ROW(INDIRECT("1:"&amp;LEN(X54))),1)*1),""))</f>
        <v/>
      </c>
      <c r="AU54" s="310" t="str" cm="1">
        <f t="array" aca="1" ref="AU54" ca="1">_xlfn.TEXTJOIN("",TRUE,IFERROR((MID(AB54,ROW(INDIRECT("1:"&amp;LEN(AB54))),1)*1),""))</f>
        <v/>
      </c>
      <c r="AV54" s="237">
        <f t="shared" ca="1" si="1"/>
        <v>0</v>
      </c>
      <c r="AW54" s="237">
        <f t="shared" ca="1" si="2"/>
        <v>0</v>
      </c>
      <c r="AX54" s="310" t="str" cm="1">
        <f t="array" aca="1" ref="AX54" ca="1">_xlfn.TEXTJOIN("",TRUE,IFERROR((MID(AK54,ROW(INDIRECT("1:"&amp;LEN(AK54))),1)*1),""))</f>
        <v/>
      </c>
      <c r="AY54" s="237">
        <f t="shared" ca="1" si="3"/>
        <v>0</v>
      </c>
      <c r="AZ54">
        <f t="shared" si="4"/>
        <v>0</v>
      </c>
      <c r="BA54">
        <f t="shared" si="5"/>
        <v>-2</v>
      </c>
      <c r="BB54">
        <f t="shared" si="6"/>
        <v>0</v>
      </c>
    </row>
    <row r="55" spans="1:54" ht="15" customHeight="1">
      <c r="A55" s="303"/>
      <c r="C55" s="311" t="s">
        <v>5042</v>
      </c>
      <c r="D55" s="469" t="str">
        <f>IF(CNGE_2025_M1_Secc12_Sub1!D54="","",CNGE_2025_M1_Secc12_Sub1!D54)</f>
        <v/>
      </c>
      <c r="E55" s="326"/>
      <c r="F55" s="326"/>
      <c r="G55" s="327"/>
      <c r="H55" s="443"/>
      <c r="I55" s="352"/>
      <c r="J55" s="480"/>
      <c r="K55" s="351"/>
      <c r="L55" s="352"/>
      <c r="M55" s="536"/>
      <c r="N55" s="471"/>
      <c r="O55" s="472"/>
      <c r="P55" s="488" t="str">
        <f>IF(R55="","",VLOOKUP(R55,Presentación!$AL$3:$AM$573,2,FALSE))</f>
        <v/>
      </c>
      <c r="Q55" s="327"/>
      <c r="R55" s="537"/>
      <c r="S55" s="351"/>
      <c r="T55" s="352"/>
      <c r="U55" s="537"/>
      <c r="V55" s="351"/>
      <c r="W55" s="352"/>
      <c r="X55" s="480"/>
      <c r="Y55" s="351"/>
      <c r="Z55" s="352"/>
      <c r="AA55" s="226" t="s">
        <v>5620</v>
      </c>
      <c r="AB55" s="480"/>
      <c r="AC55" s="351"/>
      <c r="AD55" s="352"/>
      <c r="AE55" s="480"/>
      <c r="AF55" s="351"/>
      <c r="AG55" s="352"/>
      <c r="AH55" s="480"/>
      <c r="AI55" s="351"/>
      <c r="AJ55" s="352"/>
      <c r="AK55" s="480"/>
      <c r="AL55" s="351"/>
      <c r="AM55" s="352"/>
      <c r="AN55" s="480"/>
      <c r="AO55" s="352"/>
      <c r="AP55" s="14"/>
      <c r="AR55" s="237">
        <f>IF(OR(CNGE_2025_M1_Secc12_Sub2!$Y72&lt;&gt;1,COUNTBLANK($D55)=1),IF(COUNTBLANK(H55:AO55)=33,0,1),IF(AND(COUNTBLANK(D55)=1,COUNTA(H55:Z55)=1,COUNTA(AB55:AO55)=0),0,IF(AND(COUNTA(H55:Z55)=7,COUNTA(AB55:AM55)=4,AN55=""),0,IF(AND(COUNTA(D55:O55)=4,COUNTA(P55:Z55)=1,COUNTA(AB55:AM55)=3,AN55&lt;&gt;""),0,1))))</f>
        <v>0</v>
      </c>
      <c r="AS55" s="237">
        <f t="shared" si="0"/>
        <v>0</v>
      </c>
      <c r="AT55" s="310" t="str" cm="1">
        <f t="array" aca="1" ref="AT55" ca="1">_xlfn.TEXTJOIN("",TRUE,IFERROR((MID(X55,ROW(INDIRECT("1:"&amp;LEN(X55))),1)*1),""))</f>
        <v/>
      </c>
      <c r="AU55" s="310" t="str" cm="1">
        <f t="array" aca="1" ref="AU55" ca="1">_xlfn.TEXTJOIN("",TRUE,IFERROR((MID(AB55,ROW(INDIRECT("1:"&amp;LEN(AB55))),1)*1),""))</f>
        <v/>
      </c>
      <c r="AV55" s="237">
        <f t="shared" ca="1" si="1"/>
        <v>0</v>
      </c>
      <c r="AW55" s="237">
        <f t="shared" ca="1" si="2"/>
        <v>0</v>
      </c>
      <c r="AX55" s="310" t="str" cm="1">
        <f t="array" aca="1" ref="AX55" ca="1">_xlfn.TEXTJOIN("",TRUE,IFERROR((MID(AK55,ROW(INDIRECT("1:"&amp;LEN(AK55))),1)*1),""))</f>
        <v/>
      </c>
      <c r="AY55" s="237">
        <f t="shared" ca="1" si="3"/>
        <v>0</v>
      </c>
      <c r="AZ55">
        <f t="shared" si="4"/>
        <v>0</v>
      </c>
      <c r="BA55">
        <f t="shared" si="5"/>
        <v>-2</v>
      </c>
      <c r="BB55">
        <f t="shared" si="6"/>
        <v>0</v>
      </c>
    </row>
    <row r="56" spans="1:54" ht="15" customHeight="1">
      <c r="A56" s="303"/>
      <c r="C56" s="311" t="s">
        <v>5043</v>
      </c>
      <c r="D56" s="469" t="str">
        <f>IF(CNGE_2025_M1_Secc12_Sub1!D55="","",CNGE_2025_M1_Secc12_Sub1!D55)</f>
        <v/>
      </c>
      <c r="E56" s="326"/>
      <c r="F56" s="326"/>
      <c r="G56" s="327"/>
      <c r="H56" s="443"/>
      <c r="I56" s="352"/>
      <c r="J56" s="480"/>
      <c r="K56" s="351"/>
      <c r="L56" s="352"/>
      <c r="M56" s="536"/>
      <c r="N56" s="471"/>
      <c r="O56" s="472"/>
      <c r="P56" s="488" t="str">
        <f>IF(R56="","",VLOOKUP(R56,Presentación!$AL$3:$AM$573,2,FALSE))</f>
        <v/>
      </c>
      <c r="Q56" s="327"/>
      <c r="R56" s="537"/>
      <c r="S56" s="351"/>
      <c r="T56" s="352"/>
      <c r="U56" s="537"/>
      <c r="V56" s="351"/>
      <c r="W56" s="352"/>
      <c r="X56" s="480"/>
      <c r="Y56" s="351"/>
      <c r="Z56" s="352"/>
      <c r="AA56" s="226" t="s">
        <v>5620</v>
      </c>
      <c r="AB56" s="480"/>
      <c r="AC56" s="351"/>
      <c r="AD56" s="352"/>
      <c r="AE56" s="480"/>
      <c r="AF56" s="351"/>
      <c r="AG56" s="352"/>
      <c r="AH56" s="480"/>
      <c r="AI56" s="351"/>
      <c r="AJ56" s="352"/>
      <c r="AK56" s="480"/>
      <c r="AL56" s="351"/>
      <c r="AM56" s="352"/>
      <c r="AN56" s="480"/>
      <c r="AO56" s="352"/>
      <c r="AP56" s="14"/>
      <c r="AR56" s="237">
        <f>IF(OR(CNGE_2025_M1_Secc12_Sub2!$Y73&lt;&gt;1,COUNTBLANK($D56)=1),IF(COUNTBLANK(H56:AO56)=33,0,1),IF(AND(COUNTBLANK(D56)=1,COUNTA(H56:Z56)=1,COUNTA(AB56:AO56)=0),0,IF(AND(COUNTA(H56:Z56)=7,COUNTA(AB56:AM56)=4,AN56=""),0,IF(AND(COUNTA(D56:O56)=4,COUNTA(P56:Z56)=1,COUNTA(AB56:AM56)=3,AN56&lt;&gt;""),0,1))))</f>
        <v>0</v>
      </c>
      <c r="AS56" s="237">
        <f t="shared" si="0"/>
        <v>0</v>
      </c>
      <c r="AT56" s="310" t="str" cm="1">
        <f t="array" aca="1" ref="AT56" ca="1">_xlfn.TEXTJOIN("",TRUE,IFERROR((MID(X56,ROW(INDIRECT("1:"&amp;LEN(X56))),1)*1),""))</f>
        <v/>
      </c>
      <c r="AU56" s="310" t="str" cm="1">
        <f t="array" aca="1" ref="AU56" ca="1">_xlfn.TEXTJOIN("",TRUE,IFERROR((MID(AB56,ROW(INDIRECT("1:"&amp;LEN(AB56))),1)*1),""))</f>
        <v/>
      </c>
      <c r="AV56" s="237">
        <f t="shared" ca="1" si="1"/>
        <v>0</v>
      </c>
      <c r="AW56" s="237">
        <f t="shared" ca="1" si="2"/>
        <v>0</v>
      </c>
      <c r="AX56" s="310" t="str" cm="1">
        <f t="array" aca="1" ref="AX56" ca="1">_xlfn.TEXTJOIN("",TRUE,IFERROR((MID(AK56,ROW(INDIRECT("1:"&amp;LEN(AK56))),1)*1),""))</f>
        <v/>
      </c>
      <c r="AY56" s="237">
        <f t="shared" ca="1" si="3"/>
        <v>0</v>
      </c>
      <c r="AZ56">
        <f t="shared" si="4"/>
        <v>0</v>
      </c>
      <c r="BA56">
        <f t="shared" si="5"/>
        <v>-2</v>
      </c>
      <c r="BB56">
        <f t="shared" si="6"/>
        <v>0</v>
      </c>
    </row>
    <row r="57" spans="1:54" ht="15" customHeight="1">
      <c r="A57" s="303"/>
      <c r="C57" s="311" t="s">
        <v>5044</v>
      </c>
      <c r="D57" s="469" t="str">
        <f>IF(CNGE_2025_M1_Secc12_Sub1!D56="","",CNGE_2025_M1_Secc12_Sub1!D56)</f>
        <v/>
      </c>
      <c r="E57" s="326"/>
      <c r="F57" s="326"/>
      <c r="G57" s="327"/>
      <c r="H57" s="443"/>
      <c r="I57" s="352"/>
      <c r="J57" s="480"/>
      <c r="K57" s="351"/>
      <c r="L57" s="352"/>
      <c r="M57" s="536"/>
      <c r="N57" s="471"/>
      <c r="O57" s="472"/>
      <c r="P57" s="488" t="str">
        <f>IF(R57="","",VLOOKUP(R57,Presentación!$AL$3:$AM$573,2,FALSE))</f>
        <v/>
      </c>
      <c r="Q57" s="327"/>
      <c r="R57" s="537"/>
      <c r="S57" s="351"/>
      <c r="T57" s="352"/>
      <c r="U57" s="537"/>
      <c r="V57" s="351"/>
      <c r="W57" s="352"/>
      <c r="X57" s="480"/>
      <c r="Y57" s="351"/>
      <c r="Z57" s="352"/>
      <c r="AA57" s="226" t="s">
        <v>5620</v>
      </c>
      <c r="AB57" s="480"/>
      <c r="AC57" s="351"/>
      <c r="AD57" s="352"/>
      <c r="AE57" s="480"/>
      <c r="AF57" s="351"/>
      <c r="AG57" s="352"/>
      <c r="AH57" s="480"/>
      <c r="AI57" s="351"/>
      <c r="AJ57" s="352"/>
      <c r="AK57" s="480"/>
      <c r="AL57" s="351"/>
      <c r="AM57" s="352"/>
      <c r="AN57" s="480"/>
      <c r="AO57" s="352"/>
      <c r="AP57" s="14"/>
      <c r="AR57" s="237">
        <f>IF(OR(CNGE_2025_M1_Secc12_Sub2!$Y74&lt;&gt;1,COUNTBLANK($D57)=1),IF(COUNTBLANK(H57:AO57)=33,0,1),IF(AND(COUNTBLANK(D57)=1,COUNTA(H57:Z57)=1,COUNTA(AB57:AO57)=0),0,IF(AND(COUNTA(H57:Z57)=7,COUNTA(AB57:AM57)=4,AN57=""),0,IF(AND(COUNTA(D57:O57)=4,COUNTA(P57:Z57)=1,COUNTA(AB57:AM57)=3,AN57&lt;&gt;""),0,1))))</f>
        <v>0</v>
      </c>
      <c r="AS57" s="237">
        <f t="shared" si="0"/>
        <v>0</v>
      </c>
      <c r="AT57" s="310" t="str" cm="1">
        <f t="array" aca="1" ref="AT57" ca="1">_xlfn.TEXTJOIN("",TRUE,IFERROR((MID(X57,ROW(INDIRECT("1:"&amp;LEN(X57))),1)*1),""))</f>
        <v/>
      </c>
      <c r="AU57" s="310" t="str" cm="1">
        <f t="array" aca="1" ref="AU57" ca="1">_xlfn.TEXTJOIN("",TRUE,IFERROR((MID(AB57,ROW(INDIRECT("1:"&amp;LEN(AB57))),1)*1),""))</f>
        <v/>
      </c>
      <c r="AV57" s="237">
        <f t="shared" ca="1" si="1"/>
        <v>0</v>
      </c>
      <c r="AW57" s="237">
        <f t="shared" ca="1" si="2"/>
        <v>0</v>
      </c>
      <c r="AX57" s="310" t="str" cm="1">
        <f t="array" aca="1" ref="AX57" ca="1">_xlfn.TEXTJOIN("",TRUE,IFERROR((MID(AK57,ROW(INDIRECT("1:"&amp;LEN(AK57))),1)*1),""))</f>
        <v/>
      </c>
      <c r="AY57" s="237">
        <f t="shared" ca="1" si="3"/>
        <v>0</v>
      </c>
      <c r="AZ57">
        <f t="shared" si="4"/>
        <v>0</v>
      </c>
      <c r="BA57">
        <f t="shared" si="5"/>
        <v>-2</v>
      </c>
      <c r="BB57">
        <f t="shared" si="6"/>
        <v>0</v>
      </c>
    </row>
    <row r="58" spans="1:54" ht="15" customHeight="1">
      <c r="A58" s="303"/>
      <c r="C58" s="311" t="s">
        <v>5045</v>
      </c>
      <c r="D58" s="469" t="str">
        <f>IF(CNGE_2025_M1_Secc12_Sub1!D57="","",CNGE_2025_M1_Secc12_Sub1!D57)</f>
        <v/>
      </c>
      <c r="E58" s="326"/>
      <c r="F58" s="326"/>
      <c r="G58" s="327"/>
      <c r="H58" s="443"/>
      <c r="I58" s="352"/>
      <c r="J58" s="480"/>
      <c r="K58" s="351"/>
      <c r="L58" s="352"/>
      <c r="M58" s="536"/>
      <c r="N58" s="471"/>
      <c r="O58" s="472"/>
      <c r="P58" s="488" t="str">
        <f>IF(R58="","",VLOOKUP(R58,Presentación!$AL$3:$AM$573,2,FALSE))</f>
        <v/>
      </c>
      <c r="Q58" s="327"/>
      <c r="R58" s="537"/>
      <c r="S58" s="351"/>
      <c r="T58" s="352"/>
      <c r="U58" s="537"/>
      <c r="V58" s="351"/>
      <c r="W58" s="352"/>
      <c r="X58" s="480"/>
      <c r="Y58" s="351"/>
      <c r="Z58" s="352"/>
      <c r="AA58" s="226" t="s">
        <v>5620</v>
      </c>
      <c r="AB58" s="480"/>
      <c r="AC58" s="351"/>
      <c r="AD58" s="352"/>
      <c r="AE58" s="480"/>
      <c r="AF58" s="351"/>
      <c r="AG58" s="352"/>
      <c r="AH58" s="480"/>
      <c r="AI58" s="351"/>
      <c r="AJ58" s="352"/>
      <c r="AK58" s="480"/>
      <c r="AL58" s="351"/>
      <c r="AM58" s="352"/>
      <c r="AN58" s="480"/>
      <c r="AO58" s="352"/>
      <c r="AP58" s="14"/>
      <c r="AR58" s="237">
        <f>IF(OR(CNGE_2025_M1_Secc12_Sub2!$Y75&lt;&gt;1,COUNTBLANK($D58)=1),IF(COUNTBLANK(H58:AO58)=33,0,1),IF(AND(COUNTBLANK(D58)=1,COUNTA(H58:Z58)=1,COUNTA(AB58:AO58)=0),0,IF(AND(COUNTA(H58:Z58)=7,COUNTA(AB58:AM58)=4,AN58=""),0,IF(AND(COUNTA(D58:O58)=4,COUNTA(P58:Z58)=1,COUNTA(AB58:AM58)=3,AN58&lt;&gt;""),0,1))))</f>
        <v>0</v>
      </c>
      <c r="AS58" s="237">
        <f t="shared" si="0"/>
        <v>0</v>
      </c>
      <c r="AT58" s="310" t="str" cm="1">
        <f t="array" aca="1" ref="AT58" ca="1">_xlfn.TEXTJOIN("",TRUE,IFERROR((MID(X58,ROW(INDIRECT("1:"&amp;LEN(X58))),1)*1),""))</f>
        <v/>
      </c>
      <c r="AU58" s="310" t="str" cm="1">
        <f t="array" aca="1" ref="AU58" ca="1">_xlfn.TEXTJOIN("",TRUE,IFERROR((MID(AB58,ROW(INDIRECT("1:"&amp;LEN(AB58))),1)*1),""))</f>
        <v/>
      </c>
      <c r="AV58" s="237">
        <f t="shared" ca="1" si="1"/>
        <v>0</v>
      </c>
      <c r="AW58" s="237">
        <f t="shared" ca="1" si="2"/>
        <v>0</v>
      </c>
      <c r="AX58" s="310" t="str" cm="1">
        <f t="array" aca="1" ref="AX58" ca="1">_xlfn.TEXTJOIN("",TRUE,IFERROR((MID(AK58,ROW(INDIRECT("1:"&amp;LEN(AK58))),1)*1),""))</f>
        <v/>
      </c>
      <c r="AY58" s="237">
        <f t="shared" ca="1" si="3"/>
        <v>0</v>
      </c>
      <c r="AZ58">
        <f t="shared" si="4"/>
        <v>0</v>
      </c>
      <c r="BA58">
        <f t="shared" si="5"/>
        <v>-2</v>
      </c>
      <c r="BB58">
        <f t="shared" si="6"/>
        <v>0</v>
      </c>
    </row>
    <row r="59" spans="1:54" ht="15" customHeight="1">
      <c r="A59" s="303"/>
      <c r="C59" s="311" t="s">
        <v>5046</v>
      </c>
      <c r="D59" s="469" t="str">
        <f>IF(CNGE_2025_M1_Secc12_Sub1!D58="","",CNGE_2025_M1_Secc12_Sub1!D58)</f>
        <v/>
      </c>
      <c r="E59" s="326"/>
      <c r="F59" s="326"/>
      <c r="G59" s="327"/>
      <c r="H59" s="443"/>
      <c r="I59" s="352"/>
      <c r="J59" s="480"/>
      <c r="K59" s="351"/>
      <c r="L59" s="352"/>
      <c r="M59" s="536"/>
      <c r="N59" s="471"/>
      <c r="O59" s="472"/>
      <c r="P59" s="488" t="str">
        <f>IF(R59="","",VLOOKUP(R59,Presentación!$AL$3:$AM$573,2,FALSE))</f>
        <v/>
      </c>
      <c r="Q59" s="327"/>
      <c r="R59" s="537"/>
      <c r="S59" s="351"/>
      <c r="T59" s="352"/>
      <c r="U59" s="537"/>
      <c r="V59" s="351"/>
      <c r="W59" s="352"/>
      <c r="X59" s="480"/>
      <c r="Y59" s="351"/>
      <c r="Z59" s="352"/>
      <c r="AA59" s="226" t="s">
        <v>5620</v>
      </c>
      <c r="AB59" s="480"/>
      <c r="AC59" s="351"/>
      <c r="AD59" s="352"/>
      <c r="AE59" s="480"/>
      <c r="AF59" s="351"/>
      <c r="AG59" s="352"/>
      <c r="AH59" s="480"/>
      <c r="AI59" s="351"/>
      <c r="AJ59" s="352"/>
      <c r="AK59" s="480"/>
      <c r="AL59" s="351"/>
      <c r="AM59" s="352"/>
      <c r="AN59" s="480"/>
      <c r="AO59" s="352"/>
      <c r="AP59" s="14"/>
      <c r="AR59" s="237">
        <f>IF(OR(CNGE_2025_M1_Secc12_Sub2!$Y76&lt;&gt;1,COUNTBLANK($D59)=1),IF(COUNTBLANK(H59:AO59)=33,0,1),IF(AND(COUNTBLANK(D59)=1,COUNTA(H59:Z59)=1,COUNTA(AB59:AO59)=0),0,IF(AND(COUNTA(H59:Z59)=7,COUNTA(AB59:AM59)=4,AN59=""),0,IF(AND(COUNTA(D59:O59)=4,COUNTA(P59:Z59)=1,COUNTA(AB59:AM59)=3,AN59&lt;&gt;""),0,1))))</f>
        <v>0</v>
      </c>
      <c r="AS59" s="237">
        <f t="shared" si="0"/>
        <v>0</v>
      </c>
      <c r="AT59" s="310" t="str" cm="1">
        <f t="array" aca="1" ref="AT59" ca="1">_xlfn.TEXTJOIN("",TRUE,IFERROR((MID(X59,ROW(INDIRECT("1:"&amp;LEN(X59))),1)*1),""))</f>
        <v/>
      </c>
      <c r="AU59" s="310" t="str" cm="1">
        <f t="array" aca="1" ref="AU59" ca="1">_xlfn.TEXTJOIN("",TRUE,IFERROR((MID(AB59,ROW(INDIRECT("1:"&amp;LEN(AB59))),1)*1),""))</f>
        <v/>
      </c>
      <c r="AV59" s="237">
        <f t="shared" ca="1" si="1"/>
        <v>0</v>
      </c>
      <c r="AW59" s="237">
        <f t="shared" ca="1" si="2"/>
        <v>0</v>
      </c>
      <c r="AX59" s="310" t="str" cm="1">
        <f t="array" aca="1" ref="AX59" ca="1">_xlfn.TEXTJOIN("",TRUE,IFERROR((MID(AK59,ROW(INDIRECT("1:"&amp;LEN(AK59))),1)*1),""))</f>
        <v/>
      </c>
      <c r="AY59" s="237">
        <f t="shared" ca="1" si="3"/>
        <v>0</v>
      </c>
      <c r="AZ59">
        <f t="shared" si="4"/>
        <v>0</v>
      </c>
      <c r="BA59">
        <f t="shared" si="5"/>
        <v>-2</v>
      </c>
      <c r="BB59">
        <f t="shared" si="6"/>
        <v>0</v>
      </c>
    </row>
    <row r="60" spans="1:54" ht="15" customHeight="1">
      <c r="A60" s="303"/>
      <c r="C60" s="311" t="s">
        <v>5047</v>
      </c>
      <c r="D60" s="469" t="str">
        <f>IF(CNGE_2025_M1_Secc12_Sub1!D59="","",CNGE_2025_M1_Secc12_Sub1!D59)</f>
        <v/>
      </c>
      <c r="E60" s="326"/>
      <c r="F60" s="326"/>
      <c r="G60" s="327"/>
      <c r="H60" s="443"/>
      <c r="I60" s="352"/>
      <c r="J60" s="480"/>
      <c r="K60" s="351"/>
      <c r="L60" s="352"/>
      <c r="M60" s="536"/>
      <c r="N60" s="471"/>
      <c r="O60" s="472"/>
      <c r="P60" s="488" t="str">
        <f>IF(R60="","",VLOOKUP(R60,Presentación!$AL$3:$AM$573,2,FALSE))</f>
        <v/>
      </c>
      <c r="Q60" s="327"/>
      <c r="R60" s="537"/>
      <c r="S60" s="351"/>
      <c r="T60" s="352"/>
      <c r="U60" s="537"/>
      <c r="V60" s="351"/>
      <c r="W60" s="352"/>
      <c r="X60" s="480"/>
      <c r="Y60" s="351"/>
      <c r="Z60" s="352"/>
      <c r="AA60" s="226" t="s">
        <v>5620</v>
      </c>
      <c r="AB60" s="480"/>
      <c r="AC60" s="351"/>
      <c r="AD60" s="352"/>
      <c r="AE60" s="480"/>
      <c r="AF60" s="351"/>
      <c r="AG60" s="352"/>
      <c r="AH60" s="480"/>
      <c r="AI60" s="351"/>
      <c r="AJ60" s="352"/>
      <c r="AK60" s="480"/>
      <c r="AL60" s="351"/>
      <c r="AM60" s="352"/>
      <c r="AN60" s="480"/>
      <c r="AO60" s="352"/>
      <c r="AP60" s="14"/>
      <c r="AR60" s="237">
        <f>IF(OR(CNGE_2025_M1_Secc12_Sub2!$Y77&lt;&gt;1,COUNTBLANK($D60)=1),IF(COUNTBLANK(H60:AO60)=33,0,1),IF(AND(COUNTBLANK(D60)=1,COUNTA(H60:Z60)=1,COUNTA(AB60:AO60)=0),0,IF(AND(COUNTA(H60:Z60)=7,COUNTA(AB60:AM60)=4,AN60=""),0,IF(AND(COUNTA(D60:O60)=4,COUNTA(P60:Z60)=1,COUNTA(AB60:AM60)=3,AN60&lt;&gt;""),0,1))))</f>
        <v>0</v>
      </c>
      <c r="AS60" s="237">
        <f t="shared" si="0"/>
        <v>0</v>
      </c>
      <c r="AT60" s="310" t="str" cm="1">
        <f t="array" aca="1" ref="AT60" ca="1">_xlfn.TEXTJOIN("",TRUE,IFERROR((MID(X60,ROW(INDIRECT("1:"&amp;LEN(X60))),1)*1),""))</f>
        <v/>
      </c>
      <c r="AU60" s="310" t="str" cm="1">
        <f t="array" aca="1" ref="AU60" ca="1">_xlfn.TEXTJOIN("",TRUE,IFERROR((MID(AB60,ROW(INDIRECT("1:"&amp;LEN(AB60))),1)*1),""))</f>
        <v/>
      </c>
      <c r="AV60" s="237">
        <f t="shared" ca="1" si="1"/>
        <v>0</v>
      </c>
      <c r="AW60" s="237">
        <f t="shared" ca="1" si="2"/>
        <v>0</v>
      </c>
      <c r="AX60" s="310" t="str" cm="1">
        <f t="array" aca="1" ref="AX60" ca="1">_xlfn.TEXTJOIN("",TRUE,IFERROR((MID(AK60,ROW(INDIRECT("1:"&amp;LEN(AK60))),1)*1),""))</f>
        <v/>
      </c>
      <c r="AY60" s="237">
        <f t="shared" ca="1" si="3"/>
        <v>0</v>
      </c>
      <c r="AZ60">
        <f t="shared" si="4"/>
        <v>0</v>
      </c>
      <c r="BA60">
        <f t="shared" si="5"/>
        <v>-2</v>
      </c>
      <c r="BB60">
        <f t="shared" si="6"/>
        <v>0</v>
      </c>
    </row>
    <row r="61" spans="1:54" ht="15" customHeight="1">
      <c r="A61" s="303"/>
      <c r="C61" s="311" t="s">
        <v>5048</v>
      </c>
      <c r="D61" s="469" t="str">
        <f>IF(CNGE_2025_M1_Secc12_Sub1!D60="","",CNGE_2025_M1_Secc12_Sub1!D60)</f>
        <v/>
      </c>
      <c r="E61" s="326"/>
      <c r="F61" s="326"/>
      <c r="G61" s="327"/>
      <c r="H61" s="443"/>
      <c r="I61" s="352"/>
      <c r="J61" s="480"/>
      <c r="K61" s="351"/>
      <c r="L61" s="352"/>
      <c r="M61" s="536"/>
      <c r="N61" s="471"/>
      <c r="O61" s="472"/>
      <c r="P61" s="488" t="str">
        <f>IF(R61="","",VLOOKUP(R61,Presentación!$AL$3:$AM$573,2,FALSE))</f>
        <v/>
      </c>
      <c r="Q61" s="327"/>
      <c r="R61" s="537"/>
      <c r="S61" s="351"/>
      <c r="T61" s="352"/>
      <c r="U61" s="537"/>
      <c r="V61" s="351"/>
      <c r="W61" s="352"/>
      <c r="X61" s="480"/>
      <c r="Y61" s="351"/>
      <c r="Z61" s="352"/>
      <c r="AA61" s="226" t="s">
        <v>5620</v>
      </c>
      <c r="AB61" s="480"/>
      <c r="AC61" s="351"/>
      <c r="AD61" s="352"/>
      <c r="AE61" s="480"/>
      <c r="AF61" s="351"/>
      <c r="AG61" s="352"/>
      <c r="AH61" s="480"/>
      <c r="AI61" s="351"/>
      <c r="AJ61" s="352"/>
      <c r="AK61" s="480"/>
      <c r="AL61" s="351"/>
      <c r="AM61" s="352"/>
      <c r="AN61" s="480"/>
      <c r="AO61" s="352"/>
      <c r="AP61" s="14"/>
      <c r="AR61" s="237">
        <f>IF(OR(CNGE_2025_M1_Secc12_Sub2!$Y78&lt;&gt;1,COUNTBLANK($D61)=1),IF(COUNTBLANK(H61:AO61)=33,0,1),IF(AND(COUNTBLANK(D61)=1,COUNTA(H61:Z61)=1,COUNTA(AB61:AO61)=0),0,IF(AND(COUNTA(H61:Z61)=7,COUNTA(AB61:AM61)=4,AN61=""),0,IF(AND(COUNTA(D61:O61)=4,COUNTA(P61:Z61)=1,COUNTA(AB61:AM61)=3,AN61&lt;&gt;""),0,1))))</f>
        <v>0</v>
      </c>
      <c r="AS61" s="237">
        <f t="shared" si="0"/>
        <v>0</v>
      </c>
      <c r="AT61" s="310" t="str" cm="1">
        <f t="array" aca="1" ref="AT61" ca="1">_xlfn.TEXTJOIN("",TRUE,IFERROR((MID(X61,ROW(INDIRECT("1:"&amp;LEN(X61))),1)*1),""))</f>
        <v/>
      </c>
      <c r="AU61" s="310" t="str" cm="1">
        <f t="array" aca="1" ref="AU61" ca="1">_xlfn.TEXTJOIN("",TRUE,IFERROR((MID(AB61,ROW(INDIRECT("1:"&amp;LEN(AB61))),1)*1),""))</f>
        <v/>
      </c>
      <c r="AV61" s="237">
        <f t="shared" ca="1" si="1"/>
        <v>0</v>
      </c>
      <c r="AW61" s="237">
        <f t="shared" ca="1" si="2"/>
        <v>0</v>
      </c>
      <c r="AX61" s="310" t="str" cm="1">
        <f t="array" aca="1" ref="AX61" ca="1">_xlfn.TEXTJOIN("",TRUE,IFERROR((MID(AK61,ROW(INDIRECT("1:"&amp;LEN(AK61))),1)*1),""))</f>
        <v/>
      </c>
      <c r="AY61" s="237">
        <f t="shared" ca="1" si="3"/>
        <v>0</v>
      </c>
      <c r="AZ61">
        <f t="shared" si="4"/>
        <v>0</v>
      </c>
      <c r="BA61">
        <f t="shared" si="5"/>
        <v>-2</v>
      </c>
      <c r="BB61">
        <f t="shared" si="6"/>
        <v>0</v>
      </c>
    </row>
    <row r="62" spans="1:54" ht="15" customHeight="1">
      <c r="A62" s="303"/>
      <c r="C62" s="311" t="s">
        <v>5049</v>
      </c>
      <c r="D62" s="469" t="str">
        <f>IF(CNGE_2025_M1_Secc12_Sub1!D61="","",CNGE_2025_M1_Secc12_Sub1!D61)</f>
        <v/>
      </c>
      <c r="E62" s="326"/>
      <c r="F62" s="326"/>
      <c r="G62" s="327"/>
      <c r="H62" s="443"/>
      <c r="I62" s="352"/>
      <c r="J62" s="480"/>
      <c r="K62" s="351"/>
      <c r="L62" s="352"/>
      <c r="M62" s="536"/>
      <c r="N62" s="471"/>
      <c r="O62" s="472"/>
      <c r="P62" s="488" t="str">
        <f>IF(R62="","",VLOOKUP(R62,Presentación!$AL$3:$AM$573,2,FALSE))</f>
        <v/>
      </c>
      <c r="Q62" s="327"/>
      <c r="R62" s="537"/>
      <c r="S62" s="351"/>
      <c r="T62" s="352"/>
      <c r="U62" s="537"/>
      <c r="V62" s="351"/>
      <c r="W62" s="352"/>
      <c r="X62" s="480"/>
      <c r="Y62" s="351"/>
      <c r="Z62" s="352"/>
      <c r="AA62" s="226" t="s">
        <v>5620</v>
      </c>
      <c r="AB62" s="480"/>
      <c r="AC62" s="351"/>
      <c r="AD62" s="352"/>
      <c r="AE62" s="480"/>
      <c r="AF62" s="351"/>
      <c r="AG62" s="352"/>
      <c r="AH62" s="480"/>
      <c r="AI62" s="351"/>
      <c r="AJ62" s="352"/>
      <c r="AK62" s="480"/>
      <c r="AL62" s="351"/>
      <c r="AM62" s="352"/>
      <c r="AN62" s="480"/>
      <c r="AO62" s="352"/>
      <c r="AP62" s="14"/>
      <c r="AR62" s="237">
        <f>IF(OR(CNGE_2025_M1_Secc12_Sub2!$Y79&lt;&gt;1,COUNTBLANK($D62)=1),IF(COUNTBLANK(H62:AO62)=33,0,1),IF(AND(COUNTBLANK(D62)=1,COUNTA(H62:Z62)=1,COUNTA(AB62:AO62)=0),0,IF(AND(COUNTA(H62:Z62)=7,COUNTA(AB62:AM62)=4,AN62=""),0,IF(AND(COUNTA(D62:O62)=4,COUNTA(P62:Z62)=1,COUNTA(AB62:AM62)=3,AN62&lt;&gt;""),0,1))))</f>
        <v>0</v>
      </c>
      <c r="AS62" s="237">
        <f t="shared" si="0"/>
        <v>0</v>
      </c>
      <c r="AT62" s="310" t="str" cm="1">
        <f t="array" aca="1" ref="AT62" ca="1">_xlfn.TEXTJOIN("",TRUE,IFERROR((MID(X62,ROW(INDIRECT("1:"&amp;LEN(X62))),1)*1),""))</f>
        <v/>
      </c>
      <c r="AU62" s="310" t="str" cm="1">
        <f t="array" aca="1" ref="AU62" ca="1">_xlfn.TEXTJOIN("",TRUE,IFERROR((MID(AB62,ROW(INDIRECT("1:"&amp;LEN(AB62))),1)*1),""))</f>
        <v/>
      </c>
      <c r="AV62" s="237">
        <f t="shared" ca="1" si="1"/>
        <v>0</v>
      </c>
      <c r="AW62" s="237">
        <f t="shared" ca="1" si="2"/>
        <v>0</v>
      </c>
      <c r="AX62" s="310" t="str" cm="1">
        <f t="array" aca="1" ref="AX62" ca="1">_xlfn.TEXTJOIN("",TRUE,IFERROR((MID(AK62,ROW(INDIRECT("1:"&amp;LEN(AK62))),1)*1),""))</f>
        <v/>
      </c>
      <c r="AY62" s="237">
        <f t="shared" ca="1" si="3"/>
        <v>0</v>
      </c>
      <c r="AZ62">
        <f t="shared" si="4"/>
        <v>0</v>
      </c>
      <c r="BA62">
        <f t="shared" si="5"/>
        <v>-2</v>
      </c>
      <c r="BB62">
        <f t="shared" si="6"/>
        <v>0</v>
      </c>
    </row>
    <row r="63" spans="1:54" ht="15" customHeight="1">
      <c r="A63" s="303"/>
      <c r="C63" s="311" t="s">
        <v>5050</v>
      </c>
      <c r="D63" s="469" t="str">
        <f>IF(CNGE_2025_M1_Secc12_Sub1!D62="","",CNGE_2025_M1_Secc12_Sub1!D62)</f>
        <v/>
      </c>
      <c r="E63" s="326"/>
      <c r="F63" s="326"/>
      <c r="G63" s="327"/>
      <c r="H63" s="443"/>
      <c r="I63" s="352"/>
      <c r="J63" s="480"/>
      <c r="K63" s="351"/>
      <c r="L63" s="352"/>
      <c r="M63" s="536"/>
      <c r="N63" s="471"/>
      <c r="O63" s="472"/>
      <c r="P63" s="488" t="str">
        <f>IF(R63="","",VLOOKUP(R63,Presentación!$AL$3:$AM$573,2,FALSE))</f>
        <v/>
      </c>
      <c r="Q63" s="327"/>
      <c r="R63" s="537"/>
      <c r="S63" s="351"/>
      <c r="T63" s="352"/>
      <c r="U63" s="537"/>
      <c r="V63" s="351"/>
      <c r="W63" s="352"/>
      <c r="X63" s="480"/>
      <c r="Y63" s="351"/>
      <c r="Z63" s="352"/>
      <c r="AA63" s="226" t="s">
        <v>5620</v>
      </c>
      <c r="AB63" s="480"/>
      <c r="AC63" s="351"/>
      <c r="AD63" s="352"/>
      <c r="AE63" s="480"/>
      <c r="AF63" s="351"/>
      <c r="AG63" s="352"/>
      <c r="AH63" s="480"/>
      <c r="AI63" s="351"/>
      <c r="AJ63" s="352"/>
      <c r="AK63" s="480"/>
      <c r="AL63" s="351"/>
      <c r="AM63" s="352"/>
      <c r="AN63" s="480"/>
      <c r="AO63" s="352"/>
      <c r="AP63" s="14"/>
      <c r="AR63" s="237">
        <f>IF(OR(CNGE_2025_M1_Secc12_Sub2!$Y80&lt;&gt;1,COUNTBLANK($D63)=1),IF(COUNTBLANK(H63:AO63)=33,0,1),IF(AND(COUNTBLANK(D63)=1,COUNTA(H63:Z63)=1,COUNTA(AB63:AO63)=0),0,IF(AND(COUNTA(H63:Z63)=7,COUNTA(AB63:AM63)=4,AN63=""),0,IF(AND(COUNTA(D63:O63)=4,COUNTA(P63:Z63)=1,COUNTA(AB63:AM63)=3,AN63&lt;&gt;""),0,1))))</f>
        <v>0</v>
      </c>
      <c r="AS63" s="237">
        <f t="shared" si="0"/>
        <v>0</v>
      </c>
      <c r="AT63" s="310" t="str" cm="1">
        <f t="array" aca="1" ref="AT63" ca="1">_xlfn.TEXTJOIN("",TRUE,IFERROR((MID(X63,ROW(INDIRECT("1:"&amp;LEN(X63))),1)*1),""))</f>
        <v/>
      </c>
      <c r="AU63" s="310" t="str" cm="1">
        <f t="array" aca="1" ref="AU63" ca="1">_xlfn.TEXTJOIN("",TRUE,IFERROR((MID(AB63,ROW(INDIRECT("1:"&amp;LEN(AB63))),1)*1),""))</f>
        <v/>
      </c>
      <c r="AV63" s="237">
        <f t="shared" ca="1" si="1"/>
        <v>0</v>
      </c>
      <c r="AW63" s="237">
        <f t="shared" ca="1" si="2"/>
        <v>0</v>
      </c>
      <c r="AX63" s="310" t="str" cm="1">
        <f t="array" aca="1" ref="AX63" ca="1">_xlfn.TEXTJOIN("",TRUE,IFERROR((MID(AK63,ROW(INDIRECT("1:"&amp;LEN(AK63))),1)*1),""))</f>
        <v/>
      </c>
      <c r="AY63" s="237">
        <f t="shared" ca="1" si="3"/>
        <v>0</v>
      </c>
      <c r="AZ63">
        <f t="shared" si="4"/>
        <v>0</v>
      </c>
      <c r="BA63">
        <f t="shared" si="5"/>
        <v>-2</v>
      </c>
      <c r="BB63">
        <f t="shared" si="6"/>
        <v>0</v>
      </c>
    </row>
    <row r="64" spans="1:54" ht="15" customHeight="1">
      <c r="A64" s="303"/>
      <c r="C64" s="311" t="s">
        <v>5051</v>
      </c>
      <c r="D64" s="469" t="str">
        <f>IF(CNGE_2025_M1_Secc12_Sub1!D63="","",CNGE_2025_M1_Secc12_Sub1!D63)</f>
        <v/>
      </c>
      <c r="E64" s="326"/>
      <c r="F64" s="326"/>
      <c r="G64" s="327"/>
      <c r="H64" s="443"/>
      <c r="I64" s="352"/>
      <c r="J64" s="480"/>
      <c r="K64" s="351"/>
      <c r="L64" s="352"/>
      <c r="M64" s="536"/>
      <c r="N64" s="471"/>
      <c r="O64" s="472"/>
      <c r="P64" s="488" t="str">
        <f>IF(R64="","",VLOOKUP(R64,Presentación!$AL$3:$AM$573,2,FALSE))</f>
        <v/>
      </c>
      <c r="Q64" s="327"/>
      <c r="R64" s="537"/>
      <c r="S64" s="351"/>
      <c r="T64" s="352"/>
      <c r="U64" s="537"/>
      <c r="V64" s="351"/>
      <c r="W64" s="352"/>
      <c r="X64" s="480"/>
      <c r="Y64" s="351"/>
      <c r="Z64" s="352"/>
      <c r="AA64" s="226" t="s">
        <v>5620</v>
      </c>
      <c r="AB64" s="480"/>
      <c r="AC64" s="351"/>
      <c r="AD64" s="352"/>
      <c r="AE64" s="480"/>
      <c r="AF64" s="351"/>
      <c r="AG64" s="352"/>
      <c r="AH64" s="480"/>
      <c r="AI64" s="351"/>
      <c r="AJ64" s="352"/>
      <c r="AK64" s="480"/>
      <c r="AL64" s="351"/>
      <c r="AM64" s="352"/>
      <c r="AN64" s="480"/>
      <c r="AO64" s="352"/>
      <c r="AP64" s="14"/>
      <c r="AR64" s="237">
        <f>IF(OR(CNGE_2025_M1_Secc12_Sub2!$Y81&lt;&gt;1,COUNTBLANK($D64)=1),IF(COUNTBLANK(H64:AO64)=33,0,1),IF(AND(COUNTBLANK(D64)=1,COUNTA(H64:Z64)=1,COUNTA(AB64:AO64)=0),0,IF(AND(COUNTA(H64:Z64)=7,COUNTA(AB64:AM64)=4,AN64=""),0,IF(AND(COUNTA(D64:O64)=4,COUNTA(P64:Z64)=1,COUNTA(AB64:AM64)=3,AN64&lt;&gt;""),0,1))))</f>
        <v>0</v>
      </c>
      <c r="AS64" s="237">
        <f t="shared" si="0"/>
        <v>0</v>
      </c>
      <c r="AT64" s="310" t="str" cm="1">
        <f t="array" aca="1" ref="AT64" ca="1">_xlfn.TEXTJOIN("",TRUE,IFERROR((MID(X64,ROW(INDIRECT("1:"&amp;LEN(X64))),1)*1),""))</f>
        <v/>
      </c>
      <c r="AU64" s="310" t="str" cm="1">
        <f t="array" aca="1" ref="AU64" ca="1">_xlfn.TEXTJOIN("",TRUE,IFERROR((MID(AB64,ROW(INDIRECT("1:"&amp;LEN(AB64))),1)*1),""))</f>
        <v/>
      </c>
      <c r="AV64" s="237">
        <f t="shared" ca="1" si="1"/>
        <v>0</v>
      </c>
      <c r="AW64" s="237">
        <f t="shared" ca="1" si="2"/>
        <v>0</v>
      </c>
      <c r="AX64" s="310" t="str" cm="1">
        <f t="array" aca="1" ref="AX64" ca="1">_xlfn.TEXTJOIN("",TRUE,IFERROR((MID(AK64,ROW(INDIRECT("1:"&amp;LEN(AK64))),1)*1),""))</f>
        <v/>
      </c>
      <c r="AY64" s="237">
        <f t="shared" ca="1" si="3"/>
        <v>0</v>
      </c>
      <c r="AZ64">
        <f t="shared" si="4"/>
        <v>0</v>
      </c>
      <c r="BA64">
        <f t="shared" si="5"/>
        <v>-2</v>
      </c>
      <c r="BB64">
        <f t="shared" si="6"/>
        <v>0</v>
      </c>
    </row>
    <row r="65" spans="1:54" ht="15" customHeight="1">
      <c r="A65" s="303"/>
      <c r="C65" s="311" t="s">
        <v>5052</v>
      </c>
      <c r="D65" s="469" t="str">
        <f>IF(CNGE_2025_M1_Secc12_Sub1!D64="","",CNGE_2025_M1_Secc12_Sub1!D64)</f>
        <v/>
      </c>
      <c r="E65" s="326"/>
      <c r="F65" s="326"/>
      <c r="G65" s="327"/>
      <c r="H65" s="443"/>
      <c r="I65" s="352"/>
      <c r="J65" s="480"/>
      <c r="K65" s="351"/>
      <c r="L65" s="352"/>
      <c r="M65" s="536"/>
      <c r="N65" s="471"/>
      <c r="O65" s="472"/>
      <c r="P65" s="488" t="str">
        <f>IF(R65="","",VLOOKUP(R65,Presentación!$AL$3:$AM$573,2,FALSE))</f>
        <v/>
      </c>
      <c r="Q65" s="327"/>
      <c r="R65" s="537"/>
      <c r="S65" s="351"/>
      <c r="T65" s="352"/>
      <c r="U65" s="537"/>
      <c r="V65" s="351"/>
      <c r="W65" s="352"/>
      <c r="X65" s="480"/>
      <c r="Y65" s="351"/>
      <c r="Z65" s="352"/>
      <c r="AA65" s="226" t="s">
        <v>5620</v>
      </c>
      <c r="AB65" s="480"/>
      <c r="AC65" s="351"/>
      <c r="AD65" s="352"/>
      <c r="AE65" s="480"/>
      <c r="AF65" s="351"/>
      <c r="AG65" s="352"/>
      <c r="AH65" s="480"/>
      <c r="AI65" s="351"/>
      <c r="AJ65" s="352"/>
      <c r="AK65" s="480"/>
      <c r="AL65" s="351"/>
      <c r="AM65" s="352"/>
      <c r="AN65" s="480"/>
      <c r="AO65" s="352"/>
      <c r="AP65" s="14"/>
      <c r="AR65" s="237">
        <f>IF(OR(CNGE_2025_M1_Secc12_Sub2!$Y82&lt;&gt;1,COUNTBLANK($D65)=1),IF(COUNTBLANK(H65:AO65)=33,0,1),IF(AND(COUNTBLANK(D65)=1,COUNTA(H65:Z65)=1,COUNTA(AB65:AO65)=0),0,IF(AND(COUNTA(H65:Z65)=7,COUNTA(AB65:AM65)=4,AN65=""),0,IF(AND(COUNTA(D65:O65)=4,COUNTA(P65:Z65)=1,COUNTA(AB65:AM65)=3,AN65&lt;&gt;""),0,1))))</f>
        <v>0</v>
      </c>
      <c r="AS65" s="237">
        <f t="shared" si="0"/>
        <v>0</v>
      </c>
      <c r="AT65" s="310" t="str" cm="1">
        <f t="array" aca="1" ref="AT65" ca="1">_xlfn.TEXTJOIN("",TRUE,IFERROR((MID(X65,ROW(INDIRECT("1:"&amp;LEN(X65))),1)*1),""))</f>
        <v/>
      </c>
      <c r="AU65" s="310" t="str" cm="1">
        <f t="array" aca="1" ref="AU65" ca="1">_xlfn.TEXTJOIN("",TRUE,IFERROR((MID(AB65,ROW(INDIRECT("1:"&amp;LEN(AB65))),1)*1),""))</f>
        <v/>
      </c>
      <c r="AV65" s="237">
        <f t="shared" ca="1" si="1"/>
        <v>0</v>
      </c>
      <c r="AW65" s="237">
        <f t="shared" ca="1" si="2"/>
        <v>0</v>
      </c>
      <c r="AX65" s="310" t="str" cm="1">
        <f t="array" aca="1" ref="AX65" ca="1">_xlfn.TEXTJOIN("",TRUE,IFERROR((MID(AK65,ROW(INDIRECT("1:"&amp;LEN(AK65))),1)*1),""))</f>
        <v/>
      </c>
      <c r="AY65" s="237">
        <f t="shared" ca="1" si="3"/>
        <v>0</v>
      </c>
      <c r="AZ65">
        <f t="shared" si="4"/>
        <v>0</v>
      </c>
      <c r="BA65">
        <f t="shared" si="5"/>
        <v>-2</v>
      </c>
      <c r="BB65">
        <f t="shared" si="6"/>
        <v>0</v>
      </c>
    </row>
    <row r="66" spans="1:54" ht="15" customHeight="1">
      <c r="A66" s="303"/>
      <c r="C66" s="311" t="s">
        <v>5082</v>
      </c>
      <c r="D66" s="469" t="str">
        <f>IF(CNGE_2025_M1_Secc12_Sub1!D65="","",CNGE_2025_M1_Secc12_Sub1!D65)</f>
        <v/>
      </c>
      <c r="E66" s="326"/>
      <c r="F66" s="326"/>
      <c r="G66" s="327"/>
      <c r="H66" s="443"/>
      <c r="I66" s="352"/>
      <c r="J66" s="480"/>
      <c r="K66" s="351"/>
      <c r="L66" s="352"/>
      <c r="M66" s="536"/>
      <c r="N66" s="471"/>
      <c r="O66" s="472"/>
      <c r="P66" s="488" t="str">
        <f>IF(R66="","",VLOOKUP(R66,Presentación!$AL$3:$AM$573,2,FALSE))</f>
        <v/>
      </c>
      <c r="Q66" s="327"/>
      <c r="R66" s="537"/>
      <c r="S66" s="351"/>
      <c r="T66" s="352"/>
      <c r="U66" s="537"/>
      <c r="V66" s="351"/>
      <c r="W66" s="352"/>
      <c r="X66" s="480"/>
      <c r="Y66" s="351"/>
      <c r="Z66" s="352"/>
      <c r="AA66" s="226" t="s">
        <v>5620</v>
      </c>
      <c r="AB66" s="480"/>
      <c r="AC66" s="351"/>
      <c r="AD66" s="352"/>
      <c r="AE66" s="480"/>
      <c r="AF66" s="351"/>
      <c r="AG66" s="352"/>
      <c r="AH66" s="480"/>
      <c r="AI66" s="351"/>
      <c r="AJ66" s="352"/>
      <c r="AK66" s="480"/>
      <c r="AL66" s="351"/>
      <c r="AM66" s="352"/>
      <c r="AN66" s="480"/>
      <c r="AO66" s="352"/>
      <c r="AP66" s="14"/>
      <c r="AR66" s="237">
        <f>IF(OR(CNGE_2025_M1_Secc12_Sub2!$Y83&lt;&gt;1,COUNTBLANK($D66)=1),IF(COUNTBLANK(H66:AO66)=33,0,1),IF(AND(COUNTBLANK(D66)=1,COUNTA(H66:Z66)=1,COUNTA(AB66:AO66)=0),0,IF(AND(COUNTA(H66:Z66)=7,COUNTA(AB66:AM66)=4,AN66=""),0,IF(AND(COUNTA(D66:O66)=4,COUNTA(P66:Z66)=1,COUNTA(AB66:AM66)=3,AN66&lt;&gt;""),0,1))))</f>
        <v>0</v>
      </c>
      <c r="AS66" s="237">
        <f t="shared" si="0"/>
        <v>0</v>
      </c>
      <c r="AT66" s="310" t="str" cm="1">
        <f t="array" aca="1" ref="AT66" ca="1">_xlfn.TEXTJOIN("",TRUE,IFERROR((MID(X66,ROW(INDIRECT("1:"&amp;LEN(X66))),1)*1),""))</f>
        <v/>
      </c>
      <c r="AU66" s="310" t="str" cm="1">
        <f t="array" aca="1" ref="AU66" ca="1">_xlfn.TEXTJOIN("",TRUE,IFERROR((MID(AB66,ROW(INDIRECT("1:"&amp;LEN(AB66))),1)*1),""))</f>
        <v/>
      </c>
      <c r="AV66" s="237">
        <f t="shared" ca="1" si="1"/>
        <v>0</v>
      </c>
      <c r="AW66" s="237">
        <f t="shared" ca="1" si="2"/>
        <v>0</v>
      </c>
      <c r="AX66" s="310" t="str" cm="1">
        <f t="array" aca="1" ref="AX66" ca="1">_xlfn.TEXTJOIN("",TRUE,IFERROR((MID(AK66,ROW(INDIRECT("1:"&amp;LEN(AK66))),1)*1),""))</f>
        <v/>
      </c>
      <c r="AY66" s="237">
        <f t="shared" ca="1" si="3"/>
        <v>0</v>
      </c>
      <c r="AZ66">
        <f t="shared" si="4"/>
        <v>0</v>
      </c>
      <c r="BA66">
        <f t="shared" si="5"/>
        <v>-2</v>
      </c>
      <c r="BB66">
        <f t="shared" si="6"/>
        <v>0</v>
      </c>
    </row>
    <row r="67" spans="1:54" ht="15" customHeight="1">
      <c r="A67" s="303"/>
      <c r="C67" s="311" t="s">
        <v>5083</v>
      </c>
      <c r="D67" s="469" t="str">
        <f>IF(CNGE_2025_M1_Secc12_Sub1!D66="","",CNGE_2025_M1_Secc12_Sub1!D66)</f>
        <v/>
      </c>
      <c r="E67" s="326"/>
      <c r="F67" s="326"/>
      <c r="G67" s="327"/>
      <c r="H67" s="443"/>
      <c r="I67" s="352"/>
      <c r="J67" s="480"/>
      <c r="K67" s="351"/>
      <c r="L67" s="352"/>
      <c r="M67" s="536"/>
      <c r="N67" s="471"/>
      <c r="O67" s="472"/>
      <c r="P67" s="488" t="str">
        <f>IF(R67="","",VLOOKUP(R67,Presentación!$AL$3:$AM$573,2,FALSE))</f>
        <v/>
      </c>
      <c r="Q67" s="327"/>
      <c r="R67" s="537"/>
      <c r="S67" s="351"/>
      <c r="T67" s="352"/>
      <c r="U67" s="537"/>
      <c r="V67" s="351"/>
      <c r="W67" s="352"/>
      <c r="X67" s="480"/>
      <c r="Y67" s="351"/>
      <c r="Z67" s="352"/>
      <c r="AA67" s="226" t="s">
        <v>5620</v>
      </c>
      <c r="AB67" s="480"/>
      <c r="AC67" s="351"/>
      <c r="AD67" s="352"/>
      <c r="AE67" s="480"/>
      <c r="AF67" s="351"/>
      <c r="AG67" s="352"/>
      <c r="AH67" s="480"/>
      <c r="AI67" s="351"/>
      <c r="AJ67" s="352"/>
      <c r="AK67" s="480"/>
      <c r="AL67" s="351"/>
      <c r="AM67" s="352"/>
      <c r="AN67" s="480"/>
      <c r="AO67" s="352"/>
      <c r="AP67" s="14"/>
      <c r="AR67" s="237">
        <f>IF(OR(CNGE_2025_M1_Secc12_Sub2!$Y84&lt;&gt;1,COUNTBLANK($D67)=1),IF(COUNTBLANK(H67:AO67)=33,0,1),IF(AND(COUNTBLANK(D67)=1,COUNTA(H67:Z67)=1,COUNTA(AB67:AO67)=0),0,IF(AND(COUNTA(H67:Z67)=7,COUNTA(AB67:AM67)=4,AN67=""),0,IF(AND(COUNTA(D67:O67)=4,COUNTA(P67:Z67)=1,COUNTA(AB67:AM67)=3,AN67&lt;&gt;""),0,1))))</f>
        <v>0</v>
      </c>
      <c r="AS67" s="237">
        <f t="shared" si="0"/>
        <v>0</v>
      </c>
      <c r="AT67" s="310" t="str" cm="1">
        <f t="array" aca="1" ref="AT67" ca="1">_xlfn.TEXTJOIN("",TRUE,IFERROR((MID(X67,ROW(INDIRECT("1:"&amp;LEN(X67))),1)*1),""))</f>
        <v/>
      </c>
      <c r="AU67" s="310" t="str" cm="1">
        <f t="array" aca="1" ref="AU67" ca="1">_xlfn.TEXTJOIN("",TRUE,IFERROR((MID(AB67,ROW(INDIRECT("1:"&amp;LEN(AB67))),1)*1),""))</f>
        <v/>
      </c>
      <c r="AV67" s="237">
        <f t="shared" ca="1" si="1"/>
        <v>0</v>
      </c>
      <c r="AW67" s="237">
        <f t="shared" ca="1" si="2"/>
        <v>0</v>
      </c>
      <c r="AX67" s="310" t="str" cm="1">
        <f t="array" aca="1" ref="AX67" ca="1">_xlfn.TEXTJOIN("",TRUE,IFERROR((MID(AK67,ROW(INDIRECT("1:"&amp;LEN(AK67))),1)*1),""))</f>
        <v/>
      </c>
      <c r="AY67" s="237">
        <f t="shared" ca="1" si="3"/>
        <v>0</v>
      </c>
      <c r="AZ67">
        <f t="shared" si="4"/>
        <v>0</v>
      </c>
      <c r="BA67">
        <f t="shared" si="5"/>
        <v>-2</v>
      </c>
      <c r="BB67">
        <f t="shared" si="6"/>
        <v>0</v>
      </c>
    </row>
    <row r="68" spans="1:54" ht="15" customHeight="1">
      <c r="A68" s="303"/>
      <c r="C68" s="311" t="s">
        <v>5084</v>
      </c>
      <c r="D68" s="469" t="str">
        <f>IF(CNGE_2025_M1_Secc12_Sub1!D67="","",CNGE_2025_M1_Secc12_Sub1!D67)</f>
        <v/>
      </c>
      <c r="E68" s="326"/>
      <c r="F68" s="326"/>
      <c r="G68" s="327"/>
      <c r="H68" s="443"/>
      <c r="I68" s="352"/>
      <c r="J68" s="480"/>
      <c r="K68" s="351"/>
      <c r="L68" s="352"/>
      <c r="M68" s="536"/>
      <c r="N68" s="471"/>
      <c r="O68" s="472"/>
      <c r="P68" s="488" t="str">
        <f>IF(R68="","",VLOOKUP(R68,Presentación!$AL$3:$AM$573,2,FALSE))</f>
        <v/>
      </c>
      <c r="Q68" s="327"/>
      <c r="R68" s="537"/>
      <c r="S68" s="351"/>
      <c r="T68" s="352"/>
      <c r="U68" s="537"/>
      <c r="V68" s="351"/>
      <c r="W68" s="352"/>
      <c r="X68" s="480"/>
      <c r="Y68" s="351"/>
      <c r="Z68" s="352"/>
      <c r="AA68" s="226" t="s">
        <v>5620</v>
      </c>
      <c r="AB68" s="480"/>
      <c r="AC68" s="351"/>
      <c r="AD68" s="352"/>
      <c r="AE68" s="480"/>
      <c r="AF68" s="351"/>
      <c r="AG68" s="352"/>
      <c r="AH68" s="480"/>
      <c r="AI68" s="351"/>
      <c r="AJ68" s="352"/>
      <c r="AK68" s="480"/>
      <c r="AL68" s="351"/>
      <c r="AM68" s="352"/>
      <c r="AN68" s="480"/>
      <c r="AO68" s="352"/>
      <c r="AP68" s="14"/>
      <c r="AR68" s="237">
        <f>IF(OR(CNGE_2025_M1_Secc12_Sub2!$Y85&lt;&gt;1,COUNTBLANK($D68)=1),IF(COUNTBLANK(H68:AO68)=33,0,1),IF(AND(COUNTBLANK(D68)=1,COUNTA(H68:Z68)=1,COUNTA(AB68:AO68)=0),0,IF(AND(COUNTA(H68:Z68)=7,COUNTA(AB68:AM68)=4,AN68=""),0,IF(AND(COUNTA(D68:O68)=4,COUNTA(P68:Z68)=1,COUNTA(AB68:AM68)=3,AN68&lt;&gt;""),0,1))))</f>
        <v>0</v>
      </c>
      <c r="AS68" s="237">
        <f t="shared" si="0"/>
        <v>0</v>
      </c>
      <c r="AT68" s="310" t="str" cm="1">
        <f t="array" aca="1" ref="AT68" ca="1">_xlfn.TEXTJOIN("",TRUE,IFERROR((MID(X68,ROW(INDIRECT("1:"&amp;LEN(X68))),1)*1),""))</f>
        <v/>
      </c>
      <c r="AU68" s="310" t="str" cm="1">
        <f t="array" aca="1" ref="AU68" ca="1">_xlfn.TEXTJOIN("",TRUE,IFERROR((MID(AB68,ROW(INDIRECT("1:"&amp;LEN(AB68))),1)*1),""))</f>
        <v/>
      </c>
      <c r="AV68" s="237">
        <f t="shared" ca="1" si="1"/>
        <v>0</v>
      </c>
      <c r="AW68" s="237">
        <f t="shared" ca="1" si="2"/>
        <v>0</v>
      </c>
      <c r="AX68" s="310" t="str" cm="1">
        <f t="array" aca="1" ref="AX68" ca="1">_xlfn.TEXTJOIN("",TRUE,IFERROR((MID(AK68,ROW(INDIRECT("1:"&amp;LEN(AK68))),1)*1),""))</f>
        <v/>
      </c>
      <c r="AY68" s="237">
        <f t="shared" ca="1" si="3"/>
        <v>0</v>
      </c>
      <c r="AZ68">
        <f t="shared" si="4"/>
        <v>0</v>
      </c>
      <c r="BA68">
        <f t="shared" si="5"/>
        <v>-2</v>
      </c>
      <c r="BB68">
        <f t="shared" si="6"/>
        <v>0</v>
      </c>
    </row>
    <row r="69" spans="1:54" ht="15" customHeight="1">
      <c r="A69" s="303"/>
      <c r="C69" s="311" t="s">
        <v>5085</v>
      </c>
      <c r="D69" s="469" t="str">
        <f>IF(CNGE_2025_M1_Secc12_Sub1!D68="","",CNGE_2025_M1_Secc12_Sub1!D68)</f>
        <v/>
      </c>
      <c r="E69" s="326"/>
      <c r="F69" s="326"/>
      <c r="G69" s="327"/>
      <c r="H69" s="443"/>
      <c r="I69" s="352"/>
      <c r="J69" s="480"/>
      <c r="K69" s="351"/>
      <c r="L69" s="352"/>
      <c r="M69" s="536"/>
      <c r="N69" s="471"/>
      <c r="O69" s="472"/>
      <c r="P69" s="488" t="str">
        <f>IF(R69="","",VLOOKUP(R69,Presentación!$AL$3:$AM$573,2,FALSE))</f>
        <v/>
      </c>
      <c r="Q69" s="327"/>
      <c r="R69" s="537"/>
      <c r="S69" s="351"/>
      <c r="T69" s="352"/>
      <c r="U69" s="537"/>
      <c r="V69" s="351"/>
      <c r="W69" s="352"/>
      <c r="X69" s="480"/>
      <c r="Y69" s="351"/>
      <c r="Z69" s="352"/>
      <c r="AA69" s="226" t="s">
        <v>5620</v>
      </c>
      <c r="AB69" s="480"/>
      <c r="AC69" s="351"/>
      <c r="AD69" s="352"/>
      <c r="AE69" s="480"/>
      <c r="AF69" s="351"/>
      <c r="AG69" s="352"/>
      <c r="AH69" s="480"/>
      <c r="AI69" s="351"/>
      <c r="AJ69" s="352"/>
      <c r="AK69" s="480"/>
      <c r="AL69" s="351"/>
      <c r="AM69" s="352"/>
      <c r="AN69" s="480"/>
      <c r="AO69" s="352"/>
      <c r="AP69" s="14"/>
      <c r="AR69" s="237">
        <f>IF(OR(CNGE_2025_M1_Secc12_Sub2!$Y86&lt;&gt;1,COUNTBLANK($D69)=1),IF(COUNTBLANK(H69:AO69)=33,0,1),IF(AND(COUNTBLANK(D69)=1,COUNTA(H69:Z69)=1,COUNTA(AB69:AO69)=0),0,IF(AND(COUNTA(H69:Z69)=7,COUNTA(AB69:AM69)=4,AN69=""),0,IF(AND(COUNTA(D69:O69)=4,COUNTA(P69:Z69)=1,COUNTA(AB69:AM69)=3,AN69&lt;&gt;""),0,1))))</f>
        <v>0</v>
      </c>
      <c r="AS69" s="237">
        <f t="shared" si="0"/>
        <v>0</v>
      </c>
      <c r="AT69" s="310" t="str" cm="1">
        <f t="array" aca="1" ref="AT69" ca="1">_xlfn.TEXTJOIN("",TRUE,IFERROR((MID(X69,ROW(INDIRECT("1:"&amp;LEN(X69))),1)*1),""))</f>
        <v/>
      </c>
      <c r="AU69" s="310" t="str" cm="1">
        <f t="array" aca="1" ref="AU69" ca="1">_xlfn.TEXTJOIN("",TRUE,IFERROR((MID(AB69,ROW(INDIRECT("1:"&amp;LEN(AB69))),1)*1),""))</f>
        <v/>
      </c>
      <c r="AV69" s="237">
        <f t="shared" ca="1" si="1"/>
        <v>0</v>
      </c>
      <c r="AW69" s="237">
        <f t="shared" ca="1" si="2"/>
        <v>0</v>
      </c>
      <c r="AX69" s="310" t="str" cm="1">
        <f t="array" aca="1" ref="AX69" ca="1">_xlfn.TEXTJOIN("",TRUE,IFERROR((MID(AK69,ROW(INDIRECT("1:"&amp;LEN(AK69))),1)*1),""))</f>
        <v/>
      </c>
      <c r="AY69" s="237">
        <f t="shared" ca="1" si="3"/>
        <v>0</v>
      </c>
      <c r="AZ69">
        <f t="shared" si="4"/>
        <v>0</v>
      </c>
      <c r="BA69">
        <f t="shared" si="5"/>
        <v>-2</v>
      </c>
      <c r="BB69">
        <f t="shared" si="6"/>
        <v>0</v>
      </c>
    </row>
    <row r="70" spans="1:54" ht="15" customHeight="1">
      <c r="A70" s="303"/>
      <c r="C70" s="311" t="s">
        <v>5086</v>
      </c>
      <c r="D70" s="469" t="str">
        <f>IF(CNGE_2025_M1_Secc12_Sub1!D69="","",CNGE_2025_M1_Secc12_Sub1!D69)</f>
        <v/>
      </c>
      <c r="E70" s="326"/>
      <c r="F70" s="326"/>
      <c r="G70" s="327"/>
      <c r="H70" s="443"/>
      <c r="I70" s="352"/>
      <c r="J70" s="480"/>
      <c r="K70" s="351"/>
      <c r="L70" s="352"/>
      <c r="M70" s="536"/>
      <c r="N70" s="471"/>
      <c r="O70" s="472"/>
      <c r="P70" s="488" t="str">
        <f>IF(R70="","",VLOOKUP(R70,Presentación!$AL$3:$AM$573,2,FALSE))</f>
        <v/>
      </c>
      <c r="Q70" s="327"/>
      <c r="R70" s="537"/>
      <c r="S70" s="351"/>
      <c r="T70" s="352"/>
      <c r="U70" s="537"/>
      <c r="V70" s="351"/>
      <c r="W70" s="352"/>
      <c r="X70" s="480"/>
      <c r="Y70" s="351"/>
      <c r="Z70" s="352"/>
      <c r="AA70" s="226" t="s">
        <v>5620</v>
      </c>
      <c r="AB70" s="480"/>
      <c r="AC70" s="351"/>
      <c r="AD70" s="352"/>
      <c r="AE70" s="480"/>
      <c r="AF70" s="351"/>
      <c r="AG70" s="352"/>
      <c r="AH70" s="480"/>
      <c r="AI70" s="351"/>
      <c r="AJ70" s="352"/>
      <c r="AK70" s="480"/>
      <c r="AL70" s="351"/>
      <c r="AM70" s="352"/>
      <c r="AN70" s="480"/>
      <c r="AO70" s="352"/>
      <c r="AP70" s="14"/>
      <c r="AR70" s="237">
        <f>IF(OR(CNGE_2025_M1_Secc12_Sub2!$Y87&lt;&gt;1,COUNTBLANK($D70)=1),IF(COUNTBLANK(H70:AO70)=33,0,1),IF(AND(COUNTBLANK(D70)=1,COUNTA(H70:Z70)=1,COUNTA(AB70:AO70)=0),0,IF(AND(COUNTA(H70:Z70)=7,COUNTA(AB70:AM70)=4,AN70=""),0,IF(AND(COUNTA(D70:O70)=4,COUNTA(P70:Z70)=1,COUNTA(AB70:AM70)=3,AN70&lt;&gt;""),0,1))))</f>
        <v>0</v>
      </c>
      <c r="AS70" s="237">
        <f t="shared" si="0"/>
        <v>0</v>
      </c>
      <c r="AT70" s="310" t="str" cm="1">
        <f t="array" aca="1" ref="AT70" ca="1">_xlfn.TEXTJOIN("",TRUE,IFERROR((MID(X70,ROW(INDIRECT("1:"&amp;LEN(X70))),1)*1),""))</f>
        <v/>
      </c>
      <c r="AU70" s="310" t="str" cm="1">
        <f t="array" aca="1" ref="AU70" ca="1">_xlfn.TEXTJOIN("",TRUE,IFERROR((MID(AB70,ROW(INDIRECT("1:"&amp;LEN(AB70))),1)*1),""))</f>
        <v/>
      </c>
      <c r="AV70" s="237">
        <f t="shared" ca="1" si="1"/>
        <v>0</v>
      </c>
      <c r="AW70" s="237">
        <f t="shared" ca="1" si="2"/>
        <v>0</v>
      </c>
      <c r="AX70" s="310" t="str" cm="1">
        <f t="array" aca="1" ref="AX70" ca="1">_xlfn.TEXTJOIN("",TRUE,IFERROR((MID(AK70,ROW(INDIRECT("1:"&amp;LEN(AK70))),1)*1),""))</f>
        <v/>
      </c>
      <c r="AY70" s="237">
        <f t="shared" ca="1" si="3"/>
        <v>0</v>
      </c>
      <c r="AZ70">
        <f t="shared" si="4"/>
        <v>0</v>
      </c>
      <c r="BA70">
        <f t="shared" si="5"/>
        <v>-2</v>
      </c>
      <c r="BB70">
        <f t="shared" si="6"/>
        <v>0</v>
      </c>
    </row>
    <row r="71" spans="1:54" ht="15" customHeight="1">
      <c r="A71" s="303"/>
      <c r="C71" s="311" t="s">
        <v>5087</v>
      </c>
      <c r="D71" s="469" t="str">
        <f>IF(CNGE_2025_M1_Secc12_Sub1!D70="","",CNGE_2025_M1_Secc12_Sub1!D70)</f>
        <v/>
      </c>
      <c r="E71" s="326"/>
      <c r="F71" s="326"/>
      <c r="G71" s="327"/>
      <c r="H71" s="443"/>
      <c r="I71" s="352"/>
      <c r="J71" s="480"/>
      <c r="K71" s="351"/>
      <c r="L71" s="352"/>
      <c r="M71" s="536"/>
      <c r="N71" s="471"/>
      <c r="O71" s="472"/>
      <c r="P71" s="488" t="str">
        <f>IF(R71="","",VLOOKUP(R71,Presentación!$AL$3:$AM$573,2,FALSE))</f>
        <v/>
      </c>
      <c r="Q71" s="327"/>
      <c r="R71" s="537"/>
      <c r="S71" s="351"/>
      <c r="T71" s="352"/>
      <c r="U71" s="537"/>
      <c r="V71" s="351"/>
      <c r="W71" s="352"/>
      <c r="X71" s="480"/>
      <c r="Y71" s="351"/>
      <c r="Z71" s="352"/>
      <c r="AA71" s="226" t="s">
        <v>5620</v>
      </c>
      <c r="AB71" s="480"/>
      <c r="AC71" s="351"/>
      <c r="AD71" s="352"/>
      <c r="AE71" s="480"/>
      <c r="AF71" s="351"/>
      <c r="AG71" s="352"/>
      <c r="AH71" s="480"/>
      <c r="AI71" s="351"/>
      <c r="AJ71" s="352"/>
      <c r="AK71" s="480"/>
      <c r="AL71" s="351"/>
      <c r="AM71" s="352"/>
      <c r="AN71" s="480"/>
      <c r="AO71" s="352"/>
      <c r="AP71" s="14"/>
      <c r="AR71" s="237">
        <f>IF(OR(CNGE_2025_M1_Secc12_Sub2!$Y88&lt;&gt;1,COUNTBLANK($D71)=1),IF(COUNTBLANK(H71:AO71)=33,0,1),IF(AND(COUNTBLANK(D71)=1,COUNTA(H71:Z71)=1,COUNTA(AB71:AO71)=0),0,IF(AND(COUNTA(H71:Z71)=7,COUNTA(AB71:AM71)=4,AN71=""),0,IF(AND(COUNTA(D71:O71)=4,COUNTA(P71:Z71)=1,COUNTA(AB71:AM71)=3,AN71&lt;&gt;""),0,1))))</f>
        <v>0</v>
      </c>
      <c r="AS71" s="237">
        <f t="shared" si="0"/>
        <v>0</v>
      </c>
      <c r="AT71" s="310" t="str" cm="1">
        <f t="array" aca="1" ref="AT71" ca="1">_xlfn.TEXTJOIN("",TRUE,IFERROR((MID(X71,ROW(INDIRECT("1:"&amp;LEN(X71))),1)*1),""))</f>
        <v/>
      </c>
      <c r="AU71" s="310" t="str" cm="1">
        <f t="array" aca="1" ref="AU71" ca="1">_xlfn.TEXTJOIN("",TRUE,IFERROR((MID(AB71,ROW(INDIRECT("1:"&amp;LEN(AB71))),1)*1),""))</f>
        <v/>
      </c>
      <c r="AV71" s="237">
        <f t="shared" ca="1" si="1"/>
        <v>0</v>
      </c>
      <c r="AW71" s="237">
        <f t="shared" ca="1" si="2"/>
        <v>0</v>
      </c>
      <c r="AX71" s="310" t="str" cm="1">
        <f t="array" aca="1" ref="AX71" ca="1">_xlfn.TEXTJOIN("",TRUE,IFERROR((MID(AK71,ROW(INDIRECT("1:"&amp;LEN(AK71))),1)*1),""))</f>
        <v/>
      </c>
      <c r="AY71" s="237">
        <f t="shared" ca="1" si="3"/>
        <v>0</v>
      </c>
      <c r="AZ71">
        <f t="shared" si="4"/>
        <v>0</v>
      </c>
      <c r="BA71">
        <f t="shared" si="5"/>
        <v>-2</v>
      </c>
      <c r="BB71">
        <f t="shared" si="6"/>
        <v>0</v>
      </c>
    </row>
    <row r="72" spans="1:54" ht="15" customHeight="1">
      <c r="A72" s="303"/>
      <c r="C72" s="311" t="s">
        <v>5088</v>
      </c>
      <c r="D72" s="469" t="str">
        <f>IF(CNGE_2025_M1_Secc12_Sub1!D71="","",CNGE_2025_M1_Secc12_Sub1!D71)</f>
        <v/>
      </c>
      <c r="E72" s="326"/>
      <c r="F72" s="326"/>
      <c r="G72" s="327"/>
      <c r="H72" s="443"/>
      <c r="I72" s="352"/>
      <c r="J72" s="480"/>
      <c r="K72" s="351"/>
      <c r="L72" s="352"/>
      <c r="M72" s="536"/>
      <c r="N72" s="471"/>
      <c r="O72" s="472"/>
      <c r="P72" s="488" t="str">
        <f>IF(R72="","",VLOOKUP(R72,Presentación!$AL$3:$AM$573,2,FALSE))</f>
        <v/>
      </c>
      <c r="Q72" s="327"/>
      <c r="R72" s="537"/>
      <c r="S72" s="351"/>
      <c r="T72" s="352"/>
      <c r="U72" s="537"/>
      <c r="V72" s="351"/>
      <c r="W72" s="352"/>
      <c r="X72" s="480"/>
      <c r="Y72" s="351"/>
      <c r="Z72" s="352"/>
      <c r="AA72" s="226" t="s">
        <v>5620</v>
      </c>
      <c r="AB72" s="480"/>
      <c r="AC72" s="351"/>
      <c r="AD72" s="352"/>
      <c r="AE72" s="480"/>
      <c r="AF72" s="351"/>
      <c r="AG72" s="352"/>
      <c r="AH72" s="480"/>
      <c r="AI72" s="351"/>
      <c r="AJ72" s="352"/>
      <c r="AK72" s="480"/>
      <c r="AL72" s="351"/>
      <c r="AM72" s="352"/>
      <c r="AN72" s="480"/>
      <c r="AO72" s="352"/>
      <c r="AP72" s="14"/>
      <c r="AR72" s="237">
        <f>IF(OR(CNGE_2025_M1_Secc12_Sub2!$Y89&lt;&gt;1,COUNTBLANK($D72)=1),IF(COUNTBLANK(H72:AO72)=33,0,1),IF(AND(COUNTBLANK(D72)=1,COUNTA(H72:Z72)=1,COUNTA(AB72:AO72)=0),0,IF(AND(COUNTA(H72:Z72)=7,COUNTA(AB72:AM72)=4,AN72=""),0,IF(AND(COUNTA(D72:O72)=4,COUNTA(P72:Z72)=1,COUNTA(AB72:AM72)=3,AN72&lt;&gt;""),0,1))))</f>
        <v>0</v>
      </c>
      <c r="AS72" s="237">
        <f t="shared" si="0"/>
        <v>0</v>
      </c>
      <c r="AT72" s="310" t="str" cm="1">
        <f t="array" aca="1" ref="AT72" ca="1">_xlfn.TEXTJOIN("",TRUE,IFERROR((MID(X72,ROW(INDIRECT("1:"&amp;LEN(X72))),1)*1),""))</f>
        <v/>
      </c>
      <c r="AU72" s="310" t="str" cm="1">
        <f t="array" aca="1" ref="AU72" ca="1">_xlfn.TEXTJOIN("",TRUE,IFERROR((MID(AB72,ROW(INDIRECT("1:"&amp;LEN(AB72))),1)*1),""))</f>
        <v/>
      </c>
      <c r="AV72" s="237">
        <f t="shared" ca="1" si="1"/>
        <v>0</v>
      </c>
      <c r="AW72" s="237">
        <f t="shared" ca="1" si="2"/>
        <v>0</v>
      </c>
      <c r="AX72" s="310" t="str" cm="1">
        <f t="array" aca="1" ref="AX72" ca="1">_xlfn.TEXTJOIN("",TRUE,IFERROR((MID(AK72,ROW(INDIRECT("1:"&amp;LEN(AK72))),1)*1),""))</f>
        <v/>
      </c>
      <c r="AY72" s="237">
        <f t="shared" ca="1" si="3"/>
        <v>0</v>
      </c>
      <c r="AZ72">
        <f t="shared" si="4"/>
        <v>0</v>
      </c>
      <c r="BA72">
        <f t="shared" si="5"/>
        <v>-2</v>
      </c>
      <c r="BB72">
        <f t="shared" si="6"/>
        <v>0</v>
      </c>
    </row>
    <row r="73" spans="1:54" ht="15" customHeight="1">
      <c r="A73" s="303"/>
      <c r="C73" s="311" t="s">
        <v>5089</v>
      </c>
      <c r="D73" s="469" t="str">
        <f>IF(CNGE_2025_M1_Secc12_Sub1!D72="","",CNGE_2025_M1_Secc12_Sub1!D72)</f>
        <v/>
      </c>
      <c r="E73" s="326"/>
      <c r="F73" s="326"/>
      <c r="G73" s="327"/>
      <c r="H73" s="443"/>
      <c r="I73" s="352"/>
      <c r="J73" s="480"/>
      <c r="K73" s="351"/>
      <c r="L73" s="352"/>
      <c r="M73" s="536"/>
      <c r="N73" s="471"/>
      <c r="O73" s="472"/>
      <c r="P73" s="488" t="str">
        <f>IF(R73="","",VLOOKUP(R73,Presentación!$AL$3:$AM$573,2,FALSE))</f>
        <v/>
      </c>
      <c r="Q73" s="327"/>
      <c r="R73" s="537"/>
      <c r="S73" s="351"/>
      <c r="T73" s="352"/>
      <c r="U73" s="537"/>
      <c r="V73" s="351"/>
      <c r="W73" s="352"/>
      <c r="X73" s="480"/>
      <c r="Y73" s="351"/>
      <c r="Z73" s="352"/>
      <c r="AA73" s="226" t="s">
        <v>5620</v>
      </c>
      <c r="AB73" s="480"/>
      <c r="AC73" s="351"/>
      <c r="AD73" s="352"/>
      <c r="AE73" s="480"/>
      <c r="AF73" s="351"/>
      <c r="AG73" s="352"/>
      <c r="AH73" s="480"/>
      <c r="AI73" s="351"/>
      <c r="AJ73" s="352"/>
      <c r="AK73" s="480"/>
      <c r="AL73" s="351"/>
      <c r="AM73" s="352"/>
      <c r="AN73" s="480"/>
      <c r="AO73" s="352"/>
      <c r="AP73" s="14"/>
      <c r="AR73" s="237">
        <f>IF(OR(CNGE_2025_M1_Secc12_Sub2!$Y90&lt;&gt;1,COUNTBLANK($D73)=1),IF(COUNTBLANK(H73:AO73)=33,0,1),IF(AND(COUNTBLANK(D73)=1,COUNTA(H73:Z73)=1,COUNTA(AB73:AO73)=0),0,IF(AND(COUNTA(H73:Z73)=7,COUNTA(AB73:AM73)=4,AN73=""),0,IF(AND(COUNTA(D73:O73)=4,COUNTA(P73:Z73)=1,COUNTA(AB73:AM73)=3,AN73&lt;&gt;""),0,1))))</f>
        <v>0</v>
      </c>
      <c r="AS73" s="237">
        <f t="shared" si="0"/>
        <v>0</v>
      </c>
      <c r="AT73" s="310" t="str" cm="1">
        <f t="array" aca="1" ref="AT73" ca="1">_xlfn.TEXTJOIN("",TRUE,IFERROR((MID(X73,ROW(INDIRECT("1:"&amp;LEN(X73))),1)*1),""))</f>
        <v/>
      </c>
      <c r="AU73" s="310" t="str" cm="1">
        <f t="array" aca="1" ref="AU73" ca="1">_xlfn.TEXTJOIN("",TRUE,IFERROR((MID(AB73,ROW(INDIRECT("1:"&amp;LEN(AB73))),1)*1),""))</f>
        <v/>
      </c>
      <c r="AV73" s="237">
        <f t="shared" ca="1" si="1"/>
        <v>0</v>
      </c>
      <c r="AW73" s="237">
        <f t="shared" ca="1" si="2"/>
        <v>0</v>
      </c>
      <c r="AX73" s="310" t="str" cm="1">
        <f t="array" aca="1" ref="AX73" ca="1">_xlfn.TEXTJOIN("",TRUE,IFERROR((MID(AK73,ROW(INDIRECT("1:"&amp;LEN(AK73))),1)*1),""))</f>
        <v/>
      </c>
      <c r="AY73" s="237">
        <f t="shared" ca="1" si="3"/>
        <v>0</v>
      </c>
      <c r="AZ73">
        <f t="shared" si="4"/>
        <v>0</v>
      </c>
      <c r="BA73">
        <f t="shared" si="5"/>
        <v>-2</v>
      </c>
      <c r="BB73">
        <f t="shared" si="6"/>
        <v>0</v>
      </c>
    </row>
    <row r="74" spans="1:54" ht="15" customHeight="1">
      <c r="A74" s="303"/>
      <c r="C74" s="311" t="s">
        <v>5090</v>
      </c>
      <c r="D74" s="469" t="str">
        <f>IF(CNGE_2025_M1_Secc12_Sub1!D73="","",CNGE_2025_M1_Secc12_Sub1!D73)</f>
        <v/>
      </c>
      <c r="E74" s="326"/>
      <c r="F74" s="326"/>
      <c r="G74" s="327"/>
      <c r="H74" s="443"/>
      <c r="I74" s="352"/>
      <c r="J74" s="480"/>
      <c r="K74" s="351"/>
      <c r="L74" s="352"/>
      <c r="M74" s="536"/>
      <c r="N74" s="471"/>
      <c r="O74" s="472"/>
      <c r="P74" s="488" t="str">
        <f>IF(R74="","",VLOOKUP(R74,Presentación!$AL$3:$AM$573,2,FALSE))</f>
        <v/>
      </c>
      <c r="Q74" s="327"/>
      <c r="R74" s="537"/>
      <c r="S74" s="351"/>
      <c r="T74" s="352"/>
      <c r="U74" s="537"/>
      <c r="V74" s="351"/>
      <c r="W74" s="352"/>
      <c r="X74" s="480"/>
      <c r="Y74" s="351"/>
      <c r="Z74" s="352"/>
      <c r="AA74" s="226" t="s">
        <v>5620</v>
      </c>
      <c r="AB74" s="480"/>
      <c r="AC74" s="351"/>
      <c r="AD74" s="352"/>
      <c r="AE74" s="480"/>
      <c r="AF74" s="351"/>
      <c r="AG74" s="352"/>
      <c r="AH74" s="480"/>
      <c r="AI74" s="351"/>
      <c r="AJ74" s="352"/>
      <c r="AK74" s="480"/>
      <c r="AL74" s="351"/>
      <c r="AM74" s="352"/>
      <c r="AN74" s="480"/>
      <c r="AO74" s="352"/>
      <c r="AP74" s="14"/>
      <c r="AR74" s="237">
        <f>IF(OR(CNGE_2025_M1_Secc12_Sub2!$Y91&lt;&gt;1,COUNTBLANK($D74)=1),IF(COUNTBLANK(H74:AO74)=33,0,1),IF(AND(COUNTBLANK(D74)=1,COUNTA(H74:Z74)=1,COUNTA(AB74:AO74)=0),0,IF(AND(COUNTA(H74:Z74)=7,COUNTA(AB74:AM74)=4,AN74=""),0,IF(AND(COUNTA(D74:O74)=4,COUNTA(P74:Z74)=1,COUNTA(AB74:AM74)=3,AN74&lt;&gt;""),0,1))))</f>
        <v>0</v>
      </c>
      <c r="AS74" s="237">
        <f t="shared" si="0"/>
        <v>0</v>
      </c>
      <c r="AT74" s="310" t="str" cm="1">
        <f t="array" aca="1" ref="AT74" ca="1">_xlfn.TEXTJOIN("",TRUE,IFERROR((MID(X74,ROW(INDIRECT("1:"&amp;LEN(X74))),1)*1),""))</f>
        <v/>
      </c>
      <c r="AU74" s="310" t="str" cm="1">
        <f t="array" aca="1" ref="AU74" ca="1">_xlfn.TEXTJOIN("",TRUE,IFERROR((MID(AB74,ROW(INDIRECT("1:"&amp;LEN(AB74))),1)*1),""))</f>
        <v/>
      </c>
      <c r="AV74" s="237">
        <f t="shared" ca="1" si="1"/>
        <v>0</v>
      </c>
      <c r="AW74" s="237">
        <f t="shared" ca="1" si="2"/>
        <v>0</v>
      </c>
      <c r="AX74" s="310" t="str" cm="1">
        <f t="array" aca="1" ref="AX74" ca="1">_xlfn.TEXTJOIN("",TRUE,IFERROR((MID(AK74,ROW(INDIRECT("1:"&amp;LEN(AK74))),1)*1),""))</f>
        <v/>
      </c>
      <c r="AY74" s="237">
        <f t="shared" ca="1" si="3"/>
        <v>0</v>
      </c>
      <c r="AZ74">
        <f t="shared" si="4"/>
        <v>0</v>
      </c>
      <c r="BA74">
        <f t="shared" si="5"/>
        <v>-2</v>
      </c>
      <c r="BB74">
        <f t="shared" si="6"/>
        <v>0</v>
      </c>
    </row>
    <row r="75" spans="1:54" ht="15" customHeight="1">
      <c r="A75" s="303"/>
      <c r="C75" s="311" t="s">
        <v>5091</v>
      </c>
      <c r="D75" s="469" t="str">
        <f>IF(CNGE_2025_M1_Secc12_Sub1!D74="","",CNGE_2025_M1_Secc12_Sub1!D74)</f>
        <v/>
      </c>
      <c r="E75" s="326"/>
      <c r="F75" s="326"/>
      <c r="G75" s="327"/>
      <c r="H75" s="443"/>
      <c r="I75" s="352"/>
      <c r="J75" s="480"/>
      <c r="K75" s="351"/>
      <c r="L75" s="352"/>
      <c r="M75" s="536"/>
      <c r="N75" s="471"/>
      <c r="O75" s="472"/>
      <c r="P75" s="488" t="str">
        <f>IF(R75="","",VLOOKUP(R75,Presentación!$AL$3:$AM$573,2,FALSE))</f>
        <v/>
      </c>
      <c r="Q75" s="327"/>
      <c r="R75" s="537"/>
      <c r="S75" s="351"/>
      <c r="T75" s="352"/>
      <c r="U75" s="537"/>
      <c r="V75" s="351"/>
      <c r="W75" s="352"/>
      <c r="X75" s="480"/>
      <c r="Y75" s="351"/>
      <c r="Z75" s="352"/>
      <c r="AA75" s="226" t="s">
        <v>5620</v>
      </c>
      <c r="AB75" s="480"/>
      <c r="AC75" s="351"/>
      <c r="AD75" s="352"/>
      <c r="AE75" s="480"/>
      <c r="AF75" s="351"/>
      <c r="AG75" s="352"/>
      <c r="AH75" s="480"/>
      <c r="AI75" s="351"/>
      <c r="AJ75" s="352"/>
      <c r="AK75" s="480"/>
      <c r="AL75" s="351"/>
      <c r="AM75" s="352"/>
      <c r="AN75" s="480"/>
      <c r="AO75" s="352"/>
      <c r="AP75" s="14"/>
      <c r="AR75" s="237">
        <f>IF(OR(CNGE_2025_M1_Secc12_Sub2!$Y92&lt;&gt;1,COUNTBLANK($D75)=1),IF(COUNTBLANK(H75:AO75)=33,0,1),IF(AND(COUNTBLANK(D75)=1,COUNTA(H75:Z75)=1,COUNTA(AB75:AO75)=0),0,IF(AND(COUNTA(H75:Z75)=7,COUNTA(AB75:AM75)=4,AN75=""),0,IF(AND(COUNTA(D75:O75)=4,COUNTA(P75:Z75)=1,COUNTA(AB75:AM75)=3,AN75&lt;&gt;""),0,1))))</f>
        <v>0</v>
      </c>
      <c r="AS75" s="237">
        <f t="shared" si="0"/>
        <v>0</v>
      </c>
      <c r="AT75" s="310" t="str" cm="1">
        <f t="array" aca="1" ref="AT75" ca="1">_xlfn.TEXTJOIN("",TRUE,IFERROR((MID(X75,ROW(INDIRECT("1:"&amp;LEN(X75))),1)*1),""))</f>
        <v/>
      </c>
      <c r="AU75" s="310" t="str" cm="1">
        <f t="array" aca="1" ref="AU75" ca="1">_xlfn.TEXTJOIN("",TRUE,IFERROR((MID(AB75,ROW(INDIRECT("1:"&amp;LEN(AB75))),1)*1),""))</f>
        <v/>
      </c>
      <c r="AV75" s="237">
        <f t="shared" ca="1" si="1"/>
        <v>0</v>
      </c>
      <c r="AW75" s="237">
        <f t="shared" ca="1" si="2"/>
        <v>0</v>
      </c>
      <c r="AX75" s="310" t="str" cm="1">
        <f t="array" aca="1" ref="AX75" ca="1">_xlfn.TEXTJOIN("",TRUE,IFERROR((MID(AK75,ROW(INDIRECT("1:"&amp;LEN(AK75))),1)*1),""))</f>
        <v/>
      </c>
      <c r="AY75" s="237">
        <f t="shared" ca="1" si="3"/>
        <v>0</v>
      </c>
      <c r="AZ75">
        <f t="shared" si="4"/>
        <v>0</v>
      </c>
      <c r="BA75">
        <f t="shared" si="5"/>
        <v>-2</v>
      </c>
      <c r="BB75">
        <f t="shared" si="6"/>
        <v>0</v>
      </c>
    </row>
    <row r="76" spans="1:54" ht="15" customHeight="1">
      <c r="A76" s="303"/>
      <c r="C76" s="311" t="s">
        <v>5092</v>
      </c>
      <c r="D76" s="469" t="str">
        <f>IF(CNGE_2025_M1_Secc12_Sub1!D75="","",CNGE_2025_M1_Secc12_Sub1!D75)</f>
        <v/>
      </c>
      <c r="E76" s="326"/>
      <c r="F76" s="326"/>
      <c r="G76" s="327"/>
      <c r="H76" s="443"/>
      <c r="I76" s="352"/>
      <c r="J76" s="480"/>
      <c r="K76" s="351"/>
      <c r="L76" s="352"/>
      <c r="M76" s="536"/>
      <c r="N76" s="471"/>
      <c r="O76" s="472"/>
      <c r="P76" s="488" t="str">
        <f>IF(R76="","",VLOOKUP(R76,Presentación!$AL$3:$AM$573,2,FALSE))</f>
        <v/>
      </c>
      <c r="Q76" s="327"/>
      <c r="R76" s="537"/>
      <c r="S76" s="351"/>
      <c r="T76" s="352"/>
      <c r="U76" s="537"/>
      <c r="V76" s="351"/>
      <c r="W76" s="352"/>
      <c r="X76" s="480"/>
      <c r="Y76" s="351"/>
      <c r="Z76" s="352"/>
      <c r="AA76" s="226" t="s">
        <v>5620</v>
      </c>
      <c r="AB76" s="480"/>
      <c r="AC76" s="351"/>
      <c r="AD76" s="352"/>
      <c r="AE76" s="480"/>
      <c r="AF76" s="351"/>
      <c r="AG76" s="352"/>
      <c r="AH76" s="480"/>
      <c r="AI76" s="351"/>
      <c r="AJ76" s="352"/>
      <c r="AK76" s="480"/>
      <c r="AL76" s="351"/>
      <c r="AM76" s="352"/>
      <c r="AN76" s="480"/>
      <c r="AO76" s="352"/>
      <c r="AP76" s="14"/>
      <c r="AR76" s="237">
        <f>IF(OR(CNGE_2025_M1_Secc12_Sub2!$Y93&lt;&gt;1,COUNTBLANK($D76)=1),IF(COUNTBLANK(H76:AO76)=33,0,1),IF(AND(COUNTBLANK(D76)=1,COUNTA(H76:Z76)=1,COUNTA(AB76:AO76)=0),0,IF(AND(COUNTA(H76:Z76)=7,COUNTA(AB76:AM76)=4,AN76=""),0,IF(AND(COUNTA(D76:O76)=4,COUNTA(P76:Z76)=1,COUNTA(AB76:AM76)=3,AN76&lt;&gt;""),0,1))))</f>
        <v>0</v>
      </c>
      <c r="AS76" s="237">
        <f t="shared" si="0"/>
        <v>0</v>
      </c>
      <c r="AT76" s="310" t="str" cm="1">
        <f t="array" aca="1" ref="AT76" ca="1">_xlfn.TEXTJOIN("",TRUE,IFERROR((MID(X76,ROW(INDIRECT("1:"&amp;LEN(X76))),1)*1),""))</f>
        <v/>
      </c>
      <c r="AU76" s="310" t="str" cm="1">
        <f t="array" aca="1" ref="AU76" ca="1">_xlfn.TEXTJOIN("",TRUE,IFERROR((MID(AB76,ROW(INDIRECT("1:"&amp;LEN(AB76))),1)*1),""))</f>
        <v/>
      </c>
      <c r="AV76" s="237">
        <f t="shared" ca="1" si="1"/>
        <v>0</v>
      </c>
      <c r="AW76" s="237">
        <f t="shared" ca="1" si="2"/>
        <v>0</v>
      </c>
      <c r="AX76" s="310" t="str" cm="1">
        <f t="array" aca="1" ref="AX76" ca="1">_xlfn.TEXTJOIN("",TRUE,IFERROR((MID(AK76,ROW(INDIRECT("1:"&amp;LEN(AK76))),1)*1),""))</f>
        <v/>
      </c>
      <c r="AY76" s="237">
        <f t="shared" ca="1" si="3"/>
        <v>0</v>
      </c>
      <c r="AZ76">
        <f t="shared" si="4"/>
        <v>0</v>
      </c>
      <c r="BA76">
        <f t="shared" si="5"/>
        <v>-2</v>
      </c>
      <c r="BB76">
        <f t="shared" si="6"/>
        <v>0</v>
      </c>
    </row>
    <row r="77" spans="1:54" ht="15" customHeight="1">
      <c r="A77" s="303"/>
      <c r="C77" s="311" t="s">
        <v>5093</v>
      </c>
      <c r="D77" s="469" t="str">
        <f>IF(CNGE_2025_M1_Secc12_Sub1!D76="","",CNGE_2025_M1_Secc12_Sub1!D76)</f>
        <v/>
      </c>
      <c r="E77" s="326"/>
      <c r="F77" s="326"/>
      <c r="G77" s="327"/>
      <c r="H77" s="443"/>
      <c r="I77" s="352"/>
      <c r="J77" s="480"/>
      <c r="K77" s="351"/>
      <c r="L77" s="352"/>
      <c r="M77" s="536"/>
      <c r="N77" s="471"/>
      <c r="O77" s="472"/>
      <c r="P77" s="488" t="str">
        <f>IF(R77="","",VLOOKUP(R77,Presentación!$AL$3:$AM$573,2,FALSE))</f>
        <v/>
      </c>
      <c r="Q77" s="327"/>
      <c r="R77" s="537"/>
      <c r="S77" s="351"/>
      <c r="T77" s="352"/>
      <c r="U77" s="537"/>
      <c r="V77" s="351"/>
      <c r="W77" s="352"/>
      <c r="X77" s="480"/>
      <c r="Y77" s="351"/>
      <c r="Z77" s="352"/>
      <c r="AA77" s="226" t="s">
        <v>5620</v>
      </c>
      <c r="AB77" s="480"/>
      <c r="AC77" s="351"/>
      <c r="AD77" s="352"/>
      <c r="AE77" s="480"/>
      <c r="AF77" s="351"/>
      <c r="AG77" s="352"/>
      <c r="AH77" s="480"/>
      <c r="AI77" s="351"/>
      <c r="AJ77" s="352"/>
      <c r="AK77" s="480"/>
      <c r="AL77" s="351"/>
      <c r="AM77" s="352"/>
      <c r="AN77" s="480"/>
      <c r="AO77" s="352"/>
      <c r="AP77" s="14"/>
      <c r="AR77" s="237">
        <f>IF(OR(CNGE_2025_M1_Secc12_Sub2!$Y94&lt;&gt;1,COUNTBLANK($D77)=1),IF(COUNTBLANK(H77:AO77)=33,0,1),IF(AND(COUNTBLANK(D77)=1,COUNTA(H77:Z77)=1,COUNTA(AB77:AO77)=0),0,IF(AND(COUNTA(H77:Z77)=7,COUNTA(AB77:AM77)=4,AN77=""),0,IF(AND(COUNTA(D77:O77)=4,COUNTA(P77:Z77)=1,COUNTA(AB77:AM77)=3,AN77&lt;&gt;""),0,1))))</f>
        <v>0</v>
      </c>
      <c r="AS77" s="237">
        <f t="shared" si="0"/>
        <v>0</v>
      </c>
      <c r="AT77" s="310" t="str" cm="1">
        <f t="array" aca="1" ref="AT77" ca="1">_xlfn.TEXTJOIN("",TRUE,IFERROR((MID(X77,ROW(INDIRECT("1:"&amp;LEN(X77))),1)*1),""))</f>
        <v/>
      </c>
      <c r="AU77" s="310" t="str" cm="1">
        <f t="array" aca="1" ref="AU77" ca="1">_xlfn.TEXTJOIN("",TRUE,IFERROR((MID(AB77,ROW(INDIRECT("1:"&amp;LEN(AB77))),1)*1),""))</f>
        <v/>
      </c>
      <c r="AV77" s="237">
        <f t="shared" ca="1" si="1"/>
        <v>0</v>
      </c>
      <c r="AW77" s="237">
        <f t="shared" ca="1" si="2"/>
        <v>0</v>
      </c>
      <c r="AX77" s="310" t="str" cm="1">
        <f t="array" aca="1" ref="AX77" ca="1">_xlfn.TEXTJOIN("",TRUE,IFERROR((MID(AK77,ROW(INDIRECT("1:"&amp;LEN(AK77))),1)*1),""))</f>
        <v/>
      </c>
      <c r="AY77" s="237">
        <f t="shared" ca="1" si="3"/>
        <v>0</v>
      </c>
      <c r="AZ77">
        <f t="shared" si="4"/>
        <v>0</v>
      </c>
      <c r="BA77">
        <f t="shared" si="5"/>
        <v>-2</v>
      </c>
      <c r="BB77">
        <f t="shared" si="6"/>
        <v>0</v>
      </c>
    </row>
    <row r="78" spans="1:54" ht="15" customHeight="1">
      <c r="A78" s="303"/>
      <c r="C78" s="311" t="s">
        <v>5094</v>
      </c>
      <c r="D78" s="469" t="str">
        <f>IF(CNGE_2025_M1_Secc12_Sub1!D77="","",CNGE_2025_M1_Secc12_Sub1!D77)</f>
        <v/>
      </c>
      <c r="E78" s="326"/>
      <c r="F78" s="326"/>
      <c r="G78" s="327"/>
      <c r="H78" s="443"/>
      <c r="I78" s="352"/>
      <c r="J78" s="480"/>
      <c r="K78" s="351"/>
      <c r="L78" s="352"/>
      <c r="M78" s="536"/>
      <c r="N78" s="471"/>
      <c r="O78" s="472"/>
      <c r="P78" s="488" t="str">
        <f>IF(R78="","",VLOOKUP(R78,Presentación!$AL$3:$AM$573,2,FALSE))</f>
        <v/>
      </c>
      <c r="Q78" s="327"/>
      <c r="R78" s="537"/>
      <c r="S78" s="351"/>
      <c r="T78" s="352"/>
      <c r="U78" s="537"/>
      <c r="V78" s="351"/>
      <c r="W78" s="352"/>
      <c r="X78" s="480"/>
      <c r="Y78" s="351"/>
      <c r="Z78" s="352"/>
      <c r="AA78" s="226" t="s">
        <v>5620</v>
      </c>
      <c r="AB78" s="480"/>
      <c r="AC78" s="351"/>
      <c r="AD78" s="352"/>
      <c r="AE78" s="480"/>
      <c r="AF78" s="351"/>
      <c r="AG78" s="352"/>
      <c r="AH78" s="480"/>
      <c r="AI78" s="351"/>
      <c r="AJ78" s="352"/>
      <c r="AK78" s="480"/>
      <c r="AL78" s="351"/>
      <c r="AM78" s="352"/>
      <c r="AN78" s="480"/>
      <c r="AO78" s="352"/>
      <c r="AP78" s="14"/>
      <c r="AR78" s="237">
        <f>IF(OR(CNGE_2025_M1_Secc12_Sub2!$Y95&lt;&gt;1,COUNTBLANK($D78)=1),IF(COUNTBLANK(H78:AO78)=33,0,1),IF(AND(COUNTBLANK(D78)=1,COUNTA(H78:Z78)=1,COUNTA(AB78:AO78)=0),0,IF(AND(COUNTA(H78:Z78)=7,COUNTA(AB78:AM78)=4,AN78=""),0,IF(AND(COUNTA(D78:O78)=4,COUNTA(P78:Z78)=1,COUNTA(AB78:AM78)=3,AN78&lt;&gt;""),0,1))))</f>
        <v>0</v>
      </c>
      <c r="AS78" s="237">
        <f t="shared" si="0"/>
        <v>0</v>
      </c>
      <c r="AT78" s="310" t="str" cm="1">
        <f t="array" aca="1" ref="AT78" ca="1">_xlfn.TEXTJOIN("",TRUE,IFERROR((MID(X78,ROW(INDIRECT("1:"&amp;LEN(X78))),1)*1),""))</f>
        <v/>
      </c>
      <c r="AU78" s="310" t="str" cm="1">
        <f t="array" aca="1" ref="AU78" ca="1">_xlfn.TEXTJOIN("",TRUE,IFERROR((MID(AB78,ROW(INDIRECT("1:"&amp;LEN(AB78))),1)*1),""))</f>
        <v/>
      </c>
      <c r="AV78" s="237">
        <f t="shared" ca="1" si="1"/>
        <v>0</v>
      </c>
      <c r="AW78" s="237">
        <f t="shared" ca="1" si="2"/>
        <v>0</v>
      </c>
      <c r="AX78" s="310" t="str" cm="1">
        <f t="array" aca="1" ref="AX78" ca="1">_xlfn.TEXTJOIN("",TRUE,IFERROR((MID(AK78,ROW(INDIRECT("1:"&amp;LEN(AK78))),1)*1),""))</f>
        <v/>
      </c>
      <c r="AY78" s="237">
        <f t="shared" ca="1" si="3"/>
        <v>0</v>
      </c>
      <c r="AZ78">
        <f t="shared" si="4"/>
        <v>0</v>
      </c>
      <c r="BA78">
        <f t="shared" si="5"/>
        <v>-2</v>
      </c>
      <c r="BB78">
        <f t="shared" si="6"/>
        <v>0</v>
      </c>
    </row>
    <row r="79" spans="1:54" ht="15" customHeight="1">
      <c r="A79" s="303"/>
      <c r="C79" s="311" t="s">
        <v>5095</v>
      </c>
      <c r="D79" s="469" t="str">
        <f>IF(CNGE_2025_M1_Secc12_Sub1!D78="","",CNGE_2025_M1_Secc12_Sub1!D78)</f>
        <v/>
      </c>
      <c r="E79" s="326"/>
      <c r="F79" s="326"/>
      <c r="G79" s="327"/>
      <c r="H79" s="443"/>
      <c r="I79" s="352"/>
      <c r="J79" s="480"/>
      <c r="K79" s="351"/>
      <c r="L79" s="352"/>
      <c r="M79" s="536"/>
      <c r="N79" s="471"/>
      <c r="O79" s="472"/>
      <c r="P79" s="488" t="str">
        <f>IF(R79="","",VLOOKUP(R79,Presentación!$AL$3:$AM$573,2,FALSE))</f>
        <v/>
      </c>
      <c r="Q79" s="327"/>
      <c r="R79" s="537"/>
      <c r="S79" s="351"/>
      <c r="T79" s="352"/>
      <c r="U79" s="537"/>
      <c r="V79" s="351"/>
      <c r="W79" s="352"/>
      <c r="X79" s="480"/>
      <c r="Y79" s="351"/>
      <c r="Z79" s="352"/>
      <c r="AA79" s="226" t="s">
        <v>5620</v>
      </c>
      <c r="AB79" s="480"/>
      <c r="AC79" s="351"/>
      <c r="AD79" s="352"/>
      <c r="AE79" s="480"/>
      <c r="AF79" s="351"/>
      <c r="AG79" s="352"/>
      <c r="AH79" s="480"/>
      <c r="AI79" s="351"/>
      <c r="AJ79" s="352"/>
      <c r="AK79" s="480"/>
      <c r="AL79" s="351"/>
      <c r="AM79" s="352"/>
      <c r="AN79" s="480"/>
      <c r="AO79" s="352"/>
      <c r="AP79" s="14"/>
      <c r="AR79" s="237">
        <f>IF(OR(CNGE_2025_M1_Secc12_Sub2!$Y96&lt;&gt;1,COUNTBLANK($D79)=1),IF(COUNTBLANK(H79:AO79)=33,0,1),IF(AND(COUNTBLANK(D79)=1,COUNTA(H79:Z79)=1,COUNTA(AB79:AO79)=0),0,IF(AND(COUNTA(H79:Z79)=7,COUNTA(AB79:AM79)=4,AN79=""),0,IF(AND(COUNTA(D79:O79)=4,COUNTA(P79:Z79)=1,COUNTA(AB79:AM79)=3,AN79&lt;&gt;""),0,1))))</f>
        <v>0</v>
      </c>
      <c r="AS79" s="237">
        <f t="shared" si="0"/>
        <v>0</v>
      </c>
      <c r="AT79" s="310" t="str" cm="1">
        <f t="array" aca="1" ref="AT79" ca="1">_xlfn.TEXTJOIN("",TRUE,IFERROR((MID(X79,ROW(INDIRECT("1:"&amp;LEN(X79))),1)*1),""))</f>
        <v/>
      </c>
      <c r="AU79" s="310" t="str" cm="1">
        <f t="array" aca="1" ref="AU79" ca="1">_xlfn.TEXTJOIN("",TRUE,IFERROR((MID(AB79,ROW(INDIRECT("1:"&amp;LEN(AB79))),1)*1),""))</f>
        <v/>
      </c>
      <c r="AV79" s="237">
        <f t="shared" ca="1" si="1"/>
        <v>0</v>
      </c>
      <c r="AW79" s="237">
        <f t="shared" ca="1" si="2"/>
        <v>0</v>
      </c>
      <c r="AX79" s="310" t="str" cm="1">
        <f t="array" aca="1" ref="AX79" ca="1">_xlfn.TEXTJOIN("",TRUE,IFERROR((MID(AK79,ROW(INDIRECT("1:"&amp;LEN(AK79))),1)*1),""))</f>
        <v/>
      </c>
      <c r="AY79" s="237">
        <f t="shared" ca="1" si="3"/>
        <v>0</v>
      </c>
      <c r="AZ79">
        <f t="shared" si="4"/>
        <v>0</v>
      </c>
      <c r="BA79">
        <f t="shared" si="5"/>
        <v>-2</v>
      </c>
      <c r="BB79">
        <f t="shared" si="6"/>
        <v>0</v>
      </c>
    </row>
    <row r="80" spans="1:54" ht="15" customHeight="1">
      <c r="A80" s="303"/>
      <c r="C80" s="311" t="s">
        <v>5096</v>
      </c>
      <c r="D80" s="469" t="str">
        <f>IF(CNGE_2025_M1_Secc12_Sub1!D79="","",CNGE_2025_M1_Secc12_Sub1!D79)</f>
        <v/>
      </c>
      <c r="E80" s="326"/>
      <c r="F80" s="326"/>
      <c r="G80" s="327"/>
      <c r="H80" s="443"/>
      <c r="I80" s="352"/>
      <c r="J80" s="480"/>
      <c r="K80" s="351"/>
      <c r="L80" s="352"/>
      <c r="M80" s="536"/>
      <c r="N80" s="471"/>
      <c r="O80" s="472"/>
      <c r="P80" s="488" t="str">
        <f>IF(R80="","",VLOOKUP(R80,Presentación!$AL$3:$AM$573,2,FALSE))</f>
        <v/>
      </c>
      <c r="Q80" s="327"/>
      <c r="R80" s="537"/>
      <c r="S80" s="351"/>
      <c r="T80" s="352"/>
      <c r="U80" s="537"/>
      <c r="V80" s="351"/>
      <c r="W80" s="352"/>
      <c r="X80" s="480"/>
      <c r="Y80" s="351"/>
      <c r="Z80" s="352"/>
      <c r="AA80" s="226" t="s">
        <v>5620</v>
      </c>
      <c r="AB80" s="480"/>
      <c r="AC80" s="351"/>
      <c r="AD80" s="352"/>
      <c r="AE80" s="480"/>
      <c r="AF80" s="351"/>
      <c r="AG80" s="352"/>
      <c r="AH80" s="480"/>
      <c r="AI80" s="351"/>
      <c r="AJ80" s="352"/>
      <c r="AK80" s="480"/>
      <c r="AL80" s="351"/>
      <c r="AM80" s="352"/>
      <c r="AN80" s="480"/>
      <c r="AO80" s="352"/>
      <c r="AP80" s="14"/>
      <c r="AR80" s="237">
        <f>IF(OR(CNGE_2025_M1_Secc12_Sub2!$Y97&lt;&gt;1,COUNTBLANK($D80)=1),IF(COUNTBLANK(H80:AO80)=33,0,1),IF(AND(COUNTBLANK(D80)=1,COUNTA(H80:Z80)=1,COUNTA(AB80:AO80)=0),0,IF(AND(COUNTA(H80:Z80)=7,COUNTA(AB80:AM80)=4,AN80=""),0,IF(AND(COUNTA(D80:O80)=4,COUNTA(P80:Z80)=1,COUNTA(AB80:AM80)=3,AN80&lt;&gt;""),0,1))))</f>
        <v>0</v>
      </c>
      <c r="AS80" s="237">
        <f t="shared" si="0"/>
        <v>0</v>
      </c>
      <c r="AT80" s="310" t="str" cm="1">
        <f t="array" aca="1" ref="AT80" ca="1">_xlfn.TEXTJOIN("",TRUE,IFERROR((MID(X80,ROW(INDIRECT("1:"&amp;LEN(X80))),1)*1),""))</f>
        <v/>
      </c>
      <c r="AU80" s="310" t="str" cm="1">
        <f t="array" aca="1" ref="AU80" ca="1">_xlfn.TEXTJOIN("",TRUE,IFERROR((MID(AB80,ROW(INDIRECT("1:"&amp;LEN(AB80))),1)*1),""))</f>
        <v/>
      </c>
      <c r="AV80" s="237">
        <f t="shared" ca="1" si="1"/>
        <v>0</v>
      </c>
      <c r="AW80" s="237">
        <f t="shared" ca="1" si="2"/>
        <v>0</v>
      </c>
      <c r="AX80" s="310" t="str" cm="1">
        <f t="array" aca="1" ref="AX80" ca="1">_xlfn.TEXTJOIN("",TRUE,IFERROR((MID(AK80,ROW(INDIRECT("1:"&amp;LEN(AK80))),1)*1),""))</f>
        <v/>
      </c>
      <c r="AY80" s="237">
        <f t="shared" ca="1" si="3"/>
        <v>0</v>
      </c>
      <c r="AZ80">
        <f t="shared" si="4"/>
        <v>0</v>
      </c>
      <c r="BA80">
        <f t="shared" si="5"/>
        <v>-2</v>
      </c>
      <c r="BB80">
        <f t="shared" si="6"/>
        <v>0</v>
      </c>
    </row>
    <row r="81" spans="1:54" ht="15" customHeight="1">
      <c r="A81" s="303"/>
      <c r="C81" s="311" t="s">
        <v>5097</v>
      </c>
      <c r="D81" s="469" t="str">
        <f>IF(CNGE_2025_M1_Secc12_Sub1!D80="","",CNGE_2025_M1_Secc12_Sub1!D80)</f>
        <v/>
      </c>
      <c r="E81" s="326"/>
      <c r="F81" s="326"/>
      <c r="G81" s="327"/>
      <c r="H81" s="443"/>
      <c r="I81" s="352"/>
      <c r="J81" s="480"/>
      <c r="K81" s="351"/>
      <c r="L81" s="352"/>
      <c r="M81" s="536"/>
      <c r="N81" s="471"/>
      <c r="O81" s="472"/>
      <c r="P81" s="488" t="str">
        <f>IF(R81="","",VLOOKUP(R81,Presentación!$AL$3:$AM$573,2,FALSE))</f>
        <v/>
      </c>
      <c r="Q81" s="327"/>
      <c r="R81" s="537"/>
      <c r="S81" s="351"/>
      <c r="T81" s="352"/>
      <c r="U81" s="537"/>
      <c r="V81" s="351"/>
      <c r="W81" s="352"/>
      <c r="X81" s="480"/>
      <c r="Y81" s="351"/>
      <c r="Z81" s="352"/>
      <c r="AA81" s="226" t="s">
        <v>5620</v>
      </c>
      <c r="AB81" s="480"/>
      <c r="AC81" s="351"/>
      <c r="AD81" s="352"/>
      <c r="AE81" s="480"/>
      <c r="AF81" s="351"/>
      <c r="AG81" s="352"/>
      <c r="AH81" s="480"/>
      <c r="AI81" s="351"/>
      <c r="AJ81" s="352"/>
      <c r="AK81" s="480"/>
      <c r="AL81" s="351"/>
      <c r="AM81" s="352"/>
      <c r="AN81" s="480"/>
      <c r="AO81" s="352"/>
      <c r="AP81" s="14"/>
      <c r="AR81" s="237">
        <f>IF(OR(CNGE_2025_M1_Secc12_Sub2!$Y98&lt;&gt;1,COUNTBLANK($D81)=1),IF(COUNTBLANK(H81:AO81)=33,0,1),IF(AND(COUNTBLANK(D81)=1,COUNTA(H81:Z81)=1,COUNTA(AB81:AO81)=0),0,IF(AND(COUNTA(H81:Z81)=7,COUNTA(AB81:AM81)=4,AN81=""),0,IF(AND(COUNTA(D81:O81)=4,COUNTA(P81:Z81)=1,COUNTA(AB81:AM81)=3,AN81&lt;&gt;""),0,1))))</f>
        <v>0</v>
      </c>
      <c r="AS81" s="237">
        <f t="shared" si="0"/>
        <v>0</v>
      </c>
      <c r="AT81" s="310" t="str" cm="1">
        <f t="array" aca="1" ref="AT81" ca="1">_xlfn.TEXTJOIN("",TRUE,IFERROR((MID(X81,ROW(INDIRECT("1:"&amp;LEN(X81))),1)*1),""))</f>
        <v/>
      </c>
      <c r="AU81" s="310" t="str" cm="1">
        <f t="array" aca="1" ref="AU81" ca="1">_xlfn.TEXTJOIN("",TRUE,IFERROR((MID(AB81,ROW(INDIRECT("1:"&amp;LEN(AB81))),1)*1),""))</f>
        <v/>
      </c>
      <c r="AV81" s="237">
        <f t="shared" ca="1" si="1"/>
        <v>0</v>
      </c>
      <c r="AW81" s="237">
        <f t="shared" ca="1" si="2"/>
        <v>0</v>
      </c>
      <c r="AX81" s="310" t="str" cm="1">
        <f t="array" aca="1" ref="AX81" ca="1">_xlfn.TEXTJOIN("",TRUE,IFERROR((MID(AK81,ROW(INDIRECT("1:"&amp;LEN(AK81))),1)*1),""))</f>
        <v/>
      </c>
      <c r="AY81" s="237">
        <f t="shared" ca="1" si="3"/>
        <v>0</v>
      </c>
      <c r="AZ81">
        <f t="shared" si="4"/>
        <v>0</v>
      </c>
      <c r="BA81">
        <f t="shared" si="5"/>
        <v>-2</v>
      </c>
      <c r="BB81">
        <f t="shared" si="6"/>
        <v>0</v>
      </c>
    </row>
    <row r="82" spans="1:54" ht="15" customHeight="1">
      <c r="A82" s="303"/>
      <c r="C82" s="311" t="s">
        <v>5098</v>
      </c>
      <c r="D82" s="469" t="str">
        <f>IF(CNGE_2025_M1_Secc12_Sub1!D81="","",CNGE_2025_M1_Secc12_Sub1!D81)</f>
        <v/>
      </c>
      <c r="E82" s="326"/>
      <c r="F82" s="326"/>
      <c r="G82" s="327"/>
      <c r="H82" s="443"/>
      <c r="I82" s="352"/>
      <c r="J82" s="480"/>
      <c r="K82" s="351"/>
      <c r="L82" s="352"/>
      <c r="M82" s="536"/>
      <c r="N82" s="471"/>
      <c r="O82" s="472"/>
      <c r="P82" s="488" t="str">
        <f>IF(R82="","",VLOOKUP(R82,Presentación!$AL$3:$AM$573,2,FALSE))</f>
        <v/>
      </c>
      <c r="Q82" s="327"/>
      <c r="R82" s="537"/>
      <c r="S82" s="351"/>
      <c r="T82" s="352"/>
      <c r="U82" s="537"/>
      <c r="V82" s="351"/>
      <c r="W82" s="352"/>
      <c r="X82" s="480"/>
      <c r="Y82" s="351"/>
      <c r="Z82" s="352"/>
      <c r="AA82" s="226" t="s">
        <v>5620</v>
      </c>
      <c r="AB82" s="480"/>
      <c r="AC82" s="351"/>
      <c r="AD82" s="352"/>
      <c r="AE82" s="480"/>
      <c r="AF82" s="351"/>
      <c r="AG82" s="352"/>
      <c r="AH82" s="480"/>
      <c r="AI82" s="351"/>
      <c r="AJ82" s="352"/>
      <c r="AK82" s="480"/>
      <c r="AL82" s="351"/>
      <c r="AM82" s="352"/>
      <c r="AN82" s="480"/>
      <c r="AO82" s="352"/>
      <c r="AP82" s="14"/>
      <c r="AR82" s="237">
        <f>IF(OR(CNGE_2025_M1_Secc12_Sub2!$Y99&lt;&gt;1,COUNTBLANK($D82)=1),IF(COUNTBLANK(H82:AO82)=33,0,1),IF(AND(COUNTBLANK(D82)=1,COUNTA(H82:Z82)=1,COUNTA(AB82:AO82)=0),0,IF(AND(COUNTA(H82:Z82)=7,COUNTA(AB82:AM82)=4,AN82=""),0,IF(AND(COUNTA(D82:O82)=4,COUNTA(P82:Z82)=1,COUNTA(AB82:AM82)=3,AN82&lt;&gt;""),0,1))))</f>
        <v>0</v>
      </c>
      <c r="AS82" s="237">
        <f t="shared" si="0"/>
        <v>0</v>
      </c>
      <c r="AT82" s="310" t="str" cm="1">
        <f t="array" aca="1" ref="AT82" ca="1">_xlfn.TEXTJOIN("",TRUE,IFERROR((MID(X82,ROW(INDIRECT("1:"&amp;LEN(X82))),1)*1),""))</f>
        <v/>
      </c>
      <c r="AU82" s="310" t="str" cm="1">
        <f t="array" aca="1" ref="AU82" ca="1">_xlfn.TEXTJOIN("",TRUE,IFERROR((MID(AB82,ROW(INDIRECT("1:"&amp;LEN(AB82))),1)*1),""))</f>
        <v/>
      </c>
      <c r="AV82" s="237">
        <f t="shared" ca="1" si="1"/>
        <v>0</v>
      </c>
      <c r="AW82" s="237">
        <f t="shared" ca="1" si="2"/>
        <v>0</v>
      </c>
      <c r="AX82" s="310" t="str" cm="1">
        <f t="array" aca="1" ref="AX82" ca="1">_xlfn.TEXTJOIN("",TRUE,IFERROR((MID(AK82,ROW(INDIRECT("1:"&amp;LEN(AK82))),1)*1),""))</f>
        <v/>
      </c>
      <c r="AY82" s="237">
        <f t="shared" ca="1" si="3"/>
        <v>0</v>
      </c>
      <c r="AZ82">
        <f t="shared" si="4"/>
        <v>0</v>
      </c>
      <c r="BA82">
        <f t="shared" si="5"/>
        <v>-2</v>
      </c>
      <c r="BB82">
        <f t="shared" si="6"/>
        <v>0</v>
      </c>
    </row>
    <row r="83" spans="1:54" ht="15" customHeight="1">
      <c r="A83" s="303"/>
      <c r="C83" s="311" t="s">
        <v>5099</v>
      </c>
      <c r="D83" s="469" t="str">
        <f>IF(CNGE_2025_M1_Secc12_Sub1!D82="","",CNGE_2025_M1_Secc12_Sub1!D82)</f>
        <v/>
      </c>
      <c r="E83" s="326"/>
      <c r="F83" s="326"/>
      <c r="G83" s="327"/>
      <c r="H83" s="443"/>
      <c r="I83" s="352"/>
      <c r="J83" s="480"/>
      <c r="K83" s="351"/>
      <c r="L83" s="352"/>
      <c r="M83" s="536"/>
      <c r="N83" s="471"/>
      <c r="O83" s="472"/>
      <c r="P83" s="488" t="str">
        <f>IF(R83="","",VLOOKUP(R83,Presentación!$AL$3:$AM$573,2,FALSE))</f>
        <v/>
      </c>
      <c r="Q83" s="327"/>
      <c r="R83" s="537"/>
      <c r="S83" s="351"/>
      <c r="T83" s="352"/>
      <c r="U83" s="537"/>
      <c r="V83" s="351"/>
      <c r="W83" s="352"/>
      <c r="X83" s="480"/>
      <c r="Y83" s="351"/>
      <c r="Z83" s="352"/>
      <c r="AA83" s="226" t="s">
        <v>5620</v>
      </c>
      <c r="AB83" s="480"/>
      <c r="AC83" s="351"/>
      <c r="AD83" s="352"/>
      <c r="AE83" s="480"/>
      <c r="AF83" s="351"/>
      <c r="AG83" s="352"/>
      <c r="AH83" s="480"/>
      <c r="AI83" s="351"/>
      <c r="AJ83" s="352"/>
      <c r="AK83" s="480"/>
      <c r="AL83" s="351"/>
      <c r="AM83" s="352"/>
      <c r="AN83" s="480"/>
      <c r="AO83" s="352"/>
      <c r="AP83" s="14"/>
      <c r="AR83" s="237">
        <f>IF(OR(CNGE_2025_M1_Secc12_Sub2!$Y100&lt;&gt;1,COUNTBLANK($D83)=1),IF(COUNTBLANK(H83:AO83)=33,0,1),IF(AND(COUNTBLANK(D83)=1,COUNTA(H83:Z83)=1,COUNTA(AB83:AO83)=0),0,IF(AND(COUNTA(H83:Z83)=7,COUNTA(AB83:AM83)=4,AN83=""),0,IF(AND(COUNTA(D83:O83)=4,COUNTA(P83:Z83)=1,COUNTA(AB83:AM83)=3,AN83&lt;&gt;""),0,1))))</f>
        <v>0</v>
      </c>
      <c r="AS83" s="237">
        <f t="shared" si="0"/>
        <v>0</v>
      </c>
      <c r="AT83" s="310" t="str" cm="1">
        <f t="array" aca="1" ref="AT83" ca="1">_xlfn.TEXTJOIN("",TRUE,IFERROR((MID(X83,ROW(INDIRECT("1:"&amp;LEN(X83))),1)*1),""))</f>
        <v/>
      </c>
      <c r="AU83" s="310" t="str" cm="1">
        <f t="array" aca="1" ref="AU83" ca="1">_xlfn.TEXTJOIN("",TRUE,IFERROR((MID(AB83,ROW(INDIRECT("1:"&amp;LEN(AB83))),1)*1),""))</f>
        <v/>
      </c>
      <c r="AV83" s="237">
        <f t="shared" ca="1" si="1"/>
        <v>0</v>
      </c>
      <c r="AW83" s="237">
        <f t="shared" ca="1" si="2"/>
        <v>0</v>
      </c>
      <c r="AX83" s="310" t="str" cm="1">
        <f t="array" aca="1" ref="AX83" ca="1">_xlfn.TEXTJOIN("",TRUE,IFERROR((MID(AK83,ROW(INDIRECT("1:"&amp;LEN(AK83))),1)*1),""))</f>
        <v/>
      </c>
      <c r="AY83" s="237">
        <f t="shared" ca="1" si="3"/>
        <v>0</v>
      </c>
      <c r="AZ83">
        <f t="shared" si="4"/>
        <v>0</v>
      </c>
      <c r="BA83">
        <f t="shared" si="5"/>
        <v>-2</v>
      </c>
      <c r="BB83">
        <f t="shared" si="6"/>
        <v>0</v>
      </c>
    </row>
    <row r="84" spans="1:54" ht="15" customHeight="1">
      <c r="A84" s="303"/>
      <c r="C84" s="311" t="s">
        <v>5100</v>
      </c>
      <c r="D84" s="469" t="str">
        <f>IF(CNGE_2025_M1_Secc12_Sub1!D83="","",CNGE_2025_M1_Secc12_Sub1!D83)</f>
        <v/>
      </c>
      <c r="E84" s="326"/>
      <c r="F84" s="326"/>
      <c r="G84" s="327"/>
      <c r="H84" s="443"/>
      <c r="I84" s="352"/>
      <c r="J84" s="480"/>
      <c r="K84" s="351"/>
      <c r="L84" s="352"/>
      <c r="M84" s="536"/>
      <c r="N84" s="471"/>
      <c r="O84" s="472"/>
      <c r="P84" s="488" t="str">
        <f>IF(R84="","",VLOOKUP(R84,Presentación!$AL$3:$AM$573,2,FALSE))</f>
        <v/>
      </c>
      <c r="Q84" s="327"/>
      <c r="R84" s="537"/>
      <c r="S84" s="351"/>
      <c r="T84" s="352"/>
      <c r="U84" s="537"/>
      <c r="V84" s="351"/>
      <c r="W84" s="352"/>
      <c r="X84" s="480"/>
      <c r="Y84" s="351"/>
      <c r="Z84" s="352"/>
      <c r="AA84" s="226" t="s">
        <v>5620</v>
      </c>
      <c r="AB84" s="480"/>
      <c r="AC84" s="351"/>
      <c r="AD84" s="352"/>
      <c r="AE84" s="480"/>
      <c r="AF84" s="351"/>
      <c r="AG84" s="352"/>
      <c r="AH84" s="480"/>
      <c r="AI84" s="351"/>
      <c r="AJ84" s="352"/>
      <c r="AK84" s="480"/>
      <c r="AL84" s="351"/>
      <c r="AM84" s="352"/>
      <c r="AN84" s="480"/>
      <c r="AO84" s="352"/>
      <c r="AP84" s="14"/>
      <c r="AR84" s="237">
        <f>IF(OR(CNGE_2025_M1_Secc12_Sub2!$Y101&lt;&gt;1,COUNTBLANK($D84)=1),IF(COUNTBLANK(H84:AO84)=33,0,1),IF(AND(COUNTBLANK(D84)=1,COUNTA(H84:Z84)=1,COUNTA(AB84:AO84)=0),0,IF(AND(COUNTA(H84:Z84)=7,COUNTA(AB84:AM84)=4,AN84=""),0,IF(AND(COUNTA(D84:O84)=4,COUNTA(P84:Z84)=1,COUNTA(AB84:AM84)=3,AN84&lt;&gt;""),0,1))))</f>
        <v>0</v>
      </c>
      <c r="AS84" s="237">
        <f t="shared" si="0"/>
        <v>0</v>
      </c>
      <c r="AT84" s="310" t="str" cm="1">
        <f t="array" aca="1" ref="AT84" ca="1">_xlfn.TEXTJOIN("",TRUE,IFERROR((MID(X84,ROW(INDIRECT("1:"&amp;LEN(X84))),1)*1),""))</f>
        <v/>
      </c>
      <c r="AU84" s="310" t="str" cm="1">
        <f t="array" aca="1" ref="AU84" ca="1">_xlfn.TEXTJOIN("",TRUE,IFERROR((MID(AB84,ROW(INDIRECT("1:"&amp;LEN(AB84))),1)*1),""))</f>
        <v/>
      </c>
      <c r="AV84" s="237">
        <f t="shared" ca="1" si="1"/>
        <v>0</v>
      </c>
      <c r="AW84" s="237">
        <f t="shared" ca="1" si="2"/>
        <v>0</v>
      </c>
      <c r="AX84" s="310" t="str" cm="1">
        <f t="array" aca="1" ref="AX84" ca="1">_xlfn.TEXTJOIN("",TRUE,IFERROR((MID(AK84,ROW(INDIRECT("1:"&amp;LEN(AK84))),1)*1),""))</f>
        <v/>
      </c>
      <c r="AY84" s="237">
        <f t="shared" ca="1" si="3"/>
        <v>0</v>
      </c>
      <c r="AZ84">
        <f t="shared" si="4"/>
        <v>0</v>
      </c>
      <c r="BA84">
        <f t="shared" si="5"/>
        <v>-2</v>
      </c>
      <c r="BB84">
        <f t="shared" si="6"/>
        <v>0</v>
      </c>
    </row>
    <row r="85" spans="1:54" ht="15" customHeight="1">
      <c r="A85" s="303"/>
      <c r="C85" s="311" t="s">
        <v>5101</v>
      </c>
      <c r="D85" s="469" t="str">
        <f>IF(CNGE_2025_M1_Secc12_Sub1!D84="","",CNGE_2025_M1_Secc12_Sub1!D84)</f>
        <v/>
      </c>
      <c r="E85" s="326"/>
      <c r="F85" s="326"/>
      <c r="G85" s="327"/>
      <c r="H85" s="443"/>
      <c r="I85" s="352"/>
      <c r="J85" s="480"/>
      <c r="K85" s="351"/>
      <c r="L85" s="352"/>
      <c r="M85" s="536"/>
      <c r="N85" s="471"/>
      <c r="O85" s="472"/>
      <c r="P85" s="488" t="str">
        <f>IF(R85="","",VLOOKUP(R85,Presentación!$AL$3:$AM$573,2,FALSE))</f>
        <v/>
      </c>
      <c r="Q85" s="327"/>
      <c r="R85" s="537"/>
      <c r="S85" s="351"/>
      <c r="T85" s="352"/>
      <c r="U85" s="537"/>
      <c r="V85" s="351"/>
      <c r="W85" s="352"/>
      <c r="X85" s="480"/>
      <c r="Y85" s="351"/>
      <c r="Z85" s="352"/>
      <c r="AA85" s="226" t="s">
        <v>5620</v>
      </c>
      <c r="AB85" s="480"/>
      <c r="AC85" s="351"/>
      <c r="AD85" s="352"/>
      <c r="AE85" s="480"/>
      <c r="AF85" s="351"/>
      <c r="AG85" s="352"/>
      <c r="AH85" s="480"/>
      <c r="AI85" s="351"/>
      <c r="AJ85" s="352"/>
      <c r="AK85" s="480"/>
      <c r="AL85" s="351"/>
      <c r="AM85" s="352"/>
      <c r="AN85" s="480"/>
      <c r="AO85" s="352"/>
      <c r="AP85" s="14"/>
      <c r="AR85" s="237">
        <f>IF(OR(CNGE_2025_M1_Secc12_Sub2!$Y102&lt;&gt;1,COUNTBLANK($D85)=1),IF(COUNTBLANK(H85:AO85)=33,0,1),IF(AND(COUNTBLANK(D85)=1,COUNTA(H85:Z85)=1,COUNTA(AB85:AO85)=0),0,IF(AND(COUNTA(H85:Z85)=7,COUNTA(AB85:AM85)=4,AN85=""),0,IF(AND(COUNTA(D85:O85)=4,COUNTA(P85:Z85)=1,COUNTA(AB85:AM85)=3,AN85&lt;&gt;""),0,1))))</f>
        <v>0</v>
      </c>
      <c r="AS85" s="237">
        <f t="shared" si="0"/>
        <v>0</v>
      </c>
      <c r="AT85" s="310" t="str" cm="1">
        <f t="array" aca="1" ref="AT85" ca="1">_xlfn.TEXTJOIN("",TRUE,IFERROR((MID(X85,ROW(INDIRECT("1:"&amp;LEN(X85))),1)*1),""))</f>
        <v/>
      </c>
      <c r="AU85" s="310" t="str" cm="1">
        <f t="array" aca="1" ref="AU85" ca="1">_xlfn.TEXTJOIN("",TRUE,IFERROR((MID(AB85,ROW(INDIRECT("1:"&amp;LEN(AB85))),1)*1),""))</f>
        <v/>
      </c>
      <c r="AV85" s="237">
        <f t="shared" ca="1" si="1"/>
        <v>0</v>
      </c>
      <c r="AW85" s="237">
        <f t="shared" ca="1" si="2"/>
        <v>0</v>
      </c>
      <c r="AX85" s="310" t="str" cm="1">
        <f t="array" aca="1" ref="AX85" ca="1">_xlfn.TEXTJOIN("",TRUE,IFERROR((MID(AK85,ROW(INDIRECT("1:"&amp;LEN(AK85))),1)*1),""))</f>
        <v/>
      </c>
      <c r="AY85" s="237">
        <f t="shared" ca="1" si="3"/>
        <v>0</v>
      </c>
      <c r="AZ85">
        <f t="shared" si="4"/>
        <v>0</v>
      </c>
      <c r="BA85">
        <f t="shared" si="5"/>
        <v>-2</v>
      </c>
      <c r="BB85">
        <f t="shared" si="6"/>
        <v>0</v>
      </c>
    </row>
    <row r="86" spans="1:54" ht="15" customHeight="1">
      <c r="A86" s="303"/>
      <c r="C86" s="311" t="s">
        <v>5102</v>
      </c>
      <c r="D86" s="469" t="str">
        <f>IF(CNGE_2025_M1_Secc12_Sub1!D85="","",CNGE_2025_M1_Secc12_Sub1!D85)</f>
        <v/>
      </c>
      <c r="E86" s="326"/>
      <c r="F86" s="326"/>
      <c r="G86" s="327"/>
      <c r="H86" s="443"/>
      <c r="I86" s="352"/>
      <c r="J86" s="480"/>
      <c r="K86" s="351"/>
      <c r="L86" s="352"/>
      <c r="M86" s="536"/>
      <c r="N86" s="471"/>
      <c r="O86" s="472"/>
      <c r="P86" s="488" t="str">
        <f>IF(R86="","",VLOOKUP(R86,Presentación!$AL$3:$AM$573,2,FALSE))</f>
        <v/>
      </c>
      <c r="Q86" s="327"/>
      <c r="R86" s="537"/>
      <c r="S86" s="351"/>
      <c r="T86" s="352"/>
      <c r="U86" s="537"/>
      <c r="V86" s="351"/>
      <c r="W86" s="352"/>
      <c r="X86" s="480"/>
      <c r="Y86" s="351"/>
      <c r="Z86" s="352"/>
      <c r="AA86" s="226" t="s">
        <v>5620</v>
      </c>
      <c r="AB86" s="480"/>
      <c r="AC86" s="351"/>
      <c r="AD86" s="352"/>
      <c r="AE86" s="480"/>
      <c r="AF86" s="351"/>
      <c r="AG86" s="352"/>
      <c r="AH86" s="480"/>
      <c r="AI86" s="351"/>
      <c r="AJ86" s="352"/>
      <c r="AK86" s="480"/>
      <c r="AL86" s="351"/>
      <c r="AM86" s="352"/>
      <c r="AN86" s="480"/>
      <c r="AO86" s="352"/>
      <c r="AP86" s="14"/>
      <c r="AR86" s="237">
        <f>IF(OR(CNGE_2025_M1_Secc12_Sub2!$Y103&lt;&gt;1,COUNTBLANK($D86)=1),IF(COUNTBLANK(H86:AO86)=33,0,1),IF(AND(COUNTBLANK(D86)=1,COUNTA(H86:Z86)=1,COUNTA(AB86:AO86)=0),0,IF(AND(COUNTA(H86:Z86)=7,COUNTA(AB86:AM86)=4,AN86=""),0,IF(AND(COUNTA(D86:O86)=4,COUNTA(P86:Z86)=1,COUNTA(AB86:AM86)=3,AN86&lt;&gt;""),0,1))))</f>
        <v>0</v>
      </c>
      <c r="AS86" s="237">
        <f t="shared" si="0"/>
        <v>0</v>
      </c>
      <c r="AT86" s="310" t="str" cm="1">
        <f t="array" aca="1" ref="AT86" ca="1">_xlfn.TEXTJOIN("",TRUE,IFERROR((MID(X86,ROW(INDIRECT("1:"&amp;LEN(X86))),1)*1),""))</f>
        <v/>
      </c>
      <c r="AU86" s="310" t="str" cm="1">
        <f t="array" aca="1" ref="AU86" ca="1">_xlfn.TEXTJOIN("",TRUE,IFERROR((MID(AB86,ROW(INDIRECT("1:"&amp;LEN(AB86))),1)*1),""))</f>
        <v/>
      </c>
      <c r="AV86" s="237">
        <f t="shared" ca="1" si="1"/>
        <v>0</v>
      </c>
      <c r="AW86" s="237">
        <f t="shared" ca="1" si="2"/>
        <v>0</v>
      </c>
      <c r="AX86" s="310" t="str" cm="1">
        <f t="array" aca="1" ref="AX86" ca="1">_xlfn.TEXTJOIN("",TRUE,IFERROR((MID(AK86,ROW(INDIRECT("1:"&amp;LEN(AK86))),1)*1),""))</f>
        <v/>
      </c>
      <c r="AY86" s="237">
        <f t="shared" ca="1" si="3"/>
        <v>0</v>
      </c>
      <c r="AZ86">
        <f t="shared" si="4"/>
        <v>0</v>
      </c>
      <c r="BA86">
        <f t="shared" si="5"/>
        <v>-2</v>
      </c>
      <c r="BB86">
        <f t="shared" si="6"/>
        <v>0</v>
      </c>
    </row>
    <row r="87" spans="1:54" ht="15" customHeight="1">
      <c r="A87" s="303"/>
      <c r="C87" s="311" t="s">
        <v>5103</v>
      </c>
      <c r="D87" s="469" t="str">
        <f>IF(CNGE_2025_M1_Secc12_Sub1!D86="","",CNGE_2025_M1_Secc12_Sub1!D86)</f>
        <v/>
      </c>
      <c r="E87" s="326"/>
      <c r="F87" s="326"/>
      <c r="G87" s="327"/>
      <c r="H87" s="443"/>
      <c r="I87" s="352"/>
      <c r="J87" s="480"/>
      <c r="K87" s="351"/>
      <c r="L87" s="352"/>
      <c r="M87" s="536"/>
      <c r="N87" s="471"/>
      <c r="O87" s="472"/>
      <c r="P87" s="488" t="str">
        <f>IF(R87="","",VLOOKUP(R87,Presentación!$AL$3:$AM$573,2,FALSE))</f>
        <v/>
      </c>
      <c r="Q87" s="327"/>
      <c r="R87" s="537"/>
      <c r="S87" s="351"/>
      <c r="T87" s="352"/>
      <c r="U87" s="537"/>
      <c r="V87" s="351"/>
      <c r="W87" s="352"/>
      <c r="X87" s="480"/>
      <c r="Y87" s="351"/>
      <c r="Z87" s="352"/>
      <c r="AA87" s="226" t="s">
        <v>5620</v>
      </c>
      <c r="AB87" s="480"/>
      <c r="AC87" s="351"/>
      <c r="AD87" s="352"/>
      <c r="AE87" s="480"/>
      <c r="AF87" s="351"/>
      <c r="AG87" s="352"/>
      <c r="AH87" s="480"/>
      <c r="AI87" s="351"/>
      <c r="AJ87" s="352"/>
      <c r="AK87" s="480"/>
      <c r="AL87" s="351"/>
      <c r="AM87" s="352"/>
      <c r="AN87" s="480"/>
      <c r="AO87" s="352"/>
      <c r="AP87" s="14"/>
      <c r="AR87" s="237">
        <f>IF(OR(CNGE_2025_M1_Secc12_Sub2!$Y104&lt;&gt;1,COUNTBLANK($D87)=1),IF(COUNTBLANK(H87:AO87)=33,0,1),IF(AND(COUNTBLANK(D87)=1,COUNTA(H87:Z87)=1,COUNTA(AB87:AO87)=0),0,IF(AND(COUNTA(H87:Z87)=7,COUNTA(AB87:AM87)=4,AN87=""),0,IF(AND(COUNTA(D87:O87)=4,COUNTA(P87:Z87)=1,COUNTA(AB87:AM87)=3,AN87&lt;&gt;""),0,1))))</f>
        <v>0</v>
      </c>
      <c r="AS87" s="237">
        <f t="shared" si="0"/>
        <v>0</v>
      </c>
      <c r="AT87" s="310" t="str" cm="1">
        <f t="array" aca="1" ref="AT87" ca="1">_xlfn.TEXTJOIN("",TRUE,IFERROR((MID(X87,ROW(INDIRECT("1:"&amp;LEN(X87))),1)*1),""))</f>
        <v/>
      </c>
      <c r="AU87" s="310" t="str" cm="1">
        <f t="array" aca="1" ref="AU87" ca="1">_xlfn.TEXTJOIN("",TRUE,IFERROR((MID(AB87,ROW(INDIRECT("1:"&amp;LEN(AB87))),1)*1),""))</f>
        <v/>
      </c>
      <c r="AV87" s="237">
        <f t="shared" ca="1" si="1"/>
        <v>0</v>
      </c>
      <c r="AW87" s="237">
        <f t="shared" ca="1" si="2"/>
        <v>0</v>
      </c>
      <c r="AX87" s="310" t="str" cm="1">
        <f t="array" aca="1" ref="AX87" ca="1">_xlfn.TEXTJOIN("",TRUE,IFERROR((MID(AK87,ROW(INDIRECT("1:"&amp;LEN(AK87))),1)*1),""))</f>
        <v/>
      </c>
      <c r="AY87" s="237">
        <f t="shared" ca="1" si="3"/>
        <v>0</v>
      </c>
      <c r="AZ87">
        <f t="shared" si="4"/>
        <v>0</v>
      </c>
      <c r="BA87">
        <f t="shared" si="5"/>
        <v>-2</v>
      </c>
      <c r="BB87">
        <f t="shared" si="6"/>
        <v>0</v>
      </c>
    </row>
    <row r="88" spans="1:54" ht="15" customHeight="1">
      <c r="A88" s="303"/>
      <c r="C88" s="311" t="s">
        <v>5104</v>
      </c>
      <c r="D88" s="469" t="str">
        <f>IF(CNGE_2025_M1_Secc12_Sub1!D87="","",CNGE_2025_M1_Secc12_Sub1!D87)</f>
        <v/>
      </c>
      <c r="E88" s="326"/>
      <c r="F88" s="326"/>
      <c r="G88" s="327"/>
      <c r="H88" s="443"/>
      <c r="I88" s="352"/>
      <c r="J88" s="480"/>
      <c r="K88" s="351"/>
      <c r="L88" s="352"/>
      <c r="M88" s="536"/>
      <c r="N88" s="471"/>
      <c r="O88" s="472"/>
      <c r="P88" s="488" t="str">
        <f>IF(R88="","",VLOOKUP(R88,Presentación!$AL$3:$AM$573,2,FALSE))</f>
        <v/>
      </c>
      <c r="Q88" s="327"/>
      <c r="R88" s="537"/>
      <c r="S88" s="351"/>
      <c r="T88" s="352"/>
      <c r="U88" s="537"/>
      <c r="V88" s="351"/>
      <c r="W88" s="352"/>
      <c r="X88" s="480"/>
      <c r="Y88" s="351"/>
      <c r="Z88" s="352"/>
      <c r="AA88" s="226" t="s">
        <v>5620</v>
      </c>
      <c r="AB88" s="480"/>
      <c r="AC88" s="351"/>
      <c r="AD88" s="352"/>
      <c r="AE88" s="480"/>
      <c r="AF88" s="351"/>
      <c r="AG88" s="352"/>
      <c r="AH88" s="480"/>
      <c r="AI88" s="351"/>
      <c r="AJ88" s="352"/>
      <c r="AK88" s="480"/>
      <c r="AL88" s="351"/>
      <c r="AM88" s="352"/>
      <c r="AN88" s="480"/>
      <c r="AO88" s="352"/>
      <c r="AP88" s="14"/>
      <c r="AR88" s="237">
        <f>IF(OR(CNGE_2025_M1_Secc12_Sub2!$Y105&lt;&gt;1,COUNTBLANK($D88)=1),IF(COUNTBLANK(H88:AO88)=33,0,1),IF(AND(COUNTBLANK(D88)=1,COUNTA(H88:Z88)=1,COUNTA(AB88:AO88)=0),0,IF(AND(COUNTA(H88:Z88)=7,COUNTA(AB88:AM88)=4,AN88=""),0,IF(AND(COUNTA(D88:O88)=4,COUNTA(P88:Z88)=1,COUNTA(AB88:AM88)=3,AN88&lt;&gt;""),0,1))))</f>
        <v>0</v>
      </c>
      <c r="AS88" s="237">
        <f t="shared" si="0"/>
        <v>0</v>
      </c>
      <c r="AT88" s="310" t="str" cm="1">
        <f t="array" aca="1" ref="AT88" ca="1">_xlfn.TEXTJOIN("",TRUE,IFERROR((MID(X88,ROW(INDIRECT("1:"&amp;LEN(X88))),1)*1),""))</f>
        <v/>
      </c>
      <c r="AU88" s="310" t="str" cm="1">
        <f t="array" aca="1" ref="AU88" ca="1">_xlfn.TEXTJOIN("",TRUE,IFERROR((MID(AB88,ROW(INDIRECT("1:"&amp;LEN(AB88))),1)*1),""))</f>
        <v/>
      </c>
      <c r="AV88" s="237">
        <f t="shared" ca="1" si="1"/>
        <v>0</v>
      </c>
      <c r="AW88" s="237">
        <f t="shared" ca="1" si="2"/>
        <v>0</v>
      </c>
      <c r="AX88" s="310" t="str" cm="1">
        <f t="array" aca="1" ref="AX88" ca="1">_xlfn.TEXTJOIN("",TRUE,IFERROR((MID(AK88,ROW(INDIRECT("1:"&amp;LEN(AK88))),1)*1),""))</f>
        <v/>
      </c>
      <c r="AY88" s="237">
        <f t="shared" ca="1" si="3"/>
        <v>0</v>
      </c>
      <c r="AZ88">
        <f t="shared" si="4"/>
        <v>0</v>
      </c>
      <c r="BA88">
        <f t="shared" si="5"/>
        <v>-2</v>
      </c>
      <c r="BB88">
        <f t="shared" si="6"/>
        <v>0</v>
      </c>
    </row>
    <row r="89" spans="1:54" ht="15" customHeight="1">
      <c r="A89" s="303"/>
      <c r="C89" s="311" t="s">
        <v>5105</v>
      </c>
      <c r="D89" s="469" t="str">
        <f>IF(CNGE_2025_M1_Secc12_Sub1!D88="","",CNGE_2025_M1_Secc12_Sub1!D88)</f>
        <v/>
      </c>
      <c r="E89" s="326"/>
      <c r="F89" s="326"/>
      <c r="G89" s="327"/>
      <c r="H89" s="443"/>
      <c r="I89" s="352"/>
      <c r="J89" s="480"/>
      <c r="K89" s="351"/>
      <c r="L89" s="352"/>
      <c r="M89" s="536"/>
      <c r="N89" s="471"/>
      <c r="O89" s="472"/>
      <c r="P89" s="488" t="str">
        <f>IF(R89="","",VLOOKUP(R89,Presentación!$AL$3:$AM$573,2,FALSE))</f>
        <v/>
      </c>
      <c r="Q89" s="327"/>
      <c r="R89" s="537"/>
      <c r="S89" s="351"/>
      <c r="T89" s="352"/>
      <c r="U89" s="537"/>
      <c r="V89" s="351"/>
      <c r="W89" s="352"/>
      <c r="X89" s="480"/>
      <c r="Y89" s="351"/>
      <c r="Z89" s="352"/>
      <c r="AA89" s="226" t="s">
        <v>5620</v>
      </c>
      <c r="AB89" s="480"/>
      <c r="AC89" s="351"/>
      <c r="AD89" s="352"/>
      <c r="AE89" s="480"/>
      <c r="AF89" s="351"/>
      <c r="AG89" s="352"/>
      <c r="AH89" s="480"/>
      <c r="AI89" s="351"/>
      <c r="AJ89" s="352"/>
      <c r="AK89" s="480"/>
      <c r="AL89" s="351"/>
      <c r="AM89" s="352"/>
      <c r="AN89" s="480"/>
      <c r="AO89" s="352"/>
      <c r="AP89" s="14"/>
      <c r="AR89" s="237">
        <f>IF(OR(CNGE_2025_M1_Secc12_Sub2!$Y106&lt;&gt;1,COUNTBLANK($D89)=1),IF(COUNTBLANK(H89:AO89)=33,0,1),IF(AND(COUNTBLANK(D89)=1,COUNTA(H89:Z89)=1,COUNTA(AB89:AO89)=0),0,IF(AND(COUNTA(H89:Z89)=7,COUNTA(AB89:AM89)=4,AN89=""),0,IF(AND(COUNTA(D89:O89)=4,COUNTA(P89:Z89)=1,COUNTA(AB89:AM89)=3,AN89&lt;&gt;""),0,1))))</f>
        <v>0</v>
      </c>
      <c r="AS89" s="237">
        <f t="shared" si="0"/>
        <v>0</v>
      </c>
      <c r="AT89" s="310" t="str" cm="1">
        <f t="array" aca="1" ref="AT89" ca="1">_xlfn.TEXTJOIN("",TRUE,IFERROR((MID(X89,ROW(INDIRECT("1:"&amp;LEN(X89))),1)*1),""))</f>
        <v/>
      </c>
      <c r="AU89" s="310" t="str" cm="1">
        <f t="array" aca="1" ref="AU89" ca="1">_xlfn.TEXTJOIN("",TRUE,IFERROR((MID(AB89,ROW(INDIRECT("1:"&amp;LEN(AB89))),1)*1),""))</f>
        <v/>
      </c>
      <c r="AV89" s="237">
        <f t="shared" ca="1" si="1"/>
        <v>0</v>
      </c>
      <c r="AW89" s="237">
        <f t="shared" ca="1" si="2"/>
        <v>0</v>
      </c>
      <c r="AX89" s="310" t="str" cm="1">
        <f t="array" aca="1" ref="AX89" ca="1">_xlfn.TEXTJOIN("",TRUE,IFERROR((MID(AK89,ROW(INDIRECT("1:"&amp;LEN(AK89))),1)*1),""))</f>
        <v/>
      </c>
      <c r="AY89" s="237">
        <f t="shared" ca="1" si="3"/>
        <v>0</v>
      </c>
      <c r="AZ89">
        <f t="shared" si="4"/>
        <v>0</v>
      </c>
      <c r="BA89">
        <f t="shared" si="5"/>
        <v>-2</v>
      </c>
      <c r="BB89">
        <f t="shared" si="6"/>
        <v>0</v>
      </c>
    </row>
    <row r="90" spans="1:54" ht="15" customHeight="1">
      <c r="A90" s="303"/>
      <c r="C90" s="311" t="s">
        <v>5106</v>
      </c>
      <c r="D90" s="469" t="str">
        <f>IF(CNGE_2025_M1_Secc12_Sub1!D89="","",CNGE_2025_M1_Secc12_Sub1!D89)</f>
        <v/>
      </c>
      <c r="E90" s="326"/>
      <c r="F90" s="326"/>
      <c r="G90" s="327"/>
      <c r="H90" s="443"/>
      <c r="I90" s="352"/>
      <c r="J90" s="480"/>
      <c r="K90" s="351"/>
      <c r="L90" s="352"/>
      <c r="M90" s="536"/>
      <c r="N90" s="471"/>
      <c r="O90" s="472"/>
      <c r="P90" s="488" t="str">
        <f>IF(R90="","",VLOOKUP(R90,Presentación!$AL$3:$AM$573,2,FALSE))</f>
        <v/>
      </c>
      <c r="Q90" s="327"/>
      <c r="R90" s="537"/>
      <c r="S90" s="351"/>
      <c r="T90" s="352"/>
      <c r="U90" s="537"/>
      <c r="V90" s="351"/>
      <c r="W90" s="352"/>
      <c r="X90" s="480"/>
      <c r="Y90" s="351"/>
      <c r="Z90" s="352"/>
      <c r="AA90" s="226" t="s">
        <v>5620</v>
      </c>
      <c r="AB90" s="480"/>
      <c r="AC90" s="351"/>
      <c r="AD90" s="352"/>
      <c r="AE90" s="480"/>
      <c r="AF90" s="351"/>
      <c r="AG90" s="352"/>
      <c r="AH90" s="480"/>
      <c r="AI90" s="351"/>
      <c r="AJ90" s="352"/>
      <c r="AK90" s="480"/>
      <c r="AL90" s="351"/>
      <c r="AM90" s="352"/>
      <c r="AN90" s="480"/>
      <c r="AO90" s="352"/>
      <c r="AP90" s="14"/>
      <c r="AR90" s="237">
        <f>IF(OR(CNGE_2025_M1_Secc12_Sub2!$Y107&lt;&gt;1,COUNTBLANK($D90)=1),IF(COUNTBLANK(H90:AO90)=33,0,1),IF(AND(COUNTBLANK(D90)=1,COUNTA(H90:Z90)=1,COUNTA(AB90:AO90)=0),0,IF(AND(COUNTA(H90:Z90)=7,COUNTA(AB90:AM90)=4,AN90=""),0,IF(AND(COUNTA(D90:O90)=4,COUNTA(P90:Z90)=1,COUNTA(AB90:AM90)=3,AN90&lt;&gt;""),0,1))))</f>
        <v>0</v>
      </c>
      <c r="AS90" s="237">
        <f t="shared" si="0"/>
        <v>0</v>
      </c>
      <c r="AT90" s="310" t="str" cm="1">
        <f t="array" aca="1" ref="AT90" ca="1">_xlfn.TEXTJOIN("",TRUE,IFERROR((MID(X90,ROW(INDIRECT("1:"&amp;LEN(X90))),1)*1),""))</f>
        <v/>
      </c>
      <c r="AU90" s="310" t="str" cm="1">
        <f t="array" aca="1" ref="AU90" ca="1">_xlfn.TEXTJOIN("",TRUE,IFERROR((MID(AB90,ROW(INDIRECT("1:"&amp;LEN(AB90))),1)*1),""))</f>
        <v/>
      </c>
      <c r="AV90" s="237">
        <f t="shared" ca="1" si="1"/>
        <v>0</v>
      </c>
      <c r="AW90" s="237">
        <f t="shared" ca="1" si="2"/>
        <v>0</v>
      </c>
      <c r="AX90" s="310" t="str" cm="1">
        <f t="array" aca="1" ref="AX90" ca="1">_xlfn.TEXTJOIN("",TRUE,IFERROR((MID(AK90,ROW(INDIRECT("1:"&amp;LEN(AK90))),1)*1),""))</f>
        <v/>
      </c>
      <c r="AY90" s="237">
        <f t="shared" ca="1" si="3"/>
        <v>0</v>
      </c>
      <c r="AZ90">
        <f t="shared" si="4"/>
        <v>0</v>
      </c>
      <c r="BA90">
        <f t="shared" si="5"/>
        <v>-2</v>
      </c>
      <c r="BB90">
        <f t="shared" si="6"/>
        <v>0</v>
      </c>
    </row>
    <row r="91" spans="1:54" ht="15" customHeight="1">
      <c r="A91" s="303"/>
      <c r="C91" s="311" t="s">
        <v>5107</v>
      </c>
      <c r="D91" s="469" t="str">
        <f>IF(CNGE_2025_M1_Secc12_Sub1!D90="","",CNGE_2025_M1_Secc12_Sub1!D90)</f>
        <v/>
      </c>
      <c r="E91" s="326"/>
      <c r="F91" s="326"/>
      <c r="G91" s="327"/>
      <c r="H91" s="443"/>
      <c r="I91" s="352"/>
      <c r="J91" s="480"/>
      <c r="K91" s="351"/>
      <c r="L91" s="352"/>
      <c r="M91" s="536"/>
      <c r="N91" s="471"/>
      <c r="O91" s="472"/>
      <c r="P91" s="488" t="str">
        <f>IF(R91="","",VLOOKUP(R91,Presentación!$AL$3:$AM$573,2,FALSE))</f>
        <v/>
      </c>
      <c r="Q91" s="327"/>
      <c r="R91" s="537"/>
      <c r="S91" s="351"/>
      <c r="T91" s="352"/>
      <c r="U91" s="537"/>
      <c r="V91" s="351"/>
      <c r="W91" s="352"/>
      <c r="X91" s="480"/>
      <c r="Y91" s="351"/>
      <c r="Z91" s="352"/>
      <c r="AA91" s="226" t="s">
        <v>5620</v>
      </c>
      <c r="AB91" s="480"/>
      <c r="AC91" s="351"/>
      <c r="AD91" s="352"/>
      <c r="AE91" s="480"/>
      <c r="AF91" s="351"/>
      <c r="AG91" s="352"/>
      <c r="AH91" s="480"/>
      <c r="AI91" s="351"/>
      <c r="AJ91" s="352"/>
      <c r="AK91" s="480"/>
      <c r="AL91" s="351"/>
      <c r="AM91" s="352"/>
      <c r="AN91" s="480"/>
      <c r="AO91" s="352"/>
      <c r="AP91" s="14"/>
      <c r="AR91" s="237">
        <f>IF(OR(CNGE_2025_M1_Secc12_Sub2!$Y108&lt;&gt;1,COUNTBLANK($D91)=1),IF(COUNTBLANK(H91:AO91)=33,0,1),IF(AND(COUNTBLANK(D91)=1,COUNTA(H91:Z91)=1,COUNTA(AB91:AO91)=0),0,IF(AND(COUNTA(H91:Z91)=7,COUNTA(AB91:AM91)=4,AN91=""),0,IF(AND(COUNTA(D91:O91)=4,COUNTA(P91:Z91)=1,COUNTA(AB91:AM91)=3,AN91&lt;&gt;""),0,1))))</f>
        <v>0</v>
      </c>
      <c r="AS91" s="237">
        <f t="shared" si="0"/>
        <v>0</v>
      </c>
      <c r="AT91" s="310" t="str" cm="1">
        <f t="array" aca="1" ref="AT91" ca="1">_xlfn.TEXTJOIN("",TRUE,IFERROR((MID(X91,ROW(INDIRECT("1:"&amp;LEN(X91))),1)*1),""))</f>
        <v/>
      </c>
      <c r="AU91" s="310" t="str" cm="1">
        <f t="array" aca="1" ref="AU91" ca="1">_xlfn.TEXTJOIN("",TRUE,IFERROR((MID(AB91,ROW(INDIRECT("1:"&amp;LEN(AB91))),1)*1),""))</f>
        <v/>
      </c>
      <c r="AV91" s="237">
        <f t="shared" ca="1" si="1"/>
        <v>0</v>
      </c>
      <c r="AW91" s="237">
        <f t="shared" ca="1" si="2"/>
        <v>0</v>
      </c>
      <c r="AX91" s="310" t="str" cm="1">
        <f t="array" aca="1" ref="AX91" ca="1">_xlfn.TEXTJOIN("",TRUE,IFERROR((MID(AK91,ROW(INDIRECT("1:"&amp;LEN(AK91))),1)*1),""))</f>
        <v/>
      </c>
      <c r="AY91" s="237">
        <f t="shared" ca="1" si="3"/>
        <v>0</v>
      </c>
      <c r="AZ91">
        <f t="shared" si="4"/>
        <v>0</v>
      </c>
      <c r="BA91">
        <f t="shared" si="5"/>
        <v>-2</v>
      </c>
      <c r="BB91">
        <f t="shared" si="6"/>
        <v>0</v>
      </c>
    </row>
    <row r="92" spans="1:54" ht="15" customHeight="1">
      <c r="A92" s="303"/>
      <c r="C92" s="311" t="s">
        <v>5108</v>
      </c>
      <c r="D92" s="469" t="str">
        <f>IF(CNGE_2025_M1_Secc12_Sub1!D91="","",CNGE_2025_M1_Secc12_Sub1!D91)</f>
        <v/>
      </c>
      <c r="E92" s="326"/>
      <c r="F92" s="326"/>
      <c r="G92" s="327"/>
      <c r="H92" s="443"/>
      <c r="I92" s="352"/>
      <c r="J92" s="480"/>
      <c r="K92" s="351"/>
      <c r="L92" s="352"/>
      <c r="M92" s="536"/>
      <c r="N92" s="471"/>
      <c r="O92" s="472"/>
      <c r="P92" s="488" t="str">
        <f>IF(R92="","",VLOOKUP(R92,Presentación!$AL$3:$AM$573,2,FALSE))</f>
        <v/>
      </c>
      <c r="Q92" s="327"/>
      <c r="R92" s="537"/>
      <c r="S92" s="351"/>
      <c r="T92" s="352"/>
      <c r="U92" s="537"/>
      <c r="V92" s="351"/>
      <c r="W92" s="352"/>
      <c r="X92" s="480"/>
      <c r="Y92" s="351"/>
      <c r="Z92" s="352"/>
      <c r="AA92" s="226" t="s">
        <v>5620</v>
      </c>
      <c r="AB92" s="480"/>
      <c r="AC92" s="351"/>
      <c r="AD92" s="352"/>
      <c r="AE92" s="480"/>
      <c r="AF92" s="351"/>
      <c r="AG92" s="352"/>
      <c r="AH92" s="480"/>
      <c r="AI92" s="351"/>
      <c r="AJ92" s="352"/>
      <c r="AK92" s="480"/>
      <c r="AL92" s="351"/>
      <c r="AM92" s="352"/>
      <c r="AN92" s="480"/>
      <c r="AO92" s="352"/>
      <c r="AP92" s="14"/>
      <c r="AR92" s="237">
        <f>IF(OR(CNGE_2025_M1_Secc12_Sub2!$Y109&lt;&gt;1,COUNTBLANK($D92)=1),IF(COUNTBLANK(H92:AO92)=33,0,1),IF(AND(COUNTBLANK(D92)=1,COUNTA(H92:Z92)=1,COUNTA(AB92:AO92)=0),0,IF(AND(COUNTA(H92:Z92)=7,COUNTA(AB92:AM92)=4,AN92=""),0,IF(AND(COUNTA(D92:O92)=4,COUNTA(P92:Z92)=1,COUNTA(AB92:AM92)=3,AN92&lt;&gt;""),0,1))))</f>
        <v>0</v>
      </c>
      <c r="AS92" s="237">
        <f t="shared" si="0"/>
        <v>0</v>
      </c>
      <c r="AT92" s="310" t="str" cm="1">
        <f t="array" aca="1" ref="AT92" ca="1">_xlfn.TEXTJOIN("",TRUE,IFERROR((MID(X92,ROW(INDIRECT("1:"&amp;LEN(X92))),1)*1),""))</f>
        <v/>
      </c>
      <c r="AU92" s="310" t="str" cm="1">
        <f t="array" aca="1" ref="AU92" ca="1">_xlfn.TEXTJOIN("",TRUE,IFERROR((MID(AB92,ROW(INDIRECT("1:"&amp;LEN(AB92))),1)*1),""))</f>
        <v/>
      </c>
      <c r="AV92" s="237">
        <f t="shared" ca="1" si="1"/>
        <v>0</v>
      </c>
      <c r="AW92" s="237">
        <f t="shared" ca="1" si="2"/>
        <v>0</v>
      </c>
      <c r="AX92" s="310" t="str" cm="1">
        <f t="array" aca="1" ref="AX92" ca="1">_xlfn.TEXTJOIN("",TRUE,IFERROR((MID(AK92,ROW(INDIRECT("1:"&amp;LEN(AK92))),1)*1),""))</f>
        <v/>
      </c>
      <c r="AY92" s="237">
        <f t="shared" ca="1" si="3"/>
        <v>0</v>
      </c>
      <c r="AZ92">
        <f t="shared" si="4"/>
        <v>0</v>
      </c>
      <c r="BA92">
        <f t="shared" si="5"/>
        <v>-2</v>
      </c>
      <c r="BB92">
        <f t="shared" si="6"/>
        <v>0</v>
      </c>
    </row>
    <row r="93" spans="1:54" ht="15" customHeight="1">
      <c r="A93" s="303"/>
      <c r="C93" s="311" t="s">
        <v>5109</v>
      </c>
      <c r="D93" s="469" t="str">
        <f>IF(CNGE_2025_M1_Secc12_Sub1!D92="","",CNGE_2025_M1_Secc12_Sub1!D92)</f>
        <v/>
      </c>
      <c r="E93" s="326"/>
      <c r="F93" s="326"/>
      <c r="G93" s="327"/>
      <c r="H93" s="443"/>
      <c r="I93" s="352"/>
      <c r="J93" s="480"/>
      <c r="K93" s="351"/>
      <c r="L93" s="352"/>
      <c r="M93" s="536"/>
      <c r="N93" s="471"/>
      <c r="O93" s="472"/>
      <c r="P93" s="488" t="str">
        <f>IF(R93="","",VLOOKUP(R93,Presentación!$AL$3:$AM$573,2,FALSE))</f>
        <v/>
      </c>
      <c r="Q93" s="327"/>
      <c r="R93" s="537"/>
      <c r="S93" s="351"/>
      <c r="T93" s="352"/>
      <c r="U93" s="537"/>
      <c r="V93" s="351"/>
      <c r="W93" s="352"/>
      <c r="X93" s="480"/>
      <c r="Y93" s="351"/>
      <c r="Z93" s="352"/>
      <c r="AA93" s="226" t="s">
        <v>5620</v>
      </c>
      <c r="AB93" s="480"/>
      <c r="AC93" s="351"/>
      <c r="AD93" s="352"/>
      <c r="AE93" s="480"/>
      <c r="AF93" s="351"/>
      <c r="AG93" s="352"/>
      <c r="AH93" s="480"/>
      <c r="AI93" s="351"/>
      <c r="AJ93" s="352"/>
      <c r="AK93" s="480"/>
      <c r="AL93" s="351"/>
      <c r="AM93" s="352"/>
      <c r="AN93" s="480"/>
      <c r="AO93" s="352"/>
      <c r="AP93" s="14"/>
      <c r="AR93" s="237">
        <f>IF(OR(CNGE_2025_M1_Secc12_Sub2!$Y110&lt;&gt;1,COUNTBLANK($D93)=1),IF(COUNTBLANK(H93:AO93)=33,0,1),IF(AND(COUNTBLANK(D93)=1,COUNTA(H93:Z93)=1,COUNTA(AB93:AO93)=0),0,IF(AND(COUNTA(H93:Z93)=7,COUNTA(AB93:AM93)=4,AN93=""),0,IF(AND(COUNTA(D93:O93)=4,COUNTA(P93:Z93)=1,COUNTA(AB93:AM93)=3,AN93&lt;&gt;""),0,1))))</f>
        <v>0</v>
      </c>
      <c r="AS93" s="237">
        <f t="shared" si="0"/>
        <v>0</v>
      </c>
      <c r="AT93" s="310" t="str" cm="1">
        <f t="array" aca="1" ref="AT93" ca="1">_xlfn.TEXTJOIN("",TRUE,IFERROR((MID(X93,ROW(INDIRECT("1:"&amp;LEN(X93))),1)*1),""))</f>
        <v/>
      </c>
      <c r="AU93" s="310" t="str" cm="1">
        <f t="array" aca="1" ref="AU93" ca="1">_xlfn.TEXTJOIN("",TRUE,IFERROR((MID(AB93,ROW(INDIRECT("1:"&amp;LEN(AB93))),1)*1),""))</f>
        <v/>
      </c>
      <c r="AV93" s="237">
        <f t="shared" ca="1" si="1"/>
        <v>0</v>
      </c>
      <c r="AW93" s="237">
        <f t="shared" ca="1" si="2"/>
        <v>0</v>
      </c>
      <c r="AX93" s="310" t="str" cm="1">
        <f t="array" aca="1" ref="AX93" ca="1">_xlfn.TEXTJOIN("",TRUE,IFERROR((MID(AK93,ROW(INDIRECT("1:"&amp;LEN(AK93))),1)*1),""))</f>
        <v/>
      </c>
      <c r="AY93" s="237">
        <f t="shared" ca="1" si="3"/>
        <v>0</v>
      </c>
      <c r="AZ93">
        <f t="shared" si="4"/>
        <v>0</v>
      </c>
      <c r="BA93">
        <f t="shared" si="5"/>
        <v>-2</v>
      </c>
      <c r="BB93">
        <f t="shared" si="6"/>
        <v>0</v>
      </c>
    </row>
    <row r="94" spans="1:54" ht="15" customHeight="1">
      <c r="A94" s="303"/>
      <c r="C94" s="311" t="s">
        <v>5110</v>
      </c>
      <c r="D94" s="469" t="str">
        <f>IF(CNGE_2025_M1_Secc12_Sub1!D93="","",CNGE_2025_M1_Secc12_Sub1!D93)</f>
        <v/>
      </c>
      <c r="E94" s="326"/>
      <c r="F94" s="326"/>
      <c r="G94" s="327"/>
      <c r="H94" s="443"/>
      <c r="I94" s="352"/>
      <c r="J94" s="480"/>
      <c r="K94" s="351"/>
      <c r="L94" s="352"/>
      <c r="M94" s="536"/>
      <c r="N94" s="471"/>
      <c r="O94" s="472"/>
      <c r="P94" s="488" t="str">
        <f>IF(R94="","",VLOOKUP(R94,Presentación!$AL$3:$AM$573,2,FALSE))</f>
        <v/>
      </c>
      <c r="Q94" s="327"/>
      <c r="R94" s="537"/>
      <c r="S94" s="351"/>
      <c r="T94" s="352"/>
      <c r="U94" s="537"/>
      <c r="V94" s="351"/>
      <c r="W94" s="352"/>
      <c r="X94" s="480"/>
      <c r="Y94" s="351"/>
      <c r="Z94" s="352"/>
      <c r="AA94" s="226" t="s">
        <v>5620</v>
      </c>
      <c r="AB94" s="480"/>
      <c r="AC94" s="351"/>
      <c r="AD94" s="352"/>
      <c r="AE94" s="480"/>
      <c r="AF94" s="351"/>
      <c r="AG94" s="352"/>
      <c r="AH94" s="480"/>
      <c r="AI94" s="351"/>
      <c r="AJ94" s="352"/>
      <c r="AK94" s="480"/>
      <c r="AL94" s="351"/>
      <c r="AM94" s="352"/>
      <c r="AN94" s="480"/>
      <c r="AO94" s="352"/>
      <c r="AP94" s="14"/>
      <c r="AR94" s="237">
        <f>IF(OR(CNGE_2025_M1_Secc12_Sub2!$Y111&lt;&gt;1,COUNTBLANK($D94)=1),IF(COUNTBLANK(H94:AO94)=33,0,1),IF(AND(COUNTBLANK(D94)=1,COUNTA(H94:Z94)=1,COUNTA(AB94:AO94)=0),0,IF(AND(COUNTA(H94:Z94)=7,COUNTA(AB94:AM94)=4,AN94=""),0,IF(AND(COUNTA(D94:O94)=4,COUNTA(P94:Z94)=1,COUNTA(AB94:AM94)=3,AN94&lt;&gt;""),0,1))))</f>
        <v>0</v>
      </c>
      <c r="AS94" s="237">
        <f t="shared" si="0"/>
        <v>0</v>
      </c>
      <c r="AT94" s="310" t="str" cm="1">
        <f t="array" aca="1" ref="AT94" ca="1">_xlfn.TEXTJOIN("",TRUE,IFERROR((MID(X94,ROW(INDIRECT("1:"&amp;LEN(X94))),1)*1),""))</f>
        <v/>
      </c>
      <c r="AU94" s="310" t="str" cm="1">
        <f t="array" aca="1" ref="AU94" ca="1">_xlfn.TEXTJOIN("",TRUE,IFERROR((MID(AB94,ROW(INDIRECT("1:"&amp;LEN(AB94))),1)*1),""))</f>
        <v/>
      </c>
      <c r="AV94" s="237">
        <f t="shared" ca="1" si="1"/>
        <v>0</v>
      </c>
      <c r="AW94" s="237">
        <f t="shared" ca="1" si="2"/>
        <v>0</v>
      </c>
      <c r="AX94" s="310" t="str" cm="1">
        <f t="array" aca="1" ref="AX94" ca="1">_xlfn.TEXTJOIN("",TRUE,IFERROR((MID(AK94,ROW(INDIRECT("1:"&amp;LEN(AK94))),1)*1),""))</f>
        <v/>
      </c>
      <c r="AY94" s="237">
        <f t="shared" ca="1" si="3"/>
        <v>0</v>
      </c>
      <c r="AZ94">
        <f t="shared" si="4"/>
        <v>0</v>
      </c>
      <c r="BA94">
        <f t="shared" si="5"/>
        <v>-2</v>
      </c>
      <c r="BB94">
        <f t="shared" si="6"/>
        <v>0</v>
      </c>
    </row>
    <row r="95" spans="1:54" ht="15" customHeight="1">
      <c r="A95" s="303"/>
      <c r="C95" s="311" t="s">
        <v>5111</v>
      </c>
      <c r="D95" s="469" t="str">
        <f>IF(CNGE_2025_M1_Secc12_Sub1!D94="","",CNGE_2025_M1_Secc12_Sub1!D94)</f>
        <v/>
      </c>
      <c r="E95" s="326"/>
      <c r="F95" s="326"/>
      <c r="G95" s="327"/>
      <c r="H95" s="443"/>
      <c r="I95" s="352"/>
      <c r="J95" s="480"/>
      <c r="K95" s="351"/>
      <c r="L95" s="352"/>
      <c r="M95" s="536"/>
      <c r="N95" s="471"/>
      <c r="O95" s="472"/>
      <c r="P95" s="488" t="str">
        <f>IF(R95="","",VLOOKUP(R95,Presentación!$AL$3:$AM$573,2,FALSE))</f>
        <v/>
      </c>
      <c r="Q95" s="327"/>
      <c r="R95" s="537"/>
      <c r="S95" s="351"/>
      <c r="T95" s="352"/>
      <c r="U95" s="537"/>
      <c r="V95" s="351"/>
      <c r="W95" s="352"/>
      <c r="X95" s="480"/>
      <c r="Y95" s="351"/>
      <c r="Z95" s="352"/>
      <c r="AA95" s="226" t="s">
        <v>5620</v>
      </c>
      <c r="AB95" s="480"/>
      <c r="AC95" s="351"/>
      <c r="AD95" s="352"/>
      <c r="AE95" s="480"/>
      <c r="AF95" s="351"/>
      <c r="AG95" s="352"/>
      <c r="AH95" s="480"/>
      <c r="AI95" s="351"/>
      <c r="AJ95" s="352"/>
      <c r="AK95" s="480"/>
      <c r="AL95" s="351"/>
      <c r="AM95" s="352"/>
      <c r="AN95" s="480"/>
      <c r="AO95" s="352"/>
      <c r="AP95" s="14"/>
      <c r="AR95" s="237">
        <f>IF(OR(CNGE_2025_M1_Secc12_Sub2!$Y112&lt;&gt;1,COUNTBLANK($D95)=1),IF(COUNTBLANK(H95:AO95)=33,0,1),IF(AND(COUNTBLANK(D95)=1,COUNTA(H95:Z95)=1,COUNTA(AB95:AO95)=0),0,IF(AND(COUNTA(H95:Z95)=7,COUNTA(AB95:AM95)=4,AN95=""),0,IF(AND(COUNTA(D95:O95)=4,COUNTA(P95:Z95)=1,COUNTA(AB95:AM95)=3,AN95&lt;&gt;""),0,1))))</f>
        <v>0</v>
      </c>
      <c r="AS95" s="237">
        <f t="shared" si="0"/>
        <v>0</v>
      </c>
      <c r="AT95" s="310" t="str" cm="1">
        <f t="array" aca="1" ref="AT95" ca="1">_xlfn.TEXTJOIN("",TRUE,IFERROR((MID(X95,ROW(INDIRECT("1:"&amp;LEN(X95))),1)*1),""))</f>
        <v/>
      </c>
      <c r="AU95" s="310" t="str" cm="1">
        <f t="array" aca="1" ref="AU95" ca="1">_xlfn.TEXTJOIN("",TRUE,IFERROR((MID(AB95,ROW(INDIRECT("1:"&amp;LEN(AB95))),1)*1),""))</f>
        <v/>
      </c>
      <c r="AV95" s="237">
        <f t="shared" ca="1" si="1"/>
        <v>0</v>
      </c>
      <c r="AW95" s="237">
        <f t="shared" ca="1" si="2"/>
        <v>0</v>
      </c>
      <c r="AX95" s="310" t="str" cm="1">
        <f t="array" aca="1" ref="AX95" ca="1">_xlfn.TEXTJOIN("",TRUE,IFERROR((MID(AK95,ROW(INDIRECT("1:"&amp;LEN(AK95))),1)*1),""))</f>
        <v/>
      </c>
      <c r="AY95" s="237">
        <f t="shared" ca="1" si="3"/>
        <v>0</v>
      </c>
      <c r="AZ95">
        <f t="shared" si="4"/>
        <v>0</v>
      </c>
      <c r="BA95">
        <f t="shared" si="5"/>
        <v>-2</v>
      </c>
      <c r="BB95">
        <f t="shared" si="6"/>
        <v>0</v>
      </c>
    </row>
    <row r="96" spans="1:54" ht="15" customHeight="1">
      <c r="A96" s="303"/>
      <c r="C96" s="311" t="s">
        <v>5112</v>
      </c>
      <c r="D96" s="469" t="str">
        <f>IF(CNGE_2025_M1_Secc12_Sub1!D95="","",CNGE_2025_M1_Secc12_Sub1!D95)</f>
        <v/>
      </c>
      <c r="E96" s="326"/>
      <c r="F96" s="326"/>
      <c r="G96" s="327"/>
      <c r="H96" s="443"/>
      <c r="I96" s="352"/>
      <c r="J96" s="480"/>
      <c r="K96" s="351"/>
      <c r="L96" s="352"/>
      <c r="M96" s="536"/>
      <c r="N96" s="471"/>
      <c r="O96" s="472"/>
      <c r="P96" s="488" t="str">
        <f>IF(R96="","",VLOOKUP(R96,Presentación!$AL$3:$AM$573,2,FALSE))</f>
        <v/>
      </c>
      <c r="Q96" s="327"/>
      <c r="R96" s="537"/>
      <c r="S96" s="351"/>
      <c r="T96" s="352"/>
      <c r="U96" s="537"/>
      <c r="V96" s="351"/>
      <c r="W96" s="352"/>
      <c r="X96" s="480"/>
      <c r="Y96" s="351"/>
      <c r="Z96" s="352"/>
      <c r="AA96" s="226" t="s">
        <v>5620</v>
      </c>
      <c r="AB96" s="480"/>
      <c r="AC96" s="351"/>
      <c r="AD96" s="352"/>
      <c r="AE96" s="480"/>
      <c r="AF96" s="351"/>
      <c r="AG96" s="352"/>
      <c r="AH96" s="480"/>
      <c r="AI96" s="351"/>
      <c r="AJ96" s="352"/>
      <c r="AK96" s="480"/>
      <c r="AL96" s="351"/>
      <c r="AM96" s="352"/>
      <c r="AN96" s="480"/>
      <c r="AO96" s="352"/>
      <c r="AP96" s="14"/>
      <c r="AR96" s="237">
        <f>IF(OR(CNGE_2025_M1_Secc12_Sub2!$Y113&lt;&gt;1,COUNTBLANK($D96)=1),IF(COUNTBLANK(H96:AO96)=33,0,1),IF(AND(COUNTBLANK(D96)=1,COUNTA(H96:Z96)=1,COUNTA(AB96:AO96)=0),0,IF(AND(COUNTA(H96:Z96)=7,COUNTA(AB96:AM96)=4,AN96=""),0,IF(AND(COUNTA(D96:O96)=4,COUNTA(P96:Z96)=1,COUNTA(AB96:AM96)=3,AN96&lt;&gt;""),0,1))))</f>
        <v>0</v>
      </c>
      <c r="AS96" s="237">
        <f t="shared" ref="AS96:AS150" si="7">IF(SUM(COUNTIF(M96,"NS"),COUNTIF(U96:AM96,"NS")),1,0)</f>
        <v>0</v>
      </c>
      <c r="AT96" s="310" t="str" cm="1">
        <f t="array" aca="1" ref="AT96" ca="1">_xlfn.TEXTJOIN("",TRUE,IFERROR((MID(X96,ROW(INDIRECT("1:"&amp;LEN(X96))),1)*1),""))</f>
        <v/>
      </c>
      <c r="AU96" s="310" t="str" cm="1">
        <f t="array" aca="1" ref="AU96" ca="1">_xlfn.TEXTJOIN("",TRUE,IFERROR((MID(AB96,ROW(INDIRECT("1:"&amp;LEN(AB96))),1)*1),""))</f>
        <v/>
      </c>
      <c r="AV96" s="237">
        <f t="shared" ref="AV96:AV149" ca="1" si="8">IF(AND(X96&lt;&gt;"NS",X96&lt;&gt;"NA",LEN(AT96)&gt;8),1,0)</f>
        <v>0</v>
      </c>
      <c r="AW96" s="237">
        <f t="shared" ref="AW96:AW149" ca="1" si="9">IF(AND(AB96&lt;&gt;"NS",AB96&lt;&gt;"NA",LEN(AU96)&gt;9),1,0)</f>
        <v>0</v>
      </c>
      <c r="AX96" s="310" t="str" cm="1">
        <f t="array" aca="1" ref="AX96" ca="1">_xlfn.TEXTJOIN("",TRUE,IFERROR((MID(AK96,ROW(INDIRECT("1:"&amp;LEN(AK96))),1)*1),""))</f>
        <v/>
      </c>
      <c r="AY96" s="237">
        <f t="shared" ref="AY96:AY150" ca="1" si="10">IF(OR(AK96="",AK96="NS",AK96="NA",LEN(AX96)=10),0,1)</f>
        <v>0</v>
      </c>
      <c r="AZ96">
        <f t="shared" ref="AZ96:AZ150" si="11">IF(OR(ISNUMBER(M96),M96="",M96="NA",M96="NS"),0,1)</f>
        <v>0</v>
      </c>
      <c r="BA96">
        <f t="shared" ref="BA96:BA150" si="12">IF(OR(M96="NS",M96="NA"),0,LEN(M96)-LEN(INT(M96))-1)</f>
        <v>-2</v>
      </c>
      <c r="BB96">
        <f t="shared" ref="BB96:BB150" si="13">IF(BA96&lt;1,0,1)</f>
        <v>0</v>
      </c>
    </row>
    <row r="97" spans="1:54" ht="15" customHeight="1">
      <c r="A97" s="303"/>
      <c r="C97" s="311" t="s">
        <v>5113</v>
      </c>
      <c r="D97" s="469" t="str">
        <f>IF(CNGE_2025_M1_Secc12_Sub1!D96="","",CNGE_2025_M1_Secc12_Sub1!D96)</f>
        <v/>
      </c>
      <c r="E97" s="326"/>
      <c r="F97" s="326"/>
      <c r="G97" s="327"/>
      <c r="H97" s="443"/>
      <c r="I97" s="352"/>
      <c r="J97" s="480"/>
      <c r="K97" s="351"/>
      <c r="L97" s="352"/>
      <c r="M97" s="536"/>
      <c r="N97" s="471"/>
      <c r="O97" s="472"/>
      <c r="P97" s="488" t="str">
        <f>IF(R97="","",VLOOKUP(R97,Presentación!$AL$3:$AM$573,2,FALSE))</f>
        <v/>
      </c>
      <c r="Q97" s="327"/>
      <c r="R97" s="537"/>
      <c r="S97" s="351"/>
      <c r="T97" s="352"/>
      <c r="U97" s="537"/>
      <c r="V97" s="351"/>
      <c r="W97" s="352"/>
      <c r="X97" s="480"/>
      <c r="Y97" s="351"/>
      <c r="Z97" s="352"/>
      <c r="AA97" s="226" t="s">
        <v>5620</v>
      </c>
      <c r="AB97" s="480"/>
      <c r="AC97" s="351"/>
      <c r="AD97" s="352"/>
      <c r="AE97" s="480"/>
      <c r="AF97" s="351"/>
      <c r="AG97" s="352"/>
      <c r="AH97" s="480"/>
      <c r="AI97" s="351"/>
      <c r="AJ97" s="352"/>
      <c r="AK97" s="480"/>
      <c r="AL97" s="351"/>
      <c r="AM97" s="352"/>
      <c r="AN97" s="480"/>
      <c r="AO97" s="352"/>
      <c r="AP97" s="14"/>
      <c r="AR97" s="237">
        <f>IF(OR(CNGE_2025_M1_Secc12_Sub2!$Y114&lt;&gt;1,COUNTBLANK($D97)=1),IF(COUNTBLANK(H97:AO97)=33,0,1),IF(AND(COUNTBLANK(D97)=1,COUNTA(H97:Z97)=1,COUNTA(AB97:AO97)=0),0,IF(AND(COUNTA(H97:Z97)=7,COUNTA(AB97:AM97)=4,AN97=""),0,IF(AND(COUNTA(D97:O97)=4,COUNTA(P97:Z97)=1,COUNTA(AB97:AM97)=3,AN97&lt;&gt;""),0,1))))</f>
        <v>0</v>
      </c>
      <c r="AS97" s="237">
        <f t="shared" si="7"/>
        <v>0</v>
      </c>
      <c r="AT97" s="310" t="str" cm="1">
        <f t="array" aca="1" ref="AT97" ca="1">_xlfn.TEXTJOIN("",TRUE,IFERROR((MID(X97,ROW(INDIRECT("1:"&amp;LEN(X97))),1)*1),""))</f>
        <v/>
      </c>
      <c r="AU97" s="310" t="str" cm="1">
        <f t="array" aca="1" ref="AU97" ca="1">_xlfn.TEXTJOIN("",TRUE,IFERROR((MID(AB97,ROW(INDIRECT("1:"&amp;LEN(AB97))),1)*1),""))</f>
        <v/>
      </c>
      <c r="AV97" s="237">
        <f t="shared" ca="1" si="8"/>
        <v>0</v>
      </c>
      <c r="AW97" s="237">
        <f t="shared" ca="1" si="9"/>
        <v>0</v>
      </c>
      <c r="AX97" s="310" t="str" cm="1">
        <f t="array" aca="1" ref="AX97" ca="1">_xlfn.TEXTJOIN("",TRUE,IFERROR((MID(AK97,ROW(INDIRECT("1:"&amp;LEN(AK97))),1)*1),""))</f>
        <v/>
      </c>
      <c r="AY97" s="237">
        <f t="shared" ca="1" si="10"/>
        <v>0</v>
      </c>
      <c r="AZ97">
        <f t="shared" si="11"/>
        <v>0</v>
      </c>
      <c r="BA97">
        <f t="shared" si="12"/>
        <v>-2</v>
      </c>
      <c r="BB97">
        <f t="shared" si="13"/>
        <v>0</v>
      </c>
    </row>
    <row r="98" spans="1:54" ht="15" customHeight="1">
      <c r="A98" s="303"/>
      <c r="C98" s="311" t="s">
        <v>5114</v>
      </c>
      <c r="D98" s="469" t="str">
        <f>IF(CNGE_2025_M1_Secc12_Sub1!D97="","",CNGE_2025_M1_Secc12_Sub1!D97)</f>
        <v/>
      </c>
      <c r="E98" s="326"/>
      <c r="F98" s="326"/>
      <c r="G98" s="327"/>
      <c r="H98" s="443"/>
      <c r="I98" s="352"/>
      <c r="J98" s="480"/>
      <c r="K98" s="351"/>
      <c r="L98" s="352"/>
      <c r="M98" s="536"/>
      <c r="N98" s="471"/>
      <c r="O98" s="472"/>
      <c r="P98" s="488" t="str">
        <f>IF(R98="","",VLOOKUP(R98,Presentación!$AL$3:$AM$573,2,FALSE))</f>
        <v/>
      </c>
      <c r="Q98" s="327"/>
      <c r="R98" s="537"/>
      <c r="S98" s="351"/>
      <c r="T98" s="352"/>
      <c r="U98" s="537"/>
      <c r="V98" s="351"/>
      <c r="W98" s="352"/>
      <c r="X98" s="480"/>
      <c r="Y98" s="351"/>
      <c r="Z98" s="352"/>
      <c r="AA98" s="226" t="s">
        <v>5620</v>
      </c>
      <c r="AB98" s="480"/>
      <c r="AC98" s="351"/>
      <c r="AD98" s="352"/>
      <c r="AE98" s="480"/>
      <c r="AF98" s="351"/>
      <c r="AG98" s="352"/>
      <c r="AH98" s="480"/>
      <c r="AI98" s="351"/>
      <c r="AJ98" s="352"/>
      <c r="AK98" s="480"/>
      <c r="AL98" s="351"/>
      <c r="AM98" s="352"/>
      <c r="AN98" s="480"/>
      <c r="AO98" s="352"/>
      <c r="AP98" s="14"/>
      <c r="AR98" s="237">
        <f>IF(OR(CNGE_2025_M1_Secc12_Sub2!$Y115&lt;&gt;1,COUNTBLANK($D98)=1),IF(COUNTBLANK(H98:AO98)=33,0,1),IF(AND(COUNTBLANK(D98)=1,COUNTA(H98:Z98)=1,COUNTA(AB98:AO98)=0),0,IF(AND(COUNTA(H98:Z98)=7,COUNTA(AB98:AM98)=4,AN98=""),0,IF(AND(COUNTA(D98:O98)=4,COUNTA(P98:Z98)=1,COUNTA(AB98:AM98)=3,AN98&lt;&gt;""),0,1))))</f>
        <v>0</v>
      </c>
      <c r="AS98" s="237">
        <f t="shared" si="7"/>
        <v>0</v>
      </c>
      <c r="AT98" s="310" t="str" cm="1">
        <f t="array" aca="1" ref="AT98" ca="1">_xlfn.TEXTJOIN("",TRUE,IFERROR((MID(X98,ROW(INDIRECT("1:"&amp;LEN(X98))),1)*1),""))</f>
        <v/>
      </c>
      <c r="AU98" s="310" t="str" cm="1">
        <f t="array" aca="1" ref="AU98" ca="1">_xlfn.TEXTJOIN("",TRUE,IFERROR((MID(AB98,ROW(INDIRECT("1:"&amp;LEN(AB98))),1)*1),""))</f>
        <v/>
      </c>
      <c r="AV98" s="237">
        <f t="shared" ca="1" si="8"/>
        <v>0</v>
      </c>
      <c r="AW98" s="237">
        <f t="shared" ca="1" si="9"/>
        <v>0</v>
      </c>
      <c r="AX98" s="310" t="str" cm="1">
        <f t="array" aca="1" ref="AX98" ca="1">_xlfn.TEXTJOIN("",TRUE,IFERROR((MID(AK98,ROW(INDIRECT("1:"&amp;LEN(AK98))),1)*1),""))</f>
        <v/>
      </c>
      <c r="AY98" s="237">
        <f t="shared" ca="1" si="10"/>
        <v>0</v>
      </c>
      <c r="AZ98">
        <f t="shared" si="11"/>
        <v>0</v>
      </c>
      <c r="BA98">
        <f t="shared" si="12"/>
        <v>-2</v>
      </c>
      <c r="BB98">
        <f t="shared" si="13"/>
        <v>0</v>
      </c>
    </row>
    <row r="99" spans="1:54" ht="15" customHeight="1">
      <c r="A99" s="303"/>
      <c r="C99" s="311" t="s">
        <v>5115</v>
      </c>
      <c r="D99" s="469" t="str">
        <f>IF(CNGE_2025_M1_Secc12_Sub1!D98="","",CNGE_2025_M1_Secc12_Sub1!D98)</f>
        <v/>
      </c>
      <c r="E99" s="326"/>
      <c r="F99" s="326"/>
      <c r="G99" s="327"/>
      <c r="H99" s="443"/>
      <c r="I99" s="352"/>
      <c r="J99" s="480"/>
      <c r="K99" s="351"/>
      <c r="L99" s="352"/>
      <c r="M99" s="536"/>
      <c r="N99" s="471"/>
      <c r="O99" s="472"/>
      <c r="P99" s="488" t="str">
        <f>IF(R99="","",VLOOKUP(R99,Presentación!$AL$3:$AM$573,2,FALSE))</f>
        <v/>
      </c>
      <c r="Q99" s="327"/>
      <c r="R99" s="537"/>
      <c r="S99" s="351"/>
      <c r="T99" s="352"/>
      <c r="U99" s="537"/>
      <c r="V99" s="351"/>
      <c r="W99" s="352"/>
      <c r="X99" s="480"/>
      <c r="Y99" s="351"/>
      <c r="Z99" s="352"/>
      <c r="AA99" s="226" t="s">
        <v>5620</v>
      </c>
      <c r="AB99" s="480"/>
      <c r="AC99" s="351"/>
      <c r="AD99" s="352"/>
      <c r="AE99" s="480"/>
      <c r="AF99" s="351"/>
      <c r="AG99" s="352"/>
      <c r="AH99" s="480"/>
      <c r="AI99" s="351"/>
      <c r="AJ99" s="352"/>
      <c r="AK99" s="480"/>
      <c r="AL99" s="351"/>
      <c r="AM99" s="352"/>
      <c r="AN99" s="480"/>
      <c r="AO99" s="352"/>
      <c r="AP99" s="14"/>
      <c r="AR99" s="237">
        <f>IF(OR(CNGE_2025_M1_Secc12_Sub2!$Y116&lt;&gt;1,COUNTBLANK($D99)=1),IF(COUNTBLANK(H99:AO99)=33,0,1),IF(AND(COUNTBLANK(D99)=1,COUNTA(H99:Z99)=1,COUNTA(AB99:AO99)=0),0,IF(AND(COUNTA(H99:Z99)=7,COUNTA(AB99:AM99)=4,AN99=""),0,IF(AND(COUNTA(D99:O99)=4,COUNTA(P99:Z99)=1,COUNTA(AB99:AM99)=3,AN99&lt;&gt;""),0,1))))</f>
        <v>0</v>
      </c>
      <c r="AS99" s="237">
        <f t="shared" si="7"/>
        <v>0</v>
      </c>
      <c r="AT99" s="310" t="str" cm="1">
        <f t="array" aca="1" ref="AT99" ca="1">_xlfn.TEXTJOIN("",TRUE,IFERROR((MID(X99,ROW(INDIRECT("1:"&amp;LEN(X99))),1)*1),""))</f>
        <v/>
      </c>
      <c r="AU99" s="310" t="str" cm="1">
        <f t="array" aca="1" ref="AU99" ca="1">_xlfn.TEXTJOIN("",TRUE,IFERROR((MID(AB99,ROW(INDIRECT("1:"&amp;LEN(AB99))),1)*1),""))</f>
        <v/>
      </c>
      <c r="AV99" s="237">
        <f t="shared" ca="1" si="8"/>
        <v>0</v>
      </c>
      <c r="AW99" s="237">
        <f t="shared" ca="1" si="9"/>
        <v>0</v>
      </c>
      <c r="AX99" s="310" t="str" cm="1">
        <f t="array" aca="1" ref="AX99" ca="1">_xlfn.TEXTJOIN("",TRUE,IFERROR((MID(AK99,ROW(INDIRECT("1:"&amp;LEN(AK99))),1)*1),""))</f>
        <v/>
      </c>
      <c r="AY99" s="237">
        <f t="shared" ca="1" si="10"/>
        <v>0</v>
      </c>
      <c r="AZ99">
        <f t="shared" si="11"/>
        <v>0</v>
      </c>
      <c r="BA99">
        <f t="shared" si="12"/>
        <v>-2</v>
      </c>
      <c r="BB99">
        <f t="shared" si="13"/>
        <v>0</v>
      </c>
    </row>
    <row r="100" spans="1:54" ht="15" customHeight="1">
      <c r="A100" s="303"/>
      <c r="C100" s="311" t="s">
        <v>5116</v>
      </c>
      <c r="D100" s="469" t="str">
        <f>IF(CNGE_2025_M1_Secc12_Sub1!D99="","",CNGE_2025_M1_Secc12_Sub1!D99)</f>
        <v/>
      </c>
      <c r="E100" s="326"/>
      <c r="F100" s="326"/>
      <c r="G100" s="327"/>
      <c r="H100" s="443"/>
      <c r="I100" s="352"/>
      <c r="J100" s="480"/>
      <c r="K100" s="351"/>
      <c r="L100" s="352"/>
      <c r="M100" s="536"/>
      <c r="N100" s="471"/>
      <c r="O100" s="472"/>
      <c r="P100" s="488" t="str">
        <f>IF(R100="","",VLOOKUP(R100,Presentación!$AL$3:$AM$573,2,FALSE))</f>
        <v/>
      </c>
      <c r="Q100" s="327"/>
      <c r="R100" s="537"/>
      <c r="S100" s="351"/>
      <c r="T100" s="352"/>
      <c r="U100" s="537"/>
      <c r="V100" s="351"/>
      <c r="W100" s="352"/>
      <c r="X100" s="480"/>
      <c r="Y100" s="351"/>
      <c r="Z100" s="352"/>
      <c r="AA100" s="226" t="s">
        <v>5620</v>
      </c>
      <c r="AB100" s="480"/>
      <c r="AC100" s="351"/>
      <c r="AD100" s="352"/>
      <c r="AE100" s="480"/>
      <c r="AF100" s="351"/>
      <c r="AG100" s="352"/>
      <c r="AH100" s="480"/>
      <c r="AI100" s="351"/>
      <c r="AJ100" s="352"/>
      <c r="AK100" s="480"/>
      <c r="AL100" s="351"/>
      <c r="AM100" s="352"/>
      <c r="AN100" s="480"/>
      <c r="AO100" s="352"/>
      <c r="AP100" s="14"/>
      <c r="AR100" s="237">
        <f>IF(OR(CNGE_2025_M1_Secc12_Sub2!$Y117&lt;&gt;1,COUNTBLANK($D100)=1),IF(COUNTBLANK(H100:AO100)=33,0,1),IF(AND(COUNTBLANK(D100)=1,COUNTA(H100:Z100)=1,COUNTA(AB100:AO100)=0),0,IF(AND(COUNTA(H100:Z100)=7,COUNTA(AB100:AM100)=4,AN100=""),0,IF(AND(COUNTA(D100:O100)=4,COUNTA(P100:Z100)=1,COUNTA(AB100:AM100)=3,AN100&lt;&gt;""),0,1))))</f>
        <v>0</v>
      </c>
      <c r="AS100" s="237">
        <f t="shared" si="7"/>
        <v>0</v>
      </c>
      <c r="AT100" s="310" t="str" cm="1">
        <f t="array" aca="1" ref="AT100" ca="1">_xlfn.TEXTJOIN("",TRUE,IFERROR((MID(X100,ROW(INDIRECT("1:"&amp;LEN(X100))),1)*1),""))</f>
        <v/>
      </c>
      <c r="AU100" s="310" t="str" cm="1">
        <f t="array" aca="1" ref="AU100" ca="1">_xlfn.TEXTJOIN("",TRUE,IFERROR((MID(AB100,ROW(INDIRECT("1:"&amp;LEN(AB100))),1)*1),""))</f>
        <v/>
      </c>
      <c r="AV100" s="237">
        <f t="shared" ca="1" si="8"/>
        <v>0</v>
      </c>
      <c r="AW100" s="237">
        <f t="shared" ca="1" si="9"/>
        <v>0</v>
      </c>
      <c r="AX100" s="310" t="str" cm="1">
        <f t="array" aca="1" ref="AX100" ca="1">_xlfn.TEXTJOIN("",TRUE,IFERROR((MID(AK100,ROW(INDIRECT("1:"&amp;LEN(AK100))),1)*1),""))</f>
        <v/>
      </c>
      <c r="AY100" s="237">
        <f t="shared" ca="1" si="10"/>
        <v>0</v>
      </c>
      <c r="AZ100">
        <f t="shared" si="11"/>
        <v>0</v>
      </c>
      <c r="BA100">
        <f t="shared" si="12"/>
        <v>-2</v>
      </c>
      <c r="BB100">
        <f t="shared" si="13"/>
        <v>0</v>
      </c>
    </row>
    <row r="101" spans="1:54" ht="15" customHeight="1">
      <c r="A101" s="303"/>
      <c r="C101" s="311" t="s">
        <v>5117</v>
      </c>
      <c r="D101" s="469" t="str">
        <f>IF(CNGE_2025_M1_Secc12_Sub1!D100="","",CNGE_2025_M1_Secc12_Sub1!D100)</f>
        <v/>
      </c>
      <c r="E101" s="326"/>
      <c r="F101" s="326"/>
      <c r="G101" s="327"/>
      <c r="H101" s="443"/>
      <c r="I101" s="352"/>
      <c r="J101" s="480"/>
      <c r="K101" s="351"/>
      <c r="L101" s="352"/>
      <c r="M101" s="536"/>
      <c r="N101" s="471"/>
      <c r="O101" s="472"/>
      <c r="P101" s="488" t="str">
        <f>IF(R101="","",VLOOKUP(R101,Presentación!$AL$3:$AM$573,2,FALSE))</f>
        <v/>
      </c>
      <c r="Q101" s="327"/>
      <c r="R101" s="537"/>
      <c r="S101" s="351"/>
      <c r="T101" s="352"/>
      <c r="U101" s="537"/>
      <c r="V101" s="351"/>
      <c r="W101" s="352"/>
      <c r="X101" s="480"/>
      <c r="Y101" s="351"/>
      <c r="Z101" s="352"/>
      <c r="AA101" s="226" t="s">
        <v>5620</v>
      </c>
      <c r="AB101" s="480"/>
      <c r="AC101" s="351"/>
      <c r="AD101" s="352"/>
      <c r="AE101" s="480"/>
      <c r="AF101" s="351"/>
      <c r="AG101" s="352"/>
      <c r="AH101" s="480"/>
      <c r="AI101" s="351"/>
      <c r="AJ101" s="352"/>
      <c r="AK101" s="480"/>
      <c r="AL101" s="351"/>
      <c r="AM101" s="352"/>
      <c r="AN101" s="480"/>
      <c r="AO101" s="352"/>
      <c r="AP101" s="14"/>
      <c r="AR101" s="237">
        <f>IF(OR(CNGE_2025_M1_Secc12_Sub2!$Y118&lt;&gt;1,COUNTBLANK($D101)=1),IF(COUNTBLANK(H101:AO101)=33,0,1),IF(AND(COUNTBLANK(D101)=1,COUNTA(H101:Z101)=1,COUNTA(AB101:AO101)=0),0,IF(AND(COUNTA(H101:Z101)=7,COUNTA(AB101:AM101)=4,AN101=""),0,IF(AND(COUNTA(D101:O101)=4,COUNTA(P101:Z101)=1,COUNTA(AB101:AM101)=3,AN101&lt;&gt;""),0,1))))</f>
        <v>0</v>
      </c>
      <c r="AS101" s="237">
        <f t="shared" si="7"/>
        <v>0</v>
      </c>
      <c r="AT101" s="310" t="str" cm="1">
        <f t="array" aca="1" ref="AT101" ca="1">_xlfn.TEXTJOIN("",TRUE,IFERROR((MID(X101,ROW(INDIRECT("1:"&amp;LEN(X101))),1)*1),""))</f>
        <v/>
      </c>
      <c r="AU101" s="310" t="str" cm="1">
        <f t="array" aca="1" ref="AU101" ca="1">_xlfn.TEXTJOIN("",TRUE,IFERROR((MID(AB101,ROW(INDIRECT("1:"&amp;LEN(AB101))),1)*1),""))</f>
        <v/>
      </c>
      <c r="AV101" s="237">
        <f t="shared" ca="1" si="8"/>
        <v>0</v>
      </c>
      <c r="AW101" s="237">
        <f t="shared" ca="1" si="9"/>
        <v>0</v>
      </c>
      <c r="AX101" s="310" t="str" cm="1">
        <f t="array" aca="1" ref="AX101" ca="1">_xlfn.TEXTJOIN("",TRUE,IFERROR((MID(AK101,ROW(INDIRECT("1:"&amp;LEN(AK101))),1)*1),""))</f>
        <v/>
      </c>
      <c r="AY101" s="237">
        <f t="shared" ca="1" si="10"/>
        <v>0</v>
      </c>
      <c r="AZ101">
        <f t="shared" si="11"/>
        <v>0</v>
      </c>
      <c r="BA101">
        <f t="shared" si="12"/>
        <v>-2</v>
      </c>
      <c r="BB101">
        <f t="shared" si="13"/>
        <v>0</v>
      </c>
    </row>
    <row r="102" spans="1:54" ht="15" customHeight="1">
      <c r="A102" s="303"/>
      <c r="C102" s="311" t="s">
        <v>5118</v>
      </c>
      <c r="D102" s="469" t="str">
        <f>IF(CNGE_2025_M1_Secc12_Sub1!D101="","",CNGE_2025_M1_Secc12_Sub1!D101)</f>
        <v/>
      </c>
      <c r="E102" s="326"/>
      <c r="F102" s="326"/>
      <c r="G102" s="327"/>
      <c r="H102" s="443"/>
      <c r="I102" s="352"/>
      <c r="J102" s="480"/>
      <c r="K102" s="351"/>
      <c r="L102" s="352"/>
      <c r="M102" s="536"/>
      <c r="N102" s="471"/>
      <c r="O102" s="472"/>
      <c r="P102" s="488" t="str">
        <f>IF(R102="","",VLOOKUP(R102,Presentación!$AL$3:$AM$573,2,FALSE))</f>
        <v/>
      </c>
      <c r="Q102" s="327"/>
      <c r="R102" s="537"/>
      <c r="S102" s="351"/>
      <c r="T102" s="352"/>
      <c r="U102" s="537"/>
      <c r="V102" s="351"/>
      <c r="W102" s="352"/>
      <c r="X102" s="480"/>
      <c r="Y102" s="351"/>
      <c r="Z102" s="352"/>
      <c r="AA102" s="226" t="s">
        <v>5620</v>
      </c>
      <c r="AB102" s="480"/>
      <c r="AC102" s="351"/>
      <c r="AD102" s="352"/>
      <c r="AE102" s="480"/>
      <c r="AF102" s="351"/>
      <c r="AG102" s="352"/>
      <c r="AH102" s="480"/>
      <c r="AI102" s="351"/>
      <c r="AJ102" s="352"/>
      <c r="AK102" s="480"/>
      <c r="AL102" s="351"/>
      <c r="AM102" s="352"/>
      <c r="AN102" s="480"/>
      <c r="AO102" s="352"/>
      <c r="AP102" s="14"/>
      <c r="AR102" s="237">
        <f>IF(OR(CNGE_2025_M1_Secc12_Sub2!$Y119&lt;&gt;1,COUNTBLANK($D102)=1),IF(COUNTBLANK(H102:AO102)=33,0,1),IF(AND(COUNTBLANK(D102)=1,COUNTA(H102:Z102)=1,COUNTA(AB102:AO102)=0),0,IF(AND(COUNTA(H102:Z102)=7,COUNTA(AB102:AM102)=4,AN102=""),0,IF(AND(COUNTA(D102:O102)=4,COUNTA(P102:Z102)=1,COUNTA(AB102:AM102)=3,AN102&lt;&gt;""),0,1))))</f>
        <v>0</v>
      </c>
      <c r="AS102" s="237">
        <f t="shared" si="7"/>
        <v>0</v>
      </c>
      <c r="AT102" s="310" t="str" cm="1">
        <f t="array" aca="1" ref="AT102" ca="1">_xlfn.TEXTJOIN("",TRUE,IFERROR((MID(X102,ROW(INDIRECT("1:"&amp;LEN(X102))),1)*1),""))</f>
        <v/>
      </c>
      <c r="AU102" s="310" t="str" cm="1">
        <f t="array" aca="1" ref="AU102" ca="1">_xlfn.TEXTJOIN("",TRUE,IFERROR((MID(AB102,ROW(INDIRECT("1:"&amp;LEN(AB102))),1)*1),""))</f>
        <v/>
      </c>
      <c r="AV102" s="237">
        <f t="shared" ca="1" si="8"/>
        <v>0</v>
      </c>
      <c r="AW102" s="237">
        <f t="shared" ca="1" si="9"/>
        <v>0</v>
      </c>
      <c r="AX102" s="310" t="str" cm="1">
        <f t="array" aca="1" ref="AX102" ca="1">_xlfn.TEXTJOIN("",TRUE,IFERROR((MID(AK102,ROW(INDIRECT("1:"&amp;LEN(AK102))),1)*1),""))</f>
        <v/>
      </c>
      <c r="AY102" s="237">
        <f t="shared" ca="1" si="10"/>
        <v>0</v>
      </c>
      <c r="AZ102">
        <f t="shared" si="11"/>
        <v>0</v>
      </c>
      <c r="BA102">
        <f t="shared" si="12"/>
        <v>-2</v>
      </c>
      <c r="BB102">
        <f t="shared" si="13"/>
        <v>0</v>
      </c>
    </row>
    <row r="103" spans="1:54" ht="15" customHeight="1">
      <c r="A103" s="303"/>
      <c r="C103" s="311" t="s">
        <v>5119</v>
      </c>
      <c r="D103" s="469" t="str">
        <f>IF(CNGE_2025_M1_Secc12_Sub1!D102="","",CNGE_2025_M1_Secc12_Sub1!D102)</f>
        <v/>
      </c>
      <c r="E103" s="326"/>
      <c r="F103" s="326"/>
      <c r="G103" s="327"/>
      <c r="H103" s="443"/>
      <c r="I103" s="352"/>
      <c r="J103" s="480"/>
      <c r="K103" s="351"/>
      <c r="L103" s="352"/>
      <c r="M103" s="536"/>
      <c r="N103" s="471"/>
      <c r="O103" s="472"/>
      <c r="P103" s="488" t="str">
        <f>IF(R103="","",VLOOKUP(R103,Presentación!$AL$3:$AM$573,2,FALSE))</f>
        <v/>
      </c>
      <c r="Q103" s="327"/>
      <c r="R103" s="537"/>
      <c r="S103" s="351"/>
      <c r="T103" s="352"/>
      <c r="U103" s="537"/>
      <c r="V103" s="351"/>
      <c r="W103" s="352"/>
      <c r="X103" s="480"/>
      <c r="Y103" s="351"/>
      <c r="Z103" s="352"/>
      <c r="AA103" s="226" t="s">
        <v>5620</v>
      </c>
      <c r="AB103" s="480"/>
      <c r="AC103" s="351"/>
      <c r="AD103" s="352"/>
      <c r="AE103" s="480"/>
      <c r="AF103" s="351"/>
      <c r="AG103" s="352"/>
      <c r="AH103" s="480"/>
      <c r="AI103" s="351"/>
      <c r="AJ103" s="352"/>
      <c r="AK103" s="480"/>
      <c r="AL103" s="351"/>
      <c r="AM103" s="352"/>
      <c r="AN103" s="480"/>
      <c r="AO103" s="352"/>
      <c r="AP103" s="14"/>
      <c r="AR103" s="237">
        <f>IF(OR(CNGE_2025_M1_Secc12_Sub2!$Y120&lt;&gt;1,COUNTBLANK($D103)=1),IF(COUNTBLANK(H103:AO103)=33,0,1),IF(AND(COUNTBLANK(D103)=1,COUNTA(H103:Z103)=1,COUNTA(AB103:AO103)=0),0,IF(AND(COUNTA(H103:Z103)=7,COUNTA(AB103:AM103)=4,AN103=""),0,IF(AND(COUNTA(D103:O103)=4,COUNTA(P103:Z103)=1,COUNTA(AB103:AM103)=3,AN103&lt;&gt;""),0,1))))</f>
        <v>0</v>
      </c>
      <c r="AS103" s="237">
        <f t="shared" si="7"/>
        <v>0</v>
      </c>
      <c r="AT103" s="310" t="str" cm="1">
        <f t="array" aca="1" ref="AT103" ca="1">_xlfn.TEXTJOIN("",TRUE,IFERROR((MID(X103,ROW(INDIRECT("1:"&amp;LEN(X103))),1)*1),""))</f>
        <v/>
      </c>
      <c r="AU103" s="310" t="str" cm="1">
        <f t="array" aca="1" ref="AU103" ca="1">_xlfn.TEXTJOIN("",TRUE,IFERROR((MID(AB103,ROW(INDIRECT("1:"&amp;LEN(AB103))),1)*1),""))</f>
        <v/>
      </c>
      <c r="AV103" s="237">
        <f t="shared" ca="1" si="8"/>
        <v>0</v>
      </c>
      <c r="AW103" s="237">
        <f t="shared" ca="1" si="9"/>
        <v>0</v>
      </c>
      <c r="AX103" s="310" t="str" cm="1">
        <f t="array" aca="1" ref="AX103" ca="1">_xlfn.TEXTJOIN("",TRUE,IFERROR((MID(AK103,ROW(INDIRECT("1:"&amp;LEN(AK103))),1)*1),""))</f>
        <v/>
      </c>
      <c r="AY103" s="237">
        <f t="shared" ca="1" si="10"/>
        <v>0</v>
      </c>
      <c r="AZ103">
        <f t="shared" si="11"/>
        <v>0</v>
      </c>
      <c r="BA103">
        <f t="shared" si="12"/>
        <v>-2</v>
      </c>
      <c r="BB103">
        <f t="shared" si="13"/>
        <v>0</v>
      </c>
    </row>
    <row r="104" spans="1:54" ht="15" customHeight="1">
      <c r="A104" s="303"/>
      <c r="C104" s="311" t="s">
        <v>5120</v>
      </c>
      <c r="D104" s="469" t="str">
        <f>IF(CNGE_2025_M1_Secc12_Sub1!D103="","",CNGE_2025_M1_Secc12_Sub1!D103)</f>
        <v/>
      </c>
      <c r="E104" s="326"/>
      <c r="F104" s="326"/>
      <c r="G104" s="327"/>
      <c r="H104" s="443"/>
      <c r="I104" s="352"/>
      <c r="J104" s="480"/>
      <c r="K104" s="351"/>
      <c r="L104" s="352"/>
      <c r="M104" s="536"/>
      <c r="N104" s="471"/>
      <c r="O104" s="472"/>
      <c r="P104" s="488" t="str">
        <f>IF(R104="","",VLOOKUP(R104,Presentación!$AL$3:$AM$573,2,FALSE))</f>
        <v/>
      </c>
      <c r="Q104" s="327"/>
      <c r="R104" s="537"/>
      <c r="S104" s="351"/>
      <c r="T104" s="352"/>
      <c r="U104" s="537"/>
      <c r="V104" s="351"/>
      <c r="W104" s="352"/>
      <c r="X104" s="480"/>
      <c r="Y104" s="351"/>
      <c r="Z104" s="352"/>
      <c r="AA104" s="226" t="s">
        <v>5620</v>
      </c>
      <c r="AB104" s="480"/>
      <c r="AC104" s="351"/>
      <c r="AD104" s="352"/>
      <c r="AE104" s="480"/>
      <c r="AF104" s="351"/>
      <c r="AG104" s="352"/>
      <c r="AH104" s="480"/>
      <c r="AI104" s="351"/>
      <c r="AJ104" s="352"/>
      <c r="AK104" s="480"/>
      <c r="AL104" s="351"/>
      <c r="AM104" s="352"/>
      <c r="AN104" s="480"/>
      <c r="AO104" s="352"/>
      <c r="AP104" s="14"/>
      <c r="AR104" s="237">
        <f>IF(OR(CNGE_2025_M1_Secc12_Sub2!$Y121&lt;&gt;1,COUNTBLANK($D104)=1),IF(COUNTBLANK(H104:AO104)=33,0,1),IF(AND(COUNTBLANK(D104)=1,COUNTA(H104:Z104)=1,COUNTA(AB104:AO104)=0),0,IF(AND(COUNTA(H104:Z104)=7,COUNTA(AB104:AM104)=4,AN104=""),0,IF(AND(COUNTA(D104:O104)=4,COUNTA(P104:Z104)=1,COUNTA(AB104:AM104)=3,AN104&lt;&gt;""),0,1))))</f>
        <v>0</v>
      </c>
      <c r="AS104" s="237">
        <f t="shared" si="7"/>
        <v>0</v>
      </c>
      <c r="AT104" s="310" t="str" cm="1">
        <f t="array" aca="1" ref="AT104" ca="1">_xlfn.TEXTJOIN("",TRUE,IFERROR((MID(X104,ROW(INDIRECT("1:"&amp;LEN(X104))),1)*1),""))</f>
        <v/>
      </c>
      <c r="AU104" s="310" t="str" cm="1">
        <f t="array" aca="1" ref="AU104" ca="1">_xlfn.TEXTJOIN("",TRUE,IFERROR((MID(AB104,ROW(INDIRECT("1:"&amp;LEN(AB104))),1)*1),""))</f>
        <v/>
      </c>
      <c r="AV104" s="237">
        <f t="shared" ca="1" si="8"/>
        <v>0</v>
      </c>
      <c r="AW104" s="237">
        <f t="shared" ca="1" si="9"/>
        <v>0</v>
      </c>
      <c r="AX104" s="310" t="str" cm="1">
        <f t="array" aca="1" ref="AX104" ca="1">_xlfn.TEXTJOIN("",TRUE,IFERROR((MID(AK104,ROW(INDIRECT("1:"&amp;LEN(AK104))),1)*1),""))</f>
        <v/>
      </c>
      <c r="AY104" s="237">
        <f t="shared" ca="1" si="10"/>
        <v>0</v>
      </c>
      <c r="AZ104">
        <f t="shared" si="11"/>
        <v>0</v>
      </c>
      <c r="BA104">
        <f t="shared" si="12"/>
        <v>-2</v>
      </c>
      <c r="BB104">
        <f t="shared" si="13"/>
        <v>0</v>
      </c>
    </row>
    <row r="105" spans="1:54" ht="15" customHeight="1">
      <c r="A105" s="303"/>
      <c r="C105" s="311" t="s">
        <v>5121</v>
      </c>
      <c r="D105" s="469" t="str">
        <f>IF(CNGE_2025_M1_Secc12_Sub1!D104="","",CNGE_2025_M1_Secc12_Sub1!D104)</f>
        <v/>
      </c>
      <c r="E105" s="326"/>
      <c r="F105" s="326"/>
      <c r="G105" s="327"/>
      <c r="H105" s="443"/>
      <c r="I105" s="352"/>
      <c r="J105" s="480"/>
      <c r="K105" s="351"/>
      <c r="L105" s="352"/>
      <c r="M105" s="536"/>
      <c r="N105" s="471"/>
      <c r="O105" s="472"/>
      <c r="P105" s="488" t="str">
        <f>IF(R105="","",VLOOKUP(R105,Presentación!$AL$3:$AM$573,2,FALSE))</f>
        <v/>
      </c>
      <c r="Q105" s="327"/>
      <c r="R105" s="537"/>
      <c r="S105" s="351"/>
      <c r="T105" s="352"/>
      <c r="U105" s="537"/>
      <c r="V105" s="351"/>
      <c r="W105" s="352"/>
      <c r="X105" s="480"/>
      <c r="Y105" s="351"/>
      <c r="Z105" s="352"/>
      <c r="AA105" s="226" t="s">
        <v>5620</v>
      </c>
      <c r="AB105" s="480"/>
      <c r="AC105" s="351"/>
      <c r="AD105" s="352"/>
      <c r="AE105" s="480"/>
      <c r="AF105" s="351"/>
      <c r="AG105" s="352"/>
      <c r="AH105" s="480"/>
      <c r="AI105" s="351"/>
      <c r="AJ105" s="352"/>
      <c r="AK105" s="480"/>
      <c r="AL105" s="351"/>
      <c r="AM105" s="352"/>
      <c r="AN105" s="480"/>
      <c r="AO105" s="352"/>
      <c r="AP105" s="14"/>
      <c r="AR105" s="237">
        <f>IF(OR(CNGE_2025_M1_Secc12_Sub2!$Y122&lt;&gt;1,COUNTBLANK($D105)=1),IF(COUNTBLANK(H105:AO105)=33,0,1),IF(AND(COUNTBLANK(D105)=1,COUNTA(H105:Z105)=1,COUNTA(AB105:AO105)=0),0,IF(AND(COUNTA(H105:Z105)=7,COUNTA(AB105:AM105)=4,AN105=""),0,IF(AND(COUNTA(D105:O105)=4,COUNTA(P105:Z105)=1,COUNTA(AB105:AM105)=3,AN105&lt;&gt;""),0,1))))</f>
        <v>0</v>
      </c>
      <c r="AS105" s="237">
        <f t="shared" si="7"/>
        <v>0</v>
      </c>
      <c r="AT105" s="310" t="str" cm="1">
        <f t="array" aca="1" ref="AT105" ca="1">_xlfn.TEXTJOIN("",TRUE,IFERROR((MID(X105,ROW(INDIRECT("1:"&amp;LEN(X105))),1)*1),""))</f>
        <v/>
      </c>
      <c r="AU105" s="310" t="str" cm="1">
        <f t="array" aca="1" ref="AU105" ca="1">_xlfn.TEXTJOIN("",TRUE,IFERROR((MID(AB105,ROW(INDIRECT("1:"&amp;LEN(AB105))),1)*1),""))</f>
        <v/>
      </c>
      <c r="AV105" s="237">
        <f t="shared" ca="1" si="8"/>
        <v>0</v>
      </c>
      <c r="AW105" s="237">
        <f t="shared" ca="1" si="9"/>
        <v>0</v>
      </c>
      <c r="AX105" s="310" t="str" cm="1">
        <f t="array" aca="1" ref="AX105" ca="1">_xlfn.TEXTJOIN("",TRUE,IFERROR((MID(AK105,ROW(INDIRECT("1:"&amp;LEN(AK105))),1)*1),""))</f>
        <v/>
      </c>
      <c r="AY105" s="237">
        <f t="shared" ca="1" si="10"/>
        <v>0</v>
      </c>
      <c r="AZ105">
        <f t="shared" si="11"/>
        <v>0</v>
      </c>
      <c r="BA105">
        <f t="shared" si="12"/>
        <v>-2</v>
      </c>
      <c r="BB105">
        <f t="shared" si="13"/>
        <v>0</v>
      </c>
    </row>
    <row r="106" spans="1:54" ht="15" customHeight="1">
      <c r="A106" s="303"/>
      <c r="C106" s="311" t="s">
        <v>5122</v>
      </c>
      <c r="D106" s="469" t="str">
        <f>IF(CNGE_2025_M1_Secc12_Sub1!D105="","",CNGE_2025_M1_Secc12_Sub1!D105)</f>
        <v/>
      </c>
      <c r="E106" s="326"/>
      <c r="F106" s="326"/>
      <c r="G106" s="327"/>
      <c r="H106" s="443"/>
      <c r="I106" s="352"/>
      <c r="J106" s="480"/>
      <c r="K106" s="351"/>
      <c r="L106" s="352"/>
      <c r="M106" s="536"/>
      <c r="N106" s="471"/>
      <c r="O106" s="472"/>
      <c r="P106" s="488" t="str">
        <f>IF(R106="","",VLOOKUP(R106,Presentación!$AL$3:$AM$573,2,FALSE))</f>
        <v/>
      </c>
      <c r="Q106" s="327"/>
      <c r="R106" s="537"/>
      <c r="S106" s="351"/>
      <c r="T106" s="352"/>
      <c r="U106" s="537"/>
      <c r="V106" s="351"/>
      <c r="W106" s="352"/>
      <c r="X106" s="480"/>
      <c r="Y106" s="351"/>
      <c r="Z106" s="352"/>
      <c r="AA106" s="226" t="s">
        <v>5620</v>
      </c>
      <c r="AB106" s="480"/>
      <c r="AC106" s="351"/>
      <c r="AD106" s="352"/>
      <c r="AE106" s="480"/>
      <c r="AF106" s="351"/>
      <c r="AG106" s="352"/>
      <c r="AH106" s="480"/>
      <c r="AI106" s="351"/>
      <c r="AJ106" s="352"/>
      <c r="AK106" s="480"/>
      <c r="AL106" s="351"/>
      <c r="AM106" s="352"/>
      <c r="AN106" s="480"/>
      <c r="AO106" s="352"/>
      <c r="AP106" s="14"/>
      <c r="AR106" s="237">
        <f>IF(OR(CNGE_2025_M1_Secc12_Sub2!$Y123&lt;&gt;1,COUNTBLANK($D106)=1),IF(COUNTBLANK(H106:AO106)=33,0,1),IF(AND(COUNTBLANK(D106)=1,COUNTA(H106:Z106)=1,COUNTA(AB106:AO106)=0),0,IF(AND(COUNTA(H106:Z106)=7,COUNTA(AB106:AM106)=4,AN106=""),0,IF(AND(COUNTA(D106:O106)=4,COUNTA(P106:Z106)=1,COUNTA(AB106:AM106)=3,AN106&lt;&gt;""),0,1))))</f>
        <v>0</v>
      </c>
      <c r="AS106" s="237">
        <f t="shared" si="7"/>
        <v>0</v>
      </c>
      <c r="AT106" s="310" t="str" cm="1">
        <f t="array" aca="1" ref="AT106" ca="1">_xlfn.TEXTJOIN("",TRUE,IFERROR((MID(X106,ROW(INDIRECT("1:"&amp;LEN(X106))),1)*1),""))</f>
        <v/>
      </c>
      <c r="AU106" s="310" t="str" cm="1">
        <f t="array" aca="1" ref="AU106" ca="1">_xlfn.TEXTJOIN("",TRUE,IFERROR((MID(AB106,ROW(INDIRECT("1:"&amp;LEN(AB106))),1)*1),""))</f>
        <v/>
      </c>
      <c r="AV106" s="237">
        <f t="shared" ca="1" si="8"/>
        <v>0</v>
      </c>
      <c r="AW106" s="237">
        <f t="shared" ca="1" si="9"/>
        <v>0</v>
      </c>
      <c r="AX106" s="310" t="str" cm="1">
        <f t="array" aca="1" ref="AX106" ca="1">_xlfn.TEXTJOIN("",TRUE,IFERROR((MID(AK106,ROW(INDIRECT("1:"&amp;LEN(AK106))),1)*1),""))</f>
        <v/>
      </c>
      <c r="AY106" s="237">
        <f t="shared" ca="1" si="10"/>
        <v>0</v>
      </c>
      <c r="AZ106">
        <f t="shared" si="11"/>
        <v>0</v>
      </c>
      <c r="BA106">
        <f t="shared" si="12"/>
        <v>-2</v>
      </c>
      <c r="BB106">
        <f t="shared" si="13"/>
        <v>0</v>
      </c>
    </row>
    <row r="107" spans="1:54" ht="15" customHeight="1">
      <c r="A107" s="303"/>
      <c r="C107" s="311" t="s">
        <v>5123</v>
      </c>
      <c r="D107" s="469" t="str">
        <f>IF(CNGE_2025_M1_Secc12_Sub1!D106="","",CNGE_2025_M1_Secc12_Sub1!D106)</f>
        <v/>
      </c>
      <c r="E107" s="326"/>
      <c r="F107" s="326"/>
      <c r="G107" s="327"/>
      <c r="H107" s="443"/>
      <c r="I107" s="352"/>
      <c r="J107" s="480"/>
      <c r="K107" s="351"/>
      <c r="L107" s="352"/>
      <c r="M107" s="536"/>
      <c r="N107" s="471"/>
      <c r="O107" s="472"/>
      <c r="P107" s="488" t="str">
        <f>IF(R107="","",VLOOKUP(R107,Presentación!$AL$3:$AM$573,2,FALSE))</f>
        <v/>
      </c>
      <c r="Q107" s="327"/>
      <c r="R107" s="537"/>
      <c r="S107" s="351"/>
      <c r="T107" s="352"/>
      <c r="U107" s="537"/>
      <c r="V107" s="351"/>
      <c r="W107" s="352"/>
      <c r="X107" s="480"/>
      <c r="Y107" s="351"/>
      <c r="Z107" s="352"/>
      <c r="AA107" s="226" t="s">
        <v>5620</v>
      </c>
      <c r="AB107" s="480"/>
      <c r="AC107" s="351"/>
      <c r="AD107" s="352"/>
      <c r="AE107" s="480"/>
      <c r="AF107" s="351"/>
      <c r="AG107" s="352"/>
      <c r="AH107" s="480"/>
      <c r="AI107" s="351"/>
      <c r="AJ107" s="352"/>
      <c r="AK107" s="480"/>
      <c r="AL107" s="351"/>
      <c r="AM107" s="352"/>
      <c r="AN107" s="480"/>
      <c r="AO107" s="352"/>
      <c r="AP107" s="14"/>
      <c r="AR107" s="237">
        <f>IF(OR(CNGE_2025_M1_Secc12_Sub2!$Y124&lt;&gt;1,COUNTBLANK($D107)=1),IF(COUNTBLANK(H107:AO107)=33,0,1),IF(AND(COUNTBLANK(D107)=1,COUNTA(H107:Z107)=1,COUNTA(AB107:AO107)=0),0,IF(AND(COUNTA(H107:Z107)=7,COUNTA(AB107:AM107)=4,AN107=""),0,IF(AND(COUNTA(D107:O107)=4,COUNTA(P107:Z107)=1,COUNTA(AB107:AM107)=3,AN107&lt;&gt;""),0,1))))</f>
        <v>0</v>
      </c>
      <c r="AS107" s="237">
        <f t="shared" si="7"/>
        <v>0</v>
      </c>
      <c r="AT107" s="310" t="str" cm="1">
        <f t="array" aca="1" ref="AT107" ca="1">_xlfn.TEXTJOIN("",TRUE,IFERROR((MID(X107,ROW(INDIRECT("1:"&amp;LEN(X107))),1)*1),""))</f>
        <v/>
      </c>
      <c r="AU107" s="310" t="str" cm="1">
        <f t="array" aca="1" ref="AU107" ca="1">_xlfn.TEXTJOIN("",TRUE,IFERROR((MID(AB107,ROW(INDIRECT("1:"&amp;LEN(AB107))),1)*1),""))</f>
        <v/>
      </c>
      <c r="AV107" s="237">
        <f t="shared" ca="1" si="8"/>
        <v>0</v>
      </c>
      <c r="AW107" s="237">
        <f t="shared" ca="1" si="9"/>
        <v>0</v>
      </c>
      <c r="AX107" s="310" t="str" cm="1">
        <f t="array" aca="1" ref="AX107" ca="1">_xlfn.TEXTJOIN("",TRUE,IFERROR((MID(AK107,ROW(INDIRECT("1:"&amp;LEN(AK107))),1)*1),""))</f>
        <v/>
      </c>
      <c r="AY107" s="237">
        <f t="shared" ca="1" si="10"/>
        <v>0</v>
      </c>
      <c r="AZ107">
        <f t="shared" si="11"/>
        <v>0</v>
      </c>
      <c r="BA107">
        <f t="shared" si="12"/>
        <v>-2</v>
      </c>
      <c r="BB107">
        <f t="shared" si="13"/>
        <v>0</v>
      </c>
    </row>
    <row r="108" spans="1:54" ht="15" customHeight="1">
      <c r="A108" s="303"/>
      <c r="C108" s="311" t="s">
        <v>5124</v>
      </c>
      <c r="D108" s="469" t="str">
        <f>IF(CNGE_2025_M1_Secc12_Sub1!D107="","",CNGE_2025_M1_Secc12_Sub1!D107)</f>
        <v/>
      </c>
      <c r="E108" s="326"/>
      <c r="F108" s="326"/>
      <c r="G108" s="327"/>
      <c r="H108" s="443"/>
      <c r="I108" s="352"/>
      <c r="J108" s="480"/>
      <c r="K108" s="351"/>
      <c r="L108" s="352"/>
      <c r="M108" s="536"/>
      <c r="N108" s="471"/>
      <c r="O108" s="472"/>
      <c r="P108" s="488" t="str">
        <f>IF(R108="","",VLOOKUP(R108,Presentación!$AL$3:$AM$573,2,FALSE))</f>
        <v/>
      </c>
      <c r="Q108" s="327"/>
      <c r="R108" s="537"/>
      <c r="S108" s="351"/>
      <c r="T108" s="352"/>
      <c r="U108" s="537"/>
      <c r="V108" s="351"/>
      <c r="W108" s="352"/>
      <c r="X108" s="480"/>
      <c r="Y108" s="351"/>
      <c r="Z108" s="352"/>
      <c r="AA108" s="226" t="s">
        <v>5620</v>
      </c>
      <c r="AB108" s="480"/>
      <c r="AC108" s="351"/>
      <c r="AD108" s="352"/>
      <c r="AE108" s="480"/>
      <c r="AF108" s="351"/>
      <c r="AG108" s="352"/>
      <c r="AH108" s="480"/>
      <c r="AI108" s="351"/>
      <c r="AJ108" s="352"/>
      <c r="AK108" s="480"/>
      <c r="AL108" s="351"/>
      <c r="AM108" s="352"/>
      <c r="AN108" s="480"/>
      <c r="AO108" s="352"/>
      <c r="AP108" s="14"/>
      <c r="AR108" s="237">
        <f>IF(OR(CNGE_2025_M1_Secc12_Sub2!$Y125&lt;&gt;1,COUNTBLANK($D108)=1),IF(COUNTBLANK(H108:AO108)=33,0,1),IF(AND(COUNTBLANK(D108)=1,COUNTA(H108:Z108)=1,COUNTA(AB108:AO108)=0),0,IF(AND(COUNTA(H108:Z108)=7,COUNTA(AB108:AM108)=4,AN108=""),0,IF(AND(COUNTA(D108:O108)=4,COUNTA(P108:Z108)=1,COUNTA(AB108:AM108)=3,AN108&lt;&gt;""),0,1))))</f>
        <v>0</v>
      </c>
      <c r="AS108" s="237">
        <f t="shared" si="7"/>
        <v>0</v>
      </c>
      <c r="AT108" s="310" t="str" cm="1">
        <f t="array" aca="1" ref="AT108" ca="1">_xlfn.TEXTJOIN("",TRUE,IFERROR((MID(X108,ROW(INDIRECT("1:"&amp;LEN(X108))),1)*1),""))</f>
        <v/>
      </c>
      <c r="AU108" s="310" t="str" cm="1">
        <f t="array" aca="1" ref="AU108" ca="1">_xlfn.TEXTJOIN("",TRUE,IFERROR((MID(AB108,ROW(INDIRECT("1:"&amp;LEN(AB108))),1)*1),""))</f>
        <v/>
      </c>
      <c r="AV108" s="237">
        <f t="shared" ca="1" si="8"/>
        <v>0</v>
      </c>
      <c r="AW108" s="237">
        <f t="shared" ca="1" si="9"/>
        <v>0</v>
      </c>
      <c r="AX108" s="310" t="str" cm="1">
        <f t="array" aca="1" ref="AX108" ca="1">_xlfn.TEXTJOIN("",TRUE,IFERROR((MID(AK108,ROW(INDIRECT("1:"&amp;LEN(AK108))),1)*1),""))</f>
        <v/>
      </c>
      <c r="AY108" s="237">
        <f t="shared" ca="1" si="10"/>
        <v>0</v>
      </c>
      <c r="AZ108">
        <f t="shared" si="11"/>
        <v>0</v>
      </c>
      <c r="BA108">
        <f t="shared" si="12"/>
        <v>-2</v>
      </c>
      <c r="BB108">
        <f t="shared" si="13"/>
        <v>0</v>
      </c>
    </row>
    <row r="109" spans="1:54" ht="15" customHeight="1">
      <c r="A109" s="303"/>
      <c r="C109" s="311" t="s">
        <v>5125</v>
      </c>
      <c r="D109" s="469" t="str">
        <f>IF(CNGE_2025_M1_Secc12_Sub1!D108="","",CNGE_2025_M1_Secc12_Sub1!D108)</f>
        <v/>
      </c>
      <c r="E109" s="326"/>
      <c r="F109" s="326"/>
      <c r="G109" s="327"/>
      <c r="H109" s="443"/>
      <c r="I109" s="352"/>
      <c r="J109" s="480"/>
      <c r="K109" s="351"/>
      <c r="L109" s="352"/>
      <c r="M109" s="536"/>
      <c r="N109" s="471"/>
      <c r="O109" s="472"/>
      <c r="P109" s="488" t="str">
        <f>IF(R109="","",VLOOKUP(R109,Presentación!$AL$3:$AM$573,2,FALSE))</f>
        <v/>
      </c>
      <c r="Q109" s="327"/>
      <c r="R109" s="537"/>
      <c r="S109" s="351"/>
      <c r="T109" s="352"/>
      <c r="U109" s="537"/>
      <c r="V109" s="351"/>
      <c r="W109" s="352"/>
      <c r="X109" s="480"/>
      <c r="Y109" s="351"/>
      <c r="Z109" s="352"/>
      <c r="AA109" s="226" t="s">
        <v>5620</v>
      </c>
      <c r="AB109" s="480"/>
      <c r="AC109" s="351"/>
      <c r="AD109" s="352"/>
      <c r="AE109" s="480"/>
      <c r="AF109" s="351"/>
      <c r="AG109" s="352"/>
      <c r="AH109" s="480"/>
      <c r="AI109" s="351"/>
      <c r="AJ109" s="352"/>
      <c r="AK109" s="480"/>
      <c r="AL109" s="351"/>
      <c r="AM109" s="352"/>
      <c r="AN109" s="480"/>
      <c r="AO109" s="352"/>
      <c r="AP109" s="14"/>
      <c r="AR109" s="237">
        <f>IF(OR(CNGE_2025_M1_Secc12_Sub2!$Y126&lt;&gt;1,COUNTBLANK($D109)=1),IF(COUNTBLANK(H109:AO109)=33,0,1),IF(AND(COUNTBLANK(D109)=1,COUNTA(H109:Z109)=1,COUNTA(AB109:AO109)=0),0,IF(AND(COUNTA(H109:Z109)=7,COUNTA(AB109:AM109)=4,AN109=""),0,IF(AND(COUNTA(D109:O109)=4,COUNTA(P109:Z109)=1,COUNTA(AB109:AM109)=3,AN109&lt;&gt;""),0,1))))</f>
        <v>0</v>
      </c>
      <c r="AS109" s="237">
        <f t="shared" si="7"/>
        <v>0</v>
      </c>
      <c r="AT109" s="310" t="str" cm="1">
        <f t="array" aca="1" ref="AT109" ca="1">_xlfn.TEXTJOIN("",TRUE,IFERROR((MID(X109,ROW(INDIRECT("1:"&amp;LEN(X109))),1)*1),""))</f>
        <v/>
      </c>
      <c r="AU109" s="310" t="str" cm="1">
        <f t="array" aca="1" ref="AU109" ca="1">_xlfn.TEXTJOIN("",TRUE,IFERROR((MID(AB109,ROW(INDIRECT("1:"&amp;LEN(AB109))),1)*1),""))</f>
        <v/>
      </c>
      <c r="AV109" s="237">
        <f t="shared" ca="1" si="8"/>
        <v>0</v>
      </c>
      <c r="AW109" s="237">
        <f t="shared" ca="1" si="9"/>
        <v>0</v>
      </c>
      <c r="AX109" s="310" t="str" cm="1">
        <f t="array" aca="1" ref="AX109" ca="1">_xlfn.TEXTJOIN("",TRUE,IFERROR((MID(AK109,ROW(INDIRECT("1:"&amp;LEN(AK109))),1)*1),""))</f>
        <v/>
      </c>
      <c r="AY109" s="237">
        <f t="shared" ca="1" si="10"/>
        <v>0</v>
      </c>
      <c r="AZ109">
        <f t="shared" si="11"/>
        <v>0</v>
      </c>
      <c r="BA109">
        <f t="shared" si="12"/>
        <v>-2</v>
      </c>
      <c r="BB109">
        <f t="shared" si="13"/>
        <v>0</v>
      </c>
    </row>
    <row r="110" spans="1:54" ht="15" customHeight="1">
      <c r="A110" s="303"/>
      <c r="C110" s="311" t="s">
        <v>5126</v>
      </c>
      <c r="D110" s="469" t="str">
        <f>IF(CNGE_2025_M1_Secc12_Sub1!D109="","",CNGE_2025_M1_Secc12_Sub1!D109)</f>
        <v/>
      </c>
      <c r="E110" s="326"/>
      <c r="F110" s="326"/>
      <c r="G110" s="327"/>
      <c r="H110" s="443"/>
      <c r="I110" s="352"/>
      <c r="J110" s="480"/>
      <c r="K110" s="351"/>
      <c r="L110" s="352"/>
      <c r="M110" s="536"/>
      <c r="N110" s="471"/>
      <c r="O110" s="472"/>
      <c r="P110" s="488" t="str">
        <f>IF(R110="","",VLOOKUP(R110,Presentación!$AL$3:$AM$573,2,FALSE))</f>
        <v/>
      </c>
      <c r="Q110" s="327"/>
      <c r="R110" s="537"/>
      <c r="S110" s="351"/>
      <c r="T110" s="352"/>
      <c r="U110" s="537"/>
      <c r="V110" s="351"/>
      <c r="W110" s="352"/>
      <c r="X110" s="480"/>
      <c r="Y110" s="351"/>
      <c r="Z110" s="352"/>
      <c r="AA110" s="226" t="s">
        <v>5620</v>
      </c>
      <c r="AB110" s="480"/>
      <c r="AC110" s="351"/>
      <c r="AD110" s="352"/>
      <c r="AE110" s="480"/>
      <c r="AF110" s="351"/>
      <c r="AG110" s="352"/>
      <c r="AH110" s="480"/>
      <c r="AI110" s="351"/>
      <c r="AJ110" s="352"/>
      <c r="AK110" s="480"/>
      <c r="AL110" s="351"/>
      <c r="AM110" s="352"/>
      <c r="AN110" s="480"/>
      <c r="AO110" s="352"/>
      <c r="AP110" s="14"/>
      <c r="AR110" s="237">
        <f>IF(OR(CNGE_2025_M1_Secc12_Sub2!$Y127&lt;&gt;1,COUNTBLANK($D110)=1),IF(COUNTBLANK(H110:AO110)=33,0,1),IF(AND(COUNTBLANK(D110)=1,COUNTA(H110:Z110)=1,COUNTA(AB110:AO110)=0),0,IF(AND(COUNTA(H110:Z110)=7,COUNTA(AB110:AM110)=4,AN110=""),0,IF(AND(COUNTA(D110:O110)=4,COUNTA(P110:Z110)=1,COUNTA(AB110:AM110)=3,AN110&lt;&gt;""),0,1))))</f>
        <v>0</v>
      </c>
      <c r="AS110" s="237">
        <f t="shared" si="7"/>
        <v>0</v>
      </c>
      <c r="AT110" s="310" t="str" cm="1">
        <f t="array" aca="1" ref="AT110" ca="1">_xlfn.TEXTJOIN("",TRUE,IFERROR((MID(X110,ROW(INDIRECT("1:"&amp;LEN(X110))),1)*1),""))</f>
        <v/>
      </c>
      <c r="AU110" s="310" t="str" cm="1">
        <f t="array" aca="1" ref="AU110" ca="1">_xlfn.TEXTJOIN("",TRUE,IFERROR((MID(AB110,ROW(INDIRECT("1:"&amp;LEN(AB110))),1)*1),""))</f>
        <v/>
      </c>
      <c r="AV110" s="237">
        <f t="shared" ca="1" si="8"/>
        <v>0</v>
      </c>
      <c r="AW110" s="237">
        <f t="shared" ca="1" si="9"/>
        <v>0</v>
      </c>
      <c r="AX110" s="310" t="str" cm="1">
        <f t="array" aca="1" ref="AX110" ca="1">_xlfn.TEXTJOIN("",TRUE,IFERROR((MID(AK110,ROW(INDIRECT("1:"&amp;LEN(AK110))),1)*1),""))</f>
        <v/>
      </c>
      <c r="AY110" s="237">
        <f t="shared" ca="1" si="10"/>
        <v>0</v>
      </c>
      <c r="AZ110">
        <f t="shared" si="11"/>
        <v>0</v>
      </c>
      <c r="BA110">
        <f t="shared" si="12"/>
        <v>-2</v>
      </c>
      <c r="BB110">
        <f t="shared" si="13"/>
        <v>0</v>
      </c>
    </row>
    <row r="111" spans="1:54" ht="15" customHeight="1">
      <c r="A111" s="303"/>
      <c r="C111" s="311" t="s">
        <v>5127</v>
      </c>
      <c r="D111" s="469" t="str">
        <f>IF(CNGE_2025_M1_Secc12_Sub1!D110="","",CNGE_2025_M1_Secc12_Sub1!D110)</f>
        <v/>
      </c>
      <c r="E111" s="326"/>
      <c r="F111" s="326"/>
      <c r="G111" s="327"/>
      <c r="H111" s="443"/>
      <c r="I111" s="352"/>
      <c r="J111" s="480"/>
      <c r="K111" s="351"/>
      <c r="L111" s="352"/>
      <c r="M111" s="536"/>
      <c r="N111" s="471"/>
      <c r="O111" s="472"/>
      <c r="P111" s="488" t="str">
        <f>IF(R111="","",VLOOKUP(R111,Presentación!$AL$3:$AM$573,2,FALSE))</f>
        <v/>
      </c>
      <c r="Q111" s="327"/>
      <c r="R111" s="537"/>
      <c r="S111" s="351"/>
      <c r="T111" s="352"/>
      <c r="U111" s="537"/>
      <c r="V111" s="351"/>
      <c r="W111" s="352"/>
      <c r="X111" s="480"/>
      <c r="Y111" s="351"/>
      <c r="Z111" s="352"/>
      <c r="AA111" s="226" t="s">
        <v>5620</v>
      </c>
      <c r="AB111" s="480"/>
      <c r="AC111" s="351"/>
      <c r="AD111" s="352"/>
      <c r="AE111" s="480"/>
      <c r="AF111" s="351"/>
      <c r="AG111" s="352"/>
      <c r="AH111" s="480"/>
      <c r="AI111" s="351"/>
      <c r="AJ111" s="352"/>
      <c r="AK111" s="480"/>
      <c r="AL111" s="351"/>
      <c r="AM111" s="352"/>
      <c r="AN111" s="480"/>
      <c r="AO111" s="352"/>
      <c r="AP111" s="14"/>
      <c r="AR111" s="237">
        <f>IF(OR(CNGE_2025_M1_Secc12_Sub2!$Y128&lt;&gt;1,COUNTBLANK($D111)=1),IF(COUNTBLANK(H111:AO111)=33,0,1),IF(AND(COUNTBLANK(D111)=1,COUNTA(H111:Z111)=1,COUNTA(AB111:AO111)=0),0,IF(AND(COUNTA(H111:Z111)=7,COUNTA(AB111:AM111)=4,AN111=""),0,IF(AND(COUNTA(D111:O111)=4,COUNTA(P111:Z111)=1,COUNTA(AB111:AM111)=3,AN111&lt;&gt;""),0,1))))</f>
        <v>0</v>
      </c>
      <c r="AS111" s="237">
        <f t="shared" si="7"/>
        <v>0</v>
      </c>
      <c r="AT111" s="310" t="str" cm="1">
        <f t="array" aca="1" ref="AT111" ca="1">_xlfn.TEXTJOIN("",TRUE,IFERROR((MID(X111,ROW(INDIRECT("1:"&amp;LEN(X111))),1)*1),""))</f>
        <v/>
      </c>
      <c r="AU111" s="310" t="str" cm="1">
        <f t="array" aca="1" ref="AU111" ca="1">_xlfn.TEXTJOIN("",TRUE,IFERROR((MID(AB111,ROW(INDIRECT("1:"&amp;LEN(AB111))),1)*1),""))</f>
        <v/>
      </c>
      <c r="AV111" s="237">
        <f t="shared" ca="1" si="8"/>
        <v>0</v>
      </c>
      <c r="AW111" s="237">
        <f t="shared" ca="1" si="9"/>
        <v>0</v>
      </c>
      <c r="AX111" s="310" t="str" cm="1">
        <f t="array" aca="1" ref="AX111" ca="1">_xlfn.TEXTJOIN("",TRUE,IFERROR((MID(AK111,ROW(INDIRECT("1:"&amp;LEN(AK111))),1)*1),""))</f>
        <v/>
      </c>
      <c r="AY111" s="237">
        <f t="shared" ca="1" si="10"/>
        <v>0</v>
      </c>
      <c r="AZ111">
        <f t="shared" si="11"/>
        <v>0</v>
      </c>
      <c r="BA111">
        <f t="shared" si="12"/>
        <v>-2</v>
      </c>
      <c r="BB111">
        <f t="shared" si="13"/>
        <v>0</v>
      </c>
    </row>
    <row r="112" spans="1:54" ht="15" customHeight="1">
      <c r="A112" s="303"/>
      <c r="C112" s="311" t="s">
        <v>5128</v>
      </c>
      <c r="D112" s="469" t="str">
        <f>IF(CNGE_2025_M1_Secc12_Sub1!D111="","",CNGE_2025_M1_Secc12_Sub1!D111)</f>
        <v/>
      </c>
      <c r="E112" s="326"/>
      <c r="F112" s="326"/>
      <c r="G112" s="327"/>
      <c r="H112" s="443"/>
      <c r="I112" s="352"/>
      <c r="J112" s="480"/>
      <c r="K112" s="351"/>
      <c r="L112" s="352"/>
      <c r="M112" s="536"/>
      <c r="N112" s="471"/>
      <c r="O112" s="472"/>
      <c r="P112" s="488" t="str">
        <f>IF(R112="","",VLOOKUP(R112,Presentación!$AL$3:$AM$573,2,FALSE))</f>
        <v/>
      </c>
      <c r="Q112" s="327"/>
      <c r="R112" s="537"/>
      <c r="S112" s="351"/>
      <c r="T112" s="352"/>
      <c r="U112" s="537"/>
      <c r="V112" s="351"/>
      <c r="W112" s="352"/>
      <c r="X112" s="480"/>
      <c r="Y112" s="351"/>
      <c r="Z112" s="352"/>
      <c r="AA112" s="226" t="s">
        <v>5620</v>
      </c>
      <c r="AB112" s="480"/>
      <c r="AC112" s="351"/>
      <c r="AD112" s="352"/>
      <c r="AE112" s="480"/>
      <c r="AF112" s="351"/>
      <c r="AG112" s="352"/>
      <c r="AH112" s="480"/>
      <c r="AI112" s="351"/>
      <c r="AJ112" s="352"/>
      <c r="AK112" s="480"/>
      <c r="AL112" s="351"/>
      <c r="AM112" s="352"/>
      <c r="AN112" s="480"/>
      <c r="AO112" s="352"/>
      <c r="AP112" s="14"/>
      <c r="AR112" s="237">
        <f>IF(OR(CNGE_2025_M1_Secc12_Sub2!$Y129&lt;&gt;1,COUNTBLANK($D112)=1),IF(COUNTBLANK(H112:AO112)=33,0,1),IF(AND(COUNTBLANK(D112)=1,COUNTA(H112:Z112)=1,COUNTA(AB112:AO112)=0),0,IF(AND(COUNTA(H112:Z112)=7,COUNTA(AB112:AM112)=4,AN112=""),0,IF(AND(COUNTA(D112:O112)=4,COUNTA(P112:Z112)=1,COUNTA(AB112:AM112)=3,AN112&lt;&gt;""),0,1))))</f>
        <v>0</v>
      </c>
      <c r="AS112" s="237">
        <f t="shared" si="7"/>
        <v>0</v>
      </c>
      <c r="AT112" s="310" t="str" cm="1">
        <f t="array" aca="1" ref="AT112" ca="1">_xlfn.TEXTJOIN("",TRUE,IFERROR((MID(X112,ROW(INDIRECT("1:"&amp;LEN(X112))),1)*1),""))</f>
        <v/>
      </c>
      <c r="AU112" s="310" t="str" cm="1">
        <f t="array" aca="1" ref="AU112" ca="1">_xlfn.TEXTJOIN("",TRUE,IFERROR((MID(AB112,ROW(INDIRECT("1:"&amp;LEN(AB112))),1)*1),""))</f>
        <v/>
      </c>
      <c r="AV112" s="237">
        <f t="shared" ca="1" si="8"/>
        <v>0</v>
      </c>
      <c r="AW112" s="237">
        <f t="shared" ca="1" si="9"/>
        <v>0</v>
      </c>
      <c r="AX112" s="310" t="str" cm="1">
        <f t="array" aca="1" ref="AX112" ca="1">_xlfn.TEXTJOIN("",TRUE,IFERROR((MID(AK112,ROW(INDIRECT("1:"&amp;LEN(AK112))),1)*1),""))</f>
        <v/>
      </c>
      <c r="AY112" s="237">
        <f t="shared" ca="1" si="10"/>
        <v>0</v>
      </c>
      <c r="AZ112">
        <f t="shared" si="11"/>
        <v>0</v>
      </c>
      <c r="BA112">
        <f t="shared" si="12"/>
        <v>-2</v>
      </c>
      <c r="BB112">
        <f t="shared" si="13"/>
        <v>0</v>
      </c>
    </row>
    <row r="113" spans="1:54" ht="15" customHeight="1">
      <c r="A113" s="303"/>
      <c r="C113" s="311" t="s">
        <v>5129</v>
      </c>
      <c r="D113" s="469" t="str">
        <f>IF(CNGE_2025_M1_Secc12_Sub1!D112="","",CNGE_2025_M1_Secc12_Sub1!D112)</f>
        <v/>
      </c>
      <c r="E113" s="326"/>
      <c r="F113" s="326"/>
      <c r="G113" s="327"/>
      <c r="H113" s="443"/>
      <c r="I113" s="352"/>
      <c r="J113" s="480"/>
      <c r="K113" s="351"/>
      <c r="L113" s="352"/>
      <c r="M113" s="536"/>
      <c r="N113" s="471"/>
      <c r="O113" s="472"/>
      <c r="P113" s="488" t="str">
        <f>IF(R113="","",VLOOKUP(R113,Presentación!$AL$3:$AM$573,2,FALSE))</f>
        <v/>
      </c>
      <c r="Q113" s="327"/>
      <c r="R113" s="537"/>
      <c r="S113" s="351"/>
      <c r="T113" s="352"/>
      <c r="U113" s="537"/>
      <c r="V113" s="351"/>
      <c r="W113" s="352"/>
      <c r="X113" s="480"/>
      <c r="Y113" s="351"/>
      <c r="Z113" s="352"/>
      <c r="AA113" s="226" t="s">
        <v>5620</v>
      </c>
      <c r="AB113" s="480"/>
      <c r="AC113" s="351"/>
      <c r="AD113" s="352"/>
      <c r="AE113" s="480"/>
      <c r="AF113" s="351"/>
      <c r="AG113" s="352"/>
      <c r="AH113" s="480"/>
      <c r="AI113" s="351"/>
      <c r="AJ113" s="352"/>
      <c r="AK113" s="480"/>
      <c r="AL113" s="351"/>
      <c r="AM113" s="352"/>
      <c r="AN113" s="480"/>
      <c r="AO113" s="352"/>
      <c r="AP113" s="14"/>
      <c r="AR113" s="237">
        <f>IF(OR(CNGE_2025_M1_Secc12_Sub2!$Y130&lt;&gt;1,COUNTBLANK($D113)=1),IF(COUNTBLANK(H113:AO113)=33,0,1),IF(AND(COUNTBLANK(D113)=1,COUNTA(H113:Z113)=1,COUNTA(AB113:AO113)=0),0,IF(AND(COUNTA(H113:Z113)=7,COUNTA(AB113:AM113)=4,AN113=""),0,IF(AND(COUNTA(D113:O113)=4,COUNTA(P113:Z113)=1,COUNTA(AB113:AM113)=3,AN113&lt;&gt;""),0,1))))</f>
        <v>0</v>
      </c>
      <c r="AS113" s="237">
        <f t="shared" si="7"/>
        <v>0</v>
      </c>
      <c r="AT113" s="310" t="str" cm="1">
        <f t="array" aca="1" ref="AT113" ca="1">_xlfn.TEXTJOIN("",TRUE,IFERROR((MID(X113,ROW(INDIRECT("1:"&amp;LEN(X113))),1)*1),""))</f>
        <v/>
      </c>
      <c r="AU113" s="310" t="str" cm="1">
        <f t="array" aca="1" ref="AU113" ca="1">_xlfn.TEXTJOIN("",TRUE,IFERROR((MID(AB113,ROW(INDIRECT("1:"&amp;LEN(AB113))),1)*1),""))</f>
        <v/>
      </c>
      <c r="AV113" s="237">
        <f t="shared" ca="1" si="8"/>
        <v>0</v>
      </c>
      <c r="AW113" s="237">
        <f t="shared" ca="1" si="9"/>
        <v>0</v>
      </c>
      <c r="AX113" s="310" t="str" cm="1">
        <f t="array" aca="1" ref="AX113" ca="1">_xlfn.TEXTJOIN("",TRUE,IFERROR((MID(AK113,ROW(INDIRECT("1:"&amp;LEN(AK113))),1)*1),""))</f>
        <v/>
      </c>
      <c r="AY113" s="237">
        <f t="shared" ca="1" si="10"/>
        <v>0</v>
      </c>
      <c r="AZ113">
        <f t="shared" si="11"/>
        <v>0</v>
      </c>
      <c r="BA113">
        <f t="shared" si="12"/>
        <v>-2</v>
      </c>
      <c r="BB113">
        <f t="shared" si="13"/>
        <v>0</v>
      </c>
    </row>
    <row r="114" spans="1:54" ht="15" customHeight="1">
      <c r="A114" s="303"/>
      <c r="C114" s="311" t="s">
        <v>5130</v>
      </c>
      <c r="D114" s="469" t="str">
        <f>IF(CNGE_2025_M1_Secc12_Sub1!D113="","",CNGE_2025_M1_Secc12_Sub1!D113)</f>
        <v/>
      </c>
      <c r="E114" s="326"/>
      <c r="F114" s="326"/>
      <c r="G114" s="327"/>
      <c r="H114" s="443"/>
      <c r="I114" s="352"/>
      <c r="J114" s="480"/>
      <c r="K114" s="351"/>
      <c r="L114" s="352"/>
      <c r="M114" s="536"/>
      <c r="N114" s="471"/>
      <c r="O114" s="472"/>
      <c r="P114" s="488" t="str">
        <f>IF(R114="","",VLOOKUP(R114,Presentación!$AL$3:$AM$573,2,FALSE))</f>
        <v/>
      </c>
      <c r="Q114" s="327"/>
      <c r="R114" s="537"/>
      <c r="S114" s="351"/>
      <c r="T114" s="352"/>
      <c r="U114" s="537"/>
      <c r="V114" s="351"/>
      <c r="W114" s="352"/>
      <c r="X114" s="480"/>
      <c r="Y114" s="351"/>
      <c r="Z114" s="352"/>
      <c r="AA114" s="226" t="s">
        <v>5620</v>
      </c>
      <c r="AB114" s="480"/>
      <c r="AC114" s="351"/>
      <c r="AD114" s="352"/>
      <c r="AE114" s="480"/>
      <c r="AF114" s="351"/>
      <c r="AG114" s="352"/>
      <c r="AH114" s="480"/>
      <c r="AI114" s="351"/>
      <c r="AJ114" s="352"/>
      <c r="AK114" s="480"/>
      <c r="AL114" s="351"/>
      <c r="AM114" s="352"/>
      <c r="AN114" s="480"/>
      <c r="AO114" s="352"/>
      <c r="AP114" s="14"/>
      <c r="AR114" s="237">
        <f>IF(OR(CNGE_2025_M1_Secc12_Sub2!$Y131&lt;&gt;1,COUNTBLANK($D114)=1),IF(COUNTBLANK(H114:AO114)=33,0,1),IF(AND(COUNTBLANK(D114)=1,COUNTA(H114:Z114)=1,COUNTA(AB114:AO114)=0),0,IF(AND(COUNTA(H114:Z114)=7,COUNTA(AB114:AM114)=4,AN114=""),0,IF(AND(COUNTA(D114:O114)=4,COUNTA(P114:Z114)=1,COUNTA(AB114:AM114)=3,AN114&lt;&gt;""),0,1))))</f>
        <v>0</v>
      </c>
      <c r="AS114" s="237">
        <f t="shared" si="7"/>
        <v>0</v>
      </c>
      <c r="AT114" s="310" t="str" cm="1">
        <f t="array" aca="1" ref="AT114" ca="1">_xlfn.TEXTJOIN("",TRUE,IFERROR((MID(X114,ROW(INDIRECT("1:"&amp;LEN(X114))),1)*1),""))</f>
        <v/>
      </c>
      <c r="AU114" s="310" t="str" cm="1">
        <f t="array" aca="1" ref="AU114" ca="1">_xlfn.TEXTJOIN("",TRUE,IFERROR((MID(AB114,ROW(INDIRECT("1:"&amp;LEN(AB114))),1)*1),""))</f>
        <v/>
      </c>
      <c r="AV114" s="237">
        <f t="shared" ca="1" si="8"/>
        <v>0</v>
      </c>
      <c r="AW114" s="237">
        <f t="shared" ca="1" si="9"/>
        <v>0</v>
      </c>
      <c r="AX114" s="310" t="str" cm="1">
        <f t="array" aca="1" ref="AX114" ca="1">_xlfn.TEXTJOIN("",TRUE,IFERROR((MID(AK114,ROW(INDIRECT("1:"&amp;LEN(AK114))),1)*1),""))</f>
        <v/>
      </c>
      <c r="AY114" s="237">
        <f t="shared" ca="1" si="10"/>
        <v>0</v>
      </c>
      <c r="AZ114">
        <f t="shared" si="11"/>
        <v>0</v>
      </c>
      <c r="BA114">
        <f t="shared" si="12"/>
        <v>-2</v>
      </c>
      <c r="BB114">
        <f t="shared" si="13"/>
        <v>0</v>
      </c>
    </row>
    <row r="115" spans="1:54" ht="15" customHeight="1">
      <c r="A115" s="303"/>
      <c r="C115" s="311" t="s">
        <v>5131</v>
      </c>
      <c r="D115" s="469" t="str">
        <f>IF(CNGE_2025_M1_Secc12_Sub1!D114="","",CNGE_2025_M1_Secc12_Sub1!D114)</f>
        <v/>
      </c>
      <c r="E115" s="326"/>
      <c r="F115" s="326"/>
      <c r="G115" s="327"/>
      <c r="H115" s="443"/>
      <c r="I115" s="352"/>
      <c r="J115" s="480"/>
      <c r="K115" s="351"/>
      <c r="L115" s="352"/>
      <c r="M115" s="536"/>
      <c r="N115" s="471"/>
      <c r="O115" s="472"/>
      <c r="P115" s="488" t="str">
        <f>IF(R115="","",VLOOKUP(R115,Presentación!$AL$3:$AM$573,2,FALSE))</f>
        <v/>
      </c>
      <c r="Q115" s="327"/>
      <c r="R115" s="537"/>
      <c r="S115" s="351"/>
      <c r="T115" s="352"/>
      <c r="U115" s="537"/>
      <c r="V115" s="351"/>
      <c r="W115" s="352"/>
      <c r="X115" s="480"/>
      <c r="Y115" s="351"/>
      <c r="Z115" s="352"/>
      <c r="AA115" s="226" t="s">
        <v>5620</v>
      </c>
      <c r="AB115" s="480"/>
      <c r="AC115" s="351"/>
      <c r="AD115" s="352"/>
      <c r="AE115" s="480"/>
      <c r="AF115" s="351"/>
      <c r="AG115" s="352"/>
      <c r="AH115" s="480"/>
      <c r="AI115" s="351"/>
      <c r="AJ115" s="352"/>
      <c r="AK115" s="480"/>
      <c r="AL115" s="351"/>
      <c r="AM115" s="352"/>
      <c r="AN115" s="480"/>
      <c r="AO115" s="352"/>
      <c r="AP115" s="14"/>
      <c r="AR115" s="237">
        <f>IF(OR(CNGE_2025_M1_Secc12_Sub2!$Y132&lt;&gt;1,COUNTBLANK($D115)=1),IF(COUNTBLANK(H115:AO115)=33,0,1),IF(AND(COUNTBLANK(D115)=1,COUNTA(H115:Z115)=1,COUNTA(AB115:AO115)=0),0,IF(AND(COUNTA(H115:Z115)=7,COUNTA(AB115:AM115)=4,AN115=""),0,IF(AND(COUNTA(D115:O115)=4,COUNTA(P115:Z115)=1,COUNTA(AB115:AM115)=3,AN115&lt;&gt;""),0,1))))</f>
        <v>0</v>
      </c>
      <c r="AS115" s="237">
        <f t="shared" si="7"/>
        <v>0</v>
      </c>
      <c r="AT115" s="310" t="str" cm="1">
        <f t="array" aca="1" ref="AT115" ca="1">_xlfn.TEXTJOIN("",TRUE,IFERROR((MID(X115,ROW(INDIRECT("1:"&amp;LEN(X115))),1)*1),""))</f>
        <v/>
      </c>
      <c r="AU115" s="310" t="str" cm="1">
        <f t="array" aca="1" ref="AU115" ca="1">_xlfn.TEXTJOIN("",TRUE,IFERROR((MID(AB115,ROW(INDIRECT("1:"&amp;LEN(AB115))),1)*1),""))</f>
        <v/>
      </c>
      <c r="AV115" s="237">
        <f t="shared" ca="1" si="8"/>
        <v>0</v>
      </c>
      <c r="AW115" s="237">
        <f t="shared" ca="1" si="9"/>
        <v>0</v>
      </c>
      <c r="AX115" s="310" t="str" cm="1">
        <f t="array" aca="1" ref="AX115" ca="1">_xlfn.TEXTJOIN("",TRUE,IFERROR((MID(AK115,ROW(INDIRECT("1:"&amp;LEN(AK115))),1)*1),""))</f>
        <v/>
      </c>
      <c r="AY115" s="237">
        <f t="shared" ca="1" si="10"/>
        <v>0</v>
      </c>
      <c r="AZ115">
        <f t="shared" si="11"/>
        <v>0</v>
      </c>
      <c r="BA115">
        <f t="shared" si="12"/>
        <v>-2</v>
      </c>
      <c r="BB115">
        <f t="shared" si="13"/>
        <v>0</v>
      </c>
    </row>
    <row r="116" spans="1:54" ht="15" customHeight="1">
      <c r="A116" s="303"/>
      <c r="C116" s="311" t="s">
        <v>5132</v>
      </c>
      <c r="D116" s="469" t="str">
        <f>IF(CNGE_2025_M1_Secc12_Sub1!D115="","",CNGE_2025_M1_Secc12_Sub1!D115)</f>
        <v/>
      </c>
      <c r="E116" s="326"/>
      <c r="F116" s="326"/>
      <c r="G116" s="327"/>
      <c r="H116" s="443"/>
      <c r="I116" s="352"/>
      <c r="J116" s="480"/>
      <c r="K116" s="351"/>
      <c r="L116" s="352"/>
      <c r="M116" s="536"/>
      <c r="N116" s="471"/>
      <c r="O116" s="472"/>
      <c r="P116" s="488" t="str">
        <f>IF(R116="","",VLOOKUP(R116,Presentación!$AL$3:$AM$573,2,FALSE))</f>
        <v/>
      </c>
      <c r="Q116" s="327"/>
      <c r="R116" s="537"/>
      <c r="S116" s="351"/>
      <c r="T116" s="352"/>
      <c r="U116" s="537"/>
      <c r="V116" s="351"/>
      <c r="W116" s="352"/>
      <c r="X116" s="480"/>
      <c r="Y116" s="351"/>
      <c r="Z116" s="352"/>
      <c r="AA116" s="226" t="s">
        <v>5620</v>
      </c>
      <c r="AB116" s="480"/>
      <c r="AC116" s="351"/>
      <c r="AD116" s="352"/>
      <c r="AE116" s="480"/>
      <c r="AF116" s="351"/>
      <c r="AG116" s="352"/>
      <c r="AH116" s="480"/>
      <c r="AI116" s="351"/>
      <c r="AJ116" s="352"/>
      <c r="AK116" s="480"/>
      <c r="AL116" s="351"/>
      <c r="AM116" s="352"/>
      <c r="AN116" s="480"/>
      <c r="AO116" s="352"/>
      <c r="AP116" s="14"/>
      <c r="AR116" s="237">
        <f>IF(OR(CNGE_2025_M1_Secc12_Sub2!$Y133&lt;&gt;1,COUNTBLANK($D116)=1),IF(COUNTBLANK(H116:AO116)=33,0,1),IF(AND(COUNTBLANK(D116)=1,COUNTA(H116:Z116)=1,COUNTA(AB116:AO116)=0),0,IF(AND(COUNTA(H116:Z116)=7,COUNTA(AB116:AM116)=4,AN116=""),0,IF(AND(COUNTA(D116:O116)=4,COUNTA(P116:Z116)=1,COUNTA(AB116:AM116)=3,AN116&lt;&gt;""),0,1))))</f>
        <v>0</v>
      </c>
      <c r="AS116" s="237">
        <f t="shared" si="7"/>
        <v>0</v>
      </c>
      <c r="AT116" s="310" t="str" cm="1">
        <f t="array" aca="1" ref="AT116" ca="1">_xlfn.TEXTJOIN("",TRUE,IFERROR((MID(X116,ROW(INDIRECT("1:"&amp;LEN(X116))),1)*1),""))</f>
        <v/>
      </c>
      <c r="AU116" s="310" t="str" cm="1">
        <f t="array" aca="1" ref="AU116" ca="1">_xlfn.TEXTJOIN("",TRUE,IFERROR((MID(AB116,ROW(INDIRECT("1:"&amp;LEN(AB116))),1)*1),""))</f>
        <v/>
      </c>
      <c r="AV116" s="237">
        <f t="shared" ca="1" si="8"/>
        <v>0</v>
      </c>
      <c r="AW116" s="237">
        <f t="shared" ca="1" si="9"/>
        <v>0</v>
      </c>
      <c r="AX116" s="310" t="str" cm="1">
        <f t="array" aca="1" ref="AX116" ca="1">_xlfn.TEXTJOIN("",TRUE,IFERROR((MID(AK116,ROW(INDIRECT("1:"&amp;LEN(AK116))),1)*1),""))</f>
        <v/>
      </c>
      <c r="AY116" s="237">
        <f t="shared" ca="1" si="10"/>
        <v>0</v>
      </c>
      <c r="AZ116">
        <f t="shared" si="11"/>
        <v>0</v>
      </c>
      <c r="BA116">
        <f t="shared" si="12"/>
        <v>-2</v>
      </c>
      <c r="BB116">
        <f t="shared" si="13"/>
        <v>0</v>
      </c>
    </row>
    <row r="117" spans="1:54" ht="15" customHeight="1">
      <c r="A117" s="303"/>
      <c r="C117" s="311" t="s">
        <v>5133</v>
      </c>
      <c r="D117" s="469" t="str">
        <f>IF(CNGE_2025_M1_Secc12_Sub1!D116="","",CNGE_2025_M1_Secc12_Sub1!D116)</f>
        <v/>
      </c>
      <c r="E117" s="326"/>
      <c r="F117" s="326"/>
      <c r="G117" s="327"/>
      <c r="H117" s="443"/>
      <c r="I117" s="352"/>
      <c r="J117" s="480"/>
      <c r="K117" s="351"/>
      <c r="L117" s="352"/>
      <c r="M117" s="536"/>
      <c r="N117" s="471"/>
      <c r="O117" s="472"/>
      <c r="P117" s="488" t="str">
        <f>IF(R117="","",VLOOKUP(R117,Presentación!$AL$3:$AM$573,2,FALSE))</f>
        <v/>
      </c>
      <c r="Q117" s="327"/>
      <c r="R117" s="537"/>
      <c r="S117" s="351"/>
      <c r="T117" s="352"/>
      <c r="U117" s="537"/>
      <c r="V117" s="351"/>
      <c r="W117" s="352"/>
      <c r="X117" s="480"/>
      <c r="Y117" s="351"/>
      <c r="Z117" s="352"/>
      <c r="AA117" s="226" t="s">
        <v>5620</v>
      </c>
      <c r="AB117" s="480"/>
      <c r="AC117" s="351"/>
      <c r="AD117" s="352"/>
      <c r="AE117" s="480"/>
      <c r="AF117" s="351"/>
      <c r="AG117" s="352"/>
      <c r="AH117" s="480"/>
      <c r="AI117" s="351"/>
      <c r="AJ117" s="352"/>
      <c r="AK117" s="480"/>
      <c r="AL117" s="351"/>
      <c r="AM117" s="352"/>
      <c r="AN117" s="480"/>
      <c r="AO117" s="352"/>
      <c r="AP117" s="14"/>
      <c r="AR117" s="237">
        <f>IF(OR(CNGE_2025_M1_Secc12_Sub2!$Y134&lt;&gt;1,COUNTBLANK($D117)=1),IF(COUNTBLANK(H117:AO117)=33,0,1),IF(AND(COUNTBLANK(D117)=1,COUNTA(H117:Z117)=1,COUNTA(AB117:AO117)=0),0,IF(AND(COUNTA(H117:Z117)=7,COUNTA(AB117:AM117)=4,AN117=""),0,IF(AND(COUNTA(D117:O117)=4,COUNTA(P117:Z117)=1,COUNTA(AB117:AM117)=3,AN117&lt;&gt;""),0,1))))</f>
        <v>0</v>
      </c>
      <c r="AS117" s="237">
        <f t="shared" si="7"/>
        <v>0</v>
      </c>
      <c r="AT117" s="310" t="str" cm="1">
        <f t="array" aca="1" ref="AT117" ca="1">_xlfn.TEXTJOIN("",TRUE,IFERROR((MID(X117,ROW(INDIRECT("1:"&amp;LEN(X117))),1)*1),""))</f>
        <v/>
      </c>
      <c r="AU117" s="310" t="str" cm="1">
        <f t="array" aca="1" ref="AU117" ca="1">_xlfn.TEXTJOIN("",TRUE,IFERROR((MID(AB117,ROW(INDIRECT("1:"&amp;LEN(AB117))),1)*1),""))</f>
        <v/>
      </c>
      <c r="AV117" s="237">
        <f t="shared" ca="1" si="8"/>
        <v>0</v>
      </c>
      <c r="AW117" s="237">
        <f t="shared" ca="1" si="9"/>
        <v>0</v>
      </c>
      <c r="AX117" s="310" t="str" cm="1">
        <f t="array" aca="1" ref="AX117" ca="1">_xlfn.TEXTJOIN("",TRUE,IFERROR((MID(AK117,ROW(INDIRECT("1:"&amp;LEN(AK117))),1)*1),""))</f>
        <v/>
      </c>
      <c r="AY117" s="237">
        <f t="shared" ca="1" si="10"/>
        <v>0</v>
      </c>
      <c r="AZ117">
        <f t="shared" si="11"/>
        <v>0</v>
      </c>
      <c r="BA117">
        <f t="shared" si="12"/>
        <v>-2</v>
      </c>
      <c r="BB117">
        <f t="shared" si="13"/>
        <v>0</v>
      </c>
    </row>
    <row r="118" spans="1:54" ht="15" customHeight="1">
      <c r="A118" s="303"/>
      <c r="C118" s="311" t="s">
        <v>5134</v>
      </c>
      <c r="D118" s="469" t="str">
        <f>IF(CNGE_2025_M1_Secc12_Sub1!D117="","",CNGE_2025_M1_Secc12_Sub1!D117)</f>
        <v/>
      </c>
      <c r="E118" s="326"/>
      <c r="F118" s="326"/>
      <c r="G118" s="327"/>
      <c r="H118" s="443"/>
      <c r="I118" s="352"/>
      <c r="J118" s="480"/>
      <c r="K118" s="351"/>
      <c r="L118" s="352"/>
      <c r="M118" s="536"/>
      <c r="N118" s="471"/>
      <c r="O118" s="472"/>
      <c r="P118" s="488" t="str">
        <f>IF(R118="","",VLOOKUP(R118,Presentación!$AL$3:$AM$573,2,FALSE))</f>
        <v/>
      </c>
      <c r="Q118" s="327"/>
      <c r="R118" s="537"/>
      <c r="S118" s="351"/>
      <c r="T118" s="352"/>
      <c r="U118" s="537"/>
      <c r="V118" s="351"/>
      <c r="W118" s="352"/>
      <c r="X118" s="480"/>
      <c r="Y118" s="351"/>
      <c r="Z118" s="352"/>
      <c r="AA118" s="226" t="s">
        <v>5620</v>
      </c>
      <c r="AB118" s="480"/>
      <c r="AC118" s="351"/>
      <c r="AD118" s="352"/>
      <c r="AE118" s="480"/>
      <c r="AF118" s="351"/>
      <c r="AG118" s="352"/>
      <c r="AH118" s="480"/>
      <c r="AI118" s="351"/>
      <c r="AJ118" s="352"/>
      <c r="AK118" s="480"/>
      <c r="AL118" s="351"/>
      <c r="AM118" s="352"/>
      <c r="AN118" s="480"/>
      <c r="AO118" s="352"/>
      <c r="AP118" s="14"/>
      <c r="AR118" s="237">
        <f>IF(OR(CNGE_2025_M1_Secc12_Sub2!$Y135&lt;&gt;1,COUNTBLANK($D118)=1),IF(COUNTBLANK(H118:AO118)=33,0,1),IF(AND(COUNTBLANK(D118)=1,COUNTA(H118:Z118)=1,COUNTA(AB118:AO118)=0),0,IF(AND(COUNTA(H118:Z118)=7,COUNTA(AB118:AM118)=4,AN118=""),0,IF(AND(COUNTA(D118:O118)=4,COUNTA(P118:Z118)=1,COUNTA(AB118:AM118)=3,AN118&lt;&gt;""),0,1))))</f>
        <v>0</v>
      </c>
      <c r="AS118" s="237">
        <f t="shared" si="7"/>
        <v>0</v>
      </c>
      <c r="AT118" s="310" t="str" cm="1">
        <f t="array" aca="1" ref="AT118" ca="1">_xlfn.TEXTJOIN("",TRUE,IFERROR((MID(X118,ROW(INDIRECT("1:"&amp;LEN(X118))),1)*1),""))</f>
        <v/>
      </c>
      <c r="AU118" s="310" t="str" cm="1">
        <f t="array" aca="1" ref="AU118" ca="1">_xlfn.TEXTJOIN("",TRUE,IFERROR((MID(AB118,ROW(INDIRECT("1:"&amp;LEN(AB118))),1)*1),""))</f>
        <v/>
      </c>
      <c r="AV118" s="237">
        <f t="shared" ca="1" si="8"/>
        <v>0</v>
      </c>
      <c r="AW118" s="237">
        <f t="shared" ca="1" si="9"/>
        <v>0</v>
      </c>
      <c r="AX118" s="310" t="str" cm="1">
        <f t="array" aca="1" ref="AX118" ca="1">_xlfn.TEXTJOIN("",TRUE,IFERROR((MID(AK118,ROW(INDIRECT("1:"&amp;LEN(AK118))),1)*1),""))</f>
        <v/>
      </c>
      <c r="AY118" s="237">
        <f t="shared" ca="1" si="10"/>
        <v>0</v>
      </c>
      <c r="AZ118">
        <f t="shared" si="11"/>
        <v>0</v>
      </c>
      <c r="BA118">
        <f t="shared" si="12"/>
        <v>-2</v>
      </c>
      <c r="BB118">
        <f t="shared" si="13"/>
        <v>0</v>
      </c>
    </row>
    <row r="119" spans="1:54" ht="15" customHeight="1">
      <c r="A119" s="303"/>
      <c r="C119" s="311" t="s">
        <v>5135</v>
      </c>
      <c r="D119" s="469" t="str">
        <f>IF(CNGE_2025_M1_Secc12_Sub1!D118="","",CNGE_2025_M1_Secc12_Sub1!D118)</f>
        <v/>
      </c>
      <c r="E119" s="326"/>
      <c r="F119" s="326"/>
      <c r="G119" s="327"/>
      <c r="H119" s="443"/>
      <c r="I119" s="352"/>
      <c r="J119" s="480"/>
      <c r="K119" s="351"/>
      <c r="L119" s="352"/>
      <c r="M119" s="536"/>
      <c r="N119" s="471"/>
      <c r="O119" s="472"/>
      <c r="P119" s="488" t="str">
        <f>IF(R119="","",VLOOKUP(R119,Presentación!$AL$3:$AM$573,2,FALSE))</f>
        <v/>
      </c>
      <c r="Q119" s="327"/>
      <c r="R119" s="537"/>
      <c r="S119" s="351"/>
      <c r="T119" s="352"/>
      <c r="U119" s="537"/>
      <c r="V119" s="351"/>
      <c r="W119" s="352"/>
      <c r="X119" s="480"/>
      <c r="Y119" s="351"/>
      <c r="Z119" s="352"/>
      <c r="AA119" s="226" t="s">
        <v>5620</v>
      </c>
      <c r="AB119" s="480"/>
      <c r="AC119" s="351"/>
      <c r="AD119" s="352"/>
      <c r="AE119" s="480"/>
      <c r="AF119" s="351"/>
      <c r="AG119" s="352"/>
      <c r="AH119" s="480"/>
      <c r="AI119" s="351"/>
      <c r="AJ119" s="352"/>
      <c r="AK119" s="480"/>
      <c r="AL119" s="351"/>
      <c r="AM119" s="352"/>
      <c r="AN119" s="480"/>
      <c r="AO119" s="352"/>
      <c r="AP119" s="14"/>
      <c r="AR119" s="237">
        <f>IF(OR(CNGE_2025_M1_Secc12_Sub2!$Y136&lt;&gt;1,COUNTBLANK($D119)=1),IF(COUNTBLANK(H119:AO119)=33,0,1),IF(AND(COUNTBLANK(D119)=1,COUNTA(H119:Z119)=1,COUNTA(AB119:AO119)=0),0,IF(AND(COUNTA(H119:Z119)=7,COUNTA(AB119:AM119)=4,AN119=""),0,IF(AND(COUNTA(D119:O119)=4,COUNTA(P119:Z119)=1,COUNTA(AB119:AM119)=3,AN119&lt;&gt;""),0,1))))</f>
        <v>0</v>
      </c>
      <c r="AS119" s="237">
        <f t="shared" si="7"/>
        <v>0</v>
      </c>
      <c r="AT119" s="310" t="str" cm="1">
        <f t="array" aca="1" ref="AT119" ca="1">_xlfn.TEXTJOIN("",TRUE,IFERROR((MID(X119,ROW(INDIRECT("1:"&amp;LEN(X119))),1)*1),""))</f>
        <v/>
      </c>
      <c r="AU119" s="310" t="str" cm="1">
        <f t="array" aca="1" ref="AU119" ca="1">_xlfn.TEXTJOIN("",TRUE,IFERROR((MID(AB119,ROW(INDIRECT("1:"&amp;LEN(AB119))),1)*1),""))</f>
        <v/>
      </c>
      <c r="AV119" s="237">
        <f t="shared" ca="1" si="8"/>
        <v>0</v>
      </c>
      <c r="AW119" s="237">
        <f t="shared" ca="1" si="9"/>
        <v>0</v>
      </c>
      <c r="AX119" s="310" t="str" cm="1">
        <f t="array" aca="1" ref="AX119" ca="1">_xlfn.TEXTJOIN("",TRUE,IFERROR((MID(AK119,ROW(INDIRECT("1:"&amp;LEN(AK119))),1)*1),""))</f>
        <v/>
      </c>
      <c r="AY119" s="237">
        <f t="shared" ca="1" si="10"/>
        <v>0</v>
      </c>
      <c r="AZ119">
        <f t="shared" si="11"/>
        <v>0</v>
      </c>
      <c r="BA119">
        <f t="shared" si="12"/>
        <v>-2</v>
      </c>
      <c r="BB119">
        <f t="shared" si="13"/>
        <v>0</v>
      </c>
    </row>
    <row r="120" spans="1:54" ht="15" customHeight="1">
      <c r="A120" s="303"/>
      <c r="C120" s="311" t="s">
        <v>5136</v>
      </c>
      <c r="D120" s="469" t="str">
        <f>IF(CNGE_2025_M1_Secc12_Sub1!D119="","",CNGE_2025_M1_Secc12_Sub1!D119)</f>
        <v/>
      </c>
      <c r="E120" s="326"/>
      <c r="F120" s="326"/>
      <c r="G120" s="327"/>
      <c r="H120" s="443"/>
      <c r="I120" s="352"/>
      <c r="J120" s="480"/>
      <c r="K120" s="351"/>
      <c r="L120" s="352"/>
      <c r="M120" s="536"/>
      <c r="N120" s="471"/>
      <c r="O120" s="472"/>
      <c r="P120" s="488" t="str">
        <f>IF(R120="","",VLOOKUP(R120,Presentación!$AL$3:$AM$573,2,FALSE))</f>
        <v/>
      </c>
      <c r="Q120" s="327"/>
      <c r="R120" s="537"/>
      <c r="S120" s="351"/>
      <c r="T120" s="352"/>
      <c r="U120" s="537"/>
      <c r="V120" s="351"/>
      <c r="W120" s="352"/>
      <c r="X120" s="480"/>
      <c r="Y120" s="351"/>
      <c r="Z120" s="352"/>
      <c r="AA120" s="226" t="s">
        <v>5620</v>
      </c>
      <c r="AB120" s="480"/>
      <c r="AC120" s="351"/>
      <c r="AD120" s="352"/>
      <c r="AE120" s="480"/>
      <c r="AF120" s="351"/>
      <c r="AG120" s="352"/>
      <c r="AH120" s="480"/>
      <c r="AI120" s="351"/>
      <c r="AJ120" s="352"/>
      <c r="AK120" s="480"/>
      <c r="AL120" s="351"/>
      <c r="AM120" s="352"/>
      <c r="AN120" s="480"/>
      <c r="AO120" s="352"/>
      <c r="AP120" s="14"/>
      <c r="AR120" s="237">
        <f>IF(OR(CNGE_2025_M1_Secc12_Sub2!$Y137&lt;&gt;1,COUNTBLANK($D120)=1),IF(COUNTBLANK(H120:AO120)=33,0,1),IF(AND(COUNTBLANK(D120)=1,COUNTA(H120:Z120)=1,COUNTA(AB120:AO120)=0),0,IF(AND(COUNTA(H120:Z120)=7,COUNTA(AB120:AM120)=4,AN120=""),0,IF(AND(COUNTA(D120:O120)=4,COUNTA(P120:Z120)=1,COUNTA(AB120:AM120)=3,AN120&lt;&gt;""),0,1))))</f>
        <v>0</v>
      </c>
      <c r="AS120" s="237">
        <f t="shared" si="7"/>
        <v>0</v>
      </c>
      <c r="AT120" s="310" t="str" cm="1">
        <f t="array" aca="1" ref="AT120" ca="1">_xlfn.TEXTJOIN("",TRUE,IFERROR((MID(X120,ROW(INDIRECT("1:"&amp;LEN(X120))),1)*1),""))</f>
        <v/>
      </c>
      <c r="AU120" s="310" t="str" cm="1">
        <f t="array" aca="1" ref="AU120" ca="1">_xlfn.TEXTJOIN("",TRUE,IFERROR((MID(AB120,ROW(INDIRECT("1:"&amp;LEN(AB120))),1)*1),""))</f>
        <v/>
      </c>
      <c r="AV120" s="237">
        <f t="shared" ca="1" si="8"/>
        <v>0</v>
      </c>
      <c r="AW120" s="237">
        <f t="shared" ca="1" si="9"/>
        <v>0</v>
      </c>
      <c r="AX120" s="310" t="str" cm="1">
        <f t="array" aca="1" ref="AX120" ca="1">_xlfn.TEXTJOIN("",TRUE,IFERROR((MID(AK120,ROW(INDIRECT("1:"&amp;LEN(AK120))),1)*1),""))</f>
        <v/>
      </c>
      <c r="AY120" s="237">
        <f t="shared" ca="1" si="10"/>
        <v>0</v>
      </c>
      <c r="AZ120">
        <f t="shared" si="11"/>
        <v>0</v>
      </c>
      <c r="BA120">
        <f t="shared" si="12"/>
        <v>-2</v>
      </c>
      <c r="BB120">
        <f t="shared" si="13"/>
        <v>0</v>
      </c>
    </row>
    <row r="121" spans="1:54" ht="15" customHeight="1">
      <c r="A121" s="303"/>
      <c r="C121" s="311" t="s">
        <v>5137</v>
      </c>
      <c r="D121" s="469" t="str">
        <f>IF(CNGE_2025_M1_Secc12_Sub1!D120="","",CNGE_2025_M1_Secc12_Sub1!D120)</f>
        <v/>
      </c>
      <c r="E121" s="326"/>
      <c r="F121" s="326"/>
      <c r="G121" s="327"/>
      <c r="H121" s="443"/>
      <c r="I121" s="352"/>
      <c r="J121" s="480"/>
      <c r="K121" s="351"/>
      <c r="L121" s="352"/>
      <c r="M121" s="536"/>
      <c r="N121" s="471"/>
      <c r="O121" s="472"/>
      <c r="P121" s="488" t="str">
        <f>IF(R121="","",VLOOKUP(R121,Presentación!$AL$3:$AM$573,2,FALSE))</f>
        <v/>
      </c>
      <c r="Q121" s="327"/>
      <c r="R121" s="537"/>
      <c r="S121" s="351"/>
      <c r="T121" s="352"/>
      <c r="U121" s="537"/>
      <c r="V121" s="351"/>
      <c r="W121" s="352"/>
      <c r="X121" s="480"/>
      <c r="Y121" s="351"/>
      <c r="Z121" s="352"/>
      <c r="AA121" s="226" t="s">
        <v>5620</v>
      </c>
      <c r="AB121" s="480"/>
      <c r="AC121" s="351"/>
      <c r="AD121" s="352"/>
      <c r="AE121" s="480"/>
      <c r="AF121" s="351"/>
      <c r="AG121" s="352"/>
      <c r="AH121" s="480"/>
      <c r="AI121" s="351"/>
      <c r="AJ121" s="352"/>
      <c r="AK121" s="480"/>
      <c r="AL121" s="351"/>
      <c r="AM121" s="352"/>
      <c r="AN121" s="480"/>
      <c r="AO121" s="352"/>
      <c r="AP121" s="14"/>
      <c r="AR121" s="237">
        <f>IF(OR(CNGE_2025_M1_Secc12_Sub2!$Y138&lt;&gt;1,COUNTBLANK($D121)=1),IF(COUNTBLANK(H121:AO121)=33,0,1),IF(AND(COUNTBLANK(D121)=1,COUNTA(H121:Z121)=1,COUNTA(AB121:AO121)=0),0,IF(AND(COUNTA(H121:Z121)=7,COUNTA(AB121:AM121)=4,AN121=""),0,IF(AND(COUNTA(D121:O121)=4,COUNTA(P121:Z121)=1,COUNTA(AB121:AM121)=3,AN121&lt;&gt;""),0,1))))</f>
        <v>0</v>
      </c>
      <c r="AS121" s="237">
        <f t="shared" si="7"/>
        <v>0</v>
      </c>
      <c r="AT121" s="310" t="str" cm="1">
        <f t="array" aca="1" ref="AT121" ca="1">_xlfn.TEXTJOIN("",TRUE,IFERROR((MID(X121,ROW(INDIRECT("1:"&amp;LEN(X121))),1)*1),""))</f>
        <v/>
      </c>
      <c r="AU121" s="310" t="str" cm="1">
        <f t="array" aca="1" ref="AU121" ca="1">_xlfn.TEXTJOIN("",TRUE,IFERROR((MID(AB121,ROW(INDIRECT("1:"&amp;LEN(AB121))),1)*1),""))</f>
        <v/>
      </c>
      <c r="AV121" s="237">
        <f t="shared" ca="1" si="8"/>
        <v>0</v>
      </c>
      <c r="AW121" s="237">
        <f t="shared" ca="1" si="9"/>
        <v>0</v>
      </c>
      <c r="AX121" s="310" t="str" cm="1">
        <f t="array" aca="1" ref="AX121" ca="1">_xlfn.TEXTJOIN("",TRUE,IFERROR((MID(AK121,ROW(INDIRECT("1:"&amp;LEN(AK121))),1)*1),""))</f>
        <v/>
      </c>
      <c r="AY121" s="237">
        <f t="shared" ca="1" si="10"/>
        <v>0</v>
      </c>
      <c r="AZ121">
        <f t="shared" si="11"/>
        <v>0</v>
      </c>
      <c r="BA121">
        <f t="shared" si="12"/>
        <v>-2</v>
      </c>
      <c r="BB121">
        <f t="shared" si="13"/>
        <v>0</v>
      </c>
    </row>
    <row r="122" spans="1:54" ht="15" customHeight="1">
      <c r="A122" s="303"/>
      <c r="C122" s="311" t="s">
        <v>5138</v>
      </c>
      <c r="D122" s="469" t="str">
        <f>IF(CNGE_2025_M1_Secc12_Sub1!D121="","",CNGE_2025_M1_Secc12_Sub1!D121)</f>
        <v/>
      </c>
      <c r="E122" s="326"/>
      <c r="F122" s="326"/>
      <c r="G122" s="327"/>
      <c r="H122" s="443"/>
      <c r="I122" s="352"/>
      <c r="J122" s="480"/>
      <c r="K122" s="351"/>
      <c r="L122" s="352"/>
      <c r="M122" s="536"/>
      <c r="N122" s="471"/>
      <c r="O122" s="472"/>
      <c r="P122" s="488" t="str">
        <f>IF(R122="","",VLOOKUP(R122,Presentación!$AL$3:$AM$573,2,FALSE))</f>
        <v/>
      </c>
      <c r="Q122" s="327"/>
      <c r="R122" s="537"/>
      <c r="S122" s="351"/>
      <c r="T122" s="352"/>
      <c r="U122" s="537"/>
      <c r="V122" s="351"/>
      <c r="W122" s="352"/>
      <c r="X122" s="480"/>
      <c r="Y122" s="351"/>
      <c r="Z122" s="352"/>
      <c r="AA122" s="226" t="s">
        <v>5620</v>
      </c>
      <c r="AB122" s="480"/>
      <c r="AC122" s="351"/>
      <c r="AD122" s="352"/>
      <c r="AE122" s="480"/>
      <c r="AF122" s="351"/>
      <c r="AG122" s="352"/>
      <c r="AH122" s="480"/>
      <c r="AI122" s="351"/>
      <c r="AJ122" s="352"/>
      <c r="AK122" s="480"/>
      <c r="AL122" s="351"/>
      <c r="AM122" s="352"/>
      <c r="AN122" s="480"/>
      <c r="AO122" s="352"/>
      <c r="AP122" s="14"/>
      <c r="AR122" s="237">
        <f>IF(OR(CNGE_2025_M1_Secc12_Sub2!$Y139&lt;&gt;1,COUNTBLANK($D122)=1),IF(COUNTBLANK(H122:AO122)=33,0,1),IF(AND(COUNTBLANK(D122)=1,COUNTA(H122:Z122)=1,COUNTA(AB122:AO122)=0),0,IF(AND(COUNTA(H122:Z122)=7,COUNTA(AB122:AM122)=4,AN122=""),0,IF(AND(COUNTA(D122:O122)=4,COUNTA(P122:Z122)=1,COUNTA(AB122:AM122)=3,AN122&lt;&gt;""),0,1))))</f>
        <v>0</v>
      </c>
      <c r="AS122" s="237">
        <f t="shared" si="7"/>
        <v>0</v>
      </c>
      <c r="AT122" s="310" t="str" cm="1">
        <f t="array" aca="1" ref="AT122" ca="1">_xlfn.TEXTJOIN("",TRUE,IFERROR((MID(X122,ROW(INDIRECT("1:"&amp;LEN(X122))),1)*1),""))</f>
        <v/>
      </c>
      <c r="AU122" s="310" t="str" cm="1">
        <f t="array" aca="1" ref="AU122" ca="1">_xlfn.TEXTJOIN("",TRUE,IFERROR((MID(AB122,ROW(INDIRECT("1:"&amp;LEN(AB122))),1)*1),""))</f>
        <v/>
      </c>
      <c r="AV122" s="237">
        <f t="shared" ca="1" si="8"/>
        <v>0</v>
      </c>
      <c r="AW122" s="237">
        <f t="shared" ca="1" si="9"/>
        <v>0</v>
      </c>
      <c r="AX122" s="310" t="str" cm="1">
        <f t="array" aca="1" ref="AX122" ca="1">_xlfn.TEXTJOIN("",TRUE,IFERROR((MID(AK122,ROW(INDIRECT("1:"&amp;LEN(AK122))),1)*1),""))</f>
        <v/>
      </c>
      <c r="AY122" s="237">
        <f t="shared" ca="1" si="10"/>
        <v>0</v>
      </c>
      <c r="AZ122">
        <f t="shared" si="11"/>
        <v>0</v>
      </c>
      <c r="BA122">
        <f t="shared" si="12"/>
        <v>-2</v>
      </c>
      <c r="BB122">
        <f t="shared" si="13"/>
        <v>0</v>
      </c>
    </row>
    <row r="123" spans="1:54" ht="15" customHeight="1">
      <c r="A123" s="303"/>
      <c r="C123" s="311" t="s">
        <v>5139</v>
      </c>
      <c r="D123" s="469" t="str">
        <f>IF(CNGE_2025_M1_Secc12_Sub1!D122="","",CNGE_2025_M1_Secc12_Sub1!D122)</f>
        <v/>
      </c>
      <c r="E123" s="326"/>
      <c r="F123" s="326"/>
      <c r="G123" s="327"/>
      <c r="H123" s="443"/>
      <c r="I123" s="352"/>
      <c r="J123" s="480"/>
      <c r="K123" s="351"/>
      <c r="L123" s="352"/>
      <c r="M123" s="536"/>
      <c r="N123" s="471"/>
      <c r="O123" s="472"/>
      <c r="P123" s="488" t="str">
        <f>IF(R123="","",VLOOKUP(R123,Presentación!$AL$3:$AM$573,2,FALSE))</f>
        <v/>
      </c>
      <c r="Q123" s="327"/>
      <c r="R123" s="537"/>
      <c r="S123" s="351"/>
      <c r="T123" s="352"/>
      <c r="U123" s="537"/>
      <c r="V123" s="351"/>
      <c r="W123" s="352"/>
      <c r="X123" s="480"/>
      <c r="Y123" s="351"/>
      <c r="Z123" s="352"/>
      <c r="AA123" s="226" t="s">
        <v>5620</v>
      </c>
      <c r="AB123" s="480"/>
      <c r="AC123" s="351"/>
      <c r="AD123" s="352"/>
      <c r="AE123" s="480"/>
      <c r="AF123" s="351"/>
      <c r="AG123" s="352"/>
      <c r="AH123" s="480"/>
      <c r="AI123" s="351"/>
      <c r="AJ123" s="352"/>
      <c r="AK123" s="480"/>
      <c r="AL123" s="351"/>
      <c r="AM123" s="352"/>
      <c r="AN123" s="480"/>
      <c r="AO123" s="352"/>
      <c r="AP123" s="14"/>
      <c r="AR123" s="237">
        <f>IF(OR(CNGE_2025_M1_Secc12_Sub2!$Y140&lt;&gt;1,COUNTBLANK($D123)=1),IF(COUNTBLANK(H123:AO123)=33,0,1),IF(AND(COUNTBLANK(D123)=1,COUNTA(H123:Z123)=1,COUNTA(AB123:AO123)=0),0,IF(AND(COUNTA(H123:Z123)=7,COUNTA(AB123:AM123)=4,AN123=""),0,IF(AND(COUNTA(D123:O123)=4,COUNTA(P123:Z123)=1,COUNTA(AB123:AM123)=3,AN123&lt;&gt;""),0,1))))</f>
        <v>0</v>
      </c>
      <c r="AS123" s="237">
        <f t="shared" si="7"/>
        <v>0</v>
      </c>
      <c r="AT123" s="310" t="str" cm="1">
        <f t="array" aca="1" ref="AT123" ca="1">_xlfn.TEXTJOIN("",TRUE,IFERROR((MID(X123,ROW(INDIRECT("1:"&amp;LEN(X123))),1)*1),""))</f>
        <v/>
      </c>
      <c r="AU123" s="310" t="str" cm="1">
        <f t="array" aca="1" ref="AU123" ca="1">_xlfn.TEXTJOIN("",TRUE,IFERROR((MID(AB123,ROW(INDIRECT("1:"&amp;LEN(AB123))),1)*1),""))</f>
        <v/>
      </c>
      <c r="AV123" s="237">
        <f t="shared" ca="1" si="8"/>
        <v>0</v>
      </c>
      <c r="AW123" s="237">
        <f t="shared" ca="1" si="9"/>
        <v>0</v>
      </c>
      <c r="AX123" s="310" t="str" cm="1">
        <f t="array" aca="1" ref="AX123" ca="1">_xlfn.TEXTJOIN("",TRUE,IFERROR((MID(AK123,ROW(INDIRECT("1:"&amp;LEN(AK123))),1)*1),""))</f>
        <v/>
      </c>
      <c r="AY123" s="237">
        <f t="shared" ca="1" si="10"/>
        <v>0</v>
      </c>
      <c r="AZ123">
        <f t="shared" si="11"/>
        <v>0</v>
      </c>
      <c r="BA123">
        <f t="shared" si="12"/>
        <v>-2</v>
      </c>
      <c r="BB123">
        <f t="shared" si="13"/>
        <v>0</v>
      </c>
    </row>
    <row r="124" spans="1:54" ht="15" customHeight="1">
      <c r="A124" s="303"/>
      <c r="C124" s="311" t="s">
        <v>5140</v>
      </c>
      <c r="D124" s="469" t="str">
        <f>IF(CNGE_2025_M1_Secc12_Sub1!D123="","",CNGE_2025_M1_Secc12_Sub1!D123)</f>
        <v/>
      </c>
      <c r="E124" s="326"/>
      <c r="F124" s="326"/>
      <c r="G124" s="327"/>
      <c r="H124" s="443"/>
      <c r="I124" s="352"/>
      <c r="J124" s="480"/>
      <c r="K124" s="351"/>
      <c r="L124" s="352"/>
      <c r="M124" s="536"/>
      <c r="N124" s="471"/>
      <c r="O124" s="472"/>
      <c r="P124" s="488" t="str">
        <f>IF(R124="","",VLOOKUP(R124,Presentación!$AL$3:$AM$573,2,FALSE))</f>
        <v/>
      </c>
      <c r="Q124" s="327"/>
      <c r="R124" s="537"/>
      <c r="S124" s="351"/>
      <c r="T124" s="352"/>
      <c r="U124" s="537"/>
      <c r="V124" s="351"/>
      <c r="W124" s="352"/>
      <c r="X124" s="480"/>
      <c r="Y124" s="351"/>
      <c r="Z124" s="352"/>
      <c r="AA124" s="226" t="s">
        <v>5620</v>
      </c>
      <c r="AB124" s="480"/>
      <c r="AC124" s="351"/>
      <c r="AD124" s="352"/>
      <c r="AE124" s="480"/>
      <c r="AF124" s="351"/>
      <c r="AG124" s="352"/>
      <c r="AH124" s="480"/>
      <c r="AI124" s="351"/>
      <c r="AJ124" s="352"/>
      <c r="AK124" s="480"/>
      <c r="AL124" s="351"/>
      <c r="AM124" s="352"/>
      <c r="AN124" s="480"/>
      <c r="AO124" s="352"/>
      <c r="AP124" s="14"/>
      <c r="AR124" s="237">
        <f>IF(OR(CNGE_2025_M1_Secc12_Sub2!$Y141&lt;&gt;1,COUNTBLANK($D124)=1),IF(COUNTBLANK(H124:AO124)=33,0,1),IF(AND(COUNTBLANK(D124)=1,COUNTA(H124:Z124)=1,COUNTA(AB124:AO124)=0),0,IF(AND(COUNTA(H124:Z124)=7,COUNTA(AB124:AM124)=4,AN124=""),0,IF(AND(COUNTA(D124:O124)=4,COUNTA(P124:Z124)=1,COUNTA(AB124:AM124)=3,AN124&lt;&gt;""),0,1))))</f>
        <v>0</v>
      </c>
      <c r="AS124" s="237">
        <f t="shared" si="7"/>
        <v>0</v>
      </c>
      <c r="AT124" s="310" t="str" cm="1">
        <f t="array" aca="1" ref="AT124" ca="1">_xlfn.TEXTJOIN("",TRUE,IFERROR((MID(X124,ROW(INDIRECT("1:"&amp;LEN(X124))),1)*1),""))</f>
        <v/>
      </c>
      <c r="AU124" s="310" t="str" cm="1">
        <f t="array" aca="1" ref="AU124" ca="1">_xlfn.TEXTJOIN("",TRUE,IFERROR((MID(AB124,ROW(INDIRECT("1:"&amp;LEN(AB124))),1)*1),""))</f>
        <v/>
      </c>
      <c r="AV124" s="237">
        <f t="shared" ca="1" si="8"/>
        <v>0</v>
      </c>
      <c r="AW124" s="237">
        <f t="shared" ca="1" si="9"/>
        <v>0</v>
      </c>
      <c r="AX124" s="310" t="str" cm="1">
        <f t="array" aca="1" ref="AX124" ca="1">_xlfn.TEXTJOIN("",TRUE,IFERROR((MID(AK124,ROW(INDIRECT("1:"&amp;LEN(AK124))),1)*1),""))</f>
        <v/>
      </c>
      <c r="AY124" s="237">
        <f t="shared" ca="1" si="10"/>
        <v>0</v>
      </c>
      <c r="AZ124">
        <f t="shared" si="11"/>
        <v>0</v>
      </c>
      <c r="BA124">
        <f t="shared" si="12"/>
        <v>-2</v>
      </c>
      <c r="BB124">
        <f t="shared" si="13"/>
        <v>0</v>
      </c>
    </row>
    <row r="125" spans="1:54" ht="15" customHeight="1">
      <c r="A125" s="303"/>
      <c r="C125" s="311" t="s">
        <v>5141</v>
      </c>
      <c r="D125" s="469" t="str">
        <f>IF(CNGE_2025_M1_Secc12_Sub1!D124="","",CNGE_2025_M1_Secc12_Sub1!D124)</f>
        <v/>
      </c>
      <c r="E125" s="326"/>
      <c r="F125" s="326"/>
      <c r="G125" s="327"/>
      <c r="H125" s="443"/>
      <c r="I125" s="352"/>
      <c r="J125" s="480"/>
      <c r="K125" s="351"/>
      <c r="L125" s="352"/>
      <c r="M125" s="536"/>
      <c r="N125" s="471"/>
      <c r="O125" s="472"/>
      <c r="P125" s="488" t="str">
        <f>IF(R125="","",VLOOKUP(R125,Presentación!$AL$3:$AM$573,2,FALSE))</f>
        <v/>
      </c>
      <c r="Q125" s="327"/>
      <c r="R125" s="537"/>
      <c r="S125" s="351"/>
      <c r="T125" s="352"/>
      <c r="U125" s="537"/>
      <c r="V125" s="351"/>
      <c r="W125" s="352"/>
      <c r="X125" s="480"/>
      <c r="Y125" s="351"/>
      <c r="Z125" s="352"/>
      <c r="AA125" s="226" t="s">
        <v>5620</v>
      </c>
      <c r="AB125" s="480"/>
      <c r="AC125" s="351"/>
      <c r="AD125" s="352"/>
      <c r="AE125" s="480"/>
      <c r="AF125" s="351"/>
      <c r="AG125" s="352"/>
      <c r="AH125" s="480"/>
      <c r="AI125" s="351"/>
      <c r="AJ125" s="352"/>
      <c r="AK125" s="480"/>
      <c r="AL125" s="351"/>
      <c r="AM125" s="352"/>
      <c r="AN125" s="480"/>
      <c r="AO125" s="352"/>
      <c r="AP125" s="14"/>
      <c r="AR125" s="237">
        <f>IF(OR(CNGE_2025_M1_Secc12_Sub2!$Y142&lt;&gt;1,COUNTBLANK($D125)=1),IF(COUNTBLANK(H125:AO125)=33,0,1),IF(AND(COUNTBLANK(D125)=1,COUNTA(H125:Z125)=1,COUNTA(AB125:AO125)=0),0,IF(AND(COUNTA(H125:Z125)=7,COUNTA(AB125:AM125)=4,AN125=""),0,IF(AND(COUNTA(D125:O125)=4,COUNTA(P125:Z125)=1,COUNTA(AB125:AM125)=3,AN125&lt;&gt;""),0,1))))</f>
        <v>0</v>
      </c>
      <c r="AS125" s="237">
        <f t="shared" si="7"/>
        <v>0</v>
      </c>
      <c r="AT125" s="310" t="str" cm="1">
        <f t="array" aca="1" ref="AT125" ca="1">_xlfn.TEXTJOIN("",TRUE,IFERROR((MID(X125,ROW(INDIRECT("1:"&amp;LEN(X125))),1)*1),""))</f>
        <v/>
      </c>
      <c r="AU125" s="310" t="str" cm="1">
        <f t="array" aca="1" ref="AU125" ca="1">_xlfn.TEXTJOIN("",TRUE,IFERROR((MID(AB125,ROW(INDIRECT("1:"&amp;LEN(AB125))),1)*1),""))</f>
        <v/>
      </c>
      <c r="AV125" s="237">
        <f t="shared" ca="1" si="8"/>
        <v>0</v>
      </c>
      <c r="AW125" s="237">
        <f t="shared" ca="1" si="9"/>
        <v>0</v>
      </c>
      <c r="AX125" s="310" t="str" cm="1">
        <f t="array" aca="1" ref="AX125" ca="1">_xlfn.TEXTJOIN("",TRUE,IFERROR((MID(AK125,ROW(INDIRECT("1:"&amp;LEN(AK125))),1)*1),""))</f>
        <v/>
      </c>
      <c r="AY125" s="237">
        <f t="shared" ca="1" si="10"/>
        <v>0</v>
      </c>
      <c r="AZ125">
        <f t="shared" si="11"/>
        <v>0</v>
      </c>
      <c r="BA125">
        <f t="shared" si="12"/>
        <v>-2</v>
      </c>
      <c r="BB125">
        <f t="shared" si="13"/>
        <v>0</v>
      </c>
    </row>
    <row r="126" spans="1:54" ht="15" customHeight="1">
      <c r="A126" s="303"/>
      <c r="C126" s="311" t="s">
        <v>5142</v>
      </c>
      <c r="D126" s="469" t="str">
        <f>IF(CNGE_2025_M1_Secc12_Sub1!D125="","",CNGE_2025_M1_Secc12_Sub1!D125)</f>
        <v/>
      </c>
      <c r="E126" s="326"/>
      <c r="F126" s="326"/>
      <c r="G126" s="327"/>
      <c r="H126" s="443"/>
      <c r="I126" s="352"/>
      <c r="J126" s="480"/>
      <c r="K126" s="351"/>
      <c r="L126" s="352"/>
      <c r="M126" s="536"/>
      <c r="N126" s="471"/>
      <c r="O126" s="472"/>
      <c r="P126" s="488" t="str">
        <f>IF(R126="","",VLOOKUP(R126,Presentación!$AL$3:$AM$573,2,FALSE))</f>
        <v/>
      </c>
      <c r="Q126" s="327"/>
      <c r="R126" s="537"/>
      <c r="S126" s="351"/>
      <c r="T126" s="352"/>
      <c r="U126" s="537"/>
      <c r="V126" s="351"/>
      <c r="W126" s="352"/>
      <c r="X126" s="480"/>
      <c r="Y126" s="351"/>
      <c r="Z126" s="352"/>
      <c r="AA126" s="226" t="s">
        <v>5620</v>
      </c>
      <c r="AB126" s="480"/>
      <c r="AC126" s="351"/>
      <c r="AD126" s="352"/>
      <c r="AE126" s="480"/>
      <c r="AF126" s="351"/>
      <c r="AG126" s="352"/>
      <c r="AH126" s="480"/>
      <c r="AI126" s="351"/>
      <c r="AJ126" s="352"/>
      <c r="AK126" s="480"/>
      <c r="AL126" s="351"/>
      <c r="AM126" s="352"/>
      <c r="AN126" s="480"/>
      <c r="AO126" s="352"/>
      <c r="AP126" s="14"/>
      <c r="AR126" s="237">
        <f>IF(OR(CNGE_2025_M1_Secc12_Sub2!$Y143&lt;&gt;1,COUNTBLANK($D126)=1),IF(COUNTBLANK(H126:AO126)=33,0,1),IF(AND(COUNTBLANK(D126)=1,COUNTA(H126:Z126)=1,COUNTA(AB126:AO126)=0),0,IF(AND(COUNTA(H126:Z126)=7,COUNTA(AB126:AM126)=4,AN126=""),0,IF(AND(COUNTA(D126:O126)=4,COUNTA(P126:Z126)=1,COUNTA(AB126:AM126)=3,AN126&lt;&gt;""),0,1))))</f>
        <v>0</v>
      </c>
      <c r="AS126" s="237">
        <f t="shared" si="7"/>
        <v>0</v>
      </c>
      <c r="AT126" s="310" t="str" cm="1">
        <f t="array" aca="1" ref="AT126" ca="1">_xlfn.TEXTJOIN("",TRUE,IFERROR((MID(X126,ROW(INDIRECT("1:"&amp;LEN(X126))),1)*1),""))</f>
        <v/>
      </c>
      <c r="AU126" s="310" t="str" cm="1">
        <f t="array" aca="1" ref="AU126" ca="1">_xlfn.TEXTJOIN("",TRUE,IFERROR((MID(AB126,ROW(INDIRECT("1:"&amp;LEN(AB126))),1)*1),""))</f>
        <v/>
      </c>
      <c r="AV126" s="237">
        <f t="shared" ca="1" si="8"/>
        <v>0</v>
      </c>
      <c r="AW126" s="237">
        <f t="shared" ca="1" si="9"/>
        <v>0</v>
      </c>
      <c r="AX126" s="310" t="str" cm="1">
        <f t="array" aca="1" ref="AX126" ca="1">_xlfn.TEXTJOIN("",TRUE,IFERROR((MID(AK126,ROW(INDIRECT("1:"&amp;LEN(AK126))),1)*1),""))</f>
        <v/>
      </c>
      <c r="AY126" s="237">
        <f t="shared" ca="1" si="10"/>
        <v>0</v>
      </c>
      <c r="AZ126">
        <f t="shared" si="11"/>
        <v>0</v>
      </c>
      <c r="BA126">
        <f t="shared" si="12"/>
        <v>-2</v>
      </c>
      <c r="BB126">
        <f t="shared" si="13"/>
        <v>0</v>
      </c>
    </row>
    <row r="127" spans="1:54" ht="15" customHeight="1">
      <c r="A127" s="303"/>
      <c r="C127" s="311" t="s">
        <v>5143</v>
      </c>
      <c r="D127" s="469" t="str">
        <f>IF(CNGE_2025_M1_Secc12_Sub1!D126="","",CNGE_2025_M1_Secc12_Sub1!D126)</f>
        <v/>
      </c>
      <c r="E127" s="326"/>
      <c r="F127" s="326"/>
      <c r="G127" s="327"/>
      <c r="H127" s="443"/>
      <c r="I127" s="352"/>
      <c r="J127" s="480"/>
      <c r="K127" s="351"/>
      <c r="L127" s="352"/>
      <c r="M127" s="536"/>
      <c r="N127" s="471"/>
      <c r="O127" s="472"/>
      <c r="P127" s="488" t="str">
        <f>IF(R127="","",VLOOKUP(R127,Presentación!$AL$3:$AM$573,2,FALSE))</f>
        <v/>
      </c>
      <c r="Q127" s="327"/>
      <c r="R127" s="537"/>
      <c r="S127" s="351"/>
      <c r="T127" s="352"/>
      <c r="U127" s="537"/>
      <c r="V127" s="351"/>
      <c r="W127" s="352"/>
      <c r="X127" s="480"/>
      <c r="Y127" s="351"/>
      <c r="Z127" s="352"/>
      <c r="AA127" s="226" t="s">
        <v>5620</v>
      </c>
      <c r="AB127" s="480"/>
      <c r="AC127" s="351"/>
      <c r="AD127" s="352"/>
      <c r="AE127" s="480"/>
      <c r="AF127" s="351"/>
      <c r="AG127" s="352"/>
      <c r="AH127" s="480"/>
      <c r="AI127" s="351"/>
      <c r="AJ127" s="352"/>
      <c r="AK127" s="480"/>
      <c r="AL127" s="351"/>
      <c r="AM127" s="352"/>
      <c r="AN127" s="480"/>
      <c r="AO127" s="352"/>
      <c r="AP127" s="14"/>
      <c r="AR127" s="237">
        <f>IF(OR(CNGE_2025_M1_Secc12_Sub2!$Y144&lt;&gt;1,COUNTBLANK($D127)=1),IF(COUNTBLANK(H127:AO127)=33,0,1),IF(AND(COUNTBLANK(D127)=1,COUNTA(H127:Z127)=1,COUNTA(AB127:AO127)=0),0,IF(AND(COUNTA(H127:Z127)=7,COUNTA(AB127:AM127)=4,AN127=""),0,IF(AND(COUNTA(D127:O127)=4,COUNTA(P127:Z127)=1,COUNTA(AB127:AM127)=3,AN127&lt;&gt;""),0,1))))</f>
        <v>0</v>
      </c>
      <c r="AS127" s="237">
        <f t="shared" si="7"/>
        <v>0</v>
      </c>
      <c r="AT127" s="310" t="str" cm="1">
        <f t="array" aca="1" ref="AT127" ca="1">_xlfn.TEXTJOIN("",TRUE,IFERROR((MID(X127,ROW(INDIRECT("1:"&amp;LEN(X127))),1)*1),""))</f>
        <v/>
      </c>
      <c r="AU127" s="310" t="str" cm="1">
        <f t="array" aca="1" ref="AU127" ca="1">_xlfn.TEXTJOIN("",TRUE,IFERROR((MID(AB127,ROW(INDIRECT("1:"&amp;LEN(AB127))),1)*1),""))</f>
        <v/>
      </c>
      <c r="AV127" s="237">
        <f t="shared" ca="1" si="8"/>
        <v>0</v>
      </c>
      <c r="AW127" s="237">
        <f t="shared" ca="1" si="9"/>
        <v>0</v>
      </c>
      <c r="AX127" s="310" t="str" cm="1">
        <f t="array" aca="1" ref="AX127" ca="1">_xlfn.TEXTJOIN("",TRUE,IFERROR((MID(AK127,ROW(INDIRECT("1:"&amp;LEN(AK127))),1)*1),""))</f>
        <v/>
      </c>
      <c r="AY127" s="237">
        <f t="shared" ca="1" si="10"/>
        <v>0</v>
      </c>
      <c r="AZ127">
        <f t="shared" si="11"/>
        <v>0</v>
      </c>
      <c r="BA127">
        <f t="shared" si="12"/>
        <v>-2</v>
      </c>
      <c r="BB127">
        <f t="shared" si="13"/>
        <v>0</v>
      </c>
    </row>
    <row r="128" spans="1:54" ht="15" customHeight="1">
      <c r="A128" s="303"/>
      <c r="C128" s="311" t="s">
        <v>5144</v>
      </c>
      <c r="D128" s="469" t="str">
        <f>IF(CNGE_2025_M1_Secc12_Sub1!D127="","",CNGE_2025_M1_Secc12_Sub1!D127)</f>
        <v/>
      </c>
      <c r="E128" s="326"/>
      <c r="F128" s="326"/>
      <c r="G128" s="327"/>
      <c r="H128" s="443"/>
      <c r="I128" s="352"/>
      <c r="J128" s="480"/>
      <c r="K128" s="351"/>
      <c r="L128" s="352"/>
      <c r="M128" s="536"/>
      <c r="N128" s="471"/>
      <c r="O128" s="472"/>
      <c r="P128" s="488" t="str">
        <f>IF(R128="","",VLOOKUP(R128,Presentación!$AL$3:$AM$573,2,FALSE))</f>
        <v/>
      </c>
      <c r="Q128" s="327"/>
      <c r="R128" s="537"/>
      <c r="S128" s="351"/>
      <c r="T128" s="352"/>
      <c r="U128" s="537"/>
      <c r="V128" s="351"/>
      <c r="W128" s="352"/>
      <c r="X128" s="480"/>
      <c r="Y128" s="351"/>
      <c r="Z128" s="352"/>
      <c r="AA128" s="226" t="s">
        <v>5620</v>
      </c>
      <c r="AB128" s="480"/>
      <c r="AC128" s="351"/>
      <c r="AD128" s="352"/>
      <c r="AE128" s="480"/>
      <c r="AF128" s="351"/>
      <c r="AG128" s="352"/>
      <c r="AH128" s="480"/>
      <c r="AI128" s="351"/>
      <c r="AJ128" s="352"/>
      <c r="AK128" s="480"/>
      <c r="AL128" s="351"/>
      <c r="AM128" s="352"/>
      <c r="AN128" s="480"/>
      <c r="AO128" s="352"/>
      <c r="AP128" s="14"/>
      <c r="AR128" s="237">
        <f>IF(OR(CNGE_2025_M1_Secc12_Sub2!$Y145&lt;&gt;1,COUNTBLANK($D128)=1),IF(COUNTBLANK(H128:AO128)=33,0,1),IF(AND(COUNTBLANK(D128)=1,COUNTA(H128:Z128)=1,COUNTA(AB128:AO128)=0),0,IF(AND(COUNTA(H128:Z128)=7,COUNTA(AB128:AM128)=4,AN128=""),0,IF(AND(COUNTA(D128:O128)=4,COUNTA(P128:Z128)=1,COUNTA(AB128:AM128)=3,AN128&lt;&gt;""),0,1))))</f>
        <v>0</v>
      </c>
      <c r="AS128" s="237">
        <f t="shared" si="7"/>
        <v>0</v>
      </c>
      <c r="AT128" s="310" t="str" cm="1">
        <f t="array" aca="1" ref="AT128" ca="1">_xlfn.TEXTJOIN("",TRUE,IFERROR((MID(X128,ROW(INDIRECT("1:"&amp;LEN(X128))),1)*1),""))</f>
        <v/>
      </c>
      <c r="AU128" s="310" t="str" cm="1">
        <f t="array" aca="1" ref="AU128" ca="1">_xlfn.TEXTJOIN("",TRUE,IFERROR((MID(AB128,ROW(INDIRECT("1:"&amp;LEN(AB128))),1)*1),""))</f>
        <v/>
      </c>
      <c r="AV128" s="237">
        <f t="shared" ca="1" si="8"/>
        <v>0</v>
      </c>
      <c r="AW128" s="237">
        <f t="shared" ca="1" si="9"/>
        <v>0</v>
      </c>
      <c r="AX128" s="310" t="str" cm="1">
        <f t="array" aca="1" ref="AX128" ca="1">_xlfn.TEXTJOIN("",TRUE,IFERROR((MID(AK128,ROW(INDIRECT("1:"&amp;LEN(AK128))),1)*1),""))</f>
        <v/>
      </c>
      <c r="AY128" s="237">
        <f t="shared" ca="1" si="10"/>
        <v>0</v>
      </c>
      <c r="AZ128">
        <f t="shared" si="11"/>
        <v>0</v>
      </c>
      <c r="BA128">
        <f t="shared" si="12"/>
        <v>-2</v>
      </c>
      <c r="BB128">
        <f t="shared" si="13"/>
        <v>0</v>
      </c>
    </row>
    <row r="129" spans="1:54" ht="15" customHeight="1">
      <c r="A129" s="303"/>
      <c r="C129" s="311" t="s">
        <v>5145</v>
      </c>
      <c r="D129" s="469" t="str">
        <f>IF(CNGE_2025_M1_Secc12_Sub1!D128="","",CNGE_2025_M1_Secc12_Sub1!D128)</f>
        <v/>
      </c>
      <c r="E129" s="326"/>
      <c r="F129" s="326"/>
      <c r="G129" s="327"/>
      <c r="H129" s="443"/>
      <c r="I129" s="352"/>
      <c r="J129" s="480"/>
      <c r="K129" s="351"/>
      <c r="L129" s="352"/>
      <c r="M129" s="536"/>
      <c r="N129" s="471"/>
      <c r="O129" s="472"/>
      <c r="P129" s="488" t="str">
        <f>IF(R129="","",VLOOKUP(R129,Presentación!$AL$3:$AM$573,2,FALSE))</f>
        <v/>
      </c>
      <c r="Q129" s="327"/>
      <c r="R129" s="537"/>
      <c r="S129" s="351"/>
      <c r="T129" s="352"/>
      <c r="U129" s="537"/>
      <c r="V129" s="351"/>
      <c r="W129" s="352"/>
      <c r="X129" s="480"/>
      <c r="Y129" s="351"/>
      <c r="Z129" s="352"/>
      <c r="AA129" s="226" t="s">
        <v>5620</v>
      </c>
      <c r="AB129" s="480"/>
      <c r="AC129" s="351"/>
      <c r="AD129" s="352"/>
      <c r="AE129" s="480"/>
      <c r="AF129" s="351"/>
      <c r="AG129" s="352"/>
      <c r="AH129" s="480"/>
      <c r="AI129" s="351"/>
      <c r="AJ129" s="352"/>
      <c r="AK129" s="480"/>
      <c r="AL129" s="351"/>
      <c r="AM129" s="352"/>
      <c r="AN129" s="480"/>
      <c r="AO129" s="352"/>
      <c r="AP129" s="14"/>
      <c r="AR129" s="237">
        <f>IF(OR(CNGE_2025_M1_Secc12_Sub2!$Y146&lt;&gt;1,COUNTBLANK($D129)=1),IF(COUNTBLANK(H129:AO129)=33,0,1),IF(AND(COUNTBLANK(D129)=1,COUNTA(H129:Z129)=1,COUNTA(AB129:AO129)=0),0,IF(AND(COUNTA(H129:Z129)=7,COUNTA(AB129:AM129)=4,AN129=""),0,IF(AND(COUNTA(D129:O129)=4,COUNTA(P129:Z129)=1,COUNTA(AB129:AM129)=3,AN129&lt;&gt;""),0,1))))</f>
        <v>0</v>
      </c>
      <c r="AS129" s="237">
        <f t="shared" si="7"/>
        <v>0</v>
      </c>
      <c r="AT129" s="310" t="str" cm="1">
        <f t="array" aca="1" ref="AT129" ca="1">_xlfn.TEXTJOIN("",TRUE,IFERROR((MID(X129,ROW(INDIRECT("1:"&amp;LEN(X129))),1)*1),""))</f>
        <v/>
      </c>
      <c r="AU129" s="310" t="str" cm="1">
        <f t="array" aca="1" ref="AU129" ca="1">_xlfn.TEXTJOIN("",TRUE,IFERROR((MID(AB129,ROW(INDIRECT("1:"&amp;LEN(AB129))),1)*1),""))</f>
        <v/>
      </c>
      <c r="AV129" s="237">
        <f t="shared" ca="1" si="8"/>
        <v>0</v>
      </c>
      <c r="AW129" s="237">
        <f t="shared" ca="1" si="9"/>
        <v>0</v>
      </c>
      <c r="AX129" s="310" t="str" cm="1">
        <f t="array" aca="1" ref="AX129" ca="1">_xlfn.TEXTJOIN("",TRUE,IFERROR((MID(AK129,ROW(INDIRECT("1:"&amp;LEN(AK129))),1)*1),""))</f>
        <v/>
      </c>
      <c r="AY129" s="237">
        <f t="shared" ca="1" si="10"/>
        <v>0</v>
      </c>
      <c r="AZ129">
        <f t="shared" si="11"/>
        <v>0</v>
      </c>
      <c r="BA129">
        <f t="shared" si="12"/>
        <v>-2</v>
      </c>
      <c r="BB129">
        <f t="shared" si="13"/>
        <v>0</v>
      </c>
    </row>
    <row r="130" spans="1:54" ht="15" customHeight="1">
      <c r="A130" s="303"/>
      <c r="C130" s="249" t="s">
        <v>5146</v>
      </c>
      <c r="D130" s="469" t="str">
        <f>IF(CNGE_2025_M1_Secc12_Sub1!D129="","",CNGE_2025_M1_Secc12_Sub1!D129)</f>
        <v/>
      </c>
      <c r="E130" s="326"/>
      <c r="F130" s="326"/>
      <c r="G130" s="327"/>
      <c r="H130" s="443"/>
      <c r="I130" s="352"/>
      <c r="J130" s="480"/>
      <c r="K130" s="351"/>
      <c r="L130" s="352"/>
      <c r="M130" s="536"/>
      <c r="N130" s="471"/>
      <c r="O130" s="472"/>
      <c r="P130" s="488" t="str">
        <f>IF(R130="","",VLOOKUP(R130,Presentación!$AL$3:$AM$573,2,FALSE))</f>
        <v/>
      </c>
      <c r="Q130" s="327"/>
      <c r="R130" s="537"/>
      <c r="S130" s="351"/>
      <c r="T130" s="352"/>
      <c r="U130" s="537"/>
      <c r="V130" s="351"/>
      <c r="W130" s="352"/>
      <c r="X130" s="480"/>
      <c r="Y130" s="351"/>
      <c r="Z130" s="352"/>
      <c r="AA130" s="226" t="s">
        <v>5620</v>
      </c>
      <c r="AB130" s="480"/>
      <c r="AC130" s="351"/>
      <c r="AD130" s="352"/>
      <c r="AE130" s="480"/>
      <c r="AF130" s="351"/>
      <c r="AG130" s="352"/>
      <c r="AH130" s="480"/>
      <c r="AI130" s="351"/>
      <c r="AJ130" s="352"/>
      <c r="AK130" s="480"/>
      <c r="AL130" s="351"/>
      <c r="AM130" s="352"/>
      <c r="AN130" s="480"/>
      <c r="AO130" s="352"/>
      <c r="AP130" s="14"/>
      <c r="AR130" s="237">
        <f>IF(OR(CNGE_2025_M1_Secc12_Sub2!$Y147&lt;&gt;1,COUNTBLANK($D130)=1),IF(COUNTBLANK(H130:AO130)=33,0,1),IF(AND(COUNTBLANK(D130)=1,COUNTA(H130:Z130)=1,COUNTA(AB130:AO130)=0),0,IF(AND(COUNTA(H130:Z130)=7,COUNTA(AB130:AM130)=4,AN130=""),0,IF(AND(COUNTA(D130:O130)=4,COUNTA(P130:Z130)=1,COUNTA(AB130:AM130)=3,AN130&lt;&gt;""),0,1))))</f>
        <v>0</v>
      </c>
      <c r="AS130" s="237">
        <f t="shared" si="7"/>
        <v>0</v>
      </c>
      <c r="AT130" s="310" t="str" cm="1">
        <f t="array" aca="1" ref="AT130" ca="1">_xlfn.TEXTJOIN("",TRUE,IFERROR((MID(X130,ROW(INDIRECT("1:"&amp;LEN(X130))),1)*1),""))</f>
        <v/>
      </c>
      <c r="AU130" s="310" t="str" cm="1">
        <f t="array" aca="1" ref="AU130" ca="1">_xlfn.TEXTJOIN("",TRUE,IFERROR((MID(AB130,ROW(INDIRECT("1:"&amp;LEN(AB130))),1)*1),""))</f>
        <v/>
      </c>
      <c r="AV130" s="237">
        <f t="shared" ca="1" si="8"/>
        <v>0</v>
      </c>
      <c r="AW130" s="237">
        <f t="shared" ca="1" si="9"/>
        <v>0</v>
      </c>
      <c r="AX130" s="310" t="str" cm="1">
        <f t="array" aca="1" ref="AX130" ca="1">_xlfn.TEXTJOIN("",TRUE,IFERROR((MID(AK130,ROW(INDIRECT("1:"&amp;LEN(AK130))),1)*1),""))</f>
        <v/>
      </c>
      <c r="AY130" s="237">
        <f t="shared" ca="1" si="10"/>
        <v>0</v>
      </c>
      <c r="AZ130">
        <f t="shared" si="11"/>
        <v>0</v>
      </c>
      <c r="BA130">
        <f t="shared" si="12"/>
        <v>-2</v>
      </c>
      <c r="BB130">
        <f t="shared" si="13"/>
        <v>0</v>
      </c>
    </row>
    <row r="131" spans="1:54" ht="15" customHeight="1">
      <c r="C131" s="249" t="s">
        <v>5147</v>
      </c>
      <c r="D131" s="469" t="str">
        <f>IF(CNGE_2025_M1_Secc12_Sub1!D130="","",CNGE_2025_M1_Secc12_Sub1!D130)</f>
        <v/>
      </c>
      <c r="E131" s="326"/>
      <c r="F131" s="326"/>
      <c r="G131" s="327"/>
      <c r="H131" s="443"/>
      <c r="I131" s="352"/>
      <c r="J131" s="480"/>
      <c r="K131" s="351"/>
      <c r="L131" s="352"/>
      <c r="M131" s="536"/>
      <c r="N131" s="471"/>
      <c r="O131" s="472"/>
      <c r="P131" s="488" t="str">
        <f>IF(R131="","",VLOOKUP(R131,Presentación!$AL$3:$AM$573,2,FALSE))</f>
        <v/>
      </c>
      <c r="Q131" s="327"/>
      <c r="R131" s="537"/>
      <c r="S131" s="351"/>
      <c r="T131" s="352"/>
      <c r="U131" s="537"/>
      <c r="V131" s="351"/>
      <c r="W131" s="352"/>
      <c r="X131" s="480"/>
      <c r="Y131" s="351"/>
      <c r="Z131" s="352"/>
      <c r="AA131" s="226" t="s">
        <v>5620</v>
      </c>
      <c r="AB131" s="480"/>
      <c r="AC131" s="351"/>
      <c r="AD131" s="352"/>
      <c r="AE131" s="480"/>
      <c r="AF131" s="351"/>
      <c r="AG131" s="352"/>
      <c r="AH131" s="480"/>
      <c r="AI131" s="351"/>
      <c r="AJ131" s="352"/>
      <c r="AK131" s="480"/>
      <c r="AL131" s="351"/>
      <c r="AM131" s="352"/>
      <c r="AN131" s="480"/>
      <c r="AO131" s="352"/>
      <c r="AR131" s="237">
        <f>IF(OR(CNGE_2025_M1_Secc12_Sub2!$Y148&lt;&gt;1,COUNTBLANK($D131)=1),IF(COUNTBLANK(H131:AO131)=33,0,1),IF(AND(COUNTBLANK(D131)=1,COUNTA(H131:Z131)=1,COUNTA(AB131:AO131)=0),0,IF(AND(COUNTA(H131:Z131)=7,COUNTA(AB131:AM131)=4,AN131=""),0,IF(AND(COUNTA(D131:O131)=4,COUNTA(P131:Z131)=1,COUNTA(AB131:AM131)=3,AN131&lt;&gt;""),0,1))))</f>
        <v>0</v>
      </c>
      <c r="AS131" s="237">
        <f t="shared" si="7"/>
        <v>0</v>
      </c>
      <c r="AT131" s="310" t="str" cm="1">
        <f t="array" aca="1" ref="AT131" ca="1">_xlfn.TEXTJOIN("",TRUE,IFERROR((MID(X131,ROW(INDIRECT("1:"&amp;LEN(X131))),1)*1),""))</f>
        <v/>
      </c>
      <c r="AU131" s="310" t="str" cm="1">
        <f t="array" aca="1" ref="AU131" ca="1">_xlfn.TEXTJOIN("",TRUE,IFERROR((MID(AB131,ROW(INDIRECT("1:"&amp;LEN(AB131))),1)*1),""))</f>
        <v/>
      </c>
      <c r="AV131" s="237">
        <f t="shared" ca="1" si="8"/>
        <v>0</v>
      </c>
      <c r="AW131" s="237">
        <f t="shared" ca="1" si="9"/>
        <v>0</v>
      </c>
      <c r="AX131" s="310" t="str" cm="1">
        <f t="array" aca="1" ref="AX131" ca="1">_xlfn.TEXTJOIN("",TRUE,IFERROR((MID(AK131,ROW(INDIRECT("1:"&amp;LEN(AK131))),1)*1),""))</f>
        <v/>
      </c>
      <c r="AY131" s="237">
        <f t="shared" ca="1" si="10"/>
        <v>0</v>
      </c>
      <c r="AZ131">
        <f t="shared" si="11"/>
        <v>0</v>
      </c>
      <c r="BA131">
        <f t="shared" si="12"/>
        <v>-2</v>
      </c>
      <c r="BB131">
        <f t="shared" si="13"/>
        <v>0</v>
      </c>
    </row>
    <row r="132" spans="1:54" ht="15" customHeight="1">
      <c r="C132" s="249" t="s">
        <v>5148</v>
      </c>
      <c r="D132" s="469" t="str">
        <f>IF(CNGE_2025_M1_Secc12_Sub1!D131="","",CNGE_2025_M1_Secc12_Sub1!D131)</f>
        <v/>
      </c>
      <c r="E132" s="326"/>
      <c r="F132" s="326"/>
      <c r="G132" s="327"/>
      <c r="H132" s="443"/>
      <c r="I132" s="352"/>
      <c r="J132" s="480"/>
      <c r="K132" s="351"/>
      <c r="L132" s="352"/>
      <c r="M132" s="536"/>
      <c r="N132" s="471"/>
      <c r="O132" s="472"/>
      <c r="P132" s="488" t="str">
        <f>IF(R132="","",VLOOKUP(R132,Presentación!$AL$3:$AM$573,2,FALSE))</f>
        <v/>
      </c>
      <c r="Q132" s="327"/>
      <c r="R132" s="537"/>
      <c r="S132" s="351"/>
      <c r="T132" s="352"/>
      <c r="U132" s="537"/>
      <c r="V132" s="351"/>
      <c r="W132" s="352"/>
      <c r="X132" s="480"/>
      <c r="Y132" s="351"/>
      <c r="Z132" s="352"/>
      <c r="AA132" s="226" t="s">
        <v>5620</v>
      </c>
      <c r="AB132" s="480"/>
      <c r="AC132" s="351"/>
      <c r="AD132" s="352"/>
      <c r="AE132" s="480"/>
      <c r="AF132" s="351"/>
      <c r="AG132" s="352"/>
      <c r="AH132" s="480"/>
      <c r="AI132" s="351"/>
      <c r="AJ132" s="352"/>
      <c r="AK132" s="480"/>
      <c r="AL132" s="351"/>
      <c r="AM132" s="352"/>
      <c r="AN132" s="480"/>
      <c r="AO132" s="352"/>
      <c r="AR132" s="237">
        <f>IF(OR(CNGE_2025_M1_Secc12_Sub2!$Y149&lt;&gt;1,COUNTBLANK($D132)=1),IF(COUNTBLANK(H132:AO132)=33,0,1),IF(AND(COUNTBLANK(D132)=1,COUNTA(H132:Z132)=1,COUNTA(AB132:AO132)=0),0,IF(AND(COUNTA(H132:Z132)=7,COUNTA(AB132:AM132)=4,AN132=""),0,IF(AND(COUNTA(D132:O132)=4,COUNTA(P132:Z132)=1,COUNTA(AB132:AM132)=3,AN132&lt;&gt;""),0,1))))</f>
        <v>0</v>
      </c>
      <c r="AS132" s="237">
        <f t="shared" si="7"/>
        <v>0</v>
      </c>
      <c r="AT132" s="310" t="str" cm="1">
        <f t="array" aca="1" ref="AT132" ca="1">_xlfn.TEXTJOIN("",TRUE,IFERROR((MID(X132,ROW(INDIRECT("1:"&amp;LEN(X132))),1)*1),""))</f>
        <v/>
      </c>
      <c r="AU132" s="310" t="str" cm="1">
        <f t="array" aca="1" ref="AU132" ca="1">_xlfn.TEXTJOIN("",TRUE,IFERROR((MID(AB132,ROW(INDIRECT("1:"&amp;LEN(AB132))),1)*1),""))</f>
        <v/>
      </c>
      <c r="AV132" s="237">
        <f t="shared" ca="1" si="8"/>
        <v>0</v>
      </c>
      <c r="AW132" s="237">
        <f t="shared" ca="1" si="9"/>
        <v>0</v>
      </c>
      <c r="AX132" s="310" t="str" cm="1">
        <f t="array" aca="1" ref="AX132" ca="1">_xlfn.TEXTJOIN("",TRUE,IFERROR((MID(AK132,ROW(INDIRECT("1:"&amp;LEN(AK132))),1)*1),""))</f>
        <v/>
      </c>
      <c r="AY132" s="237">
        <f t="shared" ca="1" si="10"/>
        <v>0</v>
      </c>
      <c r="AZ132">
        <f t="shared" si="11"/>
        <v>0</v>
      </c>
      <c r="BA132">
        <f t="shared" si="12"/>
        <v>-2</v>
      </c>
      <c r="BB132">
        <f t="shared" si="13"/>
        <v>0</v>
      </c>
    </row>
    <row r="133" spans="1:54" ht="15" customHeight="1">
      <c r="C133" s="249" t="s">
        <v>5149</v>
      </c>
      <c r="D133" s="469" t="str">
        <f>IF(CNGE_2025_M1_Secc12_Sub1!D132="","",CNGE_2025_M1_Secc12_Sub1!D132)</f>
        <v/>
      </c>
      <c r="E133" s="326"/>
      <c r="F133" s="326"/>
      <c r="G133" s="327"/>
      <c r="H133" s="443"/>
      <c r="I133" s="352"/>
      <c r="J133" s="480"/>
      <c r="K133" s="351"/>
      <c r="L133" s="352"/>
      <c r="M133" s="536"/>
      <c r="N133" s="471"/>
      <c r="O133" s="472"/>
      <c r="P133" s="488" t="str">
        <f>IF(R133="","",VLOOKUP(R133,Presentación!$AL$3:$AM$573,2,FALSE))</f>
        <v/>
      </c>
      <c r="Q133" s="327"/>
      <c r="R133" s="537"/>
      <c r="S133" s="351"/>
      <c r="T133" s="352"/>
      <c r="U133" s="537"/>
      <c r="V133" s="351"/>
      <c r="W133" s="352"/>
      <c r="X133" s="480"/>
      <c r="Y133" s="351"/>
      <c r="Z133" s="352"/>
      <c r="AA133" s="226" t="s">
        <v>5620</v>
      </c>
      <c r="AB133" s="480"/>
      <c r="AC133" s="351"/>
      <c r="AD133" s="352"/>
      <c r="AE133" s="480"/>
      <c r="AF133" s="351"/>
      <c r="AG133" s="352"/>
      <c r="AH133" s="480"/>
      <c r="AI133" s="351"/>
      <c r="AJ133" s="352"/>
      <c r="AK133" s="480"/>
      <c r="AL133" s="351"/>
      <c r="AM133" s="352"/>
      <c r="AN133" s="480"/>
      <c r="AO133" s="352"/>
      <c r="AR133" s="237">
        <f>IF(OR(CNGE_2025_M1_Secc12_Sub2!$Y150&lt;&gt;1,COUNTBLANK($D133)=1),IF(COUNTBLANK(H133:AO133)=33,0,1),IF(AND(COUNTBLANK(D133)=1,COUNTA(H133:Z133)=1,COUNTA(AB133:AO133)=0),0,IF(AND(COUNTA(H133:Z133)=7,COUNTA(AB133:AM133)=4,AN133=""),0,IF(AND(COUNTA(D133:O133)=4,COUNTA(P133:Z133)=1,COUNTA(AB133:AM133)=3,AN133&lt;&gt;""),0,1))))</f>
        <v>0</v>
      </c>
      <c r="AS133" s="237">
        <f t="shared" si="7"/>
        <v>0</v>
      </c>
      <c r="AT133" s="310" t="str" cm="1">
        <f t="array" aca="1" ref="AT133" ca="1">_xlfn.TEXTJOIN("",TRUE,IFERROR((MID(X133,ROW(INDIRECT("1:"&amp;LEN(X133))),1)*1),""))</f>
        <v/>
      </c>
      <c r="AU133" s="310" t="str" cm="1">
        <f t="array" aca="1" ref="AU133" ca="1">_xlfn.TEXTJOIN("",TRUE,IFERROR((MID(AB133,ROW(INDIRECT("1:"&amp;LEN(AB133))),1)*1),""))</f>
        <v/>
      </c>
      <c r="AV133" s="237">
        <f t="shared" ca="1" si="8"/>
        <v>0</v>
      </c>
      <c r="AW133" s="237">
        <f t="shared" ca="1" si="9"/>
        <v>0</v>
      </c>
      <c r="AX133" s="310" t="str" cm="1">
        <f t="array" aca="1" ref="AX133" ca="1">_xlfn.TEXTJOIN("",TRUE,IFERROR((MID(AK133,ROW(INDIRECT("1:"&amp;LEN(AK133))),1)*1),""))</f>
        <v/>
      </c>
      <c r="AY133" s="237">
        <f t="shared" ca="1" si="10"/>
        <v>0</v>
      </c>
      <c r="AZ133">
        <f t="shared" si="11"/>
        <v>0</v>
      </c>
      <c r="BA133">
        <f t="shared" si="12"/>
        <v>-2</v>
      </c>
      <c r="BB133">
        <f t="shared" si="13"/>
        <v>0</v>
      </c>
    </row>
    <row r="134" spans="1:54" ht="15" customHeight="1">
      <c r="C134" s="249" t="s">
        <v>5150</v>
      </c>
      <c r="D134" s="469" t="str">
        <f>IF(CNGE_2025_M1_Secc12_Sub1!D133="","",CNGE_2025_M1_Secc12_Sub1!D133)</f>
        <v/>
      </c>
      <c r="E134" s="326"/>
      <c r="F134" s="326"/>
      <c r="G134" s="327"/>
      <c r="H134" s="443"/>
      <c r="I134" s="352"/>
      <c r="J134" s="480"/>
      <c r="K134" s="351"/>
      <c r="L134" s="352"/>
      <c r="M134" s="536"/>
      <c r="N134" s="471"/>
      <c r="O134" s="472"/>
      <c r="P134" s="488" t="str">
        <f>IF(R134="","",VLOOKUP(R134,Presentación!$AL$3:$AM$573,2,FALSE))</f>
        <v/>
      </c>
      <c r="Q134" s="327"/>
      <c r="R134" s="537"/>
      <c r="S134" s="351"/>
      <c r="T134" s="352"/>
      <c r="U134" s="537"/>
      <c r="V134" s="351"/>
      <c r="W134" s="352"/>
      <c r="X134" s="480"/>
      <c r="Y134" s="351"/>
      <c r="Z134" s="352"/>
      <c r="AA134" s="226" t="s">
        <v>5620</v>
      </c>
      <c r="AB134" s="480"/>
      <c r="AC134" s="351"/>
      <c r="AD134" s="352"/>
      <c r="AE134" s="480"/>
      <c r="AF134" s="351"/>
      <c r="AG134" s="352"/>
      <c r="AH134" s="480"/>
      <c r="AI134" s="351"/>
      <c r="AJ134" s="352"/>
      <c r="AK134" s="480"/>
      <c r="AL134" s="351"/>
      <c r="AM134" s="352"/>
      <c r="AN134" s="480"/>
      <c r="AO134" s="352"/>
      <c r="AR134" s="237">
        <f>IF(OR(CNGE_2025_M1_Secc12_Sub2!$Y151&lt;&gt;1,COUNTBLANK($D134)=1),IF(COUNTBLANK(H134:AO134)=33,0,1),IF(AND(COUNTBLANK(D134)=1,COUNTA(H134:Z134)=1,COUNTA(AB134:AO134)=0),0,IF(AND(COUNTA(H134:Z134)=7,COUNTA(AB134:AM134)=4,AN134=""),0,IF(AND(COUNTA(D134:O134)=4,COUNTA(P134:Z134)=1,COUNTA(AB134:AM134)=3,AN134&lt;&gt;""),0,1))))</f>
        <v>0</v>
      </c>
      <c r="AS134" s="237">
        <f t="shared" si="7"/>
        <v>0</v>
      </c>
      <c r="AT134" s="310" t="str" cm="1">
        <f t="array" aca="1" ref="AT134" ca="1">_xlfn.TEXTJOIN("",TRUE,IFERROR((MID(X134,ROW(INDIRECT("1:"&amp;LEN(X134))),1)*1),""))</f>
        <v/>
      </c>
      <c r="AU134" s="310" t="str" cm="1">
        <f t="array" aca="1" ref="AU134" ca="1">_xlfn.TEXTJOIN("",TRUE,IFERROR((MID(AB134,ROW(INDIRECT("1:"&amp;LEN(AB134))),1)*1),""))</f>
        <v/>
      </c>
      <c r="AV134" s="237">
        <f t="shared" ca="1" si="8"/>
        <v>0</v>
      </c>
      <c r="AW134" s="237">
        <f t="shared" ca="1" si="9"/>
        <v>0</v>
      </c>
      <c r="AX134" s="310" t="str" cm="1">
        <f t="array" aca="1" ref="AX134" ca="1">_xlfn.TEXTJOIN("",TRUE,IFERROR((MID(AK134,ROW(INDIRECT("1:"&amp;LEN(AK134))),1)*1),""))</f>
        <v/>
      </c>
      <c r="AY134" s="237">
        <f t="shared" ca="1" si="10"/>
        <v>0</v>
      </c>
      <c r="AZ134">
        <f t="shared" si="11"/>
        <v>0</v>
      </c>
      <c r="BA134">
        <f t="shared" si="12"/>
        <v>-2</v>
      </c>
      <c r="BB134">
        <f t="shared" si="13"/>
        <v>0</v>
      </c>
    </row>
    <row r="135" spans="1:54" ht="15" customHeight="1">
      <c r="C135" s="249" t="s">
        <v>5151</v>
      </c>
      <c r="D135" s="469" t="str">
        <f>IF(CNGE_2025_M1_Secc12_Sub1!D134="","",CNGE_2025_M1_Secc12_Sub1!D134)</f>
        <v/>
      </c>
      <c r="E135" s="326"/>
      <c r="F135" s="326"/>
      <c r="G135" s="327"/>
      <c r="H135" s="443"/>
      <c r="I135" s="352"/>
      <c r="J135" s="480"/>
      <c r="K135" s="351"/>
      <c r="L135" s="352"/>
      <c r="M135" s="536"/>
      <c r="N135" s="471"/>
      <c r="O135" s="472"/>
      <c r="P135" s="488" t="str">
        <f>IF(R135="","",VLOOKUP(R135,Presentación!$AL$3:$AM$573,2,FALSE))</f>
        <v/>
      </c>
      <c r="Q135" s="327"/>
      <c r="R135" s="537"/>
      <c r="S135" s="351"/>
      <c r="T135" s="352"/>
      <c r="U135" s="537"/>
      <c r="V135" s="351"/>
      <c r="W135" s="352"/>
      <c r="X135" s="480"/>
      <c r="Y135" s="351"/>
      <c r="Z135" s="352"/>
      <c r="AA135" s="226" t="s">
        <v>5620</v>
      </c>
      <c r="AB135" s="480"/>
      <c r="AC135" s="351"/>
      <c r="AD135" s="352"/>
      <c r="AE135" s="480"/>
      <c r="AF135" s="351"/>
      <c r="AG135" s="352"/>
      <c r="AH135" s="480"/>
      <c r="AI135" s="351"/>
      <c r="AJ135" s="352"/>
      <c r="AK135" s="480"/>
      <c r="AL135" s="351"/>
      <c r="AM135" s="352"/>
      <c r="AN135" s="480"/>
      <c r="AO135" s="352"/>
      <c r="AR135" s="237">
        <f>IF(OR(CNGE_2025_M1_Secc12_Sub2!$Y152&lt;&gt;1,COUNTBLANK($D135)=1),IF(COUNTBLANK(H135:AO135)=33,0,1),IF(AND(COUNTBLANK(D135)=1,COUNTA(H135:Z135)=1,COUNTA(AB135:AO135)=0),0,IF(AND(COUNTA(H135:Z135)=7,COUNTA(AB135:AM135)=4,AN135=""),0,IF(AND(COUNTA(D135:O135)=4,COUNTA(P135:Z135)=1,COUNTA(AB135:AM135)=3,AN135&lt;&gt;""),0,1))))</f>
        <v>0</v>
      </c>
      <c r="AS135" s="237">
        <f t="shared" si="7"/>
        <v>0</v>
      </c>
      <c r="AT135" s="310" t="str" cm="1">
        <f t="array" aca="1" ref="AT135" ca="1">_xlfn.TEXTJOIN("",TRUE,IFERROR((MID(X135,ROW(INDIRECT("1:"&amp;LEN(X135))),1)*1),""))</f>
        <v/>
      </c>
      <c r="AU135" s="310" t="str" cm="1">
        <f t="array" aca="1" ref="AU135" ca="1">_xlfn.TEXTJOIN("",TRUE,IFERROR((MID(AB135,ROW(INDIRECT("1:"&amp;LEN(AB135))),1)*1),""))</f>
        <v/>
      </c>
      <c r="AV135" s="237">
        <f t="shared" ca="1" si="8"/>
        <v>0</v>
      </c>
      <c r="AW135" s="237">
        <f t="shared" ca="1" si="9"/>
        <v>0</v>
      </c>
      <c r="AX135" s="310" t="str" cm="1">
        <f t="array" aca="1" ref="AX135" ca="1">_xlfn.TEXTJOIN("",TRUE,IFERROR((MID(AK135,ROW(INDIRECT("1:"&amp;LEN(AK135))),1)*1),""))</f>
        <v/>
      </c>
      <c r="AY135" s="237">
        <f t="shared" ca="1" si="10"/>
        <v>0</v>
      </c>
      <c r="AZ135">
        <f t="shared" si="11"/>
        <v>0</v>
      </c>
      <c r="BA135">
        <f t="shared" si="12"/>
        <v>-2</v>
      </c>
      <c r="BB135">
        <f t="shared" si="13"/>
        <v>0</v>
      </c>
    </row>
    <row r="136" spans="1:54" ht="15" customHeight="1">
      <c r="C136" s="249" t="s">
        <v>5152</v>
      </c>
      <c r="D136" s="469" t="str">
        <f>IF(CNGE_2025_M1_Secc12_Sub1!D135="","",CNGE_2025_M1_Secc12_Sub1!D135)</f>
        <v/>
      </c>
      <c r="E136" s="326"/>
      <c r="F136" s="326"/>
      <c r="G136" s="327"/>
      <c r="H136" s="443"/>
      <c r="I136" s="352"/>
      <c r="J136" s="480"/>
      <c r="K136" s="351"/>
      <c r="L136" s="352"/>
      <c r="M136" s="536"/>
      <c r="N136" s="471"/>
      <c r="O136" s="472"/>
      <c r="P136" s="488" t="str">
        <f>IF(R136="","",VLOOKUP(R136,Presentación!$AL$3:$AM$573,2,FALSE))</f>
        <v/>
      </c>
      <c r="Q136" s="327"/>
      <c r="R136" s="537"/>
      <c r="S136" s="351"/>
      <c r="T136" s="352"/>
      <c r="U136" s="537"/>
      <c r="V136" s="351"/>
      <c r="W136" s="352"/>
      <c r="X136" s="480"/>
      <c r="Y136" s="351"/>
      <c r="Z136" s="352"/>
      <c r="AA136" s="226" t="s">
        <v>5620</v>
      </c>
      <c r="AB136" s="480"/>
      <c r="AC136" s="351"/>
      <c r="AD136" s="352"/>
      <c r="AE136" s="480"/>
      <c r="AF136" s="351"/>
      <c r="AG136" s="352"/>
      <c r="AH136" s="480"/>
      <c r="AI136" s="351"/>
      <c r="AJ136" s="352"/>
      <c r="AK136" s="480"/>
      <c r="AL136" s="351"/>
      <c r="AM136" s="352"/>
      <c r="AN136" s="480"/>
      <c r="AO136" s="352"/>
      <c r="AR136" s="237">
        <f>IF(OR(CNGE_2025_M1_Secc12_Sub2!$Y153&lt;&gt;1,COUNTBLANK($D136)=1),IF(COUNTBLANK(H136:AO136)=33,0,1),IF(AND(COUNTBLANK(D136)=1,COUNTA(H136:Z136)=1,COUNTA(AB136:AO136)=0),0,IF(AND(COUNTA(H136:Z136)=7,COUNTA(AB136:AM136)=4,AN136=""),0,IF(AND(COUNTA(D136:O136)=4,COUNTA(P136:Z136)=1,COUNTA(AB136:AM136)=3,AN136&lt;&gt;""),0,1))))</f>
        <v>0</v>
      </c>
      <c r="AS136" s="237">
        <f t="shared" si="7"/>
        <v>0</v>
      </c>
      <c r="AT136" s="310" t="str" cm="1">
        <f t="array" aca="1" ref="AT136" ca="1">_xlfn.TEXTJOIN("",TRUE,IFERROR((MID(X136,ROW(INDIRECT("1:"&amp;LEN(X136))),1)*1),""))</f>
        <v/>
      </c>
      <c r="AU136" s="310" t="str" cm="1">
        <f t="array" aca="1" ref="AU136" ca="1">_xlfn.TEXTJOIN("",TRUE,IFERROR((MID(AB136,ROW(INDIRECT("1:"&amp;LEN(AB136))),1)*1),""))</f>
        <v/>
      </c>
      <c r="AV136" s="237">
        <f t="shared" ca="1" si="8"/>
        <v>0</v>
      </c>
      <c r="AW136" s="237">
        <f t="shared" ca="1" si="9"/>
        <v>0</v>
      </c>
      <c r="AX136" s="310" t="str" cm="1">
        <f t="array" aca="1" ref="AX136" ca="1">_xlfn.TEXTJOIN("",TRUE,IFERROR((MID(AK136,ROW(INDIRECT("1:"&amp;LEN(AK136))),1)*1),""))</f>
        <v/>
      </c>
      <c r="AY136" s="237">
        <f t="shared" ca="1" si="10"/>
        <v>0</v>
      </c>
      <c r="AZ136">
        <f t="shared" si="11"/>
        <v>0</v>
      </c>
      <c r="BA136">
        <f t="shared" si="12"/>
        <v>-2</v>
      </c>
      <c r="BB136">
        <f t="shared" si="13"/>
        <v>0</v>
      </c>
    </row>
    <row r="137" spans="1:54" ht="15" customHeight="1">
      <c r="C137" s="249" t="s">
        <v>5153</v>
      </c>
      <c r="D137" s="469" t="str">
        <f>IF(CNGE_2025_M1_Secc12_Sub1!D136="","",CNGE_2025_M1_Secc12_Sub1!D136)</f>
        <v/>
      </c>
      <c r="E137" s="326"/>
      <c r="F137" s="326"/>
      <c r="G137" s="327"/>
      <c r="H137" s="443"/>
      <c r="I137" s="352"/>
      <c r="J137" s="480"/>
      <c r="K137" s="351"/>
      <c r="L137" s="352"/>
      <c r="M137" s="536"/>
      <c r="N137" s="471"/>
      <c r="O137" s="472"/>
      <c r="P137" s="488" t="str">
        <f>IF(R137="","",VLOOKUP(R137,Presentación!$AL$3:$AM$573,2,FALSE))</f>
        <v/>
      </c>
      <c r="Q137" s="327"/>
      <c r="R137" s="537"/>
      <c r="S137" s="351"/>
      <c r="T137" s="352"/>
      <c r="U137" s="537"/>
      <c r="V137" s="351"/>
      <c r="W137" s="352"/>
      <c r="X137" s="480"/>
      <c r="Y137" s="351"/>
      <c r="Z137" s="352"/>
      <c r="AA137" s="226" t="s">
        <v>5620</v>
      </c>
      <c r="AB137" s="480"/>
      <c r="AC137" s="351"/>
      <c r="AD137" s="352"/>
      <c r="AE137" s="480"/>
      <c r="AF137" s="351"/>
      <c r="AG137" s="352"/>
      <c r="AH137" s="480"/>
      <c r="AI137" s="351"/>
      <c r="AJ137" s="352"/>
      <c r="AK137" s="480"/>
      <c r="AL137" s="351"/>
      <c r="AM137" s="352"/>
      <c r="AN137" s="480"/>
      <c r="AO137" s="352"/>
      <c r="AR137" s="237">
        <f>IF(OR(CNGE_2025_M1_Secc12_Sub2!$Y154&lt;&gt;1,COUNTBLANK($D137)=1),IF(COUNTBLANK(H137:AO137)=33,0,1),IF(AND(COUNTBLANK(D137)=1,COUNTA(H137:Z137)=1,COUNTA(AB137:AO137)=0),0,IF(AND(COUNTA(H137:Z137)=7,COUNTA(AB137:AM137)=4,AN137=""),0,IF(AND(COUNTA(D137:O137)=4,COUNTA(P137:Z137)=1,COUNTA(AB137:AM137)=3,AN137&lt;&gt;""),0,1))))</f>
        <v>0</v>
      </c>
      <c r="AS137" s="237">
        <f t="shared" si="7"/>
        <v>0</v>
      </c>
      <c r="AT137" s="310" t="str" cm="1">
        <f t="array" aca="1" ref="AT137" ca="1">_xlfn.TEXTJOIN("",TRUE,IFERROR((MID(X137,ROW(INDIRECT("1:"&amp;LEN(X137))),1)*1),""))</f>
        <v/>
      </c>
      <c r="AU137" s="310" t="str" cm="1">
        <f t="array" aca="1" ref="AU137" ca="1">_xlfn.TEXTJOIN("",TRUE,IFERROR((MID(AB137,ROW(INDIRECT("1:"&amp;LEN(AB137))),1)*1),""))</f>
        <v/>
      </c>
      <c r="AV137" s="237">
        <f t="shared" ca="1" si="8"/>
        <v>0</v>
      </c>
      <c r="AW137" s="237">
        <f t="shared" ca="1" si="9"/>
        <v>0</v>
      </c>
      <c r="AX137" s="310" t="str" cm="1">
        <f t="array" aca="1" ref="AX137" ca="1">_xlfn.TEXTJOIN("",TRUE,IFERROR((MID(AK137,ROW(INDIRECT("1:"&amp;LEN(AK137))),1)*1),""))</f>
        <v/>
      </c>
      <c r="AY137" s="237">
        <f t="shared" ca="1" si="10"/>
        <v>0</v>
      </c>
      <c r="AZ137">
        <f t="shared" si="11"/>
        <v>0</v>
      </c>
      <c r="BA137">
        <f t="shared" si="12"/>
        <v>-2</v>
      </c>
      <c r="BB137">
        <f t="shared" si="13"/>
        <v>0</v>
      </c>
    </row>
    <row r="138" spans="1:54" ht="15" customHeight="1">
      <c r="C138" s="249" t="s">
        <v>5154</v>
      </c>
      <c r="D138" s="469" t="str">
        <f>IF(CNGE_2025_M1_Secc12_Sub1!D137="","",CNGE_2025_M1_Secc12_Sub1!D137)</f>
        <v/>
      </c>
      <c r="E138" s="326"/>
      <c r="F138" s="326"/>
      <c r="G138" s="327"/>
      <c r="H138" s="443"/>
      <c r="I138" s="352"/>
      <c r="J138" s="480"/>
      <c r="K138" s="351"/>
      <c r="L138" s="352"/>
      <c r="M138" s="536"/>
      <c r="N138" s="471"/>
      <c r="O138" s="472"/>
      <c r="P138" s="488" t="str">
        <f>IF(R138="","",VLOOKUP(R138,Presentación!$AL$3:$AM$573,2,FALSE))</f>
        <v/>
      </c>
      <c r="Q138" s="327"/>
      <c r="R138" s="537"/>
      <c r="S138" s="351"/>
      <c r="T138" s="352"/>
      <c r="U138" s="537"/>
      <c r="V138" s="351"/>
      <c r="W138" s="352"/>
      <c r="X138" s="480"/>
      <c r="Y138" s="351"/>
      <c r="Z138" s="352"/>
      <c r="AA138" s="226" t="s">
        <v>5620</v>
      </c>
      <c r="AB138" s="480"/>
      <c r="AC138" s="351"/>
      <c r="AD138" s="352"/>
      <c r="AE138" s="480"/>
      <c r="AF138" s="351"/>
      <c r="AG138" s="352"/>
      <c r="AH138" s="480"/>
      <c r="AI138" s="351"/>
      <c r="AJ138" s="352"/>
      <c r="AK138" s="480"/>
      <c r="AL138" s="351"/>
      <c r="AM138" s="352"/>
      <c r="AN138" s="480"/>
      <c r="AO138" s="352"/>
      <c r="AR138" s="237">
        <f>IF(OR(CNGE_2025_M1_Secc12_Sub2!$Y155&lt;&gt;1,COUNTBLANK($D138)=1),IF(COUNTBLANK(H138:AO138)=33,0,1),IF(AND(COUNTBLANK(D138)=1,COUNTA(H138:Z138)=1,COUNTA(AB138:AO138)=0),0,IF(AND(COUNTA(H138:Z138)=7,COUNTA(AB138:AM138)=4,AN138=""),0,IF(AND(COUNTA(D138:O138)=4,COUNTA(P138:Z138)=1,COUNTA(AB138:AM138)=3,AN138&lt;&gt;""),0,1))))</f>
        <v>0</v>
      </c>
      <c r="AS138" s="237">
        <f t="shared" si="7"/>
        <v>0</v>
      </c>
      <c r="AT138" s="310" t="str" cm="1">
        <f t="array" aca="1" ref="AT138" ca="1">_xlfn.TEXTJOIN("",TRUE,IFERROR((MID(X138,ROW(INDIRECT("1:"&amp;LEN(X138))),1)*1),""))</f>
        <v/>
      </c>
      <c r="AU138" s="310" t="str" cm="1">
        <f t="array" aca="1" ref="AU138" ca="1">_xlfn.TEXTJOIN("",TRUE,IFERROR((MID(AB138,ROW(INDIRECT("1:"&amp;LEN(AB138))),1)*1),""))</f>
        <v/>
      </c>
      <c r="AV138" s="237">
        <f t="shared" ca="1" si="8"/>
        <v>0</v>
      </c>
      <c r="AW138" s="237">
        <f t="shared" ca="1" si="9"/>
        <v>0</v>
      </c>
      <c r="AX138" s="310" t="str" cm="1">
        <f t="array" aca="1" ref="AX138" ca="1">_xlfn.TEXTJOIN("",TRUE,IFERROR((MID(AK138,ROW(INDIRECT("1:"&amp;LEN(AK138))),1)*1),""))</f>
        <v/>
      </c>
      <c r="AY138" s="237">
        <f t="shared" ca="1" si="10"/>
        <v>0</v>
      </c>
      <c r="AZ138">
        <f t="shared" si="11"/>
        <v>0</v>
      </c>
      <c r="BA138">
        <f t="shared" si="12"/>
        <v>-2</v>
      </c>
      <c r="BB138">
        <f t="shared" si="13"/>
        <v>0</v>
      </c>
    </row>
    <row r="139" spans="1:54" ht="15" customHeight="1">
      <c r="C139" s="249" t="s">
        <v>5155</v>
      </c>
      <c r="D139" s="469" t="str">
        <f>IF(CNGE_2025_M1_Secc12_Sub1!D138="","",CNGE_2025_M1_Secc12_Sub1!D138)</f>
        <v/>
      </c>
      <c r="E139" s="326"/>
      <c r="F139" s="326"/>
      <c r="G139" s="327"/>
      <c r="H139" s="443"/>
      <c r="I139" s="352"/>
      <c r="J139" s="480"/>
      <c r="K139" s="351"/>
      <c r="L139" s="352"/>
      <c r="M139" s="536"/>
      <c r="N139" s="471"/>
      <c r="O139" s="472"/>
      <c r="P139" s="488" t="str">
        <f>IF(R139="","",VLOOKUP(R139,Presentación!$AL$3:$AM$573,2,FALSE))</f>
        <v/>
      </c>
      <c r="Q139" s="327"/>
      <c r="R139" s="537"/>
      <c r="S139" s="351"/>
      <c r="T139" s="352"/>
      <c r="U139" s="537"/>
      <c r="V139" s="351"/>
      <c r="W139" s="352"/>
      <c r="X139" s="480"/>
      <c r="Y139" s="351"/>
      <c r="Z139" s="352"/>
      <c r="AA139" s="226" t="s">
        <v>5620</v>
      </c>
      <c r="AB139" s="480"/>
      <c r="AC139" s="351"/>
      <c r="AD139" s="352"/>
      <c r="AE139" s="480"/>
      <c r="AF139" s="351"/>
      <c r="AG139" s="352"/>
      <c r="AH139" s="480"/>
      <c r="AI139" s="351"/>
      <c r="AJ139" s="352"/>
      <c r="AK139" s="480"/>
      <c r="AL139" s="351"/>
      <c r="AM139" s="352"/>
      <c r="AN139" s="480"/>
      <c r="AO139" s="352"/>
      <c r="AR139" s="237">
        <f>IF(OR(CNGE_2025_M1_Secc12_Sub2!$Y156&lt;&gt;1,COUNTBLANK($D139)=1),IF(COUNTBLANK(H139:AO139)=33,0,1),IF(AND(COUNTBLANK(D139)=1,COUNTA(H139:Z139)=1,COUNTA(AB139:AO139)=0),0,IF(AND(COUNTA(H139:Z139)=7,COUNTA(AB139:AM139)=4,AN139=""),0,IF(AND(COUNTA(D139:O139)=4,COUNTA(P139:Z139)=1,COUNTA(AB139:AM139)=3,AN139&lt;&gt;""),0,1))))</f>
        <v>0</v>
      </c>
      <c r="AS139" s="237">
        <f t="shared" si="7"/>
        <v>0</v>
      </c>
      <c r="AT139" s="310" t="str" cm="1">
        <f t="array" aca="1" ref="AT139" ca="1">_xlfn.TEXTJOIN("",TRUE,IFERROR((MID(X139,ROW(INDIRECT("1:"&amp;LEN(X139))),1)*1),""))</f>
        <v/>
      </c>
      <c r="AU139" s="310" t="str" cm="1">
        <f t="array" aca="1" ref="AU139" ca="1">_xlfn.TEXTJOIN("",TRUE,IFERROR((MID(AB139,ROW(INDIRECT("1:"&amp;LEN(AB139))),1)*1),""))</f>
        <v/>
      </c>
      <c r="AV139" s="237">
        <f t="shared" ca="1" si="8"/>
        <v>0</v>
      </c>
      <c r="AW139" s="237">
        <f t="shared" ca="1" si="9"/>
        <v>0</v>
      </c>
      <c r="AX139" s="310" t="str" cm="1">
        <f t="array" aca="1" ref="AX139" ca="1">_xlfn.TEXTJOIN("",TRUE,IFERROR((MID(AK139,ROW(INDIRECT("1:"&amp;LEN(AK139))),1)*1),""))</f>
        <v/>
      </c>
      <c r="AY139" s="237">
        <f t="shared" ca="1" si="10"/>
        <v>0</v>
      </c>
      <c r="AZ139">
        <f t="shared" si="11"/>
        <v>0</v>
      </c>
      <c r="BA139">
        <f t="shared" si="12"/>
        <v>-2</v>
      </c>
      <c r="BB139">
        <f t="shared" si="13"/>
        <v>0</v>
      </c>
    </row>
    <row r="140" spans="1:54" ht="15" customHeight="1">
      <c r="C140" s="249" t="s">
        <v>5156</v>
      </c>
      <c r="D140" s="469" t="str">
        <f>IF(CNGE_2025_M1_Secc12_Sub1!D139="","",CNGE_2025_M1_Secc12_Sub1!D139)</f>
        <v/>
      </c>
      <c r="E140" s="326"/>
      <c r="F140" s="326"/>
      <c r="G140" s="327"/>
      <c r="H140" s="443"/>
      <c r="I140" s="352"/>
      <c r="J140" s="480"/>
      <c r="K140" s="351"/>
      <c r="L140" s="352"/>
      <c r="M140" s="536"/>
      <c r="N140" s="471"/>
      <c r="O140" s="472"/>
      <c r="P140" s="488" t="str">
        <f>IF(R140="","",VLOOKUP(R140,Presentación!$AL$3:$AM$573,2,FALSE))</f>
        <v/>
      </c>
      <c r="Q140" s="327"/>
      <c r="R140" s="537"/>
      <c r="S140" s="351"/>
      <c r="T140" s="352"/>
      <c r="U140" s="537"/>
      <c r="V140" s="351"/>
      <c r="W140" s="352"/>
      <c r="X140" s="480"/>
      <c r="Y140" s="351"/>
      <c r="Z140" s="352"/>
      <c r="AA140" s="226" t="s">
        <v>5620</v>
      </c>
      <c r="AB140" s="480"/>
      <c r="AC140" s="351"/>
      <c r="AD140" s="352"/>
      <c r="AE140" s="480"/>
      <c r="AF140" s="351"/>
      <c r="AG140" s="352"/>
      <c r="AH140" s="480"/>
      <c r="AI140" s="351"/>
      <c r="AJ140" s="352"/>
      <c r="AK140" s="480"/>
      <c r="AL140" s="351"/>
      <c r="AM140" s="352"/>
      <c r="AN140" s="480"/>
      <c r="AO140" s="352"/>
      <c r="AR140" s="237">
        <f>IF(OR(CNGE_2025_M1_Secc12_Sub2!$Y157&lt;&gt;1,COUNTBLANK($D140)=1),IF(COUNTBLANK(H140:AO140)=33,0,1),IF(AND(COUNTBLANK(D140)=1,COUNTA(H140:Z140)=1,COUNTA(AB140:AO140)=0),0,IF(AND(COUNTA(H140:Z140)=7,COUNTA(AB140:AM140)=4,AN140=""),0,IF(AND(COUNTA(D140:O140)=4,COUNTA(P140:Z140)=1,COUNTA(AB140:AM140)=3,AN140&lt;&gt;""),0,1))))</f>
        <v>0</v>
      </c>
      <c r="AS140" s="237">
        <f t="shared" si="7"/>
        <v>0</v>
      </c>
      <c r="AT140" s="310" t="str" cm="1">
        <f t="array" aca="1" ref="AT140" ca="1">_xlfn.TEXTJOIN("",TRUE,IFERROR((MID(X140,ROW(INDIRECT("1:"&amp;LEN(X140))),1)*1),""))</f>
        <v/>
      </c>
      <c r="AU140" s="310" t="str" cm="1">
        <f t="array" aca="1" ref="AU140" ca="1">_xlfn.TEXTJOIN("",TRUE,IFERROR((MID(AB140,ROW(INDIRECT("1:"&amp;LEN(AB140))),1)*1),""))</f>
        <v/>
      </c>
      <c r="AV140" s="237">
        <f t="shared" ca="1" si="8"/>
        <v>0</v>
      </c>
      <c r="AW140" s="237">
        <f t="shared" ca="1" si="9"/>
        <v>0</v>
      </c>
      <c r="AX140" s="310" t="str" cm="1">
        <f t="array" aca="1" ref="AX140" ca="1">_xlfn.TEXTJOIN("",TRUE,IFERROR((MID(AK140,ROW(INDIRECT("1:"&amp;LEN(AK140))),1)*1),""))</f>
        <v/>
      </c>
      <c r="AY140" s="237">
        <f t="shared" ca="1" si="10"/>
        <v>0</v>
      </c>
      <c r="AZ140">
        <f t="shared" si="11"/>
        <v>0</v>
      </c>
      <c r="BA140">
        <f t="shared" si="12"/>
        <v>-2</v>
      </c>
      <c r="BB140">
        <f t="shared" si="13"/>
        <v>0</v>
      </c>
    </row>
    <row r="141" spans="1:54" ht="15" customHeight="1">
      <c r="C141" s="251" t="s">
        <v>5157</v>
      </c>
      <c r="D141" s="469" t="str">
        <f>IF(CNGE_2025_M1_Secc12_Sub1!D140="","",CNGE_2025_M1_Secc12_Sub1!D140)</f>
        <v/>
      </c>
      <c r="E141" s="326"/>
      <c r="F141" s="326"/>
      <c r="G141" s="327"/>
      <c r="H141" s="443"/>
      <c r="I141" s="352"/>
      <c r="J141" s="480"/>
      <c r="K141" s="351"/>
      <c r="L141" s="352"/>
      <c r="M141" s="536"/>
      <c r="N141" s="471"/>
      <c r="O141" s="472"/>
      <c r="P141" s="488" t="str">
        <f>IF(R141="","",VLOOKUP(R141,Presentación!$AL$3:$AM$573,2,FALSE))</f>
        <v/>
      </c>
      <c r="Q141" s="327"/>
      <c r="R141" s="537"/>
      <c r="S141" s="351"/>
      <c r="T141" s="352"/>
      <c r="U141" s="537"/>
      <c r="V141" s="351"/>
      <c r="W141" s="352"/>
      <c r="X141" s="480"/>
      <c r="Y141" s="351"/>
      <c r="Z141" s="352"/>
      <c r="AA141" s="226" t="s">
        <v>5620</v>
      </c>
      <c r="AB141" s="480"/>
      <c r="AC141" s="351"/>
      <c r="AD141" s="352"/>
      <c r="AE141" s="480"/>
      <c r="AF141" s="351"/>
      <c r="AG141" s="352"/>
      <c r="AH141" s="480"/>
      <c r="AI141" s="351"/>
      <c r="AJ141" s="352"/>
      <c r="AK141" s="480"/>
      <c r="AL141" s="351"/>
      <c r="AM141" s="352"/>
      <c r="AN141" s="480"/>
      <c r="AO141" s="352"/>
      <c r="AR141" s="237">
        <f>IF(OR(CNGE_2025_M1_Secc12_Sub2!$Y158&lt;&gt;1,COUNTBLANK($D141)=1),IF(COUNTBLANK(H141:AO141)=33,0,1),IF(AND(COUNTBLANK(D141)=1,COUNTA(H141:Z141)=1,COUNTA(AB141:AO141)=0),0,IF(AND(COUNTA(H141:Z141)=7,COUNTA(AB141:AM141)=4,AN141=""),0,IF(AND(COUNTA(D141:O141)=4,COUNTA(P141:Z141)=1,COUNTA(AB141:AM141)=3,AN141&lt;&gt;""),0,1))))</f>
        <v>0</v>
      </c>
      <c r="AS141" s="237">
        <f t="shared" si="7"/>
        <v>0</v>
      </c>
      <c r="AT141" s="310" t="str" cm="1">
        <f t="array" aca="1" ref="AT141" ca="1">_xlfn.TEXTJOIN("",TRUE,IFERROR((MID(X141,ROW(INDIRECT("1:"&amp;LEN(X141))),1)*1),""))</f>
        <v/>
      </c>
      <c r="AU141" s="310" t="str" cm="1">
        <f t="array" aca="1" ref="AU141" ca="1">_xlfn.TEXTJOIN("",TRUE,IFERROR((MID(AB141,ROW(INDIRECT("1:"&amp;LEN(AB141))),1)*1),""))</f>
        <v/>
      </c>
      <c r="AV141" s="237">
        <f t="shared" ca="1" si="8"/>
        <v>0</v>
      </c>
      <c r="AW141" s="237">
        <f t="shared" ca="1" si="9"/>
        <v>0</v>
      </c>
      <c r="AX141" s="310" t="str" cm="1">
        <f t="array" aca="1" ref="AX141" ca="1">_xlfn.TEXTJOIN("",TRUE,IFERROR((MID(AK141,ROW(INDIRECT("1:"&amp;LEN(AK141))),1)*1),""))</f>
        <v/>
      </c>
      <c r="AY141" s="237">
        <f t="shared" ca="1" si="10"/>
        <v>0</v>
      </c>
      <c r="AZ141">
        <f t="shared" si="11"/>
        <v>0</v>
      </c>
      <c r="BA141">
        <f t="shared" si="12"/>
        <v>-2</v>
      </c>
      <c r="BB141">
        <f t="shared" si="13"/>
        <v>0</v>
      </c>
    </row>
    <row r="142" spans="1:54" ht="15" customHeight="1">
      <c r="C142" s="251" t="s">
        <v>5158</v>
      </c>
      <c r="D142" s="469" t="str">
        <f>IF(CNGE_2025_M1_Secc12_Sub1!D141="","",CNGE_2025_M1_Secc12_Sub1!D141)</f>
        <v/>
      </c>
      <c r="E142" s="326"/>
      <c r="F142" s="326"/>
      <c r="G142" s="327"/>
      <c r="H142" s="443"/>
      <c r="I142" s="352"/>
      <c r="J142" s="480"/>
      <c r="K142" s="351"/>
      <c r="L142" s="352"/>
      <c r="M142" s="536"/>
      <c r="N142" s="471"/>
      <c r="O142" s="472"/>
      <c r="P142" s="488" t="str">
        <f>IF(R142="","",VLOOKUP(R142,Presentación!$AL$3:$AM$573,2,FALSE))</f>
        <v/>
      </c>
      <c r="Q142" s="327"/>
      <c r="R142" s="537"/>
      <c r="S142" s="351"/>
      <c r="T142" s="352"/>
      <c r="U142" s="537"/>
      <c r="V142" s="351"/>
      <c r="W142" s="352"/>
      <c r="X142" s="480"/>
      <c r="Y142" s="351"/>
      <c r="Z142" s="352"/>
      <c r="AA142" s="226" t="s">
        <v>5620</v>
      </c>
      <c r="AB142" s="480"/>
      <c r="AC142" s="351"/>
      <c r="AD142" s="352"/>
      <c r="AE142" s="480"/>
      <c r="AF142" s="351"/>
      <c r="AG142" s="352"/>
      <c r="AH142" s="480"/>
      <c r="AI142" s="351"/>
      <c r="AJ142" s="352"/>
      <c r="AK142" s="480"/>
      <c r="AL142" s="351"/>
      <c r="AM142" s="352"/>
      <c r="AN142" s="480"/>
      <c r="AO142" s="352"/>
      <c r="AR142" s="237">
        <f>IF(OR(CNGE_2025_M1_Secc12_Sub2!$Y159&lt;&gt;1,COUNTBLANK($D142)=1),IF(COUNTBLANK(H142:AO142)=33,0,1),IF(AND(COUNTBLANK(D142)=1,COUNTA(H142:Z142)=1,COUNTA(AB142:AO142)=0),0,IF(AND(COUNTA(H142:Z142)=7,COUNTA(AB142:AM142)=4,AN142=""),0,IF(AND(COUNTA(D142:O142)=4,COUNTA(P142:Z142)=1,COUNTA(AB142:AM142)=3,AN142&lt;&gt;""),0,1))))</f>
        <v>0</v>
      </c>
      <c r="AS142" s="237">
        <f t="shared" si="7"/>
        <v>0</v>
      </c>
      <c r="AT142" s="310" t="str" cm="1">
        <f t="array" aca="1" ref="AT142" ca="1">_xlfn.TEXTJOIN("",TRUE,IFERROR((MID(X142,ROW(INDIRECT("1:"&amp;LEN(X142))),1)*1),""))</f>
        <v/>
      </c>
      <c r="AU142" s="310" t="str" cm="1">
        <f t="array" aca="1" ref="AU142" ca="1">_xlfn.TEXTJOIN("",TRUE,IFERROR((MID(AB142,ROW(INDIRECT("1:"&amp;LEN(AB142))),1)*1),""))</f>
        <v/>
      </c>
      <c r="AV142" s="237">
        <f t="shared" ca="1" si="8"/>
        <v>0</v>
      </c>
      <c r="AW142" s="237">
        <f t="shared" ca="1" si="9"/>
        <v>0</v>
      </c>
      <c r="AX142" s="310" t="str" cm="1">
        <f t="array" aca="1" ref="AX142" ca="1">_xlfn.TEXTJOIN("",TRUE,IFERROR((MID(AK142,ROW(INDIRECT("1:"&amp;LEN(AK142))),1)*1),""))</f>
        <v/>
      </c>
      <c r="AY142" s="237">
        <f t="shared" ca="1" si="10"/>
        <v>0</v>
      </c>
      <c r="AZ142">
        <f t="shared" si="11"/>
        <v>0</v>
      </c>
      <c r="BA142">
        <f t="shared" si="12"/>
        <v>-2</v>
      </c>
      <c r="BB142">
        <f t="shared" si="13"/>
        <v>0</v>
      </c>
    </row>
    <row r="143" spans="1:54" ht="15" customHeight="1">
      <c r="C143" s="251" t="s">
        <v>5159</v>
      </c>
      <c r="D143" s="469" t="str">
        <f>IF(CNGE_2025_M1_Secc12_Sub1!D142="","",CNGE_2025_M1_Secc12_Sub1!D142)</f>
        <v/>
      </c>
      <c r="E143" s="326"/>
      <c r="F143" s="326"/>
      <c r="G143" s="327"/>
      <c r="H143" s="443"/>
      <c r="I143" s="352"/>
      <c r="J143" s="480"/>
      <c r="K143" s="351"/>
      <c r="L143" s="352"/>
      <c r="M143" s="536"/>
      <c r="N143" s="471"/>
      <c r="O143" s="472"/>
      <c r="P143" s="488" t="str">
        <f>IF(R143="","",VLOOKUP(R143,Presentación!$AL$3:$AM$573,2,FALSE))</f>
        <v/>
      </c>
      <c r="Q143" s="327"/>
      <c r="R143" s="537"/>
      <c r="S143" s="351"/>
      <c r="T143" s="352"/>
      <c r="U143" s="537"/>
      <c r="V143" s="351"/>
      <c r="W143" s="352"/>
      <c r="X143" s="480"/>
      <c r="Y143" s="351"/>
      <c r="Z143" s="352"/>
      <c r="AA143" s="226" t="s">
        <v>5620</v>
      </c>
      <c r="AB143" s="480"/>
      <c r="AC143" s="351"/>
      <c r="AD143" s="352"/>
      <c r="AE143" s="480"/>
      <c r="AF143" s="351"/>
      <c r="AG143" s="352"/>
      <c r="AH143" s="480"/>
      <c r="AI143" s="351"/>
      <c r="AJ143" s="352"/>
      <c r="AK143" s="480"/>
      <c r="AL143" s="351"/>
      <c r="AM143" s="352"/>
      <c r="AN143" s="480"/>
      <c r="AO143" s="352"/>
      <c r="AR143" s="237">
        <f>IF(OR(CNGE_2025_M1_Secc12_Sub2!$Y160&lt;&gt;1,COUNTBLANK($D143)=1),IF(COUNTBLANK(H143:AO143)=33,0,1),IF(AND(COUNTBLANK(D143)=1,COUNTA(H143:Z143)=1,COUNTA(AB143:AO143)=0),0,IF(AND(COUNTA(H143:Z143)=7,COUNTA(AB143:AM143)=4,AN143=""),0,IF(AND(COUNTA(D143:O143)=4,COUNTA(P143:Z143)=1,COUNTA(AB143:AM143)=3,AN143&lt;&gt;""),0,1))))</f>
        <v>0</v>
      </c>
      <c r="AS143" s="237">
        <f t="shared" si="7"/>
        <v>0</v>
      </c>
      <c r="AT143" s="310" t="str" cm="1">
        <f t="array" aca="1" ref="AT143" ca="1">_xlfn.TEXTJOIN("",TRUE,IFERROR((MID(X143,ROW(INDIRECT("1:"&amp;LEN(X143))),1)*1),""))</f>
        <v/>
      </c>
      <c r="AU143" s="310" t="str" cm="1">
        <f t="array" aca="1" ref="AU143" ca="1">_xlfn.TEXTJOIN("",TRUE,IFERROR((MID(AB143,ROW(INDIRECT("1:"&amp;LEN(AB143))),1)*1),""))</f>
        <v/>
      </c>
      <c r="AV143" s="237">
        <f t="shared" ca="1" si="8"/>
        <v>0</v>
      </c>
      <c r="AW143" s="237">
        <f t="shared" ca="1" si="9"/>
        <v>0</v>
      </c>
      <c r="AX143" s="310" t="str" cm="1">
        <f t="array" aca="1" ref="AX143" ca="1">_xlfn.TEXTJOIN("",TRUE,IFERROR((MID(AK143,ROW(INDIRECT("1:"&amp;LEN(AK143))),1)*1),""))</f>
        <v/>
      </c>
      <c r="AY143" s="237">
        <f t="shared" ca="1" si="10"/>
        <v>0</v>
      </c>
      <c r="AZ143">
        <f t="shared" si="11"/>
        <v>0</v>
      </c>
      <c r="BA143">
        <f t="shared" si="12"/>
        <v>-2</v>
      </c>
      <c r="BB143">
        <f t="shared" si="13"/>
        <v>0</v>
      </c>
    </row>
    <row r="144" spans="1:54" ht="15" customHeight="1">
      <c r="C144" s="251" t="s">
        <v>5160</v>
      </c>
      <c r="D144" s="469" t="str">
        <f>IF(CNGE_2025_M1_Secc12_Sub1!D143="","",CNGE_2025_M1_Secc12_Sub1!D143)</f>
        <v/>
      </c>
      <c r="E144" s="326"/>
      <c r="F144" s="326"/>
      <c r="G144" s="327"/>
      <c r="H144" s="443"/>
      <c r="I144" s="352"/>
      <c r="J144" s="480"/>
      <c r="K144" s="351"/>
      <c r="L144" s="352"/>
      <c r="M144" s="536"/>
      <c r="N144" s="471"/>
      <c r="O144" s="472"/>
      <c r="P144" s="488" t="str">
        <f>IF(R144="","",VLOOKUP(R144,Presentación!$AL$3:$AM$573,2,FALSE))</f>
        <v/>
      </c>
      <c r="Q144" s="327"/>
      <c r="R144" s="537"/>
      <c r="S144" s="351"/>
      <c r="T144" s="352"/>
      <c r="U144" s="537"/>
      <c r="V144" s="351"/>
      <c r="W144" s="352"/>
      <c r="X144" s="480"/>
      <c r="Y144" s="351"/>
      <c r="Z144" s="352"/>
      <c r="AA144" s="226" t="s">
        <v>5620</v>
      </c>
      <c r="AB144" s="480"/>
      <c r="AC144" s="351"/>
      <c r="AD144" s="352"/>
      <c r="AE144" s="480"/>
      <c r="AF144" s="351"/>
      <c r="AG144" s="352"/>
      <c r="AH144" s="480"/>
      <c r="AI144" s="351"/>
      <c r="AJ144" s="352"/>
      <c r="AK144" s="480"/>
      <c r="AL144" s="351"/>
      <c r="AM144" s="352"/>
      <c r="AN144" s="480"/>
      <c r="AO144" s="352"/>
      <c r="AR144" s="237">
        <f>IF(OR(CNGE_2025_M1_Secc12_Sub2!$Y161&lt;&gt;1,COUNTBLANK($D144)=1),IF(COUNTBLANK(H144:AO144)=33,0,1),IF(AND(COUNTBLANK(D144)=1,COUNTA(H144:Z144)=1,COUNTA(AB144:AO144)=0),0,IF(AND(COUNTA(H144:Z144)=7,COUNTA(AB144:AM144)=4,AN144=""),0,IF(AND(COUNTA(D144:O144)=4,COUNTA(P144:Z144)=1,COUNTA(AB144:AM144)=3,AN144&lt;&gt;""),0,1))))</f>
        <v>0</v>
      </c>
      <c r="AS144" s="237">
        <f t="shared" si="7"/>
        <v>0</v>
      </c>
      <c r="AT144" s="310" t="str" cm="1">
        <f t="array" aca="1" ref="AT144" ca="1">_xlfn.TEXTJOIN("",TRUE,IFERROR((MID(X144,ROW(INDIRECT("1:"&amp;LEN(X144))),1)*1),""))</f>
        <v/>
      </c>
      <c r="AU144" s="310" t="str" cm="1">
        <f t="array" aca="1" ref="AU144" ca="1">_xlfn.TEXTJOIN("",TRUE,IFERROR((MID(AB144,ROW(INDIRECT("1:"&amp;LEN(AB144))),1)*1),""))</f>
        <v/>
      </c>
      <c r="AV144" s="237">
        <f t="shared" ca="1" si="8"/>
        <v>0</v>
      </c>
      <c r="AW144" s="237">
        <f t="shared" ca="1" si="9"/>
        <v>0</v>
      </c>
      <c r="AX144" s="310" t="str" cm="1">
        <f t="array" aca="1" ref="AX144" ca="1">_xlfn.TEXTJOIN("",TRUE,IFERROR((MID(AK144,ROW(INDIRECT("1:"&amp;LEN(AK144))),1)*1),""))</f>
        <v/>
      </c>
      <c r="AY144" s="237">
        <f t="shared" ca="1" si="10"/>
        <v>0</v>
      </c>
      <c r="AZ144">
        <f t="shared" si="11"/>
        <v>0</v>
      </c>
      <c r="BA144">
        <f t="shared" si="12"/>
        <v>-2</v>
      </c>
      <c r="BB144">
        <f t="shared" si="13"/>
        <v>0</v>
      </c>
    </row>
    <row r="145" spans="1:54" ht="15" customHeight="1">
      <c r="C145" s="251" t="s">
        <v>5161</v>
      </c>
      <c r="D145" s="469" t="str">
        <f>IF(CNGE_2025_M1_Secc12_Sub1!D144="","",CNGE_2025_M1_Secc12_Sub1!D144)</f>
        <v/>
      </c>
      <c r="E145" s="326"/>
      <c r="F145" s="326"/>
      <c r="G145" s="327"/>
      <c r="H145" s="443"/>
      <c r="I145" s="352"/>
      <c r="J145" s="480"/>
      <c r="K145" s="351"/>
      <c r="L145" s="352"/>
      <c r="M145" s="536"/>
      <c r="N145" s="471"/>
      <c r="O145" s="472"/>
      <c r="P145" s="488" t="str">
        <f>IF(R145="","",VLOOKUP(R145,Presentación!$AL$3:$AM$573,2,FALSE))</f>
        <v/>
      </c>
      <c r="Q145" s="327"/>
      <c r="R145" s="537"/>
      <c r="S145" s="351"/>
      <c r="T145" s="352"/>
      <c r="U145" s="537"/>
      <c r="V145" s="351"/>
      <c r="W145" s="352"/>
      <c r="X145" s="480"/>
      <c r="Y145" s="351"/>
      <c r="Z145" s="352"/>
      <c r="AA145" s="226" t="s">
        <v>5620</v>
      </c>
      <c r="AB145" s="480"/>
      <c r="AC145" s="351"/>
      <c r="AD145" s="352"/>
      <c r="AE145" s="480"/>
      <c r="AF145" s="351"/>
      <c r="AG145" s="352"/>
      <c r="AH145" s="480"/>
      <c r="AI145" s="351"/>
      <c r="AJ145" s="352"/>
      <c r="AK145" s="480"/>
      <c r="AL145" s="351"/>
      <c r="AM145" s="352"/>
      <c r="AN145" s="480"/>
      <c r="AO145" s="352"/>
      <c r="AR145" s="237">
        <f>IF(OR(CNGE_2025_M1_Secc12_Sub2!$Y162&lt;&gt;1,COUNTBLANK($D145)=1),IF(COUNTBLANK(H145:AO145)=33,0,1),IF(AND(COUNTBLANK(D145)=1,COUNTA(H145:Z145)=1,COUNTA(AB145:AO145)=0),0,IF(AND(COUNTA(H145:Z145)=7,COUNTA(AB145:AM145)=4,AN145=""),0,IF(AND(COUNTA(D145:O145)=4,COUNTA(P145:Z145)=1,COUNTA(AB145:AM145)=3,AN145&lt;&gt;""),0,1))))</f>
        <v>0</v>
      </c>
      <c r="AS145" s="237">
        <f t="shared" si="7"/>
        <v>0</v>
      </c>
      <c r="AT145" s="310" t="str" cm="1">
        <f t="array" aca="1" ref="AT145" ca="1">_xlfn.TEXTJOIN("",TRUE,IFERROR((MID(X145,ROW(INDIRECT("1:"&amp;LEN(X145))),1)*1),""))</f>
        <v/>
      </c>
      <c r="AU145" s="310" t="str" cm="1">
        <f t="array" aca="1" ref="AU145" ca="1">_xlfn.TEXTJOIN("",TRUE,IFERROR((MID(AB145,ROW(INDIRECT("1:"&amp;LEN(AB145))),1)*1),""))</f>
        <v/>
      </c>
      <c r="AV145" s="237">
        <f t="shared" ca="1" si="8"/>
        <v>0</v>
      </c>
      <c r="AW145" s="237">
        <f t="shared" ca="1" si="9"/>
        <v>0</v>
      </c>
      <c r="AX145" s="310" t="str" cm="1">
        <f t="array" aca="1" ref="AX145" ca="1">_xlfn.TEXTJOIN("",TRUE,IFERROR((MID(AK145,ROW(INDIRECT("1:"&amp;LEN(AK145))),1)*1),""))</f>
        <v/>
      </c>
      <c r="AY145" s="237">
        <f t="shared" ca="1" si="10"/>
        <v>0</v>
      </c>
      <c r="AZ145">
        <f t="shared" si="11"/>
        <v>0</v>
      </c>
      <c r="BA145">
        <f t="shared" si="12"/>
        <v>-2</v>
      </c>
      <c r="BB145">
        <f t="shared" si="13"/>
        <v>0</v>
      </c>
    </row>
    <row r="146" spans="1:54" ht="15" customHeight="1">
      <c r="C146" s="251" t="s">
        <v>5162</v>
      </c>
      <c r="D146" s="469" t="str">
        <f>IF(CNGE_2025_M1_Secc12_Sub1!D145="","",CNGE_2025_M1_Secc12_Sub1!D145)</f>
        <v/>
      </c>
      <c r="E146" s="326"/>
      <c r="F146" s="326"/>
      <c r="G146" s="327"/>
      <c r="H146" s="443"/>
      <c r="I146" s="352"/>
      <c r="J146" s="480"/>
      <c r="K146" s="351"/>
      <c r="L146" s="352"/>
      <c r="M146" s="536"/>
      <c r="N146" s="471"/>
      <c r="O146" s="472"/>
      <c r="P146" s="488" t="str">
        <f>IF(R146="","",VLOOKUP(R146,Presentación!$AL$3:$AM$573,2,FALSE))</f>
        <v/>
      </c>
      <c r="Q146" s="327"/>
      <c r="R146" s="537"/>
      <c r="S146" s="351"/>
      <c r="T146" s="352"/>
      <c r="U146" s="537"/>
      <c r="V146" s="351"/>
      <c r="W146" s="352"/>
      <c r="X146" s="480"/>
      <c r="Y146" s="351"/>
      <c r="Z146" s="352"/>
      <c r="AA146" s="226" t="s">
        <v>5620</v>
      </c>
      <c r="AB146" s="480"/>
      <c r="AC146" s="351"/>
      <c r="AD146" s="352"/>
      <c r="AE146" s="480"/>
      <c r="AF146" s="351"/>
      <c r="AG146" s="352"/>
      <c r="AH146" s="480"/>
      <c r="AI146" s="351"/>
      <c r="AJ146" s="352"/>
      <c r="AK146" s="480"/>
      <c r="AL146" s="351"/>
      <c r="AM146" s="352"/>
      <c r="AN146" s="480"/>
      <c r="AO146" s="352"/>
      <c r="AR146" s="237">
        <f>IF(OR(CNGE_2025_M1_Secc12_Sub2!$Y163&lt;&gt;1,COUNTBLANK($D146)=1),IF(COUNTBLANK(H146:AO146)=33,0,1),IF(AND(COUNTBLANK(D146)=1,COUNTA(H146:Z146)=1,COUNTA(AB146:AO146)=0),0,IF(AND(COUNTA(H146:Z146)=7,COUNTA(AB146:AM146)=4,AN146=""),0,IF(AND(COUNTA(D146:O146)=4,COUNTA(P146:Z146)=1,COUNTA(AB146:AM146)=3,AN146&lt;&gt;""),0,1))))</f>
        <v>0</v>
      </c>
      <c r="AS146" s="237">
        <f t="shared" si="7"/>
        <v>0</v>
      </c>
      <c r="AT146" s="310" t="str" cm="1">
        <f t="array" aca="1" ref="AT146" ca="1">_xlfn.TEXTJOIN("",TRUE,IFERROR((MID(X146,ROW(INDIRECT("1:"&amp;LEN(X146))),1)*1),""))</f>
        <v/>
      </c>
      <c r="AU146" s="310" t="str" cm="1">
        <f t="array" aca="1" ref="AU146" ca="1">_xlfn.TEXTJOIN("",TRUE,IFERROR((MID(AB146,ROW(INDIRECT("1:"&amp;LEN(AB146))),1)*1),""))</f>
        <v/>
      </c>
      <c r="AV146" s="237">
        <f t="shared" ca="1" si="8"/>
        <v>0</v>
      </c>
      <c r="AW146" s="237">
        <f t="shared" ca="1" si="9"/>
        <v>0</v>
      </c>
      <c r="AX146" s="310" t="str" cm="1">
        <f t="array" aca="1" ref="AX146" ca="1">_xlfn.TEXTJOIN("",TRUE,IFERROR((MID(AK146,ROW(INDIRECT("1:"&amp;LEN(AK146))),1)*1),""))</f>
        <v/>
      </c>
      <c r="AY146" s="237">
        <f t="shared" ca="1" si="10"/>
        <v>0</v>
      </c>
      <c r="AZ146">
        <f t="shared" si="11"/>
        <v>0</v>
      </c>
      <c r="BA146">
        <f t="shared" si="12"/>
        <v>-2</v>
      </c>
      <c r="BB146">
        <f t="shared" si="13"/>
        <v>0</v>
      </c>
    </row>
    <row r="147" spans="1:54" ht="15" customHeight="1">
      <c r="C147" s="251" t="s">
        <v>5163</v>
      </c>
      <c r="D147" s="469" t="str">
        <f>IF(CNGE_2025_M1_Secc12_Sub1!D146="","",CNGE_2025_M1_Secc12_Sub1!D146)</f>
        <v/>
      </c>
      <c r="E147" s="326"/>
      <c r="F147" s="326"/>
      <c r="G147" s="327"/>
      <c r="H147" s="443"/>
      <c r="I147" s="352"/>
      <c r="J147" s="480"/>
      <c r="K147" s="351"/>
      <c r="L147" s="352"/>
      <c r="M147" s="536"/>
      <c r="N147" s="471"/>
      <c r="O147" s="472"/>
      <c r="P147" s="488" t="str">
        <f>IF(R147="","",VLOOKUP(R147,Presentación!$AL$3:$AM$573,2,FALSE))</f>
        <v/>
      </c>
      <c r="Q147" s="327"/>
      <c r="R147" s="537"/>
      <c r="S147" s="351"/>
      <c r="T147" s="352"/>
      <c r="U147" s="537"/>
      <c r="V147" s="351"/>
      <c r="W147" s="352"/>
      <c r="X147" s="480"/>
      <c r="Y147" s="351"/>
      <c r="Z147" s="352"/>
      <c r="AA147" s="226" t="s">
        <v>5620</v>
      </c>
      <c r="AB147" s="480"/>
      <c r="AC147" s="351"/>
      <c r="AD147" s="352"/>
      <c r="AE147" s="480"/>
      <c r="AF147" s="351"/>
      <c r="AG147" s="352"/>
      <c r="AH147" s="480"/>
      <c r="AI147" s="351"/>
      <c r="AJ147" s="352"/>
      <c r="AK147" s="480"/>
      <c r="AL147" s="351"/>
      <c r="AM147" s="352"/>
      <c r="AN147" s="480"/>
      <c r="AO147" s="352"/>
      <c r="AR147" s="237">
        <f>IF(OR(CNGE_2025_M1_Secc12_Sub2!$Y164&lt;&gt;1,COUNTBLANK($D147)=1),IF(COUNTBLANK(H147:AO147)=33,0,1),IF(AND(COUNTBLANK(D147)=1,COUNTA(H147:Z147)=1,COUNTA(AB147:AO147)=0),0,IF(AND(COUNTA(H147:Z147)=7,COUNTA(AB147:AM147)=4,AN147=""),0,IF(AND(COUNTA(D147:O147)=4,COUNTA(P147:Z147)=1,COUNTA(AB147:AM147)=3,AN147&lt;&gt;""),0,1))))</f>
        <v>0</v>
      </c>
      <c r="AS147" s="237">
        <f t="shared" si="7"/>
        <v>0</v>
      </c>
      <c r="AT147" s="310" t="str" cm="1">
        <f t="array" aca="1" ref="AT147" ca="1">_xlfn.TEXTJOIN("",TRUE,IFERROR((MID(X147,ROW(INDIRECT("1:"&amp;LEN(X147))),1)*1),""))</f>
        <v/>
      </c>
      <c r="AU147" s="310" t="str" cm="1">
        <f t="array" aca="1" ref="AU147" ca="1">_xlfn.TEXTJOIN("",TRUE,IFERROR((MID(AB147,ROW(INDIRECT("1:"&amp;LEN(AB147))),1)*1),""))</f>
        <v/>
      </c>
      <c r="AV147" s="237">
        <f t="shared" ca="1" si="8"/>
        <v>0</v>
      </c>
      <c r="AW147" s="237">
        <f t="shared" ca="1" si="9"/>
        <v>0</v>
      </c>
      <c r="AX147" s="310" t="str" cm="1">
        <f t="array" aca="1" ref="AX147" ca="1">_xlfn.TEXTJOIN("",TRUE,IFERROR((MID(AK147,ROW(INDIRECT("1:"&amp;LEN(AK147))),1)*1),""))</f>
        <v/>
      </c>
      <c r="AY147" s="237">
        <f t="shared" ca="1" si="10"/>
        <v>0</v>
      </c>
      <c r="AZ147">
        <f t="shared" si="11"/>
        <v>0</v>
      </c>
      <c r="BA147">
        <f t="shared" si="12"/>
        <v>-2</v>
      </c>
      <c r="BB147">
        <f t="shared" si="13"/>
        <v>0</v>
      </c>
    </row>
    <row r="148" spans="1:54" ht="15" customHeight="1">
      <c r="C148" s="251" t="s">
        <v>5164</v>
      </c>
      <c r="D148" s="469" t="str">
        <f>IF(CNGE_2025_M1_Secc12_Sub1!D147="","",CNGE_2025_M1_Secc12_Sub1!D147)</f>
        <v/>
      </c>
      <c r="E148" s="326"/>
      <c r="F148" s="326"/>
      <c r="G148" s="327"/>
      <c r="H148" s="443"/>
      <c r="I148" s="352"/>
      <c r="J148" s="480"/>
      <c r="K148" s="351"/>
      <c r="L148" s="352"/>
      <c r="M148" s="536"/>
      <c r="N148" s="471"/>
      <c r="O148" s="472"/>
      <c r="P148" s="488" t="str">
        <f>IF(R148="","",VLOOKUP(R148,Presentación!$AL$3:$AM$573,2,FALSE))</f>
        <v/>
      </c>
      <c r="Q148" s="327"/>
      <c r="R148" s="537"/>
      <c r="S148" s="351"/>
      <c r="T148" s="352"/>
      <c r="U148" s="537"/>
      <c r="V148" s="351"/>
      <c r="W148" s="352"/>
      <c r="X148" s="480"/>
      <c r="Y148" s="351"/>
      <c r="Z148" s="352"/>
      <c r="AA148" s="226" t="s">
        <v>5620</v>
      </c>
      <c r="AB148" s="480"/>
      <c r="AC148" s="351"/>
      <c r="AD148" s="352"/>
      <c r="AE148" s="480"/>
      <c r="AF148" s="351"/>
      <c r="AG148" s="352"/>
      <c r="AH148" s="480"/>
      <c r="AI148" s="351"/>
      <c r="AJ148" s="352"/>
      <c r="AK148" s="480"/>
      <c r="AL148" s="351"/>
      <c r="AM148" s="352"/>
      <c r="AN148" s="480"/>
      <c r="AO148" s="352"/>
      <c r="AR148" s="237">
        <f>IF(OR(CNGE_2025_M1_Secc12_Sub2!$Y165&lt;&gt;1,COUNTBLANK($D148)=1),IF(COUNTBLANK(H148:AO148)=33,0,1),IF(AND(COUNTBLANK(D148)=1,COUNTA(H148:Z148)=1,COUNTA(AB148:AO148)=0),0,IF(AND(COUNTA(H148:Z148)=7,COUNTA(AB148:AM148)=4,AN148=""),0,IF(AND(COUNTA(D148:O148)=4,COUNTA(P148:Z148)=1,COUNTA(AB148:AM148)=3,AN148&lt;&gt;""),0,1))))</f>
        <v>0</v>
      </c>
      <c r="AS148" s="237">
        <f t="shared" si="7"/>
        <v>0</v>
      </c>
      <c r="AT148" s="310" t="str" cm="1">
        <f t="array" aca="1" ref="AT148" ca="1">_xlfn.TEXTJOIN("",TRUE,IFERROR((MID(X148,ROW(INDIRECT("1:"&amp;LEN(X148))),1)*1),""))</f>
        <v/>
      </c>
      <c r="AU148" s="310" t="str" cm="1">
        <f t="array" aca="1" ref="AU148" ca="1">_xlfn.TEXTJOIN("",TRUE,IFERROR((MID(AB148,ROW(INDIRECT("1:"&amp;LEN(AB148))),1)*1),""))</f>
        <v/>
      </c>
      <c r="AV148" s="237">
        <f t="shared" ca="1" si="8"/>
        <v>0</v>
      </c>
      <c r="AW148" s="237">
        <f t="shared" ca="1" si="9"/>
        <v>0</v>
      </c>
      <c r="AX148" s="310" t="str" cm="1">
        <f t="array" aca="1" ref="AX148" ca="1">_xlfn.TEXTJOIN("",TRUE,IFERROR((MID(AK148,ROW(INDIRECT("1:"&amp;LEN(AK148))),1)*1),""))</f>
        <v/>
      </c>
      <c r="AY148" s="237">
        <f t="shared" ca="1" si="10"/>
        <v>0</v>
      </c>
      <c r="AZ148">
        <f t="shared" si="11"/>
        <v>0</v>
      </c>
      <c r="BA148">
        <f t="shared" si="12"/>
        <v>-2</v>
      </c>
      <c r="BB148">
        <f t="shared" si="13"/>
        <v>0</v>
      </c>
    </row>
    <row r="149" spans="1:54" ht="15" customHeight="1">
      <c r="C149" s="251" t="s">
        <v>5165</v>
      </c>
      <c r="D149" s="469" t="str">
        <f>IF(CNGE_2025_M1_Secc12_Sub1!D148="","",CNGE_2025_M1_Secc12_Sub1!D148)</f>
        <v/>
      </c>
      <c r="E149" s="326"/>
      <c r="F149" s="326"/>
      <c r="G149" s="327"/>
      <c r="H149" s="443"/>
      <c r="I149" s="352"/>
      <c r="J149" s="480"/>
      <c r="K149" s="351"/>
      <c r="L149" s="352"/>
      <c r="M149" s="536"/>
      <c r="N149" s="471"/>
      <c r="O149" s="472"/>
      <c r="P149" s="488" t="str">
        <f>IF(R149="","",VLOOKUP(R149,Presentación!$AL$3:$AM$573,2,FALSE))</f>
        <v/>
      </c>
      <c r="Q149" s="327"/>
      <c r="R149" s="537"/>
      <c r="S149" s="351"/>
      <c r="T149" s="352"/>
      <c r="U149" s="537"/>
      <c r="V149" s="351"/>
      <c r="W149" s="352"/>
      <c r="X149" s="480"/>
      <c r="Y149" s="351"/>
      <c r="Z149" s="352"/>
      <c r="AA149" s="226" t="s">
        <v>5620</v>
      </c>
      <c r="AB149" s="480"/>
      <c r="AC149" s="351"/>
      <c r="AD149" s="352"/>
      <c r="AE149" s="480"/>
      <c r="AF149" s="351"/>
      <c r="AG149" s="352"/>
      <c r="AH149" s="480"/>
      <c r="AI149" s="351"/>
      <c r="AJ149" s="352"/>
      <c r="AK149" s="480"/>
      <c r="AL149" s="351"/>
      <c r="AM149" s="352"/>
      <c r="AN149" s="480"/>
      <c r="AO149" s="352"/>
      <c r="AR149" s="237">
        <f>IF(OR(CNGE_2025_M1_Secc12_Sub2!$Y166&lt;&gt;1,COUNTBLANK($D149)=1),IF(COUNTBLANK(H149:AO149)=33,0,1),IF(AND(COUNTBLANK(D149)=1,COUNTA(H149:Z149)=1,COUNTA(AB149:AO149)=0),0,IF(AND(COUNTA(H149:Z149)=7,COUNTA(AB149:AM149)=4,AN149=""),0,IF(AND(COUNTA(D149:O149)=4,COUNTA(P149:Z149)=1,COUNTA(AB149:AM149)=3,AN149&lt;&gt;""),0,1))))</f>
        <v>0</v>
      </c>
      <c r="AS149" s="237">
        <f t="shared" si="7"/>
        <v>0</v>
      </c>
      <c r="AT149" s="310" t="str" cm="1">
        <f t="array" aca="1" ref="AT149" ca="1">_xlfn.TEXTJOIN("",TRUE,IFERROR((MID(X149,ROW(INDIRECT("1:"&amp;LEN(X149))),1)*1),""))</f>
        <v/>
      </c>
      <c r="AU149" s="310" t="str" cm="1">
        <f t="array" aca="1" ref="AU149" ca="1">_xlfn.TEXTJOIN("",TRUE,IFERROR((MID(AB149,ROW(INDIRECT("1:"&amp;LEN(AB149))),1)*1),""))</f>
        <v/>
      </c>
      <c r="AV149" s="237">
        <f t="shared" ca="1" si="8"/>
        <v>0</v>
      </c>
      <c r="AW149" s="237">
        <f t="shared" ca="1" si="9"/>
        <v>0</v>
      </c>
      <c r="AX149" s="310" t="str" cm="1">
        <f t="array" aca="1" ref="AX149" ca="1">_xlfn.TEXTJOIN("",TRUE,IFERROR((MID(AK149,ROW(INDIRECT("1:"&amp;LEN(AK149))),1)*1),""))</f>
        <v/>
      </c>
      <c r="AY149" s="237">
        <f t="shared" ca="1" si="10"/>
        <v>0</v>
      </c>
      <c r="AZ149">
        <f t="shared" si="11"/>
        <v>0</v>
      </c>
      <c r="BA149">
        <f t="shared" si="12"/>
        <v>-2</v>
      </c>
      <c r="BB149">
        <f t="shared" si="13"/>
        <v>0</v>
      </c>
    </row>
    <row r="150" spans="1:54" ht="15" customHeight="1">
      <c r="C150" s="251" t="s">
        <v>5166</v>
      </c>
      <c r="D150" s="469" t="str">
        <f>IF(CNGE_2025_M1_Secc12_Sub1!D149="","",CNGE_2025_M1_Secc12_Sub1!D149)</f>
        <v/>
      </c>
      <c r="E150" s="326"/>
      <c r="F150" s="326"/>
      <c r="G150" s="327"/>
      <c r="H150" s="443"/>
      <c r="I150" s="352"/>
      <c r="J150" s="480"/>
      <c r="K150" s="351"/>
      <c r="L150" s="352"/>
      <c r="M150" s="536"/>
      <c r="N150" s="471"/>
      <c r="O150" s="472"/>
      <c r="P150" s="488" t="str">
        <f>IF(R150="","",VLOOKUP(R150,Presentación!$AL$3:$AM$573,2,FALSE))</f>
        <v/>
      </c>
      <c r="Q150" s="327"/>
      <c r="R150" s="537"/>
      <c r="S150" s="351"/>
      <c r="T150" s="352"/>
      <c r="U150" s="537"/>
      <c r="V150" s="351"/>
      <c r="W150" s="352"/>
      <c r="X150" s="480"/>
      <c r="Y150" s="351"/>
      <c r="Z150" s="352"/>
      <c r="AA150" s="226" t="s">
        <v>5620</v>
      </c>
      <c r="AB150" s="480"/>
      <c r="AC150" s="351"/>
      <c r="AD150" s="352"/>
      <c r="AE150" s="480"/>
      <c r="AF150" s="351"/>
      <c r="AG150" s="352"/>
      <c r="AH150" s="480"/>
      <c r="AI150" s="351"/>
      <c r="AJ150" s="352"/>
      <c r="AK150" s="480"/>
      <c r="AL150" s="351"/>
      <c r="AM150" s="352"/>
      <c r="AN150" s="480"/>
      <c r="AO150" s="352"/>
      <c r="AR150" s="237">
        <f>IF(OR(CNGE_2025_M1_Secc12_Sub2!$Y167&lt;&gt;1,COUNTBLANK($D150)=1),IF(COUNTBLANK(H150:AO150)=33,0,1),IF(AND(COUNTBLANK(D150)=1,COUNTA(H150:Z150)=1,COUNTA(AB150:AO150)=0),0,IF(AND(COUNTA(H150:Z150)=7,COUNTA(AB150:AM150)=4,AN150=""),0,IF(AND(COUNTA(D150:O150)=4,COUNTA(P150:Z150)=1,COUNTA(AB150:AM150)=3,AN150&lt;&gt;""),0,1))))</f>
        <v>0</v>
      </c>
      <c r="AS150" s="237">
        <f t="shared" si="7"/>
        <v>0</v>
      </c>
      <c r="AT150" s="310" t="str" cm="1">
        <f t="array" aca="1" ref="AT150" ca="1">_xlfn.TEXTJOIN("",TRUE,IFERROR((MID(X150,ROW(INDIRECT("1:"&amp;LEN(X150))),1)*1),""))</f>
        <v/>
      </c>
      <c r="AU150" s="310" t="str" cm="1">
        <f t="array" aca="1" ref="AU150" ca="1">_xlfn.TEXTJOIN("",TRUE,IFERROR((MID(AB150,ROW(INDIRECT("1:"&amp;LEN(AB150))),1)*1),""))</f>
        <v/>
      </c>
      <c r="AV150" s="237">
        <f ca="1">IF(AND(X150&lt;&gt;"NS",X150&lt;&gt;"NA",LEN(AT150)&gt;8),1,0)</f>
        <v>0</v>
      </c>
      <c r="AW150" s="237">
        <f ca="1">IF(AND(AB150&lt;&gt;"NS",AB150&lt;&gt;"NA",LEN(AU150)&gt;9),1,0)</f>
        <v>0</v>
      </c>
      <c r="AX150" s="310" t="str" cm="1">
        <f t="array" aca="1" ref="AX150" ca="1">_xlfn.TEXTJOIN("",TRUE,IFERROR((MID(AK150,ROW(INDIRECT("1:"&amp;LEN(AK150))),1)*1),""))</f>
        <v/>
      </c>
      <c r="AY150" s="237">
        <f t="shared" ca="1" si="10"/>
        <v>0</v>
      </c>
      <c r="AZ150">
        <f t="shared" si="11"/>
        <v>0</v>
      </c>
      <c r="BA150">
        <f t="shared" si="12"/>
        <v>-2</v>
      </c>
      <c r="BB150">
        <f t="shared" si="13"/>
        <v>0</v>
      </c>
    </row>
    <row r="151" spans="1:54" ht="15" customHeight="1">
      <c r="D151" s="312"/>
      <c r="E151" s="312"/>
      <c r="F151" s="312"/>
      <c r="G151" s="312"/>
      <c r="H151" s="312"/>
      <c r="I151" s="312"/>
      <c r="J151" s="312"/>
      <c r="K151" s="312"/>
      <c r="L151" s="312"/>
      <c r="M151" s="312"/>
      <c r="N151" s="312"/>
      <c r="O151" s="312"/>
      <c r="P151" s="312"/>
      <c r="Q151" s="312"/>
      <c r="R151" s="312"/>
      <c r="S151" s="312"/>
      <c r="T151" s="312"/>
      <c r="U151" s="312"/>
      <c r="V151" s="312"/>
      <c r="W151" s="312"/>
      <c r="X151" s="312"/>
      <c r="Y151" s="312"/>
      <c r="Z151" s="312"/>
      <c r="AA151" s="312"/>
      <c r="AB151" s="312"/>
      <c r="AC151" s="312"/>
      <c r="AD151" s="312"/>
      <c r="AE151" s="312"/>
      <c r="AF151" s="312"/>
      <c r="AG151" s="312"/>
      <c r="AH151" s="312"/>
      <c r="AI151" s="312"/>
      <c r="AJ151" s="312"/>
      <c r="AK151" s="312"/>
      <c r="AL151" s="312"/>
      <c r="AM151" s="312"/>
      <c r="AN151" s="312"/>
      <c r="AO151" s="312"/>
      <c r="AR151" s="304">
        <f>SUM(AR31:AR150)</f>
        <v>0</v>
      </c>
      <c r="AS151" s="305">
        <f>SUM(AS31:AS150)</f>
        <v>0</v>
      </c>
      <c r="AT151" s="237"/>
      <c r="AU151" s="237"/>
      <c r="AV151" s="306">
        <f ca="1">SUM(AV31:AV150)</f>
        <v>0</v>
      </c>
      <c r="AW151" s="307">
        <f ca="1">SUM(AW31:AW150)</f>
        <v>0</v>
      </c>
      <c r="AX151" s="237"/>
      <c r="AY151" s="308">
        <f ca="1">SUM(AY31:AY150)</f>
        <v>0</v>
      </c>
      <c r="AZ151" s="230">
        <f>SUM(AZ31:AZ150)</f>
        <v>0</v>
      </c>
      <c r="BB151" s="230">
        <f>IFERROR(SUM(BB31:BB150),0)</f>
        <v>0</v>
      </c>
    </row>
    <row r="152" spans="1:54" ht="15" customHeight="1">
      <c r="A152" s="195"/>
      <c r="B152" s="14"/>
      <c r="C152" s="481" t="s">
        <v>5621</v>
      </c>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326"/>
      <c r="AF152" s="326"/>
      <c r="AG152" s="326"/>
      <c r="AH152" s="326"/>
      <c r="AI152" s="326"/>
      <c r="AJ152" s="326"/>
      <c r="AK152" s="326"/>
      <c r="AL152" s="326"/>
      <c r="AM152" s="326"/>
      <c r="AN152" s="326"/>
      <c r="AO152" s="327"/>
    </row>
    <row r="153" spans="1:54" ht="15" customHeight="1">
      <c r="A153" s="195"/>
      <c r="B153" s="14"/>
      <c r="C153" s="313" t="s">
        <v>5009</v>
      </c>
      <c r="D153" s="511" t="s">
        <v>5622</v>
      </c>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326"/>
      <c r="AF153" s="326"/>
      <c r="AG153" s="326"/>
      <c r="AH153" s="326"/>
      <c r="AI153" s="326"/>
      <c r="AJ153" s="326"/>
      <c r="AK153" s="326"/>
      <c r="AL153" s="326"/>
      <c r="AM153" s="326"/>
      <c r="AN153" s="326"/>
      <c r="AO153" s="327"/>
    </row>
    <row r="154" spans="1:54" ht="15" customHeight="1">
      <c r="A154" s="195"/>
      <c r="B154" s="14"/>
      <c r="C154" s="214" t="s">
        <v>5011</v>
      </c>
      <c r="D154" s="511" t="s">
        <v>5623</v>
      </c>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326"/>
      <c r="AF154" s="326"/>
      <c r="AG154" s="326"/>
      <c r="AH154" s="326"/>
      <c r="AI154" s="326"/>
      <c r="AJ154" s="326"/>
      <c r="AK154" s="326"/>
      <c r="AL154" s="326"/>
      <c r="AM154" s="326"/>
      <c r="AN154" s="326"/>
      <c r="AO154" s="327"/>
    </row>
    <row r="155" spans="1:54" ht="15" customHeight="1">
      <c r="A155" s="195"/>
      <c r="B155" s="14"/>
      <c r="C155" s="214" t="s">
        <v>5013</v>
      </c>
      <c r="D155" s="511" t="s">
        <v>5624</v>
      </c>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7"/>
    </row>
    <row r="156" spans="1:54" ht="15" customHeight="1">
      <c r="A156" s="195"/>
      <c r="B156" s="14"/>
      <c r="C156" s="214" t="s">
        <v>5015</v>
      </c>
      <c r="D156" s="511" t="s">
        <v>5625</v>
      </c>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326"/>
      <c r="AG156" s="326"/>
      <c r="AH156" s="326"/>
      <c r="AI156" s="326"/>
      <c r="AJ156" s="326"/>
      <c r="AK156" s="326"/>
      <c r="AL156" s="326"/>
      <c r="AM156" s="326"/>
      <c r="AN156" s="326"/>
      <c r="AO156" s="327"/>
    </row>
    <row r="157" spans="1:54" ht="15" customHeight="1">
      <c r="A157" s="195"/>
      <c r="B157" s="14"/>
      <c r="C157" s="237"/>
      <c r="D157" s="11"/>
      <c r="E157" s="11"/>
      <c r="F157" s="11"/>
      <c r="G157" s="11"/>
      <c r="H157" s="11"/>
      <c r="I157" s="11"/>
      <c r="L157" s="216"/>
      <c r="M157" s="216"/>
      <c r="N157" s="216"/>
      <c r="O157" s="250"/>
      <c r="P157" s="216"/>
      <c r="Q157" s="246"/>
      <c r="R157" s="246"/>
      <c r="S157" s="216"/>
      <c r="T157" s="216"/>
      <c r="U157" s="216"/>
      <c r="V157" s="216"/>
      <c r="W157" s="216"/>
      <c r="X157" s="216"/>
      <c r="Y157" s="216"/>
      <c r="Z157" s="216"/>
      <c r="AA157" s="314"/>
      <c r="AB157" s="216"/>
      <c r="AC157" s="216"/>
      <c r="AD157" s="216"/>
      <c r="AE157" s="216"/>
      <c r="AF157" s="216"/>
      <c r="AG157" s="246"/>
      <c r="AH157" s="216"/>
      <c r="AI157" s="216"/>
      <c r="AJ157" s="216"/>
      <c r="AK157" s="216"/>
      <c r="AL157" s="216"/>
      <c r="AM157" s="216"/>
      <c r="AN157" s="216"/>
      <c r="AO157" s="216"/>
    </row>
    <row r="158" spans="1:54" ht="24" customHeight="1">
      <c r="A158" s="195"/>
      <c r="B158" s="14"/>
      <c r="C158" s="456" t="s">
        <v>5167</v>
      </c>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c r="AE158" s="318"/>
      <c r="AF158" s="318"/>
      <c r="AG158" s="318"/>
      <c r="AH158" s="318"/>
      <c r="AI158" s="318"/>
      <c r="AJ158" s="318"/>
      <c r="AK158" s="318"/>
      <c r="AL158" s="318"/>
      <c r="AM158" s="318"/>
      <c r="AN158" s="318"/>
      <c r="AO158" s="318"/>
    </row>
    <row r="159" spans="1:54" ht="60" customHeight="1">
      <c r="C159" s="537"/>
      <c r="D159" s="351"/>
      <c r="E159" s="351"/>
      <c r="F159" s="351"/>
      <c r="G159" s="351"/>
      <c r="H159" s="351"/>
      <c r="I159" s="351"/>
      <c r="J159" s="351"/>
      <c r="K159" s="351"/>
      <c r="L159" s="351"/>
      <c r="M159" s="351"/>
      <c r="N159" s="351"/>
      <c r="O159" s="351"/>
      <c r="P159" s="351"/>
      <c r="Q159" s="351"/>
      <c r="R159" s="351"/>
      <c r="S159" s="351"/>
      <c r="T159" s="351"/>
      <c r="U159" s="351"/>
      <c r="V159" s="351"/>
      <c r="W159" s="351"/>
      <c r="X159" s="351"/>
      <c r="Y159" s="351"/>
      <c r="Z159" s="351"/>
      <c r="AA159" s="351"/>
      <c r="AB159" s="351"/>
      <c r="AC159" s="351"/>
      <c r="AD159" s="351"/>
      <c r="AE159" s="351"/>
      <c r="AF159" s="351"/>
      <c r="AG159" s="351"/>
      <c r="AH159" s="351"/>
      <c r="AI159" s="351"/>
      <c r="AJ159" s="351"/>
      <c r="AK159" s="351"/>
      <c r="AL159" s="351"/>
      <c r="AM159" s="351"/>
      <c r="AN159" s="351"/>
      <c r="AO159" s="352"/>
    </row>
    <row r="160" spans="1:54" ht="15" customHeight="1">
      <c r="B160" s="465" t="str">
        <f>IF(AR151&gt;0,"Favor de ingresar toda la información requerida en la pregunta y/o verifique que no tenga información en celdas sombreadas","")</f>
        <v/>
      </c>
      <c r="C160" s="465"/>
      <c r="D160" s="465"/>
      <c r="E160" s="465"/>
      <c r="F160" s="465"/>
      <c r="G160" s="465"/>
      <c r="H160" s="465"/>
      <c r="I160" s="465"/>
      <c r="J160" s="465"/>
      <c r="K160" s="465"/>
      <c r="L160" s="465"/>
      <c r="M160" s="465"/>
      <c r="N160" s="465"/>
      <c r="O160" s="465"/>
      <c r="P160" s="465"/>
      <c r="Q160" s="465"/>
      <c r="R160" s="465"/>
      <c r="S160" s="465"/>
      <c r="T160" s="465"/>
      <c r="U160" s="465"/>
      <c r="V160" s="465"/>
      <c r="W160" s="465"/>
      <c r="X160" s="465"/>
      <c r="Y160" s="465"/>
      <c r="Z160" s="465"/>
      <c r="AA160" s="465"/>
      <c r="AB160" s="465"/>
      <c r="AC160" s="465"/>
      <c r="AD160" s="465"/>
      <c r="AE160" s="465"/>
      <c r="AF160" s="465"/>
      <c r="AG160" s="465"/>
      <c r="AH160" s="465"/>
      <c r="AI160" s="465"/>
      <c r="AJ160" s="465"/>
      <c r="AK160" s="465"/>
      <c r="AL160" s="465"/>
    </row>
    <row r="161" spans="2:38" ht="15" customHeight="1">
      <c r="B161" s="500" t="str">
        <f>IF(AS151&gt;0,"Alerta: debido a que cuenta con registros NS, debe proporcionar una justificación en el área de comentarios al final de la pregunta","")</f>
        <v/>
      </c>
      <c r="C161" s="500"/>
      <c r="D161" s="500"/>
      <c r="E161" s="500"/>
      <c r="F161" s="500"/>
      <c r="G161" s="500"/>
      <c r="H161" s="500"/>
      <c r="I161" s="500"/>
      <c r="J161" s="500"/>
      <c r="K161" s="500"/>
      <c r="L161" s="500"/>
      <c r="M161" s="500"/>
      <c r="N161" s="500"/>
      <c r="O161" s="500"/>
      <c r="P161" s="500"/>
      <c r="Q161" s="500"/>
      <c r="R161" s="500"/>
      <c r="S161" s="500"/>
      <c r="T161" s="500"/>
      <c r="U161" s="500"/>
      <c r="V161" s="500"/>
      <c r="W161" s="500"/>
      <c r="X161" s="500"/>
      <c r="Y161" s="500"/>
      <c r="Z161" s="500"/>
      <c r="AA161" s="500"/>
      <c r="AB161" s="500"/>
      <c r="AC161" s="500"/>
      <c r="AD161" s="500"/>
      <c r="AE161" s="500"/>
      <c r="AF161" s="500"/>
      <c r="AG161" s="500"/>
      <c r="AH161" s="500"/>
      <c r="AI161" s="500"/>
      <c r="AJ161" s="500"/>
      <c r="AK161" s="500"/>
      <c r="AL161" s="500"/>
    </row>
    <row r="162" spans="2:38" ht="15" customHeight="1">
      <c r="B162" s="465" t="str">
        <f ca="1">IF(AV151&gt;0,"Favor de revisar las coordenadas de latitud debido a que no debe exceder los 8 dígitos",IF(AW151&gt;0,"Favor de revisar las coordenadas de longitud debido a que no debe exceder los 9 dígitos",""))</f>
        <v/>
      </c>
      <c r="C162" s="465"/>
      <c r="D162" s="465"/>
      <c r="E162" s="465"/>
      <c r="F162" s="465"/>
      <c r="G162" s="465"/>
      <c r="H162" s="465"/>
      <c r="I162" s="465"/>
      <c r="J162" s="465"/>
      <c r="K162" s="465"/>
      <c r="L162" s="465"/>
      <c r="M162" s="465"/>
      <c r="N162" s="465"/>
      <c r="O162" s="465"/>
      <c r="P162" s="465"/>
      <c r="Q162" s="465"/>
      <c r="R162" s="465"/>
      <c r="S162" s="465"/>
      <c r="T162" s="465"/>
      <c r="U162" s="465"/>
      <c r="V162" s="465"/>
      <c r="W162" s="465"/>
      <c r="X162" s="465"/>
      <c r="Y162" s="465"/>
      <c r="Z162" s="465"/>
      <c r="AA162" s="465"/>
      <c r="AB162" s="465"/>
      <c r="AC162" s="465"/>
      <c r="AD162" s="465"/>
      <c r="AE162" s="465"/>
      <c r="AF162" s="465"/>
      <c r="AG162" s="465"/>
      <c r="AH162" s="465"/>
      <c r="AI162" s="465"/>
      <c r="AJ162" s="465"/>
      <c r="AK162" s="465"/>
      <c r="AL162" s="465"/>
    </row>
    <row r="163" spans="2:38" ht="15" customHeight="1">
      <c r="B163" s="465" t="str">
        <f ca="1">IF(AY151&gt;0,"Favor de revisar el número telefónico ya que deben ser 10 dígitos","")</f>
        <v/>
      </c>
      <c r="C163" s="465"/>
      <c r="D163" s="465"/>
      <c r="E163" s="465"/>
      <c r="F163" s="465"/>
      <c r="G163" s="465"/>
      <c r="H163" s="465"/>
      <c r="I163" s="465"/>
      <c r="J163" s="465"/>
      <c r="K163" s="465"/>
      <c r="L163" s="465"/>
      <c r="M163" s="465"/>
      <c r="N163" s="465"/>
      <c r="O163" s="465"/>
      <c r="P163" s="465"/>
      <c r="Q163" s="465"/>
      <c r="R163" s="465"/>
      <c r="S163" s="465"/>
      <c r="T163" s="465"/>
      <c r="U163" s="465"/>
      <c r="V163" s="465"/>
      <c r="W163" s="465"/>
      <c r="X163" s="465"/>
      <c r="Y163" s="465"/>
      <c r="Z163" s="465"/>
      <c r="AA163" s="465"/>
      <c r="AB163" s="465"/>
      <c r="AC163" s="465"/>
      <c r="AD163" s="465"/>
      <c r="AE163" s="465"/>
      <c r="AF163" s="465"/>
      <c r="AG163" s="465"/>
      <c r="AH163" s="465"/>
      <c r="AI163" s="465"/>
      <c r="AJ163" s="465"/>
      <c r="AK163" s="465"/>
      <c r="AL163" s="465"/>
    </row>
    <row r="164" spans="2:38" ht="15" customHeight="1">
      <c r="B164" s="445" t="str">
        <f>IF(BB151&gt;0,"Favor de revisar la instrucción 6, ya que no debe considerar decimales en las cifras registradas","")</f>
        <v/>
      </c>
      <c r="C164" s="501"/>
      <c r="D164" s="501"/>
      <c r="E164" s="501"/>
      <c r="F164" s="501"/>
      <c r="G164" s="501"/>
      <c r="H164" s="501"/>
      <c r="I164" s="501"/>
      <c r="J164" s="501"/>
      <c r="K164" s="501"/>
      <c r="L164" s="501"/>
      <c r="M164" s="501"/>
      <c r="N164" s="501"/>
      <c r="O164" s="501"/>
      <c r="P164" s="501"/>
      <c r="Q164" s="501"/>
      <c r="R164" s="501"/>
      <c r="S164" s="501"/>
      <c r="T164" s="501"/>
      <c r="U164" s="501"/>
      <c r="V164" s="501"/>
      <c r="W164" s="501"/>
      <c r="X164" s="501"/>
      <c r="Y164" s="501"/>
      <c r="Z164" s="501"/>
      <c r="AA164" s="501"/>
      <c r="AB164" s="501"/>
      <c r="AC164" s="501"/>
      <c r="AD164" s="501"/>
      <c r="AE164" s="501"/>
    </row>
    <row r="165" spans="2:38" ht="15" customHeight="1">
      <c r="B165" s="445" t="str">
        <f>IF(AZ151&gt;0,"No debe agregar la frase miles o millones de pesos","")</f>
        <v/>
      </c>
      <c r="C165" s="501"/>
      <c r="D165" s="501"/>
      <c r="E165" s="501"/>
      <c r="F165" s="501"/>
      <c r="G165" s="501"/>
      <c r="H165" s="501"/>
      <c r="I165" s="501"/>
      <c r="J165" s="501"/>
      <c r="K165" s="501"/>
      <c r="L165" s="501"/>
      <c r="M165" s="501"/>
      <c r="N165" s="501"/>
      <c r="O165" s="501"/>
      <c r="P165" s="501"/>
      <c r="Q165" s="501"/>
      <c r="R165" s="501"/>
      <c r="S165" s="501"/>
      <c r="T165" s="501"/>
      <c r="U165" s="501"/>
      <c r="V165" s="501"/>
      <c r="W165" s="501"/>
      <c r="X165" s="501"/>
      <c r="Y165" s="501"/>
      <c r="Z165" s="501"/>
      <c r="AA165" s="501"/>
      <c r="AB165" s="501"/>
      <c r="AC165" s="501"/>
      <c r="AD165" s="501"/>
      <c r="AE165" s="501"/>
    </row>
  </sheetData>
  <sheetProtection algorithmName="SHA-512" hashValue="I6HDjZRgejW4PVgoDabltUez2E4gY5VERsOfOchTKLs/Hknc0+uEzij0s7mBvTEFUQPOUVjCmCiRJlAjIVNLoQ==" saltValue="C4ZHUSyJpuz3zmjuBbxflA==" spinCount="100000" sheet="1" objects="1" scenarios="1"/>
  <mergeCells count="1610">
    <mergeCell ref="B160:AL160"/>
    <mergeCell ref="B161:AL161"/>
    <mergeCell ref="B162:AL162"/>
    <mergeCell ref="B163:AL163"/>
    <mergeCell ref="B164:AE164"/>
    <mergeCell ref="B165:AE165"/>
    <mergeCell ref="AN83:AO83"/>
    <mergeCell ref="AN91:AO91"/>
    <mergeCell ref="AN85:AO85"/>
    <mergeCell ref="AN81:AO81"/>
    <mergeCell ref="AN99:AO99"/>
    <mergeCell ref="AN100:AO100"/>
    <mergeCell ref="AN94:AO94"/>
    <mergeCell ref="P125:Q125"/>
    <mergeCell ref="D131:G131"/>
    <mergeCell ref="D119:G119"/>
    <mergeCell ref="AK140:AM140"/>
    <mergeCell ref="M143:O143"/>
    <mergeCell ref="J134:L134"/>
    <mergeCell ref="D136:G136"/>
    <mergeCell ref="U140:W140"/>
    <mergeCell ref="U141:W141"/>
    <mergeCell ref="U135:W135"/>
    <mergeCell ref="U143:W143"/>
    <mergeCell ref="J143:L143"/>
    <mergeCell ref="D127:G127"/>
    <mergeCell ref="H131:I131"/>
    <mergeCell ref="H101:I101"/>
    <mergeCell ref="AK139:AM139"/>
    <mergeCell ref="AB131:AD131"/>
    <mergeCell ref="AE115:AG115"/>
    <mergeCell ref="AB114:AD114"/>
    <mergeCell ref="J66:L66"/>
    <mergeCell ref="D60:G60"/>
    <mergeCell ref="AE79:AG79"/>
    <mergeCell ref="AE81:AG81"/>
    <mergeCell ref="D121:G121"/>
    <mergeCell ref="H111:I111"/>
    <mergeCell ref="AB81:AD81"/>
    <mergeCell ref="M75:O75"/>
    <mergeCell ref="X73:Z73"/>
    <mergeCell ref="R81:T81"/>
    <mergeCell ref="AB78:AD78"/>
    <mergeCell ref="X96:Z96"/>
    <mergeCell ref="AB73:AD73"/>
    <mergeCell ref="P112:Q112"/>
    <mergeCell ref="R103:T103"/>
    <mergeCell ref="M109:O109"/>
    <mergeCell ref="P110:Q110"/>
    <mergeCell ref="R99:T99"/>
    <mergeCell ref="AB65:AD65"/>
    <mergeCell ref="U32:W32"/>
    <mergeCell ref="AE63:AG63"/>
    <mergeCell ref="AH93:AJ93"/>
    <mergeCell ref="AH119:AJ119"/>
    <mergeCell ref="AH75:AJ75"/>
    <mergeCell ref="AK72:AM72"/>
    <mergeCell ref="R141:T141"/>
    <mergeCell ref="U142:W142"/>
    <mergeCell ref="H127:I127"/>
    <mergeCell ref="U117:W117"/>
    <mergeCell ref="U119:W119"/>
    <mergeCell ref="X120:Z120"/>
    <mergeCell ref="AN133:AO133"/>
    <mergeCell ref="M89:O89"/>
    <mergeCell ref="AN129:AO129"/>
    <mergeCell ref="X93:Z93"/>
    <mergeCell ref="M97:O97"/>
    <mergeCell ref="AN131:AO131"/>
    <mergeCell ref="U79:W79"/>
    <mergeCell ref="M141:O141"/>
    <mergeCell ref="X141:Z141"/>
    <mergeCell ref="U138:W138"/>
    <mergeCell ref="AB121:AD121"/>
    <mergeCell ref="AB123:AD123"/>
    <mergeCell ref="H125:I125"/>
    <mergeCell ref="R134:T134"/>
    <mergeCell ref="M77:O77"/>
    <mergeCell ref="AK104:AM104"/>
    <mergeCell ref="AK99:AM99"/>
    <mergeCell ref="AB106:AD106"/>
    <mergeCell ref="J109:L109"/>
    <mergeCell ref="AH62:AJ62"/>
    <mergeCell ref="AN61:AO61"/>
    <mergeCell ref="R150:T150"/>
    <mergeCell ref="R125:T125"/>
    <mergeCell ref="M45:O45"/>
    <mergeCell ref="AN54:AO54"/>
    <mergeCell ref="AK65:AM65"/>
    <mergeCell ref="R143:T143"/>
    <mergeCell ref="AB125:AD125"/>
    <mergeCell ref="P106:Q106"/>
    <mergeCell ref="AH91:AJ91"/>
    <mergeCell ref="X29:Z30"/>
    <mergeCell ref="AK83:AM83"/>
    <mergeCell ref="D62:G62"/>
    <mergeCell ref="AH38:AJ38"/>
    <mergeCell ref="P88:Q88"/>
    <mergeCell ref="D56:G56"/>
    <mergeCell ref="R65:T65"/>
    <mergeCell ref="AB56:AD56"/>
    <mergeCell ref="J70:L70"/>
    <mergeCell ref="D64:G64"/>
    <mergeCell ref="AE39:AG39"/>
    <mergeCell ref="AH40:AJ40"/>
    <mergeCell ref="J63:L63"/>
    <mergeCell ref="P115:Q115"/>
    <mergeCell ref="AB57:AD57"/>
    <mergeCell ref="M32:O32"/>
    <mergeCell ref="M29:O30"/>
    <mergeCell ref="M47:O47"/>
    <mergeCell ref="X40:Z40"/>
    <mergeCell ref="X125:Z125"/>
    <mergeCell ref="P51:Q51"/>
    <mergeCell ref="X127:Z127"/>
    <mergeCell ref="D140:G140"/>
    <mergeCell ref="D132:G132"/>
    <mergeCell ref="D107:G107"/>
    <mergeCell ref="D90:G90"/>
    <mergeCell ref="AB99:AD99"/>
    <mergeCell ref="P76:Q76"/>
    <mergeCell ref="D105:G105"/>
    <mergeCell ref="D146:G146"/>
    <mergeCell ref="P85:Q85"/>
    <mergeCell ref="AK149:AM149"/>
    <mergeCell ref="D128:G128"/>
    <mergeCell ref="X124:Z124"/>
    <mergeCell ref="X90:Z90"/>
    <mergeCell ref="M87:O87"/>
    <mergeCell ref="M59:O59"/>
    <mergeCell ref="AB127:AD127"/>
    <mergeCell ref="AK82:AM82"/>
    <mergeCell ref="AH109:AJ109"/>
    <mergeCell ref="D78:G78"/>
    <mergeCell ref="D71:G71"/>
    <mergeCell ref="P132:Q132"/>
    <mergeCell ref="D130:G130"/>
    <mergeCell ref="R110:T110"/>
    <mergeCell ref="AK64:AM64"/>
    <mergeCell ref="U134:W134"/>
    <mergeCell ref="P69:Q69"/>
    <mergeCell ref="H143:I143"/>
    <mergeCell ref="AB130:AD130"/>
    <mergeCell ref="H118:I118"/>
    <mergeCell ref="H103:I103"/>
    <mergeCell ref="H78:I78"/>
    <mergeCell ref="H87:I87"/>
    <mergeCell ref="R42:T42"/>
    <mergeCell ref="M86:O86"/>
    <mergeCell ref="R58:T58"/>
    <mergeCell ref="AB49:AD49"/>
    <mergeCell ref="U69:W69"/>
    <mergeCell ref="J52:L52"/>
    <mergeCell ref="D51:G51"/>
    <mergeCell ref="D52:G52"/>
    <mergeCell ref="J85:L85"/>
    <mergeCell ref="H75:I75"/>
    <mergeCell ref="H66:I66"/>
    <mergeCell ref="D133:G133"/>
    <mergeCell ref="D92:G92"/>
    <mergeCell ref="H74:I74"/>
    <mergeCell ref="P131:Q131"/>
    <mergeCell ref="H68:I68"/>
    <mergeCell ref="P130:Q130"/>
    <mergeCell ref="J118:L118"/>
    <mergeCell ref="H69:I69"/>
    <mergeCell ref="D55:G55"/>
    <mergeCell ref="D110:G110"/>
    <mergeCell ref="H71:I71"/>
    <mergeCell ref="H107:I107"/>
    <mergeCell ref="H102:I102"/>
    <mergeCell ref="D57:G57"/>
    <mergeCell ref="J81:L81"/>
    <mergeCell ref="U58:W58"/>
    <mergeCell ref="X69:Z69"/>
    <mergeCell ref="R60:T60"/>
    <mergeCell ref="X84:Z84"/>
    <mergeCell ref="M99:O99"/>
    <mergeCell ref="X75:Z75"/>
    <mergeCell ref="AN37:AO37"/>
    <mergeCell ref="AN57:AO57"/>
    <mergeCell ref="AK128:AM128"/>
    <mergeCell ref="AK125:AM125"/>
    <mergeCell ref="AH103:AJ103"/>
    <mergeCell ref="U50:W50"/>
    <mergeCell ref="X86:Z86"/>
    <mergeCell ref="AE76:AG76"/>
    <mergeCell ref="AH104:AJ104"/>
    <mergeCell ref="M117:O117"/>
    <mergeCell ref="AH106:AJ106"/>
    <mergeCell ref="M119:O119"/>
    <mergeCell ref="AN128:AO128"/>
    <mergeCell ref="P87:Q87"/>
    <mergeCell ref="P89:Q89"/>
    <mergeCell ref="AE70:AG70"/>
    <mergeCell ref="U81:W81"/>
    <mergeCell ref="AH63:AJ63"/>
    <mergeCell ref="R77:T77"/>
    <mergeCell ref="M90:O90"/>
    <mergeCell ref="AN52:AO52"/>
    <mergeCell ref="AK54:AM54"/>
    <mergeCell ref="X111:Z111"/>
    <mergeCell ref="X68:Z68"/>
    <mergeCell ref="X123:Z123"/>
    <mergeCell ref="P104:Q104"/>
    <mergeCell ref="R95:T95"/>
    <mergeCell ref="P62:Q62"/>
    <mergeCell ref="AN42:AO42"/>
    <mergeCell ref="M66:O66"/>
    <mergeCell ref="M42:O42"/>
    <mergeCell ref="R56:T56"/>
    <mergeCell ref="D155:AO155"/>
    <mergeCell ref="AK136:AM136"/>
    <mergeCell ref="AH66:AJ66"/>
    <mergeCell ref="P141:Q141"/>
    <mergeCell ref="X77:Z77"/>
    <mergeCell ref="P143:Q143"/>
    <mergeCell ref="J32:L32"/>
    <mergeCell ref="AE47:AG47"/>
    <mergeCell ref="M88:O88"/>
    <mergeCell ref="U48:W48"/>
    <mergeCell ref="M82:O82"/>
    <mergeCell ref="M54:O54"/>
    <mergeCell ref="U41:W41"/>
    <mergeCell ref="U98:W98"/>
    <mergeCell ref="AE95:AG95"/>
    <mergeCell ref="AE89:AG89"/>
    <mergeCell ref="M43:O43"/>
    <mergeCell ref="J59:L59"/>
    <mergeCell ref="X59:Z59"/>
    <mergeCell ref="R36:T36"/>
    <mergeCell ref="AH33:AJ33"/>
    <mergeCell ref="U34:W34"/>
    <mergeCell ref="AK39:AM39"/>
    <mergeCell ref="J50:L50"/>
    <mergeCell ref="U87:W87"/>
    <mergeCell ref="P58:Q58"/>
    <mergeCell ref="M84:O84"/>
    <mergeCell ref="M70:O70"/>
    <mergeCell ref="U89:W89"/>
    <mergeCell ref="AB46:AD46"/>
    <mergeCell ref="J98:L98"/>
    <mergeCell ref="R44:T44"/>
    <mergeCell ref="AK32:AM32"/>
    <mergeCell ref="AK43:AM43"/>
    <mergeCell ref="AH35:AJ35"/>
    <mergeCell ref="U44:W44"/>
    <mergeCell ref="M33:O33"/>
    <mergeCell ref="R51:T51"/>
    <mergeCell ref="AB48:AD48"/>
    <mergeCell ref="AK100:AM100"/>
    <mergeCell ref="D79:G79"/>
    <mergeCell ref="P105:Q105"/>
    <mergeCell ref="P99:Q99"/>
    <mergeCell ref="D81:G81"/>
    <mergeCell ref="P107:Q107"/>
    <mergeCell ref="P101:Q101"/>
    <mergeCell ref="M150:O150"/>
    <mergeCell ref="M125:O125"/>
    <mergeCell ref="U85:W85"/>
    <mergeCell ref="U78:W78"/>
    <mergeCell ref="AB74:AD74"/>
    <mergeCell ref="M127:O127"/>
    <mergeCell ref="J82:L82"/>
    <mergeCell ref="D76:G76"/>
    <mergeCell ref="U80:W80"/>
    <mergeCell ref="AB76:AD76"/>
    <mergeCell ref="H67:I67"/>
    <mergeCell ref="AH146:AJ146"/>
    <mergeCell ref="X121:Z121"/>
    <mergeCell ref="AB45:AD45"/>
    <mergeCell ref="U75:W75"/>
    <mergeCell ref="R74:T74"/>
    <mergeCell ref="AK51:AM51"/>
    <mergeCell ref="AH95:AJ95"/>
    <mergeCell ref="AL9:AO9"/>
    <mergeCell ref="AB141:AD141"/>
    <mergeCell ref="AK96:AM96"/>
    <mergeCell ref="H108:I108"/>
    <mergeCell ref="P70:Q70"/>
    <mergeCell ref="H144:I144"/>
    <mergeCell ref="AK37:AM37"/>
    <mergeCell ref="AK98:AM98"/>
    <mergeCell ref="X31:Z31"/>
    <mergeCell ref="C17:AO17"/>
    <mergeCell ref="D77:G77"/>
    <mergeCell ref="P103:Q103"/>
    <mergeCell ref="P97:Q97"/>
    <mergeCell ref="AK91:AM91"/>
    <mergeCell ref="X39:Z39"/>
    <mergeCell ref="R38:T38"/>
    <mergeCell ref="C19:AO19"/>
    <mergeCell ref="H139:I139"/>
    <mergeCell ref="U49:W49"/>
    <mergeCell ref="M123:O123"/>
    <mergeCell ref="J84:L84"/>
    <mergeCell ref="AK93:AM93"/>
    <mergeCell ref="D72:G72"/>
    <mergeCell ref="R40:T40"/>
    <mergeCell ref="H44:I44"/>
    <mergeCell ref="P31:Q31"/>
    <mergeCell ref="D88:G88"/>
    <mergeCell ref="D94:G94"/>
    <mergeCell ref="U106:W106"/>
    <mergeCell ref="AE128:AG128"/>
    <mergeCell ref="H98:I98"/>
    <mergeCell ref="AN32:AO32"/>
    <mergeCell ref="AN45:AO45"/>
    <mergeCell ref="R109:T109"/>
    <mergeCell ref="AK63:AM63"/>
    <mergeCell ref="AK148:AM148"/>
    <mergeCell ref="R97:T97"/>
    <mergeCell ref="AE112:AG112"/>
    <mergeCell ref="AE148:AG148"/>
    <mergeCell ref="U82:W82"/>
    <mergeCell ref="AB103:AD103"/>
    <mergeCell ref="AE104:AG104"/>
    <mergeCell ref="AE114:AG114"/>
    <mergeCell ref="AN124:AO124"/>
    <mergeCell ref="AN118:AO118"/>
    <mergeCell ref="AN126:AO126"/>
    <mergeCell ref="X149:Z149"/>
    <mergeCell ref="U104:W104"/>
    <mergeCell ref="AE145:AG145"/>
    <mergeCell ref="AB100:AD100"/>
    <mergeCell ref="U149:W149"/>
    <mergeCell ref="AE141:AG141"/>
    <mergeCell ref="AN105:AO105"/>
    <mergeCell ref="AN107:AO107"/>
    <mergeCell ref="AH124:AJ124"/>
    <mergeCell ref="R57:T57"/>
    <mergeCell ref="X91:Z91"/>
    <mergeCell ref="X66:Z66"/>
    <mergeCell ref="AK127:AM127"/>
    <mergeCell ref="AH126:AJ126"/>
    <mergeCell ref="AE140:AG140"/>
    <mergeCell ref="AB70:AD70"/>
    <mergeCell ref="X89:Z89"/>
    <mergeCell ref="X88:Z88"/>
    <mergeCell ref="B1:AO1"/>
    <mergeCell ref="P55:Q55"/>
    <mergeCell ref="AK130:AM130"/>
    <mergeCell ref="X103:Z103"/>
    <mergeCell ref="D118:G118"/>
    <mergeCell ref="P144:Q144"/>
    <mergeCell ref="H122:I122"/>
    <mergeCell ref="AK132:AM132"/>
    <mergeCell ref="AK34:AM34"/>
    <mergeCell ref="U115:W115"/>
    <mergeCell ref="AB111:AD111"/>
    <mergeCell ref="R112:T112"/>
    <mergeCell ref="AN41:AO41"/>
    <mergeCell ref="R122:T122"/>
    <mergeCell ref="R105:T105"/>
    <mergeCell ref="AN51:AO51"/>
    <mergeCell ref="AN43:AO43"/>
    <mergeCell ref="AK67:AM67"/>
    <mergeCell ref="R107:T107"/>
    <mergeCell ref="N10:O10"/>
    <mergeCell ref="AK61:AM61"/>
    <mergeCell ref="P66:Q66"/>
    <mergeCell ref="R138:T138"/>
    <mergeCell ref="P68:Q68"/>
    <mergeCell ref="AN67:AO67"/>
    <mergeCell ref="AK62:AM62"/>
    <mergeCell ref="J106:L106"/>
    <mergeCell ref="J133:L133"/>
    <mergeCell ref="R68:T68"/>
    <mergeCell ref="AK119:AM119"/>
    <mergeCell ref="R66:T66"/>
    <mergeCell ref="P124:Q124"/>
    <mergeCell ref="C15:AO15"/>
    <mergeCell ref="H141:I141"/>
    <mergeCell ref="AH53:AJ53"/>
    <mergeCell ref="H135:I135"/>
    <mergeCell ref="M60:O60"/>
    <mergeCell ref="AN69:AO69"/>
    <mergeCell ref="J49:L49"/>
    <mergeCell ref="R133:T133"/>
    <mergeCell ref="AH55:AJ55"/>
    <mergeCell ref="AB149:AD149"/>
    <mergeCell ref="R135:T135"/>
    <mergeCell ref="AH48:AJ48"/>
    <mergeCell ref="AN64:AO64"/>
    <mergeCell ref="AH79:AJ79"/>
    <mergeCell ref="AE34:AG34"/>
    <mergeCell ref="AH45:AJ45"/>
    <mergeCell ref="X46:Z46"/>
    <mergeCell ref="AH81:AJ81"/>
    <mergeCell ref="AH37:AJ37"/>
    <mergeCell ref="AE36:AG36"/>
    <mergeCell ref="M50:O50"/>
    <mergeCell ref="AH47:AJ47"/>
    <mergeCell ref="R64:T64"/>
    <mergeCell ref="AK75:AM75"/>
    <mergeCell ref="X48:Z48"/>
    <mergeCell ref="P122:Q122"/>
    <mergeCell ref="AN72:AO72"/>
    <mergeCell ref="AK92:AM92"/>
    <mergeCell ref="AB93:AD93"/>
    <mergeCell ref="AB68:AD68"/>
    <mergeCell ref="AN137:AO137"/>
    <mergeCell ref="AN147:AO147"/>
    <mergeCell ref="AE31:AG31"/>
    <mergeCell ref="R146:T146"/>
    <mergeCell ref="J150:L150"/>
    <mergeCell ref="J144:L144"/>
    <mergeCell ref="AN136:AO136"/>
    <mergeCell ref="AK101:AM101"/>
    <mergeCell ref="AE55:AG55"/>
    <mergeCell ref="AH56:AJ56"/>
    <mergeCell ref="M96:O96"/>
    <mergeCell ref="AH125:AJ125"/>
    <mergeCell ref="M138:O138"/>
    <mergeCell ref="X136:Z136"/>
    <mergeCell ref="AH127:AJ127"/>
    <mergeCell ref="AE126:AG126"/>
    <mergeCell ref="M140:O140"/>
    <mergeCell ref="M133:O133"/>
    <mergeCell ref="J124:L124"/>
    <mergeCell ref="AN134:AO134"/>
    <mergeCell ref="M135:O135"/>
    <mergeCell ref="J135:L135"/>
    <mergeCell ref="AE94:AG94"/>
    <mergeCell ref="AB85:AD85"/>
    <mergeCell ref="AK137:AM137"/>
    <mergeCell ref="AH92:AJ92"/>
    <mergeCell ref="P142:Q142"/>
    <mergeCell ref="AH110:AJ110"/>
    <mergeCell ref="AH113:AJ113"/>
    <mergeCell ref="AE132:AG132"/>
    <mergeCell ref="AN58:AO58"/>
    <mergeCell ref="AK53:AM53"/>
    <mergeCell ref="M49:O49"/>
    <mergeCell ref="AK48:AM48"/>
    <mergeCell ref="AN149:AO149"/>
    <mergeCell ref="AH77:AJ77"/>
    <mergeCell ref="AN84:AO84"/>
    <mergeCell ref="AN78:AO78"/>
    <mergeCell ref="AH72:AJ72"/>
    <mergeCell ref="R142:T142"/>
    <mergeCell ref="AN80:AO80"/>
    <mergeCell ref="R144:T144"/>
    <mergeCell ref="AN79:AO79"/>
    <mergeCell ref="AE60:AG60"/>
    <mergeCell ref="X72:Z72"/>
    <mergeCell ref="AH90:AJ90"/>
    <mergeCell ref="AN106:AO106"/>
    <mergeCell ref="R96:T96"/>
    <mergeCell ref="AB112:AD112"/>
    <mergeCell ref="AB87:AD87"/>
    <mergeCell ref="R98:T98"/>
    <mergeCell ref="R108:T108"/>
    <mergeCell ref="AB72:AD72"/>
    <mergeCell ref="AN82:AO82"/>
    <mergeCell ref="AK111:AM111"/>
    <mergeCell ref="U127:W127"/>
    <mergeCell ref="R101:T101"/>
    <mergeCell ref="R100:T100"/>
    <mergeCell ref="AE137:AG137"/>
    <mergeCell ref="U132:W132"/>
    <mergeCell ref="AB139:AD139"/>
    <mergeCell ref="R84:T84"/>
    <mergeCell ref="R78:T78"/>
    <mergeCell ref="AB75:AD75"/>
    <mergeCell ref="AB140:AD140"/>
    <mergeCell ref="AK113:AM113"/>
    <mergeCell ref="AB32:AD32"/>
    <mergeCell ref="U65:W65"/>
    <mergeCell ref="J116:L116"/>
    <mergeCell ref="AN49:AO49"/>
    <mergeCell ref="AK41:AM41"/>
    <mergeCell ref="AN44:AO44"/>
    <mergeCell ref="AB136:AD136"/>
    <mergeCell ref="P126:Q126"/>
    <mergeCell ref="M134:O134"/>
    <mergeCell ref="R61:T61"/>
    <mergeCell ref="AN117:AO117"/>
    <mergeCell ref="AB83:AD83"/>
    <mergeCell ref="AN65:AO65"/>
    <mergeCell ref="R129:T129"/>
    <mergeCell ref="AB120:AD120"/>
    <mergeCell ref="J131:L131"/>
    <mergeCell ref="AB54:AD54"/>
    <mergeCell ref="X50:Z50"/>
    <mergeCell ref="M129:O129"/>
    <mergeCell ref="P67:Q67"/>
    <mergeCell ref="M62:O62"/>
    <mergeCell ref="U46:W46"/>
    <mergeCell ref="X57:Z57"/>
    <mergeCell ref="AN101:AO101"/>
    <mergeCell ref="X87:Z87"/>
    <mergeCell ref="AB89:AD89"/>
    <mergeCell ref="P57:Q57"/>
    <mergeCell ref="AE56:AG56"/>
    <mergeCell ref="AE119:AG119"/>
    <mergeCell ref="AE78:AG78"/>
    <mergeCell ref="AN60:AO60"/>
    <mergeCell ref="AK38:AM38"/>
    <mergeCell ref="H142:I142"/>
    <mergeCell ref="D147:G147"/>
    <mergeCell ref="H126:I126"/>
    <mergeCell ref="H82:I82"/>
    <mergeCell ref="J80:L80"/>
    <mergeCell ref="J107:L107"/>
    <mergeCell ref="P129:Q129"/>
    <mergeCell ref="J79:L79"/>
    <mergeCell ref="X49:Z49"/>
    <mergeCell ref="R35:T35"/>
    <mergeCell ref="D47:G47"/>
    <mergeCell ref="J69:L69"/>
    <mergeCell ref="AE122:AG122"/>
    <mergeCell ref="P33:Q33"/>
    <mergeCell ref="J101:L101"/>
    <mergeCell ref="R113:T113"/>
    <mergeCell ref="AE87:AG87"/>
    <mergeCell ref="P46:Q46"/>
    <mergeCell ref="M41:O41"/>
    <mergeCell ref="H89:I89"/>
    <mergeCell ref="P48:Q48"/>
    <mergeCell ref="U113:W113"/>
    <mergeCell ref="M131:O131"/>
    <mergeCell ref="J61:L61"/>
    <mergeCell ref="J97:L97"/>
    <mergeCell ref="AB55:AD55"/>
    <mergeCell ref="D70:G70"/>
    <mergeCell ref="R79:T79"/>
    <mergeCell ref="AE35:AG35"/>
    <mergeCell ref="X138:Z138"/>
    <mergeCell ref="AB42:AD42"/>
    <mergeCell ref="J147:L147"/>
    <mergeCell ref="H33:I33"/>
    <mergeCell ref="J38:L38"/>
    <mergeCell ref="AN111:AO111"/>
    <mergeCell ref="X38:Z38"/>
    <mergeCell ref="M31:O31"/>
    <mergeCell ref="D32:G32"/>
    <mergeCell ref="AN123:AO123"/>
    <mergeCell ref="U86:W86"/>
    <mergeCell ref="AK46:AM46"/>
    <mergeCell ref="AK40:AM40"/>
    <mergeCell ref="H119:I119"/>
    <mergeCell ref="AH94:AJ94"/>
    <mergeCell ref="AN63:AO63"/>
    <mergeCell ref="X130:Z130"/>
    <mergeCell ref="U43:W43"/>
    <mergeCell ref="AB39:AD39"/>
    <mergeCell ref="H57:I57"/>
    <mergeCell ref="X74:Z74"/>
    <mergeCell ref="H84:I84"/>
    <mergeCell ref="H86:I86"/>
    <mergeCell ref="AB116:AD116"/>
    <mergeCell ref="J130:L130"/>
    <mergeCell ref="AB118:AD118"/>
    <mergeCell ref="J72:L72"/>
    <mergeCell ref="AB117:AD117"/>
    <mergeCell ref="U51:W51"/>
    <mergeCell ref="J46:L46"/>
    <mergeCell ref="J48:L48"/>
    <mergeCell ref="AE66:AG66"/>
    <mergeCell ref="AB128:AD128"/>
    <mergeCell ref="AK44:AM44"/>
    <mergeCell ref="P49:Q49"/>
    <mergeCell ref="H40:I40"/>
    <mergeCell ref="AK36:AM36"/>
    <mergeCell ref="M68:O68"/>
    <mergeCell ref="P43:Q43"/>
    <mergeCell ref="M67:O67"/>
    <mergeCell ref="AE46:AG46"/>
    <mergeCell ref="AH44:AJ44"/>
    <mergeCell ref="U36:W36"/>
    <mergeCell ref="AH97:AJ97"/>
    <mergeCell ref="B7:AO7"/>
    <mergeCell ref="D96:G96"/>
    <mergeCell ref="D109:G109"/>
    <mergeCell ref="U31:W31"/>
    <mergeCell ref="AN92:AO92"/>
    <mergeCell ref="X83:Z83"/>
    <mergeCell ref="AE73:AG73"/>
    <mergeCell ref="J86:L86"/>
    <mergeCell ref="X85:Z85"/>
    <mergeCell ref="U42:W42"/>
    <mergeCell ref="H51:I51"/>
    <mergeCell ref="AE74:AG74"/>
    <mergeCell ref="AE68:AG68"/>
    <mergeCell ref="M69:O69"/>
    <mergeCell ref="AN97:AO97"/>
    <mergeCell ref="AB95:AD95"/>
    <mergeCell ref="P72:Q72"/>
    <mergeCell ref="AB97:AD97"/>
    <mergeCell ref="P65:Q65"/>
    <mergeCell ref="H70:I70"/>
    <mergeCell ref="J51:L51"/>
    <mergeCell ref="H99:I99"/>
    <mergeCell ref="J57:L57"/>
    <mergeCell ref="D67:G67"/>
    <mergeCell ref="H49:I49"/>
    <mergeCell ref="AB44:AD44"/>
    <mergeCell ref="M64:O64"/>
    <mergeCell ref="U128:W128"/>
    <mergeCell ref="AE125:AG125"/>
    <mergeCell ref="M79:O79"/>
    <mergeCell ref="U131:W131"/>
    <mergeCell ref="R104:T104"/>
    <mergeCell ref="P63:Q63"/>
    <mergeCell ref="R114:T114"/>
    <mergeCell ref="AE107:AG107"/>
    <mergeCell ref="R76:T76"/>
    <mergeCell ref="AH111:AJ111"/>
    <mergeCell ref="U64:W64"/>
    <mergeCell ref="R46:T46"/>
    <mergeCell ref="J65:L65"/>
    <mergeCell ref="X64:Z64"/>
    <mergeCell ref="R54:T54"/>
    <mergeCell ref="AH54:AJ54"/>
    <mergeCell ref="M103:O103"/>
    <mergeCell ref="J58:L58"/>
    <mergeCell ref="D53:G53"/>
    <mergeCell ref="AE53:AG53"/>
    <mergeCell ref="D54:G54"/>
    <mergeCell ref="H113:I113"/>
    <mergeCell ref="H105:I105"/>
    <mergeCell ref="AE130:AG130"/>
    <mergeCell ref="D65:G65"/>
    <mergeCell ref="D123:G123"/>
    <mergeCell ref="P96:Q96"/>
    <mergeCell ref="P90:Q90"/>
    <mergeCell ref="H136:I136"/>
    <mergeCell ref="D125:G125"/>
    <mergeCell ref="AH139:AJ139"/>
    <mergeCell ref="H123:I123"/>
    <mergeCell ref="AK77:AM77"/>
    <mergeCell ref="AB137:AD137"/>
    <mergeCell ref="X71:Z71"/>
    <mergeCell ref="M95:O95"/>
    <mergeCell ref="AH96:AJ96"/>
    <mergeCell ref="P119:Q119"/>
    <mergeCell ref="X128:Z128"/>
    <mergeCell ref="H130:I130"/>
    <mergeCell ref="AH98:AJ98"/>
    <mergeCell ref="D124:G124"/>
    <mergeCell ref="R92:T92"/>
    <mergeCell ref="H134:I134"/>
    <mergeCell ref="AK88:AM88"/>
    <mergeCell ref="D139:G139"/>
    <mergeCell ref="P109:Q109"/>
    <mergeCell ref="R86:T86"/>
    <mergeCell ref="R80:T80"/>
    <mergeCell ref="U102:W102"/>
    <mergeCell ref="AE99:AG99"/>
    <mergeCell ref="AB98:AD98"/>
    <mergeCell ref="D111:G111"/>
    <mergeCell ref="C27:AO27"/>
    <mergeCell ref="AB71:AD71"/>
    <mergeCell ref="AK94:AM94"/>
    <mergeCell ref="D98:G98"/>
    <mergeCell ref="D73:G73"/>
    <mergeCell ref="B10:L10"/>
    <mergeCell ref="M83:O83"/>
    <mergeCell ref="P42:Q42"/>
    <mergeCell ref="H116:I116"/>
    <mergeCell ref="H32:I32"/>
    <mergeCell ref="X70:Z70"/>
    <mergeCell ref="AE91:AG91"/>
    <mergeCell ref="AE85:AG85"/>
    <mergeCell ref="AE138:AG138"/>
    <mergeCell ref="H29:I30"/>
    <mergeCell ref="C16:AO16"/>
    <mergeCell ref="AN95:AO95"/>
    <mergeCell ref="AK90:AM90"/>
    <mergeCell ref="AN96:AO96"/>
    <mergeCell ref="AN90:AO90"/>
    <mergeCell ref="X115:Z115"/>
    <mergeCell ref="U114:W114"/>
    <mergeCell ref="D102:G102"/>
    <mergeCell ref="AE111:AG111"/>
    <mergeCell ref="AB102:AD102"/>
    <mergeCell ref="M65:O65"/>
    <mergeCell ref="X97:Z97"/>
    <mergeCell ref="J35:L35"/>
    <mergeCell ref="AK79:AM79"/>
    <mergeCell ref="AH34:AJ34"/>
    <mergeCell ref="P84:Q84"/>
    <mergeCell ref="U62:W62"/>
    <mergeCell ref="P30:Q30"/>
    <mergeCell ref="R94:T94"/>
    <mergeCell ref="R87:T87"/>
    <mergeCell ref="H97:I97"/>
    <mergeCell ref="AB119:AD119"/>
    <mergeCell ref="AE120:AG120"/>
    <mergeCell ref="R89:T89"/>
    <mergeCell ref="AE52:AG52"/>
    <mergeCell ref="J29:L30"/>
    <mergeCell ref="M120:O120"/>
    <mergeCell ref="D69:G69"/>
    <mergeCell ref="P95:Q95"/>
    <mergeCell ref="AB69:AD69"/>
    <mergeCell ref="X54:Z54"/>
    <mergeCell ref="P120:Q120"/>
    <mergeCell ref="AB62:AD62"/>
    <mergeCell ref="M115:O115"/>
    <mergeCell ref="U72:W72"/>
    <mergeCell ref="U47:W47"/>
    <mergeCell ref="D93:G93"/>
    <mergeCell ref="J94:L94"/>
    <mergeCell ref="H59:I59"/>
    <mergeCell ref="H61:I61"/>
    <mergeCell ref="AE103:AG103"/>
    <mergeCell ref="P56:Q56"/>
    <mergeCell ref="M46:O46"/>
    <mergeCell ref="J67:L67"/>
    <mergeCell ref="X112:Z112"/>
    <mergeCell ref="U103:W103"/>
    <mergeCell ref="X104:Z104"/>
    <mergeCell ref="X106:Z106"/>
    <mergeCell ref="R115:T115"/>
    <mergeCell ref="C25:AO25"/>
    <mergeCell ref="X55:Z55"/>
    <mergeCell ref="D154:AO154"/>
    <mergeCell ref="X56:Z56"/>
    <mergeCell ref="AH105:AJ105"/>
    <mergeCell ref="AN98:AO98"/>
    <mergeCell ref="AB64:AD64"/>
    <mergeCell ref="P47:Q47"/>
    <mergeCell ref="M39:O39"/>
    <mergeCell ref="AN40:AO40"/>
    <mergeCell ref="AN33:AO33"/>
    <mergeCell ref="H50:I50"/>
    <mergeCell ref="AN35:AO35"/>
    <mergeCell ref="U112:W112"/>
    <mergeCell ref="AK59:AM59"/>
    <mergeCell ref="H132:I132"/>
    <mergeCell ref="M57:O57"/>
    <mergeCell ref="R130:T130"/>
    <mergeCell ref="AN59:AO59"/>
    <mergeCell ref="R132:T132"/>
    <mergeCell ref="AN121:AO121"/>
    <mergeCell ref="AN115:AO115"/>
    <mergeCell ref="AN119:AO119"/>
    <mergeCell ref="AH128:AJ128"/>
    <mergeCell ref="AH129:AJ129"/>
    <mergeCell ref="R31:T31"/>
    <mergeCell ref="M80:O80"/>
    <mergeCell ref="J43:L43"/>
    <mergeCell ref="P86:Q86"/>
    <mergeCell ref="AB31:AD31"/>
    <mergeCell ref="J45:L45"/>
    <mergeCell ref="H95:I95"/>
    <mergeCell ref="AH29:AJ30"/>
    <mergeCell ref="R34:T34"/>
    <mergeCell ref="AE67:AG67"/>
    <mergeCell ref="J74:L74"/>
    <mergeCell ref="U37:W37"/>
    <mergeCell ref="H31:I31"/>
    <mergeCell ref="AH69:AJ69"/>
    <mergeCell ref="M76:O76"/>
    <mergeCell ref="AN70:AO70"/>
    <mergeCell ref="H114:I114"/>
    <mergeCell ref="D156:AO156"/>
    <mergeCell ref="AK116:AM116"/>
    <mergeCell ref="AH71:AJ71"/>
    <mergeCell ref="R63:T63"/>
    <mergeCell ref="P121:Q121"/>
    <mergeCell ref="AK143:AM143"/>
    <mergeCell ref="AK118:AM118"/>
    <mergeCell ref="AH73:AJ73"/>
    <mergeCell ref="P123:Q123"/>
    <mergeCell ref="AH100:AJ100"/>
    <mergeCell ref="P148:Q148"/>
    <mergeCell ref="R83:T83"/>
    <mergeCell ref="J132:L132"/>
    <mergeCell ref="AH102:AJ102"/>
    <mergeCell ref="D82:G82"/>
    <mergeCell ref="R91:T91"/>
    <mergeCell ref="R85:T85"/>
    <mergeCell ref="AB82:AD82"/>
    <mergeCell ref="X100:Z100"/>
    <mergeCell ref="X102:Z102"/>
    <mergeCell ref="D108:G108"/>
    <mergeCell ref="X129:Z129"/>
    <mergeCell ref="AE33:AG33"/>
    <mergeCell ref="D33:G33"/>
    <mergeCell ref="D35:G35"/>
    <mergeCell ref="D34:G34"/>
    <mergeCell ref="AE37:AG37"/>
    <mergeCell ref="U38:W38"/>
    <mergeCell ref="AB34:AD34"/>
    <mergeCell ref="J42:L42"/>
    <mergeCell ref="D36:G36"/>
    <mergeCell ref="R39:T39"/>
    <mergeCell ref="U40:W40"/>
    <mergeCell ref="AK33:AM33"/>
    <mergeCell ref="P38:Q38"/>
    <mergeCell ref="AE72:AG72"/>
    <mergeCell ref="AN116:AO116"/>
    <mergeCell ref="AK110:AM110"/>
    <mergeCell ref="U68:W68"/>
    <mergeCell ref="R111:T111"/>
    <mergeCell ref="X95:Z95"/>
    <mergeCell ref="AE93:AG93"/>
    <mergeCell ref="AB50:AD50"/>
    <mergeCell ref="X62:Z62"/>
    <mergeCell ref="H112:I112"/>
    <mergeCell ref="X34:Z34"/>
    <mergeCell ref="P100:Q100"/>
    <mergeCell ref="AH36:AJ36"/>
    <mergeCell ref="AK81:AM81"/>
    <mergeCell ref="P80:Q80"/>
    <mergeCell ref="AB37:AD37"/>
    <mergeCell ref="D45:G45"/>
    <mergeCell ref="U39:W39"/>
    <mergeCell ref="AN86:AO86"/>
    <mergeCell ref="AK35:AM35"/>
    <mergeCell ref="AH142:AJ142"/>
    <mergeCell ref="AN135:AO135"/>
    <mergeCell ref="H46:I46"/>
    <mergeCell ref="AB101:AD101"/>
    <mergeCell ref="X117:Z117"/>
    <mergeCell ref="AH108:AJ108"/>
    <mergeCell ref="U83:W83"/>
    <mergeCell ref="AH137:AJ137"/>
    <mergeCell ref="U110:W110"/>
    <mergeCell ref="AE101:AG101"/>
    <mergeCell ref="X45:Z45"/>
    <mergeCell ref="U76:W76"/>
    <mergeCell ref="AN39:AO39"/>
    <mergeCell ref="AK42:AM42"/>
    <mergeCell ref="AN47:AO47"/>
    <mergeCell ref="AK50:AM50"/>
    <mergeCell ref="AK52:AM52"/>
    <mergeCell ref="AN132:AO132"/>
    <mergeCell ref="U66:W66"/>
    <mergeCell ref="H58:I58"/>
    <mergeCell ref="H35:I35"/>
    <mergeCell ref="M40:O40"/>
    <mergeCell ref="P44:Q44"/>
    <mergeCell ref="M36:O36"/>
    <mergeCell ref="X137:Z137"/>
    <mergeCell ref="M81:O81"/>
    <mergeCell ref="X132:Z132"/>
    <mergeCell ref="X51:Z51"/>
    <mergeCell ref="AH42:AJ42"/>
    <mergeCell ref="AE129:AG129"/>
    <mergeCell ref="R69:T69"/>
    <mergeCell ref="J129:L129"/>
    <mergeCell ref="AE136:AG136"/>
    <mergeCell ref="J121:L121"/>
    <mergeCell ref="J115:L115"/>
    <mergeCell ref="R102:T102"/>
    <mergeCell ref="M56:O56"/>
    <mergeCell ref="AE131:AG131"/>
    <mergeCell ref="AK86:AM86"/>
    <mergeCell ref="H100:I100"/>
    <mergeCell ref="AB79:AD79"/>
    <mergeCell ref="M132:O132"/>
    <mergeCell ref="J87:L87"/>
    <mergeCell ref="J139:L139"/>
    <mergeCell ref="AN110:AO110"/>
    <mergeCell ref="X140:Z140"/>
    <mergeCell ref="D143:G143"/>
    <mergeCell ref="U147:W147"/>
    <mergeCell ref="AN146:AO146"/>
    <mergeCell ref="D141:G141"/>
    <mergeCell ref="U70:W70"/>
    <mergeCell ref="AB91:AD91"/>
    <mergeCell ref="AB84:AD84"/>
    <mergeCell ref="D126:G126"/>
    <mergeCell ref="D142:G142"/>
    <mergeCell ref="H121:I121"/>
    <mergeCell ref="D144:G144"/>
    <mergeCell ref="AN145:AO145"/>
    <mergeCell ref="H124:I124"/>
    <mergeCell ref="D145:G145"/>
    <mergeCell ref="AH130:AJ130"/>
    <mergeCell ref="AH132:AJ132"/>
    <mergeCell ref="U137:W137"/>
    <mergeCell ref="J149:L149"/>
    <mergeCell ref="D99:G99"/>
    <mergeCell ref="D101:G101"/>
    <mergeCell ref="AB92:AD92"/>
    <mergeCell ref="AB147:AD147"/>
    <mergeCell ref="P82:Q82"/>
    <mergeCell ref="J76:L76"/>
    <mergeCell ref="AK70:AM70"/>
    <mergeCell ref="AN150:AO150"/>
    <mergeCell ref="U123:W123"/>
    <mergeCell ref="M139:O139"/>
    <mergeCell ref="P83:Q83"/>
    <mergeCell ref="J77:L77"/>
    <mergeCell ref="M78:O78"/>
    <mergeCell ref="M98:O98"/>
    <mergeCell ref="J145:L145"/>
    <mergeCell ref="M116:O116"/>
    <mergeCell ref="X114:Z114"/>
    <mergeCell ref="M137:O137"/>
    <mergeCell ref="J125:L125"/>
    <mergeCell ref="X131:Z131"/>
    <mergeCell ref="X135:Z135"/>
    <mergeCell ref="M130:O130"/>
    <mergeCell ref="X101:Z101"/>
    <mergeCell ref="U95:W95"/>
    <mergeCell ref="J127:L127"/>
    <mergeCell ref="J104:L104"/>
    <mergeCell ref="R131:T131"/>
    <mergeCell ref="M110:O110"/>
    <mergeCell ref="M121:O121"/>
    <mergeCell ref="U144:W144"/>
    <mergeCell ref="U133:W133"/>
    <mergeCell ref="U148:W148"/>
    <mergeCell ref="AE139:AG139"/>
    <mergeCell ref="H138:I138"/>
    <mergeCell ref="P98:Q98"/>
    <mergeCell ref="M93:O93"/>
    <mergeCell ref="H80:I80"/>
    <mergeCell ref="P150:Q150"/>
    <mergeCell ref="AK147:AM147"/>
    <mergeCell ref="AH80:AJ80"/>
    <mergeCell ref="AH136:AJ136"/>
    <mergeCell ref="J136:L136"/>
    <mergeCell ref="U77:W77"/>
    <mergeCell ref="M149:O149"/>
    <mergeCell ref="J148:L148"/>
    <mergeCell ref="M142:O142"/>
    <mergeCell ref="M144:O144"/>
    <mergeCell ref="C158:AO158"/>
    <mergeCell ref="AH141:AJ141"/>
    <mergeCell ref="M148:O148"/>
    <mergeCell ref="M108:O108"/>
    <mergeCell ref="AN142:AO142"/>
    <mergeCell ref="D89:G89"/>
    <mergeCell ref="X108:Z108"/>
    <mergeCell ref="AN144:AO144"/>
    <mergeCell ref="U92:W92"/>
    <mergeCell ref="AE124:AG124"/>
    <mergeCell ref="R93:T93"/>
    <mergeCell ref="U94:W94"/>
    <mergeCell ref="AB110:AD110"/>
    <mergeCell ref="U120:W120"/>
    <mergeCell ref="M94:O94"/>
    <mergeCell ref="AH88:AJ88"/>
    <mergeCell ref="C26:AO26"/>
    <mergeCell ref="R55:T55"/>
    <mergeCell ref="U56:W56"/>
    <mergeCell ref="AK129:AM129"/>
    <mergeCell ref="AH59:AJ59"/>
    <mergeCell ref="J114:L114"/>
    <mergeCell ref="AK131:AM131"/>
    <mergeCell ref="AH61:AJ61"/>
    <mergeCell ref="P136:Q136"/>
    <mergeCell ref="AK124:AM124"/>
    <mergeCell ref="R71:T71"/>
    <mergeCell ref="AN74:AO74"/>
    <mergeCell ref="C29:G30"/>
    <mergeCell ref="X44:Z44"/>
    <mergeCell ref="U35:W35"/>
    <mergeCell ref="R30:T30"/>
    <mergeCell ref="P29:T29"/>
    <mergeCell ref="H43:I43"/>
    <mergeCell ref="P40:Q40"/>
    <mergeCell ref="R106:T106"/>
    <mergeCell ref="M91:O91"/>
    <mergeCell ref="M48:O48"/>
    <mergeCell ref="H48:I48"/>
    <mergeCell ref="J105:L105"/>
    <mergeCell ref="AB66:AD66"/>
    <mergeCell ref="AN122:AO122"/>
    <mergeCell ref="AN89:AO89"/>
    <mergeCell ref="J113:L113"/>
    <mergeCell ref="H85:I85"/>
    <mergeCell ref="U136:W136"/>
    <mergeCell ref="M73:O73"/>
    <mergeCell ref="AB109:AD109"/>
    <mergeCell ref="AL12:AO12"/>
    <mergeCell ref="D134:G134"/>
    <mergeCell ref="AK74:AM74"/>
    <mergeCell ref="P79:Q79"/>
    <mergeCell ref="P73:Q73"/>
    <mergeCell ref="AB134:AD134"/>
    <mergeCell ref="AE117:AG117"/>
    <mergeCell ref="C20:AO20"/>
    <mergeCell ref="J34:L34"/>
    <mergeCell ref="J36:L36"/>
    <mergeCell ref="M74:O74"/>
    <mergeCell ref="AK76:AM76"/>
    <mergeCell ref="P81:Q81"/>
    <mergeCell ref="AB67:AD67"/>
    <mergeCell ref="J75:L75"/>
    <mergeCell ref="H64:I64"/>
    <mergeCell ref="X113:Z113"/>
    <mergeCell ref="H52:I52"/>
    <mergeCell ref="U63:W63"/>
    <mergeCell ref="H72:I72"/>
    <mergeCell ref="J92:L92"/>
    <mergeCell ref="AK107:AM107"/>
    <mergeCell ref="D116:G116"/>
    <mergeCell ref="AN120:AO120"/>
    <mergeCell ref="H77:I77"/>
    <mergeCell ref="AK112:AM112"/>
    <mergeCell ref="D91:G91"/>
    <mergeCell ref="D66:G66"/>
    <mergeCell ref="H39:I39"/>
    <mergeCell ref="C22:AO22"/>
    <mergeCell ref="AH60:AJ60"/>
    <mergeCell ref="AK31:AM31"/>
    <mergeCell ref="D153:AO153"/>
    <mergeCell ref="X80:Z80"/>
    <mergeCell ref="AN88:AO88"/>
    <mergeCell ref="X79:Z79"/>
    <mergeCell ref="AK115:AM115"/>
    <mergeCell ref="AE69:AG69"/>
    <mergeCell ref="AH70:AJ70"/>
    <mergeCell ref="AK108:AM108"/>
    <mergeCell ref="X81:Z81"/>
    <mergeCell ref="AH99:AJ99"/>
    <mergeCell ref="M112:O112"/>
    <mergeCell ref="X110:Z110"/>
    <mergeCell ref="AH101:AJ101"/>
    <mergeCell ref="M114:O114"/>
    <mergeCell ref="AN148:AO148"/>
    <mergeCell ref="U96:W96"/>
    <mergeCell ref="AN141:AO141"/>
    <mergeCell ref="AN143:AO143"/>
    <mergeCell ref="U91:W91"/>
    <mergeCell ref="X92:Z92"/>
    <mergeCell ref="AE88:AG88"/>
    <mergeCell ref="AE82:AG82"/>
    <mergeCell ref="U93:W93"/>
    <mergeCell ref="AK89:AM89"/>
    <mergeCell ref="AE150:AG150"/>
    <mergeCell ref="R136:T136"/>
    <mergeCell ref="U109:W109"/>
    <mergeCell ref="U111:W111"/>
    <mergeCell ref="H129:I129"/>
    <mergeCell ref="M136:O136"/>
    <mergeCell ref="R147:T147"/>
    <mergeCell ref="H150:I150"/>
    <mergeCell ref="B14:AO14"/>
    <mergeCell ref="D103:G103"/>
    <mergeCell ref="X116:Z116"/>
    <mergeCell ref="AE110:AG110"/>
    <mergeCell ref="AH134:AJ134"/>
    <mergeCell ref="U107:W107"/>
    <mergeCell ref="AN127:AO127"/>
    <mergeCell ref="H38:I38"/>
    <mergeCell ref="R37:T37"/>
    <mergeCell ref="X118:Z118"/>
    <mergeCell ref="X145:Z145"/>
    <mergeCell ref="U100:W100"/>
    <mergeCell ref="AB96:AD96"/>
    <mergeCell ref="AE135:AG135"/>
    <mergeCell ref="AN29:AO30"/>
    <mergeCell ref="AB61:AD61"/>
    <mergeCell ref="D31:G31"/>
    <mergeCell ref="C24:AO24"/>
    <mergeCell ref="AK58:AM58"/>
    <mergeCell ref="AK60:AM60"/>
    <mergeCell ref="U130:W130"/>
    <mergeCell ref="AH51:AJ51"/>
    <mergeCell ref="J40:L40"/>
    <mergeCell ref="AN112:AO112"/>
    <mergeCell ref="AN104:AO104"/>
    <mergeCell ref="H120:I120"/>
    <mergeCell ref="AN76:AO76"/>
    <mergeCell ref="AN77:AO77"/>
    <mergeCell ref="AK87:AM87"/>
    <mergeCell ref="P140:Q140"/>
    <mergeCell ref="M107:O107"/>
    <mergeCell ref="U54:W54"/>
    <mergeCell ref="H149:I149"/>
    <mergeCell ref="AB148:AD148"/>
    <mergeCell ref="AK71:AM71"/>
    <mergeCell ref="J71:L71"/>
    <mergeCell ref="D135:G135"/>
    <mergeCell ref="J60:L60"/>
    <mergeCell ref="U145:W145"/>
    <mergeCell ref="U139:W139"/>
    <mergeCell ref="AB135:AD135"/>
    <mergeCell ref="H106:I106"/>
    <mergeCell ref="AH86:AJ86"/>
    <mergeCell ref="AK122:AM122"/>
    <mergeCell ref="AH52:AJ52"/>
    <mergeCell ref="AB59:AD59"/>
    <mergeCell ref="R140:T140"/>
    <mergeCell ref="AH57:AJ57"/>
    <mergeCell ref="AH84:AJ84"/>
    <mergeCell ref="AB105:AD105"/>
    <mergeCell ref="AE116:AG116"/>
    <mergeCell ref="D138:G138"/>
    <mergeCell ref="AE118:AG118"/>
    <mergeCell ref="P77:Q77"/>
    <mergeCell ref="M72:O72"/>
    <mergeCell ref="H148:I148"/>
    <mergeCell ref="J123:L123"/>
    <mergeCell ref="AH118:AJ118"/>
    <mergeCell ref="AH67:AJ67"/>
    <mergeCell ref="H94:I94"/>
    <mergeCell ref="AE86:AG86"/>
    <mergeCell ref="AE80:AG80"/>
    <mergeCell ref="R149:T149"/>
    <mergeCell ref="AK73:AM73"/>
    <mergeCell ref="D46:G46"/>
    <mergeCell ref="R121:T121"/>
    <mergeCell ref="J47:L47"/>
    <mergeCell ref="P94:Q94"/>
    <mergeCell ref="AE45:AG45"/>
    <mergeCell ref="J111:L111"/>
    <mergeCell ref="H47:I47"/>
    <mergeCell ref="R73:T73"/>
    <mergeCell ref="AE106:AG106"/>
    <mergeCell ref="D41:G41"/>
    <mergeCell ref="R49:T49"/>
    <mergeCell ref="P53:Q53"/>
    <mergeCell ref="J53:L53"/>
    <mergeCell ref="D75:G75"/>
    <mergeCell ref="AB52:AD52"/>
    <mergeCell ref="X65:Z65"/>
    <mergeCell ref="AK49:AM49"/>
    <mergeCell ref="D49:G49"/>
    <mergeCell ref="J103:L103"/>
    <mergeCell ref="H109:I109"/>
    <mergeCell ref="P75:Q75"/>
    <mergeCell ref="P45:Q45"/>
    <mergeCell ref="H54:I54"/>
    <mergeCell ref="U116:W116"/>
    <mergeCell ref="H56:I56"/>
    <mergeCell ref="H83:I83"/>
    <mergeCell ref="U118:W118"/>
    <mergeCell ref="J95:L95"/>
    <mergeCell ref="J99:L99"/>
    <mergeCell ref="J89:L89"/>
    <mergeCell ref="X99:Z99"/>
    <mergeCell ref="P93:Q93"/>
    <mergeCell ref="D59:G59"/>
    <mergeCell ref="U71:W71"/>
    <mergeCell ref="M145:O145"/>
    <mergeCell ref="U105:W105"/>
    <mergeCell ref="J140:L140"/>
    <mergeCell ref="R145:T145"/>
    <mergeCell ref="R139:T139"/>
    <mergeCell ref="P116:Q116"/>
    <mergeCell ref="AB86:AD86"/>
    <mergeCell ref="J100:L100"/>
    <mergeCell ref="AB47:AD47"/>
    <mergeCell ref="M58:O58"/>
    <mergeCell ref="X52:Z52"/>
    <mergeCell ref="P113:Q113"/>
    <mergeCell ref="D80:G80"/>
    <mergeCell ref="D100:G100"/>
    <mergeCell ref="H79:I79"/>
    <mergeCell ref="H90:I90"/>
    <mergeCell ref="J122:L122"/>
    <mergeCell ref="J138:L138"/>
    <mergeCell ref="P137:Q137"/>
    <mergeCell ref="P135:Q135"/>
    <mergeCell ref="J137:L137"/>
    <mergeCell ref="P134:Q134"/>
    <mergeCell ref="P139:Q139"/>
    <mergeCell ref="H140:I140"/>
    <mergeCell ref="P111:Q111"/>
    <mergeCell ref="AB53:AD53"/>
    <mergeCell ref="M106:O106"/>
    <mergeCell ref="M113:O113"/>
    <mergeCell ref="J112:L112"/>
    <mergeCell ref="X119:Z119"/>
    <mergeCell ref="U29:W30"/>
    <mergeCell ref="AE50:AG50"/>
    <mergeCell ref="U45:W45"/>
    <mergeCell ref="AB41:AD41"/>
    <mergeCell ref="J93:L93"/>
    <mergeCell ref="AB35:AD35"/>
    <mergeCell ref="D43:G43"/>
    <mergeCell ref="AE77:AG77"/>
    <mergeCell ref="P92:Q92"/>
    <mergeCell ref="D74:G74"/>
    <mergeCell ref="AH50:AJ50"/>
    <mergeCell ref="M44:O44"/>
    <mergeCell ref="P35:Q35"/>
    <mergeCell ref="J41:L41"/>
    <mergeCell ref="AE54:AG54"/>
    <mergeCell ref="H41:I41"/>
    <mergeCell ref="H34:I34"/>
    <mergeCell ref="H36:I36"/>
    <mergeCell ref="H93:I93"/>
    <mergeCell ref="D68:G68"/>
    <mergeCell ref="D61:G61"/>
    <mergeCell ref="J90:L90"/>
    <mergeCell ref="P50:Q50"/>
    <mergeCell ref="AB80:AD80"/>
    <mergeCell ref="AB36:AD36"/>
    <mergeCell ref="H76:I76"/>
    <mergeCell ref="AB63:AD63"/>
    <mergeCell ref="X82:Z82"/>
    <mergeCell ref="AB90:AD90"/>
    <mergeCell ref="AE41:AG41"/>
    <mergeCell ref="AE43:AG43"/>
    <mergeCell ref="AE40:AG40"/>
    <mergeCell ref="AH32:AJ32"/>
    <mergeCell ref="U60:W60"/>
    <mergeCell ref="J64:L64"/>
    <mergeCell ref="M92:O92"/>
    <mergeCell ref="AN50:AO50"/>
    <mergeCell ref="AK45:AM45"/>
    <mergeCell ref="AK138:AM138"/>
    <mergeCell ref="AK103:AM103"/>
    <mergeCell ref="P117:Q117"/>
    <mergeCell ref="M122:O122"/>
    <mergeCell ref="P138:Q138"/>
    <mergeCell ref="AB107:AD107"/>
    <mergeCell ref="R59:T59"/>
    <mergeCell ref="X78:Z78"/>
    <mergeCell ref="J39:L39"/>
    <mergeCell ref="AB43:AD43"/>
    <mergeCell ref="P37:Q37"/>
    <mergeCell ref="AH58:AJ58"/>
    <mergeCell ref="X60:Z60"/>
    <mergeCell ref="AN56:AO56"/>
    <mergeCell ref="R120:T120"/>
    <mergeCell ref="AK106:AM106"/>
    <mergeCell ref="AE49:AG49"/>
    <mergeCell ref="AE100:AG100"/>
    <mergeCell ref="R128:T128"/>
    <mergeCell ref="AE102:AG102"/>
    <mergeCell ref="AH85:AJ85"/>
    <mergeCell ref="AK85:AM85"/>
    <mergeCell ref="P34:Q34"/>
    <mergeCell ref="P64:Q64"/>
    <mergeCell ref="AE32:AG32"/>
    <mergeCell ref="AN87:AO87"/>
    <mergeCell ref="R148:T148"/>
    <mergeCell ref="AE51:AG51"/>
    <mergeCell ref="AE92:AG92"/>
    <mergeCell ref="AH148:AJ148"/>
    <mergeCell ref="U150:W150"/>
    <mergeCell ref="AK145:AM145"/>
    <mergeCell ref="AK114:AM114"/>
    <mergeCell ref="AK135:AM135"/>
    <mergeCell ref="AH117:AJ117"/>
    <mergeCell ref="U97:W97"/>
    <mergeCell ref="AK146:AM146"/>
    <mergeCell ref="B5:AO5"/>
    <mergeCell ref="R62:T62"/>
    <mergeCell ref="U73:W73"/>
    <mergeCell ref="R72:T72"/>
    <mergeCell ref="M147:O147"/>
    <mergeCell ref="AH133:AJ133"/>
    <mergeCell ref="H96:I96"/>
    <mergeCell ref="AE90:AG90"/>
    <mergeCell ref="H62:I62"/>
    <mergeCell ref="AK141:AM141"/>
    <mergeCell ref="R88:T88"/>
    <mergeCell ref="D112:G112"/>
    <mergeCell ref="D87:G87"/>
    <mergeCell ref="AE121:AG121"/>
    <mergeCell ref="H91:I91"/>
    <mergeCell ref="D122:G122"/>
    <mergeCell ref="R90:T90"/>
    <mergeCell ref="D114:G114"/>
    <mergeCell ref="U126:W126"/>
    <mergeCell ref="AE123:AG123"/>
    <mergeCell ref="AB122:AD122"/>
    <mergeCell ref="AK150:AM150"/>
    <mergeCell ref="X98:Z98"/>
    <mergeCell ref="AE143:AG143"/>
    <mergeCell ref="AE108:AG108"/>
    <mergeCell ref="X150:Z150"/>
    <mergeCell ref="AK126:AM126"/>
    <mergeCell ref="AK142:AM142"/>
    <mergeCell ref="AH143:AJ143"/>
    <mergeCell ref="AK69:AM69"/>
    <mergeCell ref="AH123:AJ123"/>
    <mergeCell ref="AB77:AD77"/>
    <mergeCell ref="AE147:AG147"/>
    <mergeCell ref="AH138:AJ138"/>
    <mergeCell ref="X148:Z148"/>
    <mergeCell ref="AE149:AG149"/>
    <mergeCell ref="AK78:AM78"/>
    <mergeCell ref="X43:Z43"/>
    <mergeCell ref="AB124:AD124"/>
    <mergeCell ref="AB132:AD132"/>
    <mergeCell ref="AK117:AM117"/>
    <mergeCell ref="AK109:AM109"/>
    <mergeCell ref="AH46:AJ46"/>
    <mergeCell ref="AK80:AM80"/>
    <mergeCell ref="AB150:AD150"/>
    <mergeCell ref="AK105:AM105"/>
    <mergeCell ref="AH135:AJ135"/>
    <mergeCell ref="AE71:AG71"/>
    <mergeCell ref="AK120:AM120"/>
    <mergeCell ref="AB94:AD94"/>
    <mergeCell ref="AE58:AG58"/>
    <mergeCell ref="D149:G149"/>
    <mergeCell ref="H128:I128"/>
    <mergeCell ref="R127:T127"/>
    <mergeCell ref="M53:O53"/>
    <mergeCell ref="R137:T137"/>
    <mergeCell ref="X146:Z146"/>
    <mergeCell ref="AH147:AJ147"/>
    <mergeCell ref="AK133:AM133"/>
    <mergeCell ref="AH121:AJ121"/>
    <mergeCell ref="AE84:AG84"/>
    <mergeCell ref="X134:Z134"/>
    <mergeCell ref="AK144:AM144"/>
    <mergeCell ref="X139:Z139"/>
    <mergeCell ref="X143:Z143"/>
    <mergeCell ref="X147:Z147"/>
    <mergeCell ref="AH145:AJ145"/>
    <mergeCell ref="AB138:AD138"/>
    <mergeCell ref="J83:L83"/>
    <mergeCell ref="P59:Q59"/>
    <mergeCell ref="AB133:AD133"/>
    <mergeCell ref="AE134:AG134"/>
    <mergeCell ref="H104:I104"/>
    <mergeCell ref="P149:Q149"/>
    <mergeCell ref="AK57:AM57"/>
    <mergeCell ref="AE127:AG127"/>
    <mergeCell ref="AB126:AD126"/>
    <mergeCell ref="P61:Q61"/>
    <mergeCell ref="X109:Z109"/>
    <mergeCell ref="AH131:AJ131"/>
    <mergeCell ref="AE61:AG61"/>
    <mergeCell ref="AE109:AG109"/>
    <mergeCell ref="J55:L55"/>
    <mergeCell ref="C21:AO21"/>
    <mergeCell ref="AN75:AO75"/>
    <mergeCell ref="AK95:AM95"/>
    <mergeCell ref="M38:O38"/>
    <mergeCell ref="C23:AO23"/>
    <mergeCell ref="R52:T52"/>
    <mergeCell ref="J126:L126"/>
    <mergeCell ref="X36:Z36"/>
    <mergeCell ref="AN102:AO102"/>
    <mergeCell ref="AK97:AM97"/>
    <mergeCell ref="P102:Q102"/>
    <mergeCell ref="H63:I63"/>
    <mergeCell ref="H88:I88"/>
    <mergeCell ref="D40:G40"/>
    <mergeCell ref="H115:I115"/>
    <mergeCell ref="M63:O63"/>
    <mergeCell ref="J62:L62"/>
    <mergeCell ref="H53:I53"/>
    <mergeCell ref="J117:L117"/>
    <mergeCell ref="AK84:AM84"/>
    <mergeCell ref="X94:Z94"/>
    <mergeCell ref="H42:I42"/>
    <mergeCell ref="R48:T48"/>
    <mergeCell ref="AB40:AD40"/>
    <mergeCell ref="D39:G39"/>
    <mergeCell ref="AN38:AO38"/>
    <mergeCell ref="AN31:AO31"/>
    <mergeCell ref="AA29:AA30"/>
    <mergeCell ref="R47:T47"/>
    <mergeCell ref="AH41:AJ41"/>
    <mergeCell ref="R33:T33"/>
    <mergeCell ref="P91:Q91"/>
    <mergeCell ref="AE29:AG30"/>
    <mergeCell ref="AB51:AD51"/>
    <mergeCell ref="U59:W59"/>
    <mergeCell ref="U84:W84"/>
    <mergeCell ref="AH120:AJ120"/>
    <mergeCell ref="AE75:AG75"/>
    <mergeCell ref="J88:L88"/>
    <mergeCell ref="AN139:AO139"/>
    <mergeCell ref="AN138:AO138"/>
    <mergeCell ref="AN140:AO140"/>
    <mergeCell ref="D58:G58"/>
    <mergeCell ref="AB142:AD142"/>
    <mergeCell ref="P108:Q108"/>
    <mergeCell ref="J102:L102"/>
    <mergeCell ref="P118:Q118"/>
    <mergeCell ref="R67:T67"/>
    <mergeCell ref="M35:O35"/>
    <mergeCell ref="P41:Q41"/>
    <mergeCell ref="AN73:AO73"/>
    <mergeCell ref="AN66:AO66"/>
    <mergeCell ref="AN68:AO68"/>
    <mergeCell ref="D95:G95"/>
    <mergeCell ref="M52:O52"/>
    <mergeCell ref="H137:I137"/>
    <mergeCell ref="M85:O85"/>
    <mergeCell ref="X37:Z37"/>
    <mergeCell ref="J128:L128"/>
    <mergeCell ref="U129:W129"/>
    <mergeCell ref="U88:W88"/>
    <mergeCell ref="U121:W121"/>
    <mergeCell ref="AH87:AJ87"/>
    <mergeCell ref="AH64:AJ64"/>
    <mergeCell ref="B3:AO3"/>
    <mergeCell ref="X105:Z105"/>
    <mergeCell ref="AH140:AJ140"/>
    <mergeCell ref="D120:G120"/>
    <mergeCell ref="P146:Q146"/>
    <mergeCell ref="R123:T123"/>
    <mergeCell ref="AK134:AM134"/>
    <mergeCell ref="X107:Z107"/>
    <mergeCell ref="AE97:AG97"/>
    <mergeCell ref="AK47:AM47"/>
    <mergeCell ref="AB113:AD113"/>
    <mergeCell ref="M51:O51"/>
    <mergeCell ref="AE96:AG96"/>
    <mergeCell ref="R124:T124"/>
    <mergeCell ref="R118:T118"/>
    <mergeCell ref="AB115:AD115"/>
    <mergeCell ref="AE98:AG98"/>
    <mergeCell ref="AN53:AO53"/>
    <mergeCell ref="R126:T126"/>
    <mergeCell ref="AH39:AJ39"/>
    <mergeCell ref="AN55:AO55"/>
    <mergeCell ref="X133:Z133"/>
    <mergeCell ref="AN71:AO71"/>
    <mergeCell ref="AH65:AJ65"/>
    <mergeCell ref="AK66:AM66"/>
    <mergeCell ref="M34:O34"/>
    <mergeCell ref="X32:Z32"/>
    <mergeCell ref="C18:AO18"/>
    <mergeCell ref="X67:Z67"/>
    <mergeCell ref="X61:Z61"/>
    <mergeCell ref="AH83:AJ83"/>
    <mergeCell ref="P133:Q133"/>
    <mergeCell ref="C159:AO159"/>
    <mergeCell ref="AK29:AM30"/>
    <mergeCell ref="AH74:AJ74"/>
    <mergeCell ref="AH76:AJ76"/>
    <mergeCell ref="H92:I92"/>
    <mergeCell ref="P54:Q54"/>
    <mergeCell ref="AE62:AG62"/>
    <mergeCell ref="AE64:AG64"/>
    <mergeCell ref="M105:O105"/>
    <mergeCell ref="X42:Z42"/>
    <mergeCell ref="AN108:AO108"/>
    <mergeCell ref="AE57:AG57"/>
    <mergeCell ref="U33:W33"/>
    <mergeCell ref="R32:T32"/>
    <mergeCell ref="M101:O101"/>
    <mergeCell ref="AE146:AG146"/>
    <mergeCell ref="AE65:AG65"/>
    <mergeCell ref="M100:O100"/>
    <mergeCell ref="AB29:AD30"/>
    <mergeCell ref="AN109:AO109"/>
    <mergeCell ref="AH89:AJ89"/>
    <mergeCell ref="M102:O102"/>
    <mergeCell ref="D150:G150"/>
    <mergeCell ref="M55:O55"/>
    <mergeCell ref="AB144:AD144"/>
    <mergeCell ref="AH43:AJ43"/>
    <mergeCell ref="P114:Q114"/>
    <mergeCell ref="AN103:AO103"/>
    <mergeCell ref="P127:Q127"/>
    <mergeCell ref="AK121:AM121"/>
    <mergeCell ref="AH112:AJ112"/>
    <mergeCell ref="AE42:AG42"/>
    <mergeCell ref="C152:AO152"/>
    <mergeCell ref="AK55:AM55"/>
    <mergeCell ref="D113:G113"/>
    <mergeCell ref="P60:Q60"/>
    <mergeCell ref="U125:W125"/>
    <mergeCell ref="H117:I117"/>
    <mergeCell ref="D148:G148"/>
    <mergeCell ref="P52:Q52"/>
    <mergeCell ref="R116:T116"/>
    <mergeCell ref="D115:G115"/>
    <mergeCell ref="H146:I146"/>
    <mergeCell ref="AH149:AJ149"/>
    <mergeCell ref="U90:W90"/>
    <mergeCell ref="AH150:AJ150"/>
    <mergeCell ref="AE105:AG105"/>
    <mergeCell ref="AH144:AJ144"/>
    <mergeCell ref="D84:G84"/>
    <mergeCell ref="D86:G86"/>
    <mergeCell ref="D83:G83"/>
    <mergeCell ref="D85:G85"/>
    <mergeCell ref="D104:G104"/>
    <mergeCell ref="X142:Z142"/>
    <mergeCell ref="H55:I55"/>
    <mergeCell ref="J119:L119"/>
    <mergeCell ref="X126:Z126"/>
    <mergeCell ref="U67:W67"/>
    <mergeCell ref="X76:Z76"/>
    <mergeCell ref="R75:T75"/>
    <mergeCell ref="AH116:AJ116"/>
    <mergeCell ref="U108:W108"/>
    <mergeCell ref="AB129:AD129"/>
    <mergeCell ref="AH82:AJ82"/>
    <mergeCell ref="H145:I145"/>
    <mergeCell ref="U101:W101"/>
    <mergeCell ref="P145:Q145"/>
    <mergeCell ref="AB145:AD145"/>
    <mergeCell ref="H147:I147"/>
    <mergeCell ref="U57:W57"/>
    <mergeCell ref="J141:L141"/>
    <mergeCell ref="AN62:AO62"/>
    <mergeCell ref="AN93:AO93"/>
    <mergeCell ref="AB60:AD60"/>
    <mergeCell ref="J68:L68"/>
    <mergeCell ref="H65:I65"/>
    <mergeCell ref="AK102:AM102"/>
    <mergeCell ref="P147:Q147"/>
    <mergeCell ref="AE113:AG113"/>
    <mergeCell ref="J120:L120"/>
    <mergeCell ref="R82:T82"/>
    <mergeCell ref="AB104:AD104"/>
    <mergeCell ref="U124:W124"/>
    <mergeCell ref="AB146:AD146"/>
    <mergeCell ref="AN114:AO114"/>
    <mergeCell ref="X63:Z63"/>
    <mergeCell ref="J91:L91"/>
    <mergeCell ref="X58:Z58"/>
    <mergeCell ref="AH68:AJ68"/>
    <mergeCell ref="AN125:AO125"/>
    <mergeCell ref="AN130:AO130"/>
    <mergeCell ref="AN113:AO113"/>
    <mergeCell ref="U74:W74"/>
    <mergeCell ref="J78:L78"/>
    <mergeCell ref="U122:W122"/>
    <mergeCell ref="J146:L146"/>
    <mergeCell ref="U146:W146"/>
    <mergeCell ref="M104:O104"/>
    <mergeCell ref="J108:L108"/>
    <mergeCell ref="AK123:AM123"/>
    <mergeCell ref="AH122:AJ122"/>
    <mergeCell ref="X33:Z33"/>
    <mergeCell ref="M37:O37"/>
    <mergeCell ref="X41:Z41"/>
    <mergeCell ref="X35:Z35"/>
    <mergeCell ref="X47:Z47"/>
    <mergeCell ref="U55:W55"/>
    <mergeCell ref="J44:L44"/>
    <mergeCell ref="R50:T50"/>
    <mergeCell ref="AE83:AG83"/>
    <mergeCell ref="J96:L96"/>
    <mergeCell ref="J33:L33"/>
    <mergeCell ref="AE142:AG142"/>
    <mergeCell ref="R117:T117"/>
    <mergeCell ref="AB108:AD108"/>
    <mergeCell ref="M71:O71"/>
    <mergeCell ref="AB143:AD143"/>
    <mergeCell ref="AE144:AG144"/>
    <mergeCell ref="R119:T119"/>
    <mergeCell ref="P78:Q78"/>
    <mergeCell ref="P71:Q71"/>
    <mergeCell ref="R53:T53"/>
    <mergeCell ref="AE38:AG38"/>
    <mergeCell ref="AH49:AJ49"/>
    <mergeCell ref="AE48:AG48"/>
    <mergeCell ref="R45:T45"/>
    <mergeCell ref="P36:Q36"/>
    <mergeCell ref="J142:L142"/>
    <mergeCell ref="AN34:AO34"/>
    <mergeCell ref="AN36:AO36"/>
    <mergeCell ref="H133:I133"/>
    <mergeCell ref="AK56:AM56"/>
    <mergeCell ref="D37:G37"/>
    <mergeCell ref="AK68:AM68"/>
    <mergeCell ref="X53:Z53"/>
    <mergeCell ref="AH78:AJ78"/>
    <mergeCell ref="R70:T70"/>
    <mergeCell ref="P128:Q128"/>
    <mergeCell ref="U53:W53"/>
    <mergeCell ref="AH114:AJ114"/>
    <mergeCell ref="AE44:AG44"/>
    <mergeCell ref="H73:I73"/>
    <mergeCell ref="AH107:AJ107"/>
    <mergeCell ref="D129:G129"/>
    <mergeCell ref="M61:O61"/>
    <mergeCell ref="H110:I110"/>
    <mergeCell ref="AE133:AG133"/>
    <mergeCell ref="U61:W61"/>
    <mergeCell ref="AH115:AJ115"/>
    <mergeCell ref="M128:O128"/>
    <mergeCell ref="M118:O118"/>
    <mergeCell ref="J73:L73"/>
    <mergeCell ref="AE59:AG59"/>
    <mergeCell ref="AB58:AD58"/>
    <mergeCell ref="M111:O111"/>
    <mergeCell ref="AN46:AO46"/>
    <mergeCell ref="AN48:AO48"/>
    <mergeCell ref="D42:G42"/>
    <mergeCell ref="D50:G50"/>
    <mergeCell ref="D44:G44"/>
    <mergeCell ref="J31:L31"/>
    <mergeCell ref="D106:G106"/>
    <mergeCell ref="D117:G117"/>
    <mergeCell ref="D48:G48"/>
    <mergeCell ref="J37:L37"/>
    <mergeCell ref="H60:I60"/>
    <mergeCell ref="P74:Q74"/>
    <mergeCell ref="D137:G137"/>
    <mergeCell ref="M146:O146"/>
    <mergeCell ref="X144:Z144"/>
    <mergeCell ref="U99:W99"/>
    <mergeCell ref="D97:G97"/>
    <mergeCell ref="AB88:AD88"/>
    <mergeCell ref="AH31:AJ31"/>
    <mergeCell ref="D38:G38"/>
    <mergeCell ref="M124:O124"/>
    <mergeCell ref="J54:L54"/>
    <mergeCell ref="R41:T41"/>
    <mergeCell ref="AB38:AD38"/>
    <mergeCell ref="X122:Z122"/>
    <mergeCell ref="U52:W52"/>
    <mergeCell ref="M126:O126"/>
    <mergeCell ref="D63:G63"/>
    <mergeCell ref="J56:L56"/>
    <mergeCell ref="R43:T43"/>
    <mergeCell ref="J110:L110"/>
    <mergeCell ref="AB33:AD33"/>
    <mergeCell ref="P39:Q39"/>
    <mergeCell ref="H45:I45"/>
    <mergeCell ref="P32:Q32"/>
    <mergeCell ref="H37:I37"/>
    <mergeCell ref="H81:I81"/>
  </mergeCells>
  <conditionalFormatting sqref="P32:Z150 AB32:AD150">
    <cfRule type="expression" dxfId="2" priority="3">
      <formula>$AN32&lt;&gt;""</formula>
    </cfRule>
  </conditionalFormatting>
  <conditionalFormatting sqref="AN31:AO31">
    <cfRule type="expression" dxfId="1" priority="4">
      <formula>TRUE</formula>
    </cfRule>
  </conditionalFormatting>
  <dataValidations count="1">
    <dataValidation type="list" allowBlank="1" showInputMessage="1" showErrorMessage="1" sqref="J31:L150" xr:uid="{D938B707-69A2-4E8F-9E0B-4665FEE53F41}">
      <formula1>"1,2,3,4"</formula1>
    </dataValidation>
  </dataValidations>
  <hyperlinks>
    <hyperlink ref="AL9" location="Índice!B31" display="Índice" xr:uid="{00000000-0004-0000-0A00-000000000000}"/>
    <hyperlink ref="AL12" location="CNGE_2025_M1_Secc12_Sub2!A34" display="Pregunta 12.2" xr:uid="{00000000-0004-0000-0A00-000001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XII
Complemento 2</oddHeader>
    <oddFooter>&amp;LCenso Nacional de Gobiernos Estatales 2025&amp;R&amp;P de &amp;N</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2" id="{CB75B746-0EEF-4626-BE41-2875D3207F52}">
            <xm:f>OR(CNGE_2025_M1_Secc12_Sub2!$Y48&lt;&gt;1,COUNTBLANK($D31)=1)</xm:f>
            <x14:dxf>
              <fill>
                <patternFill patternType="mediumGray"/>
              </fill>
            </x14:dxf>
          </x14:cfRule>
          <xm:sqref>H31:Z150 AB31:AO150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8072375-2B97-47FD-87C6-67F47A2168F8}">
          <x14:formula1>
            <xm:f>Presentación!$AL$3:$AL$573</xm:f>
          </x14:formula1>
          <xm:sqref>R31:T150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76"/>
  <sheetViews>
    <sheetView showGridLines="0" zoomScaleNormal="100" workbookViewId="0">
      <selection activeCell="B1" sqref="B1:AD1"/>
    </sheetView>
  </sheetViews>
  <sheetFormatPr baseColWidth="10" defaultColWidth="0" defaultRowHeight="15" customHeight="1" zeroHeight="1"/>
  <cols>
    <col min="1" max="1" width="5.75" style="9" customWidth="1"/>
    <col min="2" max="30" width="3.75" style="9" customWidth="1"/>
    <col min="31" max="31" width="5.75" style="9" customWidth="1"/>
    <col min="32" max="32" width="3.75" style="9" hidden="1" customWidth="1"/>
    <col min="33" max="16384" width="3.75" style="9" hidden="1"/>
  </cols>
  <sheetData>
    <row r="1" spans="1:30" ht="173.25" customHeight="1">
      <c r="B1" s="319" t="s">
        <v>0</v>
      </c>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row>
    <row r="2" spans="1:30" ht="15" customHeight="1">
      <c r="B2" s="8"/>
      <c r="C2" s="8"/>
      <c r="D2" s="8"/>
      <c r="E2" s="8"/>
      <c r="F2" s="8"/>
      <c r="G2" s="8"/>
      <c r="H2" s="8"/>
      <c r="I2" s="8"/>
      <c r="J2" s="8"/>
      <c r="K2" s="8"/>
      <c r="L2" s="8"/>
      <c r="M2" s="8"/>
      <c r="N2" s="8"/>
      <c r="O2" s="8"/>
      <c r="P2" s="8"/>
      <c r="Q2" s="8"/>
      <c r="R2" s="8"/>
      <c r="S2" s="8"/>
      <c r="T2" s="8"/>
      <c r="U2" s="8"/>
      <c r="V2" s="8"/>
      <c r="W2" s="8"/>
      <c r="X2" s="8"/>
      <c r="Y2" s="8"/>
      <c r="Z2" s="8"/>
      <c r="AA2" s="8"/>
      <c r="AB2" s="8"/>
      <c r="AC2" s="8"/>
      <c r="AD2" s="8"/>
    </row>
    <row r="3" spans="1:30" ht="45" customHeight="1">
      <c r="B3" s="323" t="s">
        <v>1</v>
      </c>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row>
    <row r="4" spans="1:30" ht="15" customHeight="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row>
    <row r="5" spans="1:30" ht="45" customHeight="1">
      <c r="B5" s="323" t="s">
        <v>2</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row>
    <row r="6" spans="1:30" ht="15" customHeight="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0" ht="60" customHeight="1">
      <c r="B7" s="323" t="s">
        <v>21</v>
      </c>
      <c r="C7" s="318"/>
      <c r="D7" s="318"/>
      <c r="E7" s="318"/>
      <c r="F7" s="318"/>
      <c r="G7" s="318"/>
      <c r="H7" s="318"/>
      <c r="I7" s="318"/>
      <c r="J7" s="318"/>
      <c r="K7" s="318"/>
      <c r="L7" s="318"/>
      <c r="M7" s="318"/>
      <c r="N7" s="318"/>
      <c r="O7" s="318"/>
      <c r="P7" s="318"/>
      <c r="Q7" s="318"/>
      <c r="R7" s="318"/>
      <c r="S7" s="318"/>
      <c r="T7" s="318"/>
      <c r="U7" s="318"/>
      <c r="V7" s="318"/>
      <c r="W7" s="318"/>
      <c r="X7" s="318"/>
      <c r="Y7" s="318"/>
      <c r="Z7" s="318"/>
      <c r="AA7" s="318"/>
      <c r="AB7" s="318"/>
      <c r="AC7" s="318"/>
      <c r="AD7" s="318"/>
    </row>
    <row r="8" spans="1:30" ht="15" customHeight="1">
      <c r="B8" s="315"/>
      <c r="N8" s="297"/>
    </row>
    <row r="9" spans="1:30" ht="15" customHeight="1" thickBot="1">
      <c r="B9" s="12" t="s">
        <v>4</v>
      </c>
      <c r="C9" s="13"/>
      <c r="D9" s="13"/>
      <c r="E9" s="13"/>
      <c r="F9" s="13"/>
      <c r="G9" s="13"/>
      <c r="H9" s="13"/>
      <c r="I9" s="13"/>
      <c r="J9" s="13"/>
      <c r="K9" s="13"/>
      <c r="L9" s="13"/>
      <c r="M9" s="197"/>
      <c r="N9" s="12" t="s">
        <v>5</v>
      </c>
      <c r="O9" s="197"/>
      <c r="AA9" s="458" t="s">
        <v>3</v>
      </c>
      <c r="AB9" s="318"/>
      <c r="AC9" s="318"/>
      <c r="AD9" s="318"/>
    </row>
    <row r="10" spans="1:30" ht="15" customHeight="1" thickBot="1">
      <c r="B10" s="320" t="str">
        <f>IF(Presentación!B10="","",Presentación!B10)</f>
        <v/>
      </c>
      <c r="C10" s="321"/>
      <c r="D10" s="321"/>
      <c r="E10" s="321"/>
      <c r="F10" s="321"/>
      <c r="G10" s="321"/>
      <c r="H10" s="321"/>
      <c r="I10" s="321"/>
      <c r="J10" s="321"/>
      <c r="K10" s="321"/>
      <c r="L10" s="322"/>
      <c r="M10" s="17"/>
      <c r="N10" s="320" t="str">
        <f>IF(Presentación!N10="","",Presentación!N10)</f>
        <v/>
      </c>
      <c r="O10" s="322"/>
      <c r="P10" s="198"/>
      <c r="Q10" s="15"/>
      <c r="R10" s="15"/>
      <c r="S10" s="15"/>
      <c r="T10" s="15"/>
      <c r="U10" s="15"/>
      <c r="V10" s="15"/>
      <c r="W10" s="15"/>
      <c r="X10" s="15"/>
      <c r="Y10" s="15"/>
      <c r="Z10" s="15"/>
      <c r="AA10" s="15"/>
      <c r="AB10" s="198"/>
      <c r="AC10" s="15"/>
      <c r="AD10" s="199"/>
    </row>
    <row r="11" spans="1:30" ht="15" customHeight="1"/>
    <row r="12" spans="1:30" ht="15" customHeight="1">
      <c r="A12" s="223"/>
      <c r="B12" s="271" t="s">
        <v>5640</v>
      </c>
    </row>
    <row r="13" spans="1:30" ht="48" customHeight="1">
      <c r="A13" s="223"/>
      <c r="B13" s="316"/>
      <c r="C13" s="332" t="s">
        <v>5641</v>
      </c>
      <c r="D13" s="318"/>
      <c r="E13" s="318"/>
      <c r="F13" s="318"/>
      <c r="G13" s="318"/>
      <c r="H13" s="318"/>
      <c r="I13" s="318"/>
      <c r="J13" s="318"/>
      <c r="K13" s="318"/>
      <c r="L13" s="318"/>
      <c r="M13" s="318"/>
      <c r="N13" s="318"/>
      <c r="O13" s="318"/>
      <c r="P13" s="318"/>
      <c r="Q13" s="318"/>
      <c r="R13" s="318"/>
      <c r="S13" s="318"/>
      <c r="T13" s="318"/>
      <c r="U13" s="318"/>
      <c r="V13" s="318"/>
      <c r="W13" s="318"/>
      <c r="X13" s="318"/>
      <c r="Y13" s="318"/>
      <c r="Z13" s="318"/>
      <c r="AA13" s="318"/>
      <c r="AB13" s="318"/>
      <c r="AC13" s="318"/>
      <c r="AD13" s="318"/>
    </row>
    <row r="14" spans="1:30" ht="15" customHeight="1">
      <c r="A14" s="223"/>
      <c r="B14" s="316"/>
    </row>
    <row r="15" spans="1:30" ht="15" customHeight="1">
      <c r="A15" s="223"/>
      <c r="B15" s="316"/>
      <c r="D15" s="328" t="s">
        <v>5642</v>
      </c>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row>
    <row r="16" spans="1:30" ht="15" customHeight="1">
      <c r="A16" s="223"/>
      <c r="B16" s="316"/>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row>
    <row r="17" spans="1:30" ht="36" customHeight="1">
      <c r="A17" s="223"/>
      <c r="B17" s="316"/>
      <c r="D17" s="328" t="s">
        <v>5643</v>
      </c>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row>
    <row r="18" spans="1:30" ht="15" customHeight="1">
      <c r="A18" s="223"/>
      <c r="B18" s="316"/>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row>
    <row r="19" spans="1:30" ht="24" customHeight="1">
      <c r="A19" s="223"/>
      <c r="B19" s="316"/>
      <c r="D19" s="328" t="s">
        <v>5644</v>
      </c>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row>
    <row r="20" spans="1:30" ht="15" customHeight="1">
      <c r="B20" s="316"/>
    </row>
    <row r="21" spans="1:30" ht="15" customHeight="1">
      <c r="A21" s="223"/>
      <c r="B21" s="271" t="s">
        <v>5645</v>
      </c>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row>
    <row r="22" spans="1:30" ht="24" customHeight="1">
      <c r="A22" s="223"/>
      <c r="C22" s="332" t="s">
        <v>5646</v>
      </c>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row>
    <row r="23" spans="1:30" ht="15" customHeight="1">
      <c r="A23" s="223"/>
      <c r="C23" s="223"/>
      <c r="D23" s="223"/>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row>
    <row r="24" spans="1:30" ht="15" customHeight="1">
      <c r="A24" s="223"/>
      <c r="B24" s="271" t="s">
        <v>5647</v>
      </c>
      <c r="C24" s="223"/>
      <c r="D24" s="223"/>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row>
    <row r="25" spans="1:30" ht="24" customHeight="1">
      <c r="A25" s="223"/>
      <c r="C25" s="332" t="s">
        <v>5648</v>
      </c>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row>
    <row r="26" spans="1:30" ht="15" customHeight="1">
      <c r="A26" s="223"/>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row>
    <row r="27" spans="1:30" ht="15" customHeight="1">
      <c r="A27" s="223"/>
      <c r="B27" s="271" t="s">
        <v>5563</v>
      </c>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row>
    <row r="28" spans="1:30" ht="24" customHeight="1">
      <c r="A28" s="223"/>
      <c r="C28" s="332" t="s">
        <v>5649</v>
      </c>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8"/>
      <c r="AD28" s="318"/>
    </row>
    <row r="29" spans="1:30" ht="15" customHeight="1">
      <c r="A29" s="223"/>
      <c r="C29" s="223"/>
      <c r="D29" s="223"/>
      <c r="E29" s="223"/>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row>
    <row r="30" spans="1:30" ht="15" customHeight="1">
      <c r="A30" s="223"/>
      <c r="B30" s="271" t="s">
        <v>5375</v>
      </c>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row>
    <row r="31" spans="1:30" ht="24" customHeight="1">
      <c r="A31" s="223"/>
      <c r="C31" s="332" t="s">
        <v>5650</v>
      </c>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8"/>
      <c r="AD31" s="318"/>
    </row>
    <row r="32" spans="1:30" ht="15" customHeight="1">
      <c r="A32" s="223"/>
      <c r="C32" s="223"/>
      <c r="D32" s="223"/>
      <c r="E32" s="223"/>
      <c r="F32" s="223"/>
      <c r="G32" s="223"/>
      <c r="H32" s="223"/>
      <c r="I32" s="223"/>
      <c r="J32" s="223"/>
      <c r="K32" s="223"/>
      <c r="L32" s="223"/>
      <c r="M32" s="223"/>
      <c r="N32" s="223"/>
      <c r="O32" s="223"/>
      <c r="P32" s="223"/>
      <c r="Q32" s="223"/>
      <c r="R32" s="223"/>
      <c r="S32" s="223"/>
      <c r="T32" s="223"/>
      <c r="U32" s="223"/>
      <c r="V32" s="223"/>
      <c r="W32" s="223"/>
      <c r="X32" s="223"/>
      <c r="Y32" s="223"/>
      <c r="Z32" s="223"/>
      <c r="AA32" s="223"/>
      <c r="AB32" s="223"/>
      <c r="AC32" s="223"/>
      <c r="AD32" s="223"/>
    </row>
    <row r="33" spans="1:30" ht="15" customHeight="1">
      <c r="A33" s="223"/>
      <c r="B33" s="271" t="s">
        <v>5651</v>
      </c>
      <c r="C33" s="223"/>
      <c r="D33" s="223"/>
      <c r="E33" s="223"/>
      <c r="F33" s="223"/>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row>
    <row r="34" spans="1:30" ht="24" customHeight="1">
      <c r="A34" s="223"/>
      <c r="C34" s="332" t="s">
        <v>5652</v>
      </c>
      <c r="D34" s="318"/>
      <c r="E34" s="318"/>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318"/>
    </row>
    <row r="35" spans="1:30" ht="15" customHeight="1">
      <c r="A35" s="223"/>
      <c r="C35" s="223"/>
      <c r="D35" s="223"/>
      <c r="E35" s="223"/>
      <c r="F35" s="223"/>
      <c r="G35" s="223"/>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row>
    <row r="36" spans="1:30" ht="15" customHeight="1">
      <c r="A36" s="223"/>
      <c r="B36" s="271" t="s">
        <v>5653</v>
      </c>
      <c r="C36" s="223"/>
      <c r="D36" s="223"/>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row>
    <row r="37" spans="1:30" ht="24" customHeight="1">
      <c r="A37" s="223"/>
      <c r="C37" s="332" t="s">
        <v>5654</v>
      </c>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18"/>
      <c r="AC37" s="318"/>
      <c r="AD37" s="318"/>
    </row>
    <row r="38" spans="1:30" ht="15" customHeight="1">
      <c r="A38" s="223"/>
      <c r="C38" s="223"/>
      <c r="D38" s="223"/>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row>
    <row r="39" spans="1:30" ht="15" customHeight="1">
      <c r="A39" s="223"/>
      <c r="B39" s="271" t="s">
        <v>5655</v>
      </c>
      <c r="C39" s="223"/>
      <c r="D39" s="223"/>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row>
    <row r="40" spans="1:30" ht="24" customHeight="1">
      <c r="A40" s="223"/>
      <c r="C40" s="332" t="s">
        <v>5656</v>
      </c>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8"/>
      <c r="AD40" s="318"/>
    </row>
    <row r="41" spans="1:30" ht="15" customHeight="1">
      <c r="A41" s="223"/>
      <c r="C41" s="223"/>
      <c r="D41" s="223"/>
      <c r="E41" s="223"/>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row>
    <row r="42" spans="1:30" ht="15" customHeight="1">
      <c r="A42" s="223"/>
      <c r="B42" s="271" t="s">
        <v>5657</v>
      </c>
      <c r="C42" s="223"/>
      <c r="D42" s="223"/>
      <c r="E42" s="223"/>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row>
    <row r="43" spans="1:30" ht="24" customHeight="1">
      <c r="A43" s="223"/>
      <c r="C43" s="332" t="s">
        <v>5658</v>
      </c>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row>
    <row r="44" spans="1:30" ht="15" customHeight="1">
      <c r="A44" s="223"/>
      <c r="C44" s="223"/>
      <c r="D44" s="223"/>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row>
    <row r="45" spans="1:30" ht="15" customHeight="1">
      <c r="A45" s="223"/>
      <c r="B45" s="271" t="s">
        <v>5659</v>
      </c>
      <c r="C45" s="223"/>
      <c r="D45" s="223"/>
      <c r="E45" s="223"/>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row>
    <row r="46" spans="1:30" ht="24" customHeight="1">
      <c r="A46" s="223"/>
      <c r="C46" s="332" t="s">
        <v>5660</v>
      </c>
      <c r="D46" s="318"/>
      <c r="E46" s="318"/>
      <c r="F46" s="318"/>
      <c r="G46" s="318"/>
      <c r="H46" s="318"/>
      <c r="I46" s="318"/>
      <c r="J46" s="318"/>
      <c r="K46" s="318"/>
      <c r="L46" s="318"/>
      <c r="M46" s="318"/>
      <c r="N46" s="318"/>
      <c r="O46" s="318"/>
      <c r="P46" s="318"/>
      <c r="Q46" s="318"/>
      <c r="R46" s="318"/>
      <c r="S46" s="318"/>
      <c r="T46" s="318"/>
      <c r="U46" s="318"/>
      <c r="V46" s="318"/>
      <c r="W46" s="318"/>
      <c r="X46" s="318"/>
      <c r="Y46" s="318"/>
      <c r="Z46" s="318"/>
      <c r="AA46" s="318"/>
      <c r="AB46" s="318"/>
      <c r="AC46" s="318"/>
      <c r="AD46" s="318"/>
    </row>
    <row r="47" spans="1:30" ht="15" customHeight="1">
      <c r="A47" s="223"/>
      <c r="B47" s="316"/>
    </row>
    <row r="48" spans="1:30" ht="15" customHeight="1">
      <c r="A48" s="223"/>
      <c r="B48" s="271" t="s">
        <v>5661</v>
      </c>
      <c r="C48" s="223"/>
      <c r="D48" s="223"/>
      <c r="E48" s="223"/>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row>
    <row r="49" spans="1:30" ht="60" customHeight="1">
      <c r="A49" s="223"/>
      <c r="C49" s="332" t="s">
        <v>5662</v>
      </c>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318"/>
    </row>
    <row r="50" spans="1:30" ht="15" customHeight="1">
      <c r="A50" s="223"/>
      <c r="B50" s="316"/>
    </row>
    <row r="51" spans="1:30" ht="15" customHeight="1">
      <c r="A51" s="223"/>
      <c r="B51" s="271" t="s">
        <v>5577</v>
      </c>
      <c r="C51" s="223"/>
      <c r="D51" s="223"/>
      <c r="E51" s="223"/>
      <c r="F51" s="223"/>
      <c r="G51" s="223"/>
      <c r="H51" s="223"/>
      <c r="I51" s="223"/>
      <c r="J51" s="223"/>
      <c r="K51" s="223"/>
      <c r="L51" s="223"/>
      <c r="M51" s="223"/>
      <c r="N51" s="223"/>
      <c r="O51" s="223"/>
      <c r="P51" s="223"/>
      <c r="Q51" s="223"/>
      <c r="R51" s="223"/>
      <c r="S51" s="223"/>
      <c r="T51" s="223"/>
      <c r="U51" s="223"/>
      <c r="V51" s="223"/>
      <c r="W51" s="223"/>
      <c r="X51" s="223"/>
      <c r="Y51" s="223"/>
      <c r="Z51" s="223"/>
      <c r="AA51" s="223"/>
      <c r="AB51" s="223"/>
      <c r="AC51" s="223"/>
      <c r="AD51" s="223"/>
    </row>
    <row r="52" spans="1:30" ht="24" customHeight="1">
      <c r="A52" s="223"/>
      <c r="C52" s="332" t="s">
        <v>5663</v>
      </c>
      <c r="D52" s="318"/>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318"/>
    </row>
    <row r="53" spans="1:30" ht="15" customHeight="1">
      <c r="A53" s="223"/>
      <c r="B53" s="316"/>
    </row>
    <row r="54" spans="1:30" ht="15" customHeight="1">
      <c r="A54" s="223"/>
      <c r="B54" s="271" t="s">
        <v>5664</v>
      </c>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row>
    <row r="55" spans="1:30" ht="24" customHeight="1">
      <c r="A55" s="223"/>
      <c r="C55" s="332" t="s">
        <v>5665</v>
      </c>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318"/>
    </row>
    <row r="56" spans="1:30" ht="15" customHeight="1">
      <c r="A56" s="223"/>
      <c r="B56" s="316"/>
    </row>
    <row r="57" spans="1:30" ht="15" customHeight="1">
      <c r="A57" s="223"/>
      <c r="B57" s="271" t="s">
        <v>5666</v>
      </c>
      <c r="C57" s="223"/>
      <c r="D57" s="223"/>
      <c r="E57" s="223"/>
      <c r="F57" s="223"/>
      <c r="G57" s="223"/>
      <c r="H57" s="223"/>
      <c r="I57" s="223"/>
      <c r="J57" s="223"/>
      <c r="K57" s="223"/>
      <c r="L57" s="223"/>
      <c r="M57" s="223"/>
      <c r="N57" s="223"/>
      <c r="O57" s="223"/>
      <c r="P57" s="223"/>
      <c r="Q57" s="223"/>
      <c r="R57" s="223"/>
      <c r="S57" s="223"/>
      <c r="T57" s="223"/>
      <c r="U57" s="223"/>
      <c r="V57" s="223"/>
      <c r="W57" s="223"/>
      <c r="X57" s="223"/>
      <c r="Y57" s="223"/>
      <c r="Z57" s="223"/>
      <c r="AA57" s="223"/>
      <c r="AB57" s="223"/>
      <c r="AC57" s="223"/>
      <c r="AD57" s="223"/>
    </row>
    <row r="58" spans="1:30" ht="24" customHeight="1">
      <c r="A58" s="223"/>
      <c r="C58" s="332" t="s">
        <v>5667</v>
      </c>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318"/>
    </row>
    <row r="59" spans="1:30" ht="15" customHeight="1">
      <c r="A59" s="223"/>
      <c r="B59" s="316"/>
    </row>
    <row r="60" spans="1:30" ht="15" customHeight="1">
      <c r="A60" s="223"/>
      <c r="B60" s="271" t="s">
        <v>5668</v>
      </c>
      <c r="C60" s="223"/>
      <c r="D60" s="223"/>
      <c r="E60" s="223"/>
      <c r="F60" s="223"/>
      <c r="G60" s="223"/>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row>
    <row r="61" spans="1:30" ht="24" customHeight="1">
      <c r="A61" s="223"/>
      <c r="C61" s="332" t="s">
        <v>5669</v>
      </c>
      <c r="D61" s="318"/>
      <c r="E61" s="318"/>
      <c r="F61" s="318"/>
      <c r="G61" s="318"/>
      <c r="H61" s="318"/>
      <c r="I61" s="318"/>
      <c r="J61" s="318"/>
      <c r="K61" s="318"/>
      <c r="L61" s="318"/>
      <c r="M61" s="318"/>
      <c r="N61" s="318"/>
      <c r="O61" s="318"/>
      <c r="P61" s="318"/>
      <c r="Q61" s="318"/>
      <c r="R61" s="318"/>
      <c r="S61" s="318"/>
      <c r="T61" s="318"/>
      <c r="U61" s="318"/>
      <c r="V61" s="318"/>
      <c r="W61" s="318"/>
      <c r="X61" s="318"/>
      <c r="Y61" s="318"/>
      <c r="Z61" s="318"/>
      <c r="AA61" s="318"/>
      <c r="AB61" s="318"/>
      <c r="AC61" s="318"/>
      <c r="AD61" s="318"/>
    </row>
    <row r="62" spans="1:30" ht="15" customHeight="1">
      <c r="A62" s="223"/>
      <c r="C62" s="223"/>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row>
    <row r="63" spans="1:30" ht="15" customHeight="1">
      <c r="A63" s="223"/>
      <c r="B63" s="271" t="s">
        <v>5670</v>
      </c>
      <c r="C63" s="223"/>
      <c r="D63" s="223"/>
      <c r="E63" s="223"/>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row>
    <row r="64" spans="1:30" ht="24" customHeight="1">
      <c r="A64" s="223"/>
      <c r="C64" s="332" t="s">
        <v>5671</v>
      </c>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318"/>
    </row>
    <row r="65" spans="1:30" ht="15" customHeight="1">
      <c r="A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row>
    <row r="66" spans="1:30" ht="15" customHeight="1">
      <c r="A66" s="223"/>
      <c r="B66" s="271" t="s">
        <v>5672</v>
      </c>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row>
    <row r="67" spans="1:30" ht="24" customHeight="1">
      <c r="A67" s="223"/>
      <c r="B67" s="223"/>
      <c r="C67" s="332" t="s">
        <v>5673</v>
      </c>
      <c r="D67" s="318"/>
      <c r="E67" s="318"/>
      <c r="F67" s="318"/>
      <c r="G67" s="318"/>
      <c r="H67" s="318"/>
      <c r="I67" s="318"/>
      <c r="J67" s="318"/>
      <c r="K67" s="318"/>
      <c r="L67" s="318"/>
      <c r="M67" s="318"/>
      <c r="N67" s="318"/>
      <c r="O67" s="318"/>
      <c r="P67" s="318"/>
      <c r="Q67" s="318"/>
      <c r="R67" s="318"/>
      <c r="S67" s="318"/>
      <c r="T67" s="318"/>
      <c r="U67" s="318"/>
      <c r="V67" s="318"/>
      <c r="W67" s="318"/>
      <c r="X67" s="318"/>
      <c r="Y67" s="318"/>
      <c r="Z67" s="318"/>
      <c r="AA67" s="318"/>
      <c r="AB67" s="318"/>
      <c r="AC67" s="318"/>
      <c r="AD67" s="318"/>
    </row>
    <row r="68" spans="1:30" ht="15" customHeight="1">
      <c r="A68" s="223"/>
      <c r="C68" s="223"/>
      <c r="D68" s="223"/>
      <c r="E68" s="223"/>
      <c r="F68" s="223"/>
      <c r="G68" s="223"/>
      <c r="H68" s="223"/>
      <c r="I68" s="223"/>
      <c r="J68" s="223"/>
      <c r="K68" s="223"/>
      <c r="L68" s="223"/>
      <c r="M68" s="223"/>
      <c r="N68" s="223"/>
      <c r="O68" s="223"/>
      <c r="P68" s="223"/>
      <c r="Q68" s="223"/>
      <c r="R68" s="223"/>
      <c r="S68" s="223"/>
      <c r="T68" s="223"/>
      <c r="U68" s="223"/>
      <c r="V68" s="223"/>
      <c r="W68" s="223"/>
      <c r="X68" s="223"/>
      <c r="Y68" s="223"/>
      <c r="Z68" s="223"/>
      <c r="AA68" s="223"/>
      <c r="AB68" s="223"/>
      <c r="AC68" s="223"/>
      <c r="AD68" s="223"/>
    </row>
    <row r="69" spans="1:30" ht="15" customHeight="1">
      <c r="A69" s="223"/>
      <c r="B69" s="271" t="s">
        <v>5198</v>
      </c>
      <c r="C69" s="223"/>
      <c r="D69" s="223"/>
      <c r="E69" s="223"/>
      <c r="F69" s="223"/>
      <c r="G69" s="223"/>
      <c r="H69" s="223"/>
      <c r="I69" s="223"/>
      <c r="J69" s="223"/>
      <c r="K69" s="223"/>
      <c r="L69" s="223"/>
      <c r="M69" s="223"/>
      <c r="N69" s="223"/>
      <c r="O69" s="223"/>
      <c r="P69" s="223"/>
      <c r="Q69" s="223"/>
      <c r="R69" s="223"/>
      <c r="S69" s="223"/>
      <c r="T69" s="223"/>
      <c r="U69" s="223"/>
      <c r="V69" s="223"/>
      <c r="W69" s="223"/>
      <c r="X69" s="223"/>
      <c r="Y69" s="223"/>
      <c r="Z69" s="223"/>
      <c r="AA69" s="223"/>
      <c r="AB69" s="223"/>
      <c r="AC69" s="223"/>
      <c r="AD69" s="223"/>
    </row>
    <row r="70" spans="1:30" ht="36" customHeight="1">
      <c r="A70" s="223"/>
      <c r="B70" s="223"/>
      <c r="C70" s="332" t="s">
        <v>5674</v>
      </c>
      <c r="D70" s="318"/>
      <c r="E70" s="318"/>
      <c r="F70" s="318"/>
      <c r="G70" s="318"/>
      <c r="H70" s="318"/>
      <c r="I70" s="318"/>
      <c r="J70" s="318"/>
      <c r="K70" s="318"/>
      <c r="L70" s="318"/>
      <c r="M70" s="318"/>
      <c r="N70" s="318"/>
      <c r="O70" s="318"/>
      <c r="P70" s="318"/>
      <c r="Q70" s="318"/>
      <c r="R70" s="318"/>
      <c r="S70" s="318"/>
      <c r="T70" s="318"/>
      <c r="U70" s="318"/>
      <c r="V70" s="318"/>
      <c r="W70" s="318"/>
      <c r="X70" s="318"/>
      <c r="Y70" s="318"/>
      <c r="Z70" s="318"/>
      <c r="AA70" s="318"/>
      <c r="AB70" s="318"/>
      <c r="AC70" s="318"/>
      <c r="AD70" s="318"/>
    </row>
    <row r="71" spans="1:30" ht="15" customHeight="1"/>
    <row r="72" spans="1:30" ht="15" customHeight="1"/>
    <row r="73" spans="1:30" ht="15" customHeight="1"/>
    <row r="74" spans="1:30" ht="15" customHeight="1"/>
    <row r="75" spans="1:30" ht="15" customHeight="1"/>
    <row r="76" spans="1:30" ht="15" customHeight="1"/>
  </sheetData>
  <sheetProtection algorithmName="SHA-512" hashValue="0mqx0SUgqNxDHCLoqlKj2lsJlvjO2canrbn8QVUP0iMcsoknTngBGRAy8XV5K4EoEfUD/l9aSobXoAtOTJxxhg==" saltValue="SnD0q8QfcdLwtU+OQk66Qw==" spinCount="100000" sheet="1" objects="1" scenarios="1"/>
  <mergeCells count="28">
    <mergeCell ref="C70:AD70"/>
    <mergeCell ref="B7:AD7"/>
    <mergeCell ref="C67:AD67"/>
    <mergeCell ref="C37:AD37"/>
    <mergeCell ref="C28:AD28"/>
    <mergeCell ref="C13:AD13"/>
    <mergeCell ref="C49:AD49"/>
    <mergeCell ref="C34:AD34"/>
    <mergeCell ref="C64:AD64"/>
    <mergeCell ref="C46:AD46"/>
    <mergeCell ref="C61:AD61"/>
    <mergeCell ref="C52:AD52"/>
    <mergeCell ref="B1:AD1"/>
    <mergeCell ref="AA9:AD9"/>
    <mergeCell ref="C58:AD58"/>
    <mergeCell ref="D15:AD15"/>
    <mergeCell ref="N10:O10"/>
    <mergeCell ref="B10:L10"/>
    <mergeCell ref="C25:AD25"/>
    <mergeCell ref="C55:AD55"/>
    <mergeCell ref="D19:AD19"/>
    <mergeCell ref="C22:AD22"/>
    <mergeCell ref="C40:AD40"/>
    <mergeCell ref="C31:AD31"/>
    <mergeCell ref="C43:AD43"/>
    <mergeCell ref="B3:AD3"/>
    <mergeCell ref="D17:AD17"/>
    <mergeCell ref="B5:AD5"/>
  </mergeCells>
  <hyperlinks>
    <hyperlink ref="AA9" location="Índice!B33" display="Índice" xr:uid="{00000000-0004-0000-0B00-000000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XII
Glosario</oddHeader>
    <oddFooter>&amp;LCenso Nacional de Gobiernos Estatales 2025&amp;R&amp;P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E574"/>
  <sheetViews>
    <sheetView showGridLines="0" tabSelected="1" zoomScaleNormal="100" workbookViewId="0">
      <selection activeCell="B5" sqref="B5:AD5"/>
    </sheetView>
  </sheetViews>
  <sheetFormatPr baseColWidth="10" defaultColWidth="0" defaultRowHeight="14.25" zeroHeight="1"/>
  <cols>
    <col min="1" max="1" width="5.75" style="51" customWidth="1"/>
    <col min="2" max="30" width="3.75" style="51" customWidth="1"/>
    <col min="31" max="31" width="5.75" style="51" customWidth="1"/>
    <col min="32" max="33" width="11.375" style="51" hidden="1" customWidth="1"/>
    <col min="34" max="74" width="5.75" hidden="1" customWidth="1"/>
    <col min="75" max="109" width="0" hidden="1" customWidth="1"/>
    <col min="110" max="16384" width="11.375" hidden="1"/>
  </cols>
  <sheetData>
    <row r="1" spans="1:109" ht="173.25" customHeight="1">
      <c r="A1" s="32"/>
      <c r="B1" s="319" t="s">
        <v>0</v>
      </c>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c r="AE1" s="32"/>
      <c r="AF1" s="32"/>
      <c r="AG1" s="32"/>
    </row>
    <row r="2" spans="1:109" ht="15" customHeight="1">
      <c r="A2" s="33"/>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4" t="s">
        <v>22</v>
      </c>
      <c r="AI2" s="35" t="s">
        <v>23</v>
      </c>
      <c r="AK2" s="36"/>
      <c r="AL2" s="34" t="s">
        <v>24</v>
      </c>
      <c r="AM2" s="35" t="s">
        <v>25</v>
      </c>
      <c r="AO2" s="36"/>
      <c r="AP2" s="36"/>
      <c r="BW2" s="37"/>
      <c r="BX2" s="36"/>
      <c r="BY2" s="36"/>
    </row>
    <row r="3" spans="1:109" ht="45" customHeight="1">
      <c r="A3" s="38"/>
      <c r="B3" s="323" t="s">
        <v>1</v>
      </c>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9"/>
      <c r="AF3" s="39"/>
      <c r="AG3" s="39"/>
      <c r="AH3" s="40"/>
      <c r="AI3" s="40"/>
      <c r="AK3" s="36"/>
      <c r="AL3" s="41"/>
      <c r="AM3" s="41"/>
      <c r="AO3" s="36"/>
      <c r="AP3" s="36">
        <v>1</v>
      </c>
      <c r="AQ3" s="42" t="s">
        <v>26</v>
      </c>
      <c r="AR3" s="42" t="s">
        <v>27</v>
      </c>
      <c r="AS3" s="42" t="s">
        <v>28</v>
      </c>
      <c r="AT3" s="42" t="s">
        <v>29</v>
      </c>
      <c r="AU3" s="42" t="s">
        <v>30</v>
      </c>
      <c r="AV3" s="42" t="s">
        <v>31</v>
      </c>
      <c r="AW3" s="42" t="s">
        <v>32</v>
      </c>
      <c r="AX3" s="42" t="s">
        <v>33</v>
      </c>
      <c r="AY3" s="42" t="s">
        <v>34</v>
      </c>
      <c r="AZ3" s="42" t="s">
        <v>35</v>
      </c>
      <c r="BA3" s="42" t="s">
        <v>36</v>
      </c>
      <c r="BB3" s="42" t="s">
        <v>37</v>
      </c>
      <c r="BC3" s="42" t="s">
        <v>38</v>
      </c>
      <c r="BD3" s="42" t="s">
        <v>39</v>
      </c>
      <c r="BE3" s="42" t="s">
        <v>40</v>
      </c>
      <c r="BF3" s="42" t="s">
        <v>41</v>
      </c>
      <c r="BG3" s="42" t="s">
        <v>42</v>
      </c>
      <c r="BH3" s="42" t="s">
        <v>43</v>
      </c>
      <c r="BI3" s="42" t="s">
        <v>44</v>
      </c>
      <c r="BJ3" s="42" t="s">
        <v>45</v>
      </c>
      <c r="BK3" s="42" t="s">
        <v>46</v>
      </c>
      <c r="BL3" s="42" t="s">
        <v>47</v>
      </c>
      <c r="BM3" s="42" t="s">
        <v>48</v>
      </c>
      <c r="BN3" s="42" t="s">
        <v>49</v>
      </c>
      <c r="BO3" s="42" t="s">
        <v>50</v>
      </c>
      <c r="BP3" s="42" t="s">
        <v>51</v>
      </c>
      <c r="BQ3" s="42" t="s">
        <v>52</v>
      </c>
      <c r="BR3" s="42" t="s">
        <v>53</v>
      </c>
      <c r="BS3" s="42" t="s">
        <v>54</v>
      </c>
      <c r="BT3" s="42" t="s">
        <v>55</v>
      </c>
      <c r="BU3" s="42" t="s">
        <v>56</v>
      </c>
      <c r="BV3" s="42" t="s">
        <v>57</v>
      </c>
      <c r="BW3" s="37"/>
      <c r="BX3" s="36"/>
      <c r="BY3" s="36"/>
      <c r="BZ3" s="42" t="s">
        <v>26</v>
      </c>
      <c r="CA3" s="42" t="s">
        <v>27</v>
      </c>
      <c r="CB3" s="42" t="s">
        <v>28</v>
      </c>
      <c r="CC3" s="42" t="s">
        <v>29</v>
      </c>
      <c r="CD3" s="42" t="s">
        <v>30</v>
      </c>
      <c r="CE3" s="42" t="s">
        <v>31</v>
      </c>
      <c r="CF3" s="42" t="s">
        <v>32</v>
      </c>
      <c r="CG3" s="42" t="s">
        <v>33</v>
      </c>
      <c r="CH3" s="42" t="s">
        <v>34</v>
      </c>
      <c r="CI3" s="42" t="s">
        <v>35</v>
      </c>
      <c r="CJ3" s="42" t="s">
        <v>36</v>
      </c>
      <c r="CK3" s="42" t="s">
        <v>37</v>
      </c>
      <c r="CL3" s="42" t="s">
        <v>38</v>
      </c>
      <c r="CM3" s="42" t="s">
        <v>39</v>
      </c>
      <c r="CN3" s="42" t="s">
        <v>40</v>
      </c>
      <c r="CO3" s="42" t="s">
        <v>41</v>
      </c>
      <c r="CP3" s="42" t="s">
        <v>42</v>
      </c>
      <c r="CQ3" s="42" t="s">
        <v>43</v>
      </c>
      <c r="CR3" s="42" t="s">
        <v>44</v>
      </c>
      <c r="CS3" s="42" t="s">
        <v>45</v>
      </c>
      <c r="CT3" s="42" t="s">
        <v>46</v>
      </c>
      <c r="CU3" s="42" t="s">
        <v>47</v>
      </c>
      <c r="CV3" s="42" t="s">
        <v>48</v>
      </c>
      <c r="CW3" s="42" t="s">
        <v>49</v>
      </c>
      <c r="CX3" s="42" t="s">
        <v>50</v>
      </c>
      <c r="CY3" s="42" t="s">
        <v>51</v>
      </c>
      <c r="CZ3" s="42" t="s">
        <v>52</v>
      </c>
      <c r="DA3" s="42" t="s">
        <v>53</v>
      </c>
      <c r="DB3" s="42" t="s">
        <v>54</v>
      </c>
      <c r="DC3" s="42" t="s">
        <v>55</v>
      </c>
      <c r="DD3" s="42" t="s">
        <v>56</v>
      </c>
      <c r="DE3" s="42" t="s">
        <v>57</v>
      </c>
    </row>
    <row r="4" spans="1:109" ht="15" customHeight="1">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43" t="s">
        <v>58</v>
      </c>
      <c r="AI4" s="41" t="s">
        <v>26</v>
      </c>
      <c r="AK4" s="36"/>
      <c r="AL4" s="40" t="str">
        <f t="shared" ref="AL4:AL67" si="0">IFERROR(IF(HLOOKUP($N$10, $BZ$3:$DE$573, $AP4, FALSE )="", "", HLOOKUP($N$10, $BZ$3:$DE$573, $AP4, FALSE)), "")</f>
        <v/>
      </c>
      <c r="AM4" s="40" t="str">
        <f t="shared" ref="AM4:AM67" si="1">IFERROR(IF(AL4="", "", HLOOKUP($N$10, $AQ$3:$BV$573, AP4, FALSE)), "")</f>
        <v/>
      </c>
      <c r="AO4" s="36"/>
      <c r="AP4" s="36">
        <v>2</v>
      </c>
      <c r="AQ4" s="44" t="s">
        <v>59</v>
      </c>
      <c r="AR4" s="44" t="s">
        <v>60</v>
      </c>
      <c r="AS4" s="44" t="s">
        <v>61</v>
      </c>
      <c r="AT4" s="44" t="s">
        <v>62</v>
      </c>
      <c r="AU4" s="44" t="s">
        <v>63</v>
      </c>
      <c r="AV4" s="44" t="s">
        <v>64</v>
      </c>
      <c r="AW4" s="44" t="s">
        <v>65</v>
      </c>
      <c r="AX4" s="44" t="s">
        <v>66</v>
      </c>
      <c r="AY4" s="44" t="s">
        <v>67</v>
      </c>
      <c r="AZ4" s="44" t="s">
        <v>68</v>
      </c>
      <c r="BA4" s="44" t="s">
        <v>69</v>
      </c>
      <c r="BB4" s="44" t="s">
        <v>70</v>
      </c>
      <c r="BC4" s="44" t="s">
        <v>71</v>
      </c>
      <c r="BD4" s="44" t="s">
        <v>72</v>
      </c>
      <c r="BE4" s="45" t="s">
        <v>73</v>
      </c>
      <c r="BF4" s="44" t="s">
        <v>74</v>
      </c>
      <c r="BG4" s="44" t="s">
        <v>75</v>
      </c>
      <c r="BH4" s="44" t="s">
        <v>76</v>
      </c>
      <c r="BI4" s="44" t="s">
        <v>77</v>
      </c>
      <c r="BJ4" s="44" t="s">
        <v>78</v>
      </c>
      <c r="BK4" s="44" t="s">
        <v>79</v>
      </c>
      <c r="BL4" s="44" t="s">
        <v>80</v>
      </c>
      <c r="BM4" s="44" t="s">
        <v>81</v>
      </c>
      <c r="BN4" s="44" t="s">
        <v>82</v>
      </c>
      <c r="BO4" s="44" t="s">
        <v>83</v>
      </c>
      <c r="BP4" s="44" t="s">
        <v>84</v>
      </c>
      <c r="BQ4" s="44" t="s">
        <v>85</v>
      </c>
      <c r="BR4" s="44" t="s">
        <v>86</v>
      </c>
      <c r="BS4" s="44" t="s">
        <v>87</v>
      </c>
      <c r="BT4" s="44" t="s">
        <v>88</v>
      </c>
      <c r="BU4" s="44" t="s">
        <v>89</v>
      </c>
      <c r="BV4" s="44" t="s">
        <v>90</v>
      </c>
      <c r="BW4" s="36"/>
      <c r="BX4" s="36"/>
      <c r="BY4" s="36"/>
      <c r="BZ4" s="46" t="s">
        <v>58</v>
      </c>
      <c r="CA4" s="46" t="s">
        <v>91</v>
      </c>
      <c r="CB4" s="46" t="s">
        <v>92</v>
      </c>
      <c r="CC4" s="46" t="s">
        <v>93</v>
      </c>
      <c r="CD4" s="46" t="s">
        <v>94</v>
      </c>
      <c r="CE4" s="46" t="s">
        <v>95</v>
      </c>
      <c r="CF4" s="46" t="s">
        <v>96</v>
      </c>
      <c r="CG4" s="46" t="s">
        <v>97</v>
      </c>
      <c r="CH4" s="46" t="s">
        <v>98</v>
      </c>
      <c r="CI4" s="46" t="s">
        <v>99</v>
      </c>
      <c r="CJ4" s="46" t="s">
        <v>94</v>
      </c>
      <c r="CK4" s="46" t="s">
        <v>100</v>
      </c>
      <c r="CL4" s="46" t="s">
        <v>101</v>
      </c>
      <c r="CM4" s="46" t="s">
        <v>102</v>
      </c>
      <c r="CN4" s="47" t="s">
        <v>103</v>
      </c>
      <c r="CO4" s="46" t="s">
        <v>104</v>
      </c>
      <c r="CP4" s="46" t="s">
        <v>105</v>
      </c>
      <c r="CQ4" s="46" t="s">
        <v>106</v>
      </c>
      <c r="CR4" s="46" t="s">
        <v>94</v>
      </c>
      <c r="CS4" s="46" t="s">
        <v>107</v>
      </c>
      <c r="CT4" s="46" t="s">
        <v>108</v>
      </c>
      <c r="CU4" s="46" t="s">
        <v>109</v>
      </c>
      <c r="CV4" s="46" t="s">
        <v>110</v>
      </c>
      <c r="CW4" s="46" t="s">
        <v>111</v>
      </c>
      <c r="CX4" s="46" t="s">
        <v>112</v>
      </c>
      <c r="CY4" s="46" t="s">
        <v>113</v>
      </c>
      <c r="CZ4" s="46" t="s">
        <v>114</v>
      </c>
      <c r="DA4" s="46" t="s">
        <v>94</v>
      </c>
      <c r="DB4" s="46" t="s">
        <v>115</v>
      </c>
      <c r="DC4" s="46" t="s">
        <v>108</v>
      </c>
      <c r="DD4" s="46" t="s">
        <v>116</v>
      </c>
      <c r="DE4" s="46" t="s">
        <v>117</v>
      </c>
    </row>
    <row r="5" spans="1:109" ht="45" customHeight="1">
      <c r="A5" s="48"/>
      <c r="B5" s="323" t="s">
        <v>2</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48"/>
      <c r="AF5" s="48"/>
      <c r="AG5" s="48"/>
      <c r="AH5" s="43" t="s">
        <v>118</v>
      </c>
      <c r="AI5" s="41" t="s">
        <v>27</v>
      </c>
      <c r="AK5" s="36"/>
      <c r="AL5" s="40" t="str">
        <f t="shared" si="0"/>
        <v/>
      </c>
      <c r="AM5" s="40" t="str">
        <f t="shared" si="1"/>
        <v/>
      </c>
      <c r="AO5" s="36"/>
      <c r="AP5" s="36">
        <v>3</v>
      </c>
      <c r="AQ5" s="44" t="s">
        <v>119</v>
      </c>
      <c r="AR5" s="44" t="s">
        <v>120</v>
      </c>
      <c r="AS5" s="44" t="s">
        <v>121</v>
      </c>
      <c r="AT5" s="44" t="s">
        <v>122</v>
      </c>
      <c r="AU5" s="44" t="s">
        <v>123</v>
      </c>
      <c r="AV5" s="44" t="s">
        <v>124</v>
      </c>
      <c r="AW5" s="44" t="s">
        <v>125</v>
      </c>
      <c r="AX5" s="44" t="s">
        <v>126</v>
      </c>
      <c r="AY5" s="44" t="s">
        <v>127</v>
      </c>
      <c r="AZ5" s="44" t="s">
        <v>128</v>
      </c>
      <c r="BA5" s="44" t="s">
        <v>129</v>
      </c>
      <c r="BB5" s="44" t="s">
        <v>130</v>
      </c>
      <c r="BC5" s="44" t="s">
        <v>131</v>
      </c>
      <c r="BD5" s="44" t="s">
        <v>132</v>
      </c>
      <c r="BE5" s="45" t="s">
        <v>133</v>
      </c>
      <c r="BF5" s="44" t="s">
        <v>134</v>
      </c>
      <c r="BG5" s="44" t="s">
        <v>135</v>
      </c>
      <c r="BH5" s="44" t="s">
        <v>136</v>
      </c>
      <c r="BI5" s="44" t="s">
        <v>137</v>
      </c>
      <c r="BJ5" s="44" t="s">
        <v>138</v>
      </c>
      <c r="BK5" s="44" t="s">
        <v>139</v>
      </c>
      <c r="BL5" s="44" t="s">
        <v>140</v>
      </c>
      <c r="BM5" s="44" t="s">
        <v>141</v>
      </c>
      <c r="BN5" s="44" t="s">
        <v>142</v>
      </c>
      <c r="BO5" s="44" t="s">
        <v>143</v>
      </c>
      <c r="BP5" s="44" t="s">
        <v>144</v>
      </c>
      <c r="BQ5" s="44" t="s">
        <v>145</v>
      </c>
      <c r="BR5" s="44" t="s">
        <v>146</v>
      </c>
      <c r="BS5" s="44" t="s">
        <v>147</v>
      </c>
      <c r="BT5" s="44" t="s">
        <v>148</v>
      </c>
      <c r="BU5" s="44" t="s">
        <v>149</v>
      </c>
      <c r="BV5" s="44" t="s">
        <v>150</v>
      </c>
      <c r="BW5" s="36"/>
      <c r="BX5" s="36"/>
      <c r="BY5" s="36"/>
      <c r="BZ5" s="46" t="s">
        <v>151</v>
      </c>
      <c r="CA5" s="46" t="s">
        <v>152</v>
      </c>
      <c r="CB5" s="46" t="s">
        <v>153</v>
      </c>
      <c r="CC5" s="46" t="s">
        <v>154</v>
      </c>
      <c r="CD5" s="46" t="s">
        <v>155</v>
      </c>
      <c r="CE5" s="46" t="s">
        <v>156</v>
      </c>
      <c r="CF5" s="46" t="s">
        <v>157</v>
      </c>
      <c r="CG5" s="46" t="s">
        <v>158</v>
      </c>
      <c r="CH5" s="46" t="s">
        <v>159</v>
      </c>
      <c r="CI5" s="46" t="s">
        <v>160</v>
      </c>
      <c r="CJ5" s="46" t="s">
        <v>161</v>
      </c>
      <c r="CK5" s="46" t="s">
        <v>162</v>
      </c>
      <c r="CL5" s="46" t="s">
        <v>163</v>
      </c>
      <c r="CM5" s="46" t="s">
        <v>164</v>
      </c>
      <c r="CN5" s="47" t="s">
        <v>165</v>
      </c>
      <c r="CO5" s="46" t="s">
        <v>166</v>
      </c>
      <c r="CP5" s="46" t="s">
        <v>167</v>
      </c>
      <c r="CQ5" s="46" t="s">
        <v>168</v>
      </c>
      <c r="CR5" s="46" t="s">
        <v>169</v>
      </c>
      <c r="CS5" s="46" t="s">
        <v>170</v>
      </c>
      <c r="CT5" s="46" t="s">
        <v>171</v>
      </c>
      <c r="CU5" s="46" t="s">
        <v>172</v>
      </c>
      <c r="CV5" s="46" t="s">
        <v>173</v>
      </c>
      <c r="CW5" s="46" t="s">
        <v>174</v>
      </c>
      <c r="CX5" s="46" t="s">
        <v>175</v>
      </c>
      <c r="CY5" s="46" t="s">
        <v>176</v>
      </c>
      <c r="CZ5" s="46" t="s">
        <v>177</v>
      </c>
      <c r="DA5" s="46" t="s">
        <v>158</v>
      </c>
      <c r="DB5" s="46" t="s">
        <v>178</v>
      </c>
      <c r="DC5" s="46" t="s">
        <v>101</v>
      </c>
      <c r="DD5" s="46" t="s">
        <v>179</v>
      </c>
      <c r="DE5" s="46" t="s">
        <v>180</v>
      </c>
    </row>
    <row r="6" spans="1:109" ht="15" customHeight="1">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3" t="s">
        <v>181</v>
      </c>
      <c r="AI6" s="41" t="s">
        <v>28</v>
      </c>
      <c r="AK6" s="36"/>
      <c r="AL6" s="40" t="str">
        <f t="shared" si="0"/>
        <v/>
      </c>
      <c r="AM6" s="40" t="str">
        <f t="shared" si="1"/>
        <v/>
      </c>
      <c r="AO6" s="36"/>
      <c r="AP6" s="36">
        <v>4</v>
      </c>
      <c r="AQ6" s="44" t="s">
        <v>182</v>
      </c>
      <c r="AR6" s="44" t="s">
        <v>183</v>
      </c>
      <c r="AS6" s="44" t="s">
        <v>184</v>
      </c>
      <c r="AT6" s="44" t="s">
        <v>185</v>
      </c>
      <c r="AU6" s="44" t="s">
        <v>186</v>
      </c>
      <c r="AV6" s="44" t="s">
        <v>187</v>
      </c>
      <c r="AW6" s="44" t="s">
        <v>188</v>
      </c>
      <c r="AX6" s="44" t="s">
        <v>189</v>
      </c>
      <c r="AY6" s="44" t="s">
        <v>190</v>
      </c>
      <c r="AZ6" s="44" t="s">
        <v>191</v>
      </c>
      <c r="BA6" s="44" t="s">
        <v>192</v>
      </c>
      <c r="BB6" s="44" t="s">
        <v>193</v>
      </c>
      <c r="BC6" s="44" t="s">
        <v>194</v>
      </c>
      <c r="BD6" s="44" t="s">
        <v>195</v>
      </c>
      <c r="BE6" s="45" t="s">
        <v>196</v>
      </c>
      <c r="BF6" s="44" t="s">
        <v>197</v>
      </c>
      <c r="BG6" s="44" t="s">
        <v>198</v>
      </c>
      <c r="BH6" s="44" t="s">
        <v>199</v>
      </c>
      <c r="BI6" s="44" t="s">
        <v>200</v>
      </c>
      <c r="BJ6" s="44" t="s">
        <v>201</v>
      </c>
      <c r="BK6" s="44" t="s">
        <v>202</v>
      </c>
      <c r="BL6" s="44" t="s">
        <v>203</v>
      </c>
      <c r="BM6" s="44" t="s">
        <v>204</v>
      </c>
      <c r="BN6" s="44" t="s">
        <v>205</v>
      </c>
      <c r="BO6" s="44" t="s">
        <v>206</v>
      </c>
      <c r="BP6" s="44" t="s">
        <v>207</v>
      </c>
      <c r="BQ6" s="44" t="s">
        <v>208</v>
      </c>
      <c r="BR6" s="44" t="s">
        <v>209</v>
      </c>
      <c r="BS6" s="44" t="s">
        <v>210</v>
      </c>
      <c r="BT6" s="44" t="s">
        <v>211</v>
      </c>
      <c r="BU6" s="44" t="s">
        <v>212</v>
      </c>
      <c r="BV6" s="44" t="s">
        <v>213</v>
      </c>
      <c r="BW6" s="36"/>
      <c r="BX6" s="36"/>
      <c r="BY6" s="36"/>
      <c r="BZ6" s="46" t="s">
        <v>214</v>
      </c>
      <c r="CA6" s="46" t="s">
        <v>215</v>
      </c>
      <c r="CB6" s="46" t="s">
        <v>216</v>
      </c>
      <c r="CC6" s="46" t="s">
        <v>217</v>
      </c>
      <c r="CD6" s="46" t="s">
        <v>218</v>
      </c>
      <c r="CE6" s="46" t="s">
        <v>219</v>
      </c>
      <c r="CF6" s="46" t="s">
        <v>220</v>
      </c>
      <c r="CG6" s="46" t="s">
        <v>218</v>
      </c>
      <c r="CH6" s="46" t="s">
        <v>221</v>
      </c>
      <c r="CI6" s="46" t="s">
        <v>222</v>
      </c>
      <c r="CJ6" s="46" t="s">
        <v>223</v>
      </c>
      <c r="CK6" s="46" t="s">
        <v>224</v>
      </c>
      <c r="CL6" s="46" t="s">
        <v>225</v>
      </c>
      <c r="CM6" s="46" t="s">
        <v>226</v>
      </c>
      <c r="CN6" s="47" t="s">
        <v>227</v>
      </c>
      <c r="CO6" s="46" t="s">
        <v>228</v>
      </c>
      <c r="CP6" s="46" t="s">
        <v>229</v>
      </c>
      <c r="CQ6" s="46" t="s">
        <v>230</v>
      </c>
      <c r="CR6" s="46" t="s">
        <v>231</v>
      </c>
      <c r="CS6" s="46" t="s">
        <v>232</v>
      </c>
      <c r="CT6" s="46" t="s">
        <v>101</v>
      </c>
      <c r="CU6" s="46" t="s">
        <v>233</v>
      </c>
      <c r="CV6" s="46" t="s">
        <v>234</v>
      </c>
      <c r="CW6" s="46" t="s">
        <v>235</v>
      </c>
      <c r="CX6" s="46" t="s">
        <v>236</v>
      </c>
      <c r="CY6" s="46" t="s">
        <v>237</v>
      </c>
      <c r="CZ6" s="46" t="s">
        <v>238</v>
      </c>
      <c r="DA6" s="46" t="s">
        <v>239</v>
      </c>
      <c r="DB6" s="46" t="s">
        <v>240</v>
      </c>
      <c r="DC6" s="46" t="s">
        <v>241</v>
      </c>
      <c r="DD6" s="46" t="s">
        <v>242</v>
      </c>
      <c r="DE6" s="46" t="s">
        <v>243</v>
      </c>
    </row>
    <row r="7" spans="1:109" ht="60" customHeight="1">
      <c r="A7" s="39"/>
      <c r="B7" s="355" t="s">
        <v>6</v>
      </c>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9"/>
      <c r="AF7" s="39"/>
      <c r="AG7" s="39"/>
      <c r="AH7" s="43" t="s">
        <v>154</v>
      </c>
      <c r="AI7" s="41" t="s">
        <v>29</v>
      </c>
      <c r="AK7" s="36"/>
      <c r="AL7" s="40" t="str">
        <f t="shared" si="0"/>
        <v/>
      </c>
      <c r="AM7" s="40" t="str">
        <f t="shared" si="1"/>
        <v/>
      </c>
      <c r="AO7" s="36"/>
      <c r="AP7" s="36">
        <v>5</v>
      </c>
      <c r="AQ7" s="44" t="s">
        <v>244</v>
      </c>
      <c r="AR7" s="44" t="s">
        <v>245</v>
      </c>
      <c r="AS7" s="44" t="s">
        <v>246</v>
      </c>
      <c r="AT7" s="44" t="s">
        <v>247</v>
      </c>
      <c r="AU7" s="44" t="s">
        <v>248</v>
      </c>
      <c r="AV7" s="44" t="s">
        <v>249</v>
      </c>
      <c r="AW7" s="44" t="s">
        <v>250</v>
      </c>
      <c r="AX7" s="44" t="s">
        <v>251</v>
      </c>
      <c r="AY7" s="44" t="s">
        <v>252</v>
      </c>
      <c r="AZ7" s="44" t="s">
        <v>253</v>
      </c>
      <c r="BA7" s="44" t="s">
        <v>254</v>
      </c>
      <c r="BB7" s="44" t="s">
        <v>255</v>
      </c>
      <c r="BC7" s="44" t="s">
        <v>256</v>
      </c>
      <c r="BD7" s="44" t="s">
        <v>257</v>
      </c>
      <c r="BE7" s="45" t="s">
        <v>258</v>
      </c>
      <c r="BF7" s="44" t="s">
        <v>259</v>
      </c>
      <c r="BG7" s="44" t="s">
        <v>260</v>
      </c>
      <c r="BH7" s="44" t="s">
        <v>261</v>
      </c>
      <c r="BI7" s="44" t="s">
        <v>262</v>
      </c>
      <c r="BJ7" s="44" t="s">
        <v>263</v>
      </c>
      <c r="BK7" s="44" t="s">
        <v>264</v>
      </c>
      <c r="BL7" s="44" t="s">
        <v>265</v>
      </c>
      <c r="BM7" s="44" t="s">
        <v>266</v>
      </c>
      <c r="BN7" s="44" t="s">
        <v>267</v>
      </c>
      <c r="BO7" s="44" t="s">
        <v>268</v>
      </c>
      <c r="BP7" s="44" t="s">
        <v>269</v>
      </c>
      <c r="BQ7" s="44" t="s">
        <v>270</v>
      </c>
      <c r="BR7" s="44" t="s">
        <v>271</v>
      </c>
      <c r="BS7" s="44" t="s">
        <v>272</v>
      </c>
      <c r="BT7" s="44" t="s">
        <v>273</v>
      </c>
      <c r="BU7" s="44" t="s">
        <v>274</v>
      </c>
      <c r="BV7" s="44" t="s">
        <v>275</v>
      </c>
      <c r="BW7" s="36"/>
      <c r="BX7" s="36"/>
      <c r="BY7" s="36"/>
      <c r="BZ7" s="46" t="s">
        <v>276</v>
      </c>
      <c r="CA7" s="46" t="s">
        <v>277</v>
      </c>
      <c r="CB7" s="46" t="s">
        <v>278</v>
      </c>
      <c r="CC7" s="46" t="s">
        <v>279</v>
      </c>
      <c r="CD7" s="46" t="s">
        <v>280</v>
      </c>
      <c r="CE7" s="46" t="s">
        <v>281</v>
      </c>
      <c r="CF7" s="46" t="s">
        <v>282</v>
      </c>
      <c r="CG7" s="46" t="s">
        <v>283</v>
      </c>
      <c r="CH7" s="46" t="s">
        <v>284</v>
      </c>
      <c r="CI7" s="46" t="s">
        <v>285</v>
      </c>
      <c r="CJ7" s="46" t="s">
        <v>286</v>
      </c>
      <c r="CK7" s="46" t="s">
        <v>287</v>
      </c>
      <c r="CL7" s="46" t="s">
        <v>288</v>
      </c>
      <c r="CM7" s="46" t="s">
        <v>289</v>
      </c>
      <c r="CN7" s="47" t="s">
        <v>290</v>
      </c>
      <c r="CO7" s="46" t="s">
        <v>291</v>
      </c>
      <c r="CP7" s="46" t="s">
        <v>292</v>
      </c>
      <c r="CQ7" s="46" t="s">
        <v>293</v>
      </c>
      <c r="CR7" s="46" t="s">
        <v>218</v>
      </c>
      <c r="CS7" s="46" t="s">
        <v>294</v>
      </c>
      <c r="CT7" s="46" t="s">
        <v>295</v>
      </c>
      <c r="CU7" s="46" t="s">
        <v>296</v>
      </c>
      <c r="CV7" s="46" t="s">
        <v>297</v>
      </c>
      <c r="CW7" s="46" t="s">
        <v>298</v>
      </c>
      <c r="CX7" s="46" t="s">
        <v>299</v>
      </c>
      <c r="CY7" s="46" t="s">
        <v>300</v>
      </c>
      <c r="CZ7" s="46" t="s">
        <v>301</v>
      </c>
      <c r="DA7" s="46" t="s">
        <v>302</v>
      </c>
      <c r="DB7" s="46" t="s">
        <v>303</v>
      </c>
      <c r="DC7" s="46" t="s">
        <v>225</v>
      </c>
      <c r="DD7" s="46" t="s">
        <v>304</v>
      </c>
      <c r="DE7" s="46" t="s">
        <v>305</v>
      </c>
    </row>
    <row r="8" spans="1:109" ht="15" customHeight="1">
      <c r="A8" s="33"/>
      <c r="B8" s="33"/>
      <c r="C8" s="33"/>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43" t="s">
        <v>306</v>
      </c>
      <c r="AI8" s="41" t="s">
        <v>30</v>
      </c>
      <c r="AK8" s="36"/>
      <c r="AL8" s="40" t="str">
        <f t="shared" si="0"/>
        <v/>
      </c>
      <c r="AM8" s="40" t="str">
        <f t="shared" si="1"/>
        <v/>
      </c>
      <c r="AO8" s="36"/>
      <c r="AP8" s="36">
        <v>6</v>
      </c>
      <c r="AQ8" s="44" t="s">
        <v>307</v>
      </c>
      <c r="AR8" s="44" t="s">
        <v>308</v>
      </c>
      <c r="AS8" s="44" t="s">
        <v>309</v>
      </c>
      <c r="AT8" s="44" t="s">
        <v>310</v>
      </c>
      <c r="AU8" s="44" t="s">
        <v>311</v>
      </c>
      <c r="AV8" s="44" t="s">
        <v>312</v>
      </c>
      <c r="AW8" s="44" t="s">
        <v>313</v>
      </c>
      <c r="AX8" s="44" t="s">
        <v>314</v>
      </c>
      <c r="AY8" s="44" t="s">
        <v>315</v>
      </c>
      <c r="AZ8" s="44" t="s">
        <v>316</v>
      </c>
      <c r="BA8" s="44" t="s">
        <v>317</v>
      </c>
      <c r="BB8" s="44" t="s">
        <v>318</v>
      </c>
      <c r="BC8" s="44" t="s">
        <v>319</v>
      </c>
      <c r="BD8" s="44" t="s">
        <v>320</v>
      </c>
      <c r="BE8" s="45" t="s">
        <v>321</v>
      </c>
      <c r="BF8" s="44" t="s">
        <v>322</v>
      </c>
      <c r="BG8" s="44" t="s">
        <v>323</v>
      </c>
      <c r="BH8" s="44" t="s">
        <v>324</v>
      </c>
      <c r="BI8" s="44" t="s">
        <v>325</v>
      </c>
      <c r="BJ8" s="44" t="s">
        <v>326</v>
      </c>
      <c r="BK8" s="44" t="s">
        <v>327</v>
      </c>
      <c r="BL8" s="44" t="s">
        <v>328</v>
      </c>
      <c r="BM8" s="44" t="s">
        <v>329</v>
      </c>
      <c r="BN8" s="44" t="s">
        <v>330</v>
      </c>
      <c r="BO8" s="44" t="s">
        <v>331</v>
      </c>
      <c r="BP8" s="44" t="s">
        <v>332</v>
      </c>
      <c r="BQ8" s="44" t="s">
        <v>333</v>
      </c>
      <c r="BR8" s="44" t="s">
        <v>334</v>
      </c>
      <c r="BS8" s="44" t="s">
        <v>335</v>
      </c>
      <c r="BT8" s="44" t="s">
        <v>336</v>
      </c>
      <c r="BU8" s="44" t="s">
        <v>337</v>
      </c>
      <c r="BV8" s="44" t="s">
        <v>338</v>
      </c>
      <c r="BW8" s="36"/>
      <c r="BX8" s="36"/>
      <c r="BY8" s="36"/>
      <c r="BZ8" s="46" t="s">
        <v>339</v>
      </c>
      <c r="CA8" s="46" t="s">
        <v>340</v>
      </c>
      <c r="CB8" s="46" t="s">
        <v>341</v>
      </c>
      <c r="CC8" s="46" t="s">
        <v>342</v>
      </c>
      <c r="CD8" s="46" t="s">
        <v>343</v>
      </c>
      <c r="CE8" s="46" t="s">
        <v>344</v>
      </c>
      <c r="CF8" s="46" t="s">
        <v>345</v>
      </c>
      <c r="CG8" s="46" t="s">
        <v>346</v>
      </c>
      <c r="CH8" s="46" t="s">
        <v>347</v>
      </c>
      <c r="CI8" s="46" t="s">
        <v>348</v>
      </c>
      <c r="CJ8" s="46" t="s">
        <v>349</v>
      </c>
      <c r="CK8" s="46" t="s">
        <v>350</v>
      </c>
      <c r="CL8" s="46" t="s">
        <v>351</v>
      </c>
      <c r="CM8" s="46" t="s">
        <v>352</v>
      </c>
      <c r="CN8" s="47" t="s">
        <v>353</v>
      </c>
      <c r="CO8" s="46" t="s">
        <v>354</v>
      </c>
      <c r="CP8" s="46" t="s">
        <v>355</v>
      </c>
      <c r="CQ8" s="46" t="s">
        <v>356</v>
      </c>
      <c r="CR8" s="46" t="s">
        <v>357</v>
      </c>
      <c r="CS8" s="46" t="s">
        <v>358</v>
      </c>
      <c r="CT8" s="46" t="s">
        <v>359</v>
      </c>
      <c r="CU8" s="46" t="s">
        <v>360</v>
      </c>
      <c r="CV8" s="46" t="s">
        <v>305</v>
      </c>
      <c r="CW8" s="46" t="s">
        <v>177</v>
      </c>
      <c r="CX8" s="46" t="s">
        <v>361</v>
      </c>
      <c r="CY8" s="46" t="s">
        <v>362</v>
      </c>
      <c r="CZ8" s="46" t="s">
        <v>363</v>
      </c>
      <c r="DA8" s="46" t="s">
        <v>364</v>
      </c>
      <c r="DB8" s="46" t="s">
        <v>365</v>
      </c>
      <c r="DC8" s="46" t="s">
        <v>366</v>
      </c>
      <c r="DD8" s="46" t="s">
        <v>367</v>
      </c>
      <c r="DE8" s="46" t="s">
        <v>368</v>
      </c>
    </row>
    <row r="9" spans="1:109" ht="15" customHeight="1" thickBot="1">
      <c r="A9" s="49"/>
      <c r="B9" s="50" t="s">
        <v>4</v>
      </c>
      <c r="N9" s="50" t="s">
        <v>5</v>
      </c>
      <c r="P9" s="39"/>
      <c r="Q9" s="39"/>
      <c r="R9" s="39"/>
      <c r="S9" s="39"/>
      <c r="T9" s="39"/>
      <c r="U9" s="39"/>
      <c r="V9" s="39"/>
      <c r="W9" s="39"/>
      <c r="X9" s="39"/>
      <c r="Y9" s="39"/>
      <c r="Z9" s="39"/>
      <c r="AA9" s="336" t="s">
        <v>3</v>
      </c>
      <c r="AB9" s="329"/>
      <c r="AC9" s="329"/>
      <c r="AD9" s="329"/>
      <c r="AE9" s="39"/>
      <c r="AF9" s="39"/>
      <c r="AG9" s="39"/>
      <c r="AH9" s="43" t="s">
        <v>156</v>
      </c>
      <c r="AI9" s="41" t="s">
        <v>31</v>
      </c>
      <c r="AK9" s="36"/>
      <c r="AL9" s="40" t="str">
        <f t="shared" si="0"/>
        <v/>
      </c>
      <c r="AM9" s="40" t="str">
        <f t="shared" si="1"/>
        <v/>
      </c>
      <c r="AO9" s="36"/>
      <c r="AP9" s="36">
        <v>7</v>
      </c>
      <c r="AQ9" s="44" t="s">
        <v>369</v>
      </c>
      <c r="AR9" s="44" t="s">
        <v>370</v>
      </c>
      <c r="AS9" s="52"/>
      <c r="AT9" s="44" t="s">
        <v>371</v>
      </c>
      <c r="AU9" s="44" t="s">
        <v>372</v>
      </c>
      <c r="AV9" s="44" t="s">
        <v>373</v>
      </c>
      <c r="AW9" s="44" t="s">
        <v>374</v>
      </c>
      <c r="AX9" s="44" t="s">
        <v>375</v>
      </c>
      <c r="AY9" s="44" t="s">
        <v>376</v>
      </c>
      <c r="AZ9" s="44" t="s">
        <v>377</v>
      </c>
      <c r="BA9" s="44" t="s">
        <v>378</v>
      </c>
      <c r="BB9" s="44" t="s">
        <v>379</v>
      </c>
      <c r="BC9" s="44" t="s">
        <v>380</v>
      </c>
      <c r="BD9" s="44" t="s">
        <v>381</v>
      </c>
      <c r="BE9" s="45" t="s">
        <v>382</v>
      </c>
      <c r="BF9" s="44" t="s">
        <v>383</v>
      </c>
      <c r="BG9" s="44" t="s">
        <v>384</v>
      </c>
      <c r="BH9" s="44" t="s">
        <v>385</v>
      </c>
      <c r="BI9" s="44" t="s">
        <v>386</v>
      </c>
      <c r="BJ9" s="44" t="s">
        <v>387</v>
      </c>
      <c r="BK9" s="44" t="s">
        <v>388</v>
      </c>
      <c r="BL9" s="44" t="s">
        <v>389</v>
      </c>
      <c r="BM9" s="44" t="s">
        <v>390</v>
      </c>
      <c r="BN9" s="44" t="s">
        <v>391</v>
      </c>
      <c r="BO9" s="44" t="s">
        <v>392</v>
      </c>
      <c r="BP9" s="44" t="s">
        <v>393</v>
      </c>
      <c r="BQ9" s="44" t="s">
        <v>394</v>
      </c>
      <c r="BR9" s="44" t="s">
        <v>395</v>
      </c>
      <c r="BS9" s="44" t="s">
        <v>396</v>
      </c>
      <c r="BT9" s="44" t="s">
        <v>397</v>
      </c>
      <c r="BU9" s="44" t="s">
        <v>398</v>
      </c>
      <c r="BV9" s="44" t="s">
        <v>399</v>
      </c>
      <c r="BW9" s="36"/>
      <c r="BX9" s="36"/>
      <c r="BY9" s="36"/>
      <c r="BZ9" s="46" t="s">
        <v>400</v>
      </c>
      <c r="CA9" s="46" t="s">
        <v>401</v>
      </c>
      <c r="CB9" s="46"/>
      <c r="CC9" s="46" t="s">
        <v>402</v>
      </c>
      <c r="CD9" s="46" t="s">
        <v>403</v>
      </c>
      <c r="CE9" s="46" t="s">
        <v>404</v>
      </c>
      <c r="CF9" s="46" t="s">
        <v>405</v>
      </c>
      <c r="CG9" s="46" t="s">
        <v>406</v>
      </c>
      <c r="CH9" s="46" t="s">
        <v>407</v>
      </c>
      <c r="CI9" s="46" t="s">
        <v>408</v>
      </c>
      <c r="CJ9" s="46" t="s">
        <v>409</v>
      </c>
      <c r="CK9" s="46" t="s">
        <v>410</v>
      </c>
      <c r="CL9" s="46" t="s">
        <v>411</v>
      </c>
      <c r="CM9" s="46" t="s">
        <v>412</v>
      </c>
      <c r="CN9" s="47" t="s">
        <v>413</v>
      </c>
      <c r="CO9" s="46" t="s">
        <v>414</v>
      </c>
      <c r="CP9" s="46" t="s">
        <v>415</v>
      </c>
      <c r="CQ9" s="46" t="s">
        <v>416</v>
      </c>
      <c r="CR9" s="46" t="s">
        <v>417</v>
      </c>
      <c r="CS9" s="46" t="s">
        <v>418</v>
      </c>
      <c r="CT9" s="46" t="s">
        <v>168</v>
      </c>
      <c r="CU9" s="46" t="s">
        <v>419</v>
      </c>
      <c r="CV9" s="46" t="s">
        <v>420</v>
      </c>
      <c r="CW9" s="46" t="s">
        <v>421</v>
      </c>
      <c r="CX9" s="46" t="s">
        <v>422</v>
      </c>
      <c r="CY9" s="46" t="s">
        <v>423</v>
      </c>
      <c r="CZ9" s="46" t="s">
        <v>424</v>
      </c>
      <c r="DA9" s="46" t="s">
        <v>425</v>
      </c>
      <c r="DB9" s="46" t="s">
        <v>426</v>
      </c>
      <c r="DC9" s="46" t="s">
        <v>427</v>
      </c>
      <c r="DD9" s="46" t="s">
        <v>428</v>
      </c>
      <c r="DE9" s="46" t="s">
        <v>429</v>
      </c>
    </row>
    <row r="10" spans="1:109" ht="15" customHeight="1" thickBot="1">
      <c r="A10" s="49"/>
      <c r="B10" s="338"/>
      <c r="C10" s="339"/>
      <c r="D10" s="339"/>
      <c r="E10" s="339"/>
      <c r="F10" s="339"/>
      <c r="G10" s="339"/>
      <c r="H10" s="339"/>
      <c r="I10" s="339"/>
      <c r="J10" s="339"/>
      <c r="K10" s="339"/>
      <c r="L10" s="340"/>
      <c r="M10" s="53"/>
      <c r="N10" s="341" t="str">
        <f>IFERROR(VLOOKUP(B10, AH4:AI35, 2, FALSE), "")</f>
        <v/>
      </c>
      <c r="O10" s="322"/>
      <c r="P10" s="39"/>
      <c r="Q10" s="39"/>
      <c r="R10" s="39"/>
      <c r="S10" s="39"/>
      <c r="T10" s="39"/>
      <c r="U10" s="39"/>
      <c r="V10" s="39"/>
      <c r="W10" s="39"/>
      <c r="X10" s="39"/>
      <c r="Y10" s="39"/>
      <c r="Z10" s="39"/>
      <c r="AA10" s="39"/>
      <c r="AB10" s="39"/>
      <c r="AC10" s="39"/>
      <c r="AD10" s="39"/>
      <c r="AE10" s="39"/>
      <c r="AF10" s="39"/>
      <c r="AG10" s="39"/>
      <c r="AH10" s="43" t="s">
        <v>430</v>
      </c>
      <c r="AI10" s="41" t="s">
        <v>32</v>
      </c>
      <c r="AK10" s="36"/>
      <c r="AL10" s="40" t="str">
        <f t="shared" si="0"/>
        <v/>
      </c>
      <c r="AM10" s="40" t="str">
        <f t="shared" si="1"/>
        <v/>
      </c>
      <c r="AO10" s="36"/>
      <c r="AP10" s="36">
        <v>8</v>
      </c>
      <c r="AQ10" s="44" t="s">
        <v>431</v>
      </c>
      <c r="AR10" s="44" t="s">
        <v>432</v>
      </c>
      <c r="AS10" s="44"/>
      <c r="AT10" s="44" t="s">
        <v>433</v>
      </c>
      <c r="AU10" s="44" t="s">
        <v>434</v>
      </c>
      <c r="AV10" s="44" t="s">
        <v>435</v>
      </c>
      <c r="AW10" s="44" t="s">
        <v>436</v>
      </c>
      <c r="AX10" s="44" t="s">
        <v>437</v>
      </c>
      <c r="AY10" s="44" t="s">
        <v>438</v>
      </c>
      <c r="AZ10" s="44" t="s">
        <v>439</v>
      </c>
      <c r="BA10" s="44" t="s">
        <v>440</v>
      </c>
      <c r="BB10" s="44" t="s">
        <v>441</v>
      </c>
      <c r="BC10" s="44" t="s">
        <v>442</v>
      </c>
      <c r="BD10" s="44" t="s">
        <v>443</v>
      </c>
      <c r="BE10" s="45" t="s">
        <v>444</v>
      </c>
      <c r="BF10" s="44" t="s">
        <v>445</v>
      </c>
      <c r="BG10" s="44" t="s">
        <v>446</v>
      </c>
      <c r="BH10" s="44" t="s">
        <v>447</v>
      </c>
      <c r="BI10" s="44" t="s">
        <v>448</v>
      </c>
      <c r="BJ10" s="44" t="s">
        <v>449</v>
      </c>
      <c r="BK10" s="44" t="s">
        <v>450</v>
      </c>
      <c r="BL10" s="44" t="s">
        <v>451</v>
      </c>
      <c r="BM10" s="44" t="s">
        <v>452</v>
      </c>
      <c r="BN10" s="44" t="s">
        <v>453</v>
      </c>
      <c r="BO10" s="44" t="s">
        <v>454</v>
      </c>
      <c r="BP10" s="44" t="s">
        <v>455</v>
      </c>
      <c r="BQ10" s="44" t="s">
        <v>456</v>
      </c>
      <c r="BR10" s="44" t="s">
        <v>457</v>
      </c>
      <c r="BS10" s="44" t="s">
        <v>458</v>
      </c>
      <c r="BT10" s="44" t="s">
        <v>459</v>
      </c>
      <c r="BU10" s="44" t="s">
        <v>460</v>
      </c>
      <c r="BV10" s="44" t="s">
        <v>461</v>
      </c>
      <c r="BW10" s="36"/>
      <c r="BX10" s="36"/>
      <c r="BY10" s="36"/>
      <c r="BZ10" s="46" t="s">
        <v>462</v>
      </c>
      <c r="CA10" s="46" t="s">
        <v>463</v>
      </c>
      <c r="CB10" s="46"/>
      <c r="CC10" s="46" t="s">
        <v>464</v>
      </c>
      <c r="CD10" s="46" t="s">
        <v>465</v>
      </c>
      <c r="CE10" s="46" t="s">
        <v>466</v>
      </c>
      <c r="CF10" s="46" t="s">
        <v>467</v>
      </c>
      <c r="CG10" s="46" t="s">
        <v>468</v>
      </c>
      <c r="CH10" s="46" t="s">
        <v>469</v>
      </c>
      <c r="CI10" s="46" t="s">
        <v>470</v>
      </c>
      <c r="CJ10" s="46" t="s">
        <v>471</v>
      </c>
      <c r="CK10" s="46" t="s">
        <v>472</v>
      </c>
      <c r="CL10" s="46" t="s">
        <v>473</v>
      </c>
      <c r="CM10" s="46" t="s">
        <v>474</v>
      </c>
      <c r="CN10" s="47" t="s">
        <v>475</v>
      </c>
      <c r="CO10" s="46" t="s">
        <v>476</v>
      </c>
      <c r="CP10" s="46" t="s">
        <v>477</v>
      </c>
      <c r="CQ10" s="46" t="s">
        <v>478</v>
      </c>
      <c r="CR10" s="46" t="s">
        <v>479</v>
      </c>
      <c r="CS10" s="46" t="s">
        <v>480</v>
      </c>
      <c r="CT10" s="46" t="s">
        <v>481</v>
      </c>
      <c r="CU10" s="46" t="s">
        <v>482</v>
      </c>
      <c r="CV10" s="46" t="s">
        <v>483</v>
      </c>
      <c r="CW10" s="46" t="s">
        <v>484</v>
      </c>
      <c r="CX10" s="46" t="s">
        <v>485</v>
      </c>
      <c r="CY10" s="46" t="s">
        <v>486</v>
      </c>
      <c r="CZ10" s="46" t="s">
        <v>487</v>
      </c>
      <c r="DA10" s="46" t="s">
        <v>488</v>
      </c>
      <c r="DB10" s="46" t="s">
        <v>489</v>
      </c>
      <c r="DC10" s="46" t="s">
        <v>490</v>
      </c>
      <c r="DD10" s="46" t="s">
        <v>491</v>
      </c>
      <c r="DE10" s="46" t="s">
        <v>492</v>
      </c>
    </row>
    <row r="11" spans="1:109" ht="15" customHeight="1" thickBot="1">
      <c r="A11" s="49"/>
      <c r="B11" s="39"/>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43" t="s">
        <v>493</v>
      </c>
      <c r="AI11" s="41" t="s">
        <v>33</v>
      </c>
      <c r="AK11" s="36"/>
      <c r="AL11" s="40" t="str">
        <f t="shared" si="0"/>
        <v/>
      </c>
      <c r="AM11" s="40" t="str">
        <f t="shared" si="1"/>
        <v/>
      </c>
      <c r="AO11" s="36"/>
      <c r="AP11" s="36">
        <v>9</v>
      </c>
      <c r="AQ11" s="44" t="s">
        <v>494</v>
      </c>
      <c r="AR11" s="52"/>
      <c r="AS11" s="44"/>
      <c r="AT11" s="44" t="s">
        <v>495</v>
      </c>
      <c r="AU11" s="44" t="s">
        <v>496</v>
      </c>
      <c r="AV11" s="44" t="s">
        <v>497</v>
      </c>
      <c r="AW11" s="44" t="s">
        <v>498</v>
      </c>
      <c r="AX11" s="44" t="s">
        <v>499</v>
      </c>
      <c r="AY11" s="44" t="s">
        <v>500</v>
      </c>
      <c r="AZ11" s="44" t="s">
        <v>501</v>
      </c>
      <c r="BA11" s="44" t="s">
        <v>502</v>
      </c>
      <c r="BB11" s="44" t="s">
        <v>503</v>
      </c>
      <c r="BC11" s="44" t="s">
        <v>504</v>
      </c>
      <c r="BD11" s="44" t="s">
        <v>505</v>
      </c>
      <c r="BE11" s="45" t="s">
        <v>506</v>
      </c>
      <c r="BF11" s="44" t="s">
        <v>507</v>
      </c>
      <c r="BG11" s="44" t="s">
        <v>508</v>
      </c>
      <c r="BH11" s="44" t="s">
        <v>509</v>
      </c>
      <c r="BI11" s="44" t="s">
        <v>510</v>
      </c>
      <c r="BJ11" s="44" t="s">
        <v>511</v>
      </c>
      <c r="BK11" s="44" t="s">
        <v>512</v>
      </c>
      <c r="BL11" s="44" t="s">
        <v>513</v>
      </c>
      <c r="BM11" s="44" t="s">
        <v>514</v>
      </c>
      <c r="BN11" s="44" t="s">
        <v>515</v>
      </c>
      <c r="BO11" s="44" t="s">
        <v>516</v>
      </c>
      <c r="BP11" s="44" t="s">
        <v>517</v>
      </c>
      <c r="BQ11" s="44" t="s">
        <v>518</v>
      </c>
      <c r="BR11" s="44" t="s">
        <v>519</v>
      </c>
      <c r="BS11" s="44" t="s">
        <v>520</v>
      </c>
      <c r="BT11" s="44" t="s">
        <v>521</v>
      </c>
      <c r="BU11" s="44" t="s">
        <v>522</v>
      </c>
      <c r="BV11" s="44" t="s">
        <v>523</v>
      </c>
      <c r="BW11" s="36"/>
      <c r="BX11" s="36"/>
      <c r="BY11" s="36"/>
      <c r="BZ11" s="46" t="s">
        <v>524</v>
      </c>
      <c r="CA11" s="46"/>
      <c r="CB11" s="46"/>
      <c r="CC11" s="46" t="s">
        <v>525</v>
      </c>
      <c r="CD11" s="46" t="s">
        <v>526</v>
      </c>
      <c r="CE11" s="46" t="s">
        <v>527</v>
      </c>
      <c r="CF11" t="s">
        <v>528</v>
      </c>
      <c r="CG11" s="46" t="s">
        <v>529</v>
      </c>
      <c r="CH11" s="46" t="s">
        <v>530</v>
      </c>
      <c r="CI11" s="46" t="s">
        <v>531</v>
      </c>
      <c r="CJ11" s="46" t="s">
        <v>532</v>
      </c>
      <c r="CK11" s="46" t="s">
        <v>533</v>
      </c>
      <c r="CL11" s="46" t="s">
        <v>534</v>
      </c>
      <c r="CM11" s="46" t="s">
        <v>535</v>
      </c>
      <c r="CN11" s="47" t="s">
        <v>536</v>
      </c>
      <c r="CO11" s="46" t="s">
        <v>537</v>
      </c>
      <c r="CP11" s="46" t="s">
        <v>487</v>
      </c>
      <c r="CQ11" s="46" t="s">
        <v>538</v>
      </c>
      <c r="CR11" s="46" t="s">
        <v>425</v>
      </c>
      <c r="CS11" s="46" t="s">
        <v>539</v>
      </c>
      <c r="CT11" s="46" t="s">
        <v>540</v>
      </c>
      <c r="CU11" s="46" t="s">
        <v>541</v>
      </c>
      <c r="CV11" s="46" t="s">
        <v>542</v>
      </c>
      <c r="CW11" s="46" t="s">
        <v>543</v>
      </c>
      <c r="CX11" s="46" t="s">
        <v>544</v>
      </c>
      <c r="CY11" s="46" t="s">
        <v>545</v>
      </c>
      <c r="CZ11" s="46" t="s">
        <v>546</v>
      </c>
      <c r="DA11" s="46" t="s">
        <v>547</v>
      </c>
      <c r="DB11" s="46" t="s">
        <v>548</v>
      </c>
      <c r="DC11" s="46" t="s">
        <v>549</v>
      </c>
      <c r="DD11" s="46" t="s">
        <v>550</v>
      </c>
      <c r="DE11" s="46" t="s">
        <v>344</v>
      </c>
    </row>
    <row r="12" spans="1:109" ht="15" customHeight="1">
      <c r="A12" s="39"/>
      <c r="B12" s="54"/>
      <c r="C12" s="55" t="s">
        <v>551</v>
      </c>
      <c r="D12" s="56"/>
      <c r="E12" s="56"/>
      <c r="F12" s="56"/>
      <c r="G12" s="56"/>
      <c r="H12" s="56"/>
      <c r="I12" s="56"/>
      <c r="J12" s="56"/>
      <c r="K12" s="56"/>
      <c r="L12" s="56"/>
      <c r="M12" s="57"/>
      <c r="N12" s="58"/>
      <c r="O12" s="59"/>
      <c r="P12" s="58"/>
      <c r="Q12" s="58"/>
      <c r="R12" s="58"/>
      <c r="S12" s="58"/>
      <c r="T12" s="58"/>
      <c r="U12" s="58"/>
      <c r="V12" s="58"/>
      <c r="W12" s="58"/>
      <c r="X12" s="58"/>
      <c r="Y12" s="58"/>
      <c r="Z12" s="58"/>
      <c r="AA12" s="58"/>
      <c r="AB12" s="58"/>
      <c r="AC12" s="58"/>
      <c r="AD12" s="60"/>
      <c r="AF12" s="61"/>
      <c r="AG12" s="61"/>
      <c r="AH12" s="43" t="s">
        <v>552</v>
      </c>
      <c r="AI12" s="41" t="s">
        <v>34</v>
      </c>
      <c r="AK12" s="36"/>
      <c r="AL12" s="40" t="str">
        <f t="shared" si="0"/>
        <v/>
      </c>
      <c r="AM12" s="40" t="str">
        <f t="shared" si="1"/>
        <v/>
      </c>
      <c r="AO12" s="36"/>
      <c r="AP12" s="36">
        <v>10</v>
      </c>
      <c r="AQ12" s="44" t="s">
        <v>553</v>
      </c>
      <c r="AR12" s="44"/>
      <c r="AS12" s="44"/>
      <c r="AT12" s="44" t="s">
        <v>554</v>
      </c>
      <c r="AU12" s="44" t="s">
        <v>555</v>
      </c>
      <c r="AV12" s="44" t="s">
        <v>556</v>
      </c>
      <c r="AW12" s="44" t="s">
        <v>557</v>
      </c>
      <c r="AX12" s="44" t="s">
        <v>558</v>
      </c>
      <c r="AY12" s="44" t="s">
        <v>559</v>
      </c>
      <c r="AZ12" s="44" t="s">
        <v>560</v>
      </c>
      <c r="BA12" s="44" t="s">
        <v>561</v>
      </c>
      <c r="BB12" s="44" t="s">
        <v>562</v>
      </c>
      <c r="BC12" s="44" t="s">
        <v>563</v>
      </c>
      <c r="BD12" s="44" t="s">
        <v>564</v>
      </c>
      <c r="BE12" s="45" t="s">
        <v>565</v>
      </c>
      <c r="BF12" s="44" t="s">
        <v>566</v>
      </c>
      <c r="BG12" s="44" t="s">
        <v>567</v>
      </c>
      <c r="BH12" s="44" t="s">
        <v>568</v>
      </c>
      <c r="BI12" s="44" t="s">
        <v>569</v>
      </c>
      <c r="BJ12" s="44" t="s">
        <v>570</v>
      </c>
      <c r="BK12" s="44" t="s">
        <v>571</v>
      </c>
      <c r="BL12" s="44" t="s">
        <v>572</v>
      </c>
      <c r="BM12" s="44" t="s">
        <v>573</v>
      </c>
      <c r="BN12" s="44" t="s">
        <v>574</v>
      </c>
      <c r="BO12" s="44" t="s">
        <v>575</v>
      </c>
      <c r="BP12" s="44" t="s">
        <v>576</v>
      </c>
      <c r="BQ12" s="44" t="s">
        <v>577</v>
      </c>
      <c r="BR12" s="44" t="s">
        <v>578</v>
      </c>
      <c r="BS12" s="44" t="s">
        <v>579</v>
      </c>
      <c r="BT12" s="44" t="s">
        <v>580</v>
      </c>
      <c r="BU12" s="44" t="s">
        <v>581</v>
      </c>
      <c r="BV12" s="44" t="s">
        <v>582</v>
      </c>
      <c r="BW12" s="36"/>
      <c r="BX12" s="36"/>
      <c r="BY12" s="36"/>
      <c r="BZ12" s="46" t="s">
        <v>583</v>
      </c>
      <c r="CA12" s="46"/>
      <c r="CB12" s="46"/>
      <c r="CC12" s="46" t="s">
        <v>584</v>
      </c>
      <c r="CD12" s="46" t="s">
        <v>585</v>
      </c>
      <c r="CE12" s="46" t="s">
        <v>586</v>
      </c>
      <c r="CF12" s="46" t="s">
        <v>587</v>
      </c>
      <c r="CG12" s="46" t="s">
        <v>588</v>
      </c>
      <c r="CH12" s="46" t="s">
        <v>228</v>
      </c>
      <c r="CI12" s="46" t="s">
        <v>589</v>
      </c>
      <c r="CJ12" s="46" t="s">
        <v>590</v>
      </c>
      <c r="CK12" s="46" t="s">
        <v>591</v>
      </c>
      <c r="CL12" s="46" t="s">
        <v>592</v>
      </c>
      <c r="CM12" s="46" t="s">
        <v>592</v>
      </c>
      <c r="CN12" s="47" t="s">
        <v>593</v>
      </c>
      <c r="CO12" s="46" t="s">
        <v>594</v>
      </c>
      <c r="CP12" s="46" t="s">
        <v>595</v>
      </c>
      <c r="CQ12" s="46" t="s">
        <v>596</v>
      </c>
      <c r="CR12" s="46" t="s">
        <v>597</v>
      </c>
      <c r="CS12" s="46" t="s">
        <v>598</v>
      </c>
      <c r="CT12" s="46" t="s">
        <v>599</v>
      </c>
      <c r="CU12" s="46" t="s">
        <v>600</v>
      </c>
      <c r="CV12" s="46" t="s">
        <v>601</v>
      </c>
      <c r="CW12" s="46" t="s">
        <v>602</v>
      </c>
      <c r="CX12" s="46" t="s">
        <v>603</v>
      </c>
      <c r="CY12" s="46" t="s">
        <v>604</v>
      </c>
      <c r="CZ12" s="46" t="s">
        <v>605</v>
      </c>
      <c r="DA12" s="46" t="s">
        <v>606</v>
      </c>
      <c r="DB12" s="46" t="s">
        <v>607</v>
      </c>
      <c r="DC12" s="46" t="s">
        <v>608</v>
      </c>
      <c r="DD12" s="46" t="s">
        <v>609</v>
      </c>
      <c r="DE12" s="46" t="s">
        <v>610</v>
      </c>
    </row>
    <row r="13" spans="1:109" ht="84" customHeight="1" thickBot="1">
      <c r="A13" s="62"/>
      <c r="B13" s="63"/>
      <c r="C13" s="343" t="s">
        <v>611</v>
      </c>
      <c r="D13" s="34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64"/>
      <c r="AF13" s="62"/>
      <c r="AG13" s="62"/>
      <c r="AH13" s="43" t="s">
        <v>348</v>
      </c>
      <c r="AI13" s="41" t="s">
        <v>35</v>
      </c>
      <c r="AK13" s="36"/>
      <c r="AL13" s="40" t="str">
        <f t="shared" si="0"/>
        <v/>
      </c>
      <c r="AM13" s="40" t="str">
        <f t="shared" si="1"/>
        <v/>
      </c>
      <c r="AO13" s="36"/>
      <c r="AP13" s="36">
        <v>11</v>
      </c>
      <c r="AQ13" s="44" t="s">
        <v>612</v>
      </c>
      <c r="AR13" s="44"/>
      <c r="AS13" s="44"/>
      <c r="AT13" s="44" t="s">
        <v>613</v>
      </c>
      <c r="AU13" s="44" t="s">
        <v>614</v>
      </c>
      <c r="AV13" s="44" t="s">
        <v>615</v>
      </c>
      <c r="AW13" s="44" t="s">
        <v>616</v>
      </c>
      <c r="AX13" s="44" t="s">
        <v>617</v>
      </c>
      <c r="AY13" s="44" t="s">
        <v>618</v>
      </c>
      <c r="AZ13" s="44" t="s">
        <v>619</v>
      </c>
      <c r="BA13" s="44" t="s">
        <v>620</v>
      </c>
      <c r="BB13" s="44" t="s">
        <v>621</v>
      </c>
      <c r="BC13" s="44" t="s">
        <v>622</v>
      </c>
      <c r="BD13" s="44" t="s">
        <v>623</v>
      </c>
      <c r="BE13" s="45" t="s">
        <v>624</v>
      </c>
      <c r="BF13" s="44" t="s">
        <v>625</v>
      </c>
      <c r="BG13" s="44" t="s">
        <v>626</v>
      </c>
      <c r="BH13" s="44" t="s">
        <v>627</v>
      </c>
      <c r="BI13" s="44" t="s">
        <v>628</v>
      </c>
      <c r="BJ13" s="44" t="s">
        <v>629</v>
      </c>
      <c r="BK13" s="44" t="s">
        <v>630</v>
      </c>
      <c r="BL13" s="44" t="s">
        <v>631</v>
      </c>
      <c r="BM13" s="44" t="s">
        <v>632</v>
      </c>
      <c r="BN13" s="44" t="s">
        <v>633</v>
      </c>
      <c r="BO13" s="44" t="s">
        <v>634</v>
      </c>
      <c r="BP13" s="44" t="s">
        <v>635</v>
      </c>
      <c r="BQ13" s="44" t="s">
        <v>636</v>
      </c>
      <c r="BR13" s="44" t="s">
        <v>637</v>
      </c>
      <c r="BS13" s="44" t="s">
        <v>638</v>
      </c>
      <c r="BT13" s="44" t="s">
        <v>639</v>
      </c>
      <c r="BU13" s="44" t="s">
        <v>640</v>
      </c>
      <c r="BV13" s="44" t="s">
        <v>641</v>
      </c>
      <c r="BW13" s="36"/>
      <c r="BX13" s="36"/>
      <c r="BY13" s="36"/>
      <c r="BZ13" s="46" t="s">
        <v>642</v>
      </c>
      <c r="CA13" s="46"/>
      <c r="CB13" s="46"/>
      <c r="CC13" s="46" t="s">
        <v>643</v>
      </c>
      <c r="CD13" s="46" t="s">
        <v>644</v>
      </c>
      <c r="CE13" s="46" t="s">
        <v>645</v>
      </c>
      <c r="CF13" s="46" t="s">
        <v>646</v>
      </c>
      <c r="CG13" s="46" t="s">
        <v>647</v>
      </c>
      <c r="CH13" s="46" t="s">
        <v>648</v>
      </c>
      <c r="CI13" s="46" t="s">
        <v>649</v>
      </c>
      <c r="CJ13" s="46" t="s">
        <v>650</v>
      </c>
      <c r="CK13" s="46" t="s">
        <v>651</v>
      </c>
      <c r="CL13" s="46" t="s">
        <v>652</v>
      </c>
      <c r="CM13" s="46" t="s">
        <v>653</v>
      </c>
      <c r="CN13" s="47" t="s">
        <v>654</v>
      </c>
      <c r="CO13" s="46" t="s">
        <v>280</v>
      </c>
      <c r="CP13" s="46" t="s">
        <v>655</v>
      </c>
      <c r="CQ13" s="46" t="s">
        <v>656</v>
      </c>
      <c r="CR13" s="46" t="s">
        <v>657</v>
      </c>
      <c r="CS13" s="46" t="s">
        <v>658</v>
      </c>
      <c r="CT13" s="46" t="s">
        <v>659</v>
      </c>
      <c r="CU13" s="46" t="s">
        <v>660</v>
      </c>
      <c r="CV13" s="46" t="s">
        <v>661</v>
      </c>
      <c r="CW13" s="46" t="s">
        <v>662</v>
      </c>
      <c r="CX13" s="46" t="s">
        <v>663</v>
      </c>
      <c r="CY13" s="46" t="s">
        <v>664</v>
      </c>
      <c r="CZ13" s="46" t="s">
        <v>665</v>
      </c>
      <c r="DA13" s="46" t="s">
        <v>666</v>
      </c>
      <c r="DB13" s="46" t="s">
        <v>667</v>
      </c>
      <c r="DC13" s="46" t="s">
        <v>668</v>
      </c>
      <c r="DD13" s="46" t="s">
        <v>669</v>
      </c>
      <c r="DE13" s="46" t="s">
        <v>670</v>
      </c>
    </row>
    <row r="14" spans="1:109" ht="15" customHeight="1" thickBot="1">
      <c r="A14" s="61"/>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F14" s="61"/>
      <c r="AG14" s="61"/>
      <c r="AH14" s="43" t="s">
        <v>671</v>
      </c>
      <c r="AI14" s="41" t="s">
        <v>36</v>
      </c>
      <c r="AK14" s="36"/>
      <c r="AL14" s="40" t="str">
        <f t="shared" si="0"/>
        <v/>
      </c>
      <c r="AM14" s="40" t="str">
        <f t="shared" si="1"/>
        <v/>
      </c>
      <c r="AO14" s="36"/>
      <c r="AP14" s="36">
        <v>12</v>
      </c>
      <c r="AQ14" s="44" t="s">
        <v>672</v>
      </c>
      <c r="AR14" s="44"/>
      <c r="AS14" s="44"/>
      <c r="AT14" s="44" t="s">
        <v>673</v>
      </c>
      <c r="AU14" s="44" t="s">
        <v>674</v>
      </c>
      <c r="AV14" s="52"/>
      <c r="AW14" s="44" t="s">
        <v>675</v>
      </c>
      <c r="AX14" s="44" t="s">
        <v>676</v>
      </c>
      <c r="AY14" s="44" t="s">
        <v>677</v>
      </c>
      <c r="AZ14" s="44" t="s">
        <v>678</v>
      </c>
      <c r="BA14" s="44" t="s">
        <v>679</v>
      </c>
      <c r="BB14" s="44" t="s">
        <v>680</v>
      </c>
      <c r="BC14" s="44" t="s">
        <v>681</v>
      </c>
      <c r="BD14" s="44" t="s">
        <v>682</v>
      </c>
      <c r="BE14" s="45" t="s">
        <v>683</v>
      </c>
      <c r="BF14" s="44" t="s">
        <v>684</v>
      </c>
      <c r="BG14" s="44" t="s">
        <v>685</v>
      </c>
      <c r="BH14" s="44" t="s">
        <v>686</v>
      </c>
      <c r="BI14" s="44" t="s">
        <v>687</v>
      </c>
      <c r="BJ14" s="44" t="s">
        <v>688</v>
      </c>
      <c r="BK14" s="44" t="s">
        <v>689</v>
      </c>
      <c r="BL14" s="44" t="s">
        <v>690</v>
      </c>
      <c r="BM14" s="44" t="s">
        <v>691</v>
      </c>
      <c r="BN14" s="44" t="s">
        <v>692</v>
      </c>
      <c r="BO14" s="44" t="s">
        <v>693</v>
      </c>
      <c r="BP14" s="44" t="s">
        <v>694</v>
      </c>
      <c r="BQ14" s="44" t="s">
        <v>695</v>
      </c>
      <c r="BR14" s="44" t="s">
        <v>696</v>
      </c>
      <c r="BS14" s="44" t="s">
        <v>697</v>
      </c>
      <c r="BT14" s="44" t="s">
        <v>698</v>
      </c>
      <c r="BU14" s="44" t="s">
        <v>699</v>
      </c>
      <c r="BV14" s="44" t="s">
        <v>700</v>
      </c>
      <c r="BW14" s="36"/>
      <c r="BX14" s="36"/>
      <c r="BY14" s="36"/>
      <c r="BZ14" s="46" t="s">
        <v>701</v>
      </c>
      <c r="CA14" s="46"/>
      <c r="CB14" s="46"/>
      <c r="CC14" s="46" t="s">
        <v>702</v>
      </c>
      <c r="CD14" s="46" t="s">
        <v>703</v>
      </c>
      <c r="CE14" s="46"/>
      <c r="CF14" s="46" t="s">
        <v>704</v>
      </c>
      <c r="CG14" s="46" t="s">
        <v>488</v>
      </c>
      <c r="CH14" s="46" t="s">
        <v>705</v>
      </c>
      <c r="CI14" s="46" t="s">
        <v>706</v>
      </c>
      <c r="CJ14" s="46" t="s">
        <v>707</v>
      </c>
      <c r="CK14" s="46" t="s">
        <v>708</v>
      </c>
      <c r="CL14" s="46" t="s">
        <v>709</v>
      </c>
      <c r="CM14" s="46" t="s">
        <v>710</v>
      </c>
      <c r="CN14" s="47" t="s">
        <v>711</v>
      </c>
      <c r="CO14" s="46" t="s">
        <v>712</v>
      </c>
      <c r="CP14" s="46" t="s">
        <v>713</v>
      </c>
      <c r="CQ14" s="46" t="s">
        <v>714</v>
      </c>
      <c r="CR14" s="46" t="s">
        <v>715</v>
      </c>
      <c r="CS14" s="46" t="s">
        <v>716</v>
      </c>
      <c r="CT14" s="46" t="s">
        <v>717</v>
      </c>
      <c r="CU14" s="46" t="s">
        <v>718</v>
      </c>
      <c r="CV14" s="46" t="s">
        <v>719</v>
      </c>
      <c r="CW14" s="46" t="s">
        <v>720</v>
      </c>
      <c r="CX14" s="46" t="s">
        <v>721</v>
      </c>
      <c r="CY14" s="46" t="s">
        <v>722</v>
      </c>
      <c r="CZ14" s="46" t="s">
        <v>723</v>
      </c>
      <c r="DA14" s="46" t="s">
        <v>724</v>
      </c>
      <c r="DB14" s="46" t="s">
        <v>725</v>
      </c>
      <c r="DC14" s="46" t="s">
        <v>726</v>
      </c>
      <c r="DD14" s="46" t="s">
        <v>727</v>
      </c>
      <c r="DE14" s="46" t="s">
        <v>728</v>
      </c>
    </row>
    <row r="15" spans="1:109" ht="15" customHeight="1">
      <c r="A15" s="39"/>
      <c r="B15" s="65"/>
      <c r="C15" s="55" t="s">
        <v>729</v>
      </c>
      <c r="D15" s="56"/>
      <c r="E15" s="56"/>
      <c r="F15" s="56"/>
      <c r="G15" s="56"/>
      <c r="H15" s="56"/>
      <c r="I15" s="56"/>
      <c r="J15" s="56"/>
      <c r="K15" s="56"/>
      <c r="L15" s="56"/>
      <c r="M15" s="57"/>
      <c r="N15" s="58"/>
      <c r="O15" s="59"/>
      <c r="P15" s="58"/>
      <c r="Q15" s="58"/>
      <c r="R15" s="58"/>
      <c r="S15" s="58"/>
      <c r="T15" s="58"/>
      <c r="U15" s="58"/>
      <c r="V15" s="58"/>
      <c r="W15" s="58"/>
      <c r="X15" s="58"/>
      <c r="Y15" s="58"/>
      <c r="Z15" s="58"/>
      <c r="AA15" s="58"/>
      <c r="AB15" s="58"/>
      <c r="AC15" s="58"/>
      <c r="AD15" s="60"/>
      <c r="AF15" s="61"/>
      <c r="AG15" s="61"/>
      <c r="AH15" s="43" t="s">
        <v>730</v>
      </c>
      <c r="AI15" s="41" t="s">
        <v>37</v>
      </c>
      <c r="AK15" s="36"/>
      <c r="AL15" s="40" t="str">
        <f t="shared" si="0"/>
        <v/>
      </c>
      <c r="AM15" s="40" t="str">
        <f t="shared" si="1"/>
        <v/>
      </c>
      <c r="AO15" s="36"/>
      <c r="AP15" s="36">
        <v>13</v>
      </c>
      <c r="AQ15" s="52"/>
      <c r="AR15" s="44"/>
      <c r="AS15" s="44"/>
      <c r="AT15" s="44" t="s">
        <v>731</v>
      </c>
      <c r="AU15" s="44" t="s">
        <v>732</v>
      </c>
      <c r="AV15" s="44"/>
      <c r="AW15" s="44" t="s">
        <v>733</v>
      </c>
      <c r="AX15" s="44" t="s">
        <v>734</v>
      </c>
      <c r="AY15" s="44" t="s">
        <v>735</v>
      </c>
      <c r="AZ15" s="44" t="s">
        <v>736</v>
      </c>
      <c r="BA15" s="44" t="s">
        <v>737</v>
      </c>
      <c r="BB15" s="44" t="s">
        <v>738</v>
      </c>
      <c r="BC15" s="44" t="s">
        <v>739</v>
      </c>
      <c r="BD15" s="44" t="s">
        <v>740</v>
      </c>
      <c r="BE15" s="45" t="s">
        <v>741</v>
      </c>
      <c r="BF15" s="44" t="s">
        <v>742</v>
      </c>
      <c r="BG15" s="44" t="s">
        <v>743</v>
      </c>
      <c r="BH15" s="44" t="s">
        <v>744</v>
      </c>
      <c r="BI15" s="44" t="s">
        <v>745</v>
      </c>
      <c r="BJ15" s="44" t="s">
        <v>746</v>
      </c>
      <c r="BK15" s="44" t="s">
        <v>747</v>
      </c>
      <c r="BL15" s="44" t="s">
        <v>748</v>
      </c>
      <c r="BM15" s="44"/>
      <c r="BN15" s="44" t="s">
        <v>749</v>
      </c>
      <c r="BO15" s="44" t="s">
        <v>750</v>
      </c>
      <c r="BP15" s="44" t="s">
        <v>751</v>
      </c>
      <c r="BQ15" s="44" t="s">
        <v>752</v>
      </c>
      <c r="BR15" s="44" t="s">
        <v>753</v>
      </c>
      <c r="BS15" s="44" t="s">
        <v>754</v>
      </c>
      <c r="BT15" s="44" t="s">
        <v>755</v>
      </c>
      <c r="BU15" s="44" t="s">
        <v>756</v>
      </c>
      <c r="BV15" s="44" t="s">
        <v>757</v>
      </c>
      <c r="BW15" s="36"/>
      <c r="BX15" s="36"/>
      <c r="BY15" s="36"/>
      <c r="BZ15" s="46"/>
      <c r="CA15" s="46"/>
      <c r="CB15" s="46"/>
      <c r="CC15" s="46" t="s">
        <v>758</v>
      </c>
      <c r="CD15" s="46" t="s">
        <v>730</v>
      </c>
      <c r="CE15" s="46"/>
      <c r="CF15" s="46" t="s">
        <v>759</v>
      </c>
      <c r="CG15" s="46" t="s">
        <v>760</v>
      </c>
      <c r="CH15" s="46" t="s">
        <v>761</v>
      </c>
      <c r="CI15" s="46" t="s">
        <v>762</v>
      </c>
      <c r="CJ15" s="46" t="s">
        <v>763</v>
      </c>
      <c r="CK15" s="46" t="s">
        <v>764</v>
      </c>
      <c r="CL15" s="46" t="s">
        <v>765</v>
      </c>
      <c r="CM15" s="46" t="s">
        <v>766</v>
      </c>
      <c r="CN15" s="47" t="s">
        <v>767</v>
      </c>
      <c r="CO15" s="46" t="s">
        <v>768</v>
      </c>
      <c r="CP15" s="46" t="s">
        <v>769</v>
      </c>
      <c r="CQ15" s="46" t="s">
        <v>770</v>
      </c>
      <c r="CR15" s="46" t="s">
        <v>771</v>
      </c>
      <c r="CS15" s="46" t="s">
        <v>772</v>
      </c>
      <c r="CT15" s="46" t="s">
        <v>773</v>
      </c>
      <c r="CU15" s="46" t="s">
        <v>774</v>
      </c>
      <c r="CV15" s="46"/>
      <c r="CW15" s="46" t="s">
        <v>775</v>
      </c>
      <c r="CX15" s="46" t="s">
        <v>776</v>
      </c>
      <c r="CY15" s="46" t="s">
        <v>777</v>
      </c>
      <c r="CZ15" s="46" t="s">
        <v>778</v>
      </c>
      <c r="DA15" s="46" t="s">
        <v>779</v>
      </c>
      <c r="DB15" s="46" t="s">
        <v>780</v>
      </c>
      <c r="DC15" s="46" t="s">
        <v>781</v>
      </c>
      <c r="DD15" s="46" t="s">
        <v>782</v>
      </c>
      <c r="DE15" s="46" t="s">
        <v>783</v>
      </c>
    </row>
    <row r="16" spans="1:109" ht="72" customHeight="1">
      <c r="A16" s="61"/>
      <c r="B16" s="66"/>
      <c r="C16" s="345" t="s">
        <v>784</v>
      </c>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67"/>
      <c r="AF16" s="61"/>
      <c r="AG16" s="61"/>
      <c r="AH16" s="43" t="s">
        <v>649</v>
      </c>
      <c r="AI16" s="41" t="s">
        <v>38</v>
      </c>
      <c r="AK16" s="36"/>
      <c r="AL16" s="40" t="str">
        <f t="shared" si="0"/>
        <v/>
      </c>
      <c r="AM16" s="40" t="str">
        <f t="shared" si="1"/>
        <v/>
      </c>
      <c r="AO16" s="36"/>
      <c r="AP16" s="36">
        <v>14</v>
      </c>
      <c r="AQ16" s="44"/>
      <c r="AR16" s="44"/>
      <c r="AS16" s="44"/>
      <c r="AT16" s="44" t="s">
        <v>785</v>
      </c>
      <c r="AU16" s="44" t="s">
        <v>786</v>
      </c>
      <c r="AV16" s="44"/>
      <c r="AW16" s="44" t="s">
        <v>787</v>
      </c>
      <c r="AX16" s="44" t="s">
        <v>788</v>
      </c>
      <c r="AY16" s="44" t="s">
        <v>789</v>
      </c>
      <c r="AZ16" s="44" t="s">
        <v>790</v>
      </c>
      <c r="BA16" s="44" t="s">
        <v>791</v>
      </c>
      <c r="BB16" s="44" t="s">
        <v>792</v>
      </c>
      <c r="BC16" s="44" t="s">
        <v>793</v>
      </c>
      <c r="BD16" s="44" t="s">
        <v>794</v>
      </c>
      <c r="BE16" s="45" t="s">
        <v>795</v>
      </c>
      <c r="BF16" s="44" t="s">
        <v>796</v>
      </c>
      <c r="BG16" s="44" t="s">
        <v>797</v>
      </c>
      <c r="BH16" s="44" t="s">
        <v>798</v>
      </c>
      <c r="BI16" s="44" t="s">
        <v>799</v>
      </c>
      <c r="BJ16" s="44" t="s">
        <v>800</v>
      </c>
      <c r="BK16" s="44" t="s">
        <v>801</v>
      </c>
      <c r="BL16" s="44" t="s">
        <v>802</v>
      </c>
      <c r="BM16" s="44"/>
      <c r="BN16" s="44" t="s">
        <v>803</v>
      </c>
      <c r="BO16" s="44" t="s">
        <v>804</v>
      </c>
      <c r="BP16" s="44" t="s">
        <v>805</v>
      </c>
      <c r="BQ16" s="44" t="s">
        <v>806</v>
      </c>
      <c r="BR16" s="44" t="s">
        <v>807</v>
      </c>
      <c r="BS16" s="44" t="s">
        <v>808</v>
      </c>
      <c r="BT16" s="44" t="s">
        <v>809</v>
      </c>
      <c r="BU16" s="44" t="s">
        <v>810</v>
      </c>
      <c r="BV16" s="44" t="s">
        <v>811</v>
      </c>
      <c r="BW16" s="36"/>
      <c r="BX16" s="36"/>
      <c r="BY16" s="36"/>
      <c r="BZ16" s="46"/>
      <c r="CA16" s="46"/>
      <c r="CB16" s="46"/>
      <c r="CC16" s="46" t="s">
        <v>812</v>
      </c>
      <c r="CD16" s="46" t="s">
        <v>649</v>
      </c>
      <c r="CE16" s="46"/>
      <c r="CF16" s="46" t="s">
        <v>813</v>
      </c>
      <c r="CG16" s="46" t="s">
        <v>814</v>
      </c>
      <c r="CH16" s="46" t="s">
        <v>305</v>
      </c>
      <c r="CI16" s="46" t="s">
        <v>815</v>
      </c>
      <c r="CJ16" s="46" t="s">
        <v>816</v>
      </c>
      <c r="CK16" s="46" t="s">
        <v>817</v>
      </c>
      <c r="CL16" s="46" t="s">
        <v>818</v>
      </c>
      <c r="CM16" s="46" t="s">
        <v>819</v>
      </c>
      <c r="CN16" s="47" t="s">
        <v>820</v>
      </c>
      <c r="CO16" s="46" t="s">
        <v>821</v>
      </c>
      <c r="CP16" s="46" t="s">
        <v>822</v>
      </c>
      <c r="CQ16" s="46" t="s">
        <v>823</v>
      </c>
      <c r="CR16" s="46" t="s">
        <v>824</v>
      </c>
      <c r="CS16" s="46" t="s">
        <v>825</v>
      </c>
      <c r="CT16" s="46" t="s">
        <v>826</v>
      </c>
      <c r="CU16" s="46" t="s">
        <v>827</v>
      </c>
      <c r="CV16" s="46"/>
      <c r="CW16" s="46" t="s">
        <v>828</v>
      </c>
      <c r="CX16" s="46" t="s">
        <v>829</v>
      </c>
      <c r="CY16" s="46" t="s">
        <v>830</v>
      </c>
      <c r="CZ16" s="46" t="s">
        <v>831</v>
      </c>
      <c r="DA16" s="46" t="s">
        <v>832</v>
      </c>
      <c r="DB16" s="46" t="s">
        <v>833</v>
      </c>
      <c r="DC16" s="46" t="s">
        <v>834</v>
      </c>
      <c r="DD16" s="46" t="s">
        <v>835</v>
      </c>
      <c r="DE16" s="46" t="s">
        <v>836</v>
      </c>
    </row>
    <row r="17" spans="1:109" ht="6.75" customHeight="1">
      <c r="A17" s="61"/>
      <c r="B17" s="66"/>
      <c r="C17" s="68"/>
      <c r="D17" s="69"/>
      <c r="E17" s="69"/>
      <c r="F17" s="69"/>
      <c r="G17" s="69"/>
      <c r="H17" s="69"/>
      <c r="I17" s="69"/>
      <c r="J17" s="69"/>
      <c r="K17" s="69"/>
      <c r="L17" s="69"/>
      <c r="M17" s="70"/>
      <c r="N17" s="71"/>
      <c r="O17" s="68"/>
      <c r="P17" s="71"/>
      <c r="Q17" s="71"/>
      <c r="R17" s="71"/>
      <c r="S17" s="71"/>
      <c r="T17" s="71"/>
      <c r="U17" s="71"/>
      <c r="V17" s="71"/>
      <c r="W17" s="71"/>
      <c r="X17" s="71"/>
      <c r="Y17" s="71"/>
      <c r="Z17" s="71"/>
      <c r="AA17" s="71"/>
      <c r="AB17" s="71"/>
      <c r="AC17" s="71"/>
      <c r="AD17" s="67"/>
      <c r="AF17" s="61"/>
      <c r="AG17" s="61"/>
      <c r="AH17" s="43" t="s">
        <v>837</v>
      </c>
      <c r="AI17" s="41" t="s">
        <v>39</v>
      </c>
      <c r="AK17" s="36"/>
      <c r="AL17" s="40" t="str">
        <f t="shared" si="0"/>
        <v/>
      </c>
      <c r="AM17" s="40" t="str">
        <f t="shared" si="1"/>
        <v/>
      </c>
      <c r="AO17" s="36"/>
      <c r="AP17" s="36">
        <v>15</v>
      </c>
      <c r="AQ17" s="44"/>
      <c r="AR17" s="44"/>
      <c r="AS17" s="44"/>
      <c r="AT17" s="52"/>
      <c r="AU17" s="44" t="s">
        <v>838</v>
      </c>
      <c r="AV17" s="44"/>
      <c r="AW17" s="44" t="s">
        <v>839</v>
      </c>
      <c r="AX17" s="44" t="s">
        <v>840</v>
      </c>
      <c r="AY17" s="44" t="s">
        <v>841</v>
      </c>
      <c r="AZ17" s="44" t="s">
        <v>842</v>
      </c>
      <c r="BA17" s="44" t="s">
        <v>843</v>
      </c>
      <c r="BB17" s="44" t="s">
        <v>844</v>
      </c>
      <c r="BC17" s="44" t="s">
        <v>845</v>
      </c>
      <c r="BD17" s="44" t="s">
        <v>846</v>
      </c>
      <c r="BE17" s="45" t="s">
        <v>847</v>
      </c>
      <c r="BF17" s="44" t="s">
        <v>848</v>
      </c>
      <c r="BG17" s="44" t="s">
        <v>849</v>
      </c>
      <c r="BH17" s="44" t="s">
        <v>850</v>
      </c>
      <c r="BI17" s="44" t="s">
        <v>851</v>
      </c>
      <c r="BJ17" s="44" t="s">
        <v>852</v>
      </c>
      <c r="BK17" s="44" t="s">
        <v>853</v>
      </c>
      <c r="BL17" s="44" t="s">
        <v>854</v>
      </c>
      <c r="BM17" s="44"/>
      <c r="BN17" s="44" t="s">
        <v>855</v>
      </c>
      <c r="BO17" s="44" t="s">
        <v>856</v>
      </c>
      <c r="BP17" s="44" t="s">
        <v>857</v>
      </c>
      <c r="BQ17" s="44" t="s">
        <v>858</v>
      </c>
      <c r="BR17" s="44" t="s">
        <v>859</v>
      </c>
      <c r="BS17" s="44" t="s">
        <v>860</v>
      </c>
      <c r="BT17" s="44" t="s">
        <v>861</v>
      </c>
      <c r="BU17" s="44" t="s">
        <v>862</v>
      </c>
      <c r="BV17" s="44" t="s">
        <v>863</v>
      </c>
      <c r="BW17" s="36"/>
      <c r="BX17" s="36"/>
      <c r="BY17" s="36"/>
      <c r="BZ17" s="46"/>
      <c r="CA17" s="46"/>
      <c r="CB17" s="46"/>
      <c r="CC17" s="46"/>
      <c r="CD17" s="46" t="s">
        <v>864</v>
      </c>
      <c r="CE17" s="46"/>
      <c r="CF17" s="46" t="s">
        <v>865</v>
      </c>
      <c r="CG17" s="46" t="s">
        <v>866</v>
      </c>
      <c r="CH17" s="46" t="s">
        <v>344</v>
      </c>
      <c r="CI17" s="46" t="s">
        <v>867</v>
      </c>
      <c r="CJ17" s="46" t="s">
        <v>868</v>
      </c>
      <c r="CK17" s="46" t="s">
        <v>305</v>
      </c>
      <c r="CL17" s="46" t="s">
        <v>869</v>
      </c>
      <c r="CM17" s="46" t="s">
        <v>870</v>
      </c>
      <c r="CN17" s="47" t="s">
        <v>871</v>
      </c>
      <c r="CO17" s="46" t="s">
        <v>872</v>
      </c>
      <c r="CP17" s="46" t="s">
        <v>873</v>
      </c>
      <c r="CQ17" s="46" t="s">
        <v>874</v>
      </c>
      <c r="CR17" s="46" t="s">
        <v>875</v>
      </c>
      <c r="CS17" s="46" t="s">
        <v>876</v>
      </c>
      <c r="CT17" s="46" t="s">
        <v>877</v>
      </c>
      <c r="CU17" s="46" t="s">
        <v>878</v>
      </c>
      <c r="CV17" s="46"/>
      <c r="CW17" s="46" t="s">
        <v>879</v>
      </c>
      <c r="CX17" s="46" t="s">
        <v>880</v>
      </c>
      <c r="CY17" s="46" t="s">
        <v>881</v>
      </c>
      <c r="CZ17" s="46" t="s">
        <v>882</v>
      </c>
      <c r="DA17" s="46" t="s">
        <v>730</v>
      </c>
      <c r="DB17" s="46" t="s">
        <v>883</v>
      </c>
      <c r="DC17" s="46" t="s">
        <v>884</v>
      </c>
      <c r="DD17" s="46" t="s">
        <v>885</v>
      </c>
      <c r="DE17" s="46" t="s">
        <v>886</v>
      </c>
    </row>
    <row r="18" spans="1:109" ht="120" customHeight="1">
      <c r="A18" s="61"/>
      <c r="B18" s="66"/>
      <c r="C18" s="345" t="s">
        <v>887</v>
      </c>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67"/>
      <c r="AF18" s="61"/>
      <c r="AG18" s="61"/>
      <c r="AH18" s="43" t="s">
        <v>888</v>
      </c>
      <c r="AI18" s="41" t="s">
        <v>40</v>
      </c>
      <c r="AK18" s="36"/>
      <c r="AL18" s="40" t="str">
        <f t="shared" si="0"/>
        <v/>
      </c>
      <c r="AM18" s="40" t="str">
        <f t="shared" si="1"/>
        <v/>
      </c>
      <c r="AO18" s="36"/>
      <c r="AP18" s="36">
        <v>16</v>
      </c>
      <c r="AQ18" s="44"/>
      <c r="AR18" s="44"/>
      <c r="AS18" s="44"/>
      <c r="AT18" s="44"/>
      <c r="AU18" s="44" t="s">
        <v>889</v>
      </c>
      <c r="AV18" s="44"/>
      <c r="AW18" s="44" t="s">
        <v>890</v>
      </c>
      <c r="AX18" s="44" t="s">
        <v>891</v>
      </c>
      <c r="AY18" s="44" t="s">
        <v>892</v>
      </c>
      <c r="AZ18" s="44" t="s">
        <v>893</v>
      </c>
      <c r="BA18" s="44" t="s">
        <v>894</v>
      </c>
      <c r="BB18" s="44" t="s">
        <v>895</v>
      </c>
      <c r="BC18" s="44" t="s">
        <v>896</v>
      </c>
      <c r="BD18" s="44" t="s">
        <v>897</v>
      </c>
      <c r="BE18" s="45" t="s">
        <v>898</v>
      </c>
      <c r="BF18" s="44" t="s">
        <v>899</v>
      </c>
      <c r="BG18" s="44" t="s">
        <v>900</v>
      </c>
      <c r="BH18" s="44" t="s">
        <v>901</v>
      </c>
      <c r="BI18" s="44" t="s">
        <v>902</v>
      </c>
      <c r="BJ18" s="44" t="s">
        <v>903</v>
      </c>
      <c r="BK18" s="44" t="s">
        <v>904</v>
      </c>
      <c r="BL18" s="44" t="s">
        <v>905</v>
      </c>
      <c r="BM18" s="44"/>
      <c r="BN18" s="44" t="s">
        <v>906</v>
      </c>
      <c r="BO18" s="44" t="s">
        <v>907</v>
      </c>
      <c r="BP18" s="44" t="s">
        <v>908</v>
      </c>
      <c r="BQ18" s="44" t="s">
        <v>909</v>
      </c>
      <c r="BR18" s="44" t="s">
        <v>910</v>
      </c>
      <c r="BS18" s="44" t="s">
        <v>911</v>
      </c>
      <c r="BT18" s="44" t="s">
        <v>912</v>
      </c>
      <c r="BU18" s="44" t="s">
        <v>913</v>
      </c>
      <c r="BV18" s="44" t="s">
        <v>914</v>
      </c>
      <c r="BW18" s="36"/>
      <c r="BX18" s="36"/>
      <c r="BY18" s="36"/>
      <c r="BZ18" s="46"/>
      <c r="CA18" s="46"/>
      <c r="CB18" s="46"/>
      <c r="CC18" s="46"/>
      <c r="CD18" s="46" t="s">
        <v>915</v>
      </c>
      <c r="CE18" s="46"/>
      <c r="CF18" s="46" t="s">
        <v>916</v>
      </c>
      <c r="CG18" s="46" t="s">
        <v>917</v>
      </c>
      <c r="CH18" s="46" t="s">
        <v>918</v>
      </c>
      <c r="CI18" s="46" t="s">
        <v>919</v>
      </c>
      <c r="CJ18" s="46" t="s">
        <v>671</v>
      </c>
      <c r="CK18" s="46" t="s">
        <v>920</v>
      </c>
      <c r="CL18" s="46" t="s">
        <v>921</v>
      </c>
      <c r="CM18" s="46" t="s">
        <v>922</v>
      </c>
      <c r="CN18" s="47" t="s">
        <v>923</v>
      </c>
      <c r="CO18" s="46" t="s">
        <v>924</v>
      </c>
      <c r="CP18" s="46" t="s">
        <v>925</v>
      </c>
      <c r="CQ18" s="46" t="s">
        <v>926</v>
      </c>
      <c r="CR18" s="46" t="s">
        <v>927</v>
      </c>
      <c r="CS18" s="46" t="s">
        <v>928</v>
      </c>
      <c r="CT18" s="46" t="s">
        <v>929</v>
      </c>
      <c r="CU18" s="46" t="s">
        <v>930</v>
      </c>
      <c r="CV18" s="46"/>
      <c r="CW18" s="46" t="s">
        <v>931</v>
      </c>
      <c r="CX18" s="46" t="s">
        <v>932</v>
      </c>
      <c r="CY18" s="46" t="s">
        <v>933</v>
      </c>
      <c r="CZ18" s="46" t="s">
        <v>934</v>
      </c>
      <c r="DA18" s="46" t="s">
        <v>935</v>
      </c>
      <c r="DB18" s="46" t="s">
        <v>936</v>
      </c>
      <c r="DC18" s="46" t="s">
        <v>937</v>
      </c>
      <c r="DD18" s="46" t="s">
        <v>938</v>
      </c>
      <c r="DE18" s="46" t="s">
        <v>939</v>
      </c>
    </row>
    <row r="19" spans="1:109" ht="6.75" customHeight="1">
      <c r="A19" s="61"/>
      <c r="B19" s="66"/>
      <c r="C19" s="68"/>
      <c r="D19" s="69"/>
      <c r="E19" s="69"/>
      <c r="F19" s="69"/>
      <c r="G19" s="69"/>
      <c r="H19" s="69"/>
      <c r="I19" s="69"/>
      <c r="J19" s="69"/>
      <c r="K19" s="69"/>
      <c r="L19" s="69"/>
      <c r="M19" s="70"/>
      <c r="N19" s="71"/>
      <c r="O19" s="68"/>
      <c r="P19" s="71"/>
      <c r="Q19" s="71"/>
      <c r="R19" s="71"/>
      <c r="S19" s="71"/>
      <c r="T19" s="71"/>
      <c r="U19" s="71"/>
      <c r="V19" s="71"/>
      <c r="W19" s="71"/>
      <c r="X19" s="71"/>
      <c r="Y19" s="71"/>
      <c r="Z19" s="71"/>
      <c r="AA19" s="71"/>
      <c r="AB19" s="71"/>
      <c r="AC19" s="71"/>
      <c r="AD19" s="67"/>
      <c r="AF19" s="61"/>
      <c r="AG19" s="61"/>
      <c r="AH19" s="43" t="s">
        <v>940</v>
      </c>
      <c r="AI19" s="41" t="s">
        <v>41</v>
      </c>
      <c r="AK19" s="36"/>
      <c r="AL19" s="40" t="str">
        <f t="shared" si="0"/>
        <v/>
      </c>
      <c r="AM19" s="40" t="str">
        <f t="shared" si="1"/>
        <v/>
      </c>
      <c r="AO19" s="36"/>
      <c r="AP19" s="36">
        <v>17</v>
      </c>
      <c r="AQ19" s="44"/>
      <c r="AR19" s="44"/>
      <c r="AS19" s="44"/>
      <c r="AT19" s="44"/>
      <c r="AU19" s="44" t="s">
        <v>941</v>
      </c>
      <c r="AV19" s="44"/>
      <c r="AW19" s="44" t="s">
        <v>942</v>
      </c>
      <c r="AX19" s="44" t="s">
        <v>943</v>
      </c>
      <c r="AY19" s="44" t="s">
        <v>944</v>
      </c>
      <c r="AZ19" s="44" t="s">
        <v>945</v>
      </c>
      <c r="BA19" s="44" t="s">
        <v>946</v>
      </c>
      <c r="BB19" s="44" t="s">
        <v>947</v>
      </c>
      <c r="BC19" s="44" t="s">
        <v>948</v>
      </c>
      <c r="BD19" s="44" t="s">
        <v>949</v>
      </c>
      <c r="BE19" s="45" t="s">
        <v>950</v>
      </c>
      <c r="BF19" s="44" t="s">
        <v>951</v>
      </c>
      <c r="BG19" s="44" t="s">
        <v>952</v>
      </c>
      <c r="BH19" s="44" t="s">
        <v>953</v>
      </c>
      <c r="BI19" s="44" t="s">
        <v>954</v>
      </c>
      <c r="BJ19" s="44" t="s">
        <v>955</v>
      </c>
      <c r="BK19" s="44" t="s">
        <v>956</v>
      </c>
      <c r="BL19" s="44" t="s">
        <v>957</v>
      </c>
      <c r="BM19" s="44"/>
      <c r="BN19" s="44" t="s">
        <v>958</v>
      </c>
      <c r="BO19" s="44" t="s">
        <v>959</v>
      </c>
      <c r="BP19" s="44" t="s">
        <v>960</v>
      </c>
      <c r="BQ19" s="44" t="s">
        <v>961</v>
      </c>
      <c r="BR19" s="44" t="s">
        <v>962</v>
      </c>
      <c r="BS19" s="44" t="s">
        <v>963</v>
      </c>
      <c r="BT19" s="44" t="s">
        <v>964</v>
      </c>
      <c r="BU19" s="44" t="s">
        <v>965</v>
      </c>
      <c r="BV19" s="44" t="s">
        <v>966</v>
      </c>
      <c r="BW19" s="36"/>
      <c r="BX19" s="36"/>
      <c r="BY19" s="36"/>
      <c r="BZ19" s="46"/>
      <c r="CA19" s="46"/>
      <c r="CB19" s="46"/>
      <c r="CC19" s="46"/>
      <c r="CD19" s="46" t="s">
        <v>967</v>
      </c>
      <c r="CE19" s="46"/>
      <c r="CF19" s="46" t="s">
        <v>968</v>
      </c>
      <c r="CG19" s="46" t="s">
        <v>969</v>
      </c>
      <c r="CH19" s="46" t="s">
        <v>970</v>
      </c>
      <c r="CI19" s="46" t="s">
        <v>971</v>
      </c>
      <c r="CJ19" s="46" t="s">
        <v>972</v>
      </c>
      <c r="CK19" s="46" t="s">
        <v>973</v>
      </c>
      <c r="CL19" s="46" t="s">
        <v>974</v>
      </c>
      <c r="CM19" s="46" t="s">
        <v>975</v>
      </c>
      <c r="CN19" s="47" t="s">
        <v>976</v>
      </c>
      <c r="CO19" s="46" t="s">
        <v>977</v>
      </c>
      <c r="CP19" s="46" t="s">
        <v>978</v>
      </c>
      <c r="CQ19" s="46" t="s">
        <v>979</v>
      </c>
      <c r="CR19" s="46" t="s">
        <v>980</v>
      </c>
      <c r="CS19" s="46" t="s">
        <v>981</v>
      </c>
      <c r="CT19" s="46" t="s">
        <v>982</v>
      </c>
      <c r="CU19" s="46" t="s">
        <v>983</v>
      </c>
      <c r="CV19" s="46"/>
      <c r="CW19" s="46" t="s">
        <v>984</v>
      </c>
      <c r="CX19" s="46" t="s">
        <v>985</v>
      </c>
      <c r="CY19" s="46" t="s">
        <v>986</v>
      </c>
      <c r="CZ19" s="46" t="s">
        <v>987</v>
      </c>
      <c r="DA19" s="46" t="s">
        <v>649</v>
      </c>
      <c r="DB19" s="46" t="s">
        <v>988</v>
      </c>
      <c r="DC19" s="46" t="s">
        <v>989</v>
      </c>
      <c r="DD19" s="46" t="s">
        <v>990</v>
      </c>
      <c r="DE19" s="46" t="s">
        <v>991</v>
      </c>
    </row>
    <row r="20" spans="1:109" ht="84" customHeight="1">
      <c r="A20" s="61"/>
      <c r="B20" s="66"/>
      <c r="C20" s="345" t="s">
        <v>992</v>
      </c>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67"/>
      <c r="AF20" s="61"/>
      <c r="AG20" s="61"/>
      <c r="AH20" s="43" t="s">
        <v>993</v>
      </c>
      <c r="AI20" s="41" t="s">
        <v>42</v>
      </c>
      <c r="AK20" s="36"/>
      <c r="AL20" s="40" t="str">
        <f t="shared" si="0"/>
        <v/>
      </c>
      <c r="AM20" s="40" t="str">
        <f t="shared" si="1"/>
        <v/>
      </c>
      <c r="AO20" s="36"/>
      <c r="AP20" s="36">
        <v>18</v>
      </c>
      <c r="AQ20" s="44"/>
      <c r="AR20" s="44"/>
      <c r="AS20" s="44"/>
      <c r="AT20" s="44"/>
      <c r="AU20" s="44" t="s">
        <v>994</v>
      </c>
      <c r="AV20" s="44"/>
      <c r="AW20" s="44" t="s">
        <v>995</v>
      </c>
      <c r="AX20" s="44" t="s">
        <v>996</v>
      </c>
      <c r="AY20" s="52"/>
      <c r="AZ20" s="44" t="s">
        <v>997</v>
      </c>
      <c r="BA20" s="44" t="s">
        <v>998</v>
      </c>
      <c r="BB20" s="44" t="s">
        <v>999</v>
      </c>
      <c r="BC20" s="44" t="s">
        <v>1000</v>
      </c>
      <c r="BD20" s="44" t="s">
        <v>1001</v>
      </c>
      <c r="BE20" s="45" t="s">
        <v>1002</v>
      </c>
      <c r="BF20" s="44" t="s">
        <v>1003</v>
      </c>
      <c r="BG20" s="44" t="s">
        <v>1004</v>
      </c>
      <c r="BH20" s="44" t="s">
        <v>1005</v>
      </c>
      <c r="BI20" s="44" t="s">
        <v>1006</v>
      </c>
      <c r="BJ20" s="44" t="s">
        <v>1007</v>
      </c>
      <c r="BK20" s="44" t="s">
        <v>1008</v>
      </c>
      <c r="BL20" s="44" t="s">
        <v>1009</v>
      </c>
      <c r="BM20" s="44"/>
      <c r="BN20" s="44" t="s">
        <v>1010</v>
      </c>
      <c r="BO20" s="44" t="s">
        <v>1011</v>
      </c>
      <c r="BP20" s="44" t="s">
        <v>1012</v>
      </c>
      <c r="BQ20" s="44" t="s">
        <v>1013</v>
      </c>
      <c r="BR20" s="44" t="s">
        <v>1014</v>
      </c>
      <c r="BS20" s="44" t="s">
        <v>1015</v>
      </c>
      <c r="BT20" s="44" t="s">
        <v>1016</v>
      </c>
      <c r="BU20" s="44" t="s">
        <v>1017</v>
      </c>
      <c r="BV20" s="44" t="s">
        <v>1018</v>
      </c>
      <c r="BW20" s="36"/>
      <c r="BX20" s="36"/>
      <c r="BY20" s="36"/>
      <c r="BZ20" s="46"/>
      <c r="CA20" s="46"/>
      <c r="CB20" s="46"/>
      <c r="CC20" s="46"/>
      <c r="CD20" s="46" t="s">
        <v>1019</v>
      </c>
      <c r="CE20" s="46"/>
      <c r="CF20" s="46" t="s">
        <v>1020</v>
      </c>
      <c r="CG20" s="46" t="s">
        <v>344</v>
      </c>
      <c r="CH20" s="46"/>
      <c r="CI20" s="46" t="s">
        <v>1021</v>
      </c>
      <c r="CJ20" s="46" t="s">
        <v>1022</v>
      </c>
      <c r="CK20" s="46" t="s">
        <v>1023</v>
      </c>
      <c r="CL20" s="46" t="s">
        <v>1024</v>
      </c>
      <c r="CM20" s="46" t="s">
        <v>1025</v>
      </c>
      <c r="CN20" s="47" t="s">
        <v>1026</v>
      </c>
      <c r="CO20" s="46" t="s">
        <v>1027</v>
      </c>
      <c r="CP20" s="46" t="s">
        <v>1028</v>
      </c>
      <c r="CQ20" s="46" t="s">
        <v>1029</v>
      </c>
      <c r="CR20" s="46" t="s">
        <v>1030</v>
      </c>
      <c r="CS20" s="46" t="s">
        <v>1031</v>
      </c>
      <c r="CT20" s="46" t="s">
        <v>1032</v>
      </c>
      <c r="CU20" s="46" t="s">
        <v>1033</v>
      </c>
      <c r="CV20" s="46"/>
      <c r="CW20" s="46" t="s">
        <v>1034</v>
      </c>
      <c r="CX20" s="46" t="s">
        <v>1035</v>
      </c>
      <c r="CY20" s="46" t="s">
        <v>1036</v>
      </c>
      <c r="CZ20" s="46" t="s">
        <v>1037</v>
      </c>
      <c r="DA20" s="46" t="s">
        <v>1038</v>
      </c>
      <c r="DB20" s="46" t="s">
        <v>1039</v>
      </c>
      <c r="DC20" s="46" t="s">
        <v>1040</v>
      </c>
      <c r="DD20" s="46" t="s">
        <v>1041</v>
      </c>
      <c r="DE20" s="46" t="s">
        <v>1042</v>
      </c>
    </row>
    <row r="21" spans="1:109" ht="6.75" customHeight="1">
      <c r="A21" s="61"/>
      <c r="B21" s="66"/>
      <c r="C21" s="72"/>
      <c r="D21" s="73"/>
      <c r="E21" s="73"/>
      <c r="F21" s="73"/>
      <c r="G21" s="73"/>
      <c r="H21" s="73"/>
      <c r="I21" s="73"/>
      <c r="J21" s="73"/>
      <c r="K21" s="73"/>
      <c r="L21" s="73"/>
      <c r="M21" s="74"/>
      <c r="N21" s="75"/>
      <c r="O21" s="72"/>
      <c r="P21" s="75"/>
      <c r="Q21" s="75"/>
      <c r="R21" s="75"/>
      <c r="S21" s="75"/>
      <c r="T21" s="75"/>
      <c r="U21" s="75"/>
      <c r="V21" s="75"/>
      <c r="W21" s="75"/>
      <c r="X21" s="75"/>
      <c r="Y21" s="75"/>
      <c r="Z21" s="75"/>
      <c r="AA21" s="75"/>
      <c r="AB21" s="75"/>
      <c r="AC21" s="75"/>
      <c r="AD21" s="67"/>
      <c r="AF21" s="61"/>
      <c r="AG21" s="61"/>
      <c r="AH21" s="43" t="s">
        <v>1043</v>
      </c>
      <c r="AI21" s="41" t="s">
        <v>43</v>
      </c>
      <c r="AK21" s="36"/>
      <c r="AL21" s="40" t="str">
        <f t="shared" si="0"/>
        <v/>
      </c>
      <c r="AM21" s="40" t="str">
        <f t="shared" si="1"/>
        <v/>
      </c>
      <c r="AO21" s="36"/>
      <c r="AP21" s="36">
        <v>19</v>
      </c>
      <c r="AQ21" s="44"/>
      <c r="AR21" s="44"/>
      <c r="AS21" s="44"/>
      <c r="AT21" s="44"/>
      <c r="AU21" s="44" t="s">
        <v>1044</v>
      </c>
      <c r="AV21" s="44"/>
      <c r="AW21" s="44" t="s">
        <v>1045</v>
      </c>
      <c r="AX21" s="44" t="s">
        <v>1046</v>
      </c>
      <c r="AY21" s="44"/>
      <c r="AZ21" s="44" t="s">
        <v>1047</v>
      </c>
      <c r="BA21" s="44" t="s">
        <v>1048</v>
      </c>
      <c r="BB21" s="44" t="s">
        <v>1049</v>
      </c>
      <c r="BC21" s="44" t="s">
        <v>1050</v>
      </c>
      <c r="BD21" s="44" t="s">
        <v>1051</v>
      </c>
      <c r="BE21" s="45" t="s">
        <v>1052</v>
      </c>
      <c r="BF21" s="44" t="s">
        <v>1053</v>
      </c>
      <c r="BG21" s="44" t="s">
        <v>1054</v>
      </c>
      <c r="BH21" s="44" t="s">
        <v>1055</v>
      </c>
      <c r="BI21" s="44" t="s">
        <v>1056</v>
      </c>
      <c r="BJ21" s="44" t="s">
        <v>1057</v>
      </c>
      <c r="BK21" s="44" t="s">
        <v>1058</v>
      </c>
      <c r="BL21" s="44" t="s">
        <v>1059</v>
      </c>
      <c r="BM21" s="44"/>
      <c r="BN21" s="44" t="s">
        <v>1060</v>
      </c>
      <c r="BO21" s="44" t="s">
        <v>1061</v>
      </c>
      <c r="BP21" s="44" t="s">
        <v>1062</v>
      </c>
      <c r="BQ21" s="44"/>
      <c r="BR21" s="44" t="s">
        <v>1063</v>
      </c>
      <c r="BS21" s="44" t="s">
        <v>1064</v>
      </c>
      <c r="BT21" s="44" t="s">
        <v>1065</v>
      </c>
      <c r="BU21" s="44" t="s">
        <v>1066</v>
      </c>
      <c r="BV21" s="44" t="s">
        <v>1067</v>
      </c>
      <c r="BW21" s="36"/>
      <c r="BX21" s="36"/>
      <c r="BY21" s="36"/>
      <c r="BZ21" s="46"/>
      <c r="CA21" s="46"/>
      <c r="CB21" s="46"/>
      <c r="CC21" s="46"/>
      <c r="CD21" s="46" t="s">
        <v>1068</v>
      </c>
      <c r="CE21" s="46"/>
      <c r="CF21" s="46" t="s">
        <v>1069</v>
      </c>
      <c r="CG21" s="46" t="s">
        <v>1070</v>
      </c>
      <c r="CH21" s="46"/>
      <c r="CI21" s="46" t="s">
        <v>1071</v>
      </c>
      <c r="CJ21" s="46" t="s">
        <v>1072</v>
      </c>
      <c r="CK21" s="46" t="s">
        <v>1073</v>
      </c>
      <c r="CL21" s="46" t="s">
        <v>1074</v>
      </c>
      <c r="CM21" s="46" t="s">
        <v>1075</v>
      </c>
      <c r="CN21" s="47" t="s">
        <v>1076</v>
      </c>
      <c r="CO21" s="46" t="s">
        <v>1077</v>
      </c>
      <c r="CP21" s="46" t="s">
        <v>1078</v>
      </c>
      <c r="CQ21" s="46" t="s">
        <v>1079</v>
      </c>
      <c r="CR21" s="46" t="s">
        <v>1080</v>
      </c>
      <c r="CS21" s="46" t="s">
        <v>1081</v>
      </c>
      <c r="CT21" s="46" t="s">
        <v>1082</v>
      </c>
      <c r="CU21" s="46" t="s">
        <v>1083</v>
      </c>
      <c r="CV21" s="46"/>
      <c r="CW21" s="46" t="s">
        <v>1084</v>
      </c>
      <c r="CX21" s="46" t="s">
        <v>1085</v>
      </c>
      <c r="CY21" s="46" t="s">
        <v>1086</v>
      </c>
      <c r="CZ21" s="46"/>
      <c r="DA21" s="46" t="s">
        <v>864</v>
      </c>
      <c r="DB21" s="46" t="s">
        <v>1087</v>
      </c>
      <c r="DC21" s="46" t="s">
        <v>537</v>
      </c>
      <c r="DD21" s="46" t="s">
        <v>1088</v>
      </c>
      <c r="DE21" s="46" t="s">
        <v>1089</v>
      </c>
    </row>
    <row r="22" spans="1:109" ht="120" customHeight="1" thickBot="1">
      <c r="A22" s="61"/>
      <c r="B22" s="76"/>
      <c r="C22" s="343" t="s">
        <v>1090</v>
      </c>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77"/>
      <c r="AF22" s="61"/>
      <c r="AG22" s="61"/>
      <c r="AH22" s="43" t="s">
        <v>1091</v>
      </c>
      <c r="AI22" s="41" t="s">
        <v>44</v>
      </c>
      <c r="AK22" s="36"/>
      <c r="AL22" s="40" t="str">
        <f t="shared" si="0"/>
        <v/>
      </c>
      <c r="AM22" s="40" t="str">
        <f t="shared" si="1"/>
        <v/>
      </c>
      <c r="AO22" s="36"/>
      <c r="AP22" s="36">
        <v>20</v>
      </c>
      <c r="AQ22" s="44"/>
      <c r="AR22" s="44"/>
      <c r="AS22" s="44"/>
      <c r="AT22" s="44"/>
      <c r="AU22" s="44" t="s">
        <v>1092</v>
      </c>
      <c r="AV22" s="44"/>
      <c r="AW22" s="44" t="s">
        <v>1093</v>
      </c>
      <c r="AX22" s="44" t="s">
        <v>1094</v>
      </c>
      <c r="AY22" s="44"/>
      <c r="AZ22" s="44" t="s">
        <v>1095</v>
      </c>
      <c r="BA22" s="44" t="s">
        <v>1096</v>
      </c>
      <c r="BB22" s="44" t="s">
        <v>1097</v>
      </c>
      <c r="BC22" s="44" t="s">
        <v>1098</v>
      </c>
      <c r="BD22" s="44" t="s">
        <v>1099</v>
      </c>
      <c r="BE22" s="45" t="s">
        <v>1100</v>
      </c>
      <c r="BF22" s="44" t="s">
        <v>1101</v>
      </c>
      <c r="BG22" s="44" t="s">
        <v>1102</v>
      </c>
      <c r="BH22" s="44" t="s">
        <v>1103</v>
      </c>
      <c r="BI22" s="44" t="s">
        <v>1104</v>
      </c>
      <c r="BJ22" s="44" t="s">
        <v>1105</v>
      </c>
      <c r="BK22" s="44" t="s">
        <v>1106</v>
      </c>
      <c r="BL22" s="44"/>
      <c r="BM22" s="44"/>
      <c r="BN22" s="44" t="s">
        <v>1107</v>
      </c>
      <c r="BO22" s="78" t="s">
        <v>1108</v>
      </c>
      <c r="BP22" s="44" t="s">
        <v>1109</v>
      </c>
      <c r="BQ22" s="44"/>
      <c r="BR22" s="44" t="s">
        <v>1110</v>
      </c>
      <c r="BS22" s="44" t="s">
        <v>1111</v>
      </c>
      <c r="BT22" s="44" t="s">
        <v>1112</v>
      </c>
      <c r="BU22" s="44" t="s">
        <v>1113</v>
      </c>
      <c r="BV22" s="44" t="s">
        <v>1114</v>
      </c>
      <c r="BW22" s="36"/>
      <c r="BX22" s="36"/>
      <c r="BY22" s="36"/>
      <c r="BZ22" s="46"/>
      <c r="CA22" s="46"/>
      <c r="CB22" s="46"/>
      <c r="CC22" s="46"/>
      <c r="CD22" s="46" t="s">
        <v>993</v>
      </c>
      <c r="CE22" s="46"/>
      <c r="CF22" s="46" t="s">
        <v>1115</v>
      </c>
      <c r="CG22" s="46" t="s">
        <v>493</v>
      </c>
      <c r="CH22" s="46"/>
      <c r="CI22" s="46" t="s">
        <v>1116</v>
      </c>
      <c r="CJ22" s="46" t="s">
        <v>1117</v>
      </c>
      <c r="CK22" s="46" t="s">
        <v>1118</v>
      </c>
      <c r="CL22" s="46" t="s">
        <v>1119</v>
      </c>
      <c r="CM22" s="46" t="s">
        <v>1120</v>
      </c>
      <c r="CN22" s="47" t="s">
        <v>1121</v>
      </c>
      <c r="CO22" s="46" t="s">
        <v>1122</v>
      </c>
      <c r="CP22" s="46" t="s">
        <v>1123</v>
      </c>
      <c r="CQ22" s="46" t="s">
        <v>1124</v>
      </c>
      <c r="CR22" s="46" t="s">
        <v>1125</v>
      </c>
      <c r="CS22" s="46" t="s">
        <v>1126</v>
      </c>
      <c r="CT22" s="46" t="s">
        <v>1127</v>
      </c>
      <c r="CU22" s="46"/>
      <c r="CV22" s="46"/>
      <c r="CW22" s="46" t="s">
        <v>1128</v>
      </c>
      <c r="CX22" s="79" t="s">
        <v>1129</v>
      </c>
      <c r="CY22" s="46" t="s">
        <v>1130</v>
      </c>
      <c r="CZ22" s="46"/>
      <c r="DA22" s="46" t="s">
        <v>1131</v>
      </c>
      <c r="DB22" s="46" t="s">
        <v>1132</v>
      </c>
      <c r="DC22" s="46" t="s">
        <v>1133</v>
      </c>
      <c r="DD22" s="46" t="s">
        <v>1134</v>
      </c>
      <c r="DE22" s="46" t="s">
        <v>1135</v>
      </c>
    </row>
    <row r="23" spans="1:109" ht="15" customHeight="1" thickBot="1">
      <c r="A23" s="61"/>
      <c r="B23" s="61"/>
      <c r="C23" s="80"/>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F23" s="61"/>
      <c r="AG23" s="61"/>
      <c r="AH23" s="43" t="s">
        <v>1136</v>
      </c>
      <c r="AI23" s="41" t="s">
        <v>45</v>
      </c>
      <c r="AK23" s="36"/>
      <c r="AL23" s="40" t="str">
        <f t="shared" si="0"/>
        <v/>
      </c>
      <c r="AM23" s="40" t="str">
        <f t="shared" si="1"/>
        <v/>
      </c>
      <c r="AO23" s="36"/>
      <c r="AP23" s="36">
        <v>21</v>
      </c>
      <c r="AQ23" s="44"/>
      <c r="AR23" s="44"/>
      <c r="AS23" s="44"/>
      <c r="AT23" s="44"/>
      <c r="AU23" s="44" t="s">
        <v>1137</v>
      </c>
      <c r="AV23" s="44"/>
      <c r="AW23" s="44" t="s">
        <v>1138</v>
      </c>
      <c r="AX23" s="44" t="s">
        <v>1139</v>
      </c>
      <c r="AY23" s="44"/>
      <c r="AZ23" s="44" t="s">
        <v>1140</v>
      </c>
      <c r="BA23" s="44" t="s">
        <v>1141</v>
      </c>
      <c r="BB23" s="44" t="s">
        <v>1142</v>
      </c>
      <c r="BC23" s="44" t="s">
        <v>1143</v>
      </c>
      <c r="BD23" s="44" t="s">
        <v>1144</v>
      </c>
      <c r="BE23" s="45" t="s">
        <v>1145</v>
      </c>
      <c r="BF23" s="44" t="s">
        <v>1146</v>
      </c>
      <c r="BG23" s="44" t="s">
        <v>1147</v>
      </c>
      <c r="BH23" s="44" t="s">
        <v>1148</v>
      </c>
      <c r="BI23" s="44" t="s">
        <v>1149</v>
      </c>
      <c r="BJ23" s="44" t="s">
        <v>1150</v>
      </c>
      <c r="BK23" s="44" t="s">
        <v>1151</v>
      </c>
      <c r="BL23" s="44"/>
      <c r="BM23" s="44"/>
      <c r="BN23" s="44" t="s">
        <v>1152</v>
      </c>
      <c r="BO23" s="78" t="s">
        <v>1153</v>
      </c>
      <c r="BP23" s="44" t="s">
        <v>1154</v>
      </c>
      <c r="BQ23" s="44"/>
      <c r="BR23" s="44" t="s">
        <v>1155</v>
      </c>
      <c r="BS23" s="44" t="s">
        <v>1156</v>
      </c>
      <c r="BT23" s="44" t="s">
        <v>1157</v>
      </c>
      <c r="BU23" s="44" t="s">
        <v>1158</v>
      </c>
      <c r="BV23" s="44" t="s">
        <v>1159</v>
      </c>
      <c r="BW23" s="36"/>
      <c r="BX23" s="36"/>
      <c r="BY23" s="36"/>
      <c r="BZ23" s="46"/>
      <c r="CA23" s="46"/>
      <c r="CB23" s="46"/>
      <c r="CC23" s="46"/>
      <c r="CD23" s="46" t="s">
        <v>1160</v>
      </c>
      <c r="CE23" s="46"/>
      <c r="CF23" s="46" t="s">
        <v>1161</v>
      </c>
      <c r="CG23" s="46" t="s">
        <v>1162</v>
      </c>
      <c r="CH23" s="46"/>
      <c r="CI23" s="46" t="s">
        <v>1163</v>
      </c>
      <c r="CJ23" s="46" t="s">
        <v>1164</v>
      </c>
      <c r="CK23" s="46" t="s">
        <v>1165</v>
      </c>
      <c r="CL23" s="46" t="s">
        <v>1166</v>
      </c>
      <c r="CM23" s="46" t="s">
        <v>1167</v>
      </c>
      <c r="CN23" s="47" t="s">
        <v>1168</v>
      </c>
      <c r="CO23" s="46" t="s">
        <v>1169</v>
      </c>
      <c r="CP23" s="46" t="s">
        <v>1170</v>
      </c>
      <c r="CQ23" s="46" t="s">
        <v>1171</v>
      </c>
      <c r="CR23" s="46" t="s">
        <v>1172</v>
      </c>
      <c r="CS23" s="46" t="s">
        <v>1173</v>
      </c>
      <c r="CT23" s="46" t="s">
        <v>1174</v>
      </c>
      <c r="CU23" s="46"/>
      <c r="CV23" s="46"/>
      <c r="CW23" s="46" t="s">
        <v>1175</v>
      </c>
      <c r="CX23" s="79" t="s">
        <v>1176</v>
      </c>
      <c r="CY23" s="46" t="s">
        <v>1177</v>
      </c>
      <c r="CZ23" s="46"/>
      <c r="DA23" s="46" t="s">
        <v>1178</v>
      </c>
      <c r="DB23" s="46" t="s">
        <v>1179</v>
      </c>
      <c r="DC23" s="46" t="s">
        <v>1180</v>
      </c>
      <c r="DD23" s="46" t="s">
        <v>1181</v>
      </c>
      <c r="DE23" s="46" t="s">
        <v>1182</v>
      </c>
    </row>
    <row r="24" spans="1:109" ht="15" customHeight="1">
      <c r="A24" s="39"/>
      <c r="B24" s="54"/>
      <c r="C24" s="55" t="s">
        <v>1183</v>
      </c>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60"/>
      <c r="AF24" s="61"/>
      <c r="AG24" s="61"/>
      <c r="AH24" s="43" t="s">
        <v>1184</v>
      </c>
      <c r="AI24" s="41" t="s">
        <v>46</v>
      </c>
      <c r="AK24" s="36"/>
      <c r="AL24" s="40" t="str">
        <f t="shared" si="0"/>
        <v/>
      </c>
      <c r="AM24" s="40" t="str">
        <f t="shared" si="1"/>
        <v/>
      </c>
      <c r="AO24" s="36"/>
      <c r="AP24" s="36">
        <v>22</v>
      </c>
      <c r="AQ24" s="44"/>
      <c r="AR24" s="44"/>
      <c r="AS24" s="44"/>
      <c r="AT24" s="44"/>
      <c r="AU24" s="44" t="s">
        <v>1185</v>
      </c>
      <c r="AV24" s="44"/>
      <c r="AW24" s="44" t="s">
        <v>1186</v>
      </c>
      <c r="AX24" s="44" t="s">
        <v>1187</v>
      </c>
      <c r="AY24" s="44"/>
      <c r="AZ24" s="44" t="s">
        <v>1188</v>
      </c>
      <c r="BA24" s="44" t="s">
        <v>1189</v>
      </c>
      <c r="BB24" s="44" t="s">
        <v>1190</v>
      </c>
      <c r="BC24" s="44" t="s">
        <v>1191</v>
      </c>
      <c r="BD24" s="44" t="s">
        <v>1192</v>
      </c>
      <c r="BE24" s="45" t="s">
        <v>1193</v>
      </c>
      <c r="BF24" s="44" t="s">
        <v>1194</v>
      </c>
      <c r="BG24" s="44" t="s">
        <v>1195</v>
      </c>
      <c r="BH24" s="44"/>
      <c r="BI24" s="44" t="s">
        <v>1196</v>
      </c>
      <c r="BJ24" s="44" t="s">
        <v>1197</v>
      </c>
      <c r="BK24" s="44" t="s">
        <v>1198</v>
      </c>
      <c r="BL24" s="44"/>
      <c r="BM24" s="44"/>
      <c r="BN24" s="44" t="s">
        <v>1199</v>
      </c>
      <c r="BO24" s="44"/>
      <c r="BP24" s="44" t="s">
        <v>1200</v>
      </c>
      <c r="BQ24" s="44"/>
      <c r="BR24" s="44" t="s">
        <v>1201</v>
      </c>
      <c r="BS24" s="44" t="s">
        <v>1202</v>
      </c>
      <c r="BT24" s="44" t="s">
        <v>1203</v>
      </c>
      <c r="BU24" s="44" t="s">
        <v>1204</v>
      </c>
      <c r="BV24" s="44" t="s">
        <v>1205</v>
      </c>
      <c r="BW24" s="36"/>
      <c r="BX24" s="36"/>
      <c r="BY24" s="36"/>
      <c r="BZ24" s="46"/>
      <c r="CA24" s="46"/>
      <c r="CB24" s="46"/>
      <c r="CC24" s="46"/>
      <c r="CD24" s="46" t="s">
        <v>1206</v>
      </c>
      <c r="CE24" s="46"/>
      <c r="CF24" s="46" t="s">
        <v>1207</v>
      </c>
      <c r="CG24" s="46" t="s">
        <v>1208</v>
      </c>
      <c r="CH24" s="46"/>
      <c r="CI24" s="46" t="s">
        <v>1209</v>
      </c>
      <c r="CJ24" s="46" t="s">
        <v>1210</v>
      </c>
      <c r="CK24" s="46" t="s">
        <v>1211</v>
      </c>
      <c r="CL24" s="46" t="s">
        <v>487</v>
      </c>
      <c r="CM24" s="46" t="s">
        <v>1212</v>
      </c>
      <c r="CN24" s="47" t="s">
        <v>1213</v>
      </c>
      <c r="CO24" s="46" t="s">
        <v>1214</v>
      </c>
      <c r="CP24" s="46" t="s">
        <v>1215</v>
      </c>
      <c r="CQ24" s="46"/>
      <c r="CR24" s="46" t="s">
        <v>1216</v>
      </c>
      <c r="CS24" s="46" t="s">
        <v>1217</v>
      </c>
      <c r="CT24" s="46" t="s">
        <v>1218</v>
      </c>
      <c r="CU24" s="46"/>
      <c r="CV24" s="46"/>
      <c r="CW24" s="46" t="s">
        <v>1219</v>
      </c>
      <c r="CX24" s="46"/>
      <c r="CY24" s="46" t="s">
        <v>1220</v>
      </c>
      <c r="CZ24" s="46"/>
      <c r="DA24" s="46" t="s">
        <v>1221</v>
      </c>
      <c r="DB24" s="46" t="s">
        <v>1222</v>
      </c>
      <c r="DC24" s="46" t="s">
        <v>870</v>
      </c>
      <c r="DD24" s="46" t="s">
        <v>1223</v>
      </c>
      <c r="DE24" s="46" t="s">
        <v>1224</v>
      </c>
    </row>
    <row r="25" spans="1:109" ht="36" customHeight="1" thickBot="1">
      <c r="A25" s="61"/>
      <c r="B25" s="76"/>
      <c r="C25" s="343" t="s">
        <v>1225</v>
      </c>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77"/>
      <c r="AF25" s="61"/>
      <c r="AG25" s="61"/>
      <c r="AH25" s="43" t="s">
        <v>878</v>
      </c>
      <c r="AI25" s="41" t="s">
        <v>47</v>
      </c>
      <c r="AK25" s="36"/>
      <c r="AL25" s="40" t="str">
        <f t="shared" si="0"/>
        <v/>
      </c>
      <c r="AM25" s="40" t="str">
        <f t="shared" si="1"/>
        <v/>
      </c>
      <c r="AO25" s="36"/>
      <c r="AP25" s="36">
        <v>23</v>
      </c>
      <c r="AQ25" s="44"/>
      <c r="AR25" s="44"/>
      <c r="AS25" s="44"/>
      <c r="AT25" s="44"/>
      <c r="AU25" s="44" t="s">
        <v>1226</v>
      </c>
      <c r="AV25" s="44"/>
      <c r="AW25" s="44" t="s">
        <v>1227</v>
      </c>
      <c r="AX25" s="44" t="s">
        <v>1228</v>
      </c>
      <c r="AY25" s="44"/>
      <c r="AZ25" s="44" t="s">
        <v>1229</v>
      </c>
      <c r="BA25" s="44" t="s">
        <v>1230</v>
      </c>
      <c r="BB25" s="44" t="s">
        <v>1231</v>
      </c>
      <c r="BC25" s="44" t="s">
        <v>1232</v>
      </c>
      <c r="BD25" s="44" t="s">
        <v>1233</v>
      </c>
      <c r="BE25" s="45" t="s">
        <v>1234</v>
      </c>
      <c r="BF25" s="44" t="s">
        <v>1235</v>
      </c>
      <c r="BG25" s="44" t="s">
        <v>1236</v>
      </c>
      <c r="BH25" s="44"/>
      <c r="BI25" s="44" t="s">
        <v>1237</v>
      </c>
      <c r="BJ25" s="44" t="s">
        <v>1238</v>
      </c>
      <c r="BK25" s="44" t="s">
        <v>1239</v>
      </c>
      <c r="BL25" s="44"/>
      <c r="BM25" s="44"/>
      <c r="BN25" s="44" t="s">
        <v>1240</v>
      </c>
      <c r="BO25" s="44"/>
      <c r="BP25" s="44" t="s">
        <v>1241</v>
      </c>
      <c r="BQ25" s="44"/>
      <c r="BR25" s="44" t="s">
        <v>1242</v>
      </c>
      <c r="BS25" s="44" t="s">
        <v>1243</v>
      </c>
      <c r="BT25" s="44" t="s">
        <v>1244</v>
      </c>
      <c r="BU25" s="44" t="s">
        <v>1245</v>
      </c>
      <c r="BV25" s="44" t="s">
        <v>1246</v>
      </c>
      <c r="BW25" s="36"/>
      <c r="BX25" s="36"/>
      <c r="BY25" s="36"/>
      <c r="BZ25" s="46"/>
      <c r="CA25" s="46"/>
      <c r="CB25" s="46"/>
      <c r="CC25" s="46"/>
      <c r="CD25" s="46" t="s">
        <v>1247</v>
      </c>
      <c r="CE25" s="46"/>
      <c r="CF25" s="46" t="s">
        <v>1248</v>
      </c>
      <c r="CG25" s="46" t="s">
        <v>1249</v>
      </c>
      <c r="CH25" s="46"/>
      <c r="CI25" s="46" t="s">
        <v>1250</v>
      </c>
      <c r="CJ25" s="46" t="s">
        <v>1021</v>
      </c>
      <c r="CK25" s="46" t="s">
        <v>1251</v>
      </c>
      <c r="CL25" s="46" t="s">
        <v>1252</v>
      </c>
      <c r="CM25" s="46" t="s">
        <v>1253</v>
      </c>
      <c r="CN25" s="47" t="s">
        <v>1254</v>
      </c>
      <c r="CO25" s="46" t="s">
        <v>1255</v>
      </c>
      <c r="CP25" s="46" t="s">
        <v>1256</v>
      </c>
      <c r="CQ25" s="46"/>
      <c r="CR25" s="46" t="s">
        <v>1257</v>
      </c>
      <c r="CS25" s="46" t="s">
        <v>1258</v>
      </c>
      <c r="CT25" s="46" t="s">
        <v>1259</v>
      </c>
      <c r="CU25" s="46"/>
      <c r="CV25" s="46"/>
      <c r="CW25" s="46" t="s">
        <v>1260</v>
      </c>
      <c r="CX25" s="46"/>
      <c r="CY25" s="46" t="s">
        <v>1261</v>
      </c>
      <c r="CZ25" s="46"/>
      <c r="DA25" s="46" t="s">
        <v>1019</v>
      </c>
      <c r="DB25" s="46" t="s">
        <v>1262</v>
      </c>
      <c r="DC25" s="46" t="s">
        <v>1263</v>
      </c>
      <c r="DD25" s="46" t="s">
        <v>1264</v>
      </c>
      <c r="DE25" s="46" t="s">
        <v>1265</v>
      </c>
    </row>
    <row r="26" spans="1:109" ht="15" customHeight="1" thickBot="1">
      <c r="A26" s="4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43" t="s">
        <v>1266</v>
      </c>
      <c r="AI26" s="41" t="s">
        <v>48</v>
      </c>
      <c r="AK26" s="36"/>
      <c r="AL26" s="40" t="str">
        <f t="shared" si="0"/>
        <v/>
      </c>
      <c r="AM26" s="40" t="str">
        <f t="shared" si="1"/>
        <v/>
      </c>
      <c r="AO26" s="36"/>
      <c r="AP26" s="36">
        <v>24</v>
      </c>
      <c r="AQ26" s="44"/>
      <c r="AR26" s="44"/>
      <c r="AS26" s="44"/>
      <c r="AT26" s="44"/>
      <c r="AU26" s="44" t="s">
        <v>1267</v>
      </c>
      <c r="AV26" s="44"/>
      <c r="AW26" s="44" t="s">
        <v>1268</v>
      </c>
      <c r="AX26" s="44" t="s">
        <v>1269</v>
      </c>
      <c r="AY26" s="44"/>
      <c r="AZ26" s="44" t="s">
        <v>1270</v>
      </c>
      <c r="BA26" s="44" t="s">
        <v>1271</v>
      </c>
      <c r="BB26" s="44" t="s">
        <v>1272</v>
      </c>
      <c r="BC26" s="44" t="s">
        <v>1273</v>
      </c>
      <c r="BD26" s="44" t="s">
        <v>1274</v>
      </c>
      <c r="BE26" s="45" t="s">
        <v>1275</v>
      </c>
      <c r="BF26" s="44" t="s">
        <v>1276</v>
      </c>
      <c r="BG26" s="44" t="s">
        <v>1277</v>
      </c>
      <c r="BH26" s="44"/>
      <c r="BI26" s="44" t="s">
        <v>1278</v>
      </c>
      <c r="BJ26" s="44" t="s">
        <v>1279</v>
      </c>
      <c r="BK26" s="44" t="s">
        <v>1280</v>
      </c>
      <c r="BL26" s="44"/>
      <c r="BM26" s="44"/>
      <c r="BN26" s="44" t="s">
        <v>1281</v>
      </c>
      <c r="BO26" s="44"/>
      <c r="BP26" s="44" t="s">
        <v>1282</v>
      </c>
      <c r="BQ26" s="44"/>
      <c r="BR26" s="44" t="s">
        <v>1283</v>
      </c>
      <c r="BS26" s="44" t="s">
        <v>1284</v>
      </c>
      <c r="BT26" s="44" t="s">
        <v>1285</v>
      </c>
      <c r="BU26" s="44" t="s">
        <v>1286</v>
      </c>
      <c r="BV26" s="44" t="s">
        <v>1287</v>
      </c>
      <c r="BW26" s="36"/>
      <c r="BX26" s="36"/>
      <c r="BY26" s="36"/>
      <c r="BZ26" s="46"/>
      <c r="CA26" s="46"/>
      <c r="CB26" s="46"/>
      <c r="CC26" s="46"/>
      <c r="CD26" s="46" t="s">
        <v>1021</v>
      </c>
      <c r="CE26" s="46"/>
      <c r="CF26" s="46" t="s">
        <v>1288</v>
      </c>
      <c r="CG26" s="46" t="s">
        <v>1030</v>
      </c>
      <c r="CH26" s="46"/>
      <c r="CI26" s="46" t="s">
        <v>1289</v>
      </c>
      <c r="CJ26" s="46" t="s">
        <v>1290</v>
      </c>
      <c r="CK26" s="46" t="s">
        <v>1291</v>
      </c>
      <c r="CL26" s="46" t="s">
        <v>585</v>
      </c>
      <c r="CM26" s="46" t="s">
        <v>1292</v>
      </c>
      <c r="CN26" s="47" t="s">
        <v>1293</v>
      </c>
      <c r="CO26" s="46" t="s">
        <v>1294</v>
      </c>
      <c r="CP26" s="46" t="s">
        <v>1295</v>
      </c>
      <c r="CQ26" s="46"/>
      <c r="CR26" s="46" t="s">
        <v>1296</v>
      </c>
      <c r="CS26" s="46" t="s">
        <v>1297</v>
      </c>
      <c r="CT26" s="46" t="s">
        <v>1298</v>
      </c>
      <c r="CU26" s="46"/>
      <c r="CV26" s="46"/>
      <c r="CW26" s="46" t="s">
        <v>1299</v>
      </c>
      <c r="CX26" s="46"/>
      <c r="CY26" s="46" t="s">
        <v>1300</v>
      </c>
      <c r="CZ26" s="46"/>
      <c r="DA26" s="46" t="s">
        <v>1301</v>
      </c>
      <c r="DB26" s="46" t="s">
        <v>1302</v>
      </c>
      <c r="DC26" s="46" t="s">
        <v>1303</v>
      </c>
      <c r="DD26" s="46" t="s">
        <v>1304</v>
      </c>
      <c r="DE26" s="46" t="s">
        <v>1305</v>
      </c>
    </row>
    <row r="27" spans="1:109" ht="15" customHeight="1">
      <c r="A27" s="49"/>
      <c r="B27" s="81"/>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3"/>
      <c r="AE27" s="39"/>
      <c r="AF27" s="39"/>
      <c r="AG27" s="39"/>
      <c r="AH27" s="43" t="s">
        <v>1306</v>
      </c>
      <c r="AI27" s="41" t="s">
        <v>49</v>
      </c>
      <c r="AK27" s="84"/>
      <c r="AL27" s="40" t="str">
        <f t="shared" si="0"/>
        <v/>
      </c>
      <c r="AM27" s="40" t="str">
        <f t="shared" si="1"/>
        <v/>
      </c>
      <c r="AO27" s="84"/>
      <c r="AP27" s="36">
        <v>25</v>
      </c>
      <c r="AQ27" s="85"/>
      <c r="AR27" s="85"/>
      <c r="AS27" s="85"/>
      <c r="AT27" s="85"/>
      <c r="AU27" s="44" t="s">
        <v>1307</v>
      </c>
      <c r="AV27" s="85"/>
      <c r="AW27" s="44" t="s">
        <v>1308</v>
      </c>
      <c r="AX27" s="44" t="s">
        <v>1309</v>
      </c>
      <c r="AY27" s="85"/>
      <c r="AZ27" s="44" t="s">
        <v>1310</v>
      </c>
      <c r="BA27" s="44" t="s">
        <v>1311</v>
      </c>
      <c r="BB27" s="44" t="s">
        <v>1312</v>
      </c>
      <c r="BC27" s="44" t="s">
        <v>1313</v>
      </c>
      <c r="BD27" s="44" t="s">
        <v>1314</v>
      </c>
      <c r="BE27" s="45" t="s">
        <v>1315</v>
      </c>
      <c r="BF27" s="44" t="s">
        <v>1316</v>
      </c>
      <c r="BG27" s="44" t="s">
        <v>1317</v>
      </c>
      <c r="BH27" s="85"/>
      <c r="BI27" s="44" t="s">
        <v>1318</v>
      </c>
      <c r="BJ27" s="44" t="s">
        <v>1319</v>
      </c>
      <c r="BK27" s="44" t="s">
        <v>1320</v>
      </c>
      <c r="BL27" s="85"/>
      <c r="BM27" s="85"/>
      <c r="BN27" s="44" t="s">
        <v>1321</v>
      </c>
      <c r="BO27" s="85"/>
      <c r="BP27" s="44" t="s">
        <v>1322</v>
      </c>
      <c r="BQ27" s="85"/>
      <c r="BR27" s="44" t="s">
        <v>1323</v>
      </c>
      <c r="BS27" s="44" t="s">
        <v>1324</v>
      </c>
      <c r="BT27" s="44" t="s">
        <v>1325</v>
      </c>
      <c r="BU27" s="44" t="s">
        <v>1326</v>
      </c>
      <c r="BV27" s="44" t="s">
        <v>1327</v>
      </c>
      <c r="BW27" s="84"/>
      <c r="BX27" s="84"/>
      <c r="BY27" s="84"/>
      <c r="BZ27" s="86"/>
      <c r="CA27" s="86"/>
      <c r="CB27" s="86"/>
      <c r="CC27" s="86"/>
      <c r="CD27" s="46" t="s">
        <v>1328</v>
      </c>
      <c r="CE27" s="86"/>
      <c r="CF27" s="46" t="s">
        <v>1329</v>
      </c>
      <c r="CG27" s="46" t="s">
        <v>1330</v>
      </c>
      <c r="CH27" s="86"/>
      <c r="CI27" s="46" t="s">
        <v>1331</v>
      </c>
      <c r="CJ27" s="46" t="s">
        <v>1289</v>
      </c>
      <c r="CK27" s="46" t="s">
        <v>1332</v>
      </c>
      <c r="CL27" s="46" t="s">
        <v>1333</v>
      </c>
      <c r="CM27" s="46" t="s">
        <v>1023</v>
      </c>
      <c r="CN27" s="47" t="s">
        <v>1334</v>
      </c>
      <c r="CO27" s="46" t="s">
        <v>1335</v>
      </c>
      <c r="CP27" s="46" t="s">
        <v>1336</v>
      </c>
      <c r="CQ27" s="86"/>
      <c r="CR27" s="46" t="s">
        <v>1337</v>
      </c>
      <c r="CS27" s="46" t="s">
        <v>1338</v>
      </c>
      <c r="CT27" s="46" t="s">
        <v>1339</v>
      </c>
      <c r="CU27" s="86"/>
      <c r="CV27" s="86"/>
      <c r="CW27" s="46" t="s">
        <v>1340</v>
      </c>
      <c r="CX27" s="86"/>
      <c r="CY27" s="46" t="s">
        <v>1341</v>
      </c>
      <c r="CZ27" s="86"/>
      <c r="DA27" s="46" t="s">
        <v>1342</v>
      </c>
      <c r="DB27" s="46" t="s">
        <v>1343</v>
      </c>
      <c r="DC27" s="46" t="s">
        <v>1344</v>
      </c>
      <c r="DD27" s="46" t="s">
        <v>1345</v>
      </c>
      <c r="DE27" s="46" t="s">
        <v>341</v>
      </c>
    </row>
    <row r="28" spans="1:109" ht="48" customHeight="1">
      <c r="A28" s="49"/>
      <c r="B28" s="87"/>
      <c r="C28" s="342" t="s">
        <v>1346</v>
      </c>
      <c r="D28" s="329"/>
      <c r="E28" s="329"/>
      <c r="F28" s="329"/>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c r="AD28" s="89"/>
      <c r="AE28" s="39"/>
      <c r="AF28" s="39"/>
      <c r="AG28" s="39"/>
      <c r="AH28" s="43" t="s">
        <v>1035</v>
      </c>
      <c r="AI28" s="41" t="s">
        <v>50</v>
      </c>
      <c r="AK28" s="84"/>
      <c r="AL28" s="40" t="str">
        <f t="shared" si="0"/>
        <v/>
      </c>
      <c r="AM28" s="40" t="str">
        <f t="shared" si="1"/>
        <v/>
      </c>
      <c r="AO28" s="84"/>
      <c r="AP28" s="36">
        <v>26</v>
      </c>
      <c r="AQ28" s="85"/>
      <c r="AR28" s="85"/>
      <c r="AS28" s="85"/>
      <c r="AT28" s="85"/>
      <c r="AU28" s="44" t="s">
        <v>1347</v>
      </c>
      <c r="AV28" s="85"/>
      <c r="AW28" s="44" t="s">
        <v>1348</v>
      </c>
      <c r="AX28" s="44" t="s">
        <v>1349</v>
      </c>
      <c r="AY28" s="85"/>
      <c r="AZ28" s="44" t="s">
        <v>1350</v>
      </c>
      <c r="BA28" s="44" t="s">
        <v>1351</v>
      </c>
      <c r="BB28" s="44" t="s">
        <v>1352</v>
      </c>
      <c r="BC28" s="44" t="s">
        <v>1353</v>
      </c>
      <c r="BD28" s="44" t="s">
        <v>1354</v>
      </c>
      <c r="BE28" s="45" t="s">
        <v>1355</v>
      </c>
      <c r="BF28" s="44" t="s">
        <v>1356</v>
      </c>
      <c r="BG28" s="44" t="s">
        <v>1357</v>
      </c>
      <c r="BH28" s="85"/>
      <c r="BI28" s="44" t="s">
        <v>1358</v>
      </c>
      <c r="BJ28" s="44" t="s">
        <v>1359</v>
      </c>
      <c r="BK28" s="44" t="s">
        <v>1360</v>
      </c>
      <c r="BL28" s="85"/>
      <c r="BM28" s="85"/>
      <c r="BN28" s="44" t="s">
        <v>1361</v>
      </c>
      <c r="BO28" s="85"/>
      <c r="BP28" s="44" t="s">
        <v>1362</v>
      </c>
      <c r="BQ28" s="85"/>
      <c r="BR28" s="44" t="s">
        <v>1363</v>
      </c>
      <c r="BS28" s="44" t="s">
        <v>1364</v>
      </c>
      <c r="BT28" s="44" t="s">
        <v>1365</v>
      </c>
      <c r="BU28" s="44" t="s">
        <v>1366</v>
      </c>
      <c r="BV28" s="44" t="s">
        <v>1367</v>
      </c>
      <c r="BW28" s="84"/>
      <c r="BX28" s="84"/>
      <c r="BY28" s="84"/>
      <c r="BZ28" s="86"/>
      <c r="CA28" s="86"/>
      <c r="CB28" s="86"/>
      <c r="CC28" s="86"/>
      <c r="CD28" s="46" t="s">
        <v>1368</v>
      </c>
      <c r="CE28" s="86"/>
      <c r="CF28" s="46" t="s">
        <v>1369</v>
      </c>
      <c r="CG28" s="46" t="s">
        <v>724</v>
      </c>
      <c r="CH28" s="86"/>
      <c r="CI28" s="46" t="s">
        <v>1370</v>
      </c>
      <c r="CJ28" s="46" t="s">
        <v>1371</v>
      </c>
      <c r="CK28" s="46" t="s">
        <v>1372</v>
      </c>
      <c r="CL28" s="46" t="s">
        <v>1373</v>
      </c>
      <c r="CM28" s="46" t="s">
        <v>1374</v>
      </c>
      <c r="CN28" s="47" t="s">
        <v>1375</v>
      </c>
      <c r="CO28" s="46" t="s">
        <v>1376</v>
      </c>
      <c r="CP28" s="46" t="s">
        <v>1377</v>
      </c>
      <c r="CQ28" s="86"/>
      <c r="CR28" s="46" t="s">
        <v>1378</v>
      </c>
      <c r="CS28" s="46" t="s">
        <v>1379</v>
      </c>
      <c r="CT28" s="46" t="s">
        <v>1380</v>
      </c>
      <c r="CU28" s="86"/>
      <c r="CV28" s="86"/>
      <c r="CW28" s="46" t="s">
        <v>1381</v>
      </c>
      <c r="CX28" s="86"/>
      <c r="CY28" s="46" t="s">
        <v>1382</v>
      </c>
      <c r="CZ28" s="86"/>
      <c r="DA28" s="46" t="s">
        <v>1383</v>
      </c>
      <c r="DB28" s="46" t="s">
        <v>1384</v>
      </c>
      <c r="DC28" s="46" t="s">
        <v>1385</v>
      </c>
      <c r="DD28" s="46" t="s">
        <v>1386</v>
      </c>
      <c r="DE28" s="46" t="s">
        <v>1387</v>
      </c>
    </row>
    <row r="29" spans="1:109" ht="6.75" customHeight="1">
      <c r="A29" s="49"/>
      <c r="B29" s="87"/>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89"/>
      <c r="AE29" s="39"/>
      <c r="AF29" s="39"/>
      <c r="AG29" s="39"/>
      <c r="AH29" s="43" t="s">
        <v>1388</v>
      </c>
      <c r="AI29" s="41" t="s">
        <v>51</v>
      </c>
      <c r="AK29" s="84"/>
      <c r="AL29" s="40" t="str">
        <f t="shared" si="0"/>
        <v/>
      </c>
      <c r="AM29" s="40" t="str">
        <f t="shared" si="1"/>
        <v/>
      </c>
      <c r="AO29" s="84"/>
      <c r="AP29" s="36">
        <v>27</v>
      </c>
      <c r="AQ29" s="85"/>
      <c r="AR29" s="85"/>
      <c r="AS29" s="85"/>
      <c r="AT29" s="85"/>
      <c r="AU29" s="44" t="s">
        <v>1389</v>
      </c>
      <c r="AV29" s="85"/>
      <c r="AW29" s="44" t="s">
        <v>1390</v>
      </c>
      <c r="AX29" s="44" t="s">
        <v>1391</v>
      </c>
      <c r="AY29" s="85"/>
      <c r="AZ29" s="44" t="s">
        <v>1392</v>
      </c>
      <c r="BA29" s="44" t="s">
        <v>1393</v>
      </c>
      <c r="BB29" s="44" t="s">
        <v>1394</v>
      </c>
      <c r="BC29" s="44" t="s">
        <v>1395</v>
      </c>
      <c r="BD29" s="44" t="s">
        <v>1396</v>
      </c>
      <c r="BE29" s="45" t="s">
        <v>1397</v>
      </c>
      <c r="BF29" s="44" t="s">
        <v>1398</v>
      </c>
      <c r="BG29" s="44" t="s">
        <v>1399</v>
      </c>
      <c r="BH29" s="85"/>
      <c r="BI29" s="44" t="s">
        <v>1400</v>
      </c>
      <c r="BJ29" s="44" t="s">
        <v>1401</v>
      </c>
      <c r="BK29" s="44" t="s">
        <v>1402</v>
      </c>
      <c r="BL29" s="85"/>
      <c r="BM29" s="85"/>
      <c r="BN29" s="44" t="s">
        <v>1403</v>
      </c>
      <c r="BO29" s="85"/>
      <c r="BP29" s="44" t="s">
        <v>1404</v>
      </c>
      <c r="BQ29" s="85"/>
      <c r="BR29" s="44" t="s">
        <v>1405</v>
      </c>
      <c r="BS29" s="44" t="s">
        <v>1406</v>
      </c>
      <c r="BT29" s="44" t="s">
        <v>1407</v>
      </c>
      <c r="BU29" s="44" t="s">
        <v>1408</v>
      </c>
      <c r="BV29" s="44" t="s">
        <v>1409</v>
      </c>
      <c r="BW29" s="84"/>
      <c r="BX29" s="84"/>
      <c r="BY29" s="84"/>
      <c r="BZ29" s="86"/>
      <c r="CA29" s="86"/>
      <c r="CB29" s="86"/>
      <c r="CC29" s="86"/>
      <c r="CD29" s="46" t="s">
        <v>1410</v>
      </c>
      <c r="CE29" s="86"/>
      <c r="CF29" s="46" t="s">
        <v>1411</v>
      </c>
      <c r="CG29" s="46" t="s">
        <v>1412</v>
      </c>
      <c r="CH29" s="86"/>
      <c r="CI29" s="46" t="s">
        <v>1413</v>
      </c>
      <c r="CJ29" s="46" t="s">
        <v>1414</v>
      </c>
      <c r="CK29" s="46" t="s">
        <v>1415</v>
      </c>
      <c r="CL29" s="46" t="s">
        <v>1416</v>
      </c>
      <c r="CM29" s="46" t="s">
        <v>1417</v>
      </c>
      <c r="CN29" s="47" t="s">
        <v>1418</v>
      </c>
      <c r="CO29" s="46" t="s">
        <v>1419</v>
      </c>
      <c r="CP29" s="46" t="s">
        <v>1420</v>
      </c>
      <c r="CQ29" s="86"/>
      <c r="CR29" s="46" t="s">
        <v>1042</v>
      </c>
      <c r="CS29" s="46" t="s">
        <v>1421</v>
      </c>
      <c r="CT29" s="46" t="s">
        <v>1422</v>
      </c>
      <c r="CU29" s="86"/>
      <c r="CV29" s="86"/>
      <c r="CW29" s="46" t="s">
        <v>1423</v>
      </c>
      <c r="CX29" s="86"/>
      <c r="CY29" s="46" t="s">
        <v>1424</v>
      </c>
      <c r="CZ29" s="86"/>
      <c r="DA29" s="46" t="s">
        <v>1425</v>
      </c>
      <c r="DB29" s="46" t="s">
        <v>1426</v>
      </c>
      <c r="DC29" s="46" t="s">
        <v>1427</v>
      </c>
      <c r="DD29" s="46" t="s">
        <v>1428</v>
      </c>
      <c r="DE29" s="46" t="s">
        <v>1429</v>
      </c>
    </row>
    <row r="30" spans="1:109" ht="36" customHeight="1">
      <c r="A30" s="61"/>
      <c r="B30" s="87"/>
      <c r="C30" s="337" t="s">
        <v>1430</v>
      </c>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89"/>
      <c r="AE30" s="61"/>
      <c r="AF30" s="61"/>
      <c r="AG30" s="61"/>
      <c r="AH30" s="43" t="s">
        <v>1431</v>
      </c>
      <c r="AI30" s="41" t="s">
        <v>52</v>
      </c>
      <c r="AK30" s="84"/>
      <c r="AL30" s="40" t="str">
        <f t="shared" si="0"/>
        <v/>
      </c>
      <c r="AM30" s="40" t="str">
        <f t="shared" si="1"/>
        <v/>
      </c>
      <c r="AO30" s="84"/>
      <c r="AP30" s="36">
        <v>28</v>
      </c>
      <c r="AQ30" s="85"/>
      <c r="AR30" s="85"/>
      <c r="AS30" s="85"/>
      <c r="AT30" s="85"/>
      <c r="AU30" s="44" t="s">
        <v>1432</v>
      </c>
      <c r="AV30" s="85"/>
      <c r="AW30" s="44" t="s">
        <v>1433</v>
      </c>
      <c r="AX30" s="44" t="s">
        <v>1434</v>
      </c>
      <c r="AY30" s="85"/>
      <c r="AZ30" s="44" t="s">
        <v>1435</v>
      </c>
      <c r="BA30" s="44" t="s">
        <v>1436</v>
      </c>
      <c r="BB30" s="44" t="s">
        <v>1437</v>
      </c>
      <c r="BC30" s="44" t="s">
        <v>1438</v>
      </c>
      <c r="BD30" s="44" t="s">
        <v>1439</v>
      </c>
      <c r="BE30" s="45" t="s">
        <v>1440</v>
      </c>
      <c r="BF30" s="44" t="s">
        <v>1441</v>
      </c>
      <c r="BG30" s="44" t="s">
        <v>1442</v>
      </c>
      <c r="BH30" s="85"/>
      <c r="BI30" s="44" t="s">
        <v>1443</v>
      </c>
      <c r="BJ30" s="44" t="s">
        <v>1444</v>
      </c>
      <c r="BK30" s="44" t="s">
        <v>1445</v>
      </c>
      <c r="BL30" s="85"/>
      <c r="BM30" s="85"/>
      <c r="BN30" s="44" t="s">
        <v>1446</v>
      </c>
      <c r="BO30" s="85"/>
      <c r="BP30" s="44" t="s">
        <v>1447</v>
      </c>
      <c r="BQ30" s="85"/>
      <c r="BR30" s="44" t="s">
        <v>1448</v>
      </c>
      <c r="BS30" s="44" t="s">
        <v>1449</v>
      </c>
      <c r="BT30" s="44" t="s">
        <v>1450</v>
      </c>
      <c r="BU30" s="44" t="s">
        <v>1451</v>
      </c>
      <c r="BV30" s="44" t="s">
        <v>1452</v>
      </c>
      <c r="BW30" s="84"/>
      <c r="BX30" s="84"/>
      <c r="BY30" s="84"/>
      <c r="BZ30" s="86"/>
      <c r="CA30" s="86"/>
      <c r="CB30" s="86"/>
      <c r="CC30" s="86"/>
      <c r="CD30" s="46" t="s">
        <v>1453</v>
      </c>
      <c r="CE30" s="86"/>
      <c r="CF30" s="46" t="s">
        <v>1454</v>
      </c>
      <c r="CG30" s="46" t="s">
        <v>1455</v>
      </c>
      <c r="CH30" s="86"/>
      <c r="CI30" s="46" t="s">
        <v>1456</v>
      </c>
      <c r="CJ30" s="46" t="s">
        <v>1457</v>
      </c>
      <c r="CK30" s="46" t="s">
        <v>1458</v>
      </c>
      <c r="CL30" s="46" t="s">
        <v>1459</v>
      </c>
      <c r="CM30" s="46" t="s">
        <v>1460</v>
      </c>
      <c r="CN30" s="47" t="s">
        <v>1461</v>
      </c>
      <c r="CO30" s="46" t="s">
        <v>1462</v>
      </c>
      <c r="CP30" s="46" t="s">
        <v>1463</v>
      </c>
      <c r="CQ30" s="86"/>
      <c r="CR30" s="46" t="s">
        <v>1464</v>
      </c>
      <c r="CS30" s="46" t="s">
        <v>1465</v>
      </c>
      <c r="CT30" s="46" t="s">
        <v>1466</v>
      </c>
      <c r="CU30" s="86"/>
      <c r="CV30" s="86"/>
      <c r="CW30" s="46" t="s">
        <v>1467</v>
      </c>
      <c r="CX30" s="86"/>
      <c r="CY30" s="46" t="s">
        <v>1468</v>
      </c>
      <c r="CZ30" s="86"/>
      <c r="DA30" s="46" t="s">
        <v>1469</v>
      </c>
      <c r="DB30" s="46" t="s">
        <v>1470</v>
      </c>
      <c r="DC30" s="46" t="s">
        <v>305</v>
      </c>
      <c r="DD30" s="46" t="s">
        <v>1471</v>
      </c>
      <c r="DE30" s="46" t="s">
        <v>1472</v>
      </c>
    </row>
    <row r="31" spans="1:109" ht="6.75" customHeight="1">
      <c r="A31" s="61"/>
      <c r="B31" s="87"/>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89"/>
      <c r="AE31" s="61"/>
      <c r="AF31" s="61"/>
      <c r="AG31" s="61"/>
      <c r="AH31" s="43" t="s">
        <v>1473</v>
      </c>
      <c r="AI31" s="41" t="s">
        <v>53</v>
      </c>
      <c r="AK31" s="84"/>
      <c r="AL31" s="40" t="str">
        <f t="shared" si="0"/>
        <v/>
      </c>
      <c r="AM31" s="40" t="str">
        <f t="shared" si="1"/>
        <v/>
      </c>
      <c r="AO31" s="84"/>
      <c r="AP31" s="36">
        <v>29</v>
      </c>
      <c r="AQ31" s="85"/>
      <c r="AR31" s="85"/>
      <c r="AS31" s="85"/>
      <c r="AT31" s="85"/>
      <c r="AU31" s="44" t="s">
        <v>1474</v>
      </c>
      <c r="AV31" s="85"/>
      <c r="AW31" s="44" t="s">
        <v>1475</v>
      </c>
      <c r="AX31" s="44" t="s">
        <v>1476</v>
      </c>
      <c r="AY31" s="85"/>
      <c r="AZ31" s="44" t="s">
        <v>1477</v>
      </c>
      <c r="BA31" s="44" t="s">
        <v>1478</v>
      </c>
      <c r="BB31" s="44" t="s">
        <v>1479</v>
      </c>
      <c r="BC31" s="44" t="s">
        <v>1480</v>
      </c>
      <c r="BD31" s="44" t="s">
        <v>1481</v>
      </c>
      <c r="BE31" s="45" t="s">
        <v>1482</v>
      </c>
      <c r="BF31" s="44" t="s">
        <v>1483</v>
      </c>
      <c r="BG31" s="44" t="s">
        <v>1484</v>
      </c>
      <c r="BH31" s="85"/>
      <c r="BI31" s="44" t="s">
        <v>1485</v>
      </c>
      <c r="BJ31" s="44" t="s">
        <v>1486</v>
      </c>
      <c r="BK31" s="44" t="s">
        <v>1487</v>
      </c>
      <c r="BL31" s="85"/>
      <c r="BM31" s="85"/>
      <c r="BN31" s="44" t="s">
        <v>1488</v>
      </c>
      <c r="BO31" s="85"/>
      <c r="BP31" s="44" t="s">
        <v>1489</v>
      </c>
      <c r="BQ31" s="85"/>
      <c r="BR31" s="44" t="s">
        <v>1490</v>
      </c>
      <c r="BS31" s="44" t="s">
        <v>1491</v>
      </c>
      <c r="BT31" s="44" t="s">
        <v>1492</v>
      </c>
      <c r="BU31" s="44" t="s">
        <v>1493</v>
      </c>
      <c r="BV31" s="44" t="s">
        <v>1494</v>
      </c>
      <c r="BW31" s="84"/>
      <c r="BX31" s="84"/>
      <c r="BY31" s="84"/>
      <c r="BZ31" s="86"/>
      <c r="CA31" s="86"/>
      <c r="CB31" s="86"/>
      <c r="CC31" s="86"/>
      <c r="CD31" s="46" t="s">
        <v>1495</v>
      </c>
      <c r="CE31" s="86"/>
      <c r="CF31" s="46" t="s">
        <v>1496</v>
      </c>
      <c r="CG31" s="46" t="s">
        <v>1042</v>
      </c>
      <c r="CH31" s="86"/>
      <c r="CI31" s="46" t="s">
        <v>983</v>
      </c>
      <c r="CJ31" s="46" t="s">
        <v>1497</v>
      </c>
      <c r="CK31" s="46" t="s">
        <v>1498</v>
      </c>
      <c r="CL31" s="46" t="s">
        <v>1499</v>
      </c>
      <c r="CM31" s="46" t="s">
        <v>415</v>
      </c>
      <c r="CN31" s="47" t="s">
        <v>1500</v>
      </c>
      <c r="CO31" s="46" t="s">
        <v>1501</v>
      </c>
      <c r="CP31" s="46" t="s">
        <v>1502</v>
      </c>
      <c r="CQ31" s="86"/>
      <c r="CR31" s="46" t="s">
        <v>1503</v>
      </c>
      <c r="CS31" s="46" t="s">
        <v>1504</v>
      </c>
      <c r="CT31" s="46" t="s">
        <v>1505</v>
      </c>
      <c r="CU31" s="86"/>
      <c r="CV31" s="86"/>
      <c r="CW31" s="46" t="s">
        <v>1306</v>
      </c>
      <c r="CX31" s="86"/>
      <c r="CY31" s="46" t="s">
        <v>1506</v>
      </c>
      <c r="CZ31" s="86"/>
      <c r="DA31" s="46" t="s">
        <v>1507</v>
      </c>
      <c r="DB31" s="46" t="s">
        <v>1508</v>
      </c>
      <c r="DC31" s="46" t="s">
        <v>1509</v>
      </c>
      <c r="DD31" s="46" t="s">
        <v>1510</v>
      </c>
      <c r="DE31" s="46" t="s">
        <v>1511</v>
      </c>
    </row>
    <row r="32" spans="1:109" ht="15" customHeight="1">
      <c r="A32" s="61"/>
      <c r="B32" s="87"/>
      <c r="C32" s="337" t="s">
        <v>1512</v>
      </c>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89"/>
      <c r="AE32" s="61"/>
      <c r="AF32" s="61"/>
      <c r="AG32" s="61"/>
      <c r="AH32" s="43" t="s">
        <v>1513</v>
      </c>
      <c r="AI32" s="41" t="s">
        <v>54</v>
      </c>
      <c r="AK32" s="84"/>
      <c r="AL32" s="40" t="str">
        <f t="shared" si="0"/>
        <v/>
      </c>
      <c r="AM32" s="40" t="str">
        <f t="shared" si="1"/>
        <v/>
      </c>
      <c r="AO32" s="84"/>
      <c r="AP32" s="36">
        <v>30</v>
      </c>
      <c r="AQ32" s="85"/>
      <c r="AR32" s="85"/>
      <c r="AS32" s="85"/>
      <c r="AT32" s="85"/>
      <c r="AU32" s="44" t="s">
        <v>1514</v>
      </c>
      <c r="AV32" s="85"/>
      <c r="AW32" s="44" t="s">
        <v>1515</v>
      </c>
      <c r="AX32" s="44" t="s">
        <v>1516</v>
      </c>
      <c r="AY32" s="85"/>
      <c r="AZ32" s="44" t="s">
        <v>1517</v>
      </c>
      <c r="BA32" s="44" t="s">
        <v>1518</v>
      </c>
      <c r="BB32" s="44" t="s">
        <v>1519</v>
      </c>
      <c r="BC32" s="44" t="s">
        <v>1520</v>
      </c>
      <c r="BD32" s="44" t="s">
        <v>1521</v>
      </c>
      <c r="BE32" s="45" t="s">
        <v>1522</v>
      </c>
      <c r="BF32" s="44" t="s">
        <v>1523</v>
      </c>
      <c r="BG32" s="44" t="s">
        <v>1524</v>
      </c>
      <c r="BH32" s="85"/>
      <c r="BI32" s="44" t="s">
        <v>1525</v>
      </c>
      <c r="BJ32" s="44" t="s">
        <v>1526</v>
      </c>
      <c r="BK32" s="44" t="s">
        <v>1527</v>
      </c>
      <c r="BL32" s="85"/>
      <c r="BM32" s="85"/>
      <c r="BN32" s="44" t="s">
        <v>1528</v>
      </c>
      <c r="BO32" s="85"/>
      <c r="BP32" s="44" t="s">
        <v>1529</v>
      </c>
      <c r="BQ32" s="85"/>
      <c r="BR32" s="44" t="s">
        <v>1530</v>
      </c>
      <c r="BS32" s="44" t="s">
        <v>1531</v>
      </c>
      <c r="BT32" s="44" t="s">
        <v>1532</v>
      </c>
      <c r="BU32" s="44" t="s">
        <v>1533</v>
      </c>
      <c r="BV32" s="44" t="s">
        <v>1534</v>
      </c>
      <c r="BW32" s="84"/>
      <c r="BX32" s="84"/>
      <c r="BY32" s="84"/>
      <c r="BZ32" s="86"/>
      <c r="CA32" s="86"/>
      <c r="CB32" s="86"/>
      <c r="CC32" s="86"/>
      <c r="CD32" s="46" t="s">
        <v>1535</v>
      </c>
      <c r="CE32" s="86"/>
      <c r="CF32" s="46" t="s">
        <v>1536</v>
      </c>
      <c r="CG32" s="46" t="s">
        <v>1537</v>
      </c>
      <c r="CH32" s="86"/>
      <c r="CI32" s="46" t="s">
        <v>1538</v>
      </c>
      <c r="CJ32" s="46" t="s">
        <v>1539</v>
      </c>
      <c r="CK32" s="46" t="s">
        <v>1540</v>
      </c>
      <c r="CL32" s="46" t="s">
        <v>1541</v>
      </c>
      <c r="CM32" s="46" t="s">
        <v>1542</v>
      </c>
      <c r="CN32" s="47" t="s">
        <v>1543</v>
      </c>
      <c r="CO32" s="46" t="s">
        <v>1544</v>
      </c>
      <c r="CP32" s="46" t="s">
        <v>1545</v>
      </c>
      <c r="CQ32" s="86"/>
      <c r="CR32" s="46" t="s">
        <v>1546</v>
      </c>
      <c r="CS32" s="46" t="s">
        <v>1547</v>
      </c>
      <c r="CT32" s="46" t="s">
        <v>1548</v>
      </c>
      <c r="CU32" s="86"/>
      <c r="CV32" s="86"/>
      <c r="CW32" s="46" t="s">
        <v>1549</v>
      </c>
      <c r="CX32" s="86"/>
      <c r="CY32" s="46" t="s">
        <v>1550</v>
      </c>
      <c r="CZ32" s="86"/>
      <c r="DA32" s="46" t="s">
        <v>1021</v>
      </c>
      <c r="DB32" s="46" t="s">
        <v>1551</v>
      </c>
      <c r="DC32" s="46" t="s">
        <v>1552</v>
      </c>
      <c r="DD32" s="46" t="s">
        <v>1553</v>
      </c>
      <c r="DE32" s="46" t="s">
        <v>1554</v>
      </c>
    </row>
    <row r="33" spans="1:109" ht="6.75" customHeight="1">
      <c r="A33" s="61"/>
      <c r="B33" s="87"/>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89"/>
      <c r="AE33" s="61"/>
      <c r="AF33" s="61"/>
      <c r="AG33" s="61"/>
      <c r="AH33" s="43" t="s">
        <v>1555</v>
      </c>
      <c r="AI33" s="41" t="s">
        <v>55</v>
      </c>
      <c r="AK33" s="84"/>
      <c r="AL33" s="40" t="str">
        <f t="shared" si="0"/>
        <v/>
      </c>
      <c r="AM33" s="40" t="str">
        <f t="shared" si="1"/>
        <v/>
      </c>
      <c r="AO33" s="84"/>
      <c r="AP33" s="36">
        <v>31</v>
      </c>
      <c r="AQ33" s="85"/>
      <c r="AR33" s="85"/>
      <c r="AS33" s="85"/>
      <c r="AT33" s="85"/>
      <c r="AU33" s="44" t="s">
        <v>1556</v>
      </c>
      <c r="AV33" s="85"/>
      <c r="AW33" s="44" t="s">
        <v>1557</v>
      </c>
      <c r="AX33" s="44" t="s">
        <v>1558</v>
      </c>
      <c r="AY33" s="85"/>
      <c r="AZ33" s="44" t="s">
        <v>1559</v>
      </c>
      <c r="BA33" s="44" t="s">
        <v>1560</v>
      </c>
      <c r="BB33" s="44" t="s">
        <v>1561</v>
      </c>
      <c r="BC33" s="44" t="s">
        <v>1562</v>
      </c>
      <c r="BD33" s="44" t="s">
        <v>1563</v>
      </c>
      <c r="BE33" s="45" t="s">
        <v>1564</v>
      </c>
      <c r="BF33" s="44" t="s">
        <v>1565</v>
      </c>
      <c r="BG33" s="44" t="s">
        <v>1566</v>
      </c>
      <c r="BH33" s="85"/>
      <c r="BI33" s="44" t="s">
        <v>1567</v>
      </c>
      <c r="BJ33" s="44" t="s">
        <v>1568</v>
      </c>
      <c r="BK33" s="44" t="s">
        <v>1569</v>
      </c>
      <c r="BL33" s="85"/>
      <c r="BM33" s="85"/>
      <c r="BN33" s="44" t="s">
        <v>1570</v>
      </c>
      <c r="BO33" s="85"/>
      <c r="BP33" s="44" t="s">
        <v>1571</v>
      </c>
      <c r="BQ33" s="85"/>
      <c r="BR33" s="44" t="s">
        <v>1572</v>
      </c>
      <c r="BS33" s="44" t="s">
        <v>1573</v>
      </c>
      <c r="BT33" s="44" t="s">
        <v>1574</v>
      </c>
      <c r="BU33" s="44" t="s">
        <v>1575</v>
      </c>
      <c r="BV33" s="44" t="s">
        <v>1576</v>
      </c>
      <c r="BW33" s="84"/>
      <c r="BX33" s="84"/>
      <c r="BY33" s="84"/>
      <c r="BZ33" s="86"/>
      <c r="CA33" s="86"/>
      <c r="CB33" s="86"/>
      <c r="CC33" s="86"/>
      <c r="CD33" s="46" t="s">
        <v>1577</v>
      </c>
      <c r="CE33" s="86"/>
      <c r="CF33" s="46" t="s">
        <v>1578</v>
      </c>
      <c r="CG33" s="46" t="s">
        <v>1579</v>
      </c>
      <c r="CH33" s="86"/>
      <c r="CI33" s="46" t="s">
        <v>1580</v>
      </c>
      <c r="CJ33" s="46" t="s">
        <v>463</v>
      </c>
      <c r="CK33" s="46" t="s">
        <v>1581</v>
      </c>
      <c r="CL33" s="46" t="s">
        <v>1582</v>
      </c>
      <c r="CM33" s="46" t="s">
        <v>1583</v>
      </c>
      <c r="CN33" s="47" t="s">
        <v>1584</v>
      </c>
      <c r="CO33" s="46" t="s">
        <v>1585</v>
      </c>
      <c r="CP33" s="46" t="s">
        <v>1586</v>
      </c>
      <c r="CQ33" s="86"/>
      <c r="CR33" s="46" t="s">
        <v>1587</v>
      </c>
      <c r="CS33" s="46" t="s">
        <v>1588</v>
      </c>
      <c r="CT33" s="46" t="s">
        <v>1589</v>
      </c>
      <c r="CU33" s="86"/>
      <c r="CV33" s="86"/>
      <c r="CW33" s="46" t="s">
        <v>1590</v>
      </c>
      <c r="CX33" s="86"/>
      <c r="CY33" s="46" t="s">
        <v>1591</v>
      </c>
      <c r="CZ33" s="86"/>
      <c r="DA33" s="46" t="s">
        <v>1592</v>
      </c>
      <c r="DB33" s="46" t="s">
        <v>1593</v>
      </c>
      <c r="DC33" s="46" t="s">
        <v>1594</v>
      </c>
      <c r="DD33" s="46" t="s">
        <v>1595</v>
      </c>
      <c r="DE33" s="46" t="s">
        <v>1596</v>
      </c>
    </row>
    <row r="34" spans="1:109" ht="48" customHeight="1">
      <c r="A34" s="61"/>
      <c r="B34" s="87"/>
      <c r="C34" s="53"/>
      <c r="D34" s="332" t="s">
        <v>1597</v>
      </c>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89"/>
      <c r="AE34" s="61"/>
      <c r="AF34" s="61"/>
      <c r="AG34" s="61"/>
      <c r="AH34" s="43" t="s">
        <v>1598</v>
      </c>
      <c r="AI34" s="41" t="s">
        <v>56</v>
      </c>
      <c r="AK34" s="84"/>
      <c r="AL34" s="40" t="str">
        <f t="shared" si="0"/>
        <v/>
      </c>
      <c r="AM34" s="40" t="str">
        <f t="shared" si="1"/>
        <v/>
      </c>
      <c r="AO34" s="84"/>
      <c r="AP34" s="36">
        <v>32</v>
      </c>
      <c r="AQ34" s="85"/>
      <c r="AR34" s="85"/>
      <c r="AS34" s="85"/>
      <c r="AT34" s="85"/>
      <c r="AU34" s="44" t="s">
        <v>1599</v>
      </c>
      <c r="AV34" s="85"/>
      <c r="AW34" s="44" t="s">
        <v>1600</v>
      </c>
      <c r="AX34" s="44" t="s">
        <v>1601</v>
      </c>
      <c r="AY34" s="85"/>
      <c r="AZ34" s="44" t="s">
        <v>1602</v>
      </c>
      <c r="BA34" s="44" t="s">
        <v>1603</v>
      </c>
      <c r="BB34" s="44" t="s">
        <v>1604</v>
      </c>
      <c r="BC34" s="44" t="s">
        <v>1605</v>
      </c>
      <c r="BD34" s="44" t="s">
        <v>1606</v>
      </c>
      <c r="BE34" s="45" t="s">
        <v>1607</v>
      </c>
      <c r="BF34" s="44" t="s">
        <v>1608</v>
      </c>
      <c r="BG34" s="44" t="s">
        <v>1609</v>
      </c>
      <c r="BH34" s="85"/>
      <c r="BI34" s="44" t="s">
        <v>1610</v>
      </c>
      <c r="BJ34" s="44" t="s">
        <v>1611</v>
      </c>
      <c r="BK34" s="44" t="s">
        <v>1612</v>
      </c>
      <c r="BL34" s="85"/>
      <c r="BM34" s="85"/>
      <c r="BN34" s="44" t="s">
        <v>1613</v>
      </c>
      <c r="BO34" s="85"/>
      <c r="BP34" s="44" t="s">
        <v>1614</v>
      </c>
      <c r="BQ34" s="85"/>
      <c r="BR34" s="44" t="s">
        <v>1615</v>
      </c>
      <c r="BS34" s="44" t="s">
        <v>1616</v>
      </c>
      <c r="BT34" s="44" t="s">
        <v>1617</v>
      </c>
      <c r="BU34" s="44" t="s">
        <v>1618</v>
      </c>
      <c r="BV34" s="44" t="s">
        <v>1619</v>
      </c>
      <c r="BW34" s="84"/>
      <c r="BX34" s="84"/>
      <c r="BY34" s="84"/>
      <c r="BZ34" s="86"/>
      <c r="CA34" s="86"/>
      <c r="CB34" s="86"/>
      <c r="CC34" s="86"/>
      <c r="CD34" s="46" t="s">
        <v>1620</v>
      </c>
      <c r="CE34" s="86"/>
      <c r="CF34" s="46" t="s">
        <v>1621</v>
      </c>
      <c r="CG34" s="46" t="s">
        <v>730</v>
      </c>
      <c r="CH34" s="86"/>
      <c r="CI34" s="46" t="s">
        <v>1622</v>
      </c>
      <c r="CJ34" s="46" t="s">
        <v>1623</v>
      </c>
      <c r="CK34" s="46" t="s">
        <v>1624</v>
      </c>
      <c r="CL34" s="46" t="s">
        <v>1625</v>
      </c>
      <c r="CM34" s="46" t="s">
        <v>1626</v>
      </c>
      <c r="CN34" s="47" t="s">
        <v>1627</v>
      </c>
      <c r="CO34" s="46" t="s">
        <v>1628</v>
      </c>
      <c r="CP34" s="46" t="s">
        <v>1629</v>
      </c>
      <c r="CQ34" s="86"/>
      <c r="CR34" s="46" t="s">
        <v>915</v>
      </c>
      <c r="CS34" s="46" t="s">
        <v>1630</v>
      </c>
      <c r="CT34" s="46" t="s">
        <v>1631</v>
      </c>
      <c r="CU34" s="86"/>
      <c r="CV34" s="86"/>
      <c r="CW34" s="46" t="s">
        <v>1632</v>
      </c>
      <c r="CX34" s="86"/>
      <c r="CY34" s="46" t="s">
        <v>1633</v>
      </c>
      <c r="CZ34" s="86"/>
      <c r="DA34" s="46" t="s">
        <v>1634</v>
      </c>
      <c r="DB34" s="46" t="s">
        <v>1635</v>
      </c>
      <c r="DC34" s="46" t="s">
        <v>1636</v>
      </c>
      <c r="DD34" s="46" t="s">
        <v>1637</v>
      </c>
      <c r="DE34" s="46" t="s">
        <v>1638</v>
      </c>
    </row>
    <row r="35" spans="1:109" ht="6.75" customHeight="1">
      <c r="A35" s="61"/>
      <c r="B35" s="87"/>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89"/>
      <c r="AE35" s="61"/>
      <c r="AF35" s="61"/>
      <c r="AG35" s="61"/>
      <c r="AH35" s="93" t="s">
        <v>1639</v>
      </c>
      <c r="AI35" s="94" t="s">
        <v>57</v>
      </c>
      <c r="AK35" s="84"/>
      <c r="AL35" s="40" t="str">
        <f t="shared" si="0"/>
        <v/>
      </c>
      <c r="AM35" s="40" t="str">
        <f t="shared" si="1"/>
        <v/>
      </c>
      <c r="AO35" s="84"/>
      <c r="AP35" s="36">
        <v>33</v>
      </c>
      <c r="AQ35" s="85"/>
      <c r="AR35" s="85"/>
      <c r="AS35" s="85"/>
      <c r="AT35" s="85"/>
      <c r="AU35" s="44" t="s">
        <v>1640</v>
      </c>
      <c r="AV35" s="85"/>
      <c r="AW35" s="44" t="s">
        <v>1641</v>
      </c>
      <c r="AX35" s="44" t="s">
        <v>1642</v>
      </c>
      <c r="AY35" s="85"/>
      <c r="AZ35" s="44" t="s">
        <v>1643</v>
      </c>
      <c r="BA35" s="44" t="s">
        <v>1644</v>
      </c>
      <c r="BB35" s="44" t="s">
        <v>1645</v>
      </c>
      <c r="BC35" s="44" t="s">
        <v>1646</v>
      </c>
      <c r="BD35" s="44" t="s">
        <v>1647</v>
      </c>
      <c r="BE35" s="45" t="s">
        <v>1648</v>
      </c>
      <c r="BF35" s="44" t="s">
        <v>1649</v>
      </c>
      <c r="BG35" s="44" t="s">
        <v>1650</v>
      </c>
      <c r="BH35" s="85"/>
      <c r="BI35" s="44" t="s">
        <v>1651</v>
      </c>
      <c r="BJ35" s="44" t="s">
        <v>1652</v>
      </c>
      <c r="BK35" s="44" t="s">
        <v>1653</v>
      </c>
      <c r="BL35" s="85"/>
      <c r="BM35" s="85"/>
      <c r="BN35" s="44" t="s">
        <v>1654</v>
      </c>
      <c r="BO35" s="85"/>
      <c r="BP35" s="44" t="s">
        <v>1655</v>
      </c>
      <c r="BQ35" s="85"/>
      <c r="BR35" s="44" t="s">
        <v>1656</v>
      </c>
      <c r="BS35" s="44" t="s">
        <v>1657</v>
      </c>
      <c r="BT35" s="44" t="s">
        <v>1658</v>
      </c>
      <c r="BU35" s="44" t="s">
        <v>1659</v>
      </c>
      <c r="BV35" s="44" t="s">
        <v>1660</v>
      </c>
      <c r="BW35" s="84"/>
      <c r="BX35" s="84"/>
      <c r="BY35" s="84"/>
      <c r="BZ35" s="86"/>
      <c r="CA35" s="86"/>
      <c r="CB35" s="86"/>
      <c r="CC35" s="86"/>
      <c r="CD35" s="46" t="s">
        <v>1661</v>
      </c>
      <c r="CE35" s="86"/>
      <c r="CF35" s="46" t="s">
        <v>1662</v>
      </c>
      <c r="CG35" s="46" t="s">
        <v>1663</v>
      </c>
      <c r="CH35" s="86"/>
      <c r="CI35" s="46" t="s">
        <v>1664</v>
      </c>
      <c r="CJ35" s="46" t="s">
        <v>1665</v>
      </c>
      <c r="CK35" s="46" t="s">
        <v>1666</v>
      </c>
      <c r="CL35" s="46" t="s">
        <v>1667</v>
      </c>
      <c r="CM35" s="46" t="s">
        <v>1668</v>
      </c>
      <c r="CN35" s="47" t="s">
        <v>1669</v>
      </c>
      <c r="CO35" s="46" t="s">
        <v>1670</v>
      </c>
      <c r="CP35" s="46" t="s">
        <v>1671</v>
      </c>
      <c r="CQ35" s="86"/>
      <c r="CR35" s="46" t="s">
        <v>1672</v>
      </c>
      <c r="CS35" s="46" t="s">
        <v>1673</v>
      </c>
      <c r="CT35" s="46" t="s">
        <v>1674</v>
      </c>
      <c r="CU35" s="86"/>
      <c r="CV35" s="86"/>
      <c r="CW35" s="46" t="s">
        <v>1675</v>
      </c>
      <c r="CX35" s="86"/>
      <c r="CY35" s="46" t="s">
        <v>1676</v>
      </c>
      <c r="CZ35" s="86"/>
      <c r="DA35" s="46" t="s">
        <v>1677</v>
      </c>
      <c r="DB35" s="46" t="s">
        <v>1678</v>
      </c>
      <c r="DC35" s="46" t="s">
        <v>1679</v>
      </c>
      <c r="DD35" s="46" t="s">
        <v>1680</v>
      </c>
      <c r="DE35" s="46" t="s">
        <v>993</v>
      </c>
    </row>
    <row r="36" spans="1:109" ht="36" customHeight="1">
      <c r="A36" s="61"/>
      <c r="B36" s="87"/>
      <c r="C36" s="332" t="s">
        <v>1681</v>
      </c>
      <c r="D36" s="333"/>
      <c r="E36" s="333"/>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89"/>
      <c r="AE36" s="61"/>
      <c r="AF36" s="61"/>
      <c r="AG36" s="61"/>
      <c r="AH36" s="84"/>
      <c r="AI36" s="84"/>
      <c r="AJ36" s="84"/>
      <c r="AK36" s="84"/>
      <c r="AL36" s="40" t="str">
        <f t="shared" si="0"/>
        <v/>
      </c>
      <c r="AM36" s="40" t="str">
        <f t="shared" si="1"/>
        <v/>
      </c>
      <c r="AO36" s="84"/>
      <c r="AP36" s="36">
        <v>34</v>
      </c>
      <c r="AQ36" s="85"/>
      <c r="AR36" s="85"/>
      <c r="AS36" s="85"/>
      <c r="AT36" s="85"/>
      <c r="AU36" s="44" t="s">
        <v>1682</v>
      </c>
      <c r="AV36" s="85"/>
      <c r="AW36" s="44" t="s">
        <v>1683</v>
      </c>
      <c r="AX36" s="44" t="s">
        <v>1684</v>
      </c>
      <c r="AY36" s="85"/>
      <c r="AZ36" s="44" t="s">
        <v>1685</v>
      </c>
      <c r="BA36" s="44" t="s">
        <v>1686</v>
      </c>
      <c r="BB36" s="44" t="s">
        <v>1687</v>
      </c>
      <c r="BC36" s="44" t="s">
        <v>1688</v>
      </c>
      <c r="BD36" s="44" t="s">
        <v>1689</v>
      </c>
      <c r="BE36" s="45" t="s">
        <v>1690</v>
      </c>
      <c r="BF36" s="44" t="s">
        <v>1691</v>
      </c>
      <c r="BG36" s="44" t="s">
        <v>1692</v>
      </c>
      <c r="BH36" s="85"/>
      <c r="BI36" s="44" t="s">
        <v>1693</v>
      </c>
      <c r="BJ36" s="44" t="s">
        <v>1694</v>
      </c>
      <c r="BK36" s="44" t="s">
        <v>1695</v>
      </c>
      <c r="BL36" s="85"/>
      <c r="BM36" s="85"/>
      <c r="BN36" s="44" t="s">
        <v>1696</v>
      </c>
      <c r="BO36" s="85"/>
      <c r="BP36" s="44" t="s">
        <v>1697</v>
      </c>
      <c r="BQ36" s="85"/>
      <c r="BR36" s="44" t="s">
        <v>1698</v>
      </c>
      <c r="BS36" s="44" t="s">
        <v>1699</v>
      </c>
      <c r="BT36" s="44" t="s">
        <v>1700</v>
      </c>
      <c r="BU36" s="44" t="s">
        <v>1701</v>
      </c>
      <c r="BV36" s="44" t="s">
        <v>1702</v>
      </c>
      <c r="BW36" s="84"/>
      <c r="BX36" s="84"/>
      <c r="BY36" s="84"/>
      <c r="BZ36" s="86"/>
      <c r="CA36" s="86"/>
      <c r="CB36" s="86"/>
      <c r="CC36" s="86"/>
      <c r="CD36" s="46" t="s">
        <v>1703</v>
      </c>
      <c r="CE36" s="86"/>
      <c r="CF36" s="46" t="s">
        <v>1704</v>
      </c>
      <c r="CG36" s="46" t="s">
        <v>1705</v>
      </c>
      <c r="CH36" s="86"/>
      <c r="CI36" s="46" t="s">
        <v>1706</v>
      </c>
      <c r="CJ36" s="46" t="s">
        <v>1707</v>
      </c>
      <c r="CK36" s="46" t="s">
        <v>1708</v>
      </c>
      <c r="CL36" s="46" t="s">
        <v>1709</v>
      </c>
      <c r="CM36" s="46" t="s">
        <v>1710</v>
      </c>
      <c r="CN36" s="47" t="s">
        <v>1711</v>
      </c>
      <c r="CO36" s="46" t="s">
        <v>1712</v>
      </c>
      <c r="CP36" s="46" t="s">
        <v>1713</v>
      </c>
      <c r="CQ36" s="86"/>
      <c r="CR36" s="46" t="s">
        <v>1714</v>
      </c>
      <c r="CS36" s="46" t="s">
        <v>1715</v>
      </c>
      <c r="CT36" s="46" t="s">
        <v>1716</v>
      </c>
      <c r="CU36" s="86"/>
      <c r="CV36" s="86"/>
      <c r="CW36" s="46" t="s">
        <v>1717</v>
      </c>
      <c r="CX36" s="86"/>
      <c r="CY36" s="46" t="s">
        <v>1718</v>
      </c>
      <c r="CZ36" s="86"/>
      <c r="DA36" s="46" t="s">
        <v>1719</v>
      </c>
      <c r="DB36" s="46" t="s">
        <v>1513</v>
      </c>
      <c r="DC36" s="46" t="s">
        <v>1720</v>
      </c>
      <c r="DD36" s="46" t="s">
        <v>1721</v>
      </c>
      <c r="DE36" s="46" t="s">
        <v>1722</v>
      </c>
    </row>
    <row r="37" spans="1:109" ht="6.75" customHeight="1">
      <c r="A37" s="61"/>
      <c r="B37" s="87"/>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89"/>
      <c r="AE37" s="61"/>
      <c r="AF37" s="61"/>
      <c r="AG37" s="61"/>
      <c r="AH37" s="36"/>
      <c r="AI37" s="36"/>
      <c r="AJ37" s="36"/>
      <c r="AK37" s="36"/>
      <c r="AL37" s="40" t="str">
        <f t="shared" si="0"/>
        <v/>
      </c>
      <c r="AM37" s="40" t="str">
        <f t="shared" si="1"/>
        <v/>
      </c>
      <c r="AO37" s="36"/>
      <c r="AP37" s="36">
        <v>35</v>
      </c>
      <c r="AQ37" s="44"/>
      <c r="AR37" s="44"/>
      <c r="AS37" s="44"/>
      <c r="AT37" s="44"/>
      <c r="AU37" s="44" t="s">
        <v>1723</v>
      </c>
      <c r="AV37" s="44"/>
      <c r="AW37" s="44" t="s">
        <v>1724</v>
      </c>
      <c r="AX37" s="44" t="s">
        <v>1725</v>
      </c>
      <c r="AY37" s="44"/>
      <c r="AZ37" s="44" t="s">
        <v>1726</v>
      </c>
      <c r="BA37" s="44" t="s">
        <v>1727</v>
      </c>
      <c r="BB37" s="44" t="s">
        <v>1728</v>
      </c>
      <c r="BC37" s="44" t="s">
        <v>1729</v>
      </c>
      <c r="BD37" s="44" t="s">
        <v>1730</v>
      </c>
      <c r="BE37" s="45" t="s">
        <v>1731</v>
      </c>
      <c r="BF37" s="44" t="s">
        <v>1732</v>
      </c>
      <c r="BG37" s="44" t="s">
        <v>1733</v>
      </c>
      <c r="BH37" s="44"/>
      <c r="BI37" s="44" t="s">
        <v>1734</v>
      </c>
      <c r="BJ37" s="44" t="s">
        <v>1735</v>
      </c>
      <c r="BK37" s="44" t="s">
        <v>1736</v>
      </c>
      <c r="BL37" s="44"/>
      <c r="BM37" s="44"/>
      <c r="BN37" s="44" t="s">
        <v>1737</v>
      </c>
      <c r="BO37" s="44"/>
      <c r="BP37" s="44" t="s">
        <v>1738</v>
      </c>
      <c r="BQ37" s="44"/>
      <c r="BR37" s="44" t="s">
        <v>1739</v>
      </c>
      <c r="BS37" s="44" t="s">
        <v>1740</v>
      </c>
      <c r="BT37" s="44" t="s">
        <v>1741</v>
      </c>
      <c r="BU37" s="44" t="s">
        <v>1742</v>
      </c>
      <c r="BV37" s="44" t="s">
        <v>1743</v>
      </c>
      <c r="BW37" s="36"/>
      <c r="BX37" s="36"/>
      <c r="BY37" s="36"/>
      <c r="BZ37" s="46"/>
      <c r="CA37" s="46"/>
      <c r="CB37" s="46"/>
      <c r="CC37" s="46"/>
      <c r="CD37" s="46" t="s">
        <v>1744</v>
      </c>
      <c r="CE37" s="46"/>
      <c r="CF37" s="46" t="s">
        <v>1745</v>
      </c>
      <c r="CG37" s="46" t="s">
        <v>1746</v>
      </c>
      <c r="CH37" s="46"/>
      <c r="CI37" s="46" t="s">
        <v>1747</v>
      </c>
      <c r="CJ37" s="46" t="s">
        <v>1632</v>
      </c>
      <c r="CK37" s="46" t="s">
        <v>1748</v>
      </c>
      <c r="CL37" s="46" t="s">
        <v>1749</v>
      </c>
      <c r="CM37" s="46" t="s">
        <v>1750</v>
      </c>
      <c r="CN37" s="47" t="s">
        <v>1751</v>
      </c>
      <c r="CO37" s="46" t="s">
        <v>649</v>
      </c>
      <c r="CP37" s="46" t="s">
        <v>1752</v>
      </c>
      <c r="CQ37" s="46"/>
      <c r="CR37" s="46" t="s">
        <v>1753</v>
      </c>
      <c r="CS37" s="46" t="s">
        <v>1754</v>
      </c>
      <c r="CT37" s="46" t="s">
        <v>1755</v>
      </c>
      <c r="CU37" s="46"/>
      <c r="CV37" s="46"/>
      <c r="CW37" s="46" t="s">
        <v>1756</v>
      </c>
      <c r="CX37" s="46"/>
      <c r="CY37" s="46" t="s">
        <v>1757</v>
      </c>
      <c r="CZ37" s="46"/>
      <c r="DA37" s="46" t="s">
        <v>1758</v>
      </c>
      <c r="DB37" s="46" t="s">
        <v>1759</v>
      </c>
      <c r="DC37" s="46" t="s">
        <v>1760</v>
      </c>
      <c r="DD37" s="46" t="s">
        <v>1761</v>
      </c>
      <c r="DE37" s="46" t="s">
        <v>1762</v>
      </c>
    </row>
    <row r="38" spans="1:109" ht="60" customHeight="1">
      <c r="A38" s="61"/>
      <c r="B38" s="87"/>
      <c r="C38" s="332" t="s">
        <v>1763</v>
      </c>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89"/>
      <c r="AE38" s="61"/>
      <c r="AF38" s="61"/>
      <c r="AG38" s="61"/>
      <c r="AH38" s="84"/>
      <c r="AI38" s="84"/>
      <c r="AJ38" s="84"/>
      <c r="AK38" s="84"/>
      <c r="AL38" s="40" t="str">
        <f t="shared" si="0"/>
        <v/>
      </c>
      <c r="AM38" s="40" t="str">
        <f t="shared" si="1"/>
        <v/>
      </c>
      <c r="AO38" s="84"/>
      <c r="AP38" s="36">
        <v>36</v>
      </c>
      <c r="AQ38" s="85"/>
      <c r="AR38" s="85"/>
      <c r="AS38" s="85"/>
      <c r="AT38" s="85"/>
      <c r="AU38" s="44" t="s">
        <v>1764</v>
      </c>
      <c r="AV38" s="85"/>
      <c r="AW38" s="44" t="s">
        <v>1765</v>
      </c>
      <c r="AX38" s="44" t="s">
        <v>1766</v>
      </c>
      <c r="AY38" s="85"/>
      <c r="AZ38" s="44" t="s">
        <v>1767</v>
      </c>
      <c r="BA38" s="44" t="s">
        <v>1768</v>
      </c>
      <c r="BB38" s="44" t="s">
        <v>1769</v>
      </c>
      <c r="BC38" s="44" t="s">
        <v>1770</v>
      </c>
      <c r="BD38" s="44" t="s">
        <v>1771</v>
      </c>
      <c r="BE38" s="45" t="s">
        <v>1772</v>
      </c>
      <c r="BF38" s="44" t="s">
        <v>1773</v>
      </c>
      <c r="BG38" s="44" t="s">
        <v>1774</v>
      </c>
      <c r="BH38" s="85"/>
      <c r="BI38" s="44" t="s">
        <v>1775</v>
      </c>
      <c r="BJ38" s="44" t="s">
        <v>1776</v>
      </c>
      <c r="BK38" s="44" t="s">
        <v>1777</v>
      </c>
      <c r="BL38" s="85"/>
      <c r="BM38" s="85"/>
      <c r="BN38" s="44" t="s">
        <v>1778</v>
      </c>
      <c r="BO38" s="85"/>
      <c r="BP38" s="44" t="s">
        <v>1779</v>
      </c>
      <c r="BQ38" s="85"/>
      <c r="BR38" s="44" t="s">
        <v>1780</v>
      </c>
      <c r="BS38" s="44" t="s">
        <v>1781</v>
      </c>
      <c r="BT38" s="44" t="s">
        <v>1782</v>
      </c>
      <c r="BU38" s="44" t="s">
        <v>1783</v>
      </c>
      <c r="BV38" s="44" t="s">
        <v>1784</v>
      </c>
      <c r="BW38" s="84"/>
      <c r="BX38" s="84"/>
      <c r="BY38" s="84"/>
      <c r="BZ38" s="86"/>
      <c r="CA38" s="86"/>
      <c r="CB38" s="86"/>
      <c r="CC38" s="86"/>
      <c r="CD38" s="46" t="s">
        <v>1785</v>
      </c>
      <c r="CE38" s="86"/>
      <c r="CF38" s="46" t="s">
        <v>1786</v>
      </c>
      <c r="CG38" s="46" t="s">
        <v>1787</v>
      </c>
      <c r="CH38" s="86"/>
      <c r="CI38" s="46" t="s">
        <v>1788</v>
      </c>
      <c r="CJ38" s="46" t="s">
        <v>1789</v>
      </c>
      <c r="CK38" s="46" t="s">
        <v>1790</v>
      </c>
      <c r="CL38" s="46" t="s">
        <v>1791</v>
      </c>
      <c r="CM38" s="46" t="s">
        <v>1792</v>
      </c>
      <c r="CN38" s="47" t="s">
        <v>1793</v>
      </c>
      <c r="CO38" s="46" t="s">
        <v>1794</v>
      </c>
      <c r="CP38" s="46" t="s">
        <v>1795</v>
      </c>
      <c r="CQ38" s="86"/>
      <c r="CR38" s="46" t="s">
        <v>1472</v>
      </c>
      <c r="CS38" s="46" t="s">
        <v>1796</v>
      </c>
      <c r="CT38" s="46" t="s">
        <v>879</v>
      </c>
      <c r="CU38" s="86"/>
      <c r="CV38" s="86"/>
      <c r="CW38" s="46" t="s">
        <v>1797</v>
      </c>
      <c r="CX38" s="86"/>
      <c r="CY38" s="46" t="s">
        <v>1798</v>
      </c>
      <c r="CZ38" s="86"/>
      <c r="DA38" s="46" t="s">
        <v>1799</v>
      </c>
      <c r="DB38" s="46" t="s">
        <v>1800</v>
      </c>
      <c r="DC38" s="46" t="s">
        <v>1801</v>
      </c>
      <c r="DD38" s="46" t="s">
        <v>1802</v>
      </c>
      <c r="DE38" s="46" t="s">
        <v>1803</v>
      </c>
    </row>
    <row r="39" spans="1:109" ht="6.75" customHeight="1">
      <c r="A39" s="61"/>
      <c r="B39" s="87"/>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89"/>
      <c r="AE39" s="61"/>
      <c r="AF39" s="61"/>
      <c r="AG39" s="61"/>
      <c r="AH39" s="84"/>
      <c r="AI39" s="84"/>
      <c r="AJ39" s="84"/>
      <c r="AK39" s="84"/>
      <c r="AL39" s="40" t="str">
        <f t="shared" si="0"/>
        <v/>
      </c>
      <c r="AM39" s="40" t="str">
        <f t="shared" si="1"/>
        <v/>
      </c>
      <c r="AO39" s="84"/>
      <c r="AP39" s="36">
        <v>37</v>
      </c>
      <c r="AQ39" s="85"/>
      <c r="AR39" s="85"/>
      <c r="AS39" s="85"/>
      <c r="AT39" s="85"/>
      <c r="AU39" s="44" t="s">
        <v>1804</v>
      </c>
      <c r="AV39" s="85"/>
      <c r="AW39" s="44" t="s">
        <v>1805</v>
      </c>
      <c r="AX39" s="44" t="s">
        <v>1806</v>
      </c>
      <c r="AY39" s="85"/>
      <c r="AZ39" s="44" t="s">
        <v>1807</v>
      </c>
      <c r="BA39" s="44" t="s">
        <v>1808</v>
      </c>
      <c r="BB39" s="44" t="s">
        <v>1809</v>
      </c>
      <c r="BC39" s="44" t="s">
        <v>1810</v>
      </c>
      <c r="BD39" s="44" t="s">
        <v>1811</v>
      </c>
      <c r="BE39" s="45" t="s">
        <v>1812</v>
      </c>
      <c r="BF39" s="44" t="s">
        <v>1813</v>
      </c>
      <c r="BG39" s="44" t="s">
        <v>1814</v>
      </c>
      <c r="BH39" s="85"/>
      <c r="BI39" s="44" t="s">
        <v>1815</v>
      </c>
      <c r="BJ39" s="44" t="s">
        <v>1816</v>
      </c>
      <c r="BK39" s="44" t="s">
        <v>1817</v>
      </c>
      <c r="BL39" s="85"/>
      <c r="BM39" s="85"/>
      <c r="BN39" s="44" t="s">
        <v>1818</v>
      </c>
      <c r="BO39" s="85"/>
      <c r="BP39" s="44" t="s">
        <v>1819</v>
      </c>
      <c r="BQ39" s="85"/>
      <c r="BR39" s="44" t="s">
        <v>1820</v>
      </c>
      <c r="BS39" s="44" t="s">
        <v>1821</v>
      </c>
      <c r="BT39" s="44" t="s">
        <v>1822</v>
      </c>
      <c r="BU39" s="44" t="s">
        <v>1823</v>
      </c>
      <c r="BV39" s="44" t="s">
        <v>1824</v>
      </c>
      <c r="BW39" s="84"/>
      <c r="BX39" s="84"/>
      <c r="BY39" s="84"/>
      <c r="BZ39" s="86"/>
      <c r="CA39" s="86"/>
      <c r="CB39" s="86"/>
      <c r="CC39" s="86"/>
      <c r="CD39" s="46" t="s">
        <v>1825</v>
      </c>
      <c r="CE39" s="86"/>
      <c r="CF39" s="46" t="s">
        <v>1826</v>
      </c>
      <c r="CG39" s="46" t="s">
        <v>864</v>
      </c>
      <c r="CH39" s="86"/>
      <c r="CI39" s="46" t="s">
        <v>1827</v>
      </c>
      <c r="CJ39" s="46" t="s">
        <v>1828</v>
      </c>
      <c r="CK39" s="46" t="s">
        <v>1829</v>
      </c>
      <c r="CL39" s="46" t="s">
        <v>1830</v>
      </c>
      <c r="CM39" s="46" t="s">
        <v>1831</v>
      </c>
      <c r="CN39" s="47" t="s">
        <v>1832</v>
      </c>
      <c r="CO39" s="46" t="s">
        <v>1833</v>
      </c>
      <c r="CP39" s="46" t="s">
        <v>1834</v>
      </c>
      <c r="CQ39" s="86"/>
      <c r="CR39" s="46" t="s">
        <v>1835</v>
      </c>
      <c r="CS39" s="46" t="s">
        <v>1836</v>
      </c>
      <c r="CT39" s="46" t="s">
        <v>1837</v>
      </c>
      <c r="CU39" s="86"/>
      <c r="CV39" s="86"/>
      <c r="CW39" s="46" t="s">
        <v>1838</v>
      </c>
      <c r="CX39" s="86"/>
      <c r="CY39" s="46" t="s">
        <v>1839</v>
      </c>
      <c r="CZ39" s="86"/>
      <c r="DA39" s="46" t="s">
        <v>1840</v>
      </c>
      <c r="DB39" s="46" t="s">
        <v>1841</v>
      </c>
      <c r="DC39" s="46" t="s">
        <v>1842</v>
      </c>
      <c r="DD39" s="46" t="s">
        <v>1843</v>
      </c>
      <c r="DE39" s="46" t="s">
        <v>1844</v>
      </c>
    </row>
    <row r="40" spans="1:109" ht="48" customHeight="1">
      <c r="A40" s="49"/>
      <c r="B40" s="87"/>
      <c r="C40" s="328" t="s">
        <v>1845</v>
      </c>
      <c r="D40" s="329"/>
      <c r="E40" s="329"/>
      <c r="F40" s="329"/>
      <c r="G40" s="329"/>
      <c r="H40" s="329"/>
      <c r="I40" s="329"/>
      <c r="J40" s="329"/>
      <c r="K40" s="329"/>
      <c r="L40" s="329"/>
      <c r="M40" s="329"/>
      <c r="N40" s="329"/>
      <c r="O40" s="329"/>
      <c r="P40" s="329"/>
      <c r="Q40" s="329"/>
      <c r="R40" s="329"/>
      <c r="S40" s="329"/>
      <c r="T40" s="329"/>
      <c r="U40" s="329"/>
      <c r="V40" s="329"/>
      <c r="W40" s="329"/>
      <c r="X40" s="329"/>
      <c r="Y40" s="329"/>
      <c r="Z40" s="329"/>
      <c r="AA40" s="329"/>
      <c r="AB40" s="329"/>
      <c r="AC40" s="329"/>
      <c r="AD40" s="89"/>
      <c r="AE40" s="39"/>
      <c r="AF40" s="39"/>
      <c r="AG40" s="39"/>
      <c r="AH40" s="84"/>
      <c r="AI40" s="84"/>
      <c r="AJ40" s="84"/>
      <c r="AK40" s="84"/>
      <c r="AL40" s="40" t="str">
        <f t="shared" si="0"/>
        <v/>
      </c>
      <c r="AM40" s="40" t="str">
        <f t="shared" si="1"/>
        <v/>
      </c>
      <c r="AO40" s="84"/>
      <c r="AP40" s="36">
        <v>38</v>
      </c>
      <c r="AQ40" s="85"/>
      <c r="AR40" s="85"/>
      <c r="AS40" s="85"/>
      <c r="AT40" s="85"/>
      <c r="AU40" s="44" t="s">
        <v>1846</v>
      </c>
      <c r="AV40" s="85"/>
      <c r="AW40" s="44" t="s">
        <v>1847</v>
      </c>
      <c r="AX40" s="44" t="s">
        <v>1848</v>
      </c>
      <c r="AY40" s="85"/>
      <c r="AZ40" s="44" t="s">
        <v>1849</v>
      </c>
      <c r="BA40" s="44" t="s">
        <v>1850</v>
      </c>
      <c r="BB40" s="44" t="s">
        <v>1851</v>
      </c>
      <c r="BC40" s="44" t="s">
        <v>1852</v>
      </c>
      <c r="BD40" s="44" t="s">
        <v>1853</v>
      </c>
      <c r="BE40" s="45" t="s">
        <v>1854</v>
      </c>
      <c r="BF40" s="44" t="s">
        <v>1855</v>
      </c>
      <c r="BG40" s="44"/>
      <c r="BH40" s="85"/>
      <c r="BI40" s="44" t="s">
        <v>1856</v>
      </c>
      <c r="BJ40" s="44" t="s">
        <v>1857</v>
      </c>
      <c r="BK40" s="44" t="s">
        <v>1858</v>
      </c>
      <c r="BL40" s="85"/>
      <c r="BM40" s="85"/>
      <c r="BN40" s="44" t="s">
        <v>1859</v>
      </c>
      <c r="BO40" s="85"/>
      <c r="BP40" s="44" t="s">
        <v>1860</v>
      </c>
      <c r="BQ40" s="85"/>
      <c r="BR40" s="44" t="s">
        <v>1861</v>
      </c>
      <c r="BS40" s="44" t="s">
        <v>1862</v>
      </c>
      <c r="BT40" s="44" t="s">
        <v>1863</v>
      </c>
      <c r="BU40" s="44" t="s">
        <v>1864</v>
      </c>
      <c r="BV40" s="44" t="s">
        <v>1865</v>
      </c>
      <c r="BW40" s="84"/>
      <c r="BX40" s="84"/>
      <c r="BY40" s="84"/>
      <c r="BZ40" s="86"/>
      <c r="CA40" s="86"/>
      <c r="CB40" s="86"/>
      <c r="CC40" s="86"/>
      <c r="CD40" s="46" t="s">
        <v>1866</v>
      </c>
      <c r="CE40" s="86"/>
      <c r="CF40" s="46" t="s">
        <v>1867</v>
      </c>
      <c r="CG40" s="46" t="s">
        <v>915</v>
      </c>
      <c r="CH40" s="86"/>
      <c r="CI40" s="46" t="s">
        <v>1868</v>
      </c>
      <c r="CJ40" s="46" t="s">
        <v>1869</v>
      </c>
      <c r="CK40" s="46" t="s">
        <v>1870</v>
      </c>
      <c r="CL40" s="46" t="s">
        <v>1871</v>
      </c>
      <c r="CM40" s="46" t="s">
        <v>1872</v>
      </c>
      <c r="CN40" s="47" t="s">
        <v>1873</v>
      </c>
      <c r="CO40" s="46" t="s">
        <v>1874</v>
      </c>
      <c r="CP40" s="46"/>
      <c r="CQ40" s="86"/>
      <c r="CR40" s="46" t="s">
        <v>1875</v>
      </c>
      <c r="CS40" s="46" t="s">
        <v>1876</v>
      </c>
      <c r="CT40" s="46" t="s">
        <v>1293</v>
      </c>
      <c r="CU40" s="86"/>
      <c r="CV40" s="86"/>
      <c r="CW40" s="46" t="s">
        <v>1877</v>
      </c>
      <c r="CX40" s="86"/>
      <c r="CY40" s="46" t="s">
        <v>1878</v>
      </c>
      <c r="CZ40" s="86"/>
      <c r="DA40" s="46" t="s">
        <v>1879</v>
      </c>
      <c r="DB40" s="46" t="s">
        <v>1880</v>
      </c>
      <c r="DC40" s="46" t="s">
        <v>1881</v>
      </c>
      <c r="DD40" s="46" t="s">
        <v>1882</v>
      </c>
      <c r="DE40" s="46" t="s">
        <v>1883</v>
      </c>
    </row>
    <row r="41" spans="1:109" ht="6.75" customHeight="1">
      <c r="A41" s="49"/>
      <c r="B41" s="87"/>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89"/>
      <c r="AE41" s="39"/>
      <c r="AF41" s="39"/>
      <c r="AG41" s="39"/>
      <c r="AH41" s="84"/>
      <c r="AI41" s="84"/>
      <c r="AJ41" s="84"/>
      <c r="AK41" s="84"/>
      <c r="AL41" s="40" t="str">
        <f t="shared" si="0"/>
        <v/>
      </c>
      <c r="AM41" s="40" t="str">
        <f t="shared" si="1"/>
        <v/>
      </c>
      <c r="AO41" s="84"/>
      <c r="AP41" s="36">
        <v>39</v>
      </c>
      <c r="AQ41" s="85"/>
      <c r="AR41" s="85"/>
      <c r="AS41" s="85"/>
      <c r="AT41" s="85"/>
      <c r="AU41" s="44" t="s">
        <v>1884</v>
      </c>
      <c r="AV41" s="85"/>
      <c r="AW41" s="44" t="s">
        <v>1885</v>
      </c>
      <c r="AX41" s="44" t="s">
        <v>1886</v>
      </c>
      <c r="AY41" s="85"/>
      <c r="AZ41" s="44" t="s">
        <v>1887</v>
      </c>
      <c r="BA41" s="44" t="s">
        <v>1888</v>
      </c>
      <c r="BB41" s="44" t="s">
        <v>1889</v>
      </c>
      <c r="BC41" s="44" t="s">
        <v>1890</v>
      </c>
      <c r="BD41" s="44" t="s">
        <v>1891</v>
      </c>
      <c r="BE41" s="45" t="s">
        <v>1892</v>
      </c>
      <c r="BF41" s="44" t="s">
        <v>1893</v>
      </c>
      <c r="BG41" s="85"/>
      <c r="BH41" s="85"/>
      <c r="BI41" s="44" t="s">
        <v>1894</v>
      </c>
      <c r="BJ41" s="44" t="s">
        <v>1895</v>
      </c>
      <c r="BK41" s="44" t="s">
        <v>1896</v>
      </c>
      <c r="BL41" s="85"/>
      <c r="BM41" s="85"/>
      <c r="BN41" s="44" t="s">
        <v>1897</v>
      </c>
      <c r="BO41" s="85"/>
      <c r="BP41" s="44" t="s">
        <v>1898</v>
      </c>
      <c r="BQ41" s="85"/>
      <c r="BR41" s="44" t="s">
        <v>1899</v>
      </c>
      <c r="BS41" s="44" t="s">
        <v>1900</v>
      </c>
      <c r="BT41" s="44" t="s">
        <v>1901</v>
      </c>
      <c r="BU41" s="44" t="s">
        <v>1902</v>
      </c>
      <c r="BV41" s="44" t="s">
        <v>1903</v>
      </c>
      <c r="BW41" s="84"/>
      <c r="BX41" s="84"/>
      <c r="BY41" s="84"/>
      <c r="BZ41" s="86"/>
      <c r="CA41" s="86"/>
      <c r="CB41" s="86"/>
      <c r="CC41" s="86"/>
      <c r="CD41" s="46" t="s">
        <v>1904</v>
      </c>
      <c r="CE41" s="86"/>
      <c r="CF41" s="46" t="s">
        <v>1905</v>
      </c>
      <c r="CG41" s="46" t="s">
        <v>1906</v>
      </c>
      <c r="CH41" s="86"/>
      <c r="CI41" s="46" t="s">
        <v>1907</v>
      </c>
      <c r="CJ41" s="46" t="s">
        <v>1908</v>
      </c>
      <c r="CK41" s="46" t="s">
        <v>1909</v>
      </c>
      <c r="CL41" s="46" t="s">
        <v>1910</v>
      </c>
      <c r="CM41" s="46" t="s">
        <v>1911</v>
      </c>
      <c r="CN41" s="47" t="s">
        <v>1912</v>
      </c>
      <c r="CO41" s="46" t="s">
        <v>1913</v>
      </c>
      <c r="CP41" s="86"/>
      <c r="CQ41" s="86"/>
      <c r="CR41" s="46" t="s">
        <v>1914</v>
      </c>
      <c r="CS41" s="96" t="s">
        <v>1915</v>
      </c>
      <c r="CT41" s="46" t="s">
        <v>1916</v>
      </c>
      <c r="CU41" s="86"/>
      <c r="CV41" s="86"/>
      <c r="CW41" s="46" t="s">
        <v>1917</v>
      </c>
      <c r="CX41" s="86"/>
      <c r="CY41" s="46" t="s">
        <v>1260</v>
      </c>
      <c r="CZ41" s="86"/>
      <c r="DA41" s="46" t="s">
        <v>1918</v>
      </c>
      <c r="DB41" s="46" t="s">
        <v>1919</v>
      </c>
      <c r="DC41" s="46" t="s">
        <v>1589</v>
      </c>
      <c r="DD41" s="46" t="s">
        <v>1920</v>
      </c>
      <c r="DE41" s="46" t="s">
        <v>1921</v>
      </c>
    </row>
    <row r="42" spans="1:109" ht="48" customHeight="1">
      <c r="A42" s="49"/>
      <c r="B42" s="87"/>
      <c r="C42" s="328" t="s">
        <v>1922</v>
      </c>
      <c r="D42" s="329"/>
      <c r="E42" s="329"/>
      <c r="F42" s="329"/>
      <c r="G42" s="329"/>
      <c r="H42" s="329"/>
      <c r="I42" s="329"/>
      <c r="J42" s="329"/>
      <c r="K42" s="329"/>
      <c r="L42" s="329"/>
      <c r="M42" s="329"/>
      <c r="N42" s="329"/>
      <c r="O42" s="329"/>
      <c r="P42" s="329"/>
      <c r="Q42" s="329"/>
      <c r="R42" s="329"/>
      <c r="S42" s="329"/>
      <c r="T42" s="329"/>
      <c r="U42" s="329"/>
      <c r="V42" s="329"/>
      <c r="W42" s="329"/>
      <c r="X42" s="329"/>
      <c r="Y42" s="329"/>
      <c r="Z42" s="329"/>
      <c r="AA42" s="329"/>
      <c r="AB42" s="329"/>
      <c r="AC42" s="329"/>
      <c r="AD42" s="89"/>
      <c r="AE42" s="39"/>
      <c r="AF42" s="39"/>
      <c r="AG42" s="39"/>
      <c r="AH42" s="84"/>
      <c r="AI42" s="84"/>
      <c r="AJ42" s="84"/>
      <c r="AK42" s="84"/>
      <c r="AL42" s="40" t="str">
        <f t="shared" si="0"/>
        <v/>
      </c>
      <c r="AM42" s="40" t="str">
        <f t="shared" si="1"/>
        <v/>
      </c>
      <c r="AO42" s="84"/>
      <c r="AP42" s="36">
        <v>40</v>
      </c>
      <c r="AQ42" s="85"/>
      <c r="AR42" s="85"/>
      <c r="AS42" s="85"/>
      <c r="AT42" s="85"/>
      <c r="AU42" s="97"/>
      <c r="AV42" s="85"/>
      <c r="AW42" s="44" t="s">
        <v>1923</v>
      </c>
      <c r="AX42" s="44" t="s">
        <v>1924</v>
      </c>
      <c r="AY42" s="85"/>
      <c r="AZ42" s="44" t="s">
        <v>1925</v>
      </c>
      <c r="BA42" s="44" t="s">
        <v>1926</v>
      </c>
      <c r="BB42" s="44" t="s">
        <v>1927</v>
      </c>
      <c r="BC42" s="44" t="s">
        <v>1928</v>
      </c>
      <c r="BD42" s="44" t="s">
        <v>1929</v>
      </c>
      <c r="BE42" s="45" t="s">
        <v>1930</v>
      </c>
      <c r="BF42" s="44" t="s">
        <v>1931</v>
      </c>
      <c r="BG42" s="85"/>
      <c r="BH42" s="85"/>
      <c r="BI42" s="44" t="s">
        <v>1932</v>
      </c>
      <c r="BJ42" s="44" t="s">
        <v>1933</v>
      </c>
      <c r="BK42" s="44" t="s">
        <v>1934</v>
      </c>
      <c r="BL42" s="85"/>
      <c r="BM42" s="85"/>
      <c r="BN42" s="44" t="s">
        <v>1935</v>
      </c>
      <c r="BO42" s="85"/>
      <c r="BP42" s="44" t="s">
        <v>1936</v>
      </c>
      <c r="BQ42" s="85"/>
      <c r="BR42" s="44" t="s">
        <v>1937</v>
      </c>
      <c r="BS42" s="44" t="s">
        <v>1938</v>
      </c>
      <c r="BT42" s="44" t="s">
        <v>1939</v>
      </c>
      <c r="BU42" s="44" t="s">
        <v>1940</v>
      </c>
      <c r="BV42" s="44" t="s">
        <v>1941</v>
      </c>
      <c r="BW42" s="84"/>
      <c r="BX42" s="84"/>
      <c r="BY42" s="84"/>
      <c r="BZ42" s="86"/>
      <c r="CA42" s="86"/>
      <c r="CB42" s="86"/>
      <c r="CC42" s="86"/>
      <c r="CD42" s="46"/>
      <c r="CE42" s="86"/>
      <c r="CF42" s="46" t="s">
        <v>1942</v>
      </c>
      <c r="CG42" s="46" t="s">
        <v>1943</v>
      </c>
      <c r="CH42" s="86"/>
      <c r="CI42" s="46" t="s">
        <v>1944</v>
      </c>
      <c r="CJ42" s="46" t="s">
        <v>1945</v>
      </c>
      <c r="CK42" s="46" t="s">
        <v>1946</v>
      </c>
      <c r="CL42" s="46" t="s">
        <v>1947</v>
      </c>
      <c r="CM42" s="46" t="s">
        <v>1948</v>
      </c>
      <c r="CN42" s="47" t="s">
        <v>1949</v>
      </c>
      <c r="CO42" s="46" t="s">
        <v>1950</v>
      </c>
      <c r="CP42" s="86"/>
      <c r="CQ42" s="86"/>
      <c r="CR42" s="46" t="s">
        <v>1951</v>
      </c>
      <c r="CS42" s="46" t="s">
        <v>1952</v>
      </c>
      <c r="CT42" s="46" t="s">
        <v>1953</v>
      </c>
      <c r="CU42" s="86"/>
      <c r="CV42" s="86"/>
      <c r="CW42" s="46" t="s">
        <v>1954</v>
      </c>
      <c r="CX42" s="86"/>
      <c r="CY42" s="46" t="s">
        <v>1955</v>
      </c>
      <c r="CZ42" s="86"/>
      <c r="DA42" s="46" t="s">
        <v>1956</v>
      </c>
      <c r="DB42" s="46" t="s">
        <v>1957</v>
      </c>
      <c r="DC42" s="46" t="s">
        <v>1958</v>
      </c>
      <c r="DD42" s="46" t="s">
        <v>1959</v>
      </c>
      <c r="DE42" s="46" t="s">
        <v>1960</v>
      </c>
    </row>
    <row r="43" spans="1:109" ht="6.75" customHeight="1">
      <c r="A43" s="49"/>
      <c r="B43" s="87"/>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89"/>
      <c r="AE43" s="39"/>
      <c r="AF43" s="39"/>
      <c r="AG43" s="39"/>
      <c r="AH43" s="84"/>
      <c r="AI43" s="84"/>
      <c r="AJ43" s="84"/>
      <c r="AK43" s="84"/>
      <c r="AL43" s="40" t="str">
        <f t="shared" si="0"/>
        <v/>
      </c>
      <c r="AM43" s="40" t="str">
        <f t="shared" si="1"/>
        <v/>
      </c>
      <c r="AO43" s="84"/>
      <c r="AP43" s="36">
        <v>41</v>
      </c>
      <c r="AQ43" s="85"/>
      <c r="AR43" s="85"/>
      <c r="AS43" s="85"/>
      <c r="AT43" s="85"/>
      <c r="AU43" s="85"/>
      <c r="AV43" s="85"/>
      <c r="AW43" s="44" t="s">
        <v>1961</v>
      </c>
      <c r="AX43" s="44" t="s">
        <v>1962</v>
      </c>
      <c r="AY43" s="85"/>
      <c r="AZ43" s="85"/>
      <c r="BA43" s="44" t="s">
        <v>1963</v>
      </c>
      <c r="BB43" s="44" t="s">
        <v>1964</v>
      </c>
      <c r="BC43" s="44" t="s">
        <v>1965</v>
      </c>
      <c r="BD43" s="44" t="s">
        <v>1966</v>
      </c>
      <c r="BE43" s="45" t="s">
        <v>1967</v>
      </c>
      <c r="BF43" s="44" t="s">
        <v>1968</v>
      </c>
      <c r="BG43" s="85"/>
      <c r="BH43" s="85"/>
      <c r="BI43" s="44" t="s">
        <v>1969</v>
      </c>
      <c r="BJ43" s="44" t="s">
        <v>1970</v>
      </c>
      <c r="BK43" s="44" t="s">
        <v>1971</v>
      </c>
      <c r="BL43" s="85"/>
      <c r="BM43" s="85"/>
      <c r="BN43" s="44" t="s">
        <v>1972</v>
      </c>
      <c r="BO43" s="85"/>
      <c r="BP43" s="44" t="s">
        <v>1973</v>
      </c>
      <c r="BQ43" s="85"/>
      <c r="BR43" s="44" t="s">
        <v>1974</v>
      </c>
      <c r="BS43" s="44" t="s">
        <v>1975</v>
      </c>
      <c r="BT43" s="44" t="s">
        <v>1976</v>
      </c>
      <c r="BU43" s="44" t="s">
        <v>1977</v>
      </c>
      <c r="BV43" s="44" t="s">
        <v>1978</v>
      </c>
      <c r="BW43" s="84"/>
      <c r="BX43" s="84"/>
      <c r="BY43" s="84"/>
      <c r="BZ43" s="86"/>
      <c r="CA43" s="86"/>
      <c r="CB43" s="86"/>
      <c r="CC43" s="86"/>
      <c r="CD43" s="86"/>
      <c r="CE43" s="86"/>
      <c r="CF43" s="46" t="s">
        <v>1979</v>
      </c>
      <c r="CG43" s="46" t="s">
        <v>1980</v>
      </c>
      <c r="CH43" s="86"/>
      <c r="CI43" s="46"/>
      <c r="CJ43" s="46" t="s">
        <v>1981</v>
      </c>
      <c r="CK43" s="46" t="s">
        <v>1982</v>
      </c>
      <c r="CL43" s="46" t="s">
        <v>1983</v>
      </c>
      <c r="CM43" s="46" t="s">
        <v>1984</v>
      </c>
      <c r="CN43" s="47" t="s">
        <v>1985</v>
      </c>
      <c r="CO43" s="46" t="s">
        <v>1986</v>
      </c>
      <c r="CP43" s="86"/>
      <c r="CQ43" s="86"/>
      <c r="CR43" s="46" t="s">
        <v>1987</v>
      </c>
      <c r="CS43" s="46" t="s">
        <v>1988</v>
      </c>
      <c r="CT43" s="46" t="s">
        <v>1989</v>
      </c>
      <c r="CU43" s="86"/>
      <c r="CV43" s="86"/>
      <c r="CW43" s="46" t="s">
        <v>1990</v>
      </c>
      <c r="CX43" s="86"/>
      <c r="CY43" s="46" t="s">
        <v>1991</v>
      </c>
      <c r="CZ43" s="86"/>
      <c r="DA43" s="46" t="s">
        <v>1992</v>
      </c>
      <c r="DB43" s="46" t="s">
        <v>1993</v>
      </c>
      <c r="DC43" s="46" t="s">
        <v>1994</v>
      </c>
      <c r="DD43" s="46" t="s">
        <v>1995</v>
      </c>
      <c r="DE43" s="46" t="s">
        <v>1996</v>
      </c>
    </row>
    <row r="44" spans="1:109" ht="84" customHeight="1">
      <c r="B44" s="87"/>
      <c r="C44" s="328" t="s">
        <v>1997</v>
      </c>
      <c r="D44" s="331"/>
      <c r="E44" s="331"/>
      <c r="F44" s="331"/>
      <c r="G44" s="331"/>
      <c r="H44" s="331"/>
      <c r="I44" s="331"/>
      <c r="J44" s="331"/>
      <c r="K44" s="331"/>
      <c r="L44" s="331"/>
      <c r="M44" s="331"/>
      <c r="N44" s="331"/>
      <c r="O44" s="331"/>
      <c r="P44" s="331"/>
      <c r="Q44" s="331"/>
      <c r="R44" s="331"/>
      <c r="S44" s="331"/>
      <c r="T44" s="331"/>
      <c r="U44" s="331"/>
      <c r="V44" s="331"/>
      <c r="W44" s="331"/>
      <c r="X44" s="331"/>
      <c r="Y44" s="331"/>
      <c r="Z44" s="331"/>
      <c r="AA44" s="331"/>
      <c r="AB44" s="331"/>
      <c r="AC44" s="331"/>
      <c r="AD44" s="89"/>
      <c r="AH44" s="84"/>
      <c r="AI44" s="84"/>
      <c r="AJ44" s="84"/>
      <c r="AK44" s="84"/>
      <c r="AL44" s="40" t="str">
        <f t="shared" si="0"/>
        <v/>
      </c>
      <c r="AM44" s="40" t="str">
        <f t="shared" si="1"/>
        <v/>
      </c>
      <c r="AO44" s="84"/>
      <c r="AP44" s="36">
        <v>42</v>
      </c>
      <c r="AQ44" s="85"/>
      <c r="AR44" s="85"/>
      <c r="AS44" s="85"/>
      <c r="AT44" s="85"/>
      <c r="AU44" s="85"/>
      <c r="AV44" s="85"/>
      <c r="AW44" s="44" t="s">
        <v>1998</v>
      </c>
      <c r="AX44" s="44" t="s">
        <v>1999</v>
      </c>
      <c r="AY44" s="85"/>
      <c r="AZ44" s="85"/>
      <c r="BA44" s="44" t="s">
        <v>2000</v>
      </c>
      <c r="BB44" s="44" t="s">
        <v>2001</v>
      </c>
      <c r="BC44" s="44" t="s">
        <v>2002</v>
      </c>
      <c r="BD44" s="44" t="s">
        <v>2003</v>
      </c>
      <c r="BE44" s="45" t="s">
        <v>2004</v>
      </c>
      <c r="BF44" s="44" t="s">
        <v>2005</v>
      </c>
      <c r="BG44" s="85"/>
      <c r="BH44" s="85"/>
      <c r="BI44" s="44" t="s">
        <v>2006</v>
      </c>
      <c r="BJ44" s="44" t="s">
        <v>2007</v>
      </c>
      <c r="BK44" s="44" t="s">
        <v>2008</v>
      </c>
      <c r="BL44" s="85"/>
      <c r="BM44" s="85"/>
      <c r="BN44" s="44" t="s">
        <v>2009</v>
      </c>
      <c r="BO44" s="85"/>
      <c r="BP44" s="44" t="s">
        <v>2010</v>
      </c>
      <c r="BQ44" s="85"/>
      <c r="BR44" s="44" t="s">
        <v>2011</v>
      </c>
      <c r="BS44" s="44" t="s">
        <v>2012</v>
      </c>
      <c r="BT44" s="44" t="s">
        <v>2013</v>
      </c>
      <c r="BU44" s="44" t="s">
        <v>2014</v>
      </c>
      <c r="BV44" s="44" t="s">
        <v>2015</v>
      </c>
      <c r="BW44" s="84"/>
      <c r="BX44" s="84"/>
      <c r="BY44" s="84"/>
      <c r="BZ44" s="86"/>
      <c r="CA44" s="86"/>
      <c r="CB44" s="86"/>
      <c r="CC44" s="86"/>
      <c r="CD44" s="86"/>
      <c r="CE44" s="86"/>
      <c r="CF44" s="46" t="s">
        <v>2016</v>
      </c>
      <c r="CG44" s="46" t="s">
        <v>2017</v>
      </c>
      <c r="CH44" s="86"/>
      <c r="CI44" s="86"/>
      <c r="CJ44" s="46" t="s">
        <v>2018</v>
      </c>
      <c r="CK44" s="46" t="s">
        <v>2019</v>
      </c>
      <c r="CL44" s="46" t="s">
        <v>2020</v>
      </c>
      <c r="CM44" s="46" t="s">
        <v>2021</v>
      </c>
      <c r="CN44" s="47" t="s">
        <v>2022</v>
      </c>
      <c r="CO44" s="46" t="s">
        <v>2023</v>
      </c>
      <c r="CP44" s="86"/>
      <c r="CQ44" s="86"/>
      <c r="CR44" s="46" t="s">
        <v>2024</v>
      </c>
      <c r="CS44" s="46" t="s">
        <v>2025</v>
      </c>
      <c r="CT44" s="46" t="s">
        <v>2026</v>
      </c>
      <c r="CU44" s="86"/>
      <c r="CV44" s="86"/>
      <c r="CW44" s="46" t="s">
        <v>2027</v>
      </c>
      <c r="CX44" s="86"/>
      <c r="CY44" s="46" t="s">
        <v>2028</v>
      </c>
      <c r="CZ44" s="86"/>
      <c r="DA44" s="46" t="s">
        <v>2029</v>
      </c>
      <c r="DB44" s="46" t="s">
        <v>2030</v>
      </c>
      <c r="DC44" s="46" t="s">
        <v>2031</v>
      </c>
      <c r="DD44" s="46" t="s">
        <v>2032</v>
      </c>
      <c r="DE44" s="46" t="s">
        <v>2033</v>
      </c>
    </row>
    <row r="45" spans="1:109" ht="6.75" customHeight="1">
      <c r="B45" s="98"/>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99"/>
      <c r="AH45" s="84"/>
      <c r="AI45" s="84"/>
      <c r="AJ45" s="84"/>
      <c r="AK45" s="84"/>
      <c r="AL45" s="40" t="str">
        <f t="shared" si="0"/>
        <v/>
      </c>
      <c r="AM45" s="40" t="str">
        <f t="shared" si="1"/>
        <v/>
      </c>
      <c r="AO45" s="84"/>
      <c r="AP45" s="36">
        <v>43</v>
      </c>
      <c r="AQ45" s="85"/>
      <c r="AR45" s="85"/>
      <c r="AS45" s="85"/>
      <c r="AT45" s="85"/>
      <c r="AU45" s="85"/>
      <c r="AV45" s="85"/>
      <c r="AW45" s="44" t="s">
        <v>2034</v>
      </c>
      <c r="AX45" s="44" t="s">
        <v>2035</v>
      </c>
      <c r="AY45" s="85"/>
      <c r="AZ45" s="85"/>
      <c r="BA45" s="44" t="s">
        <v>2036</v>
      </c>
      <c r="BB45" s="44" t="s">
        <v>2037</v>
      </c>
      <c r="BC45" s="44" t="s">
        <v>2038</v>
      </c>
      <c r="BD45" s="44" t="s">
        <v>2039</v>
      </c>
      <c r="BE45" s="45" t="s">
        <v>2040</v>
      </c>
      <c r="BF45" s="44" t="s">
        <v>2041</v>
      </c>
      <c r="BG45" s="85"/>
      <c r="BH45" s="85"/>
      <c r="BI45" s="44" t="s">
        <v>2042</v>
      </c>
      <c r="BJ45" s="44" t="s">
        <v>2043</v>
      </c>
      <c r="BK45" s="44" t="s">
        <v>2044</v>
      </c>
      <c r="BL45" s="85"/>
      <c r="BM45" s="85"/>
      <c r="BN45" s="44" t="s">
        <v>2045</v>
      </c>
      <c r="BO45" s="85"/>
      <c r="BP45" s="44" t="s">
        <v>2046</v>
      </c>
      <c r="BQ45" s="85"/>
      <c r="BR45" s="44" t="s">
        <v>2047</v>
      </c>
      <c r="BS45" s="44" t="s">
        <v>2048</v>
      </c>
      <c r="BT45" s="44" t="s">
        <v>2049</v>
      </c>
      <c r="BU45" s="44" t="s">
        <v>2050</v>
      </c>
      <c r="BV45" s="44" t="s">
        <v>2051</v>
      </c>
      <c r="BW45" s="84"/>
      <c r="BX45" s="84"/>
      <c r="BY45" s="84"/>
      <c r="BZ45" s="86"/>
      <c r="CA45" s="86"/>
      <c r="CB45" s="86"/>
      <c r="CC45" s="86"/>
      <c r="CD45" s="86"/>
      <c r="CE45" s="86"/>
      <c r="CF45" s="46" t="s">
        <v>2052</v>
      </c>
      <c r="CG45" s="46" t="s">
        <v>2053</v>
      </c>
      <c r="CH45" s="86"/>
      <c r="CI45" s="86"/>
      <c r="CJ45" s="46" t="s">
        <v>2054</v>
      </c>
      <c r="CK45" s="46" t="s">
        <v>2055</v>
      </c>
      <c r="CL45" s="46" t="s">
        <v>2056</v>
      </c>
      <c r="CM45" s="46" t="s">
        <v>2057</v>
      </c>
      <c r="CN45" s="47" t="s">
        <v>2058</v>
      </c>
      <c r="CO45" s="46" t="s">
        <v>2059</v>
      </c>
      <c r="CP45" s="86"/>
      <c r="CQ45" s="86"/>
      <c r="CR45" s="46" t="s">
        <v>2060</v>
      </c>
      <c r="CS45" s="46" t="s">
        <v>2061</v>
      </c>
      <c r="CT45" s="46" t="s">
        <v>2062</v>
      </c>
      <c r="CU45" s="86"/>
      <c r="CV45" s="86"/>
      <c r="CW45" s="46" t="s">
        <v>2063</v>
      </c>
      <c r="CX45" s="86"/>
      <c r="CY45" s="46" t="s">
        <v>2064</v>
      </c>
      <c r="CZ45" s="86"/>
      <c r="DA45" s="46" t="s">
        <v>2065</v>
      </c>
      <c r="DB45" s="46" t="s">
        <v>2066</v>
      </c>
      <c r="DC45" s="46" t="s">
        <v>2067</v>
      </c>
      <c r="DD45" s="46" t="s">
        <v>2068</v>
      </c>
      <c r="DE45" s="46" t="s">
        <v>2069</v>
      </c>
    </row>
    <row r="46" spans="1:109" ht="36" customHeight="1">
      <c r="B46" s="87"/>
      <c r="C46" s="328" t="s">
        <v>2070</v>
      </c>
      <c r="D46" s="331"/>
      <c r="E46" s="331"/>
      <c r="F46" s="331"/>
      <c r="G46" s="331"/>
      <c r="H46" s="331"/>
      <c r="I46" s="331"/>
      <c r="J46" s="331"/>
      <c r="K46" s="331"/>
      <c r="L46" s="331"/>
      <c r="M46" s="331"/>
      <c r="N46" s="331"/>
      <c r="O46" s="331"/>
      <c r="P46" s="331"/>
      <c r="Q46" s="331"/>
      <c r="R46" s="331"/>
      <c r="S46" s="331"/>
      <c r="T46" s="331"/>
      <c r="U46" s="331"/>
      <c r="V46" s="331"/>
      <c r="W46" s="331"/>
      <c r="X46" s="331"/>
      <c r="Y46" s="331"/>
      <c r="Z46" s="331"/>
      <c r="AA46" s="331"/>
      <c r="AB46" s="331"/>
      <c r="AC46" s="331"/>
      <c r="AD46" s="89"/>
      <c r="AH46" s="84"/>
      <c r="AI46" s="84"/>
      <c r="AJ46" s="84"/>
      <c r="AK46" s="84"/>
      <c r="AL46" s="40" t="str">
        <f t="shared" si="0"/>
        <v/>
      </c>
      <c r="AM46" s="40" t="str">
        <f t="shared" si="1"/>
        <v/>
      </c>
      <c r="AO46" s="84"/>
      <c r="AP46" s="36">
        <v>44</v>
      </c>
      <c r="AQ46" s="85"/>
      <c r="AR46" s="85"/>
      <c r="AS46" s="85"/>
      <c r="AT46" s="85"/>
      <c r="AU46" s="85"/>
      <c r="AV46" s="85"/>
      <c r="AW46" s="44" t="s">
        <v>2071</v>
      </c>
      <c r="AX46" s="44" t="s">
        <v>2072</v>
      </c>
      <c r="AY46" s="85"/>
      <c r="AZ46" s="85"/>
      <c r="BA46" s="44" t="s">
        <v>2073</v>
      </c>
      <c r="BB46" s="44" t="s">
        <v>2074</v>
      </c>
      <c r="BC46" s="44" t="s">
        <v>2075</v>
      </c>
      <c r="BD46" s="44" t="s">
        <v>2076</v>
      </c>
      <c r="BE46" s="45" t="s">
        <v>2077</v>
      </c>
      <c r="BF46" s="44" t="s">
        <v>2078</v>
      </c>
      <c r="BG46" s="85"/>
      <c r="BH46" s="85"/>
      <c r="BI46" s="44" t="s">
        <v>2079</v>
      </c>
      <c r="BJ46" s="44" t="s">
        <v>2080</v>
      </c>
      <c r="BK46" s="44" t="s">
        <v>2081</v>
      </c>
      <c r="BL46" s="85"/>
      <c r="BM46" s="85"/>
      <c r="BN46" s="44" t="s">
        <v>2082</v>
      </c>
      <c r="BO46" s="85"/>
      <c r="BP46" s="44" t="s">
        <v>2083</v>
      </c>
      <c r="BQ46" s="85"/>
      <c r="BR46" s="44" t="s">
        <v>2084</v>
      </c>
      <c r="BS46" s="44" t="s">
        <v>2085</v>
      </c>
      <c r="BT46" s="44" t="s">
        <v>2086</v>
      </c>
      <c r="BU46" s="44" t="s">
        <v>2087</v>
      </c>
      <c r="BV46" s="44" t="s">
        <v>2088</v>
      </c>
      <c r="BW46" s="84"/>
      <c r="BX46" s="84"/>
      <c r="BY46" s="84"/>
      <c r="BZ46" s="86"/>
      <c r="CA46" s="86"/>
      <c r="CB46" s="86"/>
      <c r="CC46" s="86"/>
      <c r="CD46" s="86"/>
      <c r="CE46" s="86"/>
      <c r="CF46" s="46" t="s">
        <v>2089</v>
      </c>
      <c r="CG46" s="46" t="s">
        <v>2090</v>
      </c>
      <c r="CH46" s="86"/>
      <c r="CI46" s="86"/>
      <c r="CJ46" s="46" t="s">
        <v>2029</v>
      </c>
      <c r="CK46" s="46" t="s">
        <v>2091</v>
      </c>
      <c r="CL46" s="46" t="s">
        <v>2092</v>
      </c>
      <c r="CM46" s="46" t="s">
        <v>2093</v>
      </c>
      <c r="CN46" s="47" t="s">
        <v>2094</v>
      </c>
      <c r="CO46" s="46" t="s">
        <v>2095</v>
      </c>
      <c r="CP46" s="86"/>
      <c r="CQ46" s="86"/>
      <c r="CR46" s="46" t="s">
        <v>2096</v>
      </c>
      <c r="CS46" s="96" t="s">
        <v>2097</v>
      </c>
      <c r="CT46" s="46" t="s">
        <v>2098</v>
      </c>
      <c r="CU46" s="86"/>
      <c r="CV46" s="86"/>
      <c r="CW46" s="46" t="s">
        <v>2099</v>
      </c>
      <c r="CX46" s="86"/>
      <c r="CY46" s="46" t="s">
        <v>2100</v>
      </c>
      <c r="CZ46" s="86"/>
      <c r="DA46" s="46" t="s">
        <v>2101</v>
      </c>
      <c r="DB46" s="46" t="s">
        <v>2102</v>
      </c>
      <c r="DC46" s="46" t="s">
        <v>2103</v>
      </c>
      <c r="DD46" s="46" t="s">
        <v>2104</v>
      </c>
      <c r="DE46" s="46" t="s">
        <v>2105</v>
      </c>
    </row>
    <row r="47" spans="1:109" ht="6.75" customHeight="1">
      <c r="A47" s="100"/>
      <c r="B47" s="101"/>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3"/>
      <c r="AE47" s="48"/>
      <c r="AF47" s="48"/>
      <c r="AG47" s="48"/>
      <c r="AH47" s="84"/>
      <c r="AI47" s="84"/>
      <c r="AJ47" s="84"/>
      <c r="AK47" s="84"/>
      <c r="AL47" s="40" t="str">
        <f t="shared" si="0"/>
        <v/>
      </c>
      <c r="AM47" s="40" t="str">
        <f t="shared" si="1"/>
        <v/>
      </c>
      <c r="AO47" s="84"/>
      <c r="AP47" s="36">
        <v>45</v>
      </c>
      <c r="AQ47" s="85"/>
      <c r="AR47" s="85"/>
      <c r="AS47" s="85"/>
      <c r="AT47" s="85"/>
      <c r="AU47" s="85"/>
      <c r="AV47" s="85"/>
      <c r="AW47" s="44" t="s">
        <v>2106</v>
      </c>
      <c r="AX47" s="44" t="s">
        <v>2107</v>
      </c>
      <c r="AY47" s="85"/>
      <c r="AZ47" s="85"/>
      <c r="BA47" s="44" t="s">
        <v>2108</v>
      </c>
      <c r="BB47" s="44" t="s">
        <v>2109</v>
      </c>
      <c r="BC47" s="44" t="s">
        <v>2110</v>
      </c>
      <c r="BD47" s="44" t="s">
        <v>2111</v>
      </c>
      <c r="BE47" s="45" t="s">
        <v>2112</v>
      </c>
      <c r="BF47" s="44" t="s">
        <v>2113</v>
      </c>
      <c r="BG47" s="85"/>
      <c r="BH47" s="85"/>
      <c r="BI47" s="44" t="s">
        <v>2114</v>
      </c>
      <c r="BJ47" s="44" t="s">
        <v>2115</v>
      </c>
      <c r="BK47" s="44" t="s">
        <v>2116</v>
      </c>
      <c r="BL47" s="85"/>
      <c r="BM47" s="85"/>
      <c r="BN47" s="44" t="s">
        <v>2117</v>
      </c>
      <c r="BO47" s="85"/>
      <c r="BP47" s="44" t="s">
        <v>2118</v>
      </c>
      <c r="BQ47" s="85"/>
      <c r="BR47" s="85"/>
      <c r="BS47" s="44" t="s">
        <v>2119</v>
      </c>
      <c r="BT47" s="44" t="s">
        <v>2120</v>
      </c>
      <c r="BU47" s="44" t="s">
        <v>2121</v>
      </c>
      <c r="BV47" s="44" t="s">
        <v>2122</v>
      </c>
      <c r="BW47" s="84"/>
      <c r="BX47" s="84"/>
      <c r="BY47" s="84"/>
      <c r="BZ47" s="86"/>
      <c r="CA47" s="86"/>
      <c r="CB47" s="86"/>
      <c r="CC47" s="86"/>
      <c r="CD47" s="86"/>
      <c r="CE47" s="86"/>
      <c r="CF47" s="46" t="s">
        <v>2123</v>
      </c>
      <c r="CG47" s="46" t="s">
        <v>1019</v>
      </c>
      <c r="CH47" s="86"/>
      <c r="CI47" s="86"/>
      <c r="CJ47" s="46" t="s">
        <v>2065</v>
      </c>
      <c r="CK47" s="46" t="s">
        <v>2124</v>
      </c>
      <c r="CL47" s="46" t="s">
        <v>2125</v>
      </c>
      <c r="CM47" s="46" t="s">
        <v>2126</v>
      </c>
      <c r="CN47" s="47" t="s">
        <v>2127</v>
      </c>
      <c r="CO47" s="46" t="s">
        <v>864</v>
      </c>
      <c r="CP47" s="86"/>
      <c r="CQ47" s="86"/>
      <c r="CR47" s="46" t="s">
        <v>2128</v>
      </c>
      <c r="CS47" s="46" t="s">
        <v>2129</v>
      </c>
      <c r="CT47" s="46" t="s">
        <v>2130</v>
      </c>
      <c r="CU47" s="86"/>
      <c r="CV47" s="86"/>
      <c r="CW47" s="46" t="s">
        <v>2131</v>
      </c>
      <c r="CX47" s="86"/>
      <c r="CY47" s="46" t="s">
        <v>2132</v>
      </c>
      <c r="CZ47" s="86"/>
      <c r="DA47" s="46"/>
      <c r="DB47" s="46" t="s">
        <v>2133</v>
      </c>
      <c r="DC47" s="46" t="s">
        <v>2134</v>
      </c>
      <c r="DD47" s="46" t="s">
        <v>2135</v>
      </c>
      <c r="DE47" s="46" t="s">
        <v>1431</v>
      </c>
    </row>
    <row r="48" spans="1:109" ht="36" customHeight="1">
      <c r="A48" s="100"/>
      <c r="B48" s="101"/>
      <c r="C48" s="102"/>
      <c r="D48" s="328" t="s">
        <v>2136</v>
      </c>
      <c r="E48" s="335"/>
      <c r="F48" s="335"/>
      <c r="G48" s="335"/>
      <c r="H48" s="335"/>
      <c r="I48" s="335"/>
      <c r="J48" s="335"/>
      <c r="K48" s="335"/>
      <c r="L48" s="335"/>
      <c r="M48" s="335"/>
      <c r="N48" s="335"/>
      <c r="O48" s="335"/>
      <c r="P48" s="335"/>
      <c r="Q48" s="335"/>
      <c r="R48" s="335"/>
      <c r="S48" s="335"/>
      <c r="T48" s="335"/>
      <c r="U48" s="335"/>
      <c r="V48" s="335"/>
      <c r="W48" s="335"/>
      <c r="X48" s="335"/>
      <c r="Y48" s="335"/>
      <c r="Z48" s="335"/>
      <c r="AA48" s="335"/>
      <c r="AB48" s="335"/>
      <c r="AC48" s="335"/>
      <c r="AD48" s="103"/>
      <c r="AE48" s="48"/>
      <c r="AF48" s="48"/>
      <c r="AG48" s="48"/>
      <c r="AH48" s="84"/>
      <c r="AI48" s="84"/>
      <c r="AJ48" s="84"/>
      <c r="AK48" s="84"/>
      <c r="AL48" s="40" t="str">
        <f t="shared" si="0"/>
        <v/>
      </c>
      <c r="AM48" s="40" t="str">
        <f t="shared" si="1"/>
        <v/>
      </c>
      <c r="AO48" s="84"/>
      <c r="AP48" s="36">
        <v>46</v>
      </c>
      <c r="AQ48" s="85"/>
      <c r="AR48" s="85"/>
      <c r="AS48" s="85"/>
      <c r="AT48" s="85"/>
      <c r="AU48" s="85"/>
      <c r="AV48" s="85"/>
      <c r="AW48" s="44" t="s">
        <v>2137</v>
      </c>
      <c r="AX48" s="44" t="s">
        <v>2138</v>
      </c>
      <c r="AY48" s="85"/>
      <c r="AZ48" s="85"/>
      <c r="BA48" s="44" t="s">
        <v>2139</v>
      </c>
      <c r="BB48" s="44" t="s">
        <v>2140</v>
      </c>
      <c r="BC48" s="44" t="s">
        <v>2141</v>
      </c>
      <c r="BD48" s="44" t="s">
        <v>2142</v>
      </c>
      <c r="BE48" s="45" t="s">
        <v>2143</v>
      </c>
      <c r="BF48" s="44" t="s">
        <v>2144</v>
      </c>
      <c r="BG48" s="85"/>
      <c r="BH48" s="85"/>
      <c r="BI48" s="44" t="s">
        <v>2145</v>
      </c>
      <c r="BJ48" s="44" t="s">
        <v>2146</v>
      </c>
      <c r="BK48" s="44" t="s">
        <v>2147</v>
      </c>
      <c r="BL48" s="85"/>
      <c r="BM48" s="85"/>
      <c r="BN48" s="44" t="s">
        <v>2148</v>
      </c>
      <c r="BO48" s="85"/>
      <c r="BP48" s="44" t="s">
        <v>2149</v>
      </c>
      <c r="BQ48" s="85"/>
      <c r="BR48" s="85"/>
      <c r="BS48" s="44" t="s">
        <v>2150</v>
      </c>
      <c r="BT48" s="44" t="s">
        <v>2151</v>
      </c>
      <c r="BU48" s="44" t="s">
        <v>2152</v>
      </c>
      <c r="BV48" s="44" t="s">
        <v>2153</v>
      </c>
      <c r="BW48" s="84"/>
      <c r="BX48" s="84"/>
      <c r="BY48" s="84"/>
      <c r="BZ48" s="86"/>
      <c r="CA48" s="86"/>
      <c r="CB48" s="86"/>
      <c r="CC48" s="86"/>
      <c r="CD48" s="86"/>
      <c r="CE48" s="86"/>
      <c r="CF48" s="46" t="s">
        <v>2154</v>
      </c>
      <c r="CG48" s="46" t="s">
        <v>2155</v>
      </c>
      <c r="CH48" s="86"/>
      <c r="CI48" s="86"/>
      <c r="CJ48" s="46" t="s">
        <v>2156</v>
      </c>
      <c r="CK48" s="46" t="s">
        <v>2157</v>
      </c>
      <c r="CL48" s="46" t="s">
        <v>2158</v>
      </c>
      <c r="CM48" s="46" t="s">
        <v>2159</v>
      </c>
      <c r="CN48" s="47" t="s">
        <v>2160</v>
      </c>
      <c r="CO48" s="46" t="s">
        <v>2161</v>
      </c>
      <c r="CP48" s="86"/>
      <c r="CQ48" s="86"/>
      <c r="CR48" s="46" t="s">
        <v>2162</v>
      </c>
      <c r="CS48" s="46" t="s">
        <v>2163</v>
      </c>
      <c r="CT48" s="46" t="s">
        <v>2164</v>
      </c>
      <c r="CU48" s="86"/>
      <c r="CV48" s="86"/>
      <c r="CW48" s="46" t="s">
        <v>2165</v>
      </c>
      <c r="CX48" s="86"/>
      <c r="CY48" s="46" t="s">
        <v>2166</v>
      </c>
      <c r="CZ48" s="86"/>
      <c r="DA48" s="86"/>
      <c r="DB48" s="46" t="s">
        <v>305</v>
      </c>
      <c r="DC48" s="46" t="s">
        <v>2167</v>
      </c>
      <c r="DD48" s="46" t="s">
        <v>2168</v>
      </c>
      <c r="DE48" s="46" t="s">
        <v>2169</v>
      </c>
    </row>
    <row r="49" spans="1:109" ht="6.75" customHeight="1">
      <c r="A49" s="100"/>
      <c r="B49" s="101"/>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3"/>
      <c r="AE49" s="48"/>
      <c r="AF49" s="48"/>
      <c r="AG49" s="48"/>
      <c r="AH49" s="84"/>
      <c r="AI49" s="84"/>
      <c r="AJ49" s="84"/>
      <c r="AK49" s="84"/>
      <c r="AL49" s="40" t="str">
        <f t="shared" si="0"/>
        <v/>
      </c>
      <c r="AM49" s="40" t="str">
        <f t="shared" si="1"/>
        <v/>
      </c>
      <c r="AO49" s="84"/>
      <c r="AP49" s="36">
        <v>47</v>
      </c>
      <c r="AQ49" s="85"/>
      <c r="AR49" s="85"/>
      <c r="AS49" s="85"/>
      <c r="AT49" s="85"/>
      <c r="AU49" s="85"/>
      <c r="AV49" s="85"/>
      <c r="AW49" s="44" t="s">
        <v>2170</v>
      </c>
      <c r="AX49" s="44" t="s">
        <v>2171</v>
      </c>
      <c r="AY49" s="85"/>
      <c r="AZ49" s="85"/>
      <c r="BA49" s="44" t="s">
        <v>2172</v>
      </c>
      <c r="BB49" s="44" t="s">
        <v>2173</v>
      </c>
      <c r="BC49" s="44" t="s">
        <v>2174</v>
      </c>
      <c r="BD49" s="44" t="s">
        <v>2175</v>
      </c>
      <c r="BE49" s="45" t="s">
        <v>2176</v>
      </c>
      <c r="BF49" s="44" t="s">
        <v>2177</v>
      </c>
      <c r="BG49" s="85"/>
      <c r="BH49" s="85"/>
      <c r="BI49" s="44" t="s">
        <v>2178</v>
      </c>
      <c r="BJ49" s="44" t="s">
        <v>2179</v>
      </c>
      <c r="BK49" s="44" t="s">
        <v>2180</v>
      </c>
      <c r="BL49" s="85"/>
      <c r="BM49" s="85"/>
      <c r="BN49" s="44" t="s">
        <v>2181</v>
      </c>
      <c r="BO49" s="85"/>
      <c r="BP49" s="44" t="s">
        <v>2182</v>
      </c>
      <c r="BQ49" s="85"/>
      <c r="BR49" s="85"/>
      <c r="BS49" s="44" t="s">
        <v>2183</v>
      </c>
      <c r="BT49" s="44" t="s">
        <v>2184</v>
      </c>
      <c r="BU49" s="44" t="s">
        <v>2185</v>
      </c>
      <c r="BV49" s="44" t="s">
        <v>2186</v>
      </c>
      <c r="BW49" s="84"/>
      <c r="BX49" s="84"/>
      <c r="BY49" s="84"/>
      <c r="BZ49" s="86"/>
      <c r="CA49" s="86"/>
      <c r="CB49" s="86"/>
      <c r="CC49" s="86"/>
      <c r="CD49" s="86"/>
      <c r="CE49" s="86"/>
      <c r="CF49" s="46" t="s">
        <v>2187</v>
      </c>
      <c r="CG49" s="46" t="s">
        <v>993</v>
      </c>
      <c r="CH49" s="86"/>
      <c r="CI49" s="86"/>
      <c r="CJ49" s="46" t="s">
        <v>2188</v>
      </c>
      <c r="CK49" s="46" t="s">
        <v>2189</v>
      </c>
      <c r="CL49" s="46" t="s">
        <v>2190</v>
      </c>
      <c r="CM49" s="46" t="s">
        <v>2191</v>
      </c>
      <c r="CN49" s="47" t="s">
        <v>2192</v>
      </c>
      <c r="CO49" s="46" t="s">
        <v>915</v>
      </c>
      <c r="CP49" s="86"/>
      <c r="CQ49" s="86"/>
      <c r="CR49" s="46" t="s">
        <v>2193</v>
      </c>
      <c r="CS49" s="46" t="s">
        <v>2194</v>
      </c>
      <c r="CT49" s="46" t="s">
        <v>2195</v>
      </c>
      <c r="CU49" s="86"/>
      <c r="CV49" s="86"/>
      <c r="CW49" s="46" t="s">
        <v>2196</v>
      </c>
      <c r="CX49" s="86"/>
      <c r="CY49" s="46" t="s">
        <v>2197</v>
      </c>
      <c r="CZ49" s="86"/>
      <c r="DA49" s="86"/>
      <c r="DB49" s="46" t="s">
        <v>487</v>
      </c>
      <c r="DC49" s="46" t="s">
        <v>2198</v>
      </c>
      <c r="DD49" s="46" t="s">
        <v>2199</v>
      </c>
      <c r="DE49" s="46" t="s">
        <v>2200</v>
      </c>
    </row>
    <row r="50" spans="1:109" ht="48" customHeight="1">
      <c r="A50" s="100"/>
      <c r="B50" s="101"/>
      <c r="C50" s="328" t="s">
        <v>2201</v>
      </c>
      <c r="D50" s="335"/>
      <c r="E50" s="335"/>
      <c r="F50" s="335"/>
      <c r="G50" s="335"/>
      <c r="H50" s="335"/>
      <c r="I50" s="335"/>
      <c r="J50" s="335"/>
      <c r="K50" s="335"/>
      <c r="L50" s="335"/>
      <c r="M50" s="335"/>
      <c r="N50" s="335"/>
      <c r="O50" s="335"/>
      <c r="P50" s="335"/>
      <c r="Q50" s="335"/>
      <c r="R50" s="335"/>
      <c r="S50" s="335"/>
      <c r="T50" s="335"/>
      <c r="U50" s="335"/>
      <c r="V50" s="335"/>
      <c r="W50" s="335"/>
      <c r="X50" s="335"/>
      <c r="Y50" s="335"/>
      <c r="Z50" s="335"/>
      <c r="AA50" s="335"/>
      <c r="AB50" s="335"/>
      <c r="AC50" s="335"/>
      <c r="AD50" s="103"/>
      <c r="AE50" s="48"/>
      <c r="AF50" s="48"/>
      <c r="AG50" s="48"/>
      <c r="AH50" s="84"/>
      <c r="AI50" s="84"/>
      <c r="AJ50" s="84"/>
      <c r="AK50" s="84"/>
      <c r="AL50" s="40" t="str">
        <f t="shared" si="0"/>
        <v/>
      </c>
      <c r="AM50" s="40" t="str">
        <f t="shared" si="1"/>
        <v/>
      </c>
      <c r="AO50" s="84"/>
      <c r="AP50" s="36">
        <v>48</v>
      </c>
      <c r="AQ50" s="85"/>
      <c r="AR50" s="85"/>
      <c r="AS50" s="85"/>
      <c r="AT50" s="85"/>
      <c r="AU50" s="85"/>
      <c r="AV50" s="85"/>
      <c r="AW50" s="44" t="s">
        <v>2202</v>
      </c>
      <c r="AX50" s="44" t="s">
        <v>2203</v>
      </c>
      <c r="AY50" s="85"/>
      <c r="AZ50" s="85"/>
      <c r="BA50" s="85"/>
      <c r="BB50" s="44" t="s">
        <v>2204</v>
      </c>
      <c r="BC50" s="44" t="s">
        <v>2205</v>
      </c>
      <c r="BD50" s="44" t="s">
        <v>2206</v>
      </c>
      <c r="BE50" s="45" t="s">
        <v>2207</v>
      </c>
      <c r="BF50" s="44" t="s">
        <v>2208</v>
      </c>
      <c r="BG50" s="85"/>
      <c r="BH50" s="85"/>
      <c r="BI50" s="44" t="s">
        <v>2209</v>
      </c>
      <c r="BJ50" s="44" t="s">
        <v>2210</v>
      </c>
      <c r="BK50" s="44" t="s">
        <v>2211</v>
      </c>
      <c r="BL50" s="85"/>
      <c r="BM50" s="85"/>
      <c r="BN50" s="44" t="s">
        <v>2212</v>
      </c>
      <c r="BO50" s="85"/>
      <c r="BP50" s="44" t="s">
        <v>2213</v>
      </c>
      <c r="BQ50" s="85"/>
      <c r="BR50" s="85"/>
      <c r="BS50" s="44" t="s">
        <v>2214</v>
      </c>
      <c r="BT50" s="44" t="s">
        <v>2215</v>
      </c>
      <c r="BU50" s="44" t="s">
        <v>2216</v>
      </c>
      <c r="BV50" s="44" t="s">
        <v>2217</v>
      </c>
      <c r="BW50" s="84"/>
      <c r="BX50" s="84"/>
      <c r="BY50" s="84"/>
      <c r="BZ50" s="86"/>
      <c r="CA50" s="86"/>
      <c r="CB50" s="86"/>
      <c r="CC50" s="86"/>
      <c r="CD50" s="86"/>
      <c r="CE50" s="86"/>
      <c r="CF50" s="46" t="s">
        <v>2218</v>
      </c>
      <c r="CG50" s="46" t="s">
        <v>2219</v>
      </c>
      <c r="CH50" s="86"/>
      <c r="CI50" s="86"/>
      <c r="CJ50" s="46"/>
      <c r="CK50" s="46" t="s">
        <v>2220</v>
      </c>
      <c r="CL50" s="46" t="s">
        <v>2221</v>
      </c>
      <c r="CM50" s="46" t="s">
        <v>2222</v>
      </c>
      <c r="CN50" s="47" t="s">
        <v>2223</v>
      </c>
      <c r="CO50" s="46" t="s">
        <v>2224</v>
      </c>
      <c r="CP50" s="86"/>
      <c r="CQ50" s="86"/>
      <c r="CR50" s="46" t="s">
        <v>649</v>
      </c>
      <c r="CS50" s="46" t="s">
        <v>2225</v>
      </c>
      <c r="CT50" s="46" t="s">
        <v>1500</v>
      </c>
      <c r="CU50" s="86"/>
      <c r="CV50" s="86"/>
      <c r="CW50" s="46" t="s">
        <v>2226</v>
      </c>
      <c r="CX50" s="86"/>
      <c r="CY50" s="46" t="s">
        <v>2227</v>
      </c>
      <c r="CZ50" s="86"/>
      <c r="DA50" s="86"/>
      <c r="DB50" s="46" t="s">
        <v>483</v>
      </c>
      <c r="DC50" s="46" t="s">
        <v>2228</v>
      </c>
      <c r="DD50" s="46" t="s">
        <v>2229</v>
      </c>
      <c r="DE50" s="46" t="s">
        <v>2230</v>
      </c>
    </row>
    <row r="51" spans="1:109" ht="6.75" customHeight="1">
      <c r="A51" s="100"/>
      <c r="B51" s="101"/>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3"/>
      <c r="AE51" s="48"/>
      <c r="AF51" s="48"/>
      <c r="AG51" s="48"/>
      <c r="AH51" s="84"/>
      <c r="AI51" s="84"/>
      <c r="AJ51" s="84"/>
      <c r="AK51" s="84"/>
      <c r="AL51" s="40" t="str">
        <f t="shared" si="0"/>
        <v/>
      </c>
      <c r="AM51" s="40" t="str">
        <f t="shared" si="1"/>
        <v/>
      </c>
      <c r="AO51" s="84"/>
      <c r="AP51" s="36">
        <v>49</v>
      </c>
      <c r="AQ51" s="85"/>
      <c r="AR51" s="85"/>
      <c r="AS51" s="85"/>
      <c r="AT51" s="85"/>
      <c r="AU51" s="85"/>
      <c r="AV51" s="85"/>
      <c r="AW51" s="44" t="s">
        <v>2231</v>
      </c>
      <c r="AX51" s="44" t="s">
        <v>2232</v>
      </c>
      <c r="AY51" s="85"/>
      <c r="AZ51" s="85"/>
      <c r="BA51" s="85"/>
      <c r="BB51" s="44" t="s">
        <v>2233</v>
      </c>
      <c r="BC51" s="44" t="s">
        <v>2234</v>
      </c>
      <c r="BD51" s="44" t="s">
        <v>2235</v>
      </c>
      <c r="BE51" s="45" t="s">
        <v>2236</v>
      </c>
      <c r="BF51" s="44" t="s">
        <v>2237</v>
      </c>
      <c r="BG51" s="85"/>
      <c r="BH51" s="85"/>
      <c r="BI51" s="44" t="s">
        <v>2238</v>
      </c>
      <c r="BJ51" s="44" t="s">
        <v>2239</v>
      </c>
      <c r="BK51" s="44" t="s">
        <v>2240</v>
      </c>
      <c r="BL51" s="85"/>
      <c r="BM51" s="85"/>
      <c r="BN51" s="44" t="s">
        <v>2241</v>
      </c>
      <c r="BO51" s="85"/>
      <c r="BP51" s="44" t="s">
        <v>2242</v>
      </c>
      <c r="BQ51" s="85"/>
      <c r="BR51" s="85"/>
      <c r="BS51" s="44" t="s">
        <v>2243</v>
      </c>
      <c r="BT51" s="44" t="s">
        <v>2244</v>
      </c>
      <c r="BU51" s="44" t="s">
        <v>2245</v>
      </c>
      <c r="BV51" s="44" t="s">
        <v>2246</v>
      </c>
      <c r="BW51" s="84"/>
      <c r="BX51" s="84"/>
      <c r="BY51" s="84"/>
      <c r="BZ51" s="86"/>
      <c r="CA51" s="86"/>
      <c r="CB51" s="86"/>
      <c r="CC51" s="86"/>
      <c r="CD51" s="86"/>
      <c r="CE51" s="86"/>
      <c r="CF51" s="46" t="s">
        <v>915</v>
      </c>
      <c r="CG51" s="46" t="s">
        <v>2247</v>
      </c>
      <c r="CH51" s="86"/>
      <c r="CI51" s="86"/>
      <c r="CJ51" s="86"/>
      <c r="CK51" s="46" t="s">
        <v>2248</v>
      </c>
      <c r="CL51" s="46" t="s">
        <v>2249</v>
      </c>
      <c r="CM51" s="46" t="s">
        <v>339</v>
      </c>
      <c r="CN51" s="47" t="s">
        <v>2250</v>
      </c>
      <c r="CO51" s="46" t="s">
        <v>1128</v>
      </c>
      <c r="CP51" s="86"/>
      <c r="CQ51" s="86"/>
      <c r="CR51" s="46" t="s">
        <v>1632</v>
      </c>
      <c r="CS51" s="46" t="s">
        <v>2251</v>
      </c>
      <c r="CT51" s="46" t="s">
        <v>2252</v>
      </c>
      <c r="CU51" s="86"/>
      <c r="CV51" s="86"/>
      <c r="CW51" s="46" t="s">
        <v>2253</v>
      </c>
      <c r="CX51" s="86"/>
      <c r="CY51" s="46" t="s">
        <v>2254</v>
      </c>
      <c r="CZ51" s="86"/>
      <c r="DA51" s="86"/>
      <c r="DB51" s="46" t="s">
        <v>2255</v>
      </c>
      <c r="DC51" s="46" t="s">
        <v>2256</v>
      </c>
      <c r="DD51" s="46" t="s">
        <v>2257</v>
      </c>
      <c r="DE51" s="46" t="s">
        <v>2258</v>
      </c>
    </row>
    <row r="52" spans="1:109" ht="24" customHeight="1">
      <c r="A52" s="100"/>
      <c r="B52" s="101"/>
      <c r="C52" s="328" t="s">
        <v>2259</v>
      </c>
      <c r="D52" s="335"/>
      <c r="E52" s="335"/>
      <c r="F52" s="335"/>
      <c r="G52" s="335"/>
      <c r="H52" s="335"/>
      <c r="I52" s="335"/>
      <c r="J52" s="335"/>
      <c r="K52" s="335"/>
      <c r="L52" s="335"/>
      <c r="M52" s="335"/>
      <c r="N52" s="335"/>
      <c r="O52" s="335"/>
      <c r="P52" s="335"/>
      <c r="Q52" s="335"/>
      <c r="R52" s="335"/>
      <c r="S52" s="335"/>
      <c r="T52" s="335"/>
      <c r="U52" s="335"/>
      <c r="V52" s="335"/>
      <c r="W52" s="335"/>
      <c r="X52" s="335"/>
      <c r="Y52" s="335"/>
      <c r="Z52" s="335"/>
      <c r="AA52" s="335"/>
      <c r="AB52" s="335"/>
      <c r="AC52" s="335"/>
      <c r="AD52" s="103"/>
      <c r="AE52" s="48"/>
      <c r="AF52" s="48"/>
      <c r="AG52" s="48"/>
      <c r="AH52" s="84"/>
      <c r="AI52" s="84"/>
      <c r="AJ52" s="84"/>
      <c r="AK52" s="84"/>
      <c r="AL52" s="40" t="str">
        <f t="shared" si="0"/>
        <v/>
      </c>
      <c r="AM52" s="40" t="str">
        <f t="shared" si="1"/>
        <v/>
      </c>
      <c r="AO52" s="84"/>
      <c r="AP52" s="36">
        <v>50</v>
      </c>
      <c r="AQ52" s="85"/>
      <c r="AR52" s="85"/>
      <c r="AS52" s="85"/>
      <c r="AT52" s="85"/>
      <c r="AU52" s="85"/>
      <c r="AV52" s="85"/>
      <c r="AW52" s="44" t="s">
        <v>2260</v>
      </c>
      <c r="AX52" s="44" t="s">
        <v>2261</v>
      </c>
      <c r="AY52" s="85"/>
      <c r="AZ52" s="85"/>
      <c r="BA52" s="85"/>
      <c r="BB52" s="44" t="s">
        <v>2262</v>
      </c>
      <c r="BC52" s="44" t="s">
        <v>2263</v>
      </c>
      <c r="BD52" s="44" t="s">
        <v>2264</v>
      </c>
      <c r="BE52" s="45" t="s">
        <v>2265</v>
      </c>
      <c r="BF52" s="44" t="s">
        <v>2266</v>
      </c>
      <c r="BG52" s="85"/>
      <c r="BH52" s="85"/>
      <c r="BI52" s="44" t="s">
        <v>2267</v>
      </c>
      <c r="BJ52" s="44" t="s">
        <v>2268</v>
      </c>
      <c r="BK52" s="44" t="s">
        <v>2269</v>
      </c>
      <c r="BL52" s="85"/>
      <c r="BM52" s="85"/>
      <c r="BN52" s="44" t="s">
        <v>2270</v>
      </c>
      <c r="BO52" s="85"/>
      <c r="BP52" s="44" t="s">
        <v>2271</v>
      </c>
      <c r="BQ52" s="85"/>
      <c r="BR52" s="85"/>
      <c r="BS52" s="44" t="s">
        <v>2272</v>
      </c>
      <c r="BT52" s="44" t="s">
        <v>2273</v>
      </c>
      <c r="BU52" s="44" t="s">
        <v>2274</v>
      </c>
      <c r="BV52" s="44" t="s">
        <v>2275</v>
      </c>
      <c r="BW52" s="84"/>
      <c r="BX52" s="84"/>
      <c r="BY52" s="84"/>
      <c r="BZ52" s="86"/>
      <c r="CA52" s="86"/>
      <c r="CB52" s="86"/>
      <c r="CC52" s="86"/>
      <c r="CD52" s="86"/>
      <c r="CE52" s="86"/>
      <c r="CF52" s="46" t="s">
        <v>2276</v>
      </c>
      <c r="CG52" s="46" t="s">
        <v>2277</v>
      </c>
      <c r="CH52" s="86"/>
      <c r="CI52" s="86"/>
      <c r="CJ52" s="86"/>
      <c r="CK52" s="46" t="s">
        <v>2278</v>
      </c>
      <c r="CL52" s="46" t="s">
        <v>2279</v>
      </c>
      <c r="CM52" s="46" t="s">
        <v>2280</v>
      </c>
      <c r="CN52" s="47" t="s">
        <v>2281</v>
      </c>
      <c r="CO52" s="46" t="s">
        <v>2282</v>
      </c>
      <c r="CP52" s="86"/>
      <c r="CQ52" s="86"/>
      <c r="CR52" s="46" t="s">
        <v>2283</v>
      </c>
      <c r="CS52" s="46" t="s">
        <v>2284</v>
      </c>
      <c r="CT52" s="46" t="s">
        <v>2285</v>
      </c>
      <c r="CU52" s="86"/>
      <c r="CV52" s="86"/>
      <c r="CW52" s="46" t="s">
        <v>2286</v>
      </c>
      <c r="CX52" s="86"/>
      <c r="CY52" s="46" t="s">
        <v>2287</v>
      </c>
      <c r="CZ52" s="86"/>
      <c r="DA52" s="86"/>
      <c r="DB52" s="46" t="s">
        <v>2288</v>
      </c>
      <c r="DC52" s="46" t="s">
        <v>2289</v>
      </c>
      <c r="DD52" s="46" t="s">
        <v>2290</v>
      </c>
      <c r="DE52" s="46" t="s">
        <v>2291</v>
      </c>
    </row>
    <row r="53" spans="1:109" ht="6.75" customHeight="1">
      <c r="B53" s="87"/>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89"/>
      <c r="AH53" s="84"/>
      <c r="AI53" s="84"/>
      <c r="AJ53" s="84"/>
      <c r="AK53" s="84"/>
      <c r="AL53" s="40" t="str">
        <f t="shared" si="0"/>
        <v/>
      </c>
      <c r="AM53" s="40" t="str">
        <f t="shared" si="1"/>
        <v/>
      </c>
      <c r="AO53" s="84"/>
      <c r="AP53" s="36">
        <v>51</v>
      </c>
      <c r="AQ53" s="85"/>
      <c r="AR53" s="85"/>
      <c r="AS53" s="85"/>
      <c r="AT53" s="85"/>
      <c r="AU53" s="85"/>
      <c r="AV53" s="85"/>
      <c r="AW53" s="44" t="s">
        <v>2292</v>
      </c>
      <c r="AX53" s="44" t="s">
        <v>2293</v>
      </c>
      <c r="AY53" s="85"/>
      <c r="AZ53" s="85"/>
      <c r="BA53" s="85"/>
      <c r="BB53" s="44" t="s">
        <v>2294</v>
      </c>
      <c r="BC53" s="44" t="s">
        <v>2295</v>
      </c>
      <c r="BD53" s="44" t="s">
        <v>2296</v>
      </c>
      <c r="BE53" s="45" t="s">
        <v>2297</v>
      </c>
      <c r="BF53" s="44" t="s">
        <v>2298</v>
      </c>
      <c r="BG53" s="85"/>
      <c r="BH53" s="85"/>
      <c r="BI53" s="44" t="s">
        <v>2299</v>
      </c>
      <c r="BJ53" s="44" t="s">
        <v>2300</v>
      </c>
      <c r="BK53" s="44" t="s">
        <v>2301</v>
      </c>
      <c r="BL53" s="85"/>
      <c r="BM53" s="85"/>
      <c r="BN53" s="44" t="s">
        <v>2302</v>
      </c>
      <c r="BO53" s="85"/>
      <c r="BP53" s="44" t="s">
        <v>2303</v>
      </c>
      <c r="BQ53" s="85"/>
      <c r="BR53" s="85"/>
      <c r="BS53" s="44" t="s">
        <v>2304</v>
      </c>
      <c r="BT53" s="44" t="s">
        <v>2305</v>
      </c>
      <c r="BU53" s="44" t="s">
        <v>2306</v>
      </c>
      <c r="BV53" s="44" t="s">
        <v>2307</v>
      </c>
      <c r="BW53" s="84"/>
      <c r="BX53" s="84"/>
      <c r="BY53" s="84"/>
      <c r="BZ53" s="86"/>
      <c r="CA53" s="86"/>
      <c r="CB53" s="86"/>
      <c r="CC53" s="86"/>
      <c r="CD53" s="86"/>
      <c r="CE53" s="86"/>
      <c r="CF53" s="46" t="s">
        <v>2308</v>
      </c>
      <c r="CG53" s="46" t="s">
        <v>2309</v>
      </c>
      <c r="CH53" s="86"/>
      <c r="CI53" s="86"/>
      <c r="CJ53" s="86"/>
      <c r="CK53" s="46" t="s">
        <v>2310</v>
      </c>
      <c r="CL53" s="46" t="s">
        <v>2311</v>
      </c>
      <c r="CM53" s="46" t="s">
        <v>2312</v>
      </c>
      <c r="CN53" s="47" t="s">
        <v>2313</v>
      </c>
      <c r="CO53" s="46" t="s">
        <v>2314</v>
      </c>
      <c r="CP53" s="86"/>
      <c r="CQ53" s="86"/>
      <c r="CR53" s="46" t="s">
        <v>2315</v>
      </c>
      <c r="CS53" s="46" t="s">
        <v>2316</v>
      </c>
      <c r="CT53" s="46" t="s">
        <v>2317</v>
      </c>
      <c r="CU53" s="86"/>
      <c r="CV53" s="86"/>
      <c r="CW53" s="46" t="s">
        <v>2318</v>
      </c>
      <c r="CX53" s="86"/>
      <c r="CY53" s="46" t="s">
        <v>1299</v>
      </c>
      <c r="CZ53" s="86"/>
      <c r="DA53" s="86"/>
      <c r="DB53" s="46" t="s">
        <v>2319</v>
      </c>
      <c r="DC53" s="46" t="s">
        <v>2320</v>
      </c>
      <c r="DD53" s="46" t="s">
        <v>2321</v>
      </c>
      <c r="DE53" s="46" t="s">
        <v>2322</v>
      </c>
    </row>
    <row r="54" spans="1:109" ht="60" customHeight="1">
      <c r="A54" s="49"/>
      <c r="B54" s="87"/>
      <c r="C54" s="328" t="s">
        <v>2323</v>
      </c>
      <c r="D54" s="329"/>
      <c r="E54" s="329"/>
      <c r="F54" s="329"/>
      <c r="G54" s="329"/>
      <c r="H54" s="329"/>
      <c r="I54" s="329"/>
      <c r="J54" s="329"/>
      <c r="K54" s="329"/>
      <c r="L54" s="329"/>
      <c r="M54" s="329"/>
      <c r="N54" s="329"/>
      <c r="O54" s="329"/>
      <c r="P54" s="329"/>
      <c r="Q54" s="329"/>
      <c r="R54" s="329"/>
      <c r="S54" s="329"/>
      <c r="T54" s="329"/>
      <c r="U54" s="329"/>
      <c r="V54" s="329"/>
      <c r="W54" s="329"/>
      <c r="X54" s="329"/>
      <c r="Y54" s="329"/>
      <c r="Z54" s="329"/>
      <c r="AA54" s="329"/>
      <c r="AB54" s="329"/>
      <c r="AC54" s="329"/>
      <c r="AD54" s="89"/>
      <c r="AE54" s="39"/>
      <c r="AF54" s="39"/>
      <c r="AG54" s="39"/>
      <c r="AH54" s="84"/>
      <c r="AI54" s="84"/>
      <c r="AJ54" s="84"/>
      <c r="AK54" s="84"/>
      <c r="AL54" s="40" t="str">
        <f t="shared" si="0"/>
        <v/>
      </c>
      <c r="AM54" s="40" t="str">
        <f t="shared" si="1"/>
        <v/>
      </c>
      <c r="AO54" s="84"/>
      <c r="AP54" s="36">
        <v>52</v>
      </c>
      <c r="AQ54" s="85"/>
      <c r="AR54" s="85"/>
      <c r="AS54" s="85"/>
      <c r="AT54" s="85"/>
      <c r="AU54" s="85"/>
      <c r="AV54" s="85"/>
      <c r="AW54" s="44" t="s">
        <v>2324</v>
      </c>
      <c r="AX54" s="44" t="s">
        <v>2325</v>
      </c>
      <c r="AY54" s="85"/>
      <c r="AZ54" s="85"/>
      <c r="BA54" s="85"/>
      <c r="BB54" s="44" t="s">
        <v>2326</v>
      </c>
      <c r="BC54" s="44" t="s">
        <v>2327</v>
      </c>
      <c r="BD54" s="44" t="s">
        <v>2328</v>
      </c>
      <c r="BE54" s="45" t="s">
        <v>2329</v>
      </c>
      <c r="BF54" s="44" t="s">
        <v>2330</v>
      </c>
      <c r="BG54" s="85"/>
      <c r="BH54" s="85"/>
      <c r="BI54" s="44" t="s">
        <v>2331</v>
      </c>
      <c r="BJ54" s="44" t="s">
        <v>2332</v>
      </c>
      <c r="BK54" s="44" t="s">
        <v>2333</v>
      </c>
      <c r="BL54" s="85"/>
      <c r="BM54" s="85"/>
      <c r="BN54" s="44" t="s">
        <v>2334</v>
      </c>
      <c r="BO54" s="85"/>
      <c r="BP54" s="44" t="s">
        <v>2335</v>
      </c>
      <c r="BQ54" s="85"/>
      <c r="BR54" s="85"/>
      <c r="BS54" s="44" t="s">
        <v>2336</v>
      </c>
      <c r="BT54" s="44" t="s">
        <v>2337</v>
      </c>
      <c r="BU54" s="44" t="s">
        <v>2338</v>
      </c>
      <c r="BV54" s="44" t="s">
        <v>2339</v>
      </c>
      <c r="BW54" s="84"/>
      <c r="BX54" s="84"/>
      <c r="BY54" s="84"/>
      <c r="BZ54" s="86"/>
      <c r="CA54" s="86"/>
      <c r="CB54" s="86"/>
      <c r="CC54" s="86"/>
      <c r="CD54" s="86"/>
      <c r="CE54" s="86"/>
      <c r="CF54" s="46" t="s">
        <v>2340</v>
      </c>
      <c r="CG54" s="46" t="s">
        <v>1021</v>
      </c>
      <c r="CH54" s="86"/>
      <c r="CI54" s="86"/>
      <c r="CJ54" s="86"/>
      <c r="CK54" s="46" t="s">
        <v>2341</v>
      </c>
      <c r="CL54" s="46" t="s">
        <v>2342</v>
      </c>
      <c r="CM54" s="46" t="s">
        <v>2343</v>
      </c>
      <c r="CN54" s="47" t="s">
        <v>2344</v>
      </c>
      <c r="CO54" s="46" t="s">
        <v>2345</v>
      </c>
      <c r="CP54" s="86"/>
      <c r="CQ54" s="86"/>
      <c r="CR54" s="46" t="s">
        <v>2346</v>
      </c>
      <c r="CS54" s="46" t="s">
        <v>2347</v>
      </c>
      <c r="CT54" s="46" t="s">
        <v>2348</v>
      </c>
      <c r="CU54" s="86"/>
      <c r="CV54" s="86"/>
      <c r="CW54" s="46" t="s">
        <v>2349</v>
      </c>
      <c r="CX54" s="86"/>
      <c r="CY54" s="46" t="s">
        <v>880</v>
      </c>
      <c r="CZ54" s="86"/>
      <c r="DA54" s="86"/>
      <c r="DB54" s="46" t="s">
        <v>2350</v>
      </c>
      <c r="DC54" s="46" t="s">
        <v>2351</v>
      </c>
      <c r="DD54" s="46" t="s">
        <v>2352</v>
      </c>
      <c r="DE54" s="46" t="s">
        <v>2353</v>
      </c>
    </row>
    <row r="55" spans="1:109" ht="6.75" customHeight="1">
      <c r="A55" s="49"/>
      <c r="B55" s="87"/>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89"/>
      <c r="AE55" s="39"/>
      <c r="AF55" s="39"/>
      <c r="AG55" s="39"/>
      <c r="AH55" s="84"/>
      <c r="AI55" s="84"/>
      <c r="AJ55" s="84"/>
      <c r="AK55" s="84"/>
      <c r="AL55" s="40" t="str">
        <f t="shared" si="0"/>
        <v/>
      </c>
      <c r="AM55" s="40" t="str">
        <f t="shared" si="1"/>
        <v/>
      </c>
      <c r="AO55" s="84"/>
      <c r="AP55" s="36">
        <v>53</v>
      </c>
      <c r="AQ55" s="85"/>
      <c r="AR55" s="85"/>
      <c r="AS55" s="85"/>
      <c r="AT55" s="85"/>
      <c r="AU55" s="85"/>
      <c r="AV55" s="85"/>
      <c r="AW55" s="44" t="s">
        <v>2354</v>
      </c>
      <c r="AX55" s="44" t="s">
        <v>2355</v>
      </c>
      <c r="AY55" s="85"/>
      <c r="AZ55" s="85"/>
      <c r="BA55" s="85"/>
      <c r="BB55" s="44" t="s">
        <v>2356</v>
      </c>
      <c r="BC55" s="44" t="s">
        <v>2357</v>
      </c>
      <c r="BD55" s="44" t="s">
        <v>2358</v>
      </c>
      <c r="BE55" s="45" t="s">
        <v>2359</v>
      </c>
      <c r="BF55" s="44" t="s">
        <v>2360</v>
      </c>
      <c r="BG55" s="85"/>
      <c r="BH55" s="85"/>
      <c r="BI55" s="85"/>
      <c r="BJ55" s="44" t="s">
        <v>2361</v>
      </c>
      <c r="BK55" s="44" t="s">
        <v>2362</v>
      </c>
      <c r="BL55" s="85"/>
      <c r="BM55" s="85"/>
      <c r="BN55" s="44" t="s">
        <v>2363</v>
      </c>
      <c r="BO55" s="85"/>
      <c r="BP55" s="44" t="s">
        <v>2364</v>
      </c>
      <c r="BQ55" s="85"/>
      <c r="BR55" s="85"/>
      <c r="BS55" s="44" t="s">
        <v>2365</v>
      </c>
      <c r="BT55" s="44" t="s">
        <v>2366</v>
      </c>
      <c r="BU55" s="44" t="s">
        <v>2367</v>
      </c>
      <c r="BV55" s="44" t="s">
        <v>2368</v>
      </c>
      <c r="BW55" s="84"/>
      <c r="BX55" s="84"/>
      <c r="BY55" s="84"/>
      <c r="BZ55" s="86"/>
      <c r="CA55" s="86"/>
      <c r="CB55" s="86"/>
      <c r="CC55" s="86"/>
      <c r="CD55" s="86"/>
      <c r="CE55" s="86"/>
      <c r="CF55" s="46" t="s">
        <v>2369</v>
      </c>
      <c r="CG55" s="46" t="s">
        <v>2370</v>
      </c>
      <c r="CH55" s="86"/>
      <c r="CI55" s="86"/>
      <c r="CJ55" s="86"/>
      <c r="CK55" s="46" t="s">
        <v>2371</v>
      </c>
      <c r="CL55" s="46" t="s">
        <v>2372</v>
      </c>
      <c r="CM55" s="46" t="s">
        <v>2373</v>
      </c>
      <c r="CN55" s="47" t="s">
        <v>2374</v>
      </c>
      <c r="CO55" s="46" t="s">
        <v>483</v>
      </c>
      <c r="CP55" s="86"/>
      <c r="CQ55" s="86"/>
      <c r="CR55" s="46"/>
      <c r="CS55" s="46" t="s">
        <v>2375</v>
      </c>
      <c r="CT55" s="46" t="s">
        <v>2376</v>
      </c>
      <c r="CU55" s="86"/>
      <c r="CV55" s="86"/>
      <c r="CW55" s="46" t="s">
        <v>2377</v>
      </c>
      <c r="CX55" s="86"/>
      <c r="CY55" s="46" t="s">
        <v>2378</v>
      </c>
      <c r="CZ55" s="86"/>
      <c r="DA55" s="86"/>
      <c r="DB55" s="46" t="s">
        <v>2379</v>
      </c>
      <c r="DC55" s="46" t="s">
        <v>2380</v>
      </c>
      <c r="DD55" s="46" t="s">
        <v>2381</v>
      </c>
      <c r="DE55" s="46" t="s">
        <v>2382</v>
      </c>
    </row>
    <row r="56" spans="1:109" ht="15" customHeight="1">
      <c r="A56" s="49"/>
      <c r="B56" s="87"/>
      <c r="C56" s="342" t="s">
        <v>2383</v>
      </c>
      <c r="D56" s="329"/>
      <c r="E56" s="329"/>
      <c r="F56" s="329"/>
      <c r="G56" s="329"/>
      <c r="H56" s="329"/>
      <c r="I56" s="329"/>
      <c r="J56" s="329"/>
      <c r="K56" s="329"/>
      <c r="L56" s="329"/>
      <c r="M56" s="329"/>
      <c r="N56" s="329"/>
      <c r="O56" s="329"/>
      <c r="P56" s="329"/>
      <c r="Q56" s="329"/>
      <c r="R56" s="329"/>
      <c r="S56" s="329"/>
      <c r="T56" s="329"/>
      <c r="U56" s="329"/>
      <c r="V56" s="329"/>
      <c r="W56" s="329"/>
      <c r="X56" s="329"/>
      <c r="Y56" s="329"/>
      <c r="Z56" s="329"/>
      <c r="AA56" s="329"/>
      <c r="AB56" s="329"/>
      <c r="AC56" s="329"/>
      <c r="AD56" s="89"/>
      <c r="AE56" s="39"/>
      <c r="AF56" s="39"/>
      <c r="AG56" s="39"/>
      <c r="AH56" s="84"/>
      <c r="AI56" s="84"/>
      <c r="AJ56" s="84"/>
      <c r="AK56" s="84"/>
      <c r="AL56" s="40" t="str">
        <f t="shared" si="0"/>
        <v/>
      </c>
      <c r="AM56" s="40" t="str">
        <f t="shared" si="1"/>
        <v/>
      </c>
      <c r="AO56" s="84"/>
      <c r="AP56" s="36">
        <v>54</v>
      </c>
      <c r="AQ56" s="85"/>
      <c r="AR56" s="85"/>
      <c r="AS56" s="85"/>
      <c r="AT56" s="85"/>
      <c r="AU56" s="85"/>
      <c r="AV56" s="85"/>
      <c r="AW56" s="44" t="s">
        <v>2384</v>
      </c>
      <c r="AX56" s="44" t="s">
        <v>2385</v>
      </c>
      <c r="AY56" s="85"/>
      <c r="AZ56" s="85"/>
      <c r="BA56" s="85"/>
      <c r="BB56" s="44" t="s">
        <v>2386</v>
      </c>
      <c r="BC56" s="44" t="s">
        <v>2387</v>
      </c>
      <c r="BD56" s="44" t="s">
        <v>2388</v>
      </c>
      <c r="BE56" s="45" t="s">
        <v>2389</v>
      </c>
      <c r="BF56" s="44" t="s">
        <v>2390</v>
      </c>
      <c r="BG56" s="85"/>
      <c r="BH56" s="85"/>
      <c r="BI56" s="85"/>
      <c r="BJ56" s="44" t="s">
        <v>2391</v>
      </c>
      <c r="BK56" s="44" t="s">
        <v>2392</v>
      </c>
      <c r="BL56" s="85"/>
      <c r="BM56" s="85"/>
      <c r="BN56" s="44" t="s">
        <v>2393</v>
      </c>
      <c r="BO56" s="85"/>
      <c r="BP56" s="44" t="s">
        <v>2394</v>
      </c>
      <c r="BQ56" s="85"/>
      <c r="BR56" s="85"/>
      <c r="BS56" s="44" t="s">
        <v>2395</v>
      </c>
      <c r="BT56" s="44" t="s">
        <v>2396</v>
      </c>
      <c r="BU56" s="44" t="s">
        <v>2397</v>
      </c>
      <c r="BV56" s="44" t="s">
        <v>2398</v>
      </c>
      <c r="BW56" s="84"/>
      <c r="BX56" s="84"/>
      <c r="BY56" s="84"/>
      <c r="BZ56" s="86"/>
      <c r="CA56" s="86"/>
      <c r="CB56" s="86"/>
      <c r="CC56" s="86"/>
      <c r="CD56" s="86"/>
      <c r="CE56" s="86"/>
      <c r="CF56" s="46" t="s">
        <v>2399</v>
      </c>
      <c r="CG56" s="46" t="s">
        <v>2400</v>
      </c>
      <c r="CH56" s="86"/>
      <c r="CI56" s="86"/>
      <c r="CJ56" s="86"/>
      <c r="CK56" s="46" t="s">
        <v>2401</v>
      </c>
      <c r="CL56" s="46" t="s">
        <v>2402</v>
      </c>
      <c r="CM56" s="46" t="s">
        <v>2403</v>
      </c>
      <c r="CN56" s="47" t="s">
        <v>1472</v>
      </c>
      <c r="CO56" s="46" t="s">
        <v>2404</v>
      </c>
      <c r="CP56" s="86"/>
      <c r="CQ56" s="86"/>
      <c r="CR56" s="86"/>
      <c r="CS56" s="46" t="s">
        <v>2405</v>
      </c>
      <c r="CT56" s="46" t="s">
        <v>2406</v>
      </c>
      <c r="CU56" s="86"/>
      <c r="CV56" s="86"/>
      <c r="CW56" s="46" t="s">
        <v>2407</v>
      </c>
      <c r="CX56" s="86"/>
      <c r="CY56" s="46" t="s">
        <v>2408</v>
      </c>
      <c r="CZ56" s="86"/>
      <c r="DA56" s="86"/>
      <c r="DB56" s="46" t="s">
        <v>2409</v>
      </c>
      <c r="DC56" s="46" t="s">
        <v>2410</v>
      </c>
      <c r="DD56" s="46" t="s">
        <v>2411</v>
      </c>
      <c r="DE56" s="46" t="s">
        <v>2412</v>
      </c>
    </row>
    <row r="57" spans="1:109" ht="6.75" customHeight="1">
      <c r="A57" s="49"/>
      <c r="B57" s="105"/>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7"/>
      <c r="AE57" s="39"/>
      <c r="AF57" s="39"/>
      <c r="AG57" s="39"/>
      <c r="AH57" s="84"/>
      <c r="AI57" s="84"/>
      <c r="AJ57" s="84"/>
      <c r="AK57" s="84"/>
      <c r="AL57" s="40" t="str">
        <f t="shared" si="0"/>
        <v/>
      </c>
      <c r="AM57" s="40" t="str">
        <f t="shared" si="1"/>
        <v/>
      </c>
      <c r="AO57" s="84"/>
      <c r="AP57" s="36">
        <v>55</v>
      </c>
      <c r="AQ57" s="85"/>
      <c r="AR57" s="85"/>
      <c r="AS57" s="85"/>
      <c r="AT57" s="85"/>
      <c r="AU57" s="85"/>
      <c r="AV57" s="85"/>
      <c r="AW57" s="44" t="s">
        <v>2413</v>
      </c>
      <c r="AX57" s="44" t="s">
        <v>2414</v>
      </c>
      <c r="AY57" s="85"/>
      <c r="AZ57" s="85"/>
      <c r="BA57" s="85"/>
      <c r="BB57" s="44" t="s">
        <v>2415</v>
      </c>
      <c r="BC57" s="44" t="s">
        <v>2416</v>
      </c>
      <c r="BD57" s="44" t="s">
        <v>2417</v>
      </c>
      <c r="BE57" s="45" t="s">
        <v>2418</v>
      </c>
      <c r="BF57" s="44" t="s">
        <v>2419</v>
      </c>
      <c r="BG57" s="85"/>
      <c r="BH57" s="85"/>
      <c r="BI57" s="85"/>
      <c r="BJ57" s="44" t="s">
        <v>2420</v>
      </c>
      <c r="BK57" s="44" t="s">
        <v>2421</v>
      </c>
      <c r="BL57" s="85"/>
      <c r="BM57" s="85"/>
      <c r="BN57" s="44" t="s">
        <v>2422</v>
      </c>
      <c r="BO57" s="85"/>
      <c r="BP57" s="44" t="s">
        <v>2423</v>
      </c>
      <c r="BQ57" s="85"/>
      <c r="BR57" s="85"/>
      <c r="BS57" s="44" t="s">
        <v>2424</v>
      </c>
      <c r="BT57" s="44" t="s">
        <v>2425</v>
      </c>
      <c r="BU57" s="44" t="s">
        <v>2426</v>
      </c>
      <c r="BV57" s="44" t="s">
        <v>2427</v>
      </c>
      <c r="BW57" s="84"/>
      <c r="BX57" s="84"/>
      <c r="BY57" s="84"/>
      <c r="BZ57" s="86"/>
      <c r="CA57" s="86"/>
      <c r="CB57" s="86"/>
      <c r="CC57" s="86"/>
      <c r="CD57" s="86"/>
      <c r="CE57" s="86"/>
      <c r="CF57" s="46" t="s">
        <v>1878</v>
      </c>
      <c r="CG57" s="46" t="s">
        <v>2428</v>
      </c>
      <c r="CH57" s="86"/>
      <c r="CI57" s="86"/>
      <c r="CJ57" s="86"/>
      <c r="CK57" s="46" t="s">
        <v>2429</v>
      </c>
      <c r="CL57" s="46" t="s">
        <v>2430</v>
      </c>
      <c r="CM57" s="46" t="s">
        <v>2431</v>
      </c>
      <c r="CN57" s="47" t="s">
        <v>1791</v>
      </c>
      <c r="CO57" s="46" t="s">
        <v>993</v>
      </c>
      <c r="CP57" s="86"/>
      <c r="CQ57" s="86"/>
      <c r="CR57" s="86"/>
      <c r="CS57" s="46" t="s">
        <v>2432</v>
      </c>
      <c r="CT57" s="46" t="s">
        <v>2433</v>
      </c>
      <c r="CU57" s="86"/>
      <c r="CV57" s="86"/>
      <c r="CW57" s="46" t="s">
        <v>2434</v>
      </c>
      <c r="CX57" s="86"/>
      <c r="CY57" s="46" t="s">
        <v>2435</v>
      </c>
      <c r="CZ57" s="86"/>
      <c r="DA57" s="86"/>
      <c r="DB57" s="46" t="s">
        <v>2436</v>
      </c>
      <c r="DC57" s="46" t="s">
        <v>2437</v>
      </c>
      <c r="DD57" s="46" t="s">
        <v>2438</v>
      </c>
      <c r="DE57" s="46" t="s">
        <v>2349</v>
      </c>
    </row>
    <row r="58" spans="1:109" ht="84" customHeight="1">
      <c r="A58" s="49"/>
      <c r="B58" s="87"/>
      <c r="C58" s="106"/>
      <c r="D58" s="356" t="s">
        <v>2439</v>
      </c>
      <c r="E58" s="329"/>
      <c r="F58" s="329"/>
      <c r="G58" s="329"/>
      <c r="H58" s="329"/>
      <c r="I58" s="329"/>
      <c r="J58" s="329"/>
      <c r="K58" s="329"/>
      <c r="L58" s="329"/>
      <c r="M58" s="329"/>
      <c r="N58" s="329"/>
      <c r="O58" s="329"/>
      <c r="P58" s="329"/>
      <c r="Q58" s="329"/>
      <c r="R58" s="329"/>
      <c r="S58" s="329"/>
      <c r="T58" s="329"/>
      <c r="U58" s="329"/>
      <c r="V58" s="329"/>
      <c r="W58" s="329"/>
      <c r="X58" s="329"/>
      <c r="Y58" s="329"/>
      <c r="Z58" s="329"/>
      <c r="AA58" s="329"/>
      <c r="AB58" s="329"/>
      <c r="AC58" s="329"/>
      <c r="AD58" s="89"/>
      <c r="AE58" s="39"/>
      <c r="AF58" s="39"/>
      <c r="AG58" s="39"/>
      <c r="AH58" s="84"/>
      <c r="AI58" s="84"/>
      <c r="AJ58" s="84"/>
      <c r="AK58" s="84"/>
      <c r="AL58" s="40" t="str">
        <f t="shared" si="0"/>
        <v/>
      </c>
      <c r="AM58" s="40" t="str">
        <f t="shared" si="1"/>
        <v/>
      </c>
      <c r="AO58" s="84"/>
      <c r="AP58" s="36">
        <v>56</v>
      </c>
      <c r="AQ58" s="85"/>
      <c r="AR58" s="85"/>
      <c r="AS58" s="85"/>
      <c r="AT58" s="85"/>
      <c r="AU58" s="85"/>
      <c r="AV58" s="85"/>
      <c r="AW58" s="44" t="s">
        <v>2440</v>
      </c>
      <c r="AX58" s="44" t="s">
        <v>2441</v>
      </c>
      <c r="AY58" s="85"/>
      <c r="AZ58" s="85"/>
      <c r="BA58" s="85"/>
      <c r="BB58" s="44" t="s">
        <v>2442</v>
      </c>
      <c r="BC58" s="44" t="s">
        <v>2443</v>
      </c>
      <c r="BD58" s="44" t="s">
        <v>2444</v>
      </c>
      <c r="BE58" s="45" t="s">
        <v>2445</v>
      </c>
      <c r="BF58" s="44" t="s">
        <v>2446</v>
      </c>
      <c r="BG58" s="85"/>
      <c r="BH58" s="85"/>
      <c r="BI58" s="85"/>
      <c r="BJ58" s="44" t="s">
        <v>2447</v>
      </c>
      <c r="BK58" s="44" t="s">
        <v>2448</v>
      </c>
      <c r="BL58" s="85"/>
      <c r="BM58" s="85"/>
      <c r="BN58" s="44" t="s">
        <v>2449</v>
      </c>
      <c r="BO58" s="85"/>
      <c r="BP58" s="44" t="s">
        <v>2450</v>
      </c>
      <c r="BQ58" s="85"/>
      <c r="BR58" s="85"/>
      <c r="BS58" s="44" t="s">
        <v>2451</v>
      </c>
      <c r="BT58" s="44" t="s">
        <v>2452</v>
      </c>
      <c r="BU58" s="44" t="s">
        <v>2453</v>
      </c>
      <c r="BV58" s="44" t="s">
        <v>2454</v>
      </c>
      <c r="BW58" s="84"/>
      <c r="BX58" s="84"/>
      <c r="BY58" s="84"/>
      <c r="BZ58" s="86"/>
      <c r="CA58" s="86"/>
      <c r="CB58" s="86"/>
      <c r="CC58" s="86"/>
      <c r="CD58" s="86"/>
      <c r="CE58" s="86"/>
      <c r="CF58" s="46" t="s">
        <v>2455</v>
      </c>
      <c r="CG58" s="46" t="s">
        <v>2456</v>
      </c>
      <c r="CH58" s="86"/>
      <c r="CI58" s="86"/>
      <c r="CJ58" s="86"/>
      <c r="CK58" s="46" t="s">
        <v>2457</v>
      </c>
      <c r="CL58" s="46" t="s">
        <v>2458</v>
      </c>
      <c r="CM58" s="46" t="s">
        <v>1839</v>
      </c>
      <c r="CN58" s="47" t="s">
        <v>2459</v>
      </c>
      <c r="CO58" s="46" t="s">
        <v>2460</v>
      </c>
      <c r="CP58" s="86"/>
      <c r="CQ58" s="86"/>
      <c r="CR58" s="86"/>
      <c r="CS58" s="46" t="s">
        <v>2461</v>
      </c>
      <c r="CT58" s="46" t="s">
        <v>2462</v>
      </c>
      <c r="CU58" s="86"/>
      <c r="CV58" s="86"/>
      <c r="CW58" s="46" t="s">
        <v>1904</v>
      </c>
      <c r="CX58" s="86"/>
      <c r="CY58" s="46" t="s">
        <v>2463</v>
      </c>
      <c r="CZ58" s="86"/>
      <c r="DA58" s="86"/>
      <c r="DB58" s="46" t="s">
        <v>2464</v>
      </c>
      <c r="DC58" s="46" t="s">
        <v>2465</v>
      </c>
      <c r="DD58" s="46" t="s">
        <v>2466</v>
      </c>
      <c r="DE58" s="46" t="s">
        <v>2467</v>
      </c>
    </row>
    <row r="59" spans="1:109" ht="6.75" customHeight="1">
      <c r="A59" s="49"/>
      <c r="B59" s="87"/>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89"/>
      <c r="AE59" s="39"/>
      <c r="AF59" s="39"/>
      <c r="AG59" s="39"/>
      <c r="AH59" s="84"/>
      <c r="AI59" s="84"/>
      <c r="AJ59" s="84"/>
      <c r="AK59" s="84"/>
      <c r="AL59" s="40" t="str">
        <f t="shared" si="0"/>
        <v/>
      </c>
      <c r="AM59" s="40" t="str">
        <f t="shared" si="1"/>
        <v/>
      </c>
      <c r="AO59" s="84"/>
      <c r="AP59" s="36">
        <v>57</v>
      </c>
      <c r="AQ59" s="85"/>
      <c r="AR59" s="85"/>
      <c r="AS59" s="85"/>
      <c r="AT59" s="85"/>
      <c r="AU59" s="85"/>
      <c r="AV59" s="85"/>
      <c r="AW59" s="44" t="s">
        <v>2468</v>
      </c>
      <c r="AX59" s="44" t="s">
        <v>2469</v>
      </c>
      <c r="AY59" s="85"/>
      <c r="AZ59" s="85"/>
      <c r="BA59" s="85"/>
      <c r="BB59" s="44" t="s">
        <v>2470</v>
      </c>
      <c r="BC59" s="44" t="s">
        <v>2471</v>
      </c>
      <c r="BD59" s="44" t="s">
        <v>2472</v>
      </c>
      <c r="BE59" s="45" t="s">
        <v>2473</v>
      </c>
      <c r="BF59" s="44" t="s">
        <v>2474</v>
      </c>
      <c r="BG59" s="85"/>
      <c r="BH59" s="85"/>
      <c r="BI59" s="85"/>
      <c r="BJ59" s="44" t="s">
        <v>2475</v>
      </c>
      <c r="BK59" s="44" t="s">
        <v>2476</v>
      </c>
      <c r="BL59" s="85"/>
      <c r="BM59" s="85"/>
      <c r="BN59" s="44" t="s">
        <v>2477</v>
      </c>
      <c r="BO59" s="85"/>
      <c r="BP59" s="44" t="s">
        <v>2478</v>
      </c>
      <c r="BQ59" s="85"/>
      <c r="BR59" s="85"/>
      <c r="BS59" s="44" t="s">
        <v>2479</v>
      </c>
      <c r="BT59" s="44" t="s">
        <v>2480</v>
      </c>
      <c r="BU59" s="44" t="s">
        <v>2481</v>
      </c>
      <c r="BV59" s="44" t="s">
        <v>2482</v>
      </c>
      <c r="BW59" s="84"/>
      <c r="BX59" s="84"/>
      <c r="BY59" s="84"/>
      <c r="BZ59" s="86"/>
      <c r="CA59" s="86"/>
      <c r="CB59" s="86"/>
      <c r="CC59" s="86"/>
      <c r="CD59" s="86"/>
      <c r="CE59" s="86"/>
      <c r="CF59" s="46" t="s">
        <v>2483</v>
      </c>
      <c r="CG59" s="46" t="s">
        <v>880</v>
      </c>
      <c r="CH59" s="86"/>
      <c r="CI59" s="86"/>
      <c r="CJ59" s="86"/>
      <c r="CK59" s="46" t="s">
        <v>2484</v>
      </c>
      <c r="CL59" s="46" t="s">
        <v>2485</v>
      </c>
      <c r="CM59" s="46" t="s">
        <v>874</v>
      </c>
      <c r="CN59" s="47" t="s">
        <v>993</v>
      </c>
      <c r="CO59" s="46" t="s">
        <v>2486</v>
      </c>
      <c r="CP59" s="86"/>
      <c r="CQ59" s="86"/>
      <c r="CR59" s="86"/>
      <c r="CS59" s="46" t="s">
        <v>2487</v>
      </c>
      <c r="CT59" s="46" t="s">
        <v>2488</v>
      </c>
      <c r="CU59" s="86"/>
      <c r="CV59" s="86"/>
      <c r="CW59" s="46" t="s">
        <v>2489</v>
      </c>
      <c r="CX59" s="86"/>
      <c r="CY59" s="46" t="s">
        <v>2490</v>
      </c>
      <c r="CZ59" s="86"/>
      <c r="DA59" s="86"/>
      <c r="DB59" s="46" t="s">
        <v>2491</v>
      </c>
      <c r="DC59" s="46" t="s">
        <v>2492</v>
      </c>
      <c r="DD59" s="46" t="s">
        <v>2493</v>
      </c>
      <c r="DE59" s="46" t="s">
        <v>1639</v>
      </c>
    </row>
    <row r="60" spans="1:109" ht="15" customHeight="1">
      <c r="A60" s="61"/>
      <c r="B60" s="87"/>
      <c r="C60" s="328" t="s">
        <v>2494</v>
      </c>
      <c r="D60" s="333"/>
      <c r="E60" s="333"/>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89"/>
      <c r="AE60" s="61"/>
      <c r="AF60" s="61"/>
      <c r="AG60" s="61"/>
      <c r="AH60" s="84"/>
      <c r="AI60" s="84"/>
      <c r="AJ60" s="84"/>
      <c r="AK60" s="84"/>
      <c r="AL60" s="40" t="str">
        <f t="shared" si="0"/>
        <v/>
      </c>
      <c r="AM60" s="40" t="str">
        <f t="shared" si="1"/>
        <v/>
      </c>
      <c r="AO60" s="84"/>
      <c r="AP60" s="36">
        <v>58</v>
      </c>
      <c r="AQ60" s="85"/>
      <c r="AR60" s="85"/>
      <c r="AS60" s="85"/>
      <c r="AT60" s="85"/>
      <c r="AU60" s="85"/>
      <c r="AV60" s="85"/>
      <c r="AW60" s="44" t="s">
        <v>2495</v>
      </c>
      <c r="AX60" s="44" t="s">
        <v>2496</v>
      </c>
      <c r="AY60" s="85"/>
      <c r="AZ60" s="85"/>
      <c r="BA60" s="85"/>
      <c r="BB60" s="44" t="s">
        <v>2497</v>
      </c>
      <c r="BC60" s="44" t="s">
        <v>2498</v>
      </c>
      <c r="BD60" s="44" t="s">
        <v>2499</v>
      </c>
      <c r="BE60" s="45" t="s">
        <v>2500</v>
      </c>
      <c r="BF60" s="44" t="s">
        <v>2501</v>
      </c>
      <c r="BG60" s="85"/>
      <c r="BH60" s="85"/>
      <c r="BI60" s="85"/>
      <c r="BJ60" s="44" t="s">
        <v>2502</v>
      </c>
      <c r="BK60" s="44" t="s">
        <v>2503</v>
      </c>
      <c r="BL60" s="85"/>
      <c r="BM60" s="85"/>
      <c r="BN60" s="44" t="s">
        <v>2504</v>
      </c>
      <c r="BO60" s="85"/>
      <c r="BP60" s="44" t="s">
        <v>2505</v>
      </c>
      <c r="BQ60" s="85"/>
      <c r="BR60" s="85"/>
      <c r="BS60" s="44" t="s">
        <v>2506</v>
      </c>
      <c r="BT60" s="44" t="s">
        <v>2507</v>
      </c>
      <c r="BU60" s="44" t="s">
        <v>2508</v>
      </c>
      <c r="BV60" s="44" t="s">
        <v>2509</v>
      </c>
      <c r="BW60" s="84"/>
      <c r="BX60" s="84"/>
      <c r="BY60" s="84"/>
      <c r="BZ60" s="86"/>
      <c r="CA60" s="86"/>
      <c r="CB60" s="86"/>
      <c r="CC60" s="86"/>
      <c r="CD60" s="86"/>
      <c r="CE60" s="86"/>
      <c r="CF60" s="46" t="s">
        <v>2510</v>
      </c>
      <c r="CG60" s="46" t="s">
        <v>2511</v>
      </c>
      <c r="CH60" s="86"/>
      <c r="CI60" s="86"/>
      <c r="CJ60" s="86"/>
      <c r="CK60" s="46" t="s">
        <v>2512</v>
      </c>
      <c r="CL60" s="46" t="s">
        <v>2513</v>
      </c>
      <c r="CM60" s="46" t="s">
        <v>2514</v>
      </c>
      <c r="CN60" s="47" t="s">
        <v>2515</v>
      </c>
      <c r="CO60" s="46" t="s">
        <v>2516</v>
      </c>
      <c r="CP60" s="86"/>
      <c r="CQ60" s="86"/>
      <c r="CR60" s="86"/>
      <c r="CS60" s="46" t="s">
        <v>2517</v>
      </c>
      <c r="CT60" s="46" t="s">
        <v>2518</v>
      </c>
      <c r="CU60" s="86"/>
      <c r="CV60" s="86"/>
      <c r="CW60" s="46" t="s">
        <v>2519</v>
      </c>
      <c r="CX60" s="86"/>
      <c r="CY60" s="46" t="s">
        <v>2520</v>
      </c>
      <c r="CZ60" s="86"/>
      <c r="DA60" s="86"/>
      <c r="DB60" s="46" t="s">
        <v>2521</v>
      </c>
      <c r="DC60" s="46" t="s">
        <v>2522</v>
      </c>
      <c r="DD60" s="46" t="s">
        <v>2523</v>
      </c>
      <c r="DE60" s="46" t="s">
        <v>2524</v>
      </c>
    </row>
    <row r="61" spans="1:109" ht="6.75" customHeight="1">
      <c r="A61" s="61"/>
      <c r="B61" s="87"/>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89"/>
      <c r="AE61" s="61"/>
      <c r="AF61" s="61"/>
      <c r="AG61" s="61"/>
      <c r="AH61" s="84"/>
      <c r="AI61" s="84"/>
      <c r="AJ61" s="84"/>
      <c r="AK61" s="84"/>
      <c r="AL61" s="40" t="str">
        <f t="shared" si="0"/>
        <v/>
      </c>
      <c r="AM61" s="40" t="str">
        <f t="shared" si="1"/>
        <v/>
      </c>
      <c r="AO61" s="84"/>
      <c r="AP61" s="36">
        <v>59</v>
      </c>
      <c r="AQ61" s="85"/>
      <c r="AR61" s="85"/>
      <c r="AS61" s="85"/>
      <c r="AT61" s="85"/>
      <c r="AU61" s="85"/>
      <c r="AV61" s="85"/>
      <c r="AW61" s="44" t="s">
        <v>2525</v>
      </c>
      <c r="AX61" s="44" t="s">
        <v>2526</v>
      </c>
      <c r="AY61" s="85"/>
      <c r="AZ61" s="85"/>
      <c r="BA61" s="85"/>
      <c r="BB61" s="44" t="s">
        <v>2527</v>
      </c>
      <c r="BC61" s="44" t="s">
        <v>2528</v>
      </c>
      <c r="BD61" s="44" t="s">
        <v>2529</v>
      </c>
      <c r="BE61" s="45" t="s">
        <v>2530</v>
      </c>
      <c r="BF61" s="44" t="s">
        <v>2531</v>
      </c>
      <c r="BG61" s="85"/>
      <c r="BH61" s="85"/>
      <c r="BI61" s="85"/>
      <c r="BJ61" s="44" t="s">
        <v>2532</v>
      </c>
      <c r="BK61" s="44" t="s">
        <v>2533</v>
      </c>
      <c r="BL61" s="85"/>
      <c r="BM61" s="85"/>
      <c r="BN61" s="44" t="s">
        <v>2534</v>
      </c>
      <c r="BO61" s="85"/>
      <c r="BP61" s="44" t="s">
        <v>2535</v>
      </c>
      <c r="BQ61" s="85"/>
      <c r="BR61" s="85"/>
      <c r="BS61" s="44" t="s">
        <v>2536</v>
      </c>
      <c r="BT61" s="44" t="s">
        <v>2537</v>
      </c>
      <c r="BU61" s="44" t="s">
        <v>2538</v>
      </c>
      <c r="BV61" s="44" t="s">
        <v>2539</v>
      </c>
      <c r="BW61" s="84"/>
      <c r="BX61" s="84"/>
      <c r="BY61" s="84"/>
      <c r="BZ61" s="86"/>
      <c r="CA61" s="86"/>
      <c r="CB61" s="86"/>
      <c r="CC61" s="86"/>
      <c r="CD61" s="86"/>
      <c r="CE61" s="86"/>
      <c r="CF61" s="46" t="s">
        <v>2540</v>
      </c>
      <c r="CG61" s="46" t="s">
        <v>2541</v>
      </c>
      <c r="CH61" s="86"/>
      <c r="CI61" s="86"/>
      <c r="CJ61" s="86"/>
      <c r="CK61" s="46" t="s">
        <v>2542</v>
      </c>
      <c r="CL61" s="46" t="s">
        <v>2543</v>
      </c>
      <c r="CM61" s="46" t="s">
        <v>2544</v>
      </c>
      <c r="CN61" s="47" t="s">
        <v>2545</v>
      </c>
      <c r="CO61" s="46" t="s">
        <v>2546</v>
      </c>
      <c r="CP61" s="86"/>
      <c r="CQ61" s="86"/>
      <c r="CR61" s="86"/>
      <c r="CS61" s="46" t="s">
        <v>2547</v>
      </c>
      <c r="CT61" s="46" t="s">
        <v>2548</v>
      </c>
      <c r="CU61" s="86"/>
      <c r="CV61" s="86"/>
      <c r="CW61" s="46" t="s">
        <v>2549</v>
      </c>
      <c r="CX61" s="86"/>
      <c r="CY61" s="46" t="s">
        <v>2550</v>
      </c>
      <c r="CZ61" s="86"/>
      <c r="DA61" s="86"/>
      <c r="DB61" s="46" t="s">
        <v>2551</v>
      </c>
      <c r="DC61" s="46" t="s">
        <v>2552</v>
      </c>
      <c r="DD61" s="46" t="s">
        <v>2553</v>
      </c>
      <c r="DE61" s="46" t="s">
        <v>2554</v>
      </c>
    </row>
    <row r="62" spans="1:109" ht="24" customHeight="1">
      <c r="A62" s="61"/>
      <c r="B62" s="87"/>
      <c r="C62" s="108"/>
      <c r="D62" s="328" t="s">
        <v>2555</v>
      </c>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89"/>
      <c r="AE62" s="61"/>
      <c r="AF62" s="61"/>
      <c r="AG62" s="61"/>
      <c r="AH62" s="84"/>
      <c r="AI62" s="84"/>
      <c r="AJ62" s="84"/>
      <c r="AK62" s="84"/>
      <c r="AL62" s="40" t="str">
        <f t="shared" si="0"/>
        <v/>
      </c>
      <c r="AM62" s="40" t="str">
        <f t="shared" si="1"/>
        <v/>
      </c>
      <c r="AO62" s="84"/>
      <c r="AP62" s="36">
        <v>60</v>
      </c>
      <c r="AQ62" s="85"/>
      <c r="AR62" s="85"/>
      <c r="AS62" s="85"/>
      <c r="AT62" s="85"/>
      <c r="AU62" s="85"/>
      <c r="AV62" s="85"/>
      <c r="AW62" s="44" t="s">
        <v>2556</v>
      </c>
      <c r="AX62" s="44" t="s">
        <v>2557</v>
      </c>
      <c r="AY62" s="85"/>
      <c r="AZ62" s="85"/>
      <c r="BA62" s="85"/>
      <c r="BB62" s="44" t="s">
        <v>2558</v>
      </c>
      <c r="BC62" s="44" t="s">
        <v>2559</v>
      </c>
      <c r="BD62" s="44" t="s">
        <v>2560</v>
      </c>
      <c r="BE62" s="45" t="s">
        <v>2561</v>
      </c>
      <c r="BF62" s="44" t="s">
        <v>2562</v>
      </c>
      <c r="BG62" s="85"/>
      <c r="BH62" s="85"/>
      <c r="BI62" s="85"/>
      <c r="BJ62" s="44" t="s">
        <v>2563</v>
      </c>
      <c r="BK62" s="44" t="s">
        <v>2564</v>
      </c>
      <c r="BL62" s="85"/>
      <c r="BM62" s="85"/>
      <c r="BN62" s="109">
        <v>24059</v>
      </c>
      <c r="BO62" s="85"/>
      <c r="BP62" s="44" t="s">
        <v>2565</v>
      </c>
      <c r="BQ62" s="85"/>
      <c r="BR62" s="85"/>
      <c r="BS62" s="44" t="s">
        <v>2566</v>
      </c>
      <c r="BT62" s="44" t="s">
        <v>2567</v>
      </c>
      <c r="BU62" s="44" t="s">
        <v>2568</v>
      </c>
      <c r="BV62" s="85"/>
      <c r="BW62" s="84"/>
      <c r="BX62" s="84"/>
      <c r="BY62" s="84"/>
      <c r="BZ62" s="86"/>
      <c r="CA62" s="86"/>
      <c r="CB62" s="86"/>
      <c r="CC62" s="86"/>
      <c r="CD62" s="86"/>
      <c r="CE62" s="86"/>
      <c r="CF62" s="46" t="s">
        <v>2569</v>
      </c>
      <c r="CG62" s="46" t="s">
        <v>2570</v>
      </c>
      <c r="CH62" s="86"/>
      <c r="CI62" s="86"/>
      <c r="CJ62" s="86"/>
      <c r="CK62" s="46" t="s">
        <v>2571</v>
      </c>
      <c r="CL62" s="46" t="s">
        <v>2572</v>
      </c>
      <c r="CM62" s="46" t="s">
        <v>2573</v>
      </c>
      <c r="CN62" s="47" t="s">
        <v>2574</v>
      </c>
      <c r="CO62" s="46" t="s">
        <v>2575</v>
      </c>
      <c r="CP62" s="86"/>
      <c r="CQ62" s="86"/>
      <c r="CR62" s="86"/>
      <c r="CS62" s="46" t="s">
        <v>2576</v>
      </c>
      <c r="CT62" s="46" t="s">
        <v>2577</v>
      </c>
      <c r="CU62" s="86"/>
      <c r="CV62" s="86"/>
      <c r="CW62" s="79" t="s">
        <v>2578</v>
      </c>
      <c r="CX62" s="86"/>
      <c r="CY62" s="46" t="s">
        <v>2579</v>
      </c>
      <c r="CZ62" s="86"/>
      <c r="DA62" s="86"/>
      <c r="DB62" s="46" t="s">
        <v>2580</v>
      </c>
      <c r="DC62" s="46" t="s">
        <v>2581</v>
      </c>
      <c r="DD62" s="46" t="s">
        <v>1410</v>
      </c>
      <c r="DE62" s="46"/>
    </row>
    <row r="63" spans="1:109" ht="6.75" customHeight="1">
      <c r="A63" s="61"/>
      <c r="B63" s="87"/>
      <c r="C63" s="108"/>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89"/>
      <c r="AE63" s="61"/>
      <c r="AF63" s="61"/>
      <c r="AG63" s="61"/>
      <c r="AH63" s="84"/>
      <c r="AI63" s="84"/>
      <c r="AJ63" s="84"/>
      <c r="AK63" s="84"/>
      <c r="AL63" s="40" t="str">
        <f t="shared" si="0"/>
        <v/>
      </c>
      <c r="AM63" s="40" t="str">
        <f t="shared" si="1"/>
        <v/>
      </c>
      <c r="AO63" s="84"/>
      <c r="AP63" s="36">
        <v>61</v>
      </c>
      <c r="AQ63" s="85"/>
      <c r="AR63" s="85"/>
      <c r="AS63" s="85"/>
      <c r="AT63" s="85"/>
      <c r="AU63" s="85"/>
      <c r="AV63" s="85"/>
      <c r="AW63" s="44" t="s">
        <v>2582</v>
      </c>
      <c r="AX63" s="44" t="s">
        <v>2583</v>
      </c>
      <c r="AY63" s="85"/>
      <c r="AZ63" s="85"/>
      <c r="BA63" s="85"/>
      <c r="BB63" s="44" t="s">
        <v>2584</v>
      </c>
      <c r="BC63" s="44" t="s">
        <v>2585</v>
      </c>
      <c r="BD63" s="44" t="s">
        <v>2586</v>
      </c>
      <c r="BE63" s="45" t="s">
        <v>2587</v>
      </c>
      <c r="BF63" s="44" t="s">
        <v>2588</v>
      </c>
      <c r="BG63" s="85"/>
      <c r="BH63" s="85"/>
      <c r="BI63" s="85"/>
      <c r="BJ63" s="44" t="s">
        <v>2589</v>
      </c>
      <c r="BK63" s="44" t="s">
        <v>2590</v>
      </c>
      <c r="BL63" s="85"/>
      <c r="BM63" s="85"/>
      <c r="BN63" s="85"/>
      <c r="BO63" s="85"/>
      <c r="BP63" s="44" t="s">
        <v>2591</v>
      </c>
      <c r="BQ63" s="85"/>
      <c r="BR63" s="85"/>
      <c r="BS63" s="44" t="s">
        <v>2592</v>
      </c>
      <c r="BT63" s="44" t="s">
        <v>2593</v>
      </c>
      <c r="BU63" s="44" t="s">
        <v>2594</v>
      </c>
      <c r="BV63" s="85"/>
      <c r="BW63" s="84"/>
      <c r="BX63" s="84"/>
      <c r="BY63" s="84"/>
      <c r="BZ63" s="86"/>
      <c r="CA63" s="86"/>
      <c r="CB63" s="86"/>
      <c r="CC63" s="86"/>
      <c r="CD63" s="86"/>
      <c r="CE63" s="86"/>
      <c r="CF63" s="46" t="s">
        <v>2595</v>
      </c>
      <c r="CG63" s="46" t="s">
        <v>2596</v>
      </c>
      <c r="CH63" s="86"/>
      <c r="CI63" s="86"/>
      <c r="CJ63" s="86"/>
      <c r="CK63" s="46" t="s">
        <v>2597</v>
      </c>
      <c r="CL63" s="46" t="s">
        <v>2598</v>
      </c>
      <c r="CM63" s="46" t="s">
        <v>2599</v>
      </c>
      <c r="CN63" s="47" t="s">
        <v>2600</v>
      </c>
      <c r="CO63" s="46" t="s">
        <v>2601</v>
      </c>
      <c r="CP63" s="86"/>
      <c r="CQ63" s="86"/>
      <c r="CR63" s="86"/>
      <c r="CS63" s="46" t="s">
        <v>2602</v>
      </c>
      <c r="CT63" s="46" t="s">
        <v>2603</v>
      </c>
      <c r="CU63" s="86"/>
      <c r="CV63" s="86"/>
      <c r="CW63" s="86"/>
      <c r="CX63" s="86"/>
      <c r="CY63" s="46" t="s">
        <v>2604</v>
      </c>
      <c r="CZ63" s="86"/>
      <c r="DA63" s="86"/>
      <c r="DB63" s="46" t="s">
        <v>2605</v>
      </c>
      <c r="DC63" s="46" t="s">
        <v>2606</v>
      </c>
      <c r="DD63" s="46" t="s">
        <v>1266</v>
      </c>
      <c r="DE63" s="86"/>
    </row>
    <row r="64" spans="1:109" ht="24" customHeight="1">
      <c r="A64" s="61"/>
      <c r="B64" s="87"/>
      <c r="C64" s="108"/>
      <c r="D64" s="328" t="s">
        <v>2607</v>
      </c>
      <c r="E64" s="333"/>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89"/>
      <c r="AE64" s="61"/>
      <c r="AF64" s="61"/>
      <c r="AG64" s="61"/>
      <c r="AH64" s="84"/>
      <c r="AI64" s="84"/>
      <c r="AJ64" s="84"/>
      <c r="AK64" s="84"/>
      <c r="AL64" s="40" t="str">
        <f t="shared" si="0"/>
        <v/>
      </c>
      <c r="AM64" s="40" t="str">
        <f t="shared" si="1"/>
        <v/>
      </c>
      <c r="AO64" s="84"/>
      <c r="AP64" s="36">
        <v>62</v>
      </c>
      <c r="AQ64" s="85"/>
      <c r="AR64" s="85"/>
      <c r="AS64" s="85"/>
      <c r="AT64" s="85"/>
      <c r="AU64" s="85"/>
      <c r="AV64" s="85"/>
      <c r="AW64" s="44" t="s">
        <v>2608</v>
      </c>
      <c r="AX64" s="44" t="s">
        <v>2609</v>
      </c>
      <c r="AY64" s="85"/>
      <c r="AZ64" s="85"/>
      <c r="BA64" s="85"/>
      <c r="BB64" s="44" t="s">
        <v>2610</v>
      </c>
      <c r="BC64" s="44" t="s">
        <v>2611</v>
      </c>
      <c r="BD64" s="44" t="s">
        <v>2612</v>
      </c>
      <c r="BE64" s="45" t="s">
        <v>2613</v>
      </c>
      <c r="BF64" s="44" t="s">
        <v>2614</v>
      </c>
      <c r="BG64" s="85"/>
      <c r="BH64" s="85"/>
      <c r="BI64" s="85"/>
      <c r="BJ64" s="44" t="s">
        <v>2615</v>
      </c>
      <c r="BK64" s="44" t="s">
        <v>2616</v>
      </c>
      <c r="BL64" s="85"/>
      <c r="BM64" s="85"/>
      <c r="BN64" s="85"/>
      <c r="BO64" s="85"/>
      <c r="BP64" s="44" t="s">
        <v>2617</v>
      </c>
      <c r="BQ64" s="85"/>
      <c r="BR64" s="85"/>
      <c r="BS64" s="85"/>
      <c r="BT64" s="44" t="s">
        <v>2618</v>
      </c>
      <c r="BU64" s="44" t="s">
        <v>2619</v>
      </c>
      <c r="BV64" s="85"/>
      <c r="BW64" s="84"/>
      <c r="BX64" s="84"/>
      <c r="BY64" s="84"/>
      <c r="BZ64" s="86"/>
      <c r="CA64" s="86"/>
      <c r="CB64" s="86"/>
      <c r="CC64" s="86"/>
      <c r="CD64" s="86"/>
      <c r="CE64" s="86"/>
      <c r="CF64" s="46" t="s">
        <v>2620</v>
      </c>
      <c r="CG64" s="46" t="s">
        <v>2621</v>
      </c>
      <c r="CH64" s="86"/>
      <c r="CI64" s="86"/>
      <c r="CJ64" s="86"/>
      <c r="CK64" s="46" t="s">
        <v>2622</v>
      </c>
      <c r="CL64" s="46" t="s">
        <v>2623</v>
      </c>
      <c r="CM64" s="46" t="s">
        <v>2624</v>
      </c>
      <c r="CN64" s="47" t="s">
        <v>2625</v>
      </c>
      <c r="CO64" s="46" t="s">
        <v>1021</v>
      </c>
      <c r="CP64" s="86"/>
      <c r="CQ64" s="86"/>
      <c r="CR64" s="86"/>
      <c r="CS64" s="46" t="s">
        <v>2626</v>
      </c>
      <c r="CT64" s="46" t="s">
        <v>1166</v>
      </c>
      <c r="CU64" s="86"/>
      <c r="CV64" s="86"/>
      <c r="CW64" s="86"/>
      <c r="CX64" s="86"/>
      <c r="CY64" s="46" t="s">
        <v>2627</v>
      </c>
      <c r="CZ64" s="86"/>
      <c r="DA64" s="86"/>
      <c r="DB64" s="46"/>
      <c r="DC64" s="46" t="s">
        <v>2628</v>
      </c>
      <c r="DD64" s="46" t="s">
        <v>2629</v>
      </c>
      <c r="DE64" s="86"/>
    </row>
    <row r="65" spans="1:109" ht="6.75" customHeight="1">
      <c r="A65" s="61"/>
      <c r="B65" s="87"/>
      <c r="C65" s="108"/>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89"/>
      <c r="AE65" s="61"/>
      <c r="AF65" s="61"/>
      <c r="AG65" s="61"/>
      <c r="AH65" s="84"/>
      <c r="AI65" s="84"/>
      <c r="AJ65" s="84"/>
      <c r="AK65" s="84"/>
      <c r="AL65" s="40" t="str">
        <f t="shared" si="0"/>
        <v/>
      </c>
      <c r="AM65" s="40" t="str">
        <f t="shared" si="1"/>
        <v/>
      </c>
      <c r="AO65" s="84"/>
      <c r="AP65" s="36">
        <v>63</v>
      </c>
      <c r="AQ65" s="85"/>
      <c r="AR65" s="85"/>
      <c r="AS65" s="85"/>
      <c r="AT65" s="85"/>
      <c r="AU65" s="85"/>
      <c r="AV65" s="85"/>
      <c r="AW65" s="44" t="s">
        <v>2630</v>
      </c>
      <c r="AX65" s="44" t="s">
        <v>2631</v>
      </c>
      <c r="AY65" s="85"/>
      <c r="AZ65" s="85"/>
      <c r="BA65" s="85"/>
      <c r="BB65" s="44" t="s">
        <v>2632</v>
      </c>
      <c r="BC65" s="44" t="s">
        <v>2633</v>
      </c>
      <c r="BD65" s="44" t="s">
        <v>2634</v>
      </c>
      <c r="BE65" s="45" t="s">
        <v>2635</v>
      </c>
      <c r="BF65" s="44" t="s">
        <v>2636</v>
      </c>
      <c r="BG65" s="85"/>
      <c r="BH65" s="85"/>
      <c r="BI65" s="85"/>
      <c r="BJ65" s="44" t="s">
        <v>2637</v>
      </c>
      <c r="BK65" s="44" t="s">
        <v>2638</v>
      </c>
      <c r="BL65" s="85"/>
      <c r="BM65" s="85"/>
      <c r="BN65" s="85"/>
      <c r="BO65" s="85"/>
      <c r="BP65" s="44" t="s">
        <v>2639</v>
      </c>
      <c r="BQ65" s="85"/>
      <c r="BR65" s="85"/>
      <c r="BS65" s="85"/>
      <c r="BT65" s="44" t="s">
        <v>2640</v>
      </c>
      <c r="BU65" s="44" t="s">
        <v>2641</v>
      </c>
      <c r="BV65" s="85"/>
      <c r="BW65" s="84"/>
      <c r="BX65" s="84"/>
      <c r="BY65" s="84"/>
      <c r="BZ65" s="86"/>
      <c r="CA65" s="86"/>
      <c r="CB65" s="86"/>
      <c r="CC65" s="86"/>
      <c r="CD65" s="86"/>
      <c r="CE65" s="86"/>
      <c r="CF65" s="46" t="s">
        <v>2642</v>
      </c>
      <c r="CG65" s="46" t="s">
        <v>2643</v>
      </c>
      <c r="CH65" s="86"/>
      <c r="CI65" s="86"/>
      <c r="CJ65" s="86"/>
      <c r="CK65" s="46" t="s">
        <v>2644</v>
      </c>
      <c r="CL65" s="46" t="s">
        <v>2645</v>
      </c>
      <c r="CM65" s="46" t="s">
        <v>2646</v>
      </c>
      <c r="CN65" s="47" t="s">
        <v>2647</v>
      </c>
      <c r="CO65" s="46" t="s">
        <v>2648</v>
      </c>
      <c r="CP65" s="86"/>
      <c r="CQ65" s="86"/>
      <c r="CR65" s="86"/>
      <c r="CS65" s="46" t="s">
        <v>2649</v>
      </c>
      <c r="CT65" s="46" t="s">
        <v>2650</v>
      </c>
      <c r="CU65" s="86"/>
      <c r="CV65" s="86"/>
      <c r="CW65" s="86"/>
      <c r="CX65" s="86"/>
      <c r="CY65" s="46" t="s">
        <v>2651</v>
      </c>
      <c r="CZ65" s="86"/>
      <c r="DA65" s="86"/>
      <c r="DB65" s="86"/>
      <c r="DC65" s="46" t="s">
        <v>2652</v>
      </c>
      <c r="DD65" s="46" t="s">
        <v>2653</v>
      </c>
      <c r="DE65" s="86"/>
    </row>
    <row r="66" spans="1:109" ht="24" customHeight="1">
      <c r="A66" s="61"/>
      <c r="B66" s="87"/>
      <c r="C66" s="108"/>
      <c r="D66" s="328" t="s">
        <v>2654</v>
      </c>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89"/>
      <c r="AE66" s="61"/>
      <c r="AF66" s="61"/>
      <c r="AG66" s="61"/>
      <c r="AH66" s="84"/>
      <c r="AI66" s="84"/>
      <c r="AJ66" s="84"/>
      <c r="AK66" s="84"/>
      <c r="AL66" s="40" t="str">
        <f t="shared" si="0"/>
        <v/>
      </c>
      <c r="AM66" s="40" t="str">
        <f t="shared" si="1"/>
        <v/>
      </c>
      <c r="AO66" s="84"/>
      <c r="AP66" s="36">
        <v>64</v>
      </c>
      <c r="AQ66" s="85"/>
      <c r="AR66" s="85"/>
      <c r="AS66" s="85"/>
      <c r="AT66" s="85"/>
      <c r="AU66" s="85"/>
      <c r="AV66" s="85"/>
      <c r="AW66" s="44" t="s">
        <v>2655</v>
      </c>
      <c r="AX66" s="44" t="s">
        <v>2656</v>
      </c>
      <c r="AY66" s="85"/>
      <c r="AZ66" s="85"/>
      <c r="BA66" s="85"/>
      <c r="BB66" s="44" t="s">
        <v>2657</v>
      </c>
      <c r="BC66" s="44" t="s">
        <v>2658</v>
      </c>
      <c r="BD66" s="44" t="s">
        <v>2659</v>
      </c>
      <c r="BE66" s="45" t="s">
        <v>2660</v>
      </c>
      <c r="BF66" s="44" t="s">
        <v>2661</v>
      </c>
      <c r="BG66" s="85"/>
      <c r="BH66" s="85"/>
      <c r="BI66" s="85"/>
      <c r="BJ66" s="44" t="s">
        <v>2662</v>
      </c>
      <c r="BK66" s="44" t="s">
        <v>2663</v>
      </c>
      <c r="BL66" s="85"/>
      <c r="BM66" s="85"/>
      <c r="BN66" s="85"/>
      <c r="BO66" s="85"/>
      <c r="BP66" s="44" t="s">
        <v>2664</v>
      </c>
      <c r="BQ66" s="85"/>
      <c r="BR66" s="85"/>
      <c r="BS66" s="85"/>
      <c r="BT66" s="44" t="s">
        <v>2665</v>
      </c>
      <c r="BU66" s="44" t="s">
        <v>2666</v>
      </c>
      <c r="BV66" s="85"/>
      <c r="BW66" s="84"/>
      <c r="BX66" s="84"/>
      <c r="BY66" s="84"/>
      <c r="BZ66" s="86"/>
      <c r="CA66" s="86"/>
      <c r="CB66" s="86"/>
      <c r="CC66" s="86"/>
      <c r="CD66" s="86"/>
      <c r="CE66" s="86"/>
      <c r="CF66" s="46" t="s">
        <v>2667</v>
      </c>
      <c r="CG66" s="46" t="s">
        <v>2668</v>
      </c>
      <c r="CH66" s="86"/>
      <c r="CI66" s="86"/>
      <c r="CJ66" s="86"/>
      <c r="CK66" s="46" t="s">
        <v>2669</v>
      </c>
      <c r="CL66" s="46" t="s">
        <v>2670</v>
      </c>
      <c r="CM66" s="46" t="s">
        <v>2671</v>
      </c>
      <c r="CN66" s="47" t="s">
        <v>2672</v>
      </c>
      <c r="CO66" s="46" t="s">
        <v>2673</v>
      </c>
      <c r="CP66" s="86"/>
      <c r="CQ66" s="86"/>
      <c r="CR66" s="86"/>
      <c r="CS66" s="46" t="s">
        <v>2674</v>
      </c>
      <c r="CT66" s="46" t="s">
        <v>2675</v>
      </c>
      <c r="CU66" s="86"/>
      <c r="CV66" s="86"/>
      <c r="CW66" s="86"/>
      <c r="CX66" s="86"/>
      <c r="CY66" s="46" t="s">
        <v>2676</v>
      </c>
      <c r="CZ66" s="86"/>
      <c r="DA66" s="86"/>
      <c r="DB66" s="86"/>
      <c r="DC66" s="46" t="s">
        <v>2677</v>
      </c>
      <c r="DD66" s="46" t="s">
        <v>2678</v>
      </c>
      <c r="DE66" s="86"/>
    </row>
    <row r="67" spans="1:109" ht="6.75" customHeight="1">
      <c r="A67" s="61"/>
      <c r="B67" s="87"/>
      <c r="C67" s="108"/>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89"/>
      <c r="AE67" s="61"/>
      <c r="AF67" s="61"/>
      <c r="AG67" s="61"/>
      <c r="AH67" s="84"/>
      <c r="AI67" s="84"/>
      <c r="AJ67" s="84"/>
      <c r="AK67" s="84"/>
      <c r="AL67" s="40" t="str">
        <f t="shared" si="0"/>
        <v/>
      </c>
      <c r="AM67" s="40" t="str">
        <f t="shared" si="1"/>
        <v/>
      </c>
      <c r="AO67" s="84"/>
      <c r="AP67" s="36">
        <v>65</v>
      </c>
      <c r="AQ67" s="85"/>
      <c r="AR67" s="85"/>
      <c r="AS67" s="85"/>
      <c r="AT67" s="85"/>
      <c r="AU67" s="85"/>
      <c r="AV67" s="85"/>
      <c r="AW67" s="44" t="s">
        <v>2679</v>
      </c>
      <c r="AX67" s="44" t="s">
        <v>2680</v>
      </c>
      <c r="AY67" s="85"/>
      <c r="AZ67" s="85"/>
      <c r="BA67" s="85"/>
      <c r="BB67" s="44" t="s">
        <v>2681</v>
      </c>
      <c r="BC67" s="44" t="s">
        <v>2682</v>
      </c>
      <c r="BD67" s="44" t="s">
        <v>2683</v>
      </c>
      <c r="BE67" s="45" t="s">
        <v>2684</v>
      </c>
      <c r="BF67" s="44" t="s">
        <v>2685</v>
      </c>
      <c r="BG67" s="85"/>
      <c r="BH67" s="85"/>
      <c r="BI67" s="85"/>
      <c r="BJ67" s="44" t="s">
        <v>2686</v>
      </c>
      <c r="BK67" s="44" t="s">
        <v>2687</v>
      </c>
      <c r="BL67" s="85"/>
      <c r="BM67" s="85"/>
      <c r="BN67" s="85"/>
      <c r="BO67" s="85"/>
      <c r="BP67" s="44" t="s">
        <v>2688</v>
      </c>
      <c r="BQ67" s="85"/>
      <c r="BR67" s="85"/>
      <c r="BS67" s="85"/>
      <c r="BT67" s="44" t="s">
        <v>2689</v>
      </c>
      <c r="BU67" s="44" t="s">
        <v>2690</v>
      </c>
      <c r="BV67" s="85"/>
      <c r="BW67" s="84"/>
      <c r="BX67" s="84"/>
      <c r="BY67" s="84"/>
      <c r="BZ67" s="86"/>
      <c r="CA67" s="86"/>
      <c r="CB67" s="86"/>
      <c r="CC67" s="86"/>
      <c r="CD67" s="86"/>
      <c r="CE67" s="86"/>
      <c r="CF67" s="46" t="s">
        <v>2691</v>
      </c>
      <c r="CG67" s="46" t="s">
        <v>2692</v>
      </c>
      <c r="CH67" s="86"/>
      <c r="CI67" s="86"/>
      <c r="CJ67" s="86"/>
      <c r="CK67" s="46" t="s">
        <v>2693</v>
      </c>
      <c r="CL67" s="46" t="s">
        <v>2694</v>
      </c>
      <c r="CM67" s="46" t="s">
        <v>2695</v>
      </c>
      <c r="CN67" s="47" t="s">
        <v>1071</v>
      </c>
      <c r="CO67" s="46" t="s">
        <v>2696</v>
      </c>
      <c r="CP67" s="86"/>
      <c r="CQ67" s="86"/>
      <c r="CR67" s="86"/>
      <c r="CS67" s="46" t="s">
        <v>2697</v>
      </c>
      <c r="CT67" s="46" t="s">
        <v>2698</v>
      </c>
      <c r="CU67" s="86"/>
      <c r="CV67" s="86"/>
      <c r="CW67" s="86"/>
      <c r="CX67" s="86"/>
      <c r="CY67" s="46" t="s">
        <v>2699</v>
      </c>
      <c r="CZ67" s="86"/>
      <c r="DA67" s="86"/>
      <c r="DB67" s="86"/>
      <c r="DC67" s="46" t="s">
        <v>2700</v>
      </c>
      <c r="DD67" s="46" t="s">
        <v>2701</v>
      </c>
      <c r="DE67" s="86"/>
    </row>
    <row r="68" spans="1:109" ht="36" customHeight="1">
      <c r="A68" s="61"/>
      <c r="B68" s="87"/>
      <c r="C68" s="108"/>
      <c r="D68" s="328" t="s">
        <v>2702</v>
      </c>
      <c r="E68" s="333"/>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89"/>
      <c r="AE68" s="61"/>
      <c r="AF68" s="61"/>
      <c r="AG68" s="61"/>
      <c r="AH68" s="84"/>
      <c r="AI68" s="84"/>
      <c r="AJ68" s="84"/>
      <c r="AK68" s="84"/>
      <c r="AL68" s="40" t="str">
        <f t="shared" ref="AL68:AL131" si="2">IFERROR(IF(HLOOKUP($N$10, $BZ$3:$DE$573, $AP68, FALSE )="", "", HLOOKUP($N$10, $BZ$3:$DE$573, $AP68, FALSE)), "")</f>
        <v/>
      </c>
      <c r="AM68" s="40" t="str">
        <f t="shared" ref="AM68:AM131" si="3">IFERROR(IF(AL68="", "", HLOOKUP($N$10, $AQ$3:$BV$573, AP68, FALSE)), "")</f>
        <v/>
      </c>
      <c r="AO68" s="84"/>
      <c r="AP68" s="36">
        <v>66</v>
      </c>
      <c r="AQ68" s="85"/>
      <c r="AR68" s="85"/>
      <c r="AS68" s="85"/>
      <c r="AT68" s="85"/>
      <c r="AU68" s="85"/>
      <c r="AV68" s="85"/>
      <c r="AW68" s="44" t="s">
        <v>2703</v>
      </c>
      <c r="AX68" s="44" t="s">
        <v>2704</v>
      </c>
      <c r="AY68" s="85"/>
      <c r="AZ68" s="85"/>
      <c r="BA68" s="85"/>
      <c r="BB68" s="44" t="s">
        <v>2705</v>
      </c>
      <c r="BC68" s="44" t="s">
        <v>2706</v>
      </c>
      <c r="BD68" s="44" t="s">
        <v>2707</v>
      </c>
      <c r="BE68" s="45" t="s">
        <v>2708</v>
      </c>
      <c r="BF68" s="44" t="s">
        <v>2709</v>
      </c>
      <c r="BG68" s="85"/>
      <c r="BH68" s="85"/>
      <c r="BI68" s="85"/>
      <c r="BJ68" s="44" t="s">
        <v>2710</v>
      </c>
      <c r="BK68" s="44" t="s">
        <v>2711</v>
      </c>
      <c r="BL68" s="85"/>
      <c r="BM68" s="85"/>
      <c r="BN68" s="85"/>
      <c r="BO68" s="85"/>
      <c r="BP68" s="44" t="s">
        <v>2712</v>
      </c>
      <c r="BQ68" s="85"/>
      <c r="BR68" s="85"/>
      <c r="BS68" s="85"/>
      <c r="BT68" s="44" t="s">
        <v>2713</v>
      </c>
      <c r="BU68" s="44" t="s">
        <v>2714</v>
      </c>
      <c r="BV68" s="85"/>
      <c r="BW68" s="84"/>
      <c r="BX68" s="84"/>
      <c r="BY68" s="84"/>
      <c r="BZ68" s="86"/>
      <c r="CA68" s="86"/>
      <c r="CB68" s="86"/>
      <c r="CC68" s="86"/>
      <c r="CD68" s="86"/>
      <c r="CE68" s="86"/>
      <c r="CF68" s="46" t="s">
        <v>2715</v>
      </c>
      <c r="CG68" s="46" t="s">
        <v>2716</v>
      </c>
      <c r="CH68" s="86"/>
      <c r="CI68" s="86"/>
      <c r="CJ68" s="86"/>
      <c r="CK68" s="46" t="s">
        <v>2717</v>
      </c>
      <c r="CL68" s="46" t="s">
        <v>2718</v>
      </c>
      <c r="CM68" s="46" t="s">
        <v>2719</v>
      </c>
      <c r="CN68" s="47" t="s">
        <v>2720</v>
      </c>
      <c r="CO68" s="46" t="s">
        <v>2721</v>
      </c>
      <c r="CP68" s="86"/>
      <c r="CQ68" s="86"/>
      <c r="CR68" s="86"/>
      <c r="CS68" s="46" t="s">
        <v>2722</v>
      </c>
      <c r="CT68" s="46" t="s">
        <v>2723</v>
      </c>
      <c r="CU68" s="86"/>
      <c r="CV68" s="86"/>
      <c r="CW68" s="86"/>
      <c r="CX68" s="86"/>
      <c r="CY68" s="46" t="s">
        <v>2724</v>
      </c>
      <c r="CZ68" s="86"/>
      <c r="DA68" s="86"/>
      <c r="DB68" s="86"/>
      <c r="DC68" s="46" t="s">
        <v>487</v>
      </c>
      <c r="DD68" s="46" t="s">
        <v>463</v>
      </c>
      <c r="DE68" s="86"/>
    </row>
    <row r="69" spans="1:109" ht="6.75" customHeight="1">
      <c r="A69" s="61"/>
      <c r="B69" s="87"/>
      <c r="C69" s="108"/>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89"/>
      <c r="AE69" s="61"/>
      <c r="AF69" s="61"/>
      <c r="AG69" s="61"/>
      <c r="AH69" s="84"/>
      <c r="AI69" s="84"/>
      <c r="AJ69" s="84"/>
      <c r="AK69" s="84"/>
      <c r="AL69" s="40" t="str">
        <f t="shared" si="2"/>
        <v/>
      </c>
      <c r="AM69" s="40" t="str">
        <f t="shared" si="3"/>
        <v/>
      </c>
      <c r="AO69" s="84"/>
      <c r="AP69" s="36">
        <v>67</v>
      </c>
      <c r="AQ69" s="85"/>
      <c r="AR69" s="85"/>
      <c r="AS69" s="85"/>
      <c r="AT69" s="85"/>
      <c r="AU69" s="85"/>
      <c r="AV69" s="85"/>
      <c r="AW69" s="44" t="s">
        <v>2725</v>
      </c>
      <c r="AX69" s="44" t="s">
        <v>2726</v>
      </c>
      <c r="AY69" s="85"/>
      <c r="AZ69" s="85"/>
      <c r="BA69" s="85"/>
      <c r="BB69" s="44" t="s">
        <v>2727</v>
      </c>
      <c r="BC69" s="44" t="s">
        <v>2728</v>
      </c>
      <c r="BD69" s="44" t="s">
        <v>2729</v>
      </c>
      <c r="BE69" s="45" t="s">
        <v>2730</v>
      </c>
      <c r="BF69" s="44" t="s">
        <v>2731</v>
      </c>
      <c r="BG69" s="85"/>
      <c r="BH69" s="85"/>
      <c r="BI69" s="85"/>
      <c r="BJ69" s="44" t="s">
        <v>2732</v>
      </c>
      <c r="BK69" s="44" t="s">
        <v>2733</v>
      </c>
      <c r="BL69" s="85"/>
      <c r="BM69" s="85"/>
      <c r="BN69" s="85"/>
      <c r="BO69" s="85"/>
      <c r="BP69" s="44" t="s">
        <v>2734</v>
      </c>
      <c r="BQ69" s="85"/>
      <c r="BR69" s="85"/>
      <c r="BS69" s="85"/>
      <c r="BT69" s="44" t="s">
        <v>2735</v>
      </c>
      <c r="BU69" s="44" t="s">
        <v>2736</v>
      </c>
      <c r="BV69" s="85"/>
      <c r="BW69" s="84"/>
      <c r="BX69" s="84"/>
      <c r="BY69" s="84"/>
      <c r="BZ69" s="86"/>
      <c r="CA69" s="86"/>
      <c r="CB69" s="86"/>
      <c r="CC69" s="86"/>
      <c r="CD69" s="86"/>
      <c r="CE69" s="86"/>
      <c r="CF69" s="46" t="s">
        <v>2737</v>
      </c>
      <c r="CG69" s="46" t="s">
        <v>2738</v>
      </c>
      <c r="CH69" s="86"/>
      <c r="CI69" s="86"/>
      <c r="CJ69" s="86"/>
      <c r="CK69" s="46" t="s">
        <v>2739</v>
      </c>
      <c r="CL69" s="46" t="s">
        <v>2740</v>
      </c>
      <c r="CM69" s="46" t="s">
        <v>2741</v>
      </c>
      <c r="CN69" s="47" t="s">
        <v>2742</v>
      </c>
      <c r="CO69" s="46" t="s">
        <v>2743</v>
      </c>
      <c r="CP69" s="86"/>
      <c r="CQ69" s="86"/>
      <c r="CR69" s="86"/>
      <c r="CS69" s="46" t="s">
        <v>2744</v>
      </c>
      <c r="CT69" s="46" t="s">
        <v>1042</v>
      </c>
      <c r="CU69" s="86"/>
      <c r="CV69" s="86"/>
      <c r="CW69" s="86"/>
      <c r="CX69" s="86"/>
      <c r="CY69" s="46" t="s">
        <v>2745</v>
      </c>
      <c r="CZ69" s="86"/>
      <c r="DA69" s="86"/>
      <c r="DB69" s="86"/>
      <c r="DC69" s="46" t="s">
        <v>2746</v>
      </c>
      <c r="DD69" s="46" t="s">
        <v>2747</v>
      </c>
      <c r="DE69" s="86"/>
    </row>
    <row r="70" spans="1:109" ht="15" customHeight="1">
      <c r="A70" s="61"/>
      <c r="B70" s="87"/>
      <c r="C70" s="108"/>
      <c r="D70" s="328" t="s">
        <v>2748</v>
      </c>
      <c r="E70" s="333"/>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89"/>
      <c r="AE70" s="61"/>
      <c r="AF70" s="61"/>
      <c r="AG70" s="61"/>
      <c r="AH70" s="84"/>
      <c r="AI70" s="84"/>
      <c r="AJ70" s="84"/>
      <c r="AK70" s="84"/>
      <c r="AL70" s="40" t="str">
        <f t="shared" si="2"/>
        <v/>
      </c>
      <c r="AM70" s="40" t="str">
        <f t="shared" si="3"/>
        <v/>
      </c>
      <c r="AO70" s="84"/>
      <c r="AP70" s="36">
        <v>68</v>
      </c>
      <c r="AQ70" s="85"/>
      <c r="AR70" s="85"/>
      <c r="AS70" s="85"/>
      <c r="AT70" s="85"/>
      <c r="AU70" s="85"/>
      <c r="AV70" s="85"/>
      <c r="AW70" s="44" t="s">
        <v>2749</v>
      </c>
      <c r="AX70" s="44" t="s">
        <v>2750</v>
      </c>
      <c r="AY70" s="85"/>
      <c r="AZ70" s="85"/>
      <c r="BA70" s="85"/>
      <c r="BB70" s="44" t="s">
        <v>2751</v>
      </c>
      <c r="BC70" s="44" t="s">
        <v>2752</v>
      </c>
      <c r="BD70" s="44" t="s">
        <v>2753</v>
      </c>
      <c r="BE70" s="45" t="s">
        <v>2754</v>
      </c>
      <c r="BF70" s="44" t="s">
        <v>2755</v>
      </c>
      <c r="BG70" s="85"/>
      <c r="BH70" s="85"/>
      <c r="BI70" s="85"/>
      <c r="BJ70" s="44" t="s">
        <v>2756</v>
      </c>
      <c r="BK70" s="44" t="s">
        <v>2757</v>
      </c>
      <c r="BL70" s="85"/>
      <c r="BM70" s="85"/>
      <c r="BN70" s="85"/>
      <c r="BO70" s="85"/>
      <c r="BP70" s="44" t="s">
        <v>2758</v>
      </c>
      <c r="BQ70" s="85"/>
      <c r="BR70" s="85"/>
      <c r="BS70" s="85"/>
      <c r="BT70" s="44" t="s">
        <v>2759</v>
      </c>
      <c r="BU70" s="44" t="s">
        <v>2760</v>
      </c>
      <c r="BV70" s="85"/>
      <c r="BW70" s="84"/>
      <c r="BX70" s="84"/>
      <c r="BY70" s="84"/>
      <c r="BZ70" s="86"/>
      <c r="CA70" s="86"/>
      <c r="CB70" s="86"/>
      <c r="CC70" s="86"/>
      <c r="CD70" s="86"/>
      <c r="CE70" s="86"/>
      <c r="CF70" s="46" t="s">
        <v>2761</v>
      </c>
      <c r="CG70" s="46" t="s">
        <v>2762</v>
      </c>
      <c r="CH70" s="86"/>
      <c r="CI70" s="86"/>
      <c r="CJ70" s="86"/>
      <c r="CK70" s="46" t="s">
        <v>2763</v>
      </c>
      <c r="CL70" s="46" t="s">
        <v>2764</v>
      </c>
      <c r="CM70" s="46" t="s">
        <v>2765</v>
      </c>
      <c r="CN70" s="47" t="s">
        <v>2766</v>
      </c>
      <c r="CO70" s="46" t="s">
        <v>2767</v>
      </c>
      <c r="CP70" s="86"/>
      <c r="CQ70" s="86"/>
      <c r="CR70" s="86"/>
      <c r="CS70" s="46" t="s">
        <v>2768</v>
      </c>
      <c r="CT70" s="46" t="s">
        <v>531</v>
      </c>
      <c r="CU70" s="86"/>
      <c r="CV70" s="86"/>
      <c r="CW70" s="86"/>
      <c r="CX70" s="86"/>
      <c r="CY70" s="46" t="s">
        <v>2349</v>
      </c>
      <c r="CZ70" s="86"/>
      <c r="DA70" s="86"/>
      <c r="DB70" s="86"/>
      <c r="DC70" s="46" t="s">
        <v>2769</v>
      </c>
      <c r="DD70" s="46" t="s">
        <v>2770</v>
      </c>
      <c r="DE70" s="86"/>
    </row>
    <row r="71" spans="1:109" ht="6.75" customHeight="1">
      <c r="A71" s="61"/>
      <c r="B71" s="87"/>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89"/>
      <c r="AE71" s="61"/>
      <c r="AF71" s="61"/>
      <c r="AG71" s="61"/>
      <c r="AH71" s="84"/>
      <c r="AI71" s="84"/>
      <c r="AJ71" s="84"/>
      <c r="AK71" s="84"/>
      <c r="AL71" s="40" t="str">
        <f t="shared" si="2"/>
        <v/>
      </c>
      <c r="AM71" s="40" t="str">
        <f t="shared" si="3"/>
        <v/>
      </c>
      <c r="AO71" s="84"/>
      <c r="AP71" s="36">
        <v>69</v>
      </c>
      <c r="AQ71" s="85"/>
      <c r="AR71" s="85"/>
      <c r="AS71" s="85"/>
      <c r="AT71" s="85"/>
      <c r="AU71" s="85"/>
      <c r="AV71" s="85"/>
      <c r="AW71" s="44" t="s">
        <v>2771</v>
      </c>
      <c r="AX71" s="97"/>
      <c r="AY71" s="85"/>
      <c r="AZ71" s="85"/>
      <c r="BA71" s="85"/>
      <c r="BB71" s="44" t="s">
        <v>2772</v>
      </c>
      <c r="BC71" s="44" t="s">
        <v>2773</v>
      </c>
      <c r="BD71" s="44" t="s">
        <v>2774</v>
      </c>
      <c r="BE71" s="45" t="s">
        <v>2775</v>
      </c>
      <c r="BF71" s="44" t="s">
        <v>2776</v>
      </c>
      <c r="BG71" s="85"/>
      <c r="BH71" s="85"/>
      <c r="BI71" s="85"/>
      <c r="BJ71" s="44" t="s">
        <v>2777</v>
      </c>
      <c r="BK71" s="44" t="s">
        <v>2778</v>
      </c>
      <c r="BL71" s="85"/>
      <c r="BM71" s="85"/>
      <c r="BN71" s="85"/>
      <c r="BO71" s="85"/>
      <c r="BP71" s="44" t="s">
        <v>2779</v>
      </c>
      <c r="BQ71" s="85"/>
      <c r="BR71" s="85"/>
      <c r="BS71" s="85"/>
      <c r="BT71" s="44" t="s">
        <v>2780</v>
      </c>
      <c r="BU71" s="44" t="s">
        <v>2781</v>
      </c>
      <c r="BV71" s="85"/>
      <c r="BW71" s="84"/>
      <c r="BX71" s="84"/>
      <c r="BY71" s="84"/>
      <c r="BZ71" s="86"/>
      <c r="CA71" s="86"/>
      <c r="CB71" s="86"/>
      <c r="CC71" s="86"/>
      <c r="CD71" s="86"/>
      <c r="CE71" s="86"/>
      <c r="CF71" s="46" t="s">
        <v>2782</v>
      </c>
      <c r="CG71" s="46"/>
      <c r="CH71" s="86"/>
      <c r="CI71" s="86"/>
      <c r="CJ71" s="86"/>
      <c r="CK71" s="46" t="s">
        <v>2783</v>
      </c>
      <c r="CL71" s="46" t="s">
        <v>2784</v>
      </c>
      <c r="CM71" s="46" t="s">
        <v>2785</v>
      </c>
      <c r="CN71" s="47" t="s">
        <v>2786</v>
      </c>
      <c r="CO71" s="46" t="s">
        <v>2787</v>
      </c>
      <c r="CP71" s="86"/>
      <c r="CQ71" s="86"/>
      <c r="CR71" s="86"/>
      <c r="CS71" s="46" t="s">
        <v>2788</v>
      </c>
      <c r="CT71" s="46" t="s">
        <v>2789</v>
      </c>
      <c r="CU71" s="86"/>
      <c r="CV71" s="86"/>
      <c r="CW71" s="86"/>
      <c r="CX71" s="86"/>
      <c r="CY71" s="46" t="s">
        <v>2790</v>
      </c>
      <c r="CZ71" s="86"/>
      <c r="DA71" s="86"/>
      <c r="DB71" s="86"/>
      <c r="DC71" s="46" t="s">
        <v>2791</v>
      </c>
      <c r="DD71" s="46" t="s">
        <v>2792</v>
      </c>
      <c r="DE71" s="86"/>
    </row>
    <row r="72" spans="1:109" ht="36" customHeight="1">
      <c r="A72" s="61"/>
      <c r="B72" s="87"/>
      <c r="C72" s="332" t="s">
        <v>2793</v>
      </c>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89"/>
      <c r="AE72" s="61"/>
      <c r="AF72" s="61"/>
      <c r="AG72" s="61"/>
      <c r="AH72" s="84"/>
      <c r="AI72" s="84"/>
      <c r="AJ72" s="84"/>
      <c r="AK72" s="84"/>
      <c r="AL72" s="40" t="str">
        <f t="shared" si="2"/>
        <v/>
      </c>
      <c r="AM72" s="40" t="str">
        <f t="shared" si="3"/>
        <v/>
      </c>
      <c r="AO72" s="84"/>
      <c r="AP72" s="36">
        <v>70</v>
      </c>
      <c r="AQ72" s="85"/>
      <c r="AR72" s="85"/>
      <c r="AS72" s="85"/>
      <c r="AT72" s="85"/>
      <c r="AU72" s="85"/>
      <c r="AV72" s="85"/>
      <c r="AW72" s="44" t="s">
        <v>2794</v>
      </c>
      <c r="AX72" s="85"/>
      <c r="AY72" s="85"/>
      <c r="AZ72" s="85"/>
      <c r="BA72" s="85"/>
      <c r="BB72" s="44" t="s">
        <v>2795</v>
      </c>
      <c r="BC72" s="44" t="s">
        <v>2796</v>
      </c>
      <c r="BD72" s="44" t="s">
        <v>2797</v>
      </c>
      <c r="BE72" s="45" t="s">
        <v>2798</v>
      </c>
      <c r="BF72" s="44" t="s">
        <v>2799</v>
      </c>
      <c r="BG72" s="85"/>
      <c r="BH72" s="85"/>
      <c r="BI72" s="85"/>
      <c r="BJ72" s="44" t="s">
        <v>2800</v>
      </c>
      <c r="BK72" s="44" t="s">
        <v>2801</v>
      </c>
      <c r="BL72" s="85"/>
      <c r="BM72" s="85"/>
      <c r="BN72" s="85"/>
      <c r="BO72" s="85"/>
      <c r="BP72" s="44" t="s">
        <v>2802</v>
      </c>
      <c r="BQ72" s="85"/>
      <c r="BR72" s="85"/>
      <c r="BS72" s="85"/>
      <c r="BT72" s="44" t="s">
        <v>2803</v>
      </c>
      <c r="BU72" s="44" t="s">
        <v>2804</v>
      </c>
      <c r="BV72" s="85"/>
      <c r="BW72" s="84"/>
      <c r="BX72" s="84"/>
      <c r="BY72" s="84"/>
      <c r="BZ72" s="86"/>
      <c r="CA72" s="86"/>
      <c r="CB72" s="86"/>
      <c r="CC72" s="86"/>
      <c r="CD72" s="86"/>
      <c r="CE72" s="86"/>
      <c r="CF72" s="46" t="s">
        <v>2805</v>
      </c>
      <c r="CG72" s="86"/>
      <c r="CH72" s="86"/>
      <c r="CI72" s="86"/>
      <c r="CJ72" s="86"/>
      <c r="CK72" s="46" t="s">
        <v>2806</v>
      </c>
      <c r="CL72" s="46" t="s">
        <v>2807</v>
      </c>
      <c r="CM72" s="46" t="s">
        <v>2808</v>
      </c>
      <c r="CN72" s="47" t="s">
        <v>2809</v>
      </c>
      <c r="CO72" s="46" t="s">
        <v>2810</v>
      </c>
      <c r="CP72" s="86"/>
      <c r="CQ72" s="86"/>
      <c r="CR72" s="86"/>
      <c r="CS72" s="46" t="s">
        <v>2811</v>
      </c>
      <c r="CT72" s="46" t="s">
        <v>2812</v>
      </c>
      <c r="CU72" s="86"/>
      <c r="CV72" s="86"/>
      <c r="CW72" s="86"/>
      <c r="CX72" s="86"/>
      <c r="CY72" s="46" t="s">
        <v>2813</v>
      </c>
      <c r="CZ72" s="86"/>
      <c r="DA72" s="86"/>
      <c r="DB72" s="86"/>
      <c r="DC72" s="46" t="s">
        <v>2814</v>
      </c>
      <c r="DD72" s="46" t="s">
        <v>2815</v>
      </c>
      <c r="DE72" s="86"/>
    </row>
    <row r="73" spans="1:109" ht="6.75" customHeight="1">
      <c r="A73" s="49"/>
      <c r="B73" s="105"/>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07"/>
      <c r="AE73" s="39"/>
      <c r="AF73" s="39"/>
      <c r="AG73" s="39"/>
      <c r="AH73" s="84"/>
      <c r="AI73" s="84"/>
      <c r="AJ73" s="84"/>
      <c r="AK73" s="84"/>
      <c r="AL73" s="40" t="str">
        <f t="shared" si="2"/>
        <v/>
      </c>
      <c r="AM73" s="40" t="str">
        <f t="shared" si="3"/>
        <v/>
      </c>
      <c r="AO73" s="84"/>
      <c r="AP73" s="36">
        <v>71</v>
      </c>
      <c r="AQ73" s="85"/>
      <c r="AR73" s="85"/>
      <c r="AS73" s="85"/>
      <c r="AT73" s="85"/>
      <c r="AU73" s="85"/>
      <c r="AV73" s="85"/>
      <c r="AW73" s="44" t="s">
        <v>2816</v>
      </c>
      <c r="AX73" s="85"/>
      <c r="AY73" s="85"/>
      <c r="AZ73" s="85"/>
      <c r="BA73" s="85"/>
      <c r="BB73" s="44" t="s">
        <v>2817</v>
      </c>
      <c r="BC73" s="44" t="s">
        <v>2818</v>
      </c>
      <c r="BD73" s="44" t="s">
        <v>2819</v>
      </c>
      <c r="BE73" s="45" t="s">
        <v>2820</v>
      </c>
      <c r="BF73" s="44" t="s">
        <v>2821</v>
      </c>
      <c r="BG73" s="85"/>
      <c r="BH73" s="85"/>
      <c r="BI73" s="85"/>
      <c r="BJ73" s="44" t="s">
        <v>2822</v>
      </c>
      <c r="BK73" s="44" t="s">
        <v>2823</v>
      </c>
      <c r="BL73" s="85"/>
      <c r="BM73" s="85"/>
      <c r="BN73" s="85"/>
      <c r="BO73" s="85"/>
      <c r="BP73" s="44" t="s">
        <v>2824</v>
      </c>
      <c r="BQ73" s="85"/>
      <c r="BR73" s="85"/>
      <c r="BS73" s="85"/>
      <c r="BT73" s="44" t="s">
        <v>2825</v>
      </c>
      <c r="BU73" s="44" t="s">
        <v>2826</v>
      </c>
      <c r="BV73" s="85"/>
      <c r="BW73" s="84"/>
      <c r="BX73" s="84"/>
      <c r="BY73" s="84"/>
      <c r="BZ73" s="86"/>
      <c r="CA73" s="86"/>
      <c r="CB73" s="86"/>
      <c r="CC73" s="86"/>
      <c r="CD73" s="86"/>
      <c r="CE73" s="86"/>
      <c r="CF73" s="46" t="s">
        <v>2827</v>
      </c>
      <c r="CG73" s="86"/>
      <c r="CH73" s="86"/>
      <c r="CI73" s="86"/>
      <c r="CJ73" s="86"/>
      <c r="CK73" s="46" t="s">
        <v>2828</v>
      </c>
      <c r="CL73" s="46" t="s">
        <v>2829</v>
      </c>
      <c r="CM73" s="46" t="s">
        <v>2830</v>
      </c>
      <c r="CN73" s="47" t="s">
        <v>216</v>
      </c>
      <c r="CO73" s="46" t="s">
        <v>2831</v>
      </c>
      <c r="CP73" s="86"/>
      <c r="CQ73" s="86"/>
      <c r="CR73" s="86"/>
      <c r="CS73" s="46" t="s">
        <v>2832</v>
      </c>
      <c r="CT73" s="46" t="s">
        <v>2833</v>
      </c>
      <c r="CU73" s="86"/>
      <c r="CV73" s="86"/>
      <c r="CW73" s="86"/>
      <c r="CX73" s="86"/>
      <c r="CY73" s="46" t="s">
        <v>2834</v>
      </c>
      <c r="CZ73" s="86"/>
      <c r="DA73" s="86"/>
      <c r="DB73" s="86"/>
      <c r="DC73" s="46" t="s">
        <v>2835</v>
      </c>
      <c r="DD73" s="46" t="s">
        <v>2836</v>
      </c>
      <c r="DE73" s="86"/>
    </row>
    <row r="74" spans="1:109" ht="84" customHeight="1">
      <c r="A74" s="49"/>
      <c r="B74" s="105"/>
      <c r="C74" s="332" t="s">
        <v>2837</v>
      </c>
      <c r="D74" s="329"/>
      <c r="E74" s="329"/>
      <c r="F74" s="329"/>
      <c r="G74" s="329"/>
      <c r="H74" s="329"/>
      <c r="I74" s="329"/>
      <c r="J74" s="329"/>
      <c r="K74" s="329"/>
      <c r="L74" s="329"/>
      <c r="M74" s="329"/>
      <c r="N74" s="329"/>
      <c r="O74" s="329"/>
      <c r="P74" s="329"/>
      <c r="Q74" s="329"/>
      <c r="R74" s="329"/>
      <c r="S74" s="329"/>
      <c r="T74" s="329"/>
      <c r="U74" s="329"/>
      <c r="V74" s="329"/>
      <c r="W74" s="329"/>
      <c r="X74" s="329"/>
      <c r="Y74" s="329"/>
      <c r="Z74" s="329"/>
      <c r="AA74" s="329"/>
      <c r="AB74" s="329"/>
      <c r="AC74" s="329"/>
      <c r="AD74" s="111"/>
      <c r="AE74" s="39"/>
      <c r="AF74" s="39"/>
      <c r="AG74" s="39"/>
      <c r="AH74" s="84"/>
      <c r="AI74" s="84"/>
      <c r="AJ74" s="84"/>
      <c r="AK74" s="84"/>
      <c r="AL74" s="40" t="str">
        <f t="shared" si="2"/>
        <v/>
      </c>
      <c r="AM74" s="40" t="str">
        <f t="shared" si="3"/>
        <v/>
      </c>
      <c r="AO74" s="84"/>
      <c r="AP74" s="36">
        <v>72</v>
      </c>
      <c r="AQ74" s="85"/>
      <c r="AR74" s="85"/>
      <c r="AS74" s="85"/>
      <c r="AT74" s="85"/>
      <c r="AU74" s="85"/>
      <c r="AV74" s="85"/>
      <c r="AW74" s="44" t="s">
        <v>2838</v>
      </c>
      <c r="AX74" s="85"/>
      <c r="AY74" s="85"/>
      <c r="AZ74" s="85"/>
      <c r="BA74" s="85"/>
      <c r="BB74" s="44" t="s">
        <v>2839</v>
      </c>
      <c r="BC74" s="44" t="s">
        <v>2840</v>
      </c>
      <c r="BD74" s="44" t="s">
        <v>2841</v>
      </c>
      <c r="BE74" s="45" t="s">
        <v>2842</v>
      </c>
      <c r="BF74" s="44" t="s">
        <v>2843</v>
      </c>
      <c r="BG74" s="85"/>
      <c r="BH74" s="85"/>
      <c r="BI74" s="85"/>
      <c r="BJ74" s="44" t="s">
        <v>2844</v>
      </c>
      <c r="BK74" s="44" t="s">
        <v>2845</v>
      </c>
      <c r="BL74" s="85"/>
      <c r="BM74" s="85"/>
      <c r="BN74" s="85"/>
      <c r="BO74" s="85"/>
      <c r="BP74" s="44" t="s">
        <v>2846</v>
      </c>
      <c r="BQ74" s="85"/>
      <c r="BR74" s="85"/>
      <c r="BS74" s="85"/>
      <c r="BT74" s="44" t="s">
        <v>2847</v>
      </c>
      <c r="BU74" s="44" t="s">
        <v>2848</v>
      </c>
      <c r="BV74" s="85"/>
      <c r="BW74" s="84"/>
      <c r="BX74" s="84"/>
      <c r="BY74" s="84"/>
      <c r="BZ74" s="86"/>
      <c r="CA74" s="86"/>
      <c r="CB74" s="86"/>
      <c r="CC74" s="86"/>
      <c r="CD74" s="86"/>
      <c r="CE74" s="86"/>
      <c r="CF74" s="46" t="s">
        <v>2849</v>
      </c>
      <c r="CG74" s="86"/>
      <c r="CH74" s="86"/>
      <c r="CI74" s="86"/>
      <c r="CJ74" s="86"/>
      <c r="CK74" s="46" t="s">
        <v>2850</v>
      </c>
      <c r="CL74" s="46" t="s">
        <v>2851</v>
      </c>
      <c r="CM74" s="46" t="s">
        <v>2852</v>
      </c>
      <c r="CN74" s="47" t="s">
        <v>2853</v>
      </c>
      <c r="CO74" s="46" t="s">
        <v>2854</v>
      </c>
      <c r="CP74" s="86"/>
      <c r="CQ74" s="86"/>
      <c r="CR74" s="86"/>
      <c r="CS74" s="46" t="s">
        <v>2855</v>
      </c>
      <c r="CT74" s="46" t="s">
        <v>2856</v>
      </c>
      <c r="CU74" s="86"/>
      <c r="CV74" s="86"/>
      <c r="CW74" s="86"/>
      <c r="CX74" s="86"/>
      <c r="CY74" s="46" t="s">
        <v>305</v>
      </c>
      <c r="CZ74" s="86"/>
      <c r="DA74" s="86"/>
      <c r="DB74" s="86"/>
      <c r="DC74" s="46" t="s">
        <v>2857</v>
      </c>
      <c r="DD74" s="46" t="s">
        <v>2858</v>
      </c>
      <c r="DE74" s="86"/>
    </row>
    <row r="75" spans="1:109" ht="6.75" customHeight="1">
      <c r="A75" s="49"/>
      <c r="B75" s="105"/>
      <c r="C75" s="106"/>
      <c r="D75" s="106"/>
      <c r="E75" s="106"/>
      <c r="F75" s="106"/>
      <c r="G75" s="106"/>
      <c r="H75" s="106"/>
      <c r="I75" s="106"/>
      <c r="J75" s="106"/>
      <c r="K75" s="106"/>
      <c r="L75" s="106"/>
      <c r="M75" s="106"/>
      <c r="N75" s="106"/>
      <c r="O75" s="106"/>
      <c r="P75" s="106"/>
      <c r="Q75" s="106"/>
      <c r="R75" s="106"/>
      <c r="S75" s="106"/>
      <c r="T75" s="106"/>
      <c r="U75" s="106"/>
      <c r="V75" s="106"/>
      <c r="W75" s="106"/>
      <c r="X75" s="106"/>
      <c r="Y75" s="106"/>
      <c r="Z75" s="106"/>
      <c r="AA75" s="106"/>
      <c r="AB75" s="106"/>
      <c r="AC75" s="106"/>
      <c r="AD75" s="107"/>
      <c r="AE75" s="39"/>
      <c r="AF75" s="39"/>
      <c r="AG75" s="39"/>
      <c r="AH75" s="84"/>
      <c r="AI75" s="84"/>
      <c r="AJ75" s="84"/>
      <c r="AK75" s="84"/>
      <c r="AL75" s="40" t="str">
        <f t="shared" si="2"/>
        <v/>
      </c>
      <c r="AM75" s="40" t="str">
        <f t="shared" si="3"/>
        <v/>
      </c>
      <c r="AO75" s="84"/>
      <c r="AP75" s="36">
        <v>73</v>
      </c>
      <c r="AQ75" s="85"/>
      <c r="AR75" s="85"/>
      <c r="AS75" s="85"/>
      <c r="AT75" s="85"/>
      <c r="AU75" s="85"/>
      <c r="AV75" s="85"/>
      <c r="AW75" s="44" t="s">
        <v>2859</v>
      </c>
      <c r="AX75" s="85"/>
      <c r="AY75" s="85"/>
      <c r="AZ75" s="85"/>
      <c r="BA75" s="85"/>
      <c r="BB75" s="44" t="s">
        <v>2860</v>
      </c>
      <c r="BC75" s="44" t="s">
        <v>2861</v>
      </c>
      <c r="BD75" s="44" t="s">
        <v>2862</v>
      </c>
      <c r="BE75" s="45" t="s">
        <v>2863</v>
      </c>
      <c r="BF75" s="44" t="s">
        <v>2864</v>
      </c>
      <c r="BG75" s="85"/>
      <c r="BH75" s="85"/>
      <c r="BI75" s="85"/>
      <c r="BJ75" s="44" t="s">
        <v>2865</v>
      </c>
      <c r="BK75" s="44" t="s">
        <v>2866</v>
      </c>
      <c r="BL75" s="85"/>
      <c r="BM75" s="85"/>
      <c r="BN75" s="85"/>
      <c r="BO75" s="85"/>
      <c r="BP75" s="44" t="s">
        <v>2867</v>
      </c>
      <c r="BQ75" s="85"/>
      <c r="BR75" s="85"/>
      <c r="BS75" s="85"/>
      <c r="BT75" s="44" t="s">
        <v>2868</v>
      </c>
      <c r="BU75" s="44" t="s">
        <v>2869</v>
      </c>
      <c r="BV75" s="85"/>
      <c r="BW75" s="84"/>
      <c r="BX75" s="84"/>
      <c r="BY75" s="84"/>
      <c r="BZ75" s="86"/>
      <c r="CA75" s="86"/>
      <c r="CB75" s="86"/>
      <c r="CC75" s="86"/>
      <c r="CD75" s="86"/>
      <c r="CE75" s="86"/>
      <c r="CF75" s="46" t="s">
        <v>2870</v>
      </c>
      <c r="CG75" s="86"/>
      <c r="CH75" s="86"/>
      <c r="CI75" s="86"/>
      <c r="CJ75" s="86"/>
      <c r="CK75" s="46" t="s">
        <v>2871</v>
      </c>
      <c r="CL75" s="46" t="s">
        <v>2872</v>
      </c>
      <c r="CM75" s="46" t="s">
        <v>2873</v>
      </c>
      <c r="CN75" s="47" t="s">
        <v>1299</v>
      </c>
      <c r="CO75" s="46" t="s">
        <v>2874</v>
      </c>
      <c r="CP75" s="86"/>
      <c r="CQ75" s="86"/>
      <c r="CR75" s="86"/>
      <c r="CS75" s="46" t="s">
        <v>2875</v>
      </c>
      <c r="CT75" s="46" t="s">
        <v>1459</v>
      </c>
      <c r="CU75" s="86"/>
      <c r="CV75" s="86"/>
      <c r="CW75" s="86"/>
      <c r="CX75" s="86"/>
      <c r="CY75" s="46" t="s">
        <v>2876</v>
      </c>
      <c r="CZ75" s="86"/>
      <c r="DA75" s="86"/>
      <c r="DB75" s="86"/>
      <c r="DC75" s="46" t="s">
        <v>2877</v>
      </c>
      <c r="DD75" s="46" t="s">
        <v>2878</v>
      </c>
      <c r="DE75" s="86"/>
    </row>
    <row r="76" spans="1:109" ht="15" customHeight="1">
      <c r="A76" s="49"/>
      <c r="B76" s="105"/>
      <c r="C76" s="342" t="s">
        <v>2879</v>
      </c>
      <c r="D76" s="329"/>
      <c r="E76" s="329"/>
      <c r="F76" s="329"/>
      <c r="G76" s="329"/>
      <c r="H76" s="329"/>
      <c r="I76" s="329"/>
      <c r="J76" s="329"/>
      <c r="K76" s="329"/>
      <c r="L76" s="329"/>
      <c r="M76" s="329"/>
      <c r="N76" s="329"/>
      <c r="O76" s="329"/>
      <c r="P76" s="329"/>
      <c r="Q76" s="329"/>
      <c r="R76" s="329"/>
      <c r="S76" s="329"/>
      <c r="T76" s="329"/>
      <c r="U76" s="329"/>
      <c r="V76" s="329"/>
      <c r="W76" s="329"/>
      <c r="X76" s="329"/>
      <c r="Y76" s="329"/>
      <c r="Z76" s="329"/>
      <c r="AA76" s="329"/>
      <c r="AB76" s="329"/>
      <c r="AC76" s="329"/>
      <c r="AD76" s="112"/>
      <c r="AE76" s="39"/>
      <c r="AF76" s="39"/>
      <c r="AG76" s="39"/>
      <c r="AH76" s="84"/>
      <c r="AI76" s="84"/>
      <c r="AJ76" s="84"/>
      <c r="AK76" s="84"/>
      <c r="AL76" s="40" t="str">
        <f t="shared" si="2"/>
        <v/>
      </c>
      <c r="AM76" s="40" t="str">
        <f t="shared" si="3"/>
        <v/>
      </c>
      <c r="AO76" s="84"/>
      <c r="AP76" s="36">
        <v>74</v>
      </c>
      <c r="AQ76" s="85"/>
      <c r="AR76" s="85"/>
      <c r="AS76" s="85"/>
      <c r="AT76" s="85"/>
      <c r="AU76" s="85"/>
      <c r="AV76" s="85"/>
      <c r="AW76" s="44" t="s">
        <v>2880</v>
      </c>
      <c r="AX76" s="85"/>
      <c r="AY76" s="85"/>
      <c r="AZ76" s="85"/>
      <c r="BA76" s="85"/>
      <c r="BB76" s="44" t="s">
        <v>2881</v>
      </c>
      <c r="BC76" s="44" t="s">
        <v>2882</v>
      </c>
      <c r="BD76" s="44" t="s">
        <v>2883</v>
      </c>
      <c r="BE76" s="45" t="s">
        <v>2884</v>
      </c>
      <c r="BF76" s="44" t="s">
        <v>2885</v>
      </c>
      <c r="BG76" s="85"/>
      <c r="BH76" s="85"/>
      <c r="BI76" s="85"/>
      <c r="BJ76" s="44" t="s">
        <v>2886</v>
      </c>
      <c r="BK76" s="44" t="s">
        <v>2887</v>
      </c>
      <c r="BL76" s="85"/>
      <c r="BM76" s="85"/>
      <c r="BN76" s="85"/>
      <c r="BO76" s="85"/>
      <c r="BP76" s="85"/>
      <c r="BQ76" s="85"/>
      <c r="BR76" s="85"/>
      <c r="BS76" s="85"/>
      <c r="BT76" s="44" t="s">
        <v>2888</v>
      </c>
      <c r="BU76" s="44" t="s">
        <v>2889</v>
      </c>
      <c r="BV76" s="85"/>
      <c r="BW76" s="84"/>
      <c r="BX76" s="84"/>
      <c r="BY76" s="84"/>
      <c r="BZ76" s="86"/>
      <c r="CA76" s="86"/>
      <c r="CB76" s="86"/>
      <c r="CC76" s="86"/>
      <c r="CD76" s="86"/>
      <c r="CE76" s="86"/>
      <c r="CF76" s="46" t="s">
        <v>1299</v>
      </c>
      <c r="CG76" s="86"/>
      <c r="CH76" s="86"/>
      <c r="CI76" s="86"/>
      <c r="CJ76" s="86"/>
      <c r="CK76" s="46" t="s">
        <v>2890</v>
      </c>
      <c r="CL76" s="46" t="s">
        <v>2891</v>
      </c>
      <c r="CM76" s="46" t="s">
        <v>2892</v>
      </c>
      <c r="CN76" s="47" t="s">
        <v>2893</v>
      </c>
      <c r="CO76" s="46" t="s">
        <v>2894</v>
      </c>
      <c r="CP76" s="86"/>
      <c r="CQ76" s="86"/>
      <c r="CR76" s="86"/>
      <c r="CS76" s="46" t="s">
        <v>2895</v>
      </c>
      <c r="CT76" s="46" t="s">
        <v>2896</v>
      </c>
      <c r="CU76" s="86"/>
      <c r="CV76" s="86"/>
      <c r="CW76" s="86"/>
      <c r="CX76" s="86"/>
      <c r="CY76" s="46"/>
      <c r="CZ76" s="86"/>
      <c r="DA76" s="86"/>
      <c r="DB76" s="86"/>
      <c r="DC76" s="46" t="s">
        <v>2897</v>
      </c>
      <c r="DD76" s="46" t="s">
        <v>2898</v>
      </c>
      <c r="DE76" s="86"/>
    </row>
    <row r="77" spans="1:109" ht="6.75" customHeight="1">
      <c r="A77" s="49"/>
      <c r="B77" s="105"/>
      <c r="C77" s="106"/>
      <c r="D77" s="106"/>
      <c r="E77" s="106"/>
      <c r="F77" s="106"/>
      <c r="G77" s="106"/>
      <c r="H77" s="106"/>
      <c r="I77" s="106"/>
      <c r="J77" s="106"/>
      <c r="K77" s="106"/>
      <c r="L77" s="106"/>
      <c r="M77" s="106"/>
      <c r="N77" s="106"/>
      <c r="O77" s="106"/>
      <c r="P77" s="106"/>
      <c r="Q77" s="106"/>
      <c r="R77" s="106"/>
      <c r="S77" s="106"/>
      <c r="T77" s="106"/>
      <c r="U77" s="106"/>
      <c r="V77" s="106"/>
      <c r="W77" s="106"/>
      <c r="X77" s="106"/>
      <c r="Y77" s="106"/>
      <c r="Z77" s="106"/>
      <c r="AA77" s="106"/>
      <c r="AB77" s="106"/>
      <c r="AC77" s="106"/>
      <c r="AD77" s="107"/>
      <c r="AE77" s="39"/>
      <c r="AF77" s="39"/>
      <c r="AG77" s="39"/>
      <c r="AH77" s="84"/>
      <c r="AI77" s="84"/>
      <c r="AJ77" s="84"/>
      <c r="AK77" s="84"/>
      <c r="AL77" s="40" t="str">
        <f t="shared" si="2"/>
        <v/>
      </c>
      <c r="AM77" s="40" t="str">
        <f t="shared" si="3"/>
        <v/>
      </c>
      <c r="AO77" s="84"/>
      <c r="AP77" s="36">
        <v>75</v>
      </c>
      <c r="AQ77" s="85"/>
      <c r="AR77" s="85"/>
      <c r="AS77" s="85"/>
      <c r="AT77" s="85"/>
      <c r="AU77" s="85"/>
      <c r="AV77" s="85"/>
      <c r="AW77" s="44" t="s">
        <v>2899</v>
      </c>
      <c r="AX77" s="85"/>
      <c r="AY77" s="85"/>
      <c r="AZ77" s="85"/>
      <c r="BA77" s="85"/>
      <c r="BB77" s="44" t="s">
        <v>2900</v>
      </c>
      <c r="BC77" s="44" t="s">
        <v>2901</v>
      </c>
      <c r="BD77" s="44" t="s">
        <v>2902</v>
      </c>
      <c r="BE77" s="45" t="s">
        <v>2903</v>
      </c>
      <c r="BF77" s="44" t="s">
        <v>2904</v>
      </c>
      <c r="BG77" s="85"/>
      <c r="BH77" s="85"/>
      <c r="BI77" s="85"/>
      <c r="BJ77" s="44" t="s">
        <v>2905</v>
      </c>
      <c r="BK77" s="44" t="s">
        <v>2906</v>
      </c>
      <c r="BL77" s="85"/>
      <c r="BM77" s="85"/>
      <c r="BN77" s="85"/>
      <c r="BO77" s="85"/>
      <c r="BP77" s="85"/>
      <c r="BQ77" s="85"/>
      <c r="BR77" s="85"/>
      <c r="BS77" s="85"/>
      <c r="BT77" s="44" t="s">
        <v>2907</v>
      </c>
      <c r="BU77" s="44" t="s">
        <v>2908</v>
      </c>
      <c r="BV77" s="85"/>
      <c r="BW77" s="84"/>
      <c r="BX77" s="84"/>
      <c r="BY77" s="84"/>
      <c r="BZ77" s="86"/>
      <c r="CA77" s="86"/>
      <c r="CB77" s="86"/>
      <c r="CC77" s="86"/>
      <c r="CD77" s="86"/>
      <c r="CE77" s="86"/>
      <c r="CF77" s="46" t="s">
        <v>2909</v>
      </c>
      <c r="CG77" s="86"/>
      <c r="CH77" s="86"/>
      <c r="CI77" s="86"/>
      <c r="CJ77" s="86"/>
      <c r="CK77" s="46" t="s">
        <v>2910</v>
      </c>
      <c r="CL77" s="46" t="s">
        <v>2911</v>
      </c>
      <c r="CM77" s="46" t="s">
        <v>2912</v>
      </c>
      <c r="CN77" s="47" t="s">
        <v>2913</v>
      </c>
      <c r="CO77" s="46" t="s">
        <v>2914</v>
      </c>
      <c r="CP77" s="86"/>
      <c r="CQ77" s="86"/>
      <c r="CR77" s="86"/>
      <c r="CS77" s="46" t="s">
        <v>2915</v>
      </c>
      <c r="CT77" s="46" t="s">
        <v>2916</v>
      </c>
      <c r="CU77" s="86"/>
      <c r="CV77" s="86"/>
      <c r="CW77" s="86"/>
      <c r="CX77" s="86"/>
      <c r="CY77" s="86"/>
      <c r="CZ77" s="86"/>
      <c r="DA77" s="86"/>
      <c r="DB77" s="86"/>
      <c r="DC77" s="46" t="s">
        <v>2917</v>
      </c>
      <c r="DD77" s="46" t="s">
        <v>2918</v>
      </c>
      <c r="DE77" s="86"/>
    </row>
    <row r="78" spans="1:109" ht="144" customHeight="1">
      <c r="A78" s="49"/>
      <c r="B78" s="105"/>
      <c r="C78" s="91"/>
      <c r="D78" s="332" t="s">
        <v>2919</v>
      </c>
      <c r="E78" s="329"/>
      <c r="F78" s="329"/>
      <c r="G78" s="329"/>
      <c r="H78" s="329"/>
      <c r="I78" s="329"/>
      <c r="J78" s="329"/>
      <c r="K78" s="329"/>
      <c r="L78" s="329"/>
      <c r="M78" s="329"/>
      <c r="N78" s="329"/>
      <c r="O78" s="329"/>
      <c r="P78" s="329"/>
      <c r="Q78" s="329"/>
      <c r="R78" s="329"/>
      <c r="S78" s="329"/>
      <c r="T78" s="329"/>
      <c r="U78" s="329"/>
      <c r="V78" s="329"/>
      <c r="W78" s="329"/>
      <c r="X78" s="329"/>
      <c r="Y78" s="329"/>
      <c r="Z78" s="329"/>
      <c r="AA78" s="329"/>
      <c r="AB78" s="329"/>
      <c r="AC78" s="329"/>
      <c r="AD78" s="111"/>
      <c r="AE78" s="39"/>
      <c r="AF78" s="39"/>
      <c r="AG78" s="39"/>
      <c r="AH78" s="84"/>
      <c r="AI78" s="84"/>
      <c r="AJ78" s="84"/>
      <c r="AK78" s="84"/>
      <c r="AL78" s="40" t="str">
        <f t="shared" si="2"/>
        <v/>
      </c>
      <c r="AM78" s="40" t="str">
        <f t="shared" si="3"/>
        <v/>
      </c>
      <c r="AO78" s="84"/>
      <c r="AP78" s="36">
        <v>76</v>
      </c>
      <c r="AQ78" s="85"/>
      <c r="AR78" s="85"/>
      <c r="AS78" s="85"/>
      <c r="AT78" s="85"/>
      <c r="AU78" s="85"/>
      <c r="AV78" s="85"/>
      <c r="AW78" s="44" t="s">
        <v>2920</v>
      </c>
      <c r="AX78" s="85"/>
      <c r="AY78" s="85"/>
      <c r="AZ78" s="85"/>
      <c r="BA78" s="85"/>
      <c r="BB78" s="44" t="s">
        <v>2921</v>
      </c>
      <c r="BC78" s="44" t="s">
        <v>2922</v>
      </c>
      <c r="BD78" s="44" t="s">
        <v>2923</v>
      </c>
      <c r="BE78" s="45" t="s">
        <v>2924</v>
      </c>
      <c r="BF78" s="44" t="s">
        <v>2925</v>
      </c>
      <c r="BG78" s="85"/>
      <c r="BH78" s="85"/>
      <c r="BI78" s="85"/>
      <c r="BJ78" s="44" t="s">
        <v>2926</v>
      </c>
      <c r="BK78" s="44" t="s">
        <v>2927</v>
      </c>
      <c r="BL78" s="85"/>
      <c r="BM78" s="85"/>
      <c r="BN78" s="85"/>
      <c r="BO78" s="85"/>
      <c r="BP78" s="85"/>
      <c r="BQ78" s="85"/>
      <c r="BR78" s="85"/>
      <c r="BS78" s="85"/>
      <c r="BT78" s="44" t="s">
        <v>2928</v>
      </c>
      <c r="BU78" s="44" t="s">
        <v>2929</v>
      </c>
      <c r="BV78" s="85"/>
      <c r="BW78" s="84"/>
      <c r="BX78" s="84"/>
      <c r="BY78" s="84"/>
      <c r="BZ78" s="86"/>
      <c r="CA78" s="86"/>
      <c r="CB78" s="86"/>
      <c r="CC78" s="86"/>
      <c r="CD78" s="86"/>
      <c r="CE78" s="86"/>
      <c r="CF78" s="46" t="s">
        <v>2930</v>
      </c>
      <c r="CG78" s="86"/>
      <c r="CH78" s="86"/>
      <c r="CI78" s="86"/>
      <c r="CJ78" s="86"/>
      <c r="CK78" s="46" t="s">
        <v>2931</v>
      </c>
      <c r="CL78" s="46" t="s">
        <v>2932</v>
      </c>
      <c r="CM78" s="46" t="s">
        <v>2401</v>
      </c>
      <c r="CN78" s="47" t="s">
        <v>2933</v>
      </c>
      <c r="CO78" s="46" t="s">
        <v>2934</v>
      </c>
      <c r="CP78" s="86"/>
      <c r="CQ78" s="86"/>
      <c r="CR78" s="86"/>
      <c r="CS78" s="46" t="s">
        <v>2935</v>
      </c>
      <c r="CT78" s="46" t="s">
        <v>1834</v>
      </c>
      <c r="CU78" s="86"/>
      <c r="CV78" s="86"/>
      <c r="CW78" s="86"/>
      <c r="CX78" s="86"/>
      <c r="CY78" s="86"/>
      <c r="CZ78" s="86"/>
      <c r="DA78" s="86"/>
      <c r="DB78" s="86"/>
      <c r="DC78" s="46" t="s">
        <v>2936</v>
      </c>
      <c r="DD78" s="46" t="s">
        <v>2937</v>
      </c>
      <c r="DE78" s="86"/>
    </row>
    <row r="79" spans="1:109" ht="6.75" customHeight="1">
      <c r="A79" s="49"/>
      <c r="B79" s="105"/>
      <c r="C79" s="106"/>
      <c r="D79" s="106"/>
      <c r="E79" s="106"/>
      <c r="F79" s="106"/>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7"/>
      <c r="AE79" s="39"/>
      <c r="AF79" s="39"/>
      <c r="AG79" s="39"/>
      <c r="AH79" s="84"/>
      <c r="AI79" s="84"/>
      <c r="AJ79" s="84"/>
      <c r="AK79" s="84"/>
      <c r="AL79" s="40" t="str">
        <f t="shared" si="2"/>
        <v/>
      </c>
      <c r="AM79" s="40" t="str">
        <f t="shared" si="3"/>
        <v/>
      </c>
      <c r="AO79" s="84"/>
      <c r="AP79" s="36">
        <v>77</v>
      </c>
      <c r="AQ79" s="85"/>
      <c r="AR79" s="85"/>
      <c r="AS79" s="85"/>
      <c r="AT79" s="85"/>
      <c r="AU79" s="85"/>
      <c r="AV79" s="85"/>
      <c r="AW79" s="44" t="s">
        <v>2938</v>
      </c>
      <c r="AX79" s="85"/>
      <c r="AY79" s="85"/>
      <c r="AZ79" s="85"/>
      <c r="BA79" s="85"/>
      <c r="BB79" s="44" t="s">
        <v>2939</v>
      </c>
      <c r="BC79" s="44" t="s">
        <v>2940</v>
      </c>
      <c r="BD79" s="44" t="s">
        <v>2941</v>
      </c>
      <c r="BE79" s="45" t="s">
        <v>2942</v>
      </c>
      <c r="BF79" s="44" t="s">
        <v>2943</v>
      </c>
      <c r="BG79" s="85"/>
      <c r="BH79" s="85"/>
      <c r="BI79" s="85"/>
      <c r="BJ79" s="44" t="s">
        <v>2944</v>
      </c>
      <c r="BK79" s="44" t="s">
        <v>2945</v>
      </c>
      <c r="BL79" s="85"/>
      <c r="BM79" s="85"/>
      <c r="BN79" s="85"/>
      <c r="BO79" s="85"/>
      <c r="BP79" s="85"/>
      <c r="BQ79" s="85"/>
      <c r="BR79" s="85"/>
      <c r="BS79" s="85"/>
      <c r="BT79" s="44" t="s">
        <v>2946</v>
      </c>
      <c r="BU79" s="44" t="s">
        <v>2947</v>
      </c>
      <c r="BV79" s="85"/>
      <c r="BW79" s="84"/>
      <c r="BX79" s="84"/>
      <c r="BY79" s="84"/>
      <c r="BZ79" s="86"/>
      <c r="CA79" s="86"/>
      <c r="CB79" s="86"/>
      <c r="CC79" s="86"/>
      <c r="CD79" s="86"/>
      <c r="CE79" s="86"/>
      <c r="CF79" s="46" t="s">
        <v>2948</v>
      </c>
      <c r="CG79" s="86"/>
      <c r="CH79" s="86"/>
      <c r="CI79" s="86"/>
      <c r="CJ79" s="86"/>
      <c r="CK79" s="46" t="s">
        <v>2949</v>
      </c>
      <c r="CL79" s="46" t="s">
        <v>2950</v>
      </c>
      <c r="CM79" s="46" t="s">
        <v>2951</v>
      </c>
      <c r="CN79" s="47" t="s">
        <v>2952</v>
      </c>
      <c r="CO79" s="46" t="s">
        <v>2953</v>
      </c>
      <c r="CP79" s="86"/>
      <c r="CQ79" s="86"/>
      <c r="CR79" s="86"/>
      <c r="CS79" s="46" t="s">
        <v>2954</v>
      </c>
      <c r="CT79" s="46" t="s">
        <v>2955</v>
      </c>
      <c r="CU79" s="86"/>
      <c r="CV79" s="86"/>
      <c r="CW79" s="86"/>
      <c r="CX79" s="86"/>
      <c r="CY79" s="86"/>
      <c r="CZ79" s="86"/>
      <c r="DA79" s="86"/>
      <c r="DB79" s="86"/>
      <c r="DC79" s="46" t="s">
        <v>2956</v>
      </c>
      <c r="DD79" s="46" t="s">
        <v>2957</v>
      </c>
      <c r="DE79" s="86"/>
    </row>
    <row r="80" spans="1:109" ht="60" customHeight="1">
      <c r="A80" s="49"/>
      <c r="B80" s="87"/>
      <c r="C80" s="328" t="s">
        <v>2958</v>
      </c>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c r="AD80" s="89"/>
      <c r="AE80" s="39"/>
      <c r="AF80" s="39"/>
      <c r="AG80" s="39"/>
      <c r="AH80" s="84"/>
      <c r="AI80" s="84"/>
      <c r="AJ80" s="84"/>
      <c r="AK80" s="84"/>
      <c r="AL80" s="40" t="str">
        <f t="shared" si="2"/>
        <v/>
      </c>
      <c r="AM80" s="40" t="str">
        <f t="shared" si="3"/>
        <v/>
      </c>
      <c r="AO80" s="84"/>
      <c r="AP80" s="36">
        <v>78</v>
      </c>
      <c r="AQ80" s="85"/>
      <c r="AR80" s="85"/>
      <c r="AS80" s="85"/>
      <c r="AT80" s="85"/>
      <c r="AU80" s="85"/>
      <c r="AV80" s="85"/>
      <c r="AW80" s="44" t="s">
        <v>2959</v>
      </c>
      <c r="AX80" s="85"/>
      <c r="AY80" s="85"/>
      <c r="AZ80" s="85"/>
      <c r="BA80" s="85"/>
      <c r="BB80" s="44" t="s">
        <v>2960</v>
      </c>
      <c r="BC80" s="44" t="s">
        <v>2961</v>
      </c>
      <c r="BD80" s="44" t="s">
        <v>2962</v>
      </c>
      <c r="BE80" s="45" t="s">
        <v>2963</v>
      </c>
      <c r="BF80" s="44" t="s">
        <v>2964</v>
      </c>
      <c r="BG80" s="85"/>
      <c r="BH80" s="85"/>
      <c r="BI80" s="85"/>
      <c r="BJ80" s="44" t="s">
        <v>2965</v>
      </c>
      <c r="BK80" s="44" t="s">
        <v>2966</v>
      </c>
      <c r="BL80" s="85"/>
      <c r="BM80" s="85"/>
      <c r="BN80" s="85"/>
      <c r="BO80" s="85"/>
      <c r="BP80" s="85"/>
      <c r="BQ80" s="85"/>
      <c r="BR80" s="85"/>
      <c r="BS80" s="85"/>
      <c r="BT80" s="44" t="s">
        <v>2967</v>
      </c>
      <c r="BU80" s="44" t="s">
        <v>2968</v>
      </c>
      <c r="BV80" s="85"/>
      <c r="BW80" s="84"/>
      <c r="BX80" s="84"/>
      <c r="BY80" s="84"/>
      <c r="BZ80" s="86"/>
      <c r="CA80" s="86"/>
      <c r="CB80" s="86"/>
      <c r="CC80" s="86"/>
      <c r="CD80" s="86"/>
      <c r="CE80" s="86"/>
      <c r="CF80" s="46" t="s">
        <v>2969</v>
      </c>
      <c r="CG80" s="86"/>
      <c r="CH80" s="86"/>
      <c r="CI80" s="86"/>
      <c r="CJ80" s="86"/>
      <c r="CK80" s="46" t="s">
        <v>2970</v>
      </c>
      <c r="CL80" s="46" t="s">
        <v>2971</v>
      </c>
      <c r="CM80" s="46" t="s">
        <v>2972</v>
      </c>
      <c r="CN80" s="47" t="s">
        <v>2973</v>
      </c>
      <c r="CO80" s="46" t="s">
        <v>2974</v>
      </c>
      <c r="CP80" s="86"/>
      <c r="CQ80" s="86"/>
      <c r="CR80" s="86"/>
      <c r="CS80" s="46" t="s">
        <v>2975</v>
      </c>
      <c r="CT80" s="46" t="s">
        <v>2976</v>
      </c>
      <c r="CU80" s="86"/>
      <c r="CV80" s="86"/>
      <c r="CW80" s="86"/>
      <c r="CX80" s="86"/>
      <c r="CY80" s="86"/>
      <c r="CZ80" s="86"/>
      <c r="DA80" s="86"/>
      <c r="DB80" s="86"/>
      <c r="DC80" s="46" t="s">
        <v>2977</v>
      </c>
      <c r="DD80" s="46" t="s">
        <v>2978</v>
      </c>
      <c r="DE80" s="86"/>
    </row>
    <row r="81" spans="1:109" ht="6.75" customHeight="1">
      <c r="A81" s="49"/>
      <c r="B81" s="87"/>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c r="AD81" s="89"/>
      <c r="AE81" s="39"/>
      <c r="AF81" s="39"/>
      <c r="AG81" s="39"/>
      <c r="AH81" s="84"/>
      <c r="AI81" s="84"/>
      <c r="AJ81" s="84"/>
      <c r="AK81" s="84"/>
      <c r="AL81" s="40" t="str">
        <f t="shared" si="2"/>
        <v/>
      </c>
      <c r="AM81" s="40" t="str">
        <f t="shared" si="3"/>
        <v/>
      </c>
      <c r="AO81" s="84"/>
      <c r="AP81" s="36">
        <v>79</v>
      </c>
      <c r="AQ81" s="85"/>
      <c r="AR81" s="85"/>
      <c r="AS81" s="85"/>
      <c r="AT81" s="85"/>
      <c r="AU81" s="85"/>
      <c r="AV81" s="85"/>
      <c r="AW81" s="44" t="s">
        <v>2979</v>
      </c>
      <c r="AX81" s="85"/>
      <c r="AY81" s="85"/>
      <c r="AZ81" s="85"/>
      <c r="BA81" s="85"/>
      <c r="BB81" s="44" t="s">
        <v>2980</v>
      </c>
      <c r="BC81" s="44" t="s">
        <v>2981</v>
      </c>
      <c r="BD81" s="44" t="s">
        <v>2982</v>
      </c>
      <c r="BE81" s="45" t="s">
        <v>2983</v>
      </c>
      <c r="BF81" s="44" t="s">
        <v>2984</v>
      </c>
      <c r="BG81" s="85"/>
      <c r="BH81" s="85"/>
      <c r="BI81" s="85"/>
      <c r="BJ81" s="44" t="s">
        <v>2985</v>
      </c>
      <c r="BK81" s="44" t="s">
        <v>2986</v>
      </c>
      <c r="BL81" s="85"/>
      <c r="BM81" s="85"/>
      <c r="BN81" s="85"/>
      <c r="BO81" s="85"/>
      <c r="BP81" s="85"/>
      <c r="BQ81" s="85"/>
      <c r="BR81" s="85"/>
      <c r="BS81" s="85"/>
      <c r="BT81" s="44" t="s">
        <v>2987</v>
      </c>
      <c r="BU81" s="44" t="s">
        <v>2988</v>
      </c>
      <c r="BV81" s="85"/>
      <c r="BW81" s="84"/>
      <c r="BX81" s="84"/>
      <c r="BY81" s="84"/>
      <c r="BZ81" s="86"/>
      <c r="CA81" s="86"/>
      <c r="CB81" s="86"/>
      <c r="CC81" s="86"/>
      <c r="CD81" s="86"/>
      <c r="CE81" s="86"/>
      <c r="CF81" s="46" t="s">
        <v>2989</v>
      </c>
      <c r="CG81" s="86"/>
      <c r="CH81" s="86"/>
      <c r="CI81" s="86"/>
      <c r="CJ81" s="86"/>
      <c r="CK81" s="46" t="s">
        <v>2990</v>
      </c>
      <c r="CL81" s="46" t="s">
        <v>2991</v>
      </c>
      <c r="CM81" s="46" t="s">
        <v>2992</v>
      </c>
      <c r="CN81" s="47" t="s">
        <v>2993</v>
      </c>
      <c r="CO81" s="46" t="s">
        <v>2994</v>
      </c>
      <c r="CP81" s="86"/>
      <c r="CQ81" s="86"/>
      <c r="CR81" s="86"/>
      <c r="CS81" s="46" t="s">
        <v>2995</v>
      </c>
      <c r="CT81" s="46" t="s">
        <v>2996</v>
      </c>
      <c r="CU81" s="86"/>
      <c r="CV81" s="86"/>
      <c r="CW81" s="86"/>
      <c r="CX81" s="86"/>
      <c r="CY81" s="86"/>
      <c r="CZ81" s="86"/>
      <c r="DA81" s="86"/>
      <c r="DB81" s="86"/>
      <c r="DC81" s="46" t="s">
        <v>2997</v>
      </c>
      <c r="DD81" s="46" t="s">
        <v>2998</v>
      </c>
      <c r="DE81" s="86"/>
    </row>
    <row r="82" spans="1:109" ht="60" customHeight="1">
      <c r="A82" s="49"/>
      <c r="B82" s="87"/>
      <c r="C82" s="328" t="s">
        <v>2999</v>
      </c>
      <c r="D82" s="329"/>
      <c r="E82" s="329"/>
      <c r="F82" s="329"/>
      <c r="G82" s="329"/>
      <c r="H82" s="329"/>
      <c r="I82" s="329"/>
      <c r="J82" s="329"/>
      <c r="K82" s="329"/>
      <c r="L82" s="329"/>
      <c r="M82" s="329"/>
      <c r="N82" s="329"/>
      <c r="O82" s="329"/>
      <c r="P82" s="329"/>
      <c r="Q82" s="329"/>
      <c r="R82" s="329"/>
      <c r="S82" s="329"/>
      <c r="T82" s="329"/>
      <c r="U82" s="329"/>
      <c r="V82" s="329"/>
      <c r="W82" s="329"/>
      <c r="X82" s="329"/>
      <c r="Y82" s="329"/>
      <c r="Z82" s="329"/>
      <c r="AA82" s="329"/>
      <c r="AB82" s="329"/>
      <c r="AC82" s="329"/>
      <c r="AD82" s="89"/>
      <c r="AE82" s="39"/>
      <c r="AF82" s="39"/>
      <c r="AG82" s="39"/>
      <c r="AH82" s="84"/>
      <c r="AI82" s="84"/>
      <c r="AJ82" s="84"/>
      <c r="AK82" s="84"/>
      <c r="AL82" s="40" t="str">
        <f t="shared" si="2"/>
        <v/>
      </c>
      <c r="AM82" s="40" t="str">
        <f t="shared" si="3"/>
        <v/>
      </c>
      <c r="AO82" s="84"/>
      <c r="AP82" s="36">
        <v>80</v>
      </c>
      <c r="AQ82" s="85"/>
      <c r="AR82" s="85"/>
      <c r="AS82" s="85"/>
      <c r="AT82" s="85"/>
      <c r="AU82" s="85"/>
      <c r="AV82" s="85"/>
      <c r="AW82" s="44" t="s">
        <v>3000</v>
      </c>
      <c r="AX82" s="85"/>
      <c r="AY82" s="85"/>
      <c r="AZ82" s="85"/>
      <c r="BA82" s="85"/>
      <c r="BB82" s="44" t="s">
        <v>3001</v>
      </c>
      <c r="BC82" s="44" t="s">
        <v>3002</v>
      </c>
      <c r="BD82" s="44" t="s">
        <v>3003</v>
      </c>
      <c r="BE82" s="45" t="s">
        <v>3004</v>
      </c>
      <c r="BF82" s="44" t="s">
        <v>3005</v>
      </c>
      <c r="BG82" s="85"/>
      <c r="BH82" s="85"/>
      <c r="BI82" s="85"/>
      <c r="BJ82" s="44" t="s">
        <v>3006</v>
      </c>
      <c r="BK82" s="44" t="s">
        <v>3007</v>
      </c>
      <c r="BL82" s="85"/>
      <c r="BM82" s="85"/>
      <c r="BN82" s="85"/>
      <c r="BO82" s="85"/>
      <c r="BP82" s="85"/>
      <c r="BQ82" s="85"/>
      <c r="BR82" s="85"/>
      <c r="BS82" s="85"/>
      <c r="BT82" s="44" t="s">
        <v>3008</v>
      </c>
      <c r="BU82" s="44" t="s">
        <v>3009</v>
      </c>
      <c r="BV82" s="85"/>
      <c r="BW82" s="84"/>
      <c r="BX82" s="84"/>
      <c r="BY82" s="84"/>
      <c r="BZ82" s="86"/>
      <c r="CA82" s="86"/>
      <c r="CB82" s="86"/>
      <c r="CC82" s="86"/>
      <c r="CD82" s="86"/>
      <c r="CE82" s="86"/>
      <c r="CF82" s="46" t="s">
        <v>1799</v>
      </c>
      <c r="CG82" s="86"/>
      <c r="CH82" s="86"/>
      <c r="CI82" s="86"/>
      <c r="CJ82" s="86"/>
      <c r="CK82" s="46" t="s">
        <v>3010</v>
      </c>
      <c r="CL82" s="46" t="s">
        <v>3011</v>
      </c>
      <c r="CM82" s="46" t="s">
        <v>724</v>
      </c>
      <c r="CN82" s="47" t="s">
        <v>3012</v>
      </c>
      <c r="CO82" s="46" t="s">
        <v>3013</v>
      </c>
      <c r="CP82" s="86"/>
      <c r="CQ82" s="86"/>
      <c r="CR82" s="86"/>
      <c r="CS82" s="46" t="s">
        <v>3014</v>
      </c>
      <c r="CT82" s="46" t="s">
        <v>3015</v>
      </c>
      <c r="CU82" s="86"/>
      <c r="CV82" s="86"/>
      <c r="CW82" s="86"/>
      <c r="CX82" s="86"/>
      <c r="CY82" s="86"/>
      <c r="CZ82" s="86"/>
      <c r="DA82" s="86"/>
      <c r="DB82" s="86"/>
      <c r="DC82" s="46" t="s">
        <v>3016</v>
      </c>
      <c r="DD82" s="46" t="s">
        <v>3017</v>
      </c>
      <c r="DE82" s="86"/>
    </row>
    <row r="83" spans="1:109" ht="6.75" customHeight="1">
      <c r="A83" s="49"/>
      <c r="B83" s="87"/>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89"/>
      <c r="AE83" s="39"/>
      <c r="AF83" s="39"/>
      <c r="AG83" s="39"/>
      <c r="AH83" s="84"/>
      <c r="AI83" s="84"/>
      <c r="AJ83" s="84"/>
      <c r="AK83" s="84"/>
      <c r="AL83" s="40" t="str">
        <f t="shared" si="2"/>
        <v/>
      </c>
      <c r="AM83" s="40" t="str">
        <f t="shared" si="3"/>
        <v/>
      </c>
      <c r="AO83" s="84"/>
      <c r="AP83" s="36">
        <v>81</v>
      </c>
      <c r="AQ83" s="85"/>
      <c r="AR83" s="85"/>
      <c r="AS83" s="85"/>
      <c r="AT83" s="85"/>
      <c r="AU83" s="85"/>
      <c r="AV83" s="85"/>
      <c r="AW83" s="44" t="s">
        <v>3018</v>
      </c>
      <c r="AX83" s="85"/>
      <c r="AY83" s="85"/>
      <c r="AZ83" s="85"/>
      <c r="BA83" s="85"/>
      <c r="BB83" s="44" t="s">
        <v>3019</v>
      </c>
      <c r="BC83" s="44" t="s">
        <v>3020</v>
      </c>
      <c r="BD83" s="44" t="s">
        <v>3021</v>
      </c>
      <c r="BE83" s="45" t="s">
        <v>3022</v>
      </c>
      <c r="BF83" s="44" t="s">
        <v>3023</v>
      </c>
      <c r="BG83" s="85"/>
      <c r="BH83" s="85"/>
      <c r="BI83" s="85"/>
      <c r="BJ83" s="44" t="s">
        <v>3024</v>
      </c>
      <c r="BK83" s="44" t="s">
        <v>3025</v>
      </c>
      <c r="BL83" s="85"/>
      <c r="BM83" s="85"/>
      <c r="BN83" s="85"/>
      <c r="BO83" s="85"/>
      <c r="BP83" s="85"/>
      <c r="BQ83" s="85"/>
      <c r="BR83" s="85"/>
      <c r="BS83" s="85"/>
      <c r="BT83" s="44" t="s">
        <v>3026</v>
      </c>
      <c r="BU83" s="44" t="s">
        <v>3027</v>
      </c>
      <c r="BV83" s="85"/>
      <c r="BW83" s="84"/>
      <c r="BX83" s="84"/>
      <c r="BY83" s="84"/>
      <c r="BZ83" s="86"/>
      <c r="CA83" s="86"/>
      <c r="CB83" s="86"/>
      <c r="CC83" s="86"/>
      <c r="CD83" s="86"/>
      <c r="CE83" s="86"/>
      <c r="CF83" s="46" t="s">
        <v>3028</v>
      </c>
      <c r="CG83" s="86"/>
      <c r="CH83" s="86"/>
      <c r="CI83" s="86"/>
      <c r="CJ83" s="86"/>
      <c r="CK83" s="46" t="s">
        <v>3029</v>
      </c>
      <c r="CL83" s="46" t="s">
        <v>3030</v>
      </c>
      <c r="CM83" s="46" t="s">
        <v>3031</v>
      </c>
      <c r="CN83" s="47" t="s">
        <v>3032</v>
      </c>
      <c r="CO83" s="46" t="s">
        <v>3033</v>
      </c>
      <c r="CP83" s="86"/>
      <c r="CQ83" s="86"/>
      <c r="CR83" s="86"/>
      <c r="CS83" s="46" t="s">
        <v>3034</v>
      </c>
      <c r="CT83" s="46" t="s">
        <v>3035</v>
      </c>
      <c r="CU83" s="86"/>
      <c r="CV83" s="86"/>
      <c r="CW83" s="86"/>
      <c r="CX83" s="86"/>
      <c r="CY83" s="86"/>
      <c r="CZ83" s="86"/>
      <c r="DA83" s="86"/>
      <c r="DB83" s="86"/>
      <c r="DC83" s="46" t="s">
        <v>3036</v>
      </c>
      <c r="DD83" s="46" t="s">
        <v>3037</v>
      </c>
      <c r="DE83" s="86"/>
    </row>
    <row r="84" spans="1:109" ht="36" customHeight="1">
      <c r="A84" s="49"/>
      <c r="B84" s="87"/>
      <c r="C84" s="332" t="s">
        <v>3038</v>
      </c>
      <c r="D84" s="329"/>
      <c r="E84" s="329"/>
      <c r="F84" s="329"/>
      <c r="G84" s="329"/>
      <c r="H84" s="329"/>
      <c r="I84" s="329"/>
      <c r="J84" s="329"/>
      <c r="K84" s="329"/>
      <c r="L84" s="329"/>
      <c r="M84" s="329"/>
      <c r="N84" s="329"/>
      <c r="O84" s="329"/>
      <c r="P84" s="329"/>
      <c r="Q84" s="329"/>
      <c r="R84" s="329"/>
      <c r="S84" s="329"/>
      <c r="T84" s="329"/>
      <c r="U84" s="329"/>
      <c r="V84" s="329"/>
      <c r="W84" s="329"/>
      <c r="X84" s="329"/>
      <c r="Y84" s="329"/>
      <c r="Z84" s="329"/>
      <c r="AA84" s="329"/>
      <c r="AB84" s="329"/>
      <c r="AC84" s="329"/>
      <c r="AD84" s="89"/>
      <c r="AE84" s="39"/>
      <c r="AF84" s="39"/>
      <c r="AG84" s="39"/>
      <c r="AH84" s="84"/>
      <c r="AI84" s="84"/>
      <c r="AJ84" s="84"/>
      <c r="AK84" s="84"/>
      <c r="AL84" s="40" t="str">
        <f t="shared" si="2"/>
        <v/>
      </c>
      <c r="AM84" s="40" t="str">
        <f t="shared" si="3"/>
        <v/>
      </c>
      <c r="AO84" s="84"/>
      <c r="AP84" s="36">
        <v>82</v>
      </c>
      <c r="AQ84" s="85"/>
      <c r="AR84" s="85"/>
      <c r="AS84" s="85"/>
      <c r="AT84" s="85"/>
      <c r="AU84" s="85"/>
      <c r="AV84" s="85"/>
      <c r="AW84" s="44" t="s">
        <v>3039</v>
      </c>
      <c r="AX84" s="85"/>
      <c r="AY84" s="85"/>
      <c r="AZ84" s="85"/>
      <c r="BA84" s="85"/>
      <c r="BB84" s="44" t="s">
        <v>3040</v>
      </c>
      <c r="BC84" s="44" t="s">
        <v>3041</v>
      </c>
      <c r="BD84" s="44" t="s">
        <v>3042</v>
      </c>
      <c r="BE84" s="45" t="s">
        <v>3043</v>
      </c>
      <c r="BF84" s="44" t="s">
        <v>3044</v>
      </c>
      <c r="BG84" s="85"/>
      <c r="BH84" s="85"/>
      <c r="BI84" s="85"/>
      <c r="BJ84" s="44" t="s">
        <v>3045</v>
      </c>
      <c r="BK84" s="44" t="s">
        <v>3046</v>
      </c>
      <c r="BL84" s="85"/>
      <c r="BM84" s="85"/>
      <c r="BN84" s="85"/>
      <c r="BO84" s="85"/>
      <c r="BP84" s="85"/>
      <c r="BQ84" s="85"/>
      <c r="BR84" s="85"/>
      <c r="BS84" s="85"/>
      <c r="BT84" s="44" t="s">
        <v>3047</v>
      </c>
      <c r="BU84" s="44" t="s">
        <v>3048</v>
      </c>
      <c r="BV84" s="85"/>
      <c r="BW84" s="84"/>
      <c r="BX84" s="84"/>
      <c r="BY84" s="84"/>
      <c r="BZ84" s="86"/>
      <c r="CA84" s="86"/>
      <c r="CB84" s="86"/>
      <c r="CC84" s="86"/>
      <c r="CD84" s="86"/>
      <c r="CE84" s="86"/>
      <c r="CF84" s="46" t="s">
        <v>3049</v>
      </c>
      <c r="CG84" s="86"/>
      <c r="CH84" s="86"/>
      <c r="CI84" s="86"/>
      <c r="CJ84" s="86"/>
      <c r="CK84" s="46" t="s">
        <v>3050</v>
      </c>
      <c r="CL84" s="46" t="s">
        <v>3051</v>
      </c>
      <c r="CM84" s="46" t="s">
        <v>3052</v>
      </c>
      <c r="CN84" s="47" t="s">
        <v>3053</v>
      </c>
      <c r="CO84" s="46" t="s">
        <v>3054</v>
      </c>
      <c r="CP84" s="86"/>
      <c r="CQ84" s="86"/>
      <c r="CR84" s="86"/>
      <c r="CS84" s="46" t="s">
        <v>3055</v>
      </c>
      <c r="CT84" s="46" t="s">
        <v>3056</v>
      </c>
      <c r="CU84" s="86"/>
      <c r="CV84" s="86"/>
      <c r="CW84" s="86"/>
      <c r="CX84" s="86"/>
      <c r="CY84" s="86"/>
      <c r="CZ84" s="86"/>
      <c r="DA84" s="86"/>
      <c r="DB84" s="86"/>
      <c r="DC84" s="46" t="s">
        <v>3057</v>
      </c>
      <c r="DD84" s="46" t="s">
        <v>3058</v>
      </c>
      <c r="DE84" s="86"/>
    </row>
    <row r="85" spans="1:109" ht="15" customHeight="1" thickBot="1">
      <c r="A85" s="49"/>
      <c r="B85" s="114"/>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6"/>
      <c r="AE85" s="39"/>
      <c r="AF85" s="39"/>
      <c r="AG85" s="39"/>
      <c r="AH85" s="36"/>
      <c r="AI85" s="36"/>
      <c r="AJ85" s="36"/>
      <c r="AK85" s="36"/>
      <c r="AL85" s="40" t="str">
        <f t="shared" si="2"/>
        <v/>
      </c>
      <c r="AM85" s="40" t="str">
        <f t="shared" si="3"/>
        <v/>
      </c>
      <c r="AO85" s="36"/>
      <c r="AP85" s="36">
        <v>83</v>
      </c>
      <c r="AQ85" s="44"/>
      <c r="AR85" s="44"/>
      <c r="AS85" s="44"/>
      <c r="AT85" s="44"/>
      <c r="AU85" s="44"/>
      <c r="AV85" s="44"/>
      <c r="AW85" s="44" t="s">
        <v>3059</v>
      </c>
      <c r="AX85" s="44"/>
      <c r="AY85" s="44"/>
      <c r="AZ85" s="44"/>
      <c r="BA85" s="44"/>
      <c r="BB85" s="44" t="s">
        <v>3060</v>
      </c>
      <c r="BC85" s="44" t="s">
        <v>3061</v>
      </c>
      <c r="BD85" s="44" t="s">
        <v>3062</v>
      </c>
      <c r="BE85" s="45" t="s">
        <v>3063</v>
      </c>
      <c r="BF85" s="44" t="s">
        <v>3064</v>
      </c>
      <c r="BG85" s="44"/>
      <c r="BH85" s="44"/>
      <c r="BI85" s="44"/>
      <c r="BJ85" s="44" t="s">
        <v>3065</v>
      </c>
      <c r="BK85" s="44" t="s">
        <v>3066</v>
      </c>
      <c r="BL85" s="44"/>
      <c r="BM85" s="44"/>
      <c r="BN85" s="44"/>
      <c r="BO85" s="44"/>
      <c r="BP85" s="44"/>
      <c r="BQ85" s="44"/>
      <c r="BR85" s="44"/>
      <c r="BS85" s="44"/>
      <c r="BT85" s="44" t="s">
        <v>3067</v>
      </c>
      <c r="BU85" s="44" t="s">
        <v>3068</v>
      </c>
      <c r="BV85" s="44"/>
      <c r="BW85" s="36"/>
      <c r="BX85" s="36"/>
      <c r="BY85" s="36"/>
      <c r="BZ85" s="46"/>
      <c r="CA85" s="46"/>
      <c r="CB85" s="46"/>
      <c r="CC85" s="46"/>
      <c r="CD85" s="46"/>
      <c r="CE85" s="46"/>
      <c r="CF85" s="46" t="s">
        <v>3069</v>
      </c>
      <c r="CG85" s="46"/>
      <c r="CH85" s="46"/>
      <c r="CI85" s="46"/>
      <c r="CJ85" s="46"/>
      <c r="CK85" s="46" t="s">
        <v>3070</v>
      </c>
      <c r="CL85" s="46" t="s">
        <v>3071</v>
      </c>
      <c r="CM85" s="46" t="s">
        <v>3072</v>
      </c>
      <c r="CN85" s="47" t="s">
        <v>3073</v>
      </c>
      <c r="CO85" s="46" t="s">
        <v>3074</v>
      </c>
      <c r="CP85" s="46"/>
      <c r="CQ85" s="46"/>
      <c r="CR85" s="46"/>
      <c r="CS85" s="46" t="s">
        <v>3075</v>
      </c>
      <c r="CT85" s="46" t="s">
        <v>3076</v>
      </c>
      <c r="CU85" s="46"/>
      <c r="CV85" s="46"/>
      <c r="CW85" s="46"/>
      <c r="CX85" s="46"/>
      <c r="CY85" s="46"/>
      <c r="CZ85" s="46"/>
      <c r="DA85" s="46"/>
      <c r="DB85" s="46"/>
      <c r="DC85" s="46" t="s">
        <v>3077</v>
      </c>
      <c r="DD85" s="46" t="s">
        <v>3078</v>
      </c>
      <c r="DE85" s="46"/>
    </row>
    <row r="86" spans="1:109" ht="15" customHeight="1" thickBot="1">
      <c r="A86" s="4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84"/>
      <c r="AI86" s="84"/>
      <c r="AJ86" s="84"/>
      <c r="AK86" s="84"/>
      <c r="AL86" s="40" t="str">
        <f t="shared" si="2"/>
        <v/>
      </c>
      <c r="AM86" s="40" t="str">
        <f t="shared" si="3"/>
        <v/>
      </c>
      <c r="AO86" s="84"/>
      <c r="AP86" s="36">
        <v>84</v>
      </c>
      <c r="AQ86" s="85"/>
      <c r="AR86" s="85"/>
      <c r="AS86" s="85"/>
      <c r="AT86" s="85"/>
      <c r="AU86" s="85"/>
      <c r="AV86" s="85"/>
      <c r="AW86" s="44" t="s">
        <v>3079</v>
      </c>
      <c r="AX86" s="85"/>
      <c r="AY86" s="85"/>
      <c r="AZ86" s="85"/>
      <c r="BA86" s="85"/>
      <c r="BB86" s="44" t="s">
        <v>3080</v>
      </c>
      <c r="BC86" s="44" t="s">
        <v>3081</v>
      </c>
      <c r="BD86" s="44" t="s">
        <v>3082</v>
      </c>
      <c r="BE86" s="45" t="s">
        <v>3083</v>
      </c>
      <c r="BF86" s="44" t="s">
        <v>3084</v>
      </c>
      <c r="BG86" s="85"/>
      <c r="BH86" s="85"/>
      <c r="BI86" s="85"/>
      <c r="BJ86" s="44" t="s">
        <v>3085</v>
      </c>
      <c r="BK86" s="44" t="s">
        <v>3086</v>
      </c>
      <c r="BL86" s="85"/>
      <c r="BM86" s="85"/>
      <c r="BN86" s="85"/>
      <c r="BO86" s="85"/>
      <c r="BP86" s="85"/>
      <c r="BQ86" s="85"/>
      <c r="BR86" s="85"/>
      <c r="BS86" s="85"/>
      <c r="BT86" s="44" t="s">
        <v>3087</v>
      </c>
      <c r="BU86" s="44" t="s">
        <v>3088</v>
      </c>
      <c r="BV86" s="85"/>
      <c r="BW86" s="84"/>
      <c r="BX86" s="84"/>
      <c r="BY86" s="84"/>
      <c r="BZ86" s="86"/>
      <c r="CA86" s="86"/>
      <c r="CB86" s="86"/>
      <c r="CC86" s="86"/>
      <c r="CD86" s="86"/>
      <c r="CE86" s="86"/>
      <c r="CF86" s="46" t="s">
        <v>3089</v>
      </c>
      <c r="CG86" s="86"/>
      <c r="CH86" s="86"/>
      <c r="CI86" s="86"/>
      <c r="CJ86" s="86"/>
      <c r="CK86" s="86" t="s">
        <v>3090</v>
      </c>
      <c r="CL86" s="46" t="s">
        <v>3091</v>
      </c>
      <c r="CM86" s="46" t="s">
        <v>3092</v>
      </c>
      <c r="CN86" s="47" t="s">
        <v>3093</v>
      </c>
      <c r="CO86" s="46" t="s">
        <v>3094</v>
      </c>
      <c r="CP86" s="86"/>
      <c r="CQ86" s="86"/>
      <c r="CR86" s="86"/>
      <c r="CS86" s="46" t="s">
        <v>3095</v>
      </c>
      <c r="CT86" s="46" t="s">
        <v>3096</v>
      </c>
      <c r="CU86" s="86"/>
      <c r="CV86" s="86"/>
      <c r="CW86" s="86"/>
      <c r="CX86" s="86"/>
      <c r="CY86" s="86"/>
      <c r="CZ86" s="86"/>
      <c r="DA86" s="86"/>
      <c r="DB86" s="86"/>
      <c r="DC86" s="46" t="s">
        <v>3097</v>
      </c>
      <c r="DD86" s="46" t="s">
        <v>3098</v>
      </c>
      <c r="DE86" s="86"/>
    </row>
    <row r="87" spans="1:109" ht="15" customHeight="1">
      <c r="A87" s="61"/>
      <c r="B87" s="81"/>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3"/>
      <c r="AH87" s="84"/>
      <c r="AI87" s="84"/>
      <c r="AJ87" s="84"/>
      <c r="AK87" s="84"/>
      <c r="AL87" s="40" t="str">
        <f t="shared" si="2"/>
        <v/>
      </c>
      <c r="AM87" s="40" t="str">
        <f t="shared" si="3"/>
        <v/>
      </c>
      <c r="AO87" s="84"/>
      <c r="AP87" s="36">
        <v>85</v>
      </c>
      <c r="AQ87" s="85"/>
      <c r="AR87" s="85"/>
      <c r="AS87" s="85"/>
      <c r="AT87" s="85"/>
      <c r="AU87" s="85"/>
      <c r="AV87" s="85"/>
      <c r="AW87" s="44" t="s">
        <v>3099</v>
      </c>
      <c r="AX87" s="85"/>
      <c r="AY87" s="85"/>
      <c r="AZ87" s="85"/>
      <c r="BA87" s="85"/>
      <c r="BB87" s="44" t="s">
        <v>3100</v>
      </c>
      <c r="BC87" s="44" t="s">
        <v>3101</v>
      </c>
      <c r="BD87" s="44" t="s">
        <v>3102</v>
      </c>
      <c r="BE87" s="45" t="s">
        <v>3103</v>
      </c>
      <c r="BF87" s="44" t="s">
        <v>3104</v>
      </c>
      <c r="BG87" s="85"/>
      <c r="BH87" s="85"/>
      <c r="BI87" s="85"/>
      <c r="BJ87" s="44" t="s">
        <v>3105</v>
      </c>
      <c r="BK87" s="44" t="s">
        <v>3106</v>
      </c>
      <c r="BL87" s="85"/>
      <c r="BM87" s="85"/>
      <c r="BN87" s="85"/>
      <c r="BO87" s="85"/>
      <c r="BP87" s="85"/>
      <c r="BQ87" s="85"/>
      <c r="BR87" s="85"/>
      <c r="BS87" s="85"/>
      <c r="BT87" s="44" t="s">
        <v>3107</v>
      </c>
      <c r="BU87" s="44" t="s">
        <v>3108</v>
      </c>
      <c r="BV87" s="85"/>
      <c r="BW87" s="84"/>
      <c r="BX87" s="84"/>
      <c r="BY87" s="84"/>
      <c r="BZ87" s="86"/>
      <c r="CA87" s="86"/>
      <c r="CB87" s="86"/>
      <c r="CC87" s="86"/>
      <c r="CD87" s="86"/>
      <c r="CE87" s="86"/>
      <c r="CF87" s="46" t="s">
        <v>3109</v>
      </c>
      <c r="CG87" s="86"/>
      <c r="CH87" s="86"/>
      <c r="CI87" s="86"/>
      <c r="CJ87" s="86"/>
      <c r="CK87" s="86" t="s">
        <v>3110</v>
      </c>
      <c r="CL87" s="46" t="s">
        <v>3111</v>
      </c>
      <c r="CM87" s="46" t="s">
        <v>3112</v>
      </c>
      <c r="CN87" s="47" t="s">
        <v>3113</v>
      </c>
      <c r="CO87" s="46" t="s">
        <v>3114</v>
      </c>
      <c r="CP87" s="86"/>
      <c r="CQ87" s="86"/>
      <c r="CR87" s="86"/>
      <c r="CS87" s="46" t="s">
        <v>3115</v>
      </c>
      <c r="CT87" s="46" t="s">
        <v>3116</v>
      </c>
      <c r="CU87" s="86"/>
      <c r="CV87" s="86"/>
      <c r="CW87" s="86"/>
      <c r="CX87" s="86"/>
      <c r="CY87" s="86"/>
      <c r="CZ87" s="86"/>
      <c r="DA87" s="86"/>
      <c r="DB87" s="86"/>
      <c r="DC87" s="46" t="s">
        <v>3117</v>
      </c>
      <c r="DD87" s="46" t="s">
        <v>3118</v>
      </c>
      <c r="DE87" s="86"/>
    </row>
    <row r="88" spans="1:109" ht="36" customHeight="1">
      <c r="A88" s="61"/>
      <c r="B88" s="87"/>
      <c r="C88" s="328" t="s">
        <v>3119</v>
      </c>
      <c r="D88" s="331"/>
      <c r="E88" s="331"/>
      <c r="F88" s="331"/>
      <c r="G88" s="331"/>
      <c r="H88" s="331"/>
      <c r="I88" s="331"/>
      <c r="J88" s="331"/>
      <c r="K88" s="331"/>
      <c r="L88" s="331"/>
      <c r="M88" s="331"/>
      <c r="N88" s="331"/>
      <c r="O88" s="331"/>
      <c r="P88" s="331"/>
      <c r="Q88" s="331"/>
      <c r="R88" s="331"/>
      <c r="S88" s="331"/>
      <c r="T88" s="331"/>
      <c r="U88" s="331"/>
      <c r="V88" s="331"/>
      <c r="W88" s="331"/>
      <c r="X88" s="331"/>
      <c r="Y88" s="331"/>
      <c r="Z88" s="331"/>
      <c r="AA88" s="331"/>
      <c r="AB88" s="331"/>
      <c r="AC88" s="331"/>
      <c r="AD88" s="89"/>
      <c r="AH88" s="84"/>
      <c r="AI88" s="84"/>
      <c r="AJ88" s="84"/>
      <c r="AK88" s="84"/>
      <c r="AL88" s="40" t="str">
        <f t="shared" si="2"/>
        <v/>
      </c>
      <c r="AM88" s="40" t="str">
        <f t="shared" si="3"/>
        <v/>
      </c>
      <c r="AO88" s="84"/>
      <c r="AP88" s="36">
        <v>86</v>
      </c>
      <c r="AQ88" s="85"/>
      <c r="AR88" s="85"/>
      <c r="AS88" s="85"/>
      <c r="AT88" s="85"/>
      <c r="AU88" s="85"/>
      <c r="AV88" s="85"/>
      <c r="AW88" s="44" t="s">
        <v>3120</v>
      </c>
      <c r="AX88" s="85"/>
      <c r="AY88" s="85"/>
      <c r="AZ88" s="85"/>
      <c r="BA88" s="85"/>
      <c r="BB88" s="44" t="s">
        <v>3121</v>
      </c>
      <c r="BC88" s="85"/>
      <c r="BD88" s="44" t="s">
        <v>3122</v>
      </c>
      <c r="BE88" s="45" t="s">
        <v>3123</v>
      </c>
      <c r="BF88" s="44" t="s">
        <v>3124</v>
      </c>
      <c r="BG88" s="85"/>
      <c r="BH88" s="85"/>
      <c r="BI88" s="85"/>
      <c r="BJ88" s="44" t="s">
        <v>3125</v>
      </c>
      <c r="BK88" s="44" t="s">
        <v>3126</v>
      </c>
      <c r="BL88" s="85"/>
      <c r="BM88" s="85"/>
      <c r="BN88" s="85"/>
      <c r="BO88" s="85"/>
      <c r="BP88" s="85"/>
      <c r="BQ88" s="85"/>
      <c r="BR88" s="85"/>
      <c r="BS88" s="85"/>
      <c r="BT88" s="44" t="s">
        <v>3127</v>
      </c>
      <c r="BU88" s="44" t="s">
        <v>3128</v>
      </c>
      <c r="BV88" s="85"/>
      <c r="BW88" s="84"/>
      <c r="BX88" s="84"/>
      <c r="BY88" s="84"/>
      <c r="BZ88" s="86"/>
      <c r="CA88" s="86"/>
      <c r="CB88" s="86"/>
      <c r="CC88" s="86"/>
      <c r="CD88" s="86"/>
      <c r="CE88" s="86"/>
      <c r="CF88" s="46" t="s">
        <v>3129</v>
      </c>
      <c r="CG88" s="86"/>
      <c r="CH88" s="86"/>
      <c r="CI88" s="86"/>
      <c r="CJ88" s="86"/>
      <c r="CK88" s="86" t="s">
        <v>1840</v>
      </c>
      <c r="CL88" s="46"/>
      <c r="CM88" s="46" t="s">
        <v>3130</v>
      </c>
      <c r="CN88" s="47" t="s">
        <v>3131</v>
      </c>
      <c r="CO88" s="46" t="s">
        <v>3132</v>
      </c>
      <c r="CP88" s="86"/>
      <c r="CQ88" s="86"/>
      <c r="CR88" s="86"/>
      <c r="CS88" s="46" t="s">
        <v>3133</v>
      </c>
      <c r="CT88" s="46" t="s">
        <v>3134</v>
      </c>
      <c r="CU88" s="86"/>
      <c r="CV88" s="86"/>
      <c r="CW88" s="86"/>
      <c r="CX88" s="86"/>
      <c r="CY88" s="86"/>
      <c r="CZ88" s="86"/>
      <c r="DA88" s="86"/>
      <c r="DB88" s="86"/>
      <c r="DC88" s="46" t="s">
        <v>3135</v>
      </c>
      <c r="DD88" s="46" t="s">
        <v>3136</v>
      </c>
      <c r="DE88" s="86"/>
    </row>
    <row r="89" spans="1:109" ht="6.75" customHeight="1">
      <c r="A89" s="61"/>
      <c r="B89" s="87"/>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95"/>
      <c r="AC89" s="95"/>
      <c r="AD89" s="89"/>
      <c r="AH89" s="84"/>
      <c r="AI89" s="84"/>
      <c r="AJ89" s="84"/>
      <c r="AK89" s="84"/>
      <c r="AL89" s="40" t="str">
        <f t="shared" si="2"/>
        <v/>
      </c>
      <c r="AM89" s="40" t="str">
        <f t="shared" si="3"/>
        <v/>
      </c>
      <c r="AO89" s="84"/>
      <c r="AP89" s="36">
        <v>87</v>
      </c>
      <c r="AQ89" s="85"/>
      <c r="AR89" s="85"/>
      <c r="AS89" s="85"/>
      <c r="AT89" s="85"/>
      <c r="AU89" s="85"/>
      <c r="AV89" s="85"/>
      <c r="AW89" s="44" t="s">
        <v>3137</v>
      </c>
      <c r="AX89" s="85"/>
      <c r="AY89" s="85"/>
      <c r="AZ89" s="85"/>
      <c r="BA89" s="85"/>
      <c r="BB89" s="85"/>
      <c r="BC89" s="85"/>
      <c r="BD89" s="44" t="s">
        <v>3138</v>
      </c>
      <c r="BE89" s="45" t="s">
        <v>3139</v>
      </c>
      <c r="BF89" s="44" t="s">
        <v>3140</v>
      </c>
      <c r="BG89" s="85"/>
      <c r="BH89" s="85"/>
      <c r="BI89" s="85"/>
      <c r="BJ89" s="44" t="s">
        <v>3141</v>
      </c>
      <c r="BK89" s="44" t="s">
        <v>3142</v>
      </c>
      <c r="BL89" s="85"/>
      <c r="BM89" s="85"/>
      <c r="BN89" s="85"/>
      <c r="BO89" s="85"/>
      <c r="BP89" s="85"/>
      <c r="BQ89" s="85"/>
      <c r="BR89" s="85"/>
      <c r="BS89" s="85"/>
      <c r="BT89" s="44" t="s">
        <v>3143</v>
      </c>
      <c r="BU89" s="44" t="s">
        <v>3144</v>
      </c>
      <c r="BV89" s="85"/>
      <c r="BW89" s="84"/>
      <c r="BX89" s="84"/>
      <c r="BY89" s="84"/>
      <c r="BZ89" s="86"/>
      <c r="CA89" s="86"/>
      <c r="CB89" s="86"/>
      <c r="CC89" s="86"/>
      <c r="CD89" s="86"/>
      <c r="CE89" s="86"/>
      <c r="CF89" s="46" t="s">
        <v>3145</v>
      </c>
      <c r="CG89" s="86"/>
      <c r="CH89" s="86"/>
      <c r="CI89" s="86"/>
      <c r="CJ89" s="86"/>
      <c r="CK89" s="86"/>
      <c r="CL89" s="86"/>
      <c r="CM89" s="46" t="s">
        <v>3146</v>
      </c>
      <c r="CN89" s="47" t="s">
        <v>3147</v>
      </c>
      <c r="CO89" s="46" t="s">
        <v>3148</v>
      </c>
      <c r="CP89" s="86"/>
      <c r="CQ89" s="86"/>
      <c r="CR89" s="86"/>
      <c r="CS89" s="46" t="s">
        <v>3149</v>
      </c>
      <c r="CT89" s="46" t="s">
        <v>3150</v>
      </c>
      <c r="CU89" s="86"/>
      <c r="CV89" s="86"/>
      <c r="CW89" s="86"/>
      <c r="CX89" s="86"/>
      <c r="CY89" s="86"/>
      <c r="CZ89" s="86"/>
      <c r="DA89" s="86"/>
      <c r="DB89" s="86"/>
      <c r="DC89" s="46" t="s">
        <v>3151</v>
      </c>
      <c r="DD89" s="46" t="s">
        <v>3152</v>
      </c>
      <c r="DE89" s="86"/>
    </row>
    <row r="90" spans="1:109" ht="84" customHeight="1">
      <c r="A90" s="61"/>
      <c r="B90" s="87"/>
      <c r="C90" s="328" t="s">
        <v>3153</v>
      </c>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89"/>
      <c r="AH90" s="84"/>
      <c r="AI90" s="84"/>
      <c r="AJ90" s="84"/>
      <c r="AK90" s="84"/>
      <c r="AL90" s="40" t="str">
        <f t="shared" si="2"/>
        <v/>
      </c>
      <c r="AM90" s="40" t="str">
        <f t="shared" si="3"/>
        <v/>
      </c>
      <c r="AO90" s="84"/>
      <c r="AP90" s="36">
        <v>88</v>
      </c>
      <c r="AQ90" s="85"/>
      <c r="AR90" s="85"/>
      <c r="AS90" s="85"/>
      <c r="AT90" s="85"/>
      <c r="AU90" s="85"/>
      <c r="AV90" s="85"/>
      <c r="AW90" s="44" t="s">
        <v>3154</v>
      </c>
      <c r="AX90" s="85"/>
      <c r="AY90" s="85"/>
      <c r="AZ90" s="85"/>
      <c r="BA90" s="85"/>
      <c r="BB90" s="85"/>
      <c r="BC90" s="85"/>
      <c r="BD90" s="44" t="s">
        <v>3155</v>
      </c>
      <c r="BE90" s="45" t="s">
        <v>3156</v>
      </c>
      <c r="BF90" s="44" t="s">
        <v>3157</v>
      </c>
      <c r="BG90" s="85"/>
      <c r="BH90" s="85"/>
      <c r="BI90" s="85"/>
      <c r="BJ90" s="44" t="s">
        <v>3158</v>
      </c>
      <c r="BK90" s="44" t="s">
        <v>3159</v>
      </c>
      <c r="BL90" s="85"/>
      <c r="BM90" s="85"/>
      <c r="BN90" s="85"/>
      <c r="BO90" s="85"/>
      <c r="BP90" s="85"/>
      <c r="BQ90" s="85"/>
      <c r="BR90" s="85"/>
      <c r="BS90" s="85"/>
      <c r="BT90" s="44" t="s">
        <v>3160</v>
      </c>
      <c r="BU90" s="44" t="s">
        <v>3161</v>
      </c>
      <c r="BV90" s="85"/>
      <c r="BW90" s="84"/>
      <c r="BX90" s="84"/>
      <c r="BY90" s="84"/>
      <c r="BZ90" s="86"/>
      <c r="CA90" s="86"/>
      <c r="CB90" s="86"/>
      <c r="CC90" s="86"/>
      <c r="CD90" s="86"/>
      <c r="CE90" s="86"/>
      <c r="CF90" s="46" t="s">
        <v>3162</v>
      </c>
      <c r="CG90" s="86"/>
      <c r="CH90" s="86"/>
      <c r="CI90" s="86"/>
      <c r="CJ90" s="86"/>
      <c r="CK90" s="86"/>
      <c r="CL90" s="86"/>
      <c r="CM90" s="46" t="s">
        <v>3163</v>
      </c>
      <c r="CN90" s="47" t="s">
        <v>3164</v>
      </c>
      <c r="CO90" s="46" t="s">
        <v>3165</v>
      </c>
      <c r="CP90" s="86"/>
      <c r="CQ90" s="86"/>
      <c r="CR90" s="86"/>
      <c r="CS90" s="46" t="s">
        <v>3166</v>
      </c>
      <c r="CT90" s="46" t="s">
        <v>3167</v>
      </c>
      <c r="CU90" s="86"/>
      <c r="CV90" s="86"/>
      <c r="CW90" s="86"/>
      <c r="CX90" s="86"/>
      <c r="CY90" s="86"/>
      <c r="CZ90" s="86"/>
      <c r="DA90" s="86"/>
      <c r="DB90" s="86"/>
      <c r="DC90" s="46" t="s">
        <v>3168</v>
      </c>
      <c r="DD90" s="46" t="s">
        <v>3169</v>
      </c>
      <c r="DE90" s="86"/>
    </row>
    <row r="91" spans="1:109" ht="6.75" customHeight="1">
      <c r="A91" s="61"/>
      <c r="B91" s="87"/>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89"/>
      <c r="AH91" s="84"/>
      <c r="AI91" s="84"/>
      <c r="AJ91" s="84"/>
      <c r="AK91" s="84"/>
      <c r="AL91" s="40" t="str">
        <f t="shared" si="2"/>
        <v/>
      </c>
      <c r="AM91" s="40" t="str">
        <f t="shared" si="3"/>
        <v/>
      </c>
      <c r="AO91" s="84"/>
      <c r="AP91" s="36">
        <v>89</v>
      </c>
      <c r="AQ91" s="85"/>
      <c r="AR91" s="85"/>
      <c r="AS91" s="85"/>
      <c r="AT91" s="85"/>
      <c r="AU91" s="85"/>
      <c r="AV91" s="85"/>
      <c r="AW91" s="44" t="s">
        <v>3170</v>
      </c>
      <c r="AX91" s="85"/>
      <c r="AY91" s="85"/>
      <c r="AZ91" s="85"/>
      <c r="BA91" s="85"/>
      <c r="BB91" s="85"/>
      <c r="BC91" s="85"/>
      <c r="BD91" s="44" t="s">
        <v>3171</v>
      </c>
      <c r="BE91" s="45" t="s">
        <v>3172</v>
      </c>
      <c r="BF91" s="44" t="s">
        <v>3173</v>
      </c>
      <c r="BG91" s="85"/>
      <c r="BH91" s="85"/>
      <c r="BI91" s="85"/>
      <c r="BJ91" s="44" t="s">
        <v>3174</v>
      </c>
      <c r="BK91" s="44" t="s">
        <v>3175</v>
      </c>
      <c r="BL91" s="85"/>
      <c r="BM91" s="85"/>
      <c r="BN91" s="85"/>
      <c r="BO91" s="85"/>
      <c r="BP91" s="85"/>
      <c r="BQ91" s="85"/>
      <c r="BR91" s="85"/>
      <c r="BS91" s="85"/>
      <c r="BT91" s="44" t="s">
        <v>3176</v>
      </c>
      <c r="BU91" s="44" t="s">
        <v>3177</v>
      </c>
      <c r="BV91" s="85"/>
      <c r="BW91" s="84"/>
      <c r="BX91" s="84"/>
      <c r="BY91" s="84"/>
      <c r="BZ91" s="86"/>
      <c r="CA91" s="86"/>
      <c r="CB91" s="86"/>
      <c r="CC91" s="86"/>
      <c r="CD91" s="86"/>
      <c r="CE91" s="86"/>
      <c r="CF91" s="46" t="s">
        <v>3178</v>
      </c>
      <c r="CG91" s="86"/>
      <c r="CH91" s="86"/>
      <c r="CI91" s="86"/>
      <c r="CJ91" s="86"/>
      <c r="CK91" s="86"/>
      <c r="CL91" s="86"/>
      <c r="CM91" s="46" t="s">
        <v>3179</v>
      </c>
      <c r="CN91" s="47" t="s">
        <v>1470</v>
      </c>
      <c r="CO91" s="46" t="s">
        <v>3180</v>
      </c>
      <c r="CP91" s="86"/>
      <c r="CQ91" s="86"/>
      <c r="CR91" s="86"/>
      <c r="CS91" s="46" t="s">
        <v>3181</v>
      </c>
      <c r="CT91" s="46" t="s">
        <v>3182</v>
      </c>
      <c r="CU91" s="86"/>
      <c r="CV91" s="86"/>
      <c r="CW91" s="86"/>
      <c r="CX91" s="86"/>
      <c r="CY91" s="86"/>
      <c r="CZ91" s="86"/>
      <c r="DA91" s="86"/>
      <c r="DB91" s="86"/>
      <c r="DC91" s="46" t="s">
        <v>3183</v>
      </c>
      <c r="DD91" s="46" t="s">
        <v>3184</v>
      </c>
      <c r="DE91" s="86"/>
    </row>
    <row r="92" spans="1:109" ht="96" customHeight="1">
      <c r="A92" s="61"/>
      <c r="B92" s="87"/>
      <c r="C92" s="332" t="s">
        <v>3185</v>
      </c>
      <c r="D92" s="331"/>
      <c r="E92" s="331"/>
      <c r="F92" s="331"/>
      <c r="G92" s="331"/>
      <c r="H92" s="331"/>
      <c r="I92" s="331"/>
      <c r="J92" s="331"/>
      <c r="K92" s="331"/>
      <c r="L92" s="331"/>
      <c r="M92" s="331"/>
      <c r="N92" s="331"/>
      <c r="O92" s="331"/>
      <c r="P92" s="331"/>
      <c r="Q92" s="331"/>
      <c r="R92" s="331"/>
      <c r="S92" s="331"/>
      <c r="T92" s="331"/>
      <c r="U92" s="331"/>
      <c r="V92" s="331"/>
      <c r="W92" s="331"/>
      <c r="X92" s="331"/>
      <c r="Y92" s="331"/>
      <c r="Z92" s="331"/>
      <c r="AA92" s="331"/>
      <c r="AB92" s="331"/>
      <c r="AC92" s="331"/>
      <c r="AD92" s="89"/>
      <c r="AH92" s="84"/>
      <c r="AI92" s="84"/>
      <c r="AJ92" s="84"/>
      <c r="AK92" s="84"/>
      <c r="AL92" s="40" t="str">
        <f t="shared" si="2"/>
        <v/>
      </c>
      <c r="AM92" s="40" t="str">
        <f t="shared" si="3"/>
        <v/>
      </c>
      <c r="AO92" s="84"/>
      <c r="AP92" s="36">
        <v>90</v>
      </c>
      <c r="AQ92" s="85"/>
      <c r="AR92" s="85"/>
      <c r="AS92" s="85"/>
      <c r="AT92" s="85"/>
      <c r="AU92" s="85"/>
      <c r="AV92" s="85"/>
      <c r="AW92" s="44" t="s">
        <v>3186</v>
      </c>
      <c r="AX92" s="85"/>
      <c r="AY92" s="85"/>
      <c r="AZ92" s="85"/>
      <c r="BA92" s="85"/>
      <c r="BB92" s="85"/>
      <c r="BC92" s="85"/>
      <c r="BD92" s="44" t="s">
        <v>3187</v>
      </c>
      <c r="BE92" s="45" t="s">
        <v>3188</v>
      </c>
      <c r="BF92" s="44" t="s">
        <v>3189</v>
      </c>
      <c r="BG92" s="85"/>
      <c r="BH92" s="85"/>
      <c r="BI92" s="85"/>
      <c r="BJ92" s="44" t="s">
        <v>3190</v>
      </c>
      <c r="BK92" s="44" t="s">
        <v>3191</v>
      </c>
      <c r="BL92" s="85"/>
      <c r="BM92" s="85"/>
      <c r="BN92" s="85"/>
      <c r="BO92" s="85"/>
      <c r="BP92" s="85"/>
      <c r="BQ92" s="85"/>
      <c r="BR92" s="85"/>
      <c r="BS92" s="85"/>
      <c r="BT92" s="44" t="s">
        <v>3192</v>
      </c>
      <c r="BU92" s="44" t="s">
        <v>3193</v>
      </c>
      <c r="BV92" s="85"/>
      <c r="BW92" s="84"/>
      <c r="BX92" s="84"/>
      <c r="BY92" s="84"/>
      <c r="BZ92" s="86"/>
      <c r="CA92" s="86"/>
      <c r="CB92" s="86"/>
      <c r="CC92" s="86"/>
      <c r="CD92" s="86"/>
      <c r="CE92" s="86"/>
      <c r="CF92" s="46" t="s">
        <v>3194</v>
      </c>
      <c r="CG92" s="86"/>
      <c r="CH92" s="86"/>
      <c r="CI92" s="86"/>
      <c r="CJ92" s="86"/>
      <c r="CK92" s="86"/>
      <c r="CL92" s="86"/>
      <c r="CM92" s="46" t="s">
        <v>3195</v>
      </c>
      <c r="CN92" s="47" t="s">
        <v>3196</v>
      </c>
      <c r="CO92" s="46" t="s">
        <v>3197</v>
      </c>
      <c r="CP92" s="86"/>
      <c r="CQ92" s="86"/>
      <c r="CR92" s="86"/>
      <c r="CS92" s="46" t="s">
        <v>3198</v>
      </c>
      <c r="CT92" s="46" t="s">
        <v>3199</v>
      </c>
      <c r="CU92" s="86"/>
      <c r="CV92" s="86"/>
      <c r="CW92" s="86"/>
      <c r="CX92" s="86"/>
      <c r="CY92" s="86"/>
      <c r="CZ92" s="86"/>
      <c r="DA92" s="86"/>
      <c r="DB92" s="86"/>
      <c r="DC92" s="46" t="s">
        <v>3200</v>
      </c>
      <c r="DD92" s="46" t="s">
        <v>3201</v>
      </c>
      <c r="DE92" s="86"/>
    </row>
    <row r="93" spans="1:109" ht="6.75" customHeight="1">
      <c r="A93" s="61"/>
      <c r="B93" s="87"/>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9"/>
      <c r="AH93" s="84"/>
      <c r="AI93" s="84"/>
      <c r="AJ93" s="84"/>
      <c r="AK93" s="84"/>
      <c r="AL93" s="40" t="str">
        <f t="shared" si="2"/>
        <v/>
      </c>
      <c r="AM93" s="40" t="str">
        <f t="shared" si="3"/>
        <v/>
      </c>
      <c r="AO93" s="84"/>
      <c r="AP93" s="36">
        <v>91</v>
      </c>
      <c r="AQ93" s="85"/>
      <c r="AR93" s="85"/>
      <c r="AS93" s="85"/>
      <c r="AT93" s="85"/>
      <c r="AU93" s="85"/>
      <c r="AV93" s="85"/>
      <c r="AW93" s="44" t="s">
        <v>3202</v>
      </c>
      <c r="AX93" s="85"/>
      <c r="AY93" s="85"/>
      <c r="AZ93" s="85"/>
      <c r="BA93" s="85"/>
      <c r="BB93" s="85"/>
      <c r="BC93" s="85"/>
      <c r="BD93" s="44" t="s">
        <v>3203</v>
      </c>
      <c r="BE93" s="45" t="s">
        <v>3204</v>
      </c>
      <c r="BF93" s="44" t="s">
        <v>3205</v>
      </c>
      <c r="BG93" s="85"/>
      <c r="BH93" s="85"/>
      <c r="BI93" s="85"/>
      <c r="BJ93" s="44" t="s">
        <v>3206</v>
      </c>
      <c r="BK93" s="44" t="s">
        <v>3207</v>
      </c>
      <c r="BL93" s="85"/>
      <c r="BM93" s="85"/>
      <c r="BN93" s="85"/>
      <c r="BO93" s="85"/>
      <c r="BP93" s="85"/>
      <c r="BQ93" s="85"/>
      <c r="BR93" s="85"/>
      <c r="BS93" s="85"/>
      <c r="BT93" s="44" t="s">
        <v>3208</v>
      </c>
      <c r="BU93" s="44" t="s">
        <v>3209</v>
      </c>
      <c r="BV93" s="85"/>
      <c r="BW93" s="84"/>
      <c r="BX93" s="84"/>
      <c r="BY93" s="84"/>
      <c r="BZ93" s="86"/>
      <c r="CA93" s="86"/>
      <c r="CB93" s="86"/>
      <c r="CC93" s="86"/>
      <c r="CD93" s="86"/>
      <c r="CE93" s="86"/>
      <c r="CF93" s="46" t="s">
        <v>3210</v>
      </c>
      <c r="CG93" s="86"/>
      <c r="CH93" s="86"/>
      <c r="CI93" s="86"/>
      <c r="CJ93" s="86"/>
      <c r="CK93" s="86"/>
      <c r="CL93" s="86"/>
      <c r="CM93" s="46" t="s">
        <v>3211</v>
      </c>
      <c r="CN93" s="47" t="s">
        <v>3212</v>
      </c>
      <c r="CO93" s="46" t="s">
        <v>3213</v>
      </c>
      <c r="CP93" s="86"/>
      <c r="CQ93" s="86"/>
      <c r="CR93" s="86"/>
      <c r="CS93" s="46" t="s">
        <v>3214</v>
      </c>
      <c r="CT93" s="46" t="s">
        <v>3215</v>
      </c>
      <c r="CU93" s="86"/>
      <c r="CV93" s="86"/>
      <c r="CW93" s="86"/>
      <c r="CX93" s="86"/>
      <c r="CY93" s="86"/>
      <c r="CZ93" s="86"/>
      <c r="DA93" s="86"/>
      <c r="DB93" s="86"/>
      <c r="DC93" s="46" t="s">
        <v>3216</v>
      </c>
      <c r="DD93" s="46" t="s">
        <v>3217</v>
      </c>
      <c r="DE93" s="86"/>
    </row>
    <row r="94" spans="1:109" ht="36" customHeight="1">
      <c r="A94" s="61"/>
      <c r="B94" s="87"/>
      <c r="C94" s="354" t="s">
        <v>5675</v>
      </c>
      <c r="D94" s="544"/>
      <c r="E94" s="544"/>
      <c r="F94" s="544"/>
      <c r="G94" s="544"/>
      <c r="H94" s="544"/>
      <c r="I94" s="544"/>
      <c r="J94" s="544"/>
      <c r="K94" s="544"/>
      <c r="L94" s="544"/>
      <c r="M94" s="544"/>
      <c r="N94" s="544"/>
      <c r="O94" s="544"/>
      <c r="P94" s="544"/>
      <c r="Q94" s="544"/>
      <c r="R94" s="544"/>
      <c r="S94" s="544"/>
      <c r="T94" s="544"/>
      <c r="U94" s="544"/>
      <c r="V94" s="544"/>
      <c r="W94" s="544"/>
      <c r="X94" s="544"/>
      <c r="Y94" s="544"/>
      <c r="Z94" s="544"/>
      <c r="AA94" s="544"/>
      <c r="AB94" s="544"/>
      <c r="AC94" s="544"/>
      <c r="AD94" s="89"/>
      <c r="AH94" s="84"/>
      <c r="AI94" s="84"/>
      <c r="AJ94" s="84"/>
      <c r="AK94" s="84"/>
      <c r="AL94" s="40" t="str">
        <f t="shared" si="2"/>
        <v/>
      </c>
      <c r="AM94" s="40" t="str">
        <f t="shared" si="3"/>
        <v/>
      </c>
      <c r="AO94" s="84"/>
      <c r="AP94" s="36">
        <v>92</v>
      </c>
      <c r="AQ94" s="85"/>
      <c r="AR94" s="85"/>
      <c r="AS94" s="85"/>
      <c r="AT94" s="85"/>
      <c r="AU94" s="85"/>
      <c r="AV94" s="85"/>
      <c r="AW94" s="44" t="s">
        <v>3218</v>
      </c>
      <c r="AX94" s="85"/>
      <c r="AY94" s="85"/>
      <c r="AZ94" s="85"/>
      <c r="BA94" s="85"/>
      <c r="BB94" s="85"/>
      <c r="BC94" s="85"/>
      <c r="BD94" s="44" t="s">
        <v>3219</v>
      </c>
      <c r="BE94" s="45" t="s">
        <v>3220</v>
      </c>
      <c r="BF94" s="44" t="s">
        <v>3221</v>
      </c>
      <c r="BG94" s="85"/>
      <c r="BH94" s="85"/>
      <c r="BI94" s="85"/>
      <c r="BJ94" s="44" t="s">
        <v>3222</v>
      </c>
      <c r="BK94" s="44" t="s">
        <v>3223</v>
      </c>
      <c r="BL94" s="85"/>
      <c r="BM94" s="85"/>
      <c r="BN94" s="85"/>
      <c r="BO94" s="85"/>
      <c r="BP94" s="85"/>
      <c r="BQ94" s="85"/>
      <c r="BR94" s="85"/>
      <c r="BS94" s="85"/>
      <c r="BT94" s="44" t="s">
        <v>3224</v>
      </c>
      <c r="BU94" s="44" t="s">
        <v>3225</v>
      </c>
      <c r="BV94" s="85"/>
      <c r="BW94" s="84"/>
      <c r="BX94" s="84"/>
      <c r="BY94" s="84"/>
      <c r="BZ94" s="86"/>
      <c r="CA94" s="86"/>
      <c r="CB94" s="86"/>
      <c r="CC94" s="86"/>
      <c r="CD94" s="86"/>
      <c r="CE94" s="86"/>
      <c r="CF94" s="46" t="s">
        <v>3226</v>
      </c>
      <c r="CG94" s="86"/>
      <c r="CH94" s="86"/>
      <c r="CI94" s="86"/>
      <c r="CJ94" s="86"/>
      <c r="CK94" s="86"/>
      <c r="CL94" s="86"/>
      <c r="CM94" s="46" t="s">
        <v>3227</v>
      </c>
      <c r="CN94" s="47" t="s">
        <v>3228</v>
      </c>
      <c r="CO94" s="46" t="s">
        <v>3229</v>
      </c>
      <c r="CP94" s="86"/>
      <c r="CQ94" s="86"/>
      <c r="CR94" s="86"/>
      <c r="CS94" s="46" t="s">
        <v>3230</v>
      </c>
      <c r="CT94" s="46" t="s">
        <v>3231</v>
      </c>
      <c r="CU94" s="86"/>
      <c r="CV94" s="86"/>
      <c r="CW94" s="86"/>
      <c r="CX94" s="86"/>
      <c r="CY94" s="86"/>
      <c r="CZ94" s="86"/>
      <c r="DA94" s="86"/>
      <c r="DB94" s="86"/>
      <c r="DC94" s="46" t="s">
        <v>3232</v>
      </c>
      <c r="DD94" s="46" t="s">
        <v>3233</v>
      </c>
      <c r="DE94" s="86"/>
    </row>
    <row r="95" spans="1:109" ht="6.75" customHeight="1">
      <c r="A95" s="61"/>
      <c r="B95" s="8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89"/>
      <c r="AH95" s="84"/>
      <c r="AI95" s="84"/>
      <c r="AJ95" s="84"/>
      <c r="AK95" s="84"/>
      <c r="AL95" s="40" t="str">
        <f t="shared" si="2"/>
        <v/>
      </c>
      <c r="AM95" s="40" t="str">
        <f t="shared" si="3"/>
        <v/>
      </c>
      <c r="AO95" s="84"/>
      <c r="AP95" s="36">
        <v>93</v>
      </c>
      <c r="AQ95" s="85"/>
      <c r="AR95" s="85"/>
      <c r="AS95" s="85"/>
      <c r="AT95" s="85"/>
      <c r="AU95" s="85"/>
      <c r="AV95" s="85"/>
      <c r="AW95" s="44" t="s">
        <v>3234</v>
      </c>
      <c r="AX95" s="85"/>
      <c r="AY95" s="85"/>
      <c r="AZ95" s="85"/>
      <c r="BA95" s="85"/>
      <c r="BB95" s="85"/>
      <c r="BC95" s="85"/>
      <c r="BD95" s="44" t="s">
        <v>3235</v>
      </c>
      <c r="BE95" s="45" t="s">
        <v>3236</v>
      </c>
      <c r="BF95" s="44" t="s">
        <v>3237</v>
      </c>
      <c r="BG95" s="85"/>
      <c r="BH95" s="85"/>
      <c r="BI95" s="85"/>
      <c r="BJ95" s="44" t="s">
        <v>3238</v>
      </c>
      <c r="BK95" s="44" t="s">
        <v>3239</v>
      </c>
      <c r="BL95" s="85"/>
      <c r="BM95" s="85"/>
      <c r="BN95" s="85"/>
      <c r="BO95" s="85"/>
      <c r="BP95" s="85"/>
      <c r="BQ95" s="85"/>
      <c r="BR95" s="85"/>
      <c r="BS95" s="85"/>
      <c r="BT95" s="44" t="s">
        <v>3240</v>
      </c>
      <c r="BU95" s="44" t="s">
        <v>3241</v>
      </c>
      <c r="BV95" s="85"/>
      <c r="BW95" s="84"/>
      <c r="BX95" s="84"/>
      <c r="BY95" s="84"/>
      <c r="BZ95" s="86"/>
      <c r="CA95" s="86"/>
      <c r="CB95" s="86"/>
      <c r="CC95" s="86"/>
      <c r="CD95" s="86"/>
      <c r="CE95" s="86"/>
      <c r="CF95" s="46" t="s">
        <v>3242</v>
      </c>
      <c r="CG95" s="86"/>
      <c r="CH95" s="86"/>
      <c r="CI95" s="86"/>
      <c r="CJ95" s="86"/>
      <c r="CK95" s="86"/>
      <c r="CL95" s="86"/>
      <c r="CM95" s="46" t="s">
        <v>3243</v>
      </c>
      <c r="CN95" s="47" t="s">
        <v>3244</v>
      </c>
      <c r="CO95" s="46" t="s">
        <v>3245</v>
      </c>
      <c r="CP95" s="86"/>
      <c r="CQ95" s="86"/>
      <c r="CR95" s="86"/>
      <c r="CS95" s="46" t="s">
        <v>3246</v>
      </c>
      <c r="CT95" s="46" t="s">
        <v>3247</v>
      </c>
      <c r="CU95" s="86"/>
      <c r="CV95" s="86"/>
      <c r="CW95" s="86"/>
      <c r="CX95" s="86"/>
      <c r="CY95" s="86"/>
      <c r="CZ95" s="86"/>
      <c r="DA95" s="86"/>
      <c r="DB95" s="86"/>
      <c r="DC95" s="46" t="s">
        <v>3248</v>
      </c>
      <c r="DD95" s="46" t="s">
        <v>3249</v>
      </c>
      <c r="DE95" s="86"/>
    </row>
    <row r="96" spans="1:109" ht="15" customHeight="1">
      <c r="A96" s="61"/>
      <c r="B96" s="87"/>
      <c r="C96" s="328" t="s">
        <v>3250</v>
      </c>
      <c r="D96" s="331"/>
      <c r="E96" s="331"/>
      <c r="F96" s="331"/>
      <c r="G96" s="331"/>
      <c r="H96" s="331"/>
      <c r="I96" s="331"/>
      <c r="J96" s="331"/>
      <c r="K96" s="331"/>
      <c r="L96" s="331"/>
      <c r="M96" s="331"/>
      <c r="N96" s="331"/>
      <c r="O96" s="331"/>
      <c r="P96" s="331"/>
      <c r="Q96" s="331"/>
      <c r="R96" s="331"/>
      <c r="S96" s="331"/>
      <c r="T96" s="331"/>
      <c r="U96" s="331"/>
      <c r="V96" s="331"/>
      <c r="W96" s="331"/>
      <c r="X96" s="331"/>
      <c r="Y96" s="331"/>
      <c r="Z96" s="331"/>
      <c r="AA96" s="331"/>
      <c r="AB96" s="331"/>
      <c r="AC96" s="331"/>
      <c r="AD96" s="89"/>
      <c r="AH96" s="84"/>
      <c r="AI96" s="84"/>
      <c r="AJ96" s="84"/>
      <c r="AK96" s="84"/>
      <c r="AL96" s="40" t="str">
        <f t="shared" si="2"/>
        <v/>
      </c>
      <c r="AM96" s="40" t="str">
        <f t="shared" si="3"/>
        <v/>
      </c>
      <c r="AO96" s="84"/>
      <c r="AP96" s="36">
        <v>94</v>
      </c>
      <c r="AQ96" s="85"/>
      <c r="AR96" s="85"/>
      <c r="AS96" s="85"/>
      <c r="AT96" s="85"/>
      <c r="AU96" s="85"/>
      <c r="AV96" s="85"/>
      <c r="AW96" s="44" t="s">
        <v>3251</v>
      </c>
      <c r="AX96" s="85"/>
      <c r="AY96" s="85"/>
      <c r="AZ96" s="85"/>
      <c r="BA96" s="85"/>
      <c r="BB96" s="85"/>
      <c r="BC96" s="85"/>
      <c r="BD96" s="44" t="s">
        <v>3252</v>
      </c>
      <c r="BE96" s="45" t="s">
        <v>3253</v>
      </c>
      <c r="BF96" s="44" t="s">
        <v>3254</v>
      </c>
      <c r="BG96" s="85"/>
      <c r="BH96" s="85"/>
      <c r="BI96" s="85"/>
      <c r="BJ96" s="44" t="s">
        <v>3255</v>
      </c>
      <c r="BK96" s="44" t="s">
        <v>3256</v>
      </c>
      <c r="BL96" s="85"/>
      <c r="BM96" s="85"/>
      <c r="BN96" s="85"/>
      <c r="BO96" s="85"/>
      <c r="BP96" s="85"/>
      <c r="BQ96" s="85"/>
      <c r="BR96" s="85"/>
      <c r="BS96" s="85"/>
      <c r="BT96" s="44" t="s">
        <v>3257</v>
      </c>
      <c r="BU96" s="44" t="s">
        <v>3258</v>
      </c>
      <c r="BV96" s="85"/>
      <c r="BW96" s="84"/>
      <c r="BX96" s="84"/>
      <c r="BY96" s="84"/>
      <c r="BZ96" s="86"/>
      <c r="CA96" s="86"/>
      <c r="CB96" s="86"/>
      <c r="CC96" s="86"/>
      <c r="CD96" s="86"/>
      <c r="CE96" s="86"/>
      <c r="CF96" s="46" t="s">
        <v>3259</v>
      </c>
      <c r="CG96" s="86"/>
      <c r="CH96" s="86"/>
      <c r="CI96" s="86"/>
      <c r="CJ96" s="86"/>
      <c r="CK96" s="86"/>
      <c r="CL96" s="86"/>
      <c r="CM96" s="46" t="s">
        <v>3260</v>
      </c>
      <c r="CN96" s="47" t="s">
        <v>3261</v>
      </c>
      <c r="CO96" s="46" t="s">
        <v>3262</v>
      </c>
      <c r="CP96" s="86"/>
      <c r="CQ96" s="86"/>
      <c r="CR96" s="86"/>
      <c r="CS96" s="46" t="s">
        <v>3263</v>
      </c>
      <c r="CT96" s="46" t="s">
        <v>3264</v>
      </c>
      <c r="CU96" s="86"/>
      <c r="CV96" s="86"/>
      <c r="CW96" s="86"/>
      <c r="CX96" s="86"/>
      <c r="CY96" s="86"/>
      <c r="CZ96" s="86"/>
      <c r="DA96" s="86"/>
      <c r="DB96" s="86"/>
      <c r="DC96" s="46" t="s">
        <v>2160</v>
      </c>
      <c r="DD96" s="46" t="s">
        <v>3265</v>
      </c>
      <c r="DE96" s="86"/>
    </row>
    <row r="97" spans="1:109" ht="6.75" customHeight="1">
      <c r="A97" s="61"/>
      <c r="B97" s="87"/>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9"/>
      <c r="AH97" s="84"/>
      <c r="AI97" s="84"/>
      <c r="AJ97" s="84"/>
      <c r="AK97" s="84"/>
      <c r="AL97" s="40" t="str">
        <f t="shared" si="2"/>
        <v/>
      </c>
      <c r="AM97" s="40" t="str">
        <f t="shared" si="3"/>
        <v/>
      </c>
      <c r="AO97" s="84"/>
      <c r="AP97" s="36">
        <v>95</v>
      </c>
      <c r="AQ97" s="85"/>
      <c r="AR97" s="85"/>
      <c r="AS97" s="85"/>
      <c r="AT97" s="85"/>
      <c r="AU97" s="85"/>
      <c r="AV97" s="85"/>
      <c r="AW97" s="44" t="s">
        <v>3266</v>
      </c>
      <c r="AX97" s="85"/>
      <c r="AY97" s="85"/>
      <c r="AZ97" s="85"/>
      <c r="BA97" s="85"/>
      <c r="BB97" s="85"/>
      <c r="BC97" s="85"/>
      <c r="BD97" s="44" t="s">
        <v>3267</v>
      </c>
      <c r="BE97" s="45" t="s">
        <v>3268</v>
      </c>
      <c r="BF97" s="44" t="s">
        <v>3269</v>
      </c>
      <c r="BG97" s="85"/>
      <c r="BH97" s="85"/>
      <c r="BI97" s="85"/>
      <c r="BJ97" s="44" t="s">
        <v>3270</v>
      </c>
      <c r="BK97" s="44" t="s">
        <v>3271</v>
      </c>
      <c r="BL97" s="85"/>
      <c r="BM97" s="85"/>
      <c r="BN97" s="85"/>
      <c r="BO97" s="85"/>
      <c r="BP97" s="85"/>
      <c r="BQ97" s="85"/>
      <c r="BR97" s="85"/>
      <c r="BS97" s="85"/>
      <c r="BT97" s="44" t="s">
        <v>3272</v>
      </c>
      <c r="BU97" s="44" t="s">
        <v>3273</v>
      </c>
      <c r="BV97" s="85"/>
      <c r="BW97" s="84"/>
      <c r="BX97" s="84"/>
      <c r="BY97" s="84"/>
      <c r="BZ97" s="86"/>
      <c r="CA97" s="86"/>
      <c r="CB97" s="86"/>
      <c r="CC97" s="86"/>
      <c r="CD97" s="86"/>
      <c r="CE97" s="86"/>
      <c r="CF97" s="46" t="s">
        <v>3274</v>
      </c>
      <c r="CG97" s="86"/>
      <c r="CH97" s="86"/>
      <c r="CI97" s="86"/>
      <c r="CJ97" s="86"/>
      <c r="CK97" s="86"/>
      <c r="CL97" s="86"/>
      <c r="CM97" s="46" t="s">
        <v>3275</v>
      </c>
      <c r="CN97" s="47" t="s">
        <v>3276</v>
      </c>
      <c r="CO97" s="46" t="s">
        <v>3277</v>
      </c>
      <c r="CP97" s="86"/>
      <c r="CQ97" s="86"/>
      <c r="CR97" s="86"/>
      <c r="CS97" s="46" t="s">
        <v>3278</v>
      </c>
      <c r="CT97" s="46" t="s">
        <v>3279</v>
      </c>
      <c r="CU97" s="86"/>
      <c r="CV97" s="86"/>
      <c r="CW97" s="86"/>
      <c r="CX97" s="86"/>
      <c r="CY97" s="86"/>
      <c r="CZ97" s="86"/>
      <c r="DA97" s="86"/>
      <c r="DB97" s="86"/>
      <c r="DC97" s="46" t="s">
        <v>3280</v>
      </c>
      <c r="DD97" s="96" t="s">
        <v>3281</v>
      </c>
      <c r="DE97" s="86"/>
    </row>
    <row r="98" spans="1:109" ht="15" customHeight="1">
      <c r="A98" s="61"/>
      <c r="B98" s="87"/>
      <c r="C98" s="88"/>
      <c r="D98" s="88"/>
      <c r="E98" s="88"/>
      <c r="F98" s="353" t="s">
        <v>3282</v>
      </c>
      <c r="G98" s="326"/>
      <c r="H98" s="326"/>
      <c r="I98" s="326"/>
      <c r="J98" s="327"/>
      <c r="K98" s="353" t="s">
        <v>3283</v>
      </c>
      <c r="L98" s="326"/>
      <c r="M98" s="326"/>
      <c r="N98" s="326"/>
      <c r="O98" s="326"/>
      <c r="P98" s="326"/>
      <c r="Q98" s="326"/>
      <c r="R98" s="326"/>
      <c r="S98" s="326"/>
      <c r="T98" s="326"/>
      <c r="U98" s="326"/>
      <c r="V98" s="326"/>
      <c r="W98" s="326"/>
      <c r="X98" s="326"/>
      <c r="Y98" s="326"/>
      <c r="Z98" s="327"/>
      <c r="AA98" s="88"/>
      <c r="AB98" s="88"/>
      <c r="AC98" s="88"/>
      <c r="AD98" s="89"/>
      <c r="AH98" s="84"/>
      <c r="AI98" s="84"/>
      <c r="AJ98" s="84"/>
      <c r="AK98" s="84"/>
      <c r="AL98" s="40" t="str">
        <f t="shared" si="2"/>
        <v/>
      </c>
      <c r="AM98" s="40" t="str">
        <f t="shared" si="3"/>
        <v/>
      </c>
      <c r="AO98" s="84"/>
      <c r="AP98" s="36">
        <v>96</v>
      </c>
      <c r="AQ98" s="85"/>
      <c r="AR98" s="85"/>
      <c r="AS98" s="85"/>
      <c r="AT98" s="85"/>
      <c r="AU98" s="85"/>
      <c r="AV98" s="85"/>
      <c r="AW98" s="44" t="s">
        <v>3284</v>
      </c>
      <c r="AX98" s="85"/>
      <c r="AY98" s="85"/>
      <c r="AZ98" s="85"/>
      <c r="BA98" s="85"/>
      <c r="BB98" s="85"/>
      <c r="BC98" s="85"/>
      <c r="BD98" s="44" t="s">
        <v>3285</v>
      </c>
      <c r="BE98" s="45" t="s">
        <v>3286</v>
      </c>
      <c r="BF98" s="44" t="s">
        <v>3287</v>
      </c>
      <c r="BG98" s="85"/>
      <c r="BH98" s="85"/>
      <c r="BI98" s="85"/>
      <c r="BJ98" s="44" t="s">
        <v>3288</v>
      </c>
      <c r="BK98" s="44" t="s">
        <v>3289</v>
      </c>
      <c r="BL98" s="85"/>
      <c r="BM98" s="85"/>
      <c r="BN98" s="85"/>
      <c r="BO98" s="85"/>
      <c r="BP98" s="85"/>
      <c r="BQ98" s="85"/>
      <c r="BR98" s="85"/>
      <c r="BS98" s="85"/>
      <c r="BT98" s="44" t="s">
        <v>3290</v>
      </c>
      <c r="BU98" s="44" t="s">
        <v>3291</v>
      </c>
      <c r="BV98" s="85"/>
      <c r="BW98" s="84"/>
      <c r="BX98" s="84"/>
      <c r="BY98" s="84"/>
      <c r="BZ98" s="86"/>
      <c r="CA98" s="86"/>
      <c r="CB98" s="86"/>
      <c r="CC98" s="86"/>
      <c r="CD98" s="86"/>
      <c r="CE98" s="86"/>
      <c r="CF98" s="46" t="s">
        <v>3292</v>
      </c>
      <c r="CG98" s="86"/>
      <c r="CH98" s="86"/>
      <c r="CI98" s="86"/>
      <c r="CJ98" s="86"/>
      <c r="CK98" s="86"/>
      <c r="CL98" s="86"/>
      <c r="CM98" s="46" t="s">
        <v>3293</v>
      </c>
      <c r="CN98" s="47" t="s">
        <v>3294</v>
      </c>
      <c r="CO98" s="46" t="s">
        <v>3295</v>
      </c>
      <c r="CP98" s="86"/>
      <c r="CQ98" s="86"/>
      <c r="CR98" s="86"/>
      <c r="CS98" s="46" t="s">
        <v>3296</v>
      </c>
      <c r="CT98" s="46" t="s">
        <v>3297</v>
      </c>
      <c r="CU98" s="86"/>
      <c r="CV98" s="86"/>
      <c r="CW98" s="86"/>
      <c r="CX98" s="86"/>
      <c r="CY98" s="86"/>
      <c r="CZ98" s="86"/>
      <c r="DA98" s="86"/>
      <c r="DB98" s="86"/>
      <c r="DC98" s="46" t="s">
        <v>3298</v>
      </c>
      <c r="DD98" s="46" t="s">
        <v>3299</v>
      </c>
      <c r="DE98" s="86"/>
    </row>
    <row r="99" spans="1:109" ht="24" customHeight="1">
      <c r="A99" s="61"/>
      <c r="B99" s="87"/>
      <c r="C99" s="88"/>
      <c r="D99" s="88"/>
      <c r="E99" s="88"/>
      <c r="F99" s="350" t="s">
        <v>5676</v>
      </c>
      <c r="G99" s="545"/>
      <c r="H99" s="545"/>
      <c r="I99" s="545"/>
      <c r="J99" s="546"/>
      <c r="K99" s="325" t="s">
        <v>3300</v>
      </c>
      <c r="L99" s="326"/>
      <c r="M99" s="326"/>
      <c r="N99" s="326"/>
      <c r="O99" s="326"/>
      <c r="P99" s="326"/>
      <c r="Q99" s="326"/>
      <c r="R99" s="326"/>
      <c r="S99" s="326"/>
      <c r="T99" s="326"/>
      <c r="U99" s="326"/>
      <c r="V99" s="326"/>
      <c r="W99" s="326"/>
      <c r="X99" s="326"/>
      <c r="Y99" s="326"/>
      <c r="Z99" s="327"/>
      <c r="AA99" s="88"/>
      <c r="AB99" s="88"/>
      <c r="AC99" s="88"/>
      <c r="AD99" s="89"/>
      <c r="AH99" s="84"/>
      <c r="AI99" s="84"/>
      <c r="AJ99" s="84"/>
      <c r="AK99" s="84"/>
      <c r="AL99" s="40" t="str">
        <f t="shared" si="2"/>
        <v/>
      </c>
      <c r="AM99" s="40" t="str">
        <f t="shared" si="3"/>
        <v/>
      </c>
      <c r="AO99" s="84"/>
      <c r="AP99" s="36">
        <v>97</v>
      </c>
      <c r="AQ99" s="85"/>
      <c r="AR99" s="85"/>
      <c r="AS99" s="85"/>
      <c r="AT99" s="85"/>
      <c r="AU99" s="85"/>
      <c r="AV99" s="85"/>
      <c r="AW99" s="44" t="s">
        <v>3301</v>
      </c>
      <c r="AX99" s="85"/>
      <c r="AY99" s="85"/>
      <c r="AZ99" s="85"/>
      <c r="BA99" s="85"/>
      <c r="BB99" s="85"/>
      <c r="BC99" s="85"/>
      <c r="BD99" s="44" t="s">
        <v>3302</v>
      </c>
      <c r="BE99" s="45" t="s">
        <v>3303</v>
      </c>
      <c r="BF99" s="44" t="s">
        <v>3304</v>
      </c>
      <c r="BG99" s="85"/>
      <c r="BH99" s="85"/>
      <c r="BI99" s="85"/>
      <c r="BJ99" s="44" t="s">
        <v>3305</v>
      </c>
      <c r="BK99" s="44" t="s">
        <v>3306</v>
      </c>
      <c r="BL99" s="85"/>
      <c r="BM99" s="85"/>
      <c r="BN99" s="85"/>
      <c r="BO99" s="85"/>
      <c r="BP99" s="85"/>
      <c r="BQ99" s="85"/>
      <c r="BR99" s="85"/>
      <c r="BS99" s="85"/>
      <c r="BT99" s="44" t="s">
        <v>3307</v>
      </c>
      <c r="BU99" s="44" t="s">
        <v>3308</v>
      </c>
      <c r="BV99" s="85"/>
      <c r="BW99" s="84"/>
      <c r="BX99" s="84"/>
      <c r="BY99" s="84"/>
      <c r="BZ99" s="86"/>
      <c r="CA99" s="86"/>
      <c r="CB99" s="86"/>
      <c r="CC99" s="86"/>
      <c r="CD99" s="86"/>
      <c r="CE99" s="86"/>
      <c r="CF99" s="46" t="s">
        <v>3309</v>
      </c>
      <c r="CG99" s="86"/>
      <c r="CH99" s="86"/>
      <c r="CI99" s="86"/>
      <c r="CJ99" s="86"/>
      <c r="CK99" s="86"/>
      <c r="CL99" s="86"/>
      <c r="CM99" s="46" t="s">
        <v>3310</v>
      </c>
      <c r="CN99" s="47" t="s">
        <v>3311</v>
      </c>
      <c r="CO99" s="46" t="s">
        <v>3312</v>
      </c>
      <c r="CP99" s="86"/>
      <c r="CQ99" s="86"/>
      <c r="CR99" s="86"/>
      <c r="CS99" s="46" t="s">
        <v>3313</v>
      </c>
      <c r="CT99" s="46" t="s">
        <v>3314</v>
      </c>
      <c r="CU99" s="86"/>
      <c r="CV99" s="86"/>
      <c r="CW99" s="86"/>
      <c r="CX99" s="86"/>
      <c r="CY99" s="86"/>
      <c r="CZ99" s="86"/>
      <c r="DA99" s="86"/>
      <c r="DB99" s="86"/>
      <c r="DC99" s="46" t="s">
        <v>3315</v>
      </c>
      <c r="DD99" s="46" t="s">
        <v>3316</v>
      </c>
      <c r="DE99" s="86"/>
    </row>
    <row r="100" spans="1:109" ht="36" customHeight="1">
      <c r="A100" s="61"/>
      <c r="B100" s="87"/>
      <c r="C100" s="88"/>
      <c r="D100" s="88"/>
      <c r="E100" s="88"/>
      <c r="F100" s="350" t="s">
        <v>5677</v>
      </c>
      <c r="G100" s="545"/>
      <c r="H100" s="545"/>
      <c r="I100" s="545"/>
      <c r="J100" s="546"/>
      <c r="K100" s="325" t="s">
        <v>3317</v>
      </c>
      <c r="L100" s="326"/>
      <c r="M100" s="326"/>
      <c r="N100" s="326"/>
      <c r="O100" s="326"/>
      <c r="P100" s="326"/>
      <c r="Q100" s="326"/>
      <c r="R100" s="326"/>
      <c r="S100" s="326"/>
      <c r="T100" s="326"/>
      <c r="U100" s="326"/>
      <c r="V100" s="326"/>
      <c r="W100" s="326"/>
      <c r="X100" s="326"/>
      <c r="Y100" s="326"/>
      <c r="Z100" s="327"/>
      <c r="AA100" s="88"/>
      <c r="AB100" s="88"/>
      <c r="AC100" s="88"/>
      <c r="AD100" s="89"/>
      <c r="AH100" s="84"/>
      <c r="AI100" s="84"/>
      <c r="AJ100" s="84"/>
      <c r="AK100" s="84"/>
      <c r="AL100" s="40" t="str">
        <f t="shared" si="2"/>
        <v/>
      </c>
      <c r="AM100" s="40" t="str">
        <f t="shared" si="3"/>
        <v/>
      </c>
      <c r="AO100" s="84"/>
      <c r="AP100" s="36">
        <v>98</v>
      </c>
      <c r="AQ100" s="85"/>
      <c r="AR100" s="85"/>
      <c r="AS100" s="85"/>
      <c r="AT100" s="85"/>
      <c r="AU100" s="85"/>
      <c r="AV100" s="85"/>
      <c r="AW100" s="44" t="s">
        <v>3318</v>
      </c>
      <c r="AX100" s="85"/>
      <c r="AY100" s="85"/>
      <c r="AZ100" s="85"/>
      <c r="BA100" s="85"/>
      <c r="BB100" s="85"/>
      <c r="BC100" s="85"/>
      <c r="BD100" s="44" t="s">
        <v>3319</v>
      </c>
      <c r="BE100" s="45" t="s">
        <v>3320</v>
      </c>
      <c r="BF100" s="44" t="s">
        <v>3321</v>
      </c>
      <c r="BG100" s="85"/>
      <c r="BH100" s="85"/>
      <c r="BI100" s="85"/>
      <c r="BJ100" s="44" t="s">
        <v>3322</v>
      </c>
      <c r="BK100" s="44" t="s">
        <v>3323</v>
      </c>
      <c r="BL100" s="85"/>
      <c r="BM100" s="85"/>
      <c r="BN100" s="85"/>
      <c r="BO100" s="85"/>
      <c r="BP100" s="85"/>
      <c r="BQ100" s="85"/>
      <c r="BR100" s="85"/>
      <c r="BS100" s="85"/>
      <c r="BT100" s="44" t="s">
        <v>3324</v>
      </c>
      <c r="BU100" s="44" t="s">
        <v>3325</v>
      </c>
      <c r="BV100" s="85"/>
      <c r="BW100" s="84"/>
      <c r="BX100" s="84"/>
      <c r="BY100" s="84"/>
      <c r="BZ100" s="86"/>
      <c r="CA100" s="86"/>
      <c r="CB100" s="86"/>
      <c r="CC100" s="86"/>
      <c r="CD100" s="86"/>
      <c r="CE100" s="86"/>
      <c r="CF100" s="46" t="s">
        <v>3326</v>
      </c>
      <c r="CG100" s="86"/>
      <c r="CH100" s="86"/>
      <c r="CI100" s="86"/>
      <c r="CJ100" s="86"/>
      <c r="CK100" s="86"/>
      <c r="CL100" s="86"/>
      <c r="CM100" s="46" t="s">
        <v>3327</v>
      </c>
      <c r="CN100" s="47" t="s">
        <v>3328</v>
      </c>
      <c r="CO100" s="46" t="s">
        <v>3329</v>
      </c>
      <c r="CP100" s="86"/>
      <c r="CQ100" s="86"/>
      <c r="CR100" s="86"/>
      <c r="CS100" s="46" t="s">
        <v>3330</v>
      </c>
      <c r="CT100" s="46" t="s">
        <v>3331</v>
      </c>
      <c r="CU100" s="86"/>
      <c r="CV100" s="86"/>
      <c r="CW100" s="86"/>
      <c r="CX100" s="86"/>
      <c r="CY100" s="86"/>
      <c r="CZ100" s="86"/>
      <c r="DA100" s="86"/>
      <c r="DB100" s="86"/>
      <c r="DC100" s="46" t="s">
        <v>3332</v>
      </c>
      <c r="DD100" s="46" t="s">
        <v>3333</v>
      </c>
      <c r="DE100" s="86"/>
    </row>
    <row r="101" spans="1:109" ht="36" customHeight="1">
      <c r="A101" s="61"/>
      <c r="B101" s="87"/>
      <c r="C101" s="88"/>
      <c r="D101" s="88"/>
      <c r="E101" s="88"/>
      <c r="F101" s="350" t="s">
        <v>5678</v>
      </c>
      <c r="G101" s="545"/>
      <c r="H101" s="545"/>
      <c r="I101" s="545"/>
      <c r="J101" s="546"/>
      <c r="K101" s="325" t="s">
        <v>3334</v>
      </c>
      <c r="L101" s="326"/>
      <c r="M101" s="326"/>
      <c r="N101" s="326"/>
      <c r="O101" s="326"/>
      <c r="P101" s="326"/>
      <c r="Q101" s="326"/>
      <c r="R101" s="326"/>
      <c r="S101" s="326"/>
      <c r="T101" s="326"/>
      <c r="U101" s="326"/>
      <c r="V101" s="326"/>
      <c r="W101" s="326"/>
      <c r="X101" s="326"/>
      <c r="Y101" s="326"/>
      <c r="Z101" s="327"/>
      <c r="AA101" s="88"/>
      <c r="AB101" s="88"/>
      <c r="AC101" s="88"/>
      <c r="AD101" s="89"/>
      <c r="AH101" s="84"/>
      <c r="AI101" s="84"/>
      <c r="AJ101" s="84"/>
      <c r="AK101" s="84"/>
      <c r="AL101" s="40" t="str">
        <f t="shared" si="2"/>
        <v/>
      </c>
      <c r="AM101" s="40" t="str">
        <f t="shared" si="3"/>
        <v/>
      </c>
      <c r="AO101" s="84"/>
      <c r="AP101" s="36">
        <v>99</v>
      </c>
      <c r="AQ101" s="85"/>
      <c r="AR101" s="85"/>
      <c r="AS101" s="85"/>
      <c r="AT101" s="85"/>
      <c r="AU101" s="85"/>
      <c r="AV101" s="85"/>
      <c r="AW101" s="44" t="s">
        <v>3335</v>
      </c>
      <c r="AX101" s="85"/>
      <c r="AY101" s="85"/>
      <c r="AZ101" s="85"/>
      <c r="BA101" s="85"/>
      <c r="BB101" s="85"/>
      <c r="BC101" s="85"/>
      <c r="BD101" s="44" t="s">
        <v>3336</v>
      </c>
      <c r="BE101" s="45" t="s">
        <v>3337</v>
      </c>
      <c r="BF101" s="44" t="s">
        <v>3338</v>
      </c>
      <c r="BG101" s="85"/>
      <c r="BH101" s="85"/>
      <c r="BI101" s="85"/>
      <c r="BJ101" s="44" t="s">
        <v>3339</v>
      </c>
      <c r="BK101" s="44" t="s">
        <v>3340</v>
      </c>
      <c r="BL101" s="85"/>
      <c r="BM101" s="85"/>
      <c r="BN101" s="85"/>
      <c r="BO101" s="85"/>
      <c r="BP101" s="85"/>
      <c r="BQ101" s="85"/>
      <c r="BR101" s="85"/>
      <c r="BS101" s="85"/>
      <c r="BT101" s="44" t="s">
        <v>3341</v>
      </c>
      <c r="BU101" s="44" t="s">
        <v>3342</v>
      </c>
      <c r="BV101" s="85"/>
      <c r="BW101" s="84"/>
      <c r="BX101" s="84"/>
      <c r="BY101" s="84"/>
      <c r="BZ101" s="86"/>
      <c r="CA101" s="86"/>
      <c r="CB101" s="86"/>
      <c r="CC101" s="86"/>
      <c r="CD101" s="86"/>
      <c r="CE101" s="86"/>
      <c r="CF101" s="46" t="s">
        <v>3343</v>
      </c>
      <c r="CG101" s="86"/>
      <c r="CH101" s="86"/>
      <c r="CI101" s="86"/>
      <c r="CJ101" s="86"/>
      <c r="CK101" s="86"/>
      <c r="CL101" s="86"/>
      <c r="CM101" s="46" t="s">
        <v>3344</v>
      </c>
      <c r="CN101" s="47" t="s">
        <v>3345</v>
      </c>
      <c r="CO101" s="46" t="s">
        <v>1079</v>
      </c>
      <c r="CP101" s="86"/>
      <c r="CQ101" s="86"/>
      <c r="CR101" s="86"/>
      <c r="CS101" s="46" t="s">
        <v>3346</v>
      </c>
      <c r="CT101" s="46" t="s">
        <v>3347</v>
      </c>
      <c r="CU101" s="86"/>
      <c r="CV101" s="86"/>
      <c r="CW101" s="86"/>
      <c r="CX101" s="86"/>
      <c r="CY101" s="86"/>
      <c r="CZ101" s="86"/>
      <c r="DA101" s="86"/>
      <c r="DB101" s="86"/>
      <c r="DC101" s="46" t="s">
        <v>1839</v>
      </c>
      <c r="DD101" s="46" t="s">
        <v>3348</v>
      </c>
      <c r="DE101" s="86"/>
    </row>
    <row r="102" spans="1:109" ht="24" customHeight="1">
      <c r="A102" s="61"/>
      <c r="B102" s="87"/>
      <c r="C102" s="88"/>
      <c r="D102" s="88"/>
      <c r="E102" s="88"/>
      <c r="F102" s="350" t="s">
        <v>5679</v>
      </c>
      <c r="G102" s="545"/>
      <c r="H102" s="545"/>
      <c r="I102" s="545"/>
      <c r="J102" s="546"/>
      <c r="K102" s="325" t="s">
        <v>3349</v>
      </c>
      <c r="L102" s="326"/>
      <c r="M102" s="326"/>
      <c r="N102" s="326"/>
      <c r="O102" s="326"/>
      <c r="P102" s="326"/>
      <c r="Q102" s="326"/>
      <c r="R102" s="326"/>
      <c r="S102" s="326"/>
      <c r="T102" s="326"/>
      <c r="U102" s="326"/>
      <c r="V102" s="326"/>
      <c r="W102" s="326"/>
      <c r="X102" s="326"/>
      <c r="Y102" s="326"/>
      <c r="Z102" s="327"/>
      <c r="AA102" s="88"/>
      <c r="AB102" s="88"/>
      <c r="AC102" s="88"/>
      <c r="AD102" s="89"/>
      <c r="AH102" s="84"/>
      <c r="AI102" s="84"/>
      <c r="AJ102" s="84"/>
      <c r="AK102" s="84"/>
      <c r="AL102" s="40" t="str">
        <f t="shared" si="2"/>
        <v/>
      </c>
      <c r="AM102" s="40" t="str">
        <f t="shared" si="3"/>
        <v/>
      </c>
      <c r="AO102" s="84"/>
      <c r="AP102" s="36">
        <v>100</v>
      </c>
      <c r="AQ102" s="85"/>
      <c r="AR102" s="85"/>
      <c r="AS102" s="85"/>
      <c r="AT102" s="85"/>
      <c r="AU102" s="85"/>
      <c r="AV102" s="85"/>
      <c r="AW102" s="44" t="s">
        <v>3350</v>
      </c>
      <c r="AX102" s="85"/>
      <c r="AY102" s="85"/>
      <c r="AZ102" s="85"/>
      <c r="BA102" s="85"/>
      <c r="BB102" s="85"/>
      <c r="BC102" s="85"/>
      <c r="BD102" s="44" t="s">
        <v>3351</v>
      </c>
      <c r="BE102" s="45" t="s">
        <v>3352</v>
      </c>
      <c r="BF102" s="44" t="s">
        <v>3353</v>
      </c>
      <c r="BG102" s="85"/>
      <c r="BH102" s="85"/>
      <c r="BI102" s="85"/>
      <c r="BJ102" s="44" t="s">
        <v>3354</v>
      </c>
      <c r="BK102" s="44" t="s">
        <v>3355</v>
      </c>
      <c r="BL102" s="85"/>
      <c r="BM102" s="85"/>
      <c r="BN102" s="85"/>
      <c r="BO102" s="85"/>
      <c r="BP102" s="85"/>
      <c r="BQ102" s="85"/>
      <c r="BR102" s="85"/>
      <c r="BS102" s="85"/>
      <c r="BT102" s="44" t="s">
        <v>3356</v>
      </c>
      <c r="BU102" s="44" t="s">
        <v>3357</v>
      </c>
      <c r="BV102" s="85"/>
      <c r="BW102" s="84"/>
      <c r="BX102" s="84"/>
      <c r="BY102" s="84"/>
      <c r="BZ102" s="86"/>
      <c r="CA102" s="86"/>
      <c r="CB102" s="86"/>
      <c r="CC102" s="86"/>
      <c r="CD102" s="86"/>
      <c r="CE102" s="86"/>
      <c r="CF102" s="46" t="s">
        <v>3358</v>
      </c>
      <c r="CG102" s="86"/>
      <c r="CH102" s="86"/>
      <c r="CI102" s="86"/>
      <c r="CJ102" s="86"/>
      <c r="CK102" s="86"/>
      <c r="CL102" s="86"/>
      <c r="CM102" s="46" t="s">
        <v>1083</v>
      </c>
      <c r="CN102" s="47" t="s">
        <v>3359</v>
      </c>
      <c r="CO102" s="46" t="s">
        <v>3360</v>
      </c>
      <c r="CP102" s="86"/>
      <c r="CQ102" s="86"/>
      <c r="CR102" s="86"/>
      <c r="CS102" s="46" t="s">
        <v>3361</v>
      </c>
      <c r="CT102" s="46" t="s">
        <v>3362</v>
      </c>
      <c r="CU102" s="86"/>
      <c r="CV102" s="86"/>
      <c r="CW102" s="86"/>
      <c r="CX102" s="86"/>
      <c r="CY102" s="86"/>
      <c r="CZ102" s="86"/>
      <c r="DA102" s="86"/>
      <c r="DB102" s="86"/>
      <c r="DC102" s="46" t="s">
        <v>3363</v>
      </c>
      <c r="DD102" s="46" t="s">
        <v>3364</v>
      </c>
      <c r="DE102" s="86"/>
    </row>
    <row r="103" spans="1:109" ht="6.75" customHeight="1">
      <c r="A103" s="61"/>
      <c r="B103" s="87"/>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89"/>
      <c r="AH103" s="84"/>
      <c r="AI103" s="84"/>
      <c r="AJ103" s="84"/>
      <c r="AK103" s="84"/>
      <c r="AL103" s="40" t="str">
        <f t="shared" si="2"/>
        <v/>
      </c>
      <c r="AM103" s="40" t="str">
        <f t="shared" si="3"/>
        <v/>
      </c>
      <c r="AO103" s="84"/>
      <c r="AP103" s="36">
        <v>101</v>
      </c>
      <c r="AQ103" s="85"/>
      <c r="AR103" s="85"/>
      <c r="AS103" s="85"/>
      <c r="AT103" s="85"/>
      <c r="AU103" s="85"/>
      <c r="AV103" s="85"/>
      <c r="AW103" s="44" t="s">
        <v>3365</v>
      </c>
      <c r="AX103" s="85"/>
      <c r="AY103" s="85"/>
      <c r="AZ103" s="85"/>
      <c r="BA103" s="85"/>
      <c r="BB103" s="85"/>
      <c r="BC103" s="85"/>
      <c r="BD103" s="44" t="s">
        <v>3366</v>
      </c>
      <c r="BE103" s="45" t="s">
        <v>3367</v>
      </c>
      <c r="BF103" s="44" t="s">
        <v>3368</v>
      </c>
      <c r="BG103" s="85"/>
      <c r="BH103" s="85"/>
      <c r="BI103" s="85"/>
      <c r="BJ103" s="44" t="s">
        <v>3369</v>
      </c>
      <c r="BK103" s="44" t="s">
        <v>3370</v>
      </c>
      <c r="BL103" s="85"/>
      <c r="BM103" s="85"/>
      <c r="BN103" s="85"/>
      <c r="BO103" s="85"/>
      <c r="BP103" s="85"/>
      <c r="BQ103" s="85"/>
      <c r="BR103" s="85"/>
      <c r="BS103" s="85"/>
      <c r="BT103" s="44" t="s">
        <v>3371</v>
      </c>
      <c r="BU103" s="44" t="s">
        <v>3372</v>
      </c>
      <c r="BV103" s="85"/>
      <c r="BW103" s="84"/>
      <c r="BX103" s="84"/>
      <c r="BY103" s="84"/>
      <c r="BZ103" s="86"/>
      <c r="CA103" s="86"/>
      <c r="CB103" s="86"/>
      <c r="CC103" s="86"/>
      <c r="CD103" s="86"/>
      <c r="CE103" s="86"/>
      <c r="CF103" s="46" t="s">
        <v>3373</v>
      </c>
      <c r="CG103" s="86"/>
      <c r="CH103" s="86"/>
      <c r="CI103" s="86"/>
      <c r="CJ103" s="86"/>
      <c r="CK103" s="86"/>
      <c r="CL103" s="86"/>
      <c r="CM103" s="46" t="s">
        <v>3374</v>
      </c>
      <c r="CN103" s="47" t="s">
        <v>3375</v>
      </c>
      <c r="CO103" s="46" t="s">
        <v>3376</v>
      </c>
      <c r="CP103" s="86"/>
      <c r="CQ103" s="86"/>
      <c r="CR103" s="86"/>
      <c r="CS103" s="46" t="s">
        <v>3377</v>
      </c>
      <c r="CT103" s="46" t="s">
        <v>3378</v>
      </c>
      <c r="CU103" s="86"/>
      <c r="CV103" s="86"/>
      <c r="CW103" s="86"/>
      <c r="CX103" s="86"/>
      <c r="CY103" s="86"/>
      <c r="CZ103" s="86"/>
      <c r="DA103" s="86"/>
      <c r="DB103" s="86"/>
      <c r="DC103" s="46" t="s">
        <v>3379</v>
      </c>
      <c r="DD103" s="46" t="s">
        <v>3380</v>
      </c>
      <c r="DE103" s="86"/>
    </row>
    <row r="104" spans="1:109" ht="36" customHeight="1">
      <c r="A104" s="61"/>
      <c r="B104" s="87"/>
      <c r="C104" s="330" t="s">
        <v>3381</v>
      </c>
      <c r="D104" s="331"/>
      <c r="E104" s="331"/>
      <c r="F104" s="331"/>
      <c r="G104" s="331"/>
      <c r="H104" s="331"/>
      <c r="I104" s="331"/>
      <c r="J104" s="331"/>
      <c r="K104" s="331"/>
      <c r="L104" s="331"/>
      <c r="M104" s="331"/>
      <c r="N104" s="331"/>
      <c r="O104" s="331"/>
      <c r="P104" s="331"/>
      <c r="Q104" s="331"/>
      <c r="R104" s="331"/>
      <c r="S104" s="331"/>
      <c r="T104" s="331"/>
      <c r="U104" s="331"/>
      <c r="V104" s="331"/>
      <c r="W104" s="331"/>
      <c r="X104" s="331"/>
      <c r="Y104" s="331"/>
      <c r="Z104" s="331"/>
      <c r="AA104" s="331"/>
      <c r="AB104" s="331"/>
      <c r="AC104" s="331"/>
      <c r="AD104" s="89"/>
      <c r="AH104" s="84"/>
      <c r="AI104" s="84"/>
      <c r="AJ104" s="84"/>
      <c r="AK104" s="84"/>
      <c r="AL104" s="40" t="str">
        <f t="shared" si="2"/>
        <v/>
      </c>
      <c r="AM104" s="40" t="str">
        <f t="shared" si="3"/>
        <v/>
      </c>
      <c r="AO104" s="84"/>
      <c r="AP104" s="36">
        <v>102</v>
      </c>
      <c r="AQ104" s="85"/>
      <c r="AR104" s="85"/>
      <c r="AS104" s="85"/>
      <c r="AT104" s="85"/>
      <c r="AU104" s="85"/>
      <c r="AV104" s="85"/>
      <c r="AW104" s="44" t="s">
        <v>3382</v>
      </c>
      <c r="AX104" s="85"/>
      <c r="AY104" s="85"/>
      <c r="AZ104" s="85"/>
      <c r="BA104" s="85"/>
      <c r="BB104" s="85"/>
      <c r="BC104" s="85"/>
      <c r="BD104" s="44" t="s">
        <v>3383</v>
      </c>
      <c r="BE104" s="45" t="s">
        <v>3384</v>
      </c>
      <c r="BF104" s="44" t="s">
        <v>3385</v>
      </c>
      <c r="BG104" s="85"/>
      <c r="BH104" s="85"/>
      <c r="BI104" s="85"/>
      <c r="BJ104" s="44" t="s">
        <v>3386</v>
      </c>
      <c r="BK104" s="44" t="s">
        <v>3387</v>
      </c>
      <c r="BL104" s="85"/>
      <c r="BM104" s="85"/>
      <c r="BN104" s="85"/>
      <c r="BO104" s="85"/>
      <c r="BP104" s="85"/>
      <c r="BQ104" s="85"/>
      <c r="BR104" s="85"/>
      <c r="BS104" s="85"/>
      <c r="BT104" s="44" t="s">
        <v>3388</v>
      </c>
      <c r="BU104" s="44" t="s">
        <v>3389</v>
      </c>
      <c r="BV104" s="85"/>
      <c r="BW104" s="84"/>
      <c r="BX104" s="84"/>
      <c r="BY104" s="84"/>
      <c r="BZ104" s="86"/>
      <c r="CA104" s="86"/>
      <c r="CB104" s="86"/>
      <c r="CC104" s="86"/>
      <c r="CD104" s="86"/>
      <c r="CE104" s="86"/>
      <c r="CF104" s="46" t="s">
        <v>3390</v>
      </c>
      <c r="CG104" s="86"/>
      <c r="CH104" s="86"/>
      <c r="CI104" s="86"/>
      <c r="CJ104" s="86"/>
      <c r="CK104" s="86"/>
      <c r="CL104" s="86"/>
      <c r="CM104" s="46" t="s">
        <v>3309</v>
      </c>
      <c r="CN104" s="47" t="s">
        <v>3391</v>
      </c>
      <c r="CO104" s="46" t="s">
        <v>3392</v>
      </c>
      <c r="CP104" s="86"/>
      <c r="CQ104" s="86"/>
      <c r="CR104" s="86"/>
      <c r="CS104" s="46" t="s">
        <v>3393</v>
      </c>
      <c r="CT104" s="46" t="s">
        <v>3394</v>
      </c>
      <c r="CU104" s="86"/>
      <c r="CV104" s="86"/>
      <c r="CW104" s="86"/>
      <c r="CX104" s="86"/>
      <c r="CY104" s="86"/>
      <c r="CZ104" s="86"/>
      <c r="DA104" s="86"/>
      <c r="DB104" s="86"/>
      <c r="DC104" s="46" t="s">
        <v>3395</v>
      </c>
      <c r="DD104" s="46" t="s">
        <v>3396</v>
      </c>
      <c r="DE104" s="86"/>
    </row>
    <row r="105" spans="1:109" ht="6.75" customHeight="1">
      <c r="A105" s="61"/>
      <c r="B105" s="87"/>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89"/>
      <c r="AH105" s="84"/>
      <c r="AI105" s="84"/>
      <c r="AJ105" s="84"/>
      <c r="AK105" s="84"/>
      <c r="AL105" s="40" t="str">
        <f t="shared" si="2"/>
        <v/>
      </c>
      <c r="AM105" s="40" t="str">
        <f t="shared" si="3"/>
        <v/>
      </c>
      <c r="AO105" s="84"/>
      <c r="AP105" s="36">
        <v>103</v>
      </c>
      <c r="AQ105" s="85"/>
      <c r="AR105" s="85"/>
      <c r="AS105" s="85"/>
      <c r="AT105" s="85"/>
      <c r="AU105" s="85"/>
      <c r="AV105" s="85"/>
      <c r="AW105" s="44" t="s">
        <v>3397</v>
      </c>
      <c r="AX105" s="85"/>
      <c r="AY105" s="85"/>
      <c r="AZ105" s="85"/>
      <c r="BA105" s="85"/>
      <c r="BB105" s="85"/>
      <c r="BC105" s="85"/>
      <c r="BD105" s="44" t="s">
        <v>3398</v>
      </c>
      <c r="BE105" s="45" t="s">
        <v>3399</v>
      </c>
      <c r="BF105" s="44" t="s">
        <v>3400</v>
      </c>
      <c r="BG105" s="85"/>
      <c r="BH105" s="85"/>
      <c r="BI105" s="85"/>
      <c r="BJ105" s="44" t="s">
        <v>3401</v>
      </c>
      <c r="BK105" s="44" t="s">
        <v>3402</v>
      </c>
      <c r="BL105" s="85"/>
      <c r="BM105" s="85"/>
      <c r="BN105" s="85"/>
      <c r="BO105" s="85"/>
      <c r="BP105" s="85"/>
      <c r="BQ105" s="85"/>
      <c r="BR105" s="85"/>
      <c r="BS105" s="85"/>
      <c r="BT105" s="44" t="s">
        <v>3403</v>
      </c>
      <c r="BU105" s="44" t="s">
        <v>3404</v>
      </c>
      <c r="BV105" s="85"/>
      <c r="BW105" s="84"/>
      <c r="BX105" s="84"/>
      <c r="BY105" s="84"/>
      <c r="BZ105" s="86"/>
      <c r="CA105" s="86"/>
      <c r="CB105" s="86"/>
      <c r="CC105" s="86"/>
      <c r="CD105" s="86"/>
      <c r="CE105" s="86"/>
      <c r="CF105" s="46" t="s">
        <v>3405</v>
      </c>
      <c r="CG105" s="86"/>
      <c r="CH105" s="86"/>
      <c r="CI105" s="86"/>
      <c r="CJ105" s="86"/>
      <c r="CK105" s="86"/>
      <c r="CL105" s="86"/>
      <c r="CM105" s="46" t="s">
        <v>3406</v>
      </c>
      <c r="CN105" s="47" t="s">
        <v>3407</v>
      </c>
      <c r="CO105" s="46" t="s">
        <v>3408</v>
      </c>
      <c r="CP105" s="86"/>
      <c r="CQ105" s="86"/>
      <c r="CR105" s="86"/>
      <c r="CS105" s="46" t="s">
        <v>3409</v>
      </c>
      <c r="CT105" s="46" t="s">
        <v>3410</v>
      </c>
      <c r="CU105" s="86"/>
      <c r="CV105" s="86"/>
      <c r="CW105" s="86"/>
      <c r="CX105" s="86"/>
      <c r="CY105" s="86"/>
      <c r="CZ105" s="86"/>
      <c r="DA105" s="86"/>
      <c r="DB105" s="86"/>
      <c r="DC105" s="46" t="s">
        <v>3411</v>
      </c>
      <c r="DD105" s="46" t="s">
        <v>3412</v>
      </c>
      <c r="DE105" s="86"/>
    </row>
    <row r="106" spans="1:109" ht="15" customHeight="1">
      <c r="A106" s="61"/>
      <c r="B106" s="87"/>
      <c r="C106" s="104"/>
      <c r="D106" s="119" t="s">
        <v>3413</v>
      </c>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89"/>
      <c r="AH106" s="84"/>
      <c r="AI106" s="84"/>
      <c r="AJ106" s="84"/>
      <c r="AK106" s="84"/>
      <c r="AL106" s="40" t="str">
        <f t="shared" si="2"/>
        <v/>
      </c>
      <c r="AM106" s="40" t="str">
        <f t="shared" si="3"/>
        <v/>
      </c>
      <c r="AO106" s="84"/>
      <c r="AP106" s="36">
        <v>104</v>
      </c>
      <c r="AQ106" s="85"/>
      <c r="AR106" s="85"/>
      <c r="AS106" s="85"/>
      <c r="AT106" s="85"/>
      <c r="AU106" s="85"/>
      <c r="AV106" s="85"/>
      <c r="AW106" s="44" t="s">
        <v>3414</v>
      </c>
      <c r="AX106" s="85"/>
      <c r="AY106" s="85"/>
      <c r="AZ106" s="85"/>
      <c r="BA106" s="85"/>
      <c r="BB106" s="85"/>
      <c r="BC106" s="85"/>
      <c r="BD106" s="44" t="s">
        <v>3415</v>
      </c>
      <c r="BE106" s="45" t="s">
        <v>3416</v>
      </c>
      <c r="BF106" s="44" t="s">
        <v>3417</v>
      </c>
      <c r="BG106" s="85"/>
      <c r="BH106" s="85"/>
      <c r="BI106" s="85"/>
      <c r="BJ106" s="44" t="s">
        <v>3418</v>
      </c>
      <c r="BK106" s="44" t="s">
        <v>3419</v>
      </c>
      <c r="BL106" s="85"/>
      <c r="BM106" s="85"/>
      <c r="BN106" s="85"/>
      <c r="BO106" s="85"/>
      <c r="BP106" s="85"/>
      <c r="BQ106" s="85"/>
      <c r="BR106" s="85"/>
      <c r="BS106" s="85"/>
      <c r="BT106" s="44" t="s">
        <v>3420</v>
      </c>
      <c r="BU106" s="44" t="s">
        <v>3421</v>
      </c>
      <c r="BV106" s="85"/>
      <c r="BW106" s="84"/>
      <c r="BX106" s="84"/>
      <c r="BY106" s="84"/>
      <c r="BZ106" s="86"/>
      <c r="CA106" s="86"/>
      <c r="CB106" s="86"/>
      <c r="CC106" s="86"/>
      <c r="CD106" s="86"/>
      <c r="CE106" s="86"/>
      <c r="CF106" s="46" t="s">
        <v>3422</v>
      </c>
      <c r="CG106" s="86"/>
      <c r="CH106" s="86"/>
      <c r="CI106" s="86"/>
      <c r="CJ106" s="86"/>
      <c r="CK106" s="86"/>
      <c r="CL106" s="86"/>
      <c r="CM106" s="46" t="s">
        <v>3423</v>
      </c>
      <c r="CN106" s="47" t="s">
        <v>3424</v>
      </c>
      <c r="CO106" s="46" t="s">
        <v>970</v>
      </c>
      <c r="CP106" s="86"/>
      <c r="CQ106" s="86"/>
      <c r="CR106" s="86"/>
      <c r="CS106" s="46" t="s">
        <v>3425</v>
      </c>
      <c r="CT106" s="46" t="s">
        <v>3426</v>
      </c>
      <c r="CU106" s="86"/>
      <c r="CV106" s="86"/>
      <c r="CW106" s="86"/>
      <c r="CX106" s="86"/>
      <c r="CY106" s="86"/>
      <c r="CZ106" s="86"/>
      <c r="DA106" s="86"/>
      <c r="DB106" s="86"/>
      <c r="DC106" s="46" t="s">
        <v>3427</v>
      </c>
      <c r="DD106" s="46" t="s">
        <v>3428</v>
      </c>
      <c r="DE106" s="86"/>
    </row>
    <row r="107" spans="1:109" ht="6.75" customHeight="1">
      <c r="A107" s="61"/>
      <c r="B107" s="87"/>
      <c r="C107" s="104"/>
      <c r="D107" s="119"/>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c r="AA107" s="104"/>
      <c r="AB107" s="104"/>
      <c r="AC107" s="104"/>
      <c r="AD107" s="89"/>
      <c r="AH107" s="84"/>
      <c r="AI107" s="84"/>
      <c r="AJ107" s="84"/>
      <c r="AK107" s="84"/>
      <c r="AL107" s="40" t="str">
        <f t="shared" si="2"/>
        <v/>
      </c>
      <c r="AM107" s="40" t="str">
        <f t="shared" si="3"/>
        <v/>
      </c>
      <c r="AO107" s="84"/>
      <c r="AP107" s="36">
        <v>105</v>
      </c>
      <c r="AQ107" s="85"/>
      <c r="AR107" s="85"/>
      <c r="AS107" s="85"/>
      <c r="AT107" s="85"/>
      <c r="AU107" s="85"/>
      <c r="AV107" s="85"/>
      <c r="AW107" s="44" t="s">
        <v>3429</v>
      </c>
      <c r="AX107" s="85"/>
      <c r="AY107" s="85"/>
      <c r="AZ107" s="85"/>
      <c r="BA107" s="85"/>
      <c r="BB107" s="85"/>
      <c r="BC107" s="85"/>
      <c r="BD107" s="44" t="s">
        <v>3430</v>
      </c>
      <c r="BE107" s="45" t="s">
        <v>3431</v>
      </c>
      <c r="BF107" s="44" t="s">
        <v>3432</v>
      </c>
      <c r="BG107" s="85"/>
      <c r="BH107" s="85"/>
      <c r="BI107" s="85"/>
      <c r="BJ107" s="44" t="s">
        <v>3433</v>
      </c>
      <c r="BK107" s="44" t="s">
        <v>3434</v>
      </c>
      <c r="BL107" s="85"/>
      <c r="BM107" s="85"/>
      <c r="BN107" s="85"/>
      <c r="BO107" s="85"/>
      <c r="BP107" s="85"/>
      <c r="BQ107" s="85"/>
      <c r="BR107" s="85"/>
      <c r="BS107" s="85"/>
      <c r="BT107" s="44" t="s">
        <v>3435</v>
      </c>
      <c r="BU107" s="44" t="s">
        <v>3436</v>
      </c>
      <c r="BV107" s="85"/>
      <c r="BW107" s="84"/>
      <c r="BX107" s="84"/>
      <c r="BY107" s="84"/>
      <c r="BZ107" s="86"/>
      <c r="CA107" s="86"/>
      <c r="CB107" s="86"/>
      <c r="CC107" s="86"/>
      <c r="CD107" s="86"/>
      <c r="CE107" s="86"/>
      <c r="CF107" s="46" t="s">
        <v>3437</v>
      </c>
      <c r="CG107" s="86"/>
      <c r="CH107" s="86"/>
      <c r="CI107" s="86"/>
      <c r="CJ107" s="86"/>
      <c r="CK107" s="86"/>
      <c r="CL107" s="86"/>
      <c r="CM107" s="46" t="s">
        <v>3438</v>
      </c>
      <c r="CN107" s="47" t="s">
        <v>3439</v>
      </c>
      <c r="CO107" s="46" t="s">
        <v>3440</v>
      </c>
      <c r="CP107" s="86"/>
      <c r="CQ107" s="86"/>
      <c r="CR107" s="86"/>
      <c r="CS107" s="46" t="s">
        <v>3441</v>
      </c>
      <c r="CT107" s="46" t="s">
        <v>3442</v>
      </c>
      <c r="CU107" s="86"/>
      <c r="CV107" s="86"/>
      <c r="CW107" s="86"/>
      <c r="CX107" s="86"/>
      <c r="CY107" s="86"/>
      <c r="CZ107" s="86"/>
      <c r="DA107" s="86"/>
      <c r="DB107" s="86"/>
      <c r="DC107" s="46" t="s">
        <v>3443</v>
      </c>
      <c r="DD107" s="46" t="s">
        <v>3444</v>
      </c>
      <c r="DE107" s="86"/>
    </row>
    <row r="108" spans="1:109" ht="24" customHeight="1">
      <c r="A108" s="61"/>
      <c r="B108" s="87"/>
      <c r="C108" s="104"/>
      <c r="D108" s="348" t="s">
        <v>5680</v>
      </c>
      <c r="E108" s="544"/>
      <c r="F108" s="544"/>
      <c r="G108" s="544"/>
      <c r="H108" s="544"/>
      <c r="I108" s="544"/>
      <c r="J108" s="544"/>
      <c r="K108" s="544"/>
      <c r="L108" s="544"/>
      <c r="M108" s="544"/>
      <c r="N108" s="544"/>
      <c r="O108" s="544"/>
      <c r="P108" s="544"/>
      <c r="Q108" s="544"/>
      <c r="R108" s="544"/>
      <c r="S108" s="544"/>
      <c r="T108" s="544"/>
      <c r="U108" s="544"/>
      <c r="V108" s="544"/>
      <c r="W108" s="544"/>
      <c r="X108" s="544"/>
      <c r="Y108" s="544"/>
      <c r="Z108" s="544"/>
      <c r="AA108" s="544"/>
      <c r="AB108" s="544"/>
      <c r="AC108" s="544"/>
      <c r="AD108" s="89"/>
      <c r="AH108" s="84"/>
      <c r="AI108" s="84"/>
      <c r="AJ108" s="84"/>
      <c r="AK108" s="84"/>
      <c r="AL108" s="40" t="str">
        <f t="shared" si="2"/>
        <v/>
      </c>
      <c r="AM108" s="40" t="str">
        <f t="shared" si="3"/>
        <v/>
      </c>
      <c r="AO108" s="84"/>
      <c r="AP108" s="36">
        <v>106</v>
      </c>
      <c r="AQ108" s="85"/>
      <c r="AR108" s="85"/>
      <c r="AS108" s="85"/>
      <c r="AT108" s="85"/>
      <c r="AU108" s="85"/>
      <c r="AV108" s="85"/>
      <c r="AW108" s="44" t="s">
        <v>3445</v>
      </c>
      <c r="AX108" s="85"/>
      <c r="AY108" s="85"/>
      <c r="AZ108" s="85"/>
      <c r="BA108" s="85"/>
      <c r="BB108" s="85"/>
      <c r="BC108" s="85"/>
      <c r="BD108" s="44" t="s">
        <v>3446</v>
      </c>
      <c r="BE108" s="45" t="s">
        <v>3447</v>
      </c>
      <c r="BF108" s="44" t="s">
        <v>3448</v>
      </c>
      <c r="BG108" s="85"/>
      <c r="BH108" s="85"/>
      <c r="BI108" s="85"/>
      <c r="BJ108" s="44" t="s">
        <v>3449</v>
      </c>
      <c r="BK108" s="44" t="s">
        <v>3450</v>
      </c>
      <c r="BL108" s="85"/>
      <c r="BM108" s="85"/>
      <c r="BN108" s="85"/>
      <c r="BO108" s="85"/>
      <c r="BP108" s="85"/>
      <c r="BQ108" s="85"/>
      <c r="BR108" s="85"/>
      <c r="BS108" s="85"/>
      <c r="BT108" s="44" t="s">
        <v>3451</v>
      </c>
      <c r="BU108" s="44" t="s">
        <v>3452</v>
      </c>
      <c r="BV108" s="85"/>
      <c r="BW108" s="84"/>
      <c r="BX108" s="84"/>
      <c r="BY108" s="84"/>
      <c r="BZ108" s="86"/>
      <c r="CA108" s="86"/>
      <c r="CB108" s="86"/>
      <c r="CC108" s="86"/>
      <c r="CD108" s="86"/>
      <c r="CE108" s="86"/>
      <c r="CF108" s="46" t="s">
        <v>970</v>
      </c>
      <c r="CG108" s="86"/>
      <c r="CH108" s="86"/>
      <c r="CI108" s="86"/>
      <c r="CJ108" s="86"/>
      <c r="CK108" s="86"/>
      <c r="CL108" s="86"/>
      <c r="CM108" s="46" t="s">
        <v>3453</v>
      </c>
      <c r="CN108" s="47" t="s">
        <v>3454</v>
      </c>
      <c r="CO108" s="46" t="s">
        <v>3455</v>
      </c>
      <c r="CP108" s="86"/>
      <c r="CQ108" s="86"/>
      <c r="CR108" s="86"/>
      <c r="CS108" s="46" t="s">
        <v>3456</v>
      </c>
      <c r="CT108" s="46" t="s">
        <v>2595</v>
      </c>
      <c r="CU108" s="86"/>
      <c r="CV108" s="86"/>
      <c r="CW108" s="86"/>
      <c r="CX108" s="86"/>
      <c r="CY108" s="86"/>
      <c r="CZ108" s="86"/>
      <c r="DA108" s="86"/>
      <c r="DB108" s="86"/>
      <c r="DC108" s="46" t="s">
        <v>3457</v>
      </c>
      <c r="DD108" s="46" t="s">
        <v>3458</v>
      </c>
      <c r="DE108" s="86"/>
    </row>
    <row r="109" spans="1:109" ht="6.75" customHeight="1">
      <c r="A109" s="61"/>
      <c r="B109" s="87"/>
      <c r="C109" s="104"/>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c r="AA109" s="118"/>
      <c r="AB109" s="118"/>
      <c r="AC109" s="118"/>
      <c r="AD109" s="89"/>
      <c r="AH109" s="84"/>
      <c r="AI109" s="84"/>
      <c r="AJ109" s="84"/>
      <c r="AK109" s="84"/>
      <c r="AL109" s="40" t="str">
        <f t="shared" si="2"/>
        <v/>
      </c>
      <c r="AM109" s="40" t="str">
        <f t="shared" si="3"/>
        <v/>
      </c>
      <c r="AO109" s="84"/>
      <c r="AP109" s="36">
        <v>107</v>
      </c>
      <c r="AQ109" s="85"/>
      <c r="AR109" s="85"/>
      <c r="AS109" s="85"/>
      <c r="AT109" s="85"/>
      <c r="AU109" s="85"/>
      <c r="AV109" s="85"/>
      <c r="AW109" s="44" t="s">
        <v>3459</v>
      </c>
      <c r="AX109" s="85"/>
      <c r="AY109" s="85"/>
      <c r="AZ109" s="85"/>
      <c r="BA109" s="85"/>
      <c r="BB109" s="85"/>
      <c r="BC109" s="85"/>
      <c r="BD109" s="44" t="s">
        <v>3460</v>
      </c>
      <c r="BE109" s="45" t="s">
        <v>3461</v>
      </c>
      <c r="BF109" s="44" t="s">
        <v>3462</v>
      </c>
      <c r="BG109" s="85"/>
      <c r="BH109" s="85"/>
      <c r="BI109" s="85"/>
      <c r="BJ109" s="44" t="s">
        <v>3463</v>
      </c>
      <c r="BK109" s="44" t="s">
        <v>3464</v>
      </c>
      <c r="BL109" s="85"/>
      <c r="BM109" s="85"/>
      <c r="BN109" s="85"/>
      <c r="BO109" s="85"/>
      <c r="BP109" s="85"/>
      <c r="BQ109" s="85"/>
      <c r="BR109" s="85"/>
      <c r="BS109" s="85"/>
      <c r="BT109" s="44" t="s">
        <v>3465</v>
      </c>
      <c r="BU109" s="44" t="s">
        <v>3466</v>
      </c>
      <c r="BV109" s="85"/>
      <c r="BW109" s="84"/>
      <c r="BX109" s="84"/>
      <c r="BY109" s="84"/>
      <c r="BZ109" s="86"/>
      <c r="CA109" s="86"/>
      <c r="CB109" s="86"/>
      <c r="CC109" s="86"/>
      <c r="CD109" s="86"/>
      <c r="CE109" s="86"/>
      <c r="CF109" s="46" t="s">
        <v>3467</v>
      </c>
      <c r="CG109" s="86"/>
      <c r="CH109" s="86"/>
      <c r="CI109" s="86"/>
      <c r="CJ109" s="86"/>
      <c r="CK109" s="86"/>
      <c r="CL109" s="86"/>
      <c r="CM109" s="46" t="s">
        <v>3468</v>
      </c>
      <c r="CN109" s="47" t="s">
        <v>3469</v>
      </c>
      <c r="CO109" s="46" t="s">
        <v>3470</v>
      </c>
      <c r="CP109" s="86"/>
      <c r="CQ109" s="86"/>
      <c r="CR109" s="86"/>
      <c r="CS109" s="46" t="s">
        <v>3471</v>
      </c>
      <c r="CT109" s="46" t="s">
        <v>3472</v>
      </c>
      <c r="CU109" s="86"/>
      <c r="CV109" s="86"/>
      <c r="CW109" s="86"/>
      <c r="CX109" s="86"/>
      <c r="CY109" s="86"/>
      <c r="CZ109" s="86"/>
      <c r="DA109" s="86"/>
      <c r="DB109" s="86"/>
      <c r="DC109" s="46" t="s">
        <v>3473</v>
      </c>
      <c r="DD109" s="46" t="s">
        <v>3474</v>
      </c>
      <c r="DE109" s="86"/>
    </row>
    <row r="110" spans="1:109" ht="15" customHeight="1">
      <c r="A110" s="61"/>
      <c r="B110" s="87"/>
      <c r="C110" s="104"/>
      <c r="D110" s="119" t="s">
        <v>3475</v>
      </c>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89"/>
      <c r="AH110" s="84"/>
      <c r="AI110" s="84"/>
      <c r="AJ110" s="84"/>
      <c r="AK110" s="84"/>
      <c r="AL110" s="40" t="str">
        <f t="shared" si="2"/>
        <v/>
      </c>
      <c r="AM110" s="40" t="str">
        <f t="shared" si="3"/>
        <v/>
      </c>
      <c r="AO110" s="84"/>
      <c r="AP110" s="36">
        <v>108</v>
      </c>
      <c r="AQ110" s="85"/>
      <c r="AR110" s="85"/>
      <c r="AS110" s="85"/>
      <c r="AT110" s="85"/>
      <c r="AU110" s="85"/>
      <c r="AV110" s="85"/>
      <c r="AW110" s="44" t="s">
        <v>3476</v>
      </c>
      <c r="AX110" s="85"/>
      <c r="AY110" s="85"/>
      <c r="AZ110" s="85"/>
      <c r="BA110" s="85"/>
      <c r="BB110" s="85"/>
      <c r="BC110" s="85"/>
      <c r="BD110" s="44" t="s">
        <v>3477</v>
      </c>
      <c r="BE110" s="45" t="s">
        <v>3478</v>
      </c>
      <c r="BF110" s="44" t="s">
        <v>3479</v>
      </c>
      <c r="BG110" s="85"/>
      <c r="BH110" s="85"/>
      <c r="BI110" s="85"/>
      <c r="BJ110" s="44" t="s">
        <v>3480</v>
      </c>
      <c r="BK110" s="44" t="s">
        <v>3481</v>
      </c>
      <c r="BL110" s="85"/>
      <c r="BM110" s="85"/>
      <c r="BN110" s="85"/>
      <c r="BO110" s="85"/>
      <c r="BP110" s="85"/>
      <c r="BQ110" s="85"/>
      <c r="BR110" s="85"/>
      <c r="BS110" s="85"/>
      <c r="BT110" s="44" t="s">
        <v>3482</v>
      </c>
      <c r="BU110" s="85"/>
      <c r="BV110" s="85"/>
      <c r="BW110" s="84"/>
      <c r="BX110" s="84"/>
      <c r="BY110" s="84"/>
      <c r="BZ110" s="86"/>
      <c r="CA110" s="86"/>
      <c r="CB110" s="86"/>
      <c r="CC110" s="86"/>
      <c r="CD110" s="86"/>
      <c r="CE110" s="86"/>
      <c r="CF110" s="46" t="s">
        <v>3483</v>
      </c>
      <c r="CG110" s="86"/>
      <c r="CH110" s="86"/>
      <c r="CI110" s="86"/>
      <c r="CJ110" s="86"/>
      <c r="CK110" s="86"/>
      <c r="CL110" s="86"/>
      <c r="CM110" s="46" t="s">
        <v>3484</v>
      </c>
      <c r="CN110" s="47" t="s">
        <v>3485</v>
      </c>
      <c r="CO110" s="46" t="s">
        <v>3486</v>
      </c>
      <c r="CP110" s="86"/>
      <c r="CQ110" s="86"/>
      <c r="CR110" s="86"/>
      <c r="CS110" s="46" t="s">
        <v>3487</v>
      </c>
      <c r="CT110" s="46" t="s">
        <v>3488</v>
      </c>
      <c r="CU110" s="86"/>
      <c r="CV110" s="86"/>
      <c r="CW110" s="86"/>
      <c r="CX110" s="86"/>
      <c r="CY110" s="86"/>
      <c r="CZ110" s="86"/>
      <c r="DA110" s="86"/>
      <c r="DB110" s="86"/>
      <c r="DC110" s="46" t="s">
        <v>3489</v>
      </c>
      <c r="DD110" s="46"/>
      <c r="DE110" s="86"/>
    </row>
    <row r="111" spans="1:109" ht="6.75" customHeight="1">
      <c r="A111" s="61"/>
      <c r="B111" s="87"/>
      <c r="C111" s="104"/>
      <c r="D111" s="119"/>
      <c r="E111" s="104"/>
      <c r="F111" s="104"/>
      <c r="G111" s="104"/>
      <c r="H111" s="104"/>
      <c r="I111" s="104"/>
      <c r="J111" s="104"/>
      <c r="K111" s="104"/>
      <c r="L111" s="104"/>
      <c r="M111" s="104"/>
      <c r="N111" s="104"/>
      <c r="O111" s="104"/>
      <c r="P111" s="104"/>
      <c r="Q111" s="104"/>
      <c r="R111" s="104"/>
      <c r="S111" s="104"/>
      <c r="T111" s="104"/>
      <c r="U111" s="104"/>
      <c r="V111" s="104"/>
      <c r="W111" s="104"/>
      <c r="X111" s="104"/>
      <c r="Y111" s="104"/>
      <c r="Z111" s="104"/>
      <c r="AA111" s="104"/>
      <c r="AB111" s="104"/>
      <c r="AC111" s="104"/>
      <c r="AD111" s="89"/>
      <c r="AH111" s="84"/>
      <c r="AI111" s="84"/>
      <c r="AJ111" s="84"/>
      <c r="AK111" s="84"/>
      <c r="AL111" s="40" t="str">
        <f t="shared" si="2"/>
        <v/>
      </c>
      <c r="AM111" s="40" t="str">
        <f t="shared" si="3"/>
        <v/>
      </c>
      <c r="AO111" s="84"/>
      <c r="AP111" s="36">
        <v>109</v>
      </c>
      <c r="AQ111" s="85"/>
      <c r="AR111" s="85"/>
      <c r="AS111" s="85"/>
      <c r="AT111" s="85"/>
      <c r="AU111" s="85"/>
      <c r="AV111" s="85"/>
      <c r="AW111" s="44" t="s">
        <v>3490</v>
      </c>
      <c r="AX111" s="85"/>
      <c r="AY111" s="85"/>
      <c r="AZ111" s="85"/>
      <c r="BA111" s="85"/>
      <c r="BB111" s="85"/>
      <c r="BC111" s="85"/>
      <c r="BD111" s="44" t="s">
        <v>3491</v>
      </c>
      <c r="BE111" s="45" t="s">
        <v>3492</v>
      </c>
      <c r="BF111" s="44" t="s">
        <v>3493</v>
      </c>
      <c r="BG111" s="85"/>
      <c r="BH111" s="85"/>
      <c r="BI111" s="85"/>
      <c r="BJ111" s="44" t="s">
        <v>3494</v>
      </c>
      <c r="BK111" s="44" t="s">
        <v>3495</v>
      </c>
      <c r="BL111" s="85"/>
      <c r="BM111" s="85"/>
      <c r="BN111" s="85"/>
      <c r="BO111" s="85"/>
      <c r="BP111" s="85"/>
      <c r="BQ111" s="85"/>
      <c r="BR111" s="85"/>
      <c r="BS111" s="85"/>
      <c r="BT111" s="44" t="s">
        <v>3496</v>
      </c>
      <c r="BU111" s="85"/>
      <c r="BV111" s="85"/>
      <c r="BW111" s="84"/>
      <c r="BX111" s="84"/>
      <c r="BY111" s="84"/>
      <c r="BZ111" s="86"/>
      <c r="CA111" s="86"/>
      <c r="CB111" s="86"/>
      <c r="CC111" s="86"/>
      <c r="CD111" s="86"/>
      <c r="CE111" s="86"/>
      <c r="CF111" s="46" t="s">
        <v>3497</v>
      </c>
      <c r="CG111" s="86"/>
      <c r="CH111" s="86"/>
      <c r="CI111" s="86"/>
      <c r="CJ111" s="86"/>
      <c r="CK111" s="86"/>
      <c r="CL111" s="86"/>
      <c r="CM111" s="46" t="s">
        <v>1079</v>
      </c>
      <c r="CN111" s="47" t="s">
        <v>3498</v>
      </c>
      <c r="CO111" s="46" t="s">
        <v>3499</v>
      </c>
      <c r="CP111" s="86"/>
      <c r="CQ111" s="86"/>
      <c r="CR111" s="86"/>
      <c r="CS111" s="46" t="s">
        <v>3500</v>
      </c>
      <c r="CT111" s="46" t="s">
        <v>3501</v>
      </c>
      <c r="CU111" s="86"/>
      <c r="CV111" s="86"/>
      <c r="CW111" s="86"/>
      <c r="CX111" s="86"/>
      <c r="CY111" s="86"/>
      <c r="CZ111" s="86"/>
      <c r="DA111" s="86"/>
      <c r="DB111" s="86"/>
      <c r="DC111" s="46" t="s">
        <v>527</v>
      </c>
      <c r="DD111" s="86"/>
      <c r="DE111" s="86"/>
    </row>
    <row r="112" spans="1:109" ht="24" customHeight="1">
      <c r="A112" s="61"/>
      <c r="B112" s="87"/>
      <c r="C112" s="104"/>
      <c r="D112" s="330" t="s">
        <v>3502</v>
      </c>
      <c r="E112" s="331"/>
      <c r="F112" s="331"/>
      <c r="G112" s="331"/>
      <c r="H112" s="331"/>
      <c r="I112" s="331"/>
      <c r="J112" s="331"/>
      <c r="K112" s="331"/>
      <c r="L112" s="331"/>
      <c r="M112" s="331"/>
      <c r="N112" s="331"/>
      <c r="O112" s="331"/>
      <c r="P112" s="331"/>
      <c r="Q112" s="331"/>
      <c r="R112" s="331"/>
      <c r="S112" s="331"/>
      <c r="T112" s="331"/>
      <c r="U112" s="331"/>
      <c r="V112" s="331"/>
      <c r="W112" s="331"/>
      <c r="X112" s="331"/>
      <c r="Y112" s="331"/>
      <c r="Z112" s="331"/>
      <c r="AA112" s="331"/>
      <c r="AB112" s="331"/>
      <c r="AC112" s="331"/>
      <c r="AD112" s="89"/>
      <c r="AH112" s="84"/>
      <c r="AI112" s="84"/>
      <c r="AJ112" s="84"/>
      <c r="AK112" s="84"/>
      <c r="AL112" s="40" t="str">
        <f t="shared" si="2"/>
        <v/>
      </c>
      <c r="AM112" s="40" t="str">
        <f t="shared" si="3"/>
        <v/>
      </c>
      <c r="AO112" s="84"/>
      <c r="AP112" s="36">
        <v>110</v>
      </c>
      <c r="AQ112" s="85"/>
      <c r="AR112" s="85"/>
      <c r="AS112" s="85"/>
      <c r="AT112" s="85"/>
      <c r="AU112" s="85"/>
      <c r="AV112" s="85"/>
      <c r="AW112" s="44" t="s">
        <v>3503</v>
      </c>
      <c r="AX112" s="85"/>
      <c r="AY112" s="85"/>
      <c r="AZ112" s="85"/>
      <c r="BA112" s="85"/>
      <c r="BB112" s="85"/>
      <c r="BC112" s="85"/>
      <c r="BD112" s="44" t="s">
        <v>3504</v>
      </c>
      <c r="BE112" s="45" t="s">
        <v>3505</v>
      </c>
      <c r="BF112" s="44" t="s">
        <v>3506</v>
      </c>
      <c r="BG112" s="85"/>
      <c r="BH112" s="85"/>
      <c r="BI112" s="85"/>
      <c r="BJ112" s="44" t="s">
        <v>3507</v>
      </c>
      <c r="BK112" s="44" t="s">
        <v>3508</v>
      </c>
      <c r="BL112" s="85"/>
      <c r="BM112" s="85"/>
      <c r="BN112" s="85"/>
      <c r="BO112" s="85"/>
      <c r="BP112" s="85"/>
      <c r="BQ112" s="85"/>
      <c r="BR112" s="85"/>
      <c r="BS112" s="85"/>
      <c r="BT112" s="44" t="s">
        <v>3509</v>
      </c>
      <c r="BU112" s="85"/>
      <c r="BV112" s="85"/>
      <c r="BW112" s="84"/>
      <c r="BX112" s="84"/>
      <c r="BY112" s="84"/>
      <c r="BZ112" s="86"/>
      <c r="CA112" s="86"/>
      <c r="CB112" s="86"/>
      <c r="CC112" s="86"/>
      <c r="CD112" s="86"/>
      <c r="CE112" s="86"/>
      <c r="CF112" s="46" t="s">
        <v>2974</v>
      </c>
      <c r="CG112" s="86"/>
      <c r="CH112" s="86"/>
      <c r="CI112" s="86"/>
      <c r="CJ112" s="86"/>
      <c r="CK112" s="86"/>
      <c r="CL112" s="86"/>
      <c r="CM112" s="46" t="s">
        <v>3510</v>
      </c>
      <c r="CN112" s="47" t="s">
        <v>3511</v>
      </c>
      <c r="CO112" s="46" t="s">
        <v>3512</v>
      </c>
      <c r="CP112" s="86"/>
      <c r="CQ112" s="86"/>
      <c r="CR112" s="86"/>
      <c r="CS112" s="46" t="s">
        <v>3513</v>
      </c>
      <c r="CT112" s="46" t="s">
        <v>3514</v>
      </c>
      <c r="CU112" s="86"/>
      <c r="CV112" s="86"/>
      <c r="CW112" s="86"/>
      <c r="CX112" s="86"/>
      <c r="CY112" s="86"/>
      <c r="CZ112" s="86"/>
      <c r="DA112" s="86"/>
      <c r="DB112" s="86"/>
      <c r="DC112" s="46" t="s">
        <v>3515</v>
      </c>
      <c r="DD112" s="86"/>
      <c r="DE112" s="86"/>
    </row>
    <row r="113" spans="1:109" ht="6.75" customHeight="1">
      <c r="A113" s="61"/>
      <c r="B113" s="87"/>
      <c r="C113" s="104"/>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89"/>
      <c r="AH113" s="84"/>
      <c r="AI113" s="84"/>
      <c r="AJ113" s="84"/>
      <c r="AK113" s="84"/>
      <c r="AL113" s="40" t="str">
        <f t="shared" si="2"/>
        <v/>
      </c>
      <c r="AM113" s="40" t="str">
        <f t="shared" si="3"/>
        <v/>
      </c>
      <c r="AO113" s="84"/>
      <c r="AP113" s="36">
        <v>111</v>
      </c>
      <c r="AQ113" s="85"/>
      <c r="AR113" s="85"/>
      <c r="AS113" s="85"/>
      <c r="AT113" s="85"/>
      <c r="AU113" s="85"/>
      <c r="AV113" s="85"/>
      <c r="AW113" s="44" t="s">
        <v>3516</v>
      </c>
      <c r="AX113" s="85"/>
      <c r="AY113" s="85"/>
      <c r="AZ113" s="85"/>
      <c r="BA113" s="85"/>
      <c r="BB113" s="85"/>
      <c r="BC113" s="85"/>
      <c r="BD113" s="44" t="s">
        <v>3517</v>
      </c>
      <c r="BE113" s="45" t="s">
        <v>3518</v>
      </c>
      <c r="BF113" s="44" t="s">
        <v>3519</v>
      </c>
      <c r="BG113" s="85"/>
      <c r="BH113" s="85"/>
      <c r="BI113" s="85"/>
      <c r="BJ113" s="44" t="s">
        <v>3520</v>
      </c>
      <c r="BK113" s="44" t="s">
        <v>3521</v>
      </c>
      <c r="BL113" s="85"/>
      <c r="BM113" s="85"/>
      <c r="BN113" s="85"/>
      <c r="BO113" s="85"/>
      <c r="BP113" s="85"/>
      <c r="BQ113" s="85"/>
      <c r="BR113" s="85"/>
      <c r="BS113" s="85"/>
      <c r="BT113" s="44" t="s">
        <v>3522</v>
      </c>
      <c r="BU113" s="85"/>
      <c r="BV113" s="85"/>
      <c r="BW113" s="84"/>
      <c r="BX113" s="84"/>
      <c r="BY113" s="84"/>
      <c r="BZ113" s="86"/>
      <c r="CA113" s="86"/>
      <c r="CB113" s="86"/>
      <c r="CC113" s="86"/>
      <c r="CD113" s="86"/>
      <c r="CE113" s="86"/>
      <c r="CF113" s="46" t="s">
        <v>3523</v>
      </c>
      <c r="CG113" s="86"/>
      <c r="CH113" s="86"/>
      <c r="CI113" s="86"/>
      <c r="CJ113" s="86"/>
      <c r="CK113" s="86"/>
      <c r="CL113" s="86"/>
      <c r="CM113" s="46" t="s">
        <v>3524</v>
      </c>
      <c r="CN113" s="47" t="s">
        <v>3525</v>
      </c>
      <c r="CO113" s="46" t="s">
        <v>3526</v>
      </c>
      <c r="CP113" s="86"/>
      <c r="CQ113" s="86"/>
      <c r="CR113" s="86"/>
      <c r="CS113" s="46" t="s">
        <v>3527</v>
      </c>
      <c r="CT113" s="46" t="s">
        <v>3528</v>
      </c>
      <c r="CU113" s="86"/>
      <c r="CV113" s="86"/>
      <c r="CW113" s="86"/>
      <c r="CX113" s="86"/>
      <c r="CY113" s="86"/>
      <c r="CZ113" s="86"/>
      <c r="DA113" s="86"/>
      <c r="DB113" s="86"/>
      <c r="DC113" s="46" t="s">
        <v>3529</v>
      </c>
      <c r="DD113" s="86"/>
      <c r="DE113" s="86"/>
    </row>
    <row r="114" spans="1:109" ht="15" customHeight="1">
      <c r="A114" s="61"/>
      <c r="B114" s="87"/>
      <c r="C114" s="104"/>
      <c r="D114" s="119" t="s">
        <v>3530</v>
      </c>
      <c r="E114" s="121"/>
      <c r="F114" s="121"/>
      <c r="G114" s="122"/>
      <c r="H114" s="346" t="s">
        <v>5681</v>
      </c>
      <c r="I114" s="547"/>
      <c r="J114" s="547"/>
      <c r="K114" s="547"/>
      <c r="L114" s="547"/>
      <c r="M114" s="547"/>
      <c r="N114" s="547"/>
      <c r="O114" s="547"/>
      <c r="P114" s="547"/>
      <c r="Q114" s="547"/>
      <c r="R114" s="547"/>
      <c r="S114" s="547"/>
      <c r="T114" s="547"/>
      <c r="U114" s="547"/>
      <c r="V114" s="547"/>
      <c r="W114" s="547"/>
      <c r="X114" s="547"/>
      <c r="Y114" s="547"/>
      <c r="Z114" s="547"/>
      <c r="AA114" s="547"/>
      <c r="AB114" s="547"/>
      <c r="AC114" s="547"/>
      <c r="AD114" s="89"/>
      <c r="AH114" s="84"/>
      <c r="AI114" s="84"/>
      <c r="AJ114" s="84"/>
      <c r="AK114" s="84"/>
      <c r="AL114" s="40" t="str">
        <f t="shared" si="2"/>
        <v/>
      </c>
      <c r="AM114" s="40" t="str">
        <f t="shared" si="3"/>
        <v/>
      </c>
      <c r="AO114" s="84"/>
      <c r="AP114" s="36">
        <v>112</v>
      </c>
      <c r="AQ114" s="85"/>
      <c r="AR114" s="85"/>
      <c r="AS114" s="85"/>
      <c r="AT114" s="85"/>
      <c r="AU114" s="85"/>
      <c r="AV114" s="85"/>
      <c r="AW114" s="44" t="s">
        <v>3531</v>
      </c>
      <c r="AX114" s="85"/>
      <c r="AY114" s="85"/>
      <c r="AZ114" s="85"/>
      <c r="BA114" s="85"/>
      <c r="BB114" s="85"/>
      <c r="BC114" s="85"/>
      <c r="BD114" s="44" t="s">
        <v>3532</v>
      </c>
      <c r="BE114" s="45" t="s">
        <v>3533</v>
      </c>
      <c r="BF114" s="44" t="s">
        <v>3534</v>
      </c>
      <c r="BG114" s="85"/>
      <c r="BH114" s="85"/>
      <c r="BI114" s="85"/>
      <c r="BJ114" s="44" t="s">
        <v>3535</v>
      </c>
      <c r="BK114" s="44" t="s">
        <v>3536</v>
      </c>
      <c r="BL114" s="85"/>
      <c r="BM114" s="85"/>
      <c r="BN114" s="85"/>
      <c r="BO114" s="85"/>
      <c r="BP114" s="85"/>
      <c r="BQ114" s="85"/>
      <c r="BR114" s="85"/>
      <c r="BS114" s="85"/>
      <c r="BT114" s="44" t="s">
        <v>3537</v>
      </c>
      <c r="BU114" s="85"/>
      <c r="BV114" s="85"/>
      <c r="BW114" s="84"/>
      <c r="BX114" s="84"/>
      <c r="BY114" s="84"/>
      <c r="BZ114" s="86"/>
      <c r="CA114" s="86"/>
      <c r="CB114" s="86"/>
      <c r="CC114" s="86"/>
      <c r="CD114" s="86"/>
      <c r="CE114" s="86"/>
      <c r="CF114" s="46" t="s">
        <v>3538</v>
      </c>
      <c r="CG114" s="86"/>
      <c r="CH114" s="86"/>
      <c r="CI114" s="86"/>
      <c r="CJ114" s="86"/>
      <c r="CK114" s="86"/>
      <c r="CL114" s="86"/>
      <c r="CM114" s="46" t="s">
        <v>3539</v>
      </c>
      <c r="CN114" s="47" t="s">
        <v>3540</v>
      </c>
      <c r="CO114" s="46" t="s">
        <v>3541</v>
      </c>
      <c r="CP114" s="86"/>
      <c r="CQ114" s="86"/>
      <c r="CR114" s="86"/>
      <c r="CS114" s="46" t="s">
        <v>3542</v>
      </c>
      <c r="CT114" s="46" t="s">
        <v>2761</v>
      </c>
      <c r="CU114" s="86"/>
      <c r="CV114" s="86"/>
      <c r="CW114" s="86"/>
      <c r="CX114" s="86"/>
      <c r="CY114" s="86"/>
      <c r="CZ114" s="86"/>
      <c r="DA114" s="86"/>
      <c r="DB114" s="86"/>
      <c r="DC114" s="46" t="s">
        <v>3543</v>
      </c>
      <c r="DD114" s="86"/>
      <c r="DE114" s="86"/>
    </row>
    <row r="115" spans="1:109" ht="6.75" customHeight="1">
      <c r="A115" s="61"/>
      <c r="B115" s="87"/>
      <c r="C115" s="104"/>
      <c r="D115" s="124"/>
      <c r="E115" s="124"/>
      <c r="F115" s="124"/>
      <c r="G115" s="125"/>
      <c r="H115" s="126"/>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89"/>
      <c r="AH115" s="84"/>
      <c r="AI115" s="84"/>
      <c r="AJ115" s="84"/>
      <c r="AK115" s="84"/>
      <c r="AL115" s="40" t="str">
        <f t="shared" si="2"/>
        <v/>
      </c>
      <c r="AM115" s="40" t="str">
        <f t="shared" si="3"/>
        <v/>
      </c>
      <c r="AO115" s="84"/>
      <c r="AP115" s="36">
        <v>113</v>
      </c>
      <c r="AQ115" s="85"/>
      <c r="AR115" s="85"/>
      <c r="AS115" s="85"/>
      <c r="AT115" s="85"/>
      <c r="AU115" s="85"/>
      <c r="AV115" s="85"/>
      <c r="AW115" s="44" t="s">
        <v>3544</v>
      </c>
      <c r="AX115" s="85"/>
      <c r="AY115" s="85"/>
      <c r="AZ115" s="85"/>
      <c r="BA115" s="85"/>
      <c r="BB115" s="85"/>
      <c r="BC115" s="85"/>
      <c r="BD115" s="44" t="s">
        <v>3545</v>
      </c>
      <c r="BE115" s="45" t="s">
        <v>3546</v>
      </c>
      <c r="BF115" s="44" t="s">
        <v>3547</v>
      </c>
      <c r="BG115" s="85"/>
      <c r="BH115" s="85"/>
      <c r="BI115" s="85"/>
      <c r="BJ115" s="44" t="s">
        <v>3548</v>
      </c>
      <c r="BK115" s="44" t="s">
        <v>3549</v>
      </c>
      <c r="BL115" s="85"/>
      <c r="BM115" s="85"/>
      <c r="BN115" s="85"/>
      <c r="BO115" s="85"/>
      <c r="BP115" s="85"/>
      <c r="BQ115" s="85"/>
      <c r="BR115" s="85"/>
      <c r="BS115" s="85"/>
      <c r="BT115" s="44" t="s">
        <v>3550</v>
      </c>
      <c r="BU115" s="85"/>
      <c r="BV115" s="85"/>
      <c r="BW115" s="84"/>
      <c r="BX115" s="84"/>
      <c r="BY115" s="84"/>
      <c r="BZ115" s="86"/>
      <c r="CA115" s="86"/>
      <c r="CB115" s="86"/>
      <c r="CC115" s="86"/>
      <c r="CD115" s="86"/>
      <c r="CE115" s="86"/>
      <c r="CF115" s="46" t="s">
        <v>158</v>
      </c>
      <c r="CG115" s="86"/>
      <c r="CH115" s="86"/>
      <c r="CI115" s="86"/>
      <c r="CJ115" s="86"/>
      <c r="CK115" s="86"/>
      <c r="CL115" s="86"/>
      <c r="CM115" s="46" t="s">
        <v>3551</v>
      </c>
      <c r="CN115" s="47" t="s">
        <v>3552</v>
      </c>
      <c r="CO115" s="46" t="s">
        <v>3553</v>
      </c>
      <c r="CP115" s="86"/>
      <c r="CQ115" s="86"/>
      <c r="CR115" s="86"/>
      <c r="CS115" s="46" t="s">
        <v>3554</v>
      </c>
      <c r="CT115" s="46" t="s">
        <v>3555</v>
      </c>
      <c r="CU115" s="86"/>
      <c r="CV115" s="86"/>
      <c r="CW115" s="86"/>
      <c r="CX115" s="86"/>
      <c r="CY115" s="86"/>
      <c r="CZ115" s="86"/>
      <c r="DA115" s="86"/>
      <c r="DB115" s="86"/>
      <c r="DC115" s="46" t="s">
        <v>3556</v>
      </c>
      <c r="DD115" s="86"/>
      <c r="DE115" s="86"/>
    </row>
    <row r="116" spans="1:109" ht="15" customHeight="1">
      <c r="A116" s="61"/>
      <c r="B116" s="87"/>
      <c r="C116" s="104"/>
      <c r="D116" s="119" t="s">
        <v>3557</v>
      </c>
      <c r="E116" s="119"/>
      <c r="F116" s="119"/>
      <c r="G116" s="127"/>
      <c r="H116" s="346" t="s">
        <v>5682</v>
      </c>
      <c r="I116" s="547"/>
      <c r="J116" s="547"/>
      <c r="K116" s="547"/>
      <c r="L116" s="547"/>
      <c r="M116" s="547"/>
      <c r="N116" s="547"/>
      <c r="O116" s="547"/>
      <c r="P116" s="547"/>
      <c r="Q116" s="547"/>
      <c r="R116" s="547"/>
      <c r="S116" s="547"/>
      <c r="T116" s="547"/>
      <c r="U116" s="547"/>
      <c r="V116" s="547"/>
      <c r="W116" s="547"/>
      <c r="X116" s="547"/>
      <c r="Y116" s="547"/>
      <c r="Z116" s="547"/>
      <c r="AA116" s="547"/>
      <c r="AB116" s="547"/>
      <c r="AC116" s="547"/>
      <c r="AD116" s="89"/>
      <c r="AH116" s="84"/>
      <c r="AI116" s="84"/>
      <c r="AJ116" s="84"/>
      <c r="AK116" s="84"/>
      <c r="AL116" s="40" t="str">
        <f t="shared" si="2"/>
        <v/>
      </c>
      <c r="AM116" s="40" t="str">
        <f t="shared" si="3"/>
        <v/>
      </c>
      <c r="AO116" s="84"/>
      <c r="AP116" s="36">
        <v>114</v>
      </c>
      <c r="AQ116" s="85"/>
      <c r="AR116" s="85"/>
      <c r="AS116" s="85"/>
      <c r="AT116" s="85"/>
      <c r="AU116" s="85"/>
      <c r="AV116" s="85"/>
      <c r="AW116" s="44" t="s">
        <v>3558</v>
      </c>
      <c r="AX116" s="85"/>
      <c r="AY116" s="85"/>
      <c r="AZ116" s="85"/>
      <c r="BA116" s="85"/>
      <c r="BB116" s="85"/>
      <c r="BC116" s="85"/>
      <c r="BD116" s="44" t="s">
        <v>3559</v>
      </c>
      <c r="BE116" s="45" t="s">
        <v>3560</v>
      </c>
      <c r="BF116" s="44" t="s">
        <v>3561</v>
      </c>
      <c r="BG116" s="85"/>
      <c r="BH116" s="85"/>
      <c r="BI116" s="85"/>
      <c r="BJ116" s="44" t="s">
        <v>3562</v>
      </c>
      <c r="BK116" s="44" t="s">
        <v>3563</v>
      </c>
      <c r="BL116" s="85"/>
      <c r="BM116" s="85"/>
      <c r="BN116" s="85"/>
      <c r="BO116" s="85"/>
      <c r="BP116" s="85"/>
      <c r="BQ116" s="85"/>
      <c r="BR116" s="85"/>
      <c r="BS116" s="85"/>
      <c r="BT116" s="44" t="s">
        <v>3564</v>
      </c>
      <c r="BU116" s="85"/>
      <c r="BV116" s="85"/>
      <c r="BW116" s="84"/>
      <c r="BX116" s="84"/>
      <c r="BY116" s="84"/>
      <c r="BZ116" s="86"/>
      <c r="CA116" s="86"/>
      <c r="CB116" s="86"/>
      <c r="CC116" s="86"/>
      <c r="CD116" s="86"/>
      <c r="CE116" s="86"/>
      <c r="CF116" s="46" t="s">
        <v>3565</v>
      </c>
      <c r="CG116" s="86"/>
      <c r="CH116" s="86"/>
      <c r="CI116" s="86"/>
      <c r="CJ116" s="86"/>
      <c r="CK116" s="86"/>
      <c r="CL116" s="86"/>
      <c r="CM116" s="46" t="s">
        <v>3566</v>
      </c>
      <c r="CN116" s="47" t="s">
        <v>3567</v>
      </c>
      <c r="CO116" s="46" t="s">
        <v>3568</v>
      </c>
      <c r="CP116" s="86"/>
      <c r="CQ116" s="86"/>
      <c r="CR116" s="86"/>
      <c r="CS116" s="46" t="s">
        <v>3569</v>
      </c>
      <c r="CT116" s="46" t="s">
        <v>3570</v>
      </c>
      <c r="CU116" s="86"/>
      <c r="CV116" s="86"/>
      <c r="CW116" s="86"/>
      <c r="CX116" s="86"/>
      <c r="CY116" s="86"/>
      <c r="CZ116" s="86"/>
      <c r="DA116" s="86"/>
      <c r="DB116" s="86"/>
      <c r="DC116" s="46" t="s">
        <v>3571</v>
      </c>
      <c r="DD116" s="86"/>
      <c r="DE116" s="86"/>
    </row>
    <row r="117" spans="1:109" ht="15" customHeight="1" thickBot="1">
      <c r="A117" s="61"/>
      <c r="B117" s="114"/>
      <c r="C117" s="115"/>
      <c r="D117" s="128"/>
      <c r="E117" s="128"/>
      <c r="F117" s="128"/>
      <c r="G117" s="129"/>
      <c r="H117" s="129"/>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16"/>
      <c r="AH117" s="84"/>
      <c r="AI117" s="84"/>
      <c r="AJ117" s="84"/>
      <c r="AK117" s="84"/>
      <c r="AL117" s="40" t="str">
        <f t="shared" si="2"/>
        <v/>
      </c>
      <c r="AM117" s="40" t="str">
        <f t="shared" si="3"/>
        <v/>
      </c>
      <c r="AO117" s="84"/>
      <c r="AP117" s="36">
        <v>115</v>
      </c>
      <c r="AQ117" s="85"/>
      <c r="AR117" s="85"/>
      <c r="AS117" s="85"/>
      <c r="AT117" s="85"/>
      <c r="AU117" s="85"/>
      <c r="AV117" s="85"/>
      <c r="AW117" s="44" t="s">
        <v>3572</v>
      </c>
      <c r="AX117" s="85"/>
      <c r="AY117" s="85"/>
      <c r="AZ117" s="85"/>
      <c r="BA117" s="85"/>
      <c r="BB117" s="85"/>
      <c r="BC117" s="85"/>
      <c r="BD117" s="44" t="s">
        <v>3573</v>
      </c>
      <c r="BE117" s="45" t="s">
        <v>3574</v>
      </c>
      <c r="BF117" s="85"/>
      <c r="BG117" s="85"/>
      <c r="BH117" s="85"/>
      <c r="BI117" s="85"/>
      <c r="BJ117" s="44" t="s">
        <v>3575</v>
      </c>
      <c r="BK117" s="44" t="s">
        <v>3576</v>
      </c>
      <c r="BL117" s="85"/>
      <c r="BM117" s="85"/>
      <c r="BN117" s="85"/>
      <c r="BO117" s="85"/>
      <c r="BP117" s="85"/>
      <c r="BQ117" s="85"/>
      <c r="BR117" s="85"/>
      <c r="BS117" s="85"/>
      <c r="BT117" s="44" t="s">
        <v>3577</v>
      </c>
      <c r="BU117" s="85"/>
      <c r="BV117" s="85"/>
      <c r="BW117" s="84"/>
      <c r="BX117" s="84"/>
      <c r="BY117" s="84"/>
      <c r="BZ117" s="86"/>
      <c r="CA117" s="86"/>
      <c r="CB117" s="86"/>
      <c r="CC117" s="86"/>
      <c r="CD117" s="86"/>
      <c r="CE117" s="86"/>
      <c r="CF117" s="46" t="s">
        <v>3578</v>
      </c>
      <c r="CG117" s="86"/>
      <c r="CH117" s="86"/>
      <c r="CI117" s="86"/>
      <c r="CJ117" s="86"/>
      <c r="CK117" s="86"/>
      <c r="CL117" s="86"/>
      <c r="CM117" s="46" t="s">
        <v>3579</v>
      </c>
      <c r="CN117" s="47" t="s">
        <v>3580</v>
      </c>
      <c r="CO117" s="46"/>
      <c r="CP117" s="86"/>
      <c r="CQ117" s="86"/>
      <c r="CR117" s="86"/>
      <c r="CS117" s="46" t="s">
        <v>3581</v>
      </c>
      <c r="CT117" s="46" t="s">
        <v>1184</v>
      </c>
      <c r="CU117" s="86"/>
      <c r="CV117" s="86"/>
      <c r="CW117" s="86"/>
      <c r="CX117" s="86"/>
      <c r="CY117" s="86"/>
      <c r="CZ117" s="86"/>
      <c r="DA117" s="86"/>
      <c r="DB117" s="86"/>
      <c r="DC117" s="46" t="s">
        <v>3582</v>
      </c>
      <c r="DD117" s="86"/>
      <c r="DE117" s="86"/>
    </row>
    <row r="118" spans="1:109" ht="15" customHeight="1" thickBot="1">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H118" s="84"/>
      <c r="AI118" s="84"/>
      <c r="AJ118" s="84"/>
      <c r="AK118" s="84"/>
      <c r="AL118" s="40" t="str">
        <f t="shared" si="2"/>
        <v/>
      </c>
      <c r="AM118" s="40" t="str">
        <f t="shared" si="3"/>
        <v/>
      </c>
      <c r="AO118" s="84"/>
      <c r="AP118" s="36">
        <v>116</v>
      </c>
      <c r="AQ118" s="85"/>
      <c r="AR118" s="85"/>
      <c r="AS118" s="85"/>
      <c r="AT118" s="85"/>
      <c r="AU118" s="85"/>
      <c r="AV118" s="85"/>
      <c r="AW118" s="44" t="s">
        <v>3583</v>
      </c>
      <c r="AX118" s="85"/>
      <c r="AY118" s="85"/>
      <c r="AZ118" s="85"/>
      <c r="BA118" s="85"/>
      <c r="BB118" s="85"/>
      <c r="BC118" s="85"/>
      <c r="BD118" s="44" t="s">
        <v>3584</v>
      </c>
      <c r="BE118" s="45" t="s">
        <v>3585</v>
      </c>
      <c r="BF118" s="85"/>
      <c r="BG118" s="85"/>
      <c r="BH118" s="85"/>
      <c r="BI118" s="85"/>
      <c r="BJ118" s="44" t="s">
        <v>3586</v>
      </c>
      <c r="BK118" s="44" t="s">
        <v>3587</v>
      </c>
      <c r="BL118" s="85"/>
      <c r="BM118" s="85"/>
      <c r="BN118" s="85"/>
      <c r="BO118" s="85"/>
      <c r="BP118" s="85"/>
      <c r="BQ118" s="85"/>
      <c r="BR118" s="85"/>
      <c r="BS118" s="85"/>
      <c r="BT118" s="44" t="s">
        <v>3588</v>
      </c>
      <c r="BU118" s="85"/>
      <c r="BV118" s="85"/>
      <c r="BW118" s="84"/>
      <c r="BX118" s="84"/>
      <c r="BY118" s="84"/>
      <c r="BZ118" s="86"/>
      <c r="CA118" s="86"/>
      <c r="CB118" s="86"/>
      <c r="CC118" s="86"/>
      <c r="CD118" s="86"/>
      <c r="CE118" s="86"/>
      <c r="CF118" s="46" t="s">
        <v>3589</v>
      </c>
      <c r="CG118" s="86"/>
      <c r="CH118" s="86"/>
      <c r="CI118" s="86"/>
      <c r="CJ118" s="86"/>
      <c r="CK118" s="86"/>
      <c r="CL118" s="86"/>
      <c r="CM118" s="46" t="s">
        <v>3567</v>
      </c>
      <c r="CN118" s="47" t="s">
        <v>3590</v>
      </c>
      <c r="CO118" s="86"/>
      <c r="CP118" s="86"/>
      <c r="CQ118" s="86"/>
      <c r="CR118" s="86"/>
      <c r="CS118" s="46" t="s">
        <v>3591</v>
      </c>
      <c r="CT118" s="46" t="s">
        <v>3592</v>
      </c>
      <c r="CU118" s="86"/>
      <c r="CV118" s="86"/>
      <c r="CW118" s="86"/>
      <c r="CX118" s="86"/>
      <c r="CY118" s="86"/>
      <c r="CZ118" s="86"/>
      <c r="DA118" s="86"/>
      <c r="DB118" s="86"/>
      <c r="DC118" s="46" t="s">
        <v>2100</v>
      </c>
      <c r="DD118" s="86"/>
      <c r="DE118" s="86"/>
    </row>
    <row r="119" spans="1:109" ht="15" customHeight="1">
      <c r="A119" s="61"/>
      <c r="B119" s="81"/>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3"/>
      <c r="AH119" s="84"/>
      <c r="AI119" s="84"/>
      <c r="AJ119" s="84"/>
      <c r="AK119" s="84"/>
      <c r="AL119" s="40" t="str">
        <f t="shared" si="2"/>
        <v/>
      </c>
      <c r="AM119" s="40" t="str">
        <f t="shared" si="3"/>
        <v/>
      </c>
      <c r="AO119" s="84"/>
      <c r="AP119" s="36">
        <v>117</v>
      </c>
      <c r="AQ119" s="85"/>
      <c r="AR119" s="85"/>
      <c r="AS119" s="85"/>
      <c r="AT119" s="85"/>
      <c r="AU119" s="85"/>
      <c r="AV119" s="85"/>
      <c r="AW119" s="44" t="s">
        <v>3593</v>
      </c>
      <c r="AX119" s="85"/>
      <c r="AY119" s="85"/>
      <c r="AZ119" s="85"/>
      <c r="BA119" s="85"/>
      <c r="BB119" s="85"/>
      <c r="BC119" s="85"/>
      <c r="BD119" s="44" t="s">
        <v>3594</v>
      </c>
      <c r="BE119" s="45" t="s">
        <v>3595</v>
      </c>
      <c r="BF119" s="85"/>
      <c r="BG119" s="85"/>
      <c r="BH119" s="85"/>
      <c r="BI119" s="85"/>
      <c r="BJ119" s="44" t="s">
        <v>3596</v>
      </c>
      <c r="BK119" s="44" t="s">
        <v>3597</v>
      </c>
      <c r="BL119" s="85"/>
      <c r="BM119" s="85"/>
      <c r="BN119" s="85"/>
      <c r="BO119" s="85"/>
      <c r="BP119" s="85"/>
      <c r="BQ119" s="85"/>
      <c r="BR119" s="85"/>
      <c r="BS119" s="85"/>
      <c r="BT119" s="44" t="s">
        <v>3598</v>
      </c>
      <c r="BU119" s="85"/>
      <c r="BV119" s="85"/>
      <c r="BW119" s="84"/>
      <c r="BX119" s="84"/>
      <c r="BY119" s="84"/>
      <c r="BZ119" s="86"/>
      <c r="CA119" s="86"/>
      <c r="CB119" s="86"/>
      <c r="CC119" s="86"/>
      <c r="CD119" s="86"/>
      <c r="CE119" s="86"/>
      <c r="CF119" s="46" t="s">
        <v>3599</v>
      </c>
      <c r="CG119" s="86"/>
      <c r="CH119" s="86"/>
      <c r="CI119" s="86"/>
      <c r="CJ119" s="86"/>
      <c r="CK119" s="86"/>
      <c r="CL119" s="86"/>
      <c r="CM119" s="46" t="s">
        <v>2349</v>
      </c>
      <c r="CN119" s="47" t="s">
        <v>3600</v>
      </c>
      <c r="CO119" s="86"/>
      <c r="CP119" s="86"/>
      <c r="CQ119" s="86"/>
      <c r="CR119" s="86"/>
      <c r="CS119" s="46" t="s">
        <v>3601</v>
      </c>
      <c r="CT119" s="46" t="s">
        <v>3602</v>
      </c>
      <c r="CU119" s="86"/>
      <c r="CV119" s="86"/>
      <c r="CW119" s="86"/>
      <c r="CX119" s="86"/>
      <c r="CY119" s="86"/>
      <c r="CZ119" s="86"/>
      <c r="DA119" s="86"/>
      <c r="DB119" s="86"/>
      <c r="DC119" s="46" t="s">
        <v>3603</v>
      </c>
      <c r="DD119" s="86"/>
      <c r="DE119" s="86"/>
    </row>
    <row r="120" spans="1:109" ht="24" customHeight="1">
      <c r="A120" s="61"/>
      <c r="B120" s="87"/>
      <c r="C120" s="330" t="s">
        <v>3604</v>
      </c>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89"/>
      <c r="AH120" s="84"/>
      <c r="AI120" s="84"/>
      <c r="AJ120" s="84"/>
      <c r="AK120" s="84"/>
      <c r="AL120" s="40" t="str">
        <f t="shared" si="2"/>
        <v/>
      </c>
      <c r="AM120" s="40" t="str">
        <f t="shared" si="3"/>
        <v/>
      </c>
      <c r="AO120" s="84"/>
      <c r="AP120" s="36">
        <v>118</v>
      </c>
      <c r="AQ120" s="85"/>
      <c r="AR120" s="85"/>
      <c r="AS120" s="85"/>
      <c r="AT120" s="85"/>
      <c r="AU120" s="85"/>
      <c r="AV120" s="85"/>
      <c r="AW120" s="44" t="s">
        <v>3605</v>
      </c>
      <c r="AX120" s="85"/>
      <c r="AY120" s="85"/>
      <c r="AZ120" s="85"/>
      <c r="BA120" s="85"/>
      <c r="BB120" s="85"/>
      <c r="BC120" s="85"/>
      <c r="BD120" s="44" t="s">
        <v>3606</v>
      </c>
      <c r="BE120" s="45" t="s">
        <v>3607</v>
      </c>
      <c r="BF120" s="85"/>
      <c r="BG120" s="85"/>
      <c r="BH120" s="85"/>
      <c r="BI120" s="85"/>
      <c r="BJ120" s="44" t="s">
        <v>3608</v>
      </c>
      <c r="BK120" s="44" t="s">
        <v>3609</v>
      </c>
      <c r="BL120" s="85"/>
      <c r="BM120" s="85"/>
      <c r="BN120" s="85"/>
      <c r="BO120" s="85"/>
      <c r="BP120" s="85"/>
      <c r="BQ120" s="85"/>
      <c r="BR120" s="85"/>
      <c r="BS120" s="85"/>
      <c r="BT120" s="44" t="s">
        <v>3610</v>
      </c>
      <c r="BU120" s="85"/>
      <c r="BV120" s="85"/>
      <c r="BW120" s="84"/>
      <c r="BX120" s="84"/>
      <c r="BY120" s="84"/>
      <c r="BZ120" s="86"/>
      <c r="CA120" s="86"/>
      <c r="CB120" s="86"/>
      <c r="CC120" s="86"/>
      <c r="CD120" s="86"/>
      <c r="CE120" s="86"/>
      <c r="CF120" s="46" t="s">
        <v>3611</v>
      </c>
      <c r="CG120" s="86"/>
      <c r="CH120" s="86"/>
      <c r="CI120" s="86"/>
      <c r="CJ120" s="86"/>
      <c r="CK120" s="86"/>
      <c r="CL120" s="86"/>
      <c r="CM120" s="46" t="s">
        <v>3612</v>
      </c>
      <c r="CN120" s="47" t="s">
        <v>3613</v>
      </c>
      <c r="CO120" s="86"/>
      <c r="CP120" s="86"/>
      <c r="CQ120" s="86"/>
      <c r="CR120" s="86"/>
      <c r="CS120" s="46" t="s">
        <v>3614</v>
      </c>
      <c r="CT120" s="46" t="s">
        <v>3615</v>
      </c>
      <c r="CU120" s="86"/>
      <c r="CV120" s="86"/>
      <c r="CW120" s="86"/>
      <c r="CX120" s="86"/>
      <c r="CY120" s="86"/>
      <c r="CZ120" s="86"/>
      <c r="DA120" s="86"/>
      <c r="DB120" s="86"/>
      <c r="DC120" s="46" t="s">
        <v>3616</v>
      </c>
      <c r="DD120" s="86"/>
      <c r="DE120" s="86"/>
    </row>
    <row r="121" spans="1:109" ht="6.75" customHeight="1">
      <c r="A121" s="61"/>
      <c r="B121" s="87"/>
      <c r="C121" s="104"/>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c r="AA121" s="104"/>
      <c r="AB121" s="104"/>
      <c r="AC121" s="104"/>
      <c r="AD121" s="89"/>
      <c r="AH121" s="84"/>
      <c r="AI121" s="84"/>
      <c r="AJ121" s="84"/>
      <c r="AK121" s="84"/>
      <c r="AL121" s="40" t="str">
        <f t="shared" si="2"/>
        <v/>
      </c>
      <c r="AM121" s="40" t="str">
        <f t="shared" si="3"/>
        <v/>
      </c>
      <c r="AO121" s="84"/>
      <c r="AP121" s="36">
        <v>119</v>
      </c>
      <c r="AQ121" s="85"/>
      <c r="AR121" s="85"/>
      <c r="AS121" s="85"/>
      <c r="AT121" s="85"/>
      <c r="AU121" s="85"/>
      <c r="AV121" s="85"/>
      <c r="AW121" s="44" t="s">
        <v>3617</v>
      </c>
      <c r="AX121" s="85"/>
      <c r="AY121" s="85"/>
      <c r="AZ121" s="85"/>
      <c r="BA121" s="85"/>
      <c r="BB121" s="85"/>
      <c r="BC121" s="85"/>
      <c r="BD121" s="44" t="s">
        <v>3618</v>
      </c>
      <c r="BE121" s="45" t="s">
        <v>3619</v>
      </c>
      <c r="BF121" s="85"/>
      <c r="BG121" s="85"/>
      <c r="BH121" s="85"/>
      <c r="BI121" s="85"/>
      <c r="BJ121" s="44" t="s">
        <v>3620</v>
      </c>
      <c r="BK121" s="44" t="s">
        <v>3621</v>
      </c>
      <c r="BL121" s="85"/>
      <c r="BM121" s="85"/>
      <c r="BN121" s="85"/>
      <c r="BO121" s="85"/>
      <c r="BP121" s="85"/>
      <c r="BQ121" s="85"/>
      <c r="BR121" s="85"/>
      <c r="BS121" s="85"/>
      <c r="BT121" s="44" t="s">
        <v>3622</v>
      </c>
      <c r="BU121" s="85"/>
      <c r="BV121" s="85"/>
      <c r="BW121" s="84"/>
      <c r="BX121" s="84"/>
      <c r="BY121" s="84"/>
      <c r="BZ121" s="86"/>
      <c r="CA121" s="86"/>
      <c r="CB121" s="86"/>
      <c r="CC121" s="86"/>
      <c r="CD121" s="86"/>
      <c r="CE121" s="86"/>
      <c r="CF121" s="46" t="s">
        <v>3623</v>
      </c>
      <c r="CG121" s="86"/>
      <c r="CH121" s="86"/>
      <c r="CI121" s="86"/>
      <c r="CJ121" s="86"/>
      <c r="CK121" s="86"/>
      <c r="CL121" s="86"/>
      <c r="CM121" s="46" t="s">
        <v>3624</v>
      </c>
      <c r="CN121" s="47" t="s">
        <v>3625</v>
      </c>
      <c r="CO121" s="86"/>
      <c r="CP121" s="86"/>
      <c r="CQ121" s="86"/>
      <c r="CR121" s="86"/>
      <c r="CS121" s="46" t="s">
        <v>3626</v>
      </c>
      <c r="CT121" s="46" t="s">
        <v>3627</v>
      </c>
      <c r="CU121" s="86"/>
      <c r="CV121" s="86"/>
      <c r="CW121" s="86"/>
      <c r="CX121" s="86"/>
      <c r="CY121" s="86"/>
      <c r="CZ121" s="86"/>
      <c r="DA121" s="86"/>
      <c r="DB121" s="86"/>
      <c r="DC121" s="46" t="s">
        <v>3628</v>
      </c>
      <c r="DD121" s="86"/>
      <c r="DE121" s="86"/>
    </row>
    <row r="122" spans="1:109" ht="15" customHeight="1">
      <c r="A122" s="61"/>
      <c r="B122" s="87"/>
      <c r="C122" s="104"/>
      <c r="D122" s="130" t="s">
        <v>3629</v>
      </c>
      <c r="E122" s="104"/>
      <c r="F122" s="104"/>
      <c r="G122" s="548" t="s">
        <v>5683</v>
      </c>
      <c r="H122" s="547"/>
      <c r="I122" s="547"/>
      <c r="J122" s="547"/>
      <c r="K122" s="547"/>
      <c r="L122" s="547"/>
      <c r="M122" s="547"/>
      <c r="N122" s="547"/>
      <c r="O122" s="547"/>
      <c r="P122" s="547"/>
      <c r="Q122" s="547"/>
      <c r="R122" s="547"/>
      <c r="S122" s="547"/>
      <c r="T122" s="547"/>
      <c r="U122" s="547"/>
      <c r="V122" s="547"/>
      <c r="W122" s="547"/>
      <c r="X122" s="547"/>
      <c r="Y122" s="547"/>
      <c r="Z122" s="547"/>
      <c r="AA122" s="547"/>
      <c r="AB122" s="547"/>
      <c r="AC122" s="547"/>
      <c r="AD122" s="89"/>
      <c r="AH122" s="84"/>
      <c r="AI122" s="84"/>
      <c r="AJ122" s="84"/>
      <c r="AK122" s="84"/>
      <c r="AL122" s="40" t="str">
        <f t="shared" si="2"/>
        <v/>
      </c>
      <c r="AM122" s="40" t="str">
        <f t="shared" si="3"/>
        <v/>
      </c>
      <c r="AO122" s="84"/>
      <c r="AP122" s="36">
        <v>120</v>
      </c>
      <c r="AQ122" s="85"/>
      <c r="AR122" s="85"/>
      <c r="AS122" s="85"/>
      <c r="AT122" s="85"/>
      <c r="AU122" s="85"/>
      <c r="AV122" s="85"/>
      <c r="AW122" s="44" t="s">
        <v>3630</v>
      </c>
      <c r="AX122" s="85"/>
      <c r="AY122" s="85"/>
      <c r="AZ122" s="85"/>
      <c r="BA122" s="85"/>
      <c r="BB122" s="85"/>
      <c r="BC122" s="85"/>
      <c r="BD122" s="44" t="s">
        <v>3631</v>
      </c>
      <c r="BE122" s="45" t="s">
        <v>3632</v>
      </c>
      <c r="BF122" s="85"/>
      <c r="BG122" s="85"/>
      <c r="BH122" s="85"/>
      <c r="BI122" s="85"/>
      <c r="BJ122" s="44" t="s">
        <v>3633</v>
      </c>
      <c r="BK122" s="44" t="s">
        <v>3634</v>
      </c>
      <c r="BL122" s="85"/>
      <c r="BM122" s="85"/>
      <c r="BN122" s="85"/>
      <c r="BO122" s="85"/>
      <c r="BP122" s="85"/>
      <c r="BQ122" s="85"/>
      <c r="BR122" s="85"/>
      <c r="BS122" s="85"/>
      <c r="BT122" s="44" t="s">
        <v>3635</v>
      </c>
      <c r="BU122" s="85"/>
      <c r="BV122" s="85"/>
      <c r="BW122" s="84"/>
      <c r="BX122" s="84"/>
      <c r="BY122" s="84"/>
      <c r="BZ122" s="86"/>
      <c r="CA122" s="86"/>
      <c r="CB122" s="86"/>
      <c r="CC122" s="86"/>
      <c r="CD122" s="86"/>
      <c r="CE122" s="86"/>
      <c r="CF122" s="47" t="s">
        <v>3636</v>
      </c>
      <c r="CG122" s="86"/>
      <c r="CH122" s="86"/>
      <c r="CI122" s="86"/>
      <c r="CJ122" s="86"/>
      <c r="CK122" s="86"/>
      <c r="CL122" s="86"/>
      <c r="CM122" s="46" t="s">
        <v>3637</v>
      </c>
      <c r="CN122" s="47" t="s">
        <v>3638</v>
      </c>
      <c r="CO122" s="86"/>
      <c r="CP122" s="86"/>
      <c r="CQ122" s="86"/>
      <c r="CR122" s="86"/>
      <c r="CS122" s="46" t="s">
        <v>3639</v>
      </c>
      <c r="CT122" s="46" t="s">
        <v>3640</v>
      </c>
      <c r="CU122" s="86"/>
      <c r="CV122" s="86"/>
      <c r="CW122" s="86"/>
      <c r="CX122" s="86"/>
      <c r="CY122" s="86"/>
      <c r="CZ122" s="86"/>
      <c r="DA122" s="86"/>
      <c r="DB122" s="86"/>
      <c r="DC122" s="46" t="s">
        <v>3641</v>
      </c>
      <c r="DD122" s="86"/>
      <c r="DE122" s="86"/>
    </row>
    <row r="123" spans="1:109" ht="15" customHeight="1">
      <c r="A123" s="61"/>
      <c r="B123" s="87"/>
      <c r="C123" s="104"/>
      <c r="D123" s="130" t="s">
        <v>3642</v>
      </c>
      <c r="E123" s="104"/>
      <c r="F123" s="104"/>
      <c r="G123" s="104"/>
      <c r="H123" s="104"/>
      <c r="I123" s="104"/>
      <c r="J123" s="104"/>
      <c r="K123" s="549" t="s">
        <v>5684</v>
      </c>
      <c r="L123" s="545"/>
      <c r="M123" s="545"/>
      <c r="N123" s="545"/>
      <c r="O123" s="545"/>
      <c r="P123" s="545"/>
      <c r="Q123" s="545"/>
      <c r="R123" s="545"/>
      <c r="S123" s="545"/>
      <c r="T123" s="545"/>
      <c r="U123" s="545"/>
      <c r="V123" s="545"/>
      <c r="W123" s="545"/>
      <c r="X123" s="545"/>
      <c r="Y123" s="545"/>
      <c r="Z123" s="545"/>
      <c r="AA123" s="545"/>
      <c r="AB123" s="545"/>
      <c r="AC123" s="545"/>
      <c r="AD123" s="89"/>
      <c r="AH123" s="84"/>
      <c r="AI123" s="84"/>
      <c r="AJ123" s="84"/>
      <c r="AK123" s="84"/>
      <c r="AL123" s="40" t="str">
        <f t="shared" si="2"/>
        <v/>
      </c>
      <c r="AM123" s="40" t="str">
        <f t="shared" si="3"/>
        <v/>
      </c>
      <c r="AO123" s="84"/>
      <c r="AP123" s="36">
        <v>121</v>
      </c>
      <c r="AQ123" s="85"/>
      <c r="AR123" s="85"/>
      <c r="AS123" s="85"/>
      <c r="AT123" s="85"/>
      <c r="AU123" s="85"/>
      <c r="AV123" s="85"/>
      <c r="AW123" s="44" t="s">
        <v>3643</v>
      </c>
      <c r="AX123" s="85"/>
      <c r="AY123" s="85"/>
      <c r="AZ123" s="85"/>
      <c r="BA123" s="85"/>
      <c r="BB123" s="85"/>
      <c r="BC123" s="85"/>
      <c r="BD123" s="44" t="s">
        <v>3644</v>
      </c>
      <c r="BE123" s="45" t="s">
        <v>3645</v>
      </c>
      <c r="BF123" s="85"/>
      <c r="BG123" s="85"/>
      <c r="BH123" s="85"/>
      <c r="BI123" s="85"/>
      <c r="BJ123" s="44" t="s">
        <v>3646</v>
      </c>
      <c r="BK123" s="44" t="s">
        <v>3647</v>
      </c>
      <c r="BL123" s="85"/>
      <c r="BM123" s="85"/>
      <c r="BN123" s="85"/>
      <c r="BO123" s="85"/>
      <c r="BP123" s="85"/>
      <c r="BQ123" s="85"/>
      <c r="BR123" s="85"/>
      <c r="BS123" s="85"/>
      <c r="BT123" s="44" t="s">
        <v>3648</v>
      </c>
      <c r="BU123" s="85"/>
      <c r="BV123" s="85"/>
      <c r="BW123" s="84"/>
      <c r="BX123" s="84"/>
      <c r="BY123" s="84"/>
      <c r="BZ123" s="86"/>
      <c r="CA123" s="86"/>
      <c r="CB123" s="86"/>
      <c r="CC123" s="86"/>
      <c r="CD123" s="86"/>
      <c r="CE123" s="86"/>
      <c r="CF123" s="47" t="s">
        <v>3649</v>
      </c>
      <c r="CG123" s="86"/>
      <c r="CH123" s="86"/>
      <c r="CI123" s="86"/>
      <c r="CJ123" s="86"/>
      <c r="CK123" s="86"/>
      <c r="CL123" s="86"/>
      <c r="CM123" s="46" t="s">
        <v>3650</v>
      </c>
      <c r="CN123" s="47" t="s">
        <v>3651</v>
      </c>
      <c r="CO123" s="86"/>
      <c r="CP123" s="86"/>
      <c r="CQ123" s="86"/>
      <c r="CR123" s="86"/>
      <c r="CS123" s="46" t="s">
        <v>3652</v>
      </c>
      <c r="CT123" s="46" t="s">
        <v>3653</v>
      </c>
      <c r="CU123" s="86"/>
      <c r="CV123" s="86"/>
      <c r="CW123" s="86"/>
      <c r="CX123" s="86"/>
      <c r="CY123" s="86"/>
      <c r="CZ123" s="86"/>
      <c r="DA123" s="86"/>
      <c r="DB123" s="86"/>
      <c r="DC123" s="46" t="s">
        <v>3654</v>
      </c>
      <c r="DD123" s="86"/>
      <c r="DE123" s="86"/>
    </row>
    <row r="124" spans="1:109" ht="15" customHeight="1">
      <c r="A124" s="61"/>
      <c r="B124" s="87"/>
      <c r="C124" s="104"/>
      <c r="D124" s="130" t="s">
        <v>3655</v>
      </c>
      <c r="E124" s="104"/>
      <c r="F124" s="104"/>
      <c r="G124" s="548" t="s">
        <v>5685</v>
      </c>
      <c r="H124" s="547"/>
      <c r="I124" s="547"/>
      <c r="J124" s="547"/>
      <c r="K124" s="547"/>
      <c r="L124" s="547"/>
      <c r="M124" s="547"/>
      <c r="N124" s="547"/>
      <c r="O124" s="547"/>
      <c r="P124" s="547"/>
      <c r="Q124" s="547"/>
      <c r="R124" s="547"/>
      <c r="S124" s="547"/>
      <c r="T124" s="547"/>
      <c r="U124" s="547"/>
      <c r="V124" s="547"/>
      <c r="W124" s="547"/>
      <c r="X124" s="547"/>
      <c r="Y124" s="547"/>
      <c r="Z124" s="547"/>
      <c r="AA124" s="547"/>
      <c r="AB124" s="547"/>
      <c r="AC124" s="547"/>
      <c r="AD124" s="89"/>
      <c r="AH124" s="84"/>
      <c r="AI124" s="84"/>
      <c r="AJ124" s="84"/>
      <c r="AK124" s="84"/>
      <c r="AL124" s="40" t="str">
        <f t="shared" si="2"/>
        <v/>
      </c>
      <c r="AM124" s="40" t="str">
        <f t="shared" si="3"/>
        <v/>
      </c>
      <c r="AO124" s="84"/>
      <c r="AP124" s="36">
        <v>122</v>
      </c>
      <c r="AQ124" s="85"/>
      <c r="AR124" s="85"/>
      <c r="AS124" s="85"/>
      <c r="AT124" s="85"/>
      <c r="AU124" s="85"/>
      <c r="AV124" s="85"/>
      <c r="AW124" s="44" t="s">
        <v>3656</v>
      </c>
      <c r="AX124" s="85"/>
      <c r="AY124" s="85"/>
      <c r="AZ124" s="85"/>
      <c r="BA124" s="85"/>
      <c r="BB124" s="85"/>
      <c r="BC124" s="85"/>
      <c r="BD124" s="44" t="s">
        <v>3657</v>
      </c>
      <c r="BE124" s="45" t="s">
        <v>3658</v>
      </c>
      <c r="BF124" s="85"/>
      <c r="BG124" s="85"/>
      <c r="BH124" s="85"/>
      <c r="BI124" s="85"/>
      <c r="BJ124" s="44" t="s">
        <v>3659</v>
      </c>
      <c r="BK124" s="44" t="s">
        <v>3660</v>
      </c>
      <c r="BL124" s="85"/>
      <c r="BM124" s="85"/>
      <c r="BN124" s="85"/>
      <c r="BO124" s="85"/>
      <c r="BP124" s="85"/>
      <c r="BQ124" s="85"/>
      <c r="BR124" s="85"/>
      <c r="BS124" s="85"/>
      <c r="BT124" s="44" t="s">
        <v>3661</v>
      </c>
      <c r="BU124" s="85"/>
      <c r="BV124" s="85"/>
      <c r="BW124" s="84"/>
      <c r="BX124" s="84"/>
      <c r="BY124" s="84"/>
      <c r="BZ124" s="86"/>
      <c r="CA124" s="86"/>
      <c r="CB124" s="86"/>
      <c r="CC124" s="86"/>
      <c r="CD124" s="86"/>
      <c r="CE124" s="86"/>
      <c r="CF124" s="47" t="s">
        <v>3662</v>
      </c>
      <c r="CG124" s="86"/>
      <c r="CH124" s="86"/>
      <c r="CI124" s="86"/>
      <c r="CJ124" s="86"/>
      <c r="CK124" s="86"/>
      <c r="CL124" s="86"/>
      <c r="CM124" s="46" t="s">
        <v>3663</v>
      </c>
      <c r="CN124" s="47" t="s">
        <v>3664</v>
      </c>
      <c r="CO124" s="86"/>
      <c r="CP124" s="86"/>
      <c r="CQ124" s="86"/>
      <c r="CR124" s="86"/>
      <c r="CS124" s="46" t="s">
        <v>3665</v>
      </c>
      <c r="CT124" s="46" t="s">
        <v>3666</v>
      </c>
      <c r="CU124" s="86"/>
      <c r="CV124" s="86"/>
      <c r="CW124" s="86"/>
      <c r="CX124" s="86"/>
      <c r="CY124" s="86"/>
      <c r="CZ124" s="86"/>
      <c r="DA124" s="86"/>
      <c r="DB124" s="86"/>
      <c r="DC124" s="46" t="s">
        <v>3667</v>
      </c>
      <c r="DD124" s="86"/>
      <c r="DE124" s="86"/>
    </row>
    <row r="125" spans="1:109" ht="15" customHeight="1">
      <c r="A125" s="61"/>
      <c r="B125" s="87"/>
      <c r="C125" s="104"/>
      <c r="D125" s="130" t="s">
        <v>3668</v>
      </c>
      <c r="E125" s="104"/>
      <c r="F125" s="104"/>
      <c r="G125" s="104"/>
      <c r="H125" s="104"/>
      <c r="I125" s="549" t="s">
        <v>5686</v>
      </c>
      <c r="J125" s="545"/>
      <c r="K125" s="545"/>
      <c r="L125" s="545"/>
      <c r="M125" s="545"/>
      <c r="N125" s="545"/>
      <c r="O125" s="545"/>
      <c r="P125" s="545"/>
      <c r="Q125" s="545"/>
      <c r="R125" s="545"/>
      <c r="S125" s="545"/>
      <c r="T125" s="545"/>
      <c r="U125" s="545"/>
      <c r="V125" s="545"/>
      <c r="W125" s="545"/>
      <c r="X125" s="545"/>
      <c r="Y125" s="545"/>
      <c r="Z125" s="545"/>
      <c r="AA125" s="545"/>
      <c r="AB125" s="545"/>
      <c r="AC125" s="545"/>
      <c r="AD125" s="89"/>
      <c r="AH125" s="84"/>
      <c r="AI125" s="84"/>
      <c r="AJ125" s="84"/>
      <c r="AK125" s="84"/>
      <c r="AL125" s="40" t="str">
        <f t="shared" si="2"/>
        <v/>
      </c>
      <c r="AM125" s="40" t="str">
        <f t="shared" si="3"/>
        <v/>
      </c>
      <c r="AO125" s="84"/>
      <c r="AP125" s="36">
        <v>123</v>
      </c>
      <c r="AQ125" s="85"/>
      <c r="AR125" s="85"/>
      <c r="AS125" s="85"/>
      <c r="AT125" s="85"/>
      <c r="AU125" s="85"/>
      <c r="AV125" s="85"/>
      <c r="AW125" s="44" t="s">
        <v>3669</v>
      </c>
      <c r="AX125" s="85"/>
      <c r="AY125" s="85"/>
      <c r="AZ125" s="85"/>
      <c r="BA125" s="85"/>
      <c r="BB125" s="85"/>
      <c r="BC125" s="85"/>
      <c r="BD125" s="44" t="s">
        <v>3670</v>
      </c>
      <c r="BE125" s="45" t="s">
        <v>3671</v>
      </c>
      <c r="BF125" s="85"/>
      <c r="BG125" s="85"/>
      <c r="BH125" s="85"/>
      <c r="BI125" s="85"/>
      <c r="BJ125" s="44" t="s">
        <v>3672</v>
      </c>
      <c r="BK125" s="44" t="s">
        <v>3673</v>
      </c>
      <c r="BL125" s="85"/>
      <c r="BM125" s="85"/>
      <c r="BN125" s="85"/>
      <c r="BO125" s="85"/>
      <c r="BP125" s="85"/>
      <c r="BQ125" s="85"/>
      <c r="BR125" s="85"/>
      <c r="BS125" s="85"/>
      <c r="BT125" s="44" t="s">
        <v>3674</v>
      </c>
      <c r="BU125" s="85"/>
      <c r="BV125" s="85"/>
      <c r="BW125" s="84"/>
      <c r="BX125" s="84"/>
      <c r="BY125" s="84"/>
      <c r="BZ125" s="86"/>
      <c r="CA125" s="86"/>
      <c r="CB125" s="86"/>
      <c r="CC125" s="86"/>
      <c r="CD125" s="86"/>
      <c r="CE125" s="86"/>
      <c r="CF125" s="47" t="s">
        <v>487</v>
      </c>
      <c r="CG125" s="86"/>
      <c r="CH125" s="86"/>
      <c r="CI125" s="86"/>
      <c r="CJ125" s="86"/>
      <c r="CK125" s="86"/>
      <c r="CL125" s="86"/>
      <c r="CM125" s="46" t="s">
        <v>3675</v>
      </c>
      <c r="CN125" s="47" t="s">
        <v>3676</v>
      </c>
      <c r="CO125" s="86"/>
      <c r="CP125" s="86"/>
      <c r="CQ125" s="86"/>
      <c r="CR125" s="86"/>
      <c r="CS125" s="46" t="s">
        <v>3677</v>
      </c>
      <c r="CT125" s="46" t="s">
        <v>3678</v>
      </c>
      <c r="CU125" s="86"/>
      <c r="CV125" s="86"/>
      <c r="CW125" s="86"/>
      <c r="CX125" s="86"/>
      <c r="CY125" s="86"/>
      <c r="CZ125" s="86"/>
      <c r="DA125" s="86"/>
      <c r="DB125" s="86"/>
      <c r="DC125" s="46" t="s">
        <v>3679</v>
      </c>
      <c r="DD125" s="86"/>
      <c r="DE125" s="86"/>
    </row>
    <row r="126" spans="1:109" ht="15" customHeight="1">
      <c r="A126" s="61"/>
      <c r="B126" s="87"/>
      <c r="C126" s="104"/>
      <c r="D126" s="130" t="s">
        <v>3680</v>
      </c>
      <c r="E126" s="104"/>
      <c r="F126" s="104"/>
      <c r="G126" s="548">
        <v>2222235631</v>
      </c>
      <c r="H126" s="547"/>
      <c r="I126" s="547"/>
      <c r="J126" s="547"/>
      <c r="K126" s="547"/>
      <c r="L126" s="547"/>
      <c r="M126" s="547"/>
      <c r="N126" s="547"/>
      <c r="O126" s="547"/>
      <c r="P126" s="547"/>
      <c r="Q126" s="547"/>
      <c r="R126" s="130" t="s">
        <v>3681</v>
      </c>
      <c r="S126" s="130"/>
      <c r="T126" s="130"/>
      <c r="U126" s="549" t="s">
        <v>5687</v>
      </c>
      <c r="V126" s="545"/>
      <c r="W126" s="545"/>
      <c r="X126" s="545"/>
      <c r="Y126" s="545"/>
      <c r="Z126" s="545"/>
      <c r="AA126" s="545"/>
      <c r="AB126" s="545"/>
      <c r="AC126" s="545"/>
      <c r="AD126" s="89"/>
      <c r="AH126" s="84"/>
      <c r="AI126" s="84"/>
      <c r="AJ126" s="84"/>
      <c r="AK126" s="84"/>
      <c r="AL126" s="40" t="str">
        <f t="shared" si="2"/>
        <v/>
      </c>
      <c r="AM126" s="40" t="str">
        <f t="shared" si="3"/>
        <v/>
      </c>
      <c r="AO126" s="84"/>
      <c r="AP126" s="36">
        <v>124</v>
      </c>
      <c r="AQ126" s="85"/>
      <c r="AR126" s="85"/>
      <c r="AS126" s="85"/>
      <c r="AT126" s="85"/>
      <c r="AU126" s="85"/>
      <c r="AV126" s="85"/>
      <c r="AW126" s="44" t="s">
        <v>3682</v>
      </c>
      <c r="AX126" s="85"/>
      <c r="AY126" s="85"/>
      <c r="AZ126" s="85"/>
      <c r="BA126" s="85"/>
      <c r="BB126" s="85"/>
      <c r="BC126" s="85"/>
      <c r="BD126" s="44" t="s">
        <v>3683</v>
      </c>
      <c r="BE126" s="45" t="s">
        <v>3684</v>
      </c>
      <c r="BF126" s="85"/>
      <c r="BG126" s="85"/>
      <c r="BH126" s="85"/>
      <c r="BI126" s="85"/>
      <c r="BJ126" s="44" t="s">
        <v>3685</v>
      </c>
      <c r="BK126" s="44" t="s">
        <v>3686</v>
      </c>
      <c r="BL126" s="85"/>
      <c r="BM126" s="85"/>
      <c r="BN126" s="85"/>
      <c r="BO126" s="85"/>
      <c r="BP126" s="85"/>
      <c r="BQ126" s="85"/>
      <c r="BR126" s="85"/>
      <c r="BS126" s="85"/>
      <c r="BT126" s="44" t="s">
        <v>3687</v>
      </c>
      <c r="BU126" s="85"/>
      <c r="BV126" s="85"/>
      <c r="BW126" s="84"/>
      <c r="BX126" s="84"/>
      <c r="BY126" s="84"/>
      <c r="BZ126" s="86"/>
      <c r="CA126" s="86"/>
      <c r="CB126" s="86"/>
      <c r="CC126" s="86"/>
      <c r="CD126" s="86"/>
      <c r="CE126" s="86"/>
      <c r="CF126" s="47" t="s">
        <v>3688</v>
      </c>
      <c r="CG126" s="86"/>
      <c r="CH126" s="86"/>
      <c r="CI126" s="86"/>
      <c r="CJ126" s="86"/>
      <c r="CK126" s="86"/>
      <c r="CL126" s="86"/>
      <c r="CM126" s="46" t="s">
        <v>3689</v>
      </c>
      <c r="CN126" s="47" t="s">
        <v>3690</v>
      </c>
      <c r="CO126" s="86"/>
      <c r="CP126" s="86"/>
      <c r="CQ126" s="86"/>
      <c r="CR126" s="86"/>
      <c r="CS126" s="46" t="s">
        <v>3691</v>
      </c>
      <c r="CT126" s="46" t="s">
        <v>3692</v>
      </c>
      <c r="CU126" s="86"/>
      <c r="CV126" s="86"/>
      <c r="CW126" s="86"/>
      <c r="CX126" s="86"/>
      <c r="CY126" s="86"/>
      <c r="CZ126" s="86"/>
      <c r="DA126" s="86"/>
      <c r="DB126" s="86"/>
      <c r="DC126" s="46" t="s">
        <v>1883</v>
      </c>
      <c r="DD126" s="86"/>
      <c r="DE126" s="86"/>
    </row>
    <row r="127" spans="1:109" ht="15" customHeight="1" thickBot="1">
      <c r="A127" s="61"/>
      <c r="B127" s="114"/>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6"/>
      <c r="AH127" s="84"/>
      <c r="AI127" s="84"/>
      <c r="AJ127" s="84"/>
      <c r="AK127" s="84"/>
      <c r="AL127" s="40" t="str">
        <f t="shared" si="2"/>
        <v/>
      </c>
      <c r="AM127" s="40" t="str">
        <f t="shared" si="3"/>
        <v/>
      </c>
      <c r="AO127" s="84"/>
      <c r="AP127" s="36">
        <v>125</v>
      </c>
      <c r="AQ127" s="85"/>
      <c r="AR127" s="85"/>
      <c r="AS127" s="85"/>
      <c r="AT127" s="85"/>
      <c r="AU127" s="85"/>
      <c r="AV127" s="85"/>
      <c r="AW127" s="44" t="s">
        <v>3693</v>
      </c>
      <c r="AX127" s="85"/>
      <c r="AY127" s="85"/>
      <c r="AZ127" s="85"/>
      <c r="BA127" s="85"/>
      <c r="BB127" s="85"/>
      <c r="BC127" s="85"/>
      <c r="BD127" s="44" t="s">
        <v>3694</v>
      </c>
      <c r="BE127" s="45" t="s">
        <v>3695</v>
      </c>
      <c r="BF127" s="85"/>
      <c r="BG127" s="85"/>
      <c r="BH127" s="85"/>
      <c r="BI127" s="85"/>
      <c r="BJ127" s="44" t="s">
        <v>3696</v>
      </c>
      <c r="BK127" s="44" t="s">
        <v>3697</v>
      </c>
      <c r="BL127" s="85"/>
      <c r="BM127" s="85"/>
      <c r="BN127" s="85"/>
      <c r="BO127" s="85"/>
      <c r="BP127" s="85"/>
      <c r="BQ127" s="85"/>
      <c r="BR127" s="85"/>
      <c r="BS127" s="85"/>
      <c r="BT127" s="44" t="s">
        <v>3698</v>
      </c>
      <c r="BU127" s="85"/>
      <c r="BV127" s="85"/>
      <c r="BW127" s="84"/>
      <c r="BX127" s="84"/>
      <c r="BY127" s="84"/>
      <c r="BZ127" s="86"/>
      <c r="CA127" s="86"/>
      <c r="CB127" s="86"/>
      <c r="CC127" s="86"/>
      <c r="CD127" s="86"/>
      <c r="CE127" s="86"/>
      <c r="CF127" s="47" t="s">
        <v>3699</v>
      </c>
      <c r="CG127" s="86"/>
      <c r="CH127" s="86"/>
      <c r="CI127" s="86"/>
      <c r="CJ127" s="86"/>
      <c r="CK127" s="86"/>
      <c r="CL127" s="86"/>
      <c r="CM127" s="46" t="s">
        <v>3700</v>
      </c>
      <c r="CN127" s="47" t="s">
        <v>3701</v>
      </c>
      <c r="CO127" s="86"/>
      <c r="CP127" s="86"/>
      <c r="CQ127" s="86"/>
      <c r="CR127" s="86"/>
      <c r="CS127" s="96" t="s">
        <v>3702</v>
      </c>
      <c r="CT127" s="46" t="s">
        <v>3703</v>
      </c>
      <c r="CU127" s="86"/>
      <c r="CV127" s="86"/>
      <c r="CW127" s="86"/>
      <c r="CX127" s="86"/>
      <c r="CY127" s="86"/>
      <c r="CZ127" s="86"/>
      <c r="DA127" s="86"/>
      <c r="DB127" s="86"/>
      <c r="DC127" s="46" t="s">
        <v>3704</v>
      </c>
      <c r="DD127" s="86"/>
      <c r="DE127" s="86"/>
    </row>
    <row r="128" spans="1:109" ht="15" customHeight="1">
      <c r="AH128" s="84"/>
      <c r="AI128" s="84"/>
      <c r="AJ128" s="84"/>
      <c r="AK128" s="84"/>
      <c r="AL128" s="40" t="str">
        <f t="shared" si="2"/>
        <v/>
      </c>
      <c r="AM128" s="40" t="str">
        <f t="shared" si="3"/>
        <v/>
      </c>
      <c r="AO128" s="84"/>
      <c r="AP128" s="36">
        <v>126</v>
      </c>
      <c r="AQ128" s="85"/>
      <c r="AR128" s="85"/>
      <c r="AS128" s="85"/>
      <c r="AT128" s="85"/>
      <c r="AU128" s="85"/>
      <c r="AV128" s="85"/>
      <c r="AW128" s="97"/>
      <c r="AX128" s="85"/>
      <c r="AY128" s="85"/>
      <c r="AZ128" s="85"/>
      <c r="BA128" s="85"/>
      <c r="BB128" s="85"/>
      <c r="BC128" s="85"/>
      <c r="BD128" s="44" t="s">
        <v>3705</v>
      </c>
      <c r="BE128" s="45" t="s">
        <v>3706</v>
      </c>
      <c r="BF128" s="85"/>
      <c r="BG128" s="85"/>
      <c r="BH128" s="85"/>
      <c r="BI128" s="85"/>
      <c r="BJ128" s="44" t="s">
        <v>3707</v>
      </c>
      <c r="BK128" s="44" t="s">
        <v>3708</v>
      </c>
      <c r="BL128" s="85"/>
      <c r="BM128" s="85"/>
      <c r="BN128" s="85"/>
      <c r="BO128" s="85"/>
      <c r="BP128" s="85"/>
      <c r="BQ128" s="85"/>
      <c r="BR128" s="85"/>
      <c r="BS128" s="85"/>
      <c r="BT128" s="44" t="s">
        <v>3709</v>
      </c>
      <c r="BU128" s="85"/>
      <c r="BV128" s="85"/>
      <c r="BW128" s="84"/>
      <c r="BX128" s="84"/>
      <c r="BY128" s="84"/>
      <c r="BZ128" s="86"/>
      <c r="CA128" s="86"/>
      <c r="CB128" s="86"/>
      <c r="CC128" s="86"/>
      <c r="CD128" s="86"/>
      <c r="CE128" s="86"/>
      <c r="CF128" s="46"/>
      <c r="CG128" s="86"/>
      <c r="CH128" s="86"/>
      <c r="CI128" s="86"/>
      <c r="CJ128" s="86"/>
      <c r="CK128" s="86"/>
      <c r="CL128" s="86"/>
      <c r="CM128" s="46" t="s">
        <v>3710</v>
      </c>
      <c r="CN128" s="47" t="s">
        <v>3711</v>
      </c>
      <c r="CO128" s="86"/>
      <c r="CP128" s="86"/>
      <c r="CQ128" s="86"/>
      <c r="CR128" s="86"/>
      <c r="CS128" s="46" t="s">
        <v>3712</v>
      </c>
      <c r="CT128" s="46" t="s">
        <v>3713</v>
      </c>
      <c r="CU128" s="86"/>
      <c r="CV128" s="86"/>
      <c r="CW128" s="86"/>
      <c r="CX128" s="86"/>
      <c r="CY128" s="86"/>
      <c r="CZ128" s="86"/>
      <c r="DA128" s="86"/>
      <c r="DB128" s="86"/>
      <c r="DC128" s="46" t="s">
        <v>3714</v>
      </c>
      <c r="DD128" s="86"/>
      <c r="DE128" s="86"/>
    </row>
    <row r="129" spans="34:109" ht="15" customHeight="1">
      <c r="AH129" s="84"/>
      <c r="AI129" s="84"/>
      <c r="AJ129" s="84"/>
      <c r="AK129" s="84"/>
      <c r="AL129" s="40" t="str">
        <f t="shared" si="2"/>
        <v/>
      </c>
      <c r="AM129" s="40" t="str">
        <f t="shared" si="3"/>
        <v/>
      </c>
      <c r="AO129" s="84"/>
      <c r="AP129" s="36">
        <v>127</v>
      </c>
      <c r="AQ129" s="85"/>
      <c r="AR129" s="85"/>
      <c r="AS129" s="85"/>
      <c r="AT129" s="85"/>
      <c r="AU129" s="85"/>
      <c r="AV129" s="85"/>
      <c r="AW129" s="85"/>
      <c r="AX129" s="85"/>
      <c r="AY129" s="85"/>
      <c r="AZ129" s="85"/>
      <c r="BA129" s="85"/>
      <c r="BB129" s="85"/>
      <c r="BC129" s="85"/>
      <c r="BD129" s="85"/>
      <c r="BE129" s="85"/>
      <c r="BF129" s="85"/>
      <c r="BG129" s="85"/>
      <c r="BH129" s="85"/>
      <c r="BI129" s="85"/>
      <c r="BJ129" s="44" t="s">
        <v>3715</v>
      </c>
      <c r="BK129" s="44" t="s">
        <v>3716</v>
      </c>
      <c r="BL129" s="85"/>
      <c r="BM129" s="85"/>
      <c r="BN129" s="85"/>
      <c r="BO129" s="85"/>
      <c r="BP129" s="85"/>
      <c r="BQ129" s="85"/>
      <c r="BR129" s="85"/>
      <c r="BS129" s="85"/>
      <c r="BT129" s="44" t="s">
        <v>3717</v>
      </c>
      <c r="BU129" s="85"/>
      <c r="BV129" s="85"/>
      <c r="BW129" s="84"/>
      <c r="BX129" s="84"/>
      <c r="BY129" s="84"/>
      <c r="BZ129" s="86"/>
      <c r="CA129" s="86"/>
      <c r="CB129" s="86"/>
      <c r="CC129" s="86"/>
      <c r="CD129" s="86"/>
      <c r="CE129" s="86"/>
      <c r="CF129" s="86"/>
      <c r="CG129" s="86"/>
      <c r="CH129" s="86"/>
      <c r="CI129" s="86"/>
      <c r="CJ129" s="86"/>
      <c r="CK129" s="86"/>
      <c r="CL129" s="86"/>
      <c r="CM129" s="46"/>
      <c r="CN129" s="46"/>
      <c r="CO129" s="86"/>
      <c r="CP129" s="86"/>
      <c r="CQ129" s="86"/>
      <c r="CR129" s="86"/>
      <c r="CS129" s="46" t="s">
        <v>3718</v>
      </c>
      <c r="CT129" s="46" t="s">
        <v>3719</v>
      </c>
      <c r="CU129" s="86"/>
      <c r="CV129" s="86"/>
      <c r="CW129" s="86"/>
      <c r="CX129" s="86"/>
      <c r="CY129" s="86"/>
      <c r="CZ129" s="86"/>
      <c r="DA129" s="86"/>
      <c r="DB129" s="86"/>
      <c r="DC129" s="46" t="s">
        <v>3720</v>
      </c>
      <c r="DD129" s="86"/>
      <c r="DE129" s="86"/>
    </row>
    <row r="130" spans="34:109" ht="15" customHeight="1">
      <c r="AH130" s="84"/>
      <c r="AI130" s="84"/>
      <c r="AJ130" s="84"/>
      <c r="AK130" s="84"/>
      <c r="AL130" s="40" t="str">
        <f t="shared" si="2"/>
        <v/>
      </c>
      <c r="AM130" s="40" t="str">
        <f t="shared" si="3"/>
        <v/>
      </c>
      <c r="AO130" s="84"/>
      <c r="AP130" s="36">
        <v>128</v>
      </c>
      <c r="AQ130" s="85"/>
      <c r="AR130" s="85"/>
      <c r="AS130" s="85"/>
      <c r="AT130" s="85"/>
      <c r="AU130" s="85"/>
      <c r="AV130" s="85"/>
      <c r="AW130" s="85"/>
      <c r="AX130" s="85"/>
      <c r="AY130" s="85"/>
      <c r="AZ130" s="85"/>
      <c r="BA130" s="85"/>
      <c r="BB130" s="85"/>
      <c r="BC130" s="85"/>
      <c r="BD130" s="85"/>
      <c r="BE130" s="85"/>
      <c r="BF130" s="85"/>
      <c r="BG130" s="85"/>
      <c r="BH130" s="85"/>
      <c r="BI130" s="85"/>
      <c r="BJ130" s="44" t="s">
        <v>3721</v>
      </c>
      <c r="BK130" s="44" t="s">
        <v>3722</v>
      </c>
      <c r="BL130" s="85"/>
      <c r="BM130" s="85"/>
      <c r="BN130" s="85"/>
      <c r="BO130" s="85"/>
      <c r="BP130" s="85"/>
      <c r="BQ130" s="85"/>
      <c r="BR130" s="85"/>
      <c r="BS130" s="85"/>
      <c r="BT130" s="44" t="s">
        <v>3723</v>
      </c>
      <c r="BU130" s="85"/>
      <c r="BV130" s="85"/>
      <c r="BW130" s="84"/>
      <c r="BX130" s="84"/>
      <c r="BY130" s="84"/>
      <c r="BZ130" s="86"/>
      <c r="CA130" s="86"/>
      <c r="CB130" s="86"/>
      <c r="CC130" s="86"/>
      <c r="CD130" s="86"/>
      <c r="CE130" s="86"/>
      <c r="CF130" s="86"/>
      <c r="CG130" s="86"/>
      <c r="CH130" s="86"/>
      <c r="CI130" s="86"/>
      <c r="CJ130" s="86"/>
      <c r="CK130" s="86"/>
      <c r="CL130" s="86"/>
      <c r="CM130" s="86"/>
      <c r="CN130" s="86"/>
      <c r="CO130" s="86"/>
      <c r="CP130" s="86"/>
      <c r="CQ130" s="86"/>
      <c r="CR130" s="86"/>
      <c r="CS130" s="46" t="s">
        <v>3724</v>
      </c>
      <c r="CT130" s="46" t="s">
        <v>3725</v>
      </c>
      <c r="CU130" s="86"/>
      <c r="CV130" s="86"/>
      <c r="CW130" s="86"/>
      <c r="CX130" s="86"/>
      <c r="CY130" s="86"/>
      <c r="CZ130" s="86"/>
      <c r="DA130" s="86"/>
      <c r="DB130" s="86"/>
      <c r="DC130" s="46" t="s">
        <v>3726</v>
      </c>
      <c r="DD130" s="86"/>
      <c r="DE130" s="86"/>
    </row>
    <row r="131" spans="34:109" ht="15" customHeight="1">
      <c r="AH131" s="84"/>
      <c r="AI131" s="84"/>
      <c r="AJ131" s="84"/>
      <c r="AK131" s="84"/>
      <c r="AL131" s="40" t="str">
        <f t="shared" si="2"/>
        <v/>
      </c>
      <c r="AM131" s="40" t="str">
        <f t="shared" si="3"/>
        <v/>
      </c>
      <c r="AO131" s="84"/>
      <c r="AP131" s="36">
        <v>129</v>
      </c>
      <c r="AQ131" s="85"/>
      <c r="AR131" s="85"/>
      <c r="AS131" s="85"/>
      <c r="AT131" s="85"/>
      <c r="AU131" s="85"/>
      <c r="AV131" s="85"/>
      <c r="AW131" s="85"/>
      <c r="AX131" s="85"/>
      <c r="AY131" s="85"/>
      <c r="AZ131" s="85"/>
      <c r="BA131" s="85"/>
      <c r="BB131" s="85"/>
      <c r="BC131" s="85"/>
      <c r="BD131" s="85"/>
      <c r="BE131" s="85"/>
      <c r="BF131" s="85"/>
      <c r="BG131" s="85"/>
      <c r="BH131" s="85"/>
      <c r="BI131" s="85"/>
      <c r="BJ131" s="44" t="s">
        <v>3727</v>
      </c>
      <c r="BK131" s="44" t="s">
        <v>3728</v>
      </c>
      <c r="BL131" s="85"/>
      <c r="BM131" s="85"/>
      <c r="BN131" s="85"/>
      <c r="BO131" s="85"/>
      <c r="BP131" s="85"/>
      <c r="BQ131" s="85"/>
      <c r="BR131" s="85"/>
      <c r="BS131" s="85"/>
      <c r="BT131" s="44" t="s">
        <v>3729</v>
      </c>
      <c r="BU131" s="85"/>
      <c r="BV131" s="85"/>
      <c r="BW131" s="84"/>
      <c r="BX131" s="84"/>
      <c r="BY131" s="84"/>
      <c r="BZ131" s="86"/>
      <c r="CA131" s="86"/>
      <c r="CB131" s="86"/>
      <c r="CC131" s="86"/>
      <c r="CD131" s="86"/>
      <c r="CE131" s="86"/>
      <c r="CF131" s="86"/>
      <c r="CG131" s="86"/>
      <c r="CH131" s="86"/>
      <c r="CI131" s="86"/>
      <c r="CJ131" s="86"/>
      <c r="CK131" s="86"/>
      <c r="CL131" s="86"/>
      <c r="CM131" s="86"/>
      <c r="CN131" s="86"/>
      <c r="CO131" s="86"/>
      <c r="CP131" s="86"/>
      <c r="CQ131" s="86"/>
      <c r="CR131" s="86"/>
      <c r="CS131" s="46" t="s">
        <v>3730</v>
      </c>
      <c r="CT131" s="46" t="s">
        <v>3731</v>
      </c>
      <c r="CU131" s="86"/>
      <c r="CV131" s="86"/>
      <c r="CW131" s="86"/>
      <c r="CX131" s="86"/>
      <c r="CY131" s="86"/>
      <c r="CZ131" s="86"/>
      <c r="DA131" s="86"/>
      <c r="DB131" s="86"/>
      <c r="DC131" s="46" t="s">
        <v>3732</v>
      </c>
      <c r="DD131" s="86"/>
      <c r="DE131" s="86"/>
    </row>
    <row r="132" spans="34:109" ht="15" customHeight="1">
      <c r="AH132" s="84"/>
      <c r="AI132" s="84"/>
      <c r="AJ132" s="84"/>
      <c r="AK132" s="84"/>
      <c r="AL132" s="40" t="str">
        <f t="shared" ref="AL132:AL195" si="4">IFERROR(IF(HLOOKUP($N$10, $BZ$3:$DE$573, $AP132, FALSE )="", "", HLOOKUP($N$10, $BZ$3:$DE$573, $AP132, FALSE)), "")</f>
        <v/>
      </c>
      <c r="AM132" s="40" t="str">
        <f t="shared" ref="AM132:AM195" si="5">IFERROR(IF(AL132="", "", HLOOKUP($N$10, $AQ$3:$BV$573, AP132, FALSE)), "")</f>
        <v/>
      </c>
      <c r="AO132" s="84"/>
      <c r="AP132" s="36">
        <v>130</v>
      </c>
      <c r="AQ132" s="85"/>
      <c r="AR132" s="85"/>
      <c r="AS132" s="85"/>
      <c r="AT132" s="85"/>
      <c r="AU132" s="85"/>
      <c r="AV132" s="85"/>
      <c r="AW132" s="85"/>
      <c r="AX132" s="85"/>
      <c r="AY132" s="85"/>
      <c r="AZ132" s="85"/>
      <c r="BA132" s="85"/>
      <c r="BB132" s="85"/>
      <c r="BC132" s="85"/>
      <c r="BD132" s="85"/>
      <c r="BE132" s="85"/>
      <c r="BF132" s="85"/>
      <c r="BG132" s="85"/>
      <c r="BH132" s="85"/>
      <c r="BI132" s="85"/>
      <c r="BJ132" s="44" t="s">
        <v>3733</v>
      </c>
      <c r="BK132" s="44" t="s">
        <v>3734</v>
      </c>
      <c r="BL132" s="85"/>
      <c r="BM132" s="85"/>
      <c r="BN132" s="85"/>
      <c r="BO132" s="85"/>
      <c r="BP132" s="85"/>
      <c r="BQ132" s="85"/>
      <c r="BR132" s="85"/>
      <c r="BS132" s="85"/>
      <c r="BT132" s="44" t="s">
        <v>3735</v>
      </c>
      <c r="BU132" s="85"/>
      <c r="BV132" s="85"/>
      <c r="BW132" s="84"/>
      <c r="BX132" s="84"/>
      <c r="BY132" s="84"/>
      <c r="BZ132" s="86"/>
      <c r="CA132" s="86"/>
      <c r="CB132" s="86"/>
      <c r="CC132" s="86"/>
      <c r="CD132" s="86"/>
      <c r="CE132" s="86"/>
      <c r="CF132" s="86"/>
      <c r="CG132" s="86"/>
      <c r="CH132" s="86"/>
      <c r="CI132" s="86"/>
      <c r="CJ132" s="86"/>
      <c r="CK132" s="86"/>
      <c r="CL132" s="86"/>
      <c r="CM132" s="86"/>
      <c r="CN132" s="86"/>
      <c r="CO132" s="86"/>
      <c r="CP132" s="86"/>
      <c r="CQ132" s="86"/>
      <c r="CR132" s="86"/>
      <c r="CS132" s="46" t="s">
        <v>3736</v>
      </c>
      <c r="CT132" s="46" t="s">
        <v>3737</v>
      </c>
      <c r="CU132" s="86"/>
      <c r="CV132" s="86"/>
      <c r="CW132" s="86"/>
      <c r="CX132" s="86"/>
      <c r="CY132" s="86"/>
      <c r="CZ132" s="86"/>
      <c r="DA132" s="86"/>
      <c r="DB132" s="86"/>
      <c r="DC132" s="46" t="s">
        <v>3738</v>
      </c>
      <c r="DD132" s="86"/>
      <c r="DE132" s="86"/>
    </row>
    <row r="133" spans="34:109">
      <c r="AH133" s="84"/>
      <c r="AI133" s="84"/>
      <c r="AJ133" s="84"/>
      <c r="AK133" s="84"/>
      <c r="AL133" s="40" t="str">
        <f t="shared" si="4"/>
        <v/>
      </c>
      <c r="AM133" s="40" t="str">
        <f t="shared" si="5"/>
        <v/>
      </c>
      <c r="AO133" s="84"/>
      <c r="AP133" s="36">
        <v>131</v>
      </c>
      <c r="AQ133" s="85"/>
      <c r="AR133" s="85"/>
      <c r="AS133" s="85"/>
      <c r="AT133" s="85"/>
      <c r="AU133" s="85"/>
      <c r="AV133" s="85"/>
      <c r="AW133" s="85"/>
      <c r="AX133" s="85"/>
      <c r="AY133" s="85"/>
      <c r="AZ133" s="85"/>
      <c r="BA133" s="85"/>
      <c r="BB133" s="85"/>
      <c r="BC133" s="85"/>
      <c r="BD133" s="85"/>
      <c r="BE133" s="85"/>
      <c r="BF133" s="85"/>
      <c r="BG133" s="85"/>
      <c r="BH133" s="85"/>
      <c r="BI133" s="85"/>
      <c r="BJ133" s="44" t="s">
        <v>3739</v>
      </c>
      <c r="BK133" s="44" t="s">
        <v>3740</v>
      </c>
      <c r="BL133" s="85"/>
      <c r="BM133" s="85"/>
      <c r="BN133" s="85"/>
      <c r="BO133" s="85"/>
      <c r="BP133" s="85"/>
      <c r="BQ133" s="85"/>
      <c r="BR133" s="85"/>
      <c r="BS133" s="85"/>
      <c r="BT133" s="44" t="s">
        <v>3741</v>
      </c>
      <c r="BU133" s="85"/>
      <c r="BV133" s="85"/>
      <c r="BW133" s="84"/>
      <c r="BX133" s="84"/>
      <c r="BY133" s="84"/>
      <c r="BZ133" s="86"/>
      <c r="CA133" s="86"/>
      <c r="CB133" s="86"/>
      <c r="CC133" s="86"/>
      <c r="CD133" s="86"/>
      <c r="CE133" s="86"/>
      <c r="CF133" s="86"/>
      <c r="CG133" s="86"/>
      <c r="CH133" s="86"/>
      <c r="CI133" s="86"/>
      <c r="CJ133" s="86"/>
      <c r="CK133" s="86"/>
      <c r="CL133" s="86"/>
      <c r="CM133" s="86"/>
      <c r="CN133" s="86"/>
      <c r="CO133" s="86"/>
      <c r="CP133" s="86"/>
      <c r="CQ133" s="86"/>
      <c r="CR133" s="86"/>
      <c r="CS133" s="46" t="s">
        <v>3742</v>
      </c>
      <c r="CT133" s="46" t="s">
        <v>3743</v>
      </c>
      <c r="CU133" s="86"/>
      <c r="CV133" s="86"/>
      <c r="CW133" s="86"/>
      <c r="CX133" s="86"/>
      <c r="CY133" s="86"/>
      <c r="CZ133" s="86"/>
      <c r="DA133" s="86"/>
      <c r="DB133" s="86"/>
      <c r="DC133" s="46" t="s">
        <v>3744</v>
      </c>
      <c r="DD133" s="86"/>
      <c r="DE133" s="86"/>
    </row>
    <row r="134" spans="34:109" hidden="1">
      <c r="AH134" s="84"/>
      <c r="AI134" s="84"/>
      <c r="AJ134" s="84"/>
      <c r="AK134" s="84"/>
      <c r="AL134" s="40" t="str">
        <f t="shared" si="4"/>
        <v/>
      </c>
      <c r="AM134" s="40" t="str">
        <f t="shared" si="5"/>
        <v/>
      </c>
      <c r="AO134" s="84"/>
      <c r="AP134" s="36">
        <v>132</v>
      </c>
      <c r="AQ134" s="85"/>
      <c r="AR134" s="85"/>
      <c r="AS134" s="85"/>
      <c r="AT134" s="85"/>
      <c r="AU134" s="85"/>
      <c r="AV134" s="85"/>
      <c r="AW134" s="85"/>
      <c r="AX134" s="85"/>
      <c r="AY134" s="85"/>
      <c r="AZ134" s="85"/>
      <c r="BA134" s="85"/>
      <c r="BB134" s="85"/>
      <c r="BC134" s="85"/>
      <c r="BD134" s="85"/>
      <c r="BE134" s="85"/>
      <c r="BF134" s="85"/>
      <c r="BG134" s="85"/>
      <c r="BH134" s="85"/>
      <c r="BI134" s="85"/>
      <c r="BJ134" s="44" t="s">
        <v>3745</v>
      </c>
      <c r="BK134" s="44" t="s">
        <v>3746</v>
      </c>
      <c r="BL134" s="85"/>
      <c r="BM134" s="85"/>
      <c r="BN134" s="85"/>
      <c r="BO134" s="85"/>
      <c r="BP134" s="85"/>
      <c r="BQ134" s="85"/>
      <c r="BR134" s="85"/>
      <c r="BS134" s="85"/>
      <c r="BT134" s="44" t="s">
        <v>3747</v>
      </c>
      <c r="BU134" s="85"/>
      <c r="BV134" s="85"/>
      <c r="BW134" s="84"/>
      <c r="BX134" s="84"/>
      <c r="BY134" s="84"/>
      <c r="BZ134" s="86"/>
      <c r="CA134" s="86"/>
      <c r="CB134" s="86"/>
      <c r="CC134" s="86"/>
      <c r="CD134" s="86"/>
      <c r="CE134" s="86"/>
      <c r="CF134" s="86"/>
      <c r="CG134" s="86"/>
      <c r="CH134" s="86"/>
      <c r="CI134" s="86"/>
      <c r="CJ134" s="86"/>
      <c r="CK134" s="86"/>
      <c r="CL134" s="86"/>
      <c r="CM134" s="86"/>
      <c r="CN134" s="86"/>
      <c r="CO134" s="86"/>
      <c r="CP134" s="86"/>
      <c r="CQ134" s="86"/>
      <c r="CR134" s="86"/>
      <c r="CS134" s="46" t="s">
        <v>3748</v>
      </c>
      <c r="CT134" s="46" t="s">
        <v>3749</v>
      </c>
      <c r="CU134" s="86"/>
      <c r="CV134" s="86"/>
      <c r="CW134" s="86"/>
      <c r="CX134" s="86"/>
      <c r="CY134" s="86"/>
      <c r="CZ134" s="86"/>
      <c r="DA134" s="86"/>
      <c r="DB134" s="86"/>
      <c r="DC134" s="46" t="s">
        <v>3750</v>
      </c>
      <c r="DD134" s="86"/>
      <c r="DE134" s="86"/>
    </row>
    <row r="135" spans="34:109" hidden="1">
      <c r="AH135" s="84"/>
      <c r="AI135" s="84"/>
      <c r="AJ135" s="84"/>
      <c r="AK135" s="84"/>
      <c r="AL135" s="40" t="str">
        <f t="shared" si="4"/>
        <v/>
      </c>
      <c r="AM135" s="40" t="str">
        <f t="shared" si="5"/>
        <v/>
      </c>
      <c r="AO135" s="84"/>
      <c r="AP135" s="36">
        <v>133</v>
      </c>
      <c r="AQ135" s="85"/>
      <c r="AR135" s="85"/>
      <c r="AS135" s="85"/>
      <c r="AT135" s="85"/>
      <c r="AU135" s="85"/>
      <c r="AV135" s="85"/>
      <c r="AW135" s="85"/>
      <c r="AX135" s="85"/>
      <c r="AY135" s="85"/>
      <c r="AZ135" s="85"/>
      <c r="BA135" s="85"/>
      <c r="BB135" s="85"/>
      <c r="BC135" s="85"/>
      <c r="BD135" s="85"/>
      <c r="BE135" s="85"/>
      <c r="BF135" s="85"/>
      <c r="BG135" s="85"/>
      <c r="BH135" s="85"/>
      <c r="BI135" s="85"/>
      <c r="BJ135" s="44" t="s">
        <v>3751</v>
      </c>
      <c r="BK135" s="44" t="s">
        <v>3752</v>
      </c>
      <c r="BL135" s="85"/>
      <c r="BM135" s="85"/>
      <c r="BN135" s="85"/>
      <c r="BO135" s="85"/>
      <c r="BP135" s="85"/>
      <c r="BQ135" s="85"/>
      <c r="BR135" s="85"/>
      <c r="BS135" s="85"/>
      <c r="BT135" s="44" t="s">
        <v>3753</v>
      </c>
      <c r="BU135" s="85"/>
      <c r="BV135" s="85"/>
      <c r="BW135" s="84"/>
      <c r="BX135" s="84"/>
      <c r="BY135" s="84"/>
      <c r="BZ135" s="86"/>
      <c r="CA135" s="86"/>
      <c r="CB135" s="86"/>
      <c r="CC135" s="86"/>
      <c r="CD135" s="86"/>
      <c r="CE135" s="86"/>
      <c r="CF135" s="86"/>
      <c r="CG135" s="86"/>
      <c r="CH135" s="86"/>
      <c r="CI135" s="86"/>
      <c r="CJ135" s="86"/>
      <c r="CK135" s="86"/>
      <c r="CL135" s="86"/>
      <c r="CM135" s="86"/>
      <c r="CN135" s="86"/>
      <c r="CO135" s="86"/>
      <c r="CP135" s="86"/>
      <c r="CQ135" s="86"/>
      <c r="CR135" s="86"/>
      <c r="CS135" s="46" t="s">
        <v>3754</v>
      </c>
      <c r="CT135" s="46" t="s">
        <v>3755</v>
      </c>
      <c r="CU135" s="86"/>
      <c r="CV135" s="86"/>
      <c r="CW135" s="86"/>
      <c r="CX135" s="86"/>
      <c r="CY135" s="86"/>
      <c r="CZ135" s="86"/>
      <c r="DA135" s="86"/>
      <c r="DB135" s="86"/>
      <c r="DC135" s="46" t="s">
        <v>3756</v>
      </c>
      <c r="DD135" s="86"/>
      <c r="DE135" s="86"/>
    </row>
    <row r="136" spans="34:109" hidden="1">
      <c r="AH136" s="84"/>
      <c r="AI136" s="84"/>
      <c r="AJ136" s="84"/>
      <c r="AK136" s="84"/>
      <c r="AL136" s="40" t="str">
        <f t="shared" si="4"/>
        <v/>
      </c>
      <c r="AM136" s="40" t="str">
        <f t="shared" si="5"/>
        <v/>
      </c>
      <c r="AO136" s="84"/>
      <c r="AP136" s="36">
        <v>134</v>
      </c>
      <c r="AQ136" s="85"/>
      <c r="AR136" s="85"/>
      <c r="AS136" s="85"/>
      <c r="AT136" s="85"/>
      <c r="AU136" s="85"/>
      <c r="AV136" s="85"/>
      <c r="AW136" s="85"/>
      <c r="AX136" s="85"/>
      <c r="AY136" s="85"/>
      <c r="AZ136" s="85"/>
      <c r="BA136" s="85"/>
      <c r="BB136" s="85"/>
      <c r="BC136" s="85"/>
      <c r="BD136" s="85"/>
      <c r="BE136" s="85"/>
      <c r="BF136" s="85"/>
      <c r="BG136" s="85"/>
      <c r="BH136" s="85"/>
      <c r="BI136" s="85"/>
      <c r="BJ136" s="44" t="s">
        <v>3757</v>
      </c>
      <c r="BK136" s="44" t="s">
        <v>3758</v>
      </c>
      <c r="BL136" s="85"/>
      <c r="BM136" s="85"/>
      <c r="BN136" s="85"/>
      <c r="BO136" s="85"/>
      <c r="BP136" s="85"/>
      <c r="BQ136" s="85"/>
      <c r="BR136" s="85"/>
      <c r="BS136" s="85"/>
      <c r="BT136" s="44" t="s">
        <v>3759</v>
      </c>
      <c r="BU136" s="85"/>
      <c r="BV136" s="85"/>
      <c r="BW136" s="84"/>
      <c r="BX136" s="84"/>
      <c r="BY136" s="84"/>
      <c r="BZ136" s="86"/>
      <c r="CA136" s="86"/>
      <c r="CB136" s="86"/>
      <c r="CC136" s="86"/>
      <c r="CD136" s="86"/>
      <c r="CE136" s="86"/>
      <c r="CF136" s="86"/>
      <c r="CG136" s="86"/>
      <c r="CH136" s="86"/>
      <c r="CI136" s="86"/>
      <c r="CJ136" s="86"/>
      <c r="CK136" s="86"/>
      <c r="CL136" s="86"/>
      <c r="CM136" s="86"/>
      <c r="CN136" s="86"/>
      <c r="CO136" s="86"/>
      <c r="CP136" s="86"/>
      <c r="CQ136" s="86"/>
      <c r="CR136" s="86"/>
      <c r="CS136" s="46" t="s">
        <v>3760</v>
      </c>
      <c r="CT136" s="46" t="s">
        <v>3761</v>
      </c>
      <c r="CU136" s="86"/>
      <c r="CV136" s="86"/>
      <c r="CW136" s="86"/>
      <c r="CX136" s="86"/>
      <c r="CY136" s="86"/>
      <c r="CZ136" s="86"/>
      <c r="DA136" s="86"/>
      <c r="DB136" s="86"/>
      <c r="DC136" s="46" t="s">
        <v>3762</v>
      </c>
      <c r="DD136" s="86"/>
      <c r="DE136" s="86"/>
    </row>
    <row r="137" spans="34:109" hidden="1">
      <c r="AH137" s="84"/>
      <c r="AI137" s="84"/>
      <c r="AJ137" s="84"/>
      <c r="AK137" s="84"/>
      <c r="AL137" s="40" t="str">
        <f t="shared" si="4"/>
        <v/>
      </c>
      <c r="AM137" s="40" t="str">
        <f t="shared" si="5"/>
        <v/>
      </c>
      <c r="AO137" s="84"/>
      <c r="AP137" s="36">
        <v>135</v>
      </c>
      <c r="AQ137" s="85"/>
      <c r="AR137" s="85"/>
      <c r="AS137" s="85"/>
      <c r="AT137" s="85"/>
      <c r="AU137" s="85"/>
      <c r="AV137" s="85"/>
      <c r="AW137" s="85"/>
      <c r="AX137" s="85"/>
      <c r="AY137" s="85"/>
      <c r="AZ137" s="85"/>
      <c r="BA137" s="85"/>
      <c r="BB137" s="85"/>
      <c r="BC137" s="85"/>
      <c r="BD137" s="85"/>
      <c r="BE137" s="85"/>
      <c r="BF137" s="85"/>
      <c r="BG137" s="85"/>
      <c r="BH137" s="85"/>
      <c r="BI137" s="85"/>
      <c r="BJ137" s="44" t="s">
        <v>3763</v>
      </c>
      <c r="BK137" s="44" t="s">
        <v>3764</v>
      </c>
      <c r="BL137" s="85"/>
      <c r="BM137" s="85"/>
      <c r="BN137" s="85"/>
      <c r="BO137" s="85"/>
      <c r="BP137" s="85"/>
      <c r="BQ137" s="85"/>
      <c r="BR137" s="85"/>
      <c r="BS137" s="85"/>
      <c r="BT137" s="44" t="s">
        <v>3765</v>
      </c>
      <c r="BU137" s="85"/>
      <c r="BV137" s="85"/>
      <c r="BW137" s="84"/>
      <c r="BX137" s="84"/>
      <c r="BY137" s="84"/>
      <c r="BZ137" s="86"/>
      <c r="CA137" s="86"/>
      <c r="CB137" s="86"/>
      <c r="CC137" s="86"/>
      <c r="CD137" s="86"/>
      <c r="CE137" s="86"/>
      <c r="CF137" s="86"/>
      <c r="CG137" s="86"/>
      <c r="CH137" s="86"/>
      <c r="CI137" s="86"/>
      <c r="CJ137" s="86"/>
      <c r="CK137" s="86"/>
      <c r="CL137" s="86"/>
      <c r="CM137" s="86"/>
      <c r="CN137" s="86"/>
      <c r="CO137" s="86"/>
      <c r="CP137" s="86"/>
      <c r="CQ137" s="86"/>
      <c r="CR137" s="86"/>
      <c r="CS137" s="46" t="s">
        <v>3766</v>
      </c>
      <c r="CT137" s="46" t="s">
        <v>3767</v>
      </c>
      <c r="CU137" s="86"/>
      <c r="CV137" s="86"/>
      <c r="CW137" s="86"/>
      <c r="CX137" s="86"/>
      <c r="CY137" s="86"/>
      <c r="CZ137" s="86"/>
      <c r="DA137" s="86"/>
      <c r="DB137" s="86"/>
      <c r="DC137" s="46" t="s">
        <v>3768</v>
      </c>
      <c r="DD137" s="86"/>
      <c r="DE137" s="86"/>
    </row>
    <row r="138" spans="34:109" hidden="1">
      <c r="AH138" s="84"/>
      <c r="AI138" s="84"/>
      <c r="AJ138" s="84"/>
      <c r="AK138" s="84"/>
      <c r="AL138" s="40" t="str">
        <f t="shared" si="4"/>
        <v/>
      </c>
      <c r="AM138" s="40" t="str">
        <f t="shared" si="5"/>
        <v/>
      </c>
      <c r="AO138" s="84"/>
      <c r="AP138" s="36">
        <v>136</v>
      </c>
      <c r="AQ138" s="85"/>
      <c r="AR138" s="85"/>
      <c r="AS138" s="85"/>
      <c r="AT138" s="85"/>
      <c r="AU138" s="85"/>
      <c r="AV138" s="85"/>
      <c r="AW138" s="85"/>
      <c r="AX138" s="85"/>
      <c r="AY138" s="85"/>
      <c r="AZ138" s="85"/>
      <c r="BA138" s="85"/>
      <c r="BB138" s="85"/>
      <c r="BC138" s="85"/>
      <c r="BD138" s="85"/>
      <c r="BE138" s="85"/>
      <c r="BF138" s="85"/>
      <c r="BG138" s="85"/>
      <c r="BH138" s="85"/>
      <c r="BI138" s="85"/>
      <c r="BJ138" s="44" t="s">
        <v>3769</v>
      </c>
      <c r="BK138" s="44" t="s">
        <v>3770</v>
      </c>
      <c r="BL138" s="85"/>
      <c r="BM138" s="85"/>
      <c r="BN138" s="85"/>
      <c r="BO138" s="85"/>
      <c r="BP138" s="85"/>
      <c r="BQ138" s="85"/>
      <c r="BR138" s="85"/>
      <c r="BS138" s="85"/>
      <c r="BT138" s="44" t="s">
        <v>3771</v>
      </c>
      <c r="BU138" s="85"/>
      <c r="BV138" s="85"/>
      <c r="BW138" s="84"/>
      <c r="BX138" s="84"/>
      <c r="BY138" s="84"/>
      <c r="BZ138" s="86"/>
      <c r="CA138" s="86"/>
      <c r="CB138" s="86"/>
      <c r="CC138" s="86"/>
      <c r="CD138" s="86"/>
      <c r="CE138" s="86"/>
      <c r="CF138" s="86"/>
      <c r="CG138" s="86"/>
      <c r="CH138" s="86"/>
      <c r="CI138" s="86"/>
      <c r="CJ138" s="86"/>
      <c r="CK138" s="86"/>
      <c r="CL138" s="86"/>
      <c r="CM138" s="86"/>
      <c r="CN138" s="86"/>
      <c r="CO138" s="86"/>
      <c r="CP138" s="86"/>
      <c r="CQ138" s="86"/>
      <c r="CR138" s="86"/>
      <c r="CS138" s="46" t="s">
        <v>3772</v>
      </c>
      <c r="CT138" s="46" t="s">
        <v>3773</v>
      </c>
      <c r="CU138" s="86"/>
      <c r="CV138" s="86"/>
      <c r="CW138" s="86"/>
      <c r="CX138" s="86"/>
      <c r="CY138" s="86"/>
      <c r="CZ138" s="86"/>
      <c r="DA138" s="86"/>
      <c r="DB138" s="86"/>
      <c r="DC138" s="46" t="s">
        <v>3774</v>
      </c>
      <c r="DD138" s="86"/>
      <c r="DE138" s="86"/>
    </row>
    <row r="139" spans="34:109" hidden="1">
      <c r="AH139" s="84"/>
      <c r="AI139" s="84"/>
      <c r="AJ139" s="84"/>
      <c r="AK139" s="84"/>
      <c r="AL139" s="40" t="str">
        <f t="shared" si="4"/>
        <v/>
      </c>
      <c r="AM139" s="40" t="str">
        <f t="shared" si="5"/>
        <v/>
      </c>
      <c r="AO139" s="84"/>
      <c r="AP139" s="36">
        <v>137</v>
      </c>
      <c r="AQ139" s="85"/>
      <c r="AR139" s="85"/>
      <c r="AS139" s="85"/>
      <c r="AT139" s="85"/>
      <c r="AU139" s="85"/>
      <c r="AV139" s="85"/>
      <c r="AW139" s="85"/>
      <c r="AX139" s="85"/>
      <c r="AY139" s="85"/>
      <c r="AZ139" s="85"/>
      <c r="BA139" s="85"/>
      <c r="BB139" s="85"/>
      <c r="BC139" s="85"/>
      <c r="BD139" s="85"/>
      <c r="BE139" s="85"/>
      <c r="BF139" s="85"/>
      <c r="BG139" s="85"/>
      <c r="BH139" s="85"/>
      <c r="BI139" s="85"/>
      <c r="BJ139" s="44" t="s">
        <v>3775</v>
      </c>
      <c r="BK139" s="44" t="s">
        <v>3776</v>
      </c>
      <c r="BL139" s="85"/>
      <c r="BM139" s="85"/>
      <c r="BN139" s="85"/>
      <c r="BO139" s="85"/>
      <c r="BP139" s="85"/>
      <c r="BQ139" s="85"/>
      <c r="BR139" s="85"/>
      <c r="BS139" s="85"/>
      <c r="BT139" s="44" t="s">
        <v>3777</v>
      </c>
      <c r="BU139" s="85"/>
      <c r="BV139" s="85"/>
      <c r="BW139" s="84"/>
      <c r="BX139" s="84"/>
      <c r="BY139" s="84"/>
      <c r="BZ139" s="86"/>
      <c r="CA139" s="86"/>
      <c r="CB139" s="86"/>
      <c r="CC139" s="86"/>
      <c r="CD139" s="86"/>
      <c r="CE139" s="86"/>
      <c r="CF139" s="86"/>
      <c r="CG139" s="86"/>
      <c r="CH139" s="86"/>
      <c r="CI139" s="86"/>
      <c r="CJ139" s="86"/>
      <c r="CK139" s="86"/>
      <c r="CL139" s="86"/>
      <c r="CM139" s="86"/>
      <c r="CN139" s="86"/>
      <c r="CO139" s="86"/>
      <c r="CP139" s="86"/>
      <c r="CQ139" s="86"/>
      <c r="CR139" s="86"/>
      <c r="CS139" s="46" t="s">
        <v>3778</v>
      </c>
      <c r="CT139" s="46" t="s">
        <v>3779</v>
      </c>
      <c r="CU139" s="86"/>
      <c r="CV139" s="86"/>
      <c r="CW139" s="86"/>
      <c r="CX139" s="86"/>
      <c r="CY139" s="86"/>
      <c r="CZ139" s="86"/>
      <c r="DA139" s="86"/>
      <c r="DB139" s="86"/>
      <c r="DC139" s="46" t="s">
        <v>3780</v>
      </c>
      <c r="DD139" s="86"/>
      <c r="DE139" s="86"/>
    </row>
    <row r="140" spans="34:109" hidden="1">
      <c r="AH140" s="84"/>
      <c r="AI140" s="84"/>
      <c r="AJ140" s="84"/>
      <c r="AK140" s="84"/>
      <c r="AL140" s="40" t="str">
        <f t="shared" si="4"/>
        <v/>
      </c>
      <c r="AM140" s="40" t="str">
        <f t="shared" si="5"/>
        <v/>
      </c>
      <c r="AO140" s="84"/>
      <c r="AP140" s="36">
        <v>138</v>
      </c>
      <c r="AQ140" s="85"/>
      <c r="AR140" s="85"/>
      <c r="AS140" s="85"/>
      <c r="AT140" s="85"/>
      <c r="AU140" s="85"/>
      <c r="AV140" s="85"/>
      <c r="AW140" s="85"/>
      <c r="AX140" s="85"/>
      <c r="AY140" s="85"/>
      <c r="AZ140" s="85"/>
      <c r="BA140" s="85"/>
      <c r="BB140" s="85"/>
      <c r="BC140" s="85"/>
      <c r="BD140" s="85"/>
      <c r="BE140" s="85"/>
      <c r="BF140" s="85"/>
      <c r="BG140" s="85"/>
      <c r="BH140" s="85"/>
      <c r="BI140" s="85"/>
      <c r="BJ140" s="44" t="s">
        <v>3781</v>
      </c>
      <c r="BK140" s="44" t="s">
        <v>3782</v>
      </c>
      <c r="BL140" s="85"/>
      <c r="BM140" s="85"/>
      <c r="BN140" s="85"/>
      <c r="BO140" s="85"/>
      <c r="BP140" s="85"/>
      <c r="BQ140" s="85"/>
      <c r="BR140" s="85"/>
      <c r="BS140" s="85"/>
      <c r="BT140" s="44" t="s">
        <v>3783</v>
      </c>
      <c r="BU140" s="85"/>
      <c r="BV140" s="85"/>
      <c r="BW140" s="84"/>
      <c r="BX140" s="84"/>
      <c r="BY140" s="84"/>
      <c r="BZ140" s="86"/>
      <c r="CA140" s="86"/>
      <c r="CB140" s="86"/>
      <c r="CC140" s="86"/>
      <c r="CD140" s="86"/>
      <c r="CE140" s="86"/>
      <c r="CF140" s="86"/>
      <c r="CG140" s="86"/>
      <c r="CH140" s="86"/>
      <c r="CI140" s="86"/>
      <c r="CJ140" s="86"/>
      <c r="CK140" s="86"/>
      <c r="CL140" s="86"/>
      <c r="CM140" s="86"/>
      <c r="CN140" s="86"/>
      <c r="CO140" s="86"/>
      <c r="CP140" s="86"/>
      <c r="CQ140" s="86"/>
      <c r="CR140" s="86"/>
      <c r="CS140" s="46" t="s">
        <v>3784</v>
      </c>
      <c r="CT140" s="46" t="s">
        <v>3785</v>
      </c>
      <c r="CU140" s="86"/>
      <c r="CV140" s="86"/>
      <c r="CW140" s="86"/>
      <c r="CX140" s="86"/>
      <c r="CY140" s="86"/>
      <c r="CZ140" s="86"/>
      <c r="DA140" s="86"/>
      <c r="DB140" s="86"/>
      <c r="DC140" s="46" t="s">
        <v>2934</v>
      </c>
      <c r="DD140" s="86"/>
      <c r="DE140" s="86"/>
    </row>
    <row r="141" spans="34:109" hidden="1">
      <c r="AH141" s="84"/>
      <c r="AI141" s="84"/>
      <c r="AJ141" s="84"/>
      <c r="AK141" s="84"/>
      <c r="AL141" s="40" t="str">
        <f t="shared" si="4"/>
        <v/>
      </c>
      <c r="AM141" s="40" t="str">
        <f t="shared" si="5"/>
        <v/>
      </c>
      <c r="AO141" s="84"/>
      <c r="AP141" s="36">
        <v>139</v>
      </c>
      <c r="AQ141" s="85"/>
      <c r="AR141" s="85"/>
      <c r="AS141" s="85"/>
      <c r="AT141" s="85"/>
      <c r="AU141" s="85"/>
      <c r="AV141" s="85"/>
      <c r="AW141" s="85"/>
      <c r="AX141" s="85"/>
      <c r="AY141" s="85"/>
      <c r="AZ141" s="85"/>
      <c r="BA141" s="85"/>
      <c r="BB141" s="85"/>
      <c r="BC141" s="85"/>
      <c r="BD141" s="85"/>
      <c r="BE141" s="85"/>
      <c r="BF141" s="85"/>
      <c r="BG141" s="85"/>
      <c r="BH141" s="85"/>
      <c r="BI141" s="85"/>
      <c r="BJ141" s="44" t="s">
        <v>3786</v>
      </c>
      <c r="BK141" s="44" t="s">
        <v>3787</v>
      </c>
      <c r="BL141" s="85"/>
      <c r="BM141" s="85"/>
      <c r="BN141" s="85"/>
      <c r="BO141" s="85"/>
      <c r="BP141" s="85"/>
      <c r="BQ141" s="85"/>
      <c r="BR141" s="85"/>
      <c r="BS141" s="85"/>
      <c r="BT141" s="44" t="s">
        <v>3788</v>
      </c>
      <c r="BU141" s="85"/>
      <c r="BV141" s="85"/>
      <c r="BW141" s="84"/>
      <c r="BX141" s="84"/>
      <c r="BY141" s="84"/>
      <c r="BZ141" s="86"/>
      <c r="CA141" s="86"/>
      <c r="CB141" s="86"/>
      <c r="CC141" s="86"/>
      <c r="CD141" s="86"/>
      <c r="CE141" s="86"/>
      <c r="CF141" s="86"/>
      <c r="CG141" s="86"/>
      <c r="CH141" s="86"/>
      <c r="CI141" s="86"/>
      <c r="CJ141" s="86"/>
      <c r="CK141" s="86"/>
      <c r="CL141" s="86"/>
      <c r="CM141" s="86"/>
      <c r="CN141" s="86"/>
      <c r="CO141" s="86"/>
      <c r="CP141" s="86"/>
      <c r="CQ141" s="86"/>
      <c r="CR141" s="86"/>
      <c r="CS141" s="46" t="s">
        <v>3789</v>
      </c>
      <c r="CT141" s="46" t="s">
        <v>3790</v>
      </c>
      <c r="CU141" s="86"/>
      <c r="CV141" s="86"/>
      <c r="CW141" s="86"/>
      <c r="CX141" s="86"/>
      <c r="CY141" s="86"/>
      <c r="CZ141" s="86"/>
      <c r="DA141" s="86"/>
      <c r="DB141" s="86"/>
      <c r="DC141" s="46" t="s">
        <v>3791</v>
      </c>
      <c r="DD141" s="86"/>
      <c r="DE141" s="86"/>
    </row>
    <row r="142" spans="34:109" hidden="1">
      <c r="AH142" s="84"/>
      <c r="AI142" s="84"/>
      <c r="AJ142" s="84"/>
      <c r="AK142" s="84"/>
      <c r="AL142" s="40" t="str">
        <f t="shared" si="4"/>
        <v/>
      </c>
      <c r="AM142" s="40" t="str">
        <f t="shared" si="5"/>
        <v/>
      </c>
      <c r="AO142" s="84"/>
      <c r="AP142" s="36">
        <v>140</v>
      </c>
      <c r="AQ142" s="85"/>
      <c r="AR142" s="85"/>
      <c r="AS142" s="85"/>
      <c r="AT142" s="85"/>
      <c r="AU142" s="85"/>
      <c r="AV142" s="85"/>
      <c r="AW142" s="85"/>
      <c r="AX142" s="85"/>
      <c r="AY142" s="85"/>
      <c r="AZ142" s="85"/>
      <c r="BA142" s="85"/>
      <c r="BB142" s="85"/>
      <c r="BC142" s="85"/>
      <c r="BD142" s="85"/>
      <c r="BE142" s="85"/>
      <c r="BF142" s="85"/>
      <c r="BG142" s="85"/>
      <c r="BH142" s="85"/>
      <c r="BI142" s="85"/>
      <c r="BJ142" s="44" t="s">
        <v>3792</v>
      </c>
      <c r="BK142" s="44" t="s">
        <v>3793</v>
      </c>
      <c r="BL142" s="85"/>
      <c r="BM142" s="85"/>
      <c r="BN142" s="85"/>
      <c r="BO142" s="85"/>
      <c r="BP142" s="85"/>
      <c r="BQ142" s="85"/>
      <c r="BR142" s="85"/>
      <c r="BS142" s="85"/>
      <c r="BT142" s="44" t="s">
        <v>3794</v>
      </c>
      <c r="BU142" s="85"/>
      <c r="BV142" s="85"/>
      <c r="BW142" s="84"/>
      <c r="BX142" s="84"/>
      <c r="BY142" s="84"/>
      <c r="BZ142" s="86"/>
      <c r="CA142" s="86"/>
      <c r="CB142" s="86"/>
      <c r="CC142" s="86"/>
      <c r="CD142" s="86"/>
      <c r="CE142" s="86"/>
      <c r="CF142" s="86"/>
      <c r="CG142" s="86"/>
      <c r="CH142" s="86"/>
      <c r="CI142" s="86"/>
      <c r="CJ142" s="86"/>
      <c r="CK142" s="86"/>
      <c r="CL142" s="86"/>
      <c r="CM142" s="86"/>
      <c r="CN142" s="86"/>
      <c r="CO142" s="86"/>
      <c r="CP142" s="86"/>
      <c r="CQ142" s="86"/>
      <c r="CR142" s="86"/>
      <c r="CS142" s="46" t="s">
        <v>3795</v>
      </c>
      <c r="CT142" s="46" t="s">
        <v>3796</v>
      </c>
      <c r="CU142" s="86"/>
      <c r="CV142" s="86"/>
      <c r="CW142" s="86"/>
      <c r="CX142" s="86"/>
      <c r="CY142" s="86"/>
      <c r="CZ142" s="86"/>
      <c r="DA142" s="86"/>
      <c r="DB142" s="86"/>
      <c r="DC142" s="46" t="s">
        <v>3797</v>
      </c>
      <c r="DD142" s="86"/>
      <c r="DE142" s="86"/>
    </row>
    <row r="143" spans="34:109" hidden="1">
      <c r="AH143" s="84"/>
      <c r="AI143" s="84"/>
      <c r="AJ143" s="84"/>
      <c r="AK143" s="84"/>
      <c r="AL143" s="40" t="str">
        <f t="shared" si="4"/>
        <v/>
      </c>
      <c r="AM143" s="40" t="str">
        <f t="shared" si="5"/>
        <v/>
      </c>
      <c r="AO143" s="84"/>
      <c r="AP143" s="36">
        <v>141</v>
      </c>
      <c r="AQ143" s="85"/>
      <c r="AR143" s="85"/>
      <c r="AS143" s="85"/>
      <c r="AT143" s="85"/>
      <c r="AU143" s="85"/>
      <c r="AV143" s="85"/>
      <c r="AW143" s="85"/>
      <c r="AX143" s="85"/>
      <c r="AY143" s="85"/>
      <c r="AZ143" s="85"/>
      <c r="BA143" s="85"/>
      <c r="BB143" s="85"/>
      <c r="BC143" s="85"/>
      <c r="BD143" s="85"/>
      <c r="BE143" s="85"/>
      <c r="BF143" s="85"/>
      <c r="BG143" s="85"/>
      <c r="BH143" s="85"/>
      <c r="BI143" s="85"/>
      <c r="BJ143" s="44" t="s">
        <v>3798</v>
      </c>
      <c r="BK143" s="44" t="s">
        <v>3799</v>
      </c>
      <c r="BL143" s="85"/>
      <c r="BM143" s="85"/>
      <c r="BN143" s="85"/>
      <c r="BO143" s="85"/>
      <c r="BP143" s="85"/>
      <c r="BQ143" s="85"/>
      <c r="BR143" s="85"/>
      <c r="BS143" s="85"/>
      <c r="BT143" s="44" t="s">
        <v>3800</v>
      </c>
      <c r="BU143" s="85"/>
      <c r="BV143" s="85"/>
      <c r="BW143" s="84"/>
      <c r="BX143" s="84"/>
      <c r="BY143" s="84"/>
      <c r="BZ143" s="86"/>
      <c r="CA143" s="86"/>
      <c r="CB143" s="86"/>
      <c r="CC143" s="86"/>
      <c r="CD143" s="86"/>
      <c r="CE143" s="86"/>
      <c r="CF143" s="86"/>
      <c r="CG143" s="86"/>
      <c r="CH143" s="86"/>
      <c r="CI143" s="86"/>
      <c r="CJ143" s="86"/>
      <c r="CK143" s="86"/>
      <c r="CL143" s="86"/>
      <c r="CM143" s="86"/>
      <c r="CN143" s="86"/>
      <c r="CO143" s="86"/>
      <c r="CP143" s="86"/>
      <c r="CQ143" s="86"/>
      <c r="CR143" s="86"/>
      <c r="CS143" s="46" t="s">
        <v>3801</v>
      </c>
      <c r="CT143" s="46" t="s">
        <v>3802</v>
      </c>
      <c r="CU143" s="86"/>
      <c r="CV143" s="86"/>
      <c r="CW143" s="86"/>
      <c r="CX143" s="86"/>
      <c r="CY143" s="86"/>
      <c r="CZ143" s="86"/>
      <c r="DA143" s="86"/>
      <c r="DB143" s="86"/>
      <c r="DC143" s="46" t="s">
        <v>3803</v>
      </c>
      <c r="DD143" s="86"/>
      <c r="DE143" s="86"/>
    </row>
    <row r="144" spans="34:109" hidden="1">
      <c r="AH144" s="84"/>
      <c r="AI144" s="84"/>
      <c r="AJ144" s="84"/>
      <c r="AK144" s="84"/>
      <c r="AL144" s="40" t="str">
        <f t="shared" si="4"/>
        <v/>
      </c>
      <c r="AM144" s="40" t="str">
        <f t="shared" si="5"/>
        <v/>
      </c>
      <c r="AO144" s="84"/>
      <c r="AP144" s="36">
        <v>142</v>
      </c>
      <c r="AQ144" s="85"/>
      <c r="AR144" s="85"/>
      <c r="AS144" s="85"/>
      <c r="AT144" s="85"/>
      <c r="AU144" s="85"/>
      <c r="AV144" s="85"/>
      <c r="AW144" s="85"/>
      <c r="AX144" s="85"/>
      <c r="AY144" s="85"/>
      <c r="AZ144" s="85"/>
      <c r="BA144" s="85"/>
      <c r="BB144" s="85"/>
      <c r="BC144" s="85"/>
      <c r="BD144" s="85"/>
      <c r="BE144" s="85"/>
      <c r="BF144" s="85"/>
      <c r="BG144" s="85"/>
      <c r="BH144" s="85"/>
      <c r="BI144" s="85"/>
      <c r="BJ144" s="44" t="s">
        <v>3804</v>
      </c>
      <c r="BK144" s="44" t="s">
        <v>3805</v>
      </c>
      <c r="BL144" s="85"/>
      <c r="BM144" s="85"/>
      <c r="BN144" s="85"/>
      <c r="BO144" s="85"/>
      <c r="BP144" s="85"/>
      <c r="BQ144" s="85"/>
      <c r="BR144" s="85"/>
      <c r="BS144" s="85"/>
      <c r="BT144" s="44" t="s">
        <v>3806</v>
      </c>
      <c r="BU144" s="85"/>
      <c r="BV144" s="85"/>
      <c r="BW144" s="84"/>
      <c r="BX144" s="84"/>
      <c r="BY144" s="84"/>
      <c r="BZ144" s="86"/>
      <c r="CA144" s="86"/>
      <c r="CB144" s="86"/>
      <c r="CC144" s="86"/>
      <c r="CD144" s="86"/>
      <c r="CE144" s="86"/>
      <c r="CF144" s="86"/>
      <c r="CG144" s="86"/>
      <c r="CH144" s="86"/>
      <c r="CI144" s="86"/>
      <c r="CJ144" s="86"/>
      <c r="CK144" s="86"/>
      <c r="CL144" s="86"/>
      <c r="CM144" s="86"/>
      <c r="CN144" s="86"/>
      <c r="CO144" s="86"/>
      <c r="CP144" s="86"/>
      <c r="CQ144" s="86"/>
      <c r="CR144" s="86"/>
      <c r="CS144" s="46" t="s">
        <v>3807</v>
      </c>
      <c r="CT144" s="46" t="s">
        <v>3808</v>
      </c>
      <c r="CU144" s="86"/>
      <c r="CV144" s="86"/>
      <c r="CW144" s="86"/>
      <c r="CX144" s="86"/>
      <c r="CY144" s="86"/>
      <c r="CZ144" s="86"/>
      <c r="DA144" s="86"/>
      <c r="DB144" s="86"/>
      <c r="DC144" s="46" t="s">
        <v>3809</v>
      </c>
      <c r="DD144" s="86"/>
      <c r="DE144" s="86"/>
    </row>
    <row r="145" spans="34:109" hidden="1">
      <c r="AH145" s="84"/>
      <c r="AI145" s="84"/>
      <c r="AJ145" s="84"/>
      <c r="AK145" s="84"/>
      <c r="AL145" s="40" t="str">
        <f t="shared" si="4"/>
        <v/>
      </c>
      <c r="AM145" s="40" t="str">
        <f t="shared" si="5"/>
        <v/>
      </c>
      <c r="AO145" s="84"/>
      <c r="AP145" s="36">
        <v>143</v>
      </c>
      <c r="AQ145" s="85"/>
      <c r="AR145" s="85"/>
      <c r="AS145" s="85"/>
      <c r="AT145" s="85"/>
      <c r="AU145" s="85"/>
      <c r="AV145" s="85"/>
      <c r="AW145" s="85"/>
      <c r="AX145" s="85"/>
      <c r="AY145" s="85"/>
      <c r="AZ145" s="85"/>
      <c r="BA145" s="85"/>
      <c r="BB145" s="85"/>
      <c r="BC145" s="85"/>
      <c r="BD145" s="85"/>
      <c r="BE145" s="85"/>
      <c r="BF145" s="85"/>
      <c r="BG145" s="85"/>
      <c r="BH145" s="85"/>
      <c r="BI145" s="85"/>
      <c r="BJ145" s="44" t="s">
        <v>3810</v>
      </c>
      <c r="BK145" s="44" t="s">
        <v>3811</v>
      </c>
      <c r="BL145" s="85"/>
      <c r="BM145" s="85"/>
      <c r="BN145" s="85"/>
      <c r="BO145" s="85"/>
      <c r="BP145" s="85"/>
      <c r="BQ145" s="85"/>
      <c r="BR145" s="85"/>
      <c r="BS145" s="85"/>
      <c r="BT145" s="44" t="s">
        <v>3812</v>
      </c>
      <c r="BU145" s="85"/>
      <c r="BV145" s="85"/>
      <c r="BW145" s="84"/>
      <c r="BX145" s="84"/>
      <c r="BY145" s="84"/>
      <c r="BZ145" s="86"/>
      <c r="CA145" s="86"/>
      <c r="CB145" s="86"/>
      <c r="CC145" s="86"/>
      <c r="CD145" s="86"/>
      <c r="CE145" s="86"/>
      <c r="CF145" s="86"/>
      <c r="CG145" s="86"/>
      <c r="CH145" s="86"/>
      <c r="CI145" s="86"/>
      <c r="CJ145" s="86"/>
      <c r="CK145" s="86"/>
      <c r="CL145" s="86"/>
      <c r="CM145" s="86"/>
      <c r="CN145" s="86"/>
      <c r="CO145" s="86"/>
      <c r="CP145" s="86"/>
      <c r="CQ145" s="86"/>
      <c r="CR145" s="86"/>
      <c r="CS145" s="46" t="s">
        <v>3813</v>
      </c>
      <c r="CT145" s="46" t="s">
        <v>3814</v>
      </c>
      <c r="CU145" s="86"/>
      <c r="CV145" s="86"/>
      <c r="CW145" s="86"/>
      <c r="CX145" s="86"/>
      <c r="CY145" s="86"/>
      <c r="CZ145" s="86"/>
      <c r="DA145" s="86"/>
      <c r="DB145" s="86"/>
      <c r="DC145" s="46" t="s">
        <v>3815</v>
      </c>
      <c r="DD145" s="86"/>
      <c r="DE145" s="86"/>
    </row>
    <row r="146" spans="34:109" hidden="1">
      <c r="AH146" s="84"/>
      <c r="AI146" s="84"/>
      <c r="AJ146" s="84"/>
      <c r="AK146" s="84"/>
      <c r="AL146" s="40" t="str">
        <f t="shared" si="4"/>
        <v/>
      </c>
      <c r="AM146" s="40" t="str">
        <f t="shared" si="5"/>
        <v/>
      </c>
      <c r="AO146" s="84"/>
      <c r="AP146" s="36">
        <v>144</v>
      </c>
      <c r="AQ146" s="85"/>
      <c r="AR146" s="85"/>
      <c r="AS146" s="85"/>
      <c r="AT146" s="85"/>
      <c r="AU146" s="85"/>
      <c r="AV146" s="85"/>
      <c r="AW146" s="85"/>
      <c r="AX146" s="85"/>
      <c r="AY146" s="85"/>
      <c r="AZ146" s="85"/>
      <c r="BA146" s="85"/>
      <c r="BB146" s="85"/>
      <c r="BC146" s="85"/>
      <c r="BD146" s="85"/>
      <c r="BE146" s="85"/>
      <c r="BF146" s="85"/>
      <c r="BG146" s="85"/>
      <c r="BH146" s="85"/>
      <c r="BI146" s="85"/>
      <c r="BJ146" s="44" t="s">
        <v>3816</v>
      </c>
      <c r="BK146" s="44" t="s">
        <v>3817</v>
      </c>
      <c r="BL146" s="85"/>
      <c r="BM146" s="85"/>
      <c r="BN146" s="85"/>
      <c r="BO146" s="85"/>
      <c r="BP146" s="85"/>
      <c r="BQ146" s="85"/>
      <c r="BR146" s="85"/>
      <c r="BS146" s="85"/>
      <c r="BT146" s="44" t="s">
        <v>3818</v>
      </c>
      <c r="BU146" s="85"/>
      <c r="BV146" s="85"/>
      <c r="BW146" s="84"/>
      <c r="BX146" s="84"/>
      <c r="BY146" s="84"/>
      <c r="BZ146" s="86"/>
      <c r="CA146" s="86"/>
      <c r="CB146" s="86"/>
      <c r="CC146" s="86"/>
      <c r="CD146" s="86"/>
      <c r="CE146" s="86"/>
      <c r="CF146" s="86"/>
      <c r="CG146" s="86"/>
      <c r="CH146" s="86"/>
      <c r="CI146" s="86"/>
      <c r="CJ146" s="86"/>
      <c r="CK146" s="86"/>
      <c r="CL146" s="86"/>
      <c r="CM146" s="86"/>
      <c r="CN146" s="86"/>
      <c r="CO146" s="86"/>
      <c r="CP146" s="86"/>
      <c r="CQ146" s="86"/>
      <c r="CR146" s="86"/>
      <c r="CS146" s="46" t="s">
        <v>3819</v>
      </c>
      <c r="CT146" s="46" t="s">
        <v>3820</v>
      </c>
      <c r="CU146" s="86"/>
      <c r="CV146" s="86"/>
      <c r="CW146" s="86"/>
      <c r="CX146" s="86"/>
      <c r="CY146" s="86"/>
      <c r="CZ146" s="86"/>
      <c r="DA146" s="86"/>
      <c r="DB146" s="86"/>
      <c r="DC146" s="46" t="s">
        <v>3821</v>
      </c>
      <c r="DD146" s="86"/>
      <c r="DE146" s="86"/>
    </row>
    <row r="147" spans="34:109" hidden="1">
      <c r="AH147" s="84"/>
      <c r="AI147" s="84"/>
      <c r="AJ147" s="84"/>
      <c r="AK147" s="84"/>
      <c r="AL147" s="40" t="str">
        <f t="shared" si="4"/>
        <v/>
      </c>
      <c r="AM147" s="40" t="str">
        <f t="shared" si="5"/>
        <v/>
      </c>
      <c r="AO147" s="84"/>
      <c r="AP147" s="36">
        <v>145</v>
      </c>
      <c r="AQ147" s="85"/>
      <c r="AR147" s="85"/>
      <c r="AS147" s="85"/>
      <c r="AT147" s="85"/>
      <c r="AU147" s="85"/>
      <c r="AV147" s="85"/>
      <c r="AW147" s="85"/>
      <c r="AX147" s="85"/>
      <c r="AY147" s="85"/>
      <c r="AZ147" s="85"/>
      <c r="BA147" s="85"/>
      <c r="BB147" s="85"/>
      <c r="BC147" s="85"/>
      <c r="BD147" s="85"/>
      <c r="BE147" s="85"/>
      <c r="BF147" s="85"/>
      <c r="BG147" s="85"/>
      <c r="BH147" s="85"/>
      <c r="BI147" s="85"/>
      <c r="BJ147" s="44" t="s">
        <v>3822</v>
      </c>
      <c r="BK147" s="44" t="s">
        <v>3823</v>
      </c>
      <c r="BL147" s="85"/>
      <c r="BM147" s="85"/>
      <c r="BN147" s="85"/>
      <c r="BO147" s="85"/>
      <c r="BP147" s="85"/>
      <c r="BQ147" s="85"/>
      <c r="BR147" s="85"/>
      <c r="BS147" s="85"/>
      <c r="BT147" s="44" t="s">
        <v>3824</v>
      </c>
      <c r="BU147" s="85"/>
      <c r="BV147" s="85"/>
      <c r="BW147" s="84"/>
      <c r="BX147" s="84"/>
      <c r="BY147" s="84"/>
      <c r="BZ147" s="86"/>
      <c r="CA147" s="86"/>
      <c r="CB147" s="86"/>
      <c r="CC147" s="86"/>
      <c r="CD147" s="86"/>
      <c r="CE147" s="86"/>
      <c r="CF147" s="86"/>
      <c r="CG147" s="86"/>
      <c r="CH147" s="86"/>
      <c r="CI147" s="86"/>
      <c r="CJ147" s="86"/>
      <c r="CK147" s="86"/>
      <c r="CL147" s="86"/>
      <c r="CM147" s="86"/>
      <c r="CN147" s="86"/>
      <c r="CO147" s="86"/>
      <c r="CP147" s="86"/>
      <c r="CQ147" s="86"/>
      <c r="CR147" s="86"/>
      <c r="CS147" s="46" t="s">
        <v>3825</v>
      </c>
      <c r="CT147" s="46" t="s">
        <v>3826</v>
      </c>
      <c r="CU147" s="86"/>
      <c r="CV147" s="86"/>
      <c r="CW147" s="86"/>
      <c r="CX147" s="86"/>
      <c r="CY147" s="86"/>
      <c r="CZ147" s="86"/>
      <c r="DA147" s="86"/>
      <c r="DB147" s="86"/>
      <c r="DC147" s="46" t="s">
        <v>3827</v>
      </c>
      <c r="DD147" s="86"/>
      <c r="DE147" s="86"/>
    </row>
    <row r="148" spans="34:109" hidden="1">
      <c r="AH148" s="84"/>
      <c r="AI148" s="84"/>
      <c r="AJ148" s="84"/>
      <c r="AK148" s="84"/>
      <c r="AL148" s="40" t="str">
        <f t="shared" si="4"/>
        <v/>
      </c>
      <c r="AM148" s="40" t="str">
        <f t="shared" si="5"/>
        <v/>
      </c>
      <c r="AO148" s="84"/>
      <c r="AP148" s="36">
        <v>146</v>
      </c>
      <c r="AQ148" s="85"/>
      <c r="AR148" s="85"/>
      <c r="AS148" s="85"/>
      <c r="AT148" s="85"/>
      <c r="AU148" s="85"/>
      <c r="AV148" s="85"/>
      <c r="AW148" s="85"/>
      <c r="AX148" s="85"/>
      <c r="AY148" s="85"/>
      <c r="AZ148" s="85"/>
      <c r="BA148" s="85"/>
      <c r="BB148" s="85"/>
      <c r="BC148" s="85"/>
      <c r="BD148" s="85"/>
      <c r="BE148" s="85"/>
      <c r="BF148" s="85"/>
      <c r="BG148" s="85"/>
      <c r="BH148" s="85"/>
      <c r="BI148" s="85"/>
      <c r="BJ148" s="44" t="s">
        <v>3828</v>
      </c>
      <c r="BK148" s="44" t="s">
        <v>3829</v>
      </c>
      <c r="BL148" s="85"/>
      <c r="BM148" s="85"/>
      <c r="BN148" s="85"/>
      <c r="BO148" s="85"/>
      <c r="BP148" s="85"/>
      <c r="BQ148" s="85"/>
      <c r="BR148" s="85"/>
      <c r="BS148" s="85"/>
      <c r="BT148" s="44" t="s">
        <v>3830</v>
      </c>
      <c r="BU148" s="85"/>
      <c r="BV148" s="85"/>
      <c r="BW148" s="84"/>
      <c r="BX148" s="84"/>
      <c r="BY148" s="84"/>
      <c r="BZ148" s="86"/>
      <c r="CA148" s="86"/>
      <c r="CB148" s="86"/>
      <c r="CC148" s="86"/>
      <c r="CD148" s="86"/>
      <c r="CE148" s="86"/>
      <c r="CF148" s="86"/>
      <c r="CG148" s="86"/>
      <c r="CH148" s="86"/>
      <c r="CI148" s="86"/>
      <c r="CJ148" s="86"/>
      <c r="CK148" s="86"/>
      <c r="CL148" s="86"/>
      <c r="CM148" s="86"/>
      <c r="CN148" s="86"/>
      <c r="CO148" s="86"/>
      <c r="CP148" s="86"/>
      <c r="CQ148" s="86"/>
      <c r="CR148" s="86"/>
      <c r="CS148" s="46" t="s">
        <v>3831</v>
      </c>
      <c r="CT148" s="46" t="s">
        <v>3832</v>
      </c>
      <c r="CU148" s="86"/>
      <c r="CV148" s="86"/>
      <c r="CW148" s="86"/>
      <c r="CX148" s="86"/>
      <c r="CY148" s="86"/>
      <c r="CZ148" s="86"/>
      <c r="DA148" s="86"/>
      <c r="DB148" s="86"/>
      <c r="DC148" s="46" t="s">
        <v>3833</v>
      </c>
      <c r="DD148" s="86"/>
      <c r="DE148" s="86"/>
    </row>
    <row r="149" spans="34:109" hidden="1">
      <c r="AH149" s="84"/>
      <c r="AI149" s="84"/>
      <c r="AJ149" s="84"/>
      <c r="AK149" s="84"/>
      <c r="AL149" s="40" t="str">
        <f t="shared" si="4"/>
        <v/>
      </c>
      <c r="AM149" s="40" t="str">
        <f t="shared" si="5"/>
        <v/>
      </c>
      <c r="AO149" s="84"/>
      <c r="AP149" s="36">
        <v>147</v>
      </c>
      <c r="AQ149" s="85"/>
      <c r="AR149" s="85"/>
      <c r="AS149" s="85"/>
      <c r="AT149" s="85"/>
      <c r="AU149" s="85"/>
      <c r="AV149" s="85"/>
      <c r="AW149" s="85"/>
      <c r="AX149" s="85"/>
      <c r="AY149" s="85"/>
      <c r="AZ149" s="85"/>
      <c r="BA149" s="85"/>
      <c r="BB149" s="85"/>
      <c r="BC149" s="85"/>
      <c r="BD149" s="85"/>
      <c r="BE149" s="85"/>
      <c r="BF149" s="85"/>
      <c r="BG149" s="85"/>
      <c r="BH149" s="85"/>
      <c r="BI149" s="85"/>
      <c r="BJ149" s="44" t="s">
        <v>3834</v>
      </c>
      <c r="BK149" s="44" t="s">
        <v>3835</v>
      </c>
      <c r="BL149" s="85"/>
      <c r="BM149" s="85"/>
      <c r="BN149" s="85"/>
      <c r="BO149" s="85"/>
      <c r="BP149" s="85"/>
      <c r="BQ149" s="85"/>
      <c r="BR149" s="85"/>
      <c r="BS149" s="85"/>
      <c r="BT149" s="44" t="s">
        <v>3836</v>
      </c>
      <c r="BU149" s="85"/>
      <c r="BV149" s="85"/>
      <c r="BW149" s="84"/>
      <c r="BX149" s="84"/>
      <c r="BY149" s="84"/>
      <c r="BZ149" s="86"/>
      <c r="CA149" s="86"/>
      <c r="CB149" s="86"/>
      <c r="CC149" s="86"/>
      <c r="CD149" s="86"/>
      <c r="CE149" s="86"/>
      <c r="CF149" s="86"/>
      <c r="CG149" s="86"/>
      <c r="CH149" s="86"/>
      <c r="CI149" s="86"/>
      <c r="CJ149" s="86"/>
      <c r="CK149" s="86"/>
      <c r="CL149" s="86"/>
      <c r="CM149" s="86"/>
      <c r="CN149" s="86"/>
      <c r="CO149" s="86"/>
      <c r="CP149" s="86"/>
      <c r="CQ149" s="86"/>
      <c r="CR149" s="86"/>
      <c r="CS149" s="46" t="s">
        <v>3837</v>
      </c>
      <c r="CT149" s="46" t="s">
        <v>3838</v>
      </c>
      <c r="CU149" s="86"/>
      <c r="CV149" s="86"/>
      <c r="CW149" s="86"/>
      <c r="CX149" s="86"/>
      <c r="CY149" s="86"/>
      <c r="CZ149" s="86"/>
      <c r="DA149" s="86"/>
      <c r="DB149" s="86"/>
      <c r="DC149" s="46" t="s">
        <v>3839</v>
      </c>
      <c r="DD149" s="86"/>
      <c r="DE149" s="86"/>
    </row>
    <row r="150" spans="34:109" hidden="1">
      <c r="AH150" s="84"/>
      <c r="AI150" s="84"/>
      <c r="AJ150" s="84"/>
      <c r="AK150" s="84"/>
      <c r="AL150" s="40" t="str">
        <f t="shared" si="4"/>
        <v/>
      </c>
      <c r="AM150" s="40" t="str">
        <f t="shared" si="5"/>
        <v/>
      </c>
      <c r="AO150" s="84"/>
      <c r="AP150" s="36">
        <v>148</v>
      </c>
      <c r="AQ150" s="85"/>
      <c r="AR150" s="85"/>
      <c r="AS150" s="85"/>
      <c r="AT150" s="85"/>
      <c r="AU150" s="85"/>
      <c r="AV150" s="85"/>
      <c r="AW150" s="85"/>
      <c r="AX150" s="85"/>
      <c r="AY150" s="85"/>
      <c r="AZ150" s="85"/>
      <c r="BA150" s="85"/>
      <c r="BB150" s="85"/>
      <c r="BC150" s="85"/>
      <c r="BD150" s="85"/>
      <c r="BE150" s="85"/>
      <c r="BF150" s="85"/>
      <c r="BG150" s="85"/>
      <c r="BH150" s="85"/>
      <c r="BI150" s="85"/>
      <c r="BJ150" s="44" t="s">
        <v>3840</v>
      </c>
      <c r="BK150" s="44" t="s">
        <v>3841</v>
      </c>
      <c r="BL150" s="85"/>
      <c r="BM150" s="85"/>
      <c r="BN150" s="85"/>
      <c r="BO150" s="85"/>
      <c r="BP150" s="85"/>
      <c r="BQ150" s="85"/>
      <c r="BR150" s="85"/>
      <c r="BS150" s="85"/>
      <c r="BT150" s="44" t="s">
        <v>3842</v>
      </c>
      <c r="BU150" s="85"/>
      <c r="BV150" s="85"/>
      <c r="BW150" s="84"/>
      <c r="BX150" s="84"/>
      <c r="BY150" s="84"/>
      <c r="BZ150" s="86"/>
      <c r="CA150" s="86"/>
      <c r="CB150" s="86"/>
      <c r="CC150" s="86"/>
      <c r="CD150" s="86"/>
      <c r="CE150" s="86"/>
      <c r="CF150" s="86"/>
      <c r="CG150" s="86"/>
      <c r="CH150" s="86"/>
      <c r="CI150" s="86"/>
      <c r="CJ150" s="86"/>
      <c r="CK150" s="86"/>
      <c r="CL150" s="86"/>
      <c r="CM150" s="86"/>
      <c r="CN150" s="86"/>
      <c r="CO150" s="86"/>
      <c r="CP150" s="86"/>
      <c r="CQ150" s="86"/>
      <c r="CR150" s="86"/>
      <c r="CS150" s="46" t="s">
        <v>3843</v>
      </c>
      <c r="CT150" s="46" t="s">
        <v>3844</v>
      </c>
      <c r="CU150" s="86"/>
      <c r="CV150" s="86"/>
      <c r="CW150" s="86"/>
      <c r="CX150" s="86"/>
      <c r="CY150" s="86"/>
      <c r="CZ150" s="86"/>
      <c r="DA150" s="86"/>
      <c r="DB150" s="86"/>
      <c r="DC150" s="46" t="s">
        <v>3845</v>
      </c>
      <c r="DD150" s="86"/>
      <c r="DE150" s="86"/>
    </row>
    <row r="151" spans="34:109" hidden="1">
      <c r="AH151" s="84"/>
      <c r="AI151" s="84"/>
      <c r="AJ151" s="84"/>
      <c r="AK151" s="84"/>
      <c r="AL151" s="40" t="str">
        <f t="shared" si="4"/>
        <v/>
      </c>
      <c r="AM151" s="40" t="str">
        <f t="shared" si="5"/>
        <v/>
      </c>
      <c r="AO151" s="84"/>
      <c r="AP151" s="36">
        <v>149</v>
      </c>
      <c r="AQ151" s="85"/>
      <c r="AR151" s="85"/>
      <c r="AS151" s="85"/>
      <c r="AT151" s="85"/>
      <c r="AU151" s="85"/>
      <c r="AV151" s="85"/>
      <c r="AW151" s="85"/>
      <c r="AX151" s="85"/>
      <c r="AY151" s="85"/>
      <c r="AZ151" s="85"/>
      <c r="BA151" s="85"/>
      <c r="BB151" s="85"/>
      <c r="BC151" s="85"/>
      <c r="BD151" s="85"/>
      <c r="BE151" s="85"/>
      <c r="BF151" s="85"/>
      <c r="BG151" s="85"/>
      <c r="BH151" s="85"/>
      <c r="BI151" s="85"/>
      <c r="BJ151" s="44" t="s">
        <v>3846</v>
      </c>
      <c r="BK151" s="44" t="s">
        <v>3847</v>
      </c>
      <c r="BL151" s="85"/>
      <c r="BM151" s="85"/>
      <c r="BN151" s="85"/>
      <c r="BO151" s="85"/>
      <c r="BP151" s="85"/>
      <c r="BQ151" s="85"/>
      <c r="BR151" s="85"/>
      <c r="BS151" s="85"/>
      <c r="BT151" s="44" t="s">
        <v>3848</v>
      </c>
      <c r="BU151" s="85"/>
      <c r="BV151" s="85"/>
      <c r="BW151" s="84"/>
      <c r="BX151" s="84"/>
      <c r="BY151" s="84"/>
      <c r="BZ151" s="86"/>
      <c r="CA151" s="86"/>
      <c r="CB151" s="86"/>
      <c r="CC151" s="86"/>
      <c r="CD151" s="86"/>
      <c r="CE151" s="86"/>
      <c r="CF151" s="86"/>
      <c r="CG151" s="86"/>
      <c r="CH151" s="86"/>
      <c r="CI151" s="86"/>
      <c r="CJ151" s="86"/>
      <c r="CK151" s="86"/>
      <c r="CL151" s="86"/>
      <c r="CM151" s="86"/>
      <c r="CN151" s="86"/>
      <c r="CO151" s="86"/>
      <c r="CP151" s="86"/>
      <c r="CQ151" s="86"/>
      <c r="CR151" s="86"/>
      <c r="CS151" s="46" t="s">
        <v>3849</v>
      </c>
      <c r="CT151" s="46" t="s">
        <v>3850</v>
      </c>
      <c r="CU151" s="86"/>
      <c r="CV151" s="86"/>
      <c r="CW151" s="86"/>
      <c r="CX151" s="86"/>
      <c r="CY151" s="86"/>
      <c r="CZ151" s="86"/>
      <c r="DA151" s="86"/>
      <c r="DB151" s="86"/>
      <c r="DC151" s="46" t="s">
        <v>3851</v>
      </c>
      <c r="DD151" s="86"/>
      <c r="DE151" s="86"/>
    </row>
    <row r="152" spans="34:109" hidden="1">
      <c r="AH152" s="84"/>
      <c r="AI152" s="84"/>
      <c r="AJ152" s="84"/>
      <c r="AK152" s="84"/>
      <c r="AL152" s="40" t="str">
        <f t="shared" si="4"/>
        <v/>
      </c>
      <c r="AM152" s="40" t="str">
        <f t="shared" si="5"/>
        <v/>
      </c>
      <c r="AO152" s="84"/>
      <c r="AP152" s="36">
        <v>150</v>
      </c>
      <c r="AQ152" s="85"/>
      <c r="AR152" s="85"/>
      <c r="AS152" s="85"/>
      <c r="AT152" s="85"/>
      <c r="AU152" s="85"/>
      <c r="AV152" s="85"/>
      <c r="AW152" s="85"/>
      <c r="AX152" s="85"/>
      <c r="AY152" s="85"/>
      <c r="AZ152" s="85"/>
      <c r="BA152" s="85"/>
      <c r="BB152" s="85"/>
      <c r="BC152" s="85"/>
      <c r="BD152" s="85"/>
      <c r="BE152" s="85"/>
      <c r="BF152" s="85"/>
      <c r="BG152" s="85"/>
      <c r="BH152" s="85"/>
      <c r="BI152" s="85"/>
      <c r="BJ152" s="44" t="s">
        <v>3852</v>
      </c>
      <c r="BK152" s="44" t="s">
        <v>3853</v>
      </c>
      <c r="BL152" s="85"/>
      <c r="BM152" s="85"/>
      <c r="BN152" s="85"/>
      <c r="BO152" s="85"/>
      <c r="BP152" s="85"/>
      <c r="BQ152" s="85"/>
      <c r="BR152" s="85"/>
      <c r="BS152" s="85"/>
      <c r="BT152" s="44" t="s">
        <v>3854</v>
      </c>
      <c r="BU152" s="85"/>
      <c r="BV152" s="85"/>
      <c r="BW152" s="84"/>
      <c r="BX152" s="84"/>
      <c r="BY152" s="84"/>
      <c r="BZ152" s="86"/>
      <c r="CA152" s="86"/>
      <c r="CB152" s="86"/>
      <c r="CC152" s="86"/>
      <c r="CD152" s="86"/>
      <c r="CE152" s="86"/>
      <c r="CF152" s="86"/>
      <c r="CG152" s="86"/>
      <c r="CH152" s="86"/>
      <c r="CI152" s="86"/>
      <c r="CJ152" s="86"/>
      <c r="CK152" s="86"/>
      <c r="CL152" s="86"/>
      <c r="CM152" s="86"/>
      <c r="CN152" s="86"/>
      <c r="CO152" s="86"/>
      <c r="CP152" s="86"/>
      <c r="CQ152" s="86"/>
      <c r="CR152" s="86"/>
      <c r="CS152" s="46" t="s">
        <v>3855</v>
      </c>
      <c r="CT152" s="46" t="s">
        <v>3856</v>
      </c>
      <c r="CU152" s="86"/>
      <c r="CV152" s="86"/>
      <c r="CW152" s="86"/>
      <c r="CX152" s="86"/>
      <c r="CY152" s="86"/>
      <c r="CZ152" s="86"/>
      <c r="DA152" s="86"/>
      <c r="DB152" s="86"/>
      <c r="DC152" s="46" t="s">
        <v>3857</v>
      </c>
      <c r="DD152" s="86"/>
      <c r="DE152" s="86"/>
    </row>
    <row r="153" spans="34:109" hidden="1">
      <c r="AH153" s="84"/>
      <c r="AI153" s="84"/>
      <c r="AJ153" s="84"/>
      <c r="AK153" s="84"/>
      <c r="AL153" s="40" t="str">
        <f t="shared" si="4"/>
        <v/>
      </c>
      <c r="AM153" s="40" t="str">
        <f t="shared" si="5"/>
        <v/>
      </c>
      <c r="AO153" s="84"/>
      <c r="AP153" s="36">
        <v>151</v>
      </c>
      <c r="AQ153" s="85"/>
      <c r="AR153" s="85"/>
      <c r="AS153" s="85"/>
      <c r="AT153" s="85"/>
      <c r="AU153" s="85"/>
      <c r="AV153" s="85"/>
      <c r="AW153" s="85"/>
      <c r="AX153" s="85"/>
      <c r="AY153" s="85"/>
      <c r="AZ153" s="85"/>
      <c r="BA153" s="85"/>
      <c r="BB153" s="85"/>
      <c r="BC153" s="85"/>
      <c r="BD153" s="85"/>
      <c r="BE153" s="85"/>
      <c r="BF153" s="85"/>
      <c r="BG153" s="85"/>
      <c r="BH153" s="85"/>
      <c r="BI153" s="85"/>
      <c r="BJ153" s="44" t="s">
        <v>3858</v>
      </c>
      <c r="BK153" s="44" t="s">
        <v>3859</v>
      </c>
      <c r="BL153" s="85"/>
      <c r="BM153" s="85"/>
      <c r="BN153" s="85"/>
      <c r="BO153" s="85"/>
      <c r="BP153" s="85"/>
      <c r="BQ153" s="85"/>
      <c r="BR153" s="85"/>
      <c r="BS153" s="85"/>
      <c r="BT153" s="44" t="s">
        <v>3860</v>
      </c>
      <c r="BU153" s="85"/>
      <c r="BV153" s="85"/>
      <c r="BW153" s="84"/>
      <c r="BX153" s="84"/>
      <c r="BY153" s="84"/>
      <c r="BZ153" s="86"/>
      <c r="CA153" s="86"/>
      <c r="CB153" s="86"/>
      <c r="CC153" s="86"/>
      <c r="CD153" s="86"/>
      <c r="CE153" s="86"/>
      <c r="CF153" s="86"/>
      <c r="CG153" s="86"/>
      <c r="CH153" s="86"/>
      <c r="CI153" s="86"/>
      <c r="CJ153" s="86"/>
      <c r="CK153" s="86"/>
      <c r="CL153" s="86"/>
      <c r="CM153" s="86"/>
      <c r="CN153" s="86"/>
      <c r="CO153" s="86"/>
      <c r="CP153" s="86"/>
      <c r="CQ153" s="86"/>
      <c r="CR153" s="86"/>
      <c r="CS153" s="46" t="s">
        <v>3861</v>
      </c>
      <c r="CT153" s="46" t="s">
        <v>3862</v>
      </c>
      <c r="CU153" s="86"/>
      <c r="CV153" s="86"/>
      <c r="CW153" s="86"/>
      <c r="CX153" s="86"/>
      <c r="CY153" s="86"/>
      <c r="CZ153" s="86"/>
      <c r="DA153" s="86"/>
      <c r="DB153" s="86"/>
      <c r="DC153" s="46" t="s">
        <v>3863</v>
      </c>
      <c r="DD153" s="86"/>
      <c r="DE153" s="86"/>
    </row>
    <row r="154" spans="34:109" hidden="1">
      <c r="AH154" s="84"/>
      <c r="AI154" s="84"/>
      <c r="AJ154" s="84"/>
      <c r="AK154" s="84"/>
      <c r="AL154" s="40" t="str">
        <f t="shared" si="4"/>
        <v/>
      </c>
      <c r="AM154" s="40" t="str">
        <f t="shared" si="5"/>
        <v/>
      </c>
      <c r="AO154" s="84"/>
      <c r="AP154" s="36">
        <v>152</v>
      </c>
      <c r="AQ154" s="85"/>
      <c r="AR154" s="85"/>
      <c r="AS154" s="85"/>
      <c r="AT154" s="85"/>
      <c r="AU154" s="85"/>
      <c r="AV154" s="85"/>
      <c r="AW154" s="85"/>
      <c r="AX154" s="85"/>
      <c r="AY154" s="85"/>
      <c r="AZ154" s="85"/>
      <c r="BA154" s="85"/>
      <c r="BB154" s="85"/>
      <c r="BC154" s="85"/>
      <c r="BD154" s="85"/>
      <c r="BE154" s="85"/>
      <c r="BF154" s="85"/>
      <c r="BG154" s="85"/>
      <c r="BH154" s="85"/>
      <c r="BI154" s="85"/>
      <c r="BJ154" s="44" t="s">
        <v>3864</v>
      </c>
      <c r="BK154" s="44" t="s">
        <v>3865</v>
      </c>
      <c r="BL154" s="85"/>
      <c r="BM154" s="85"/>
      <c r="BN154" s="85"/>
      <c r="BO154" s="85"/>
      <c r="BP154" s="85"/>
      <c r="BQ154" s="85"/>
      <c r="BR154" s="85"/>
      <c r="BS154" s="85"/>
      <c r="BT154" s="44" t="s">
        <v>3866</v>
      </c>
      <c r="BU154" s="85"/>
      <c r="BV154" s="85"/>
      <c r="BW154" s="84"/>
      <c r="BX154" s="84"/>
      <c r="BY154" s="84"/>
      <c r="BZ154" s="86"/>
      <c r="CA154" s="86"/>
      <c r="CB154" s="86"/>
      <c r="CC154" s="86"/>
      <c r="CD154" s="86"/>
      <c r="CE154" s="86"/>
      <c r="CF154" s="86"/>
      <c r="CG154" s="86"/>
      <c r="CH154" s="86"/>
      <c r="CI154" s="86"/>
      <c r="CJ154" s="86"/>
      <c r="CK154" s="86"/>
      <c r="CL154" s="86"/>
      <c r="CM154" s="86"/>
      <c r="CN154" s="86"/>
      <c r="CO154" s="86"/>
      <c r="CP154" s="86"/>
      <c r="CQ154" s="86"/>
      <c r="CR154" s="86"/>
      <c r="CS154" s="46" t="s">
        <v>3867</v>
      </c>
      <c r="CT154" s="46" t="s">
        <v>3868</v>
      </c>
      <c r="CU154" s="86"/>
      <c r="CV154" s="86"/>
      <c r="CW154" s="86"/>
      <c r="CX154" s="86"/>
      <c r="CY154" s="86"/>
      <c r="CZ154" s="86"/>
      <c r="DA154" s="86"/>
      <c r="DB154" s="86"/>
      <c r="DC154" s="46" t="s">
        <v>3869</v>
      </c>
      <c r="DD154" s="86"/>
      <c r="DE154" s="86"/>
    </row>
    <row r="155" spans="34:109" hidden="1">
      <c r="AH155" s="84"/>
      <c r="AI155" s="84"/>
      <c r="AJ155" s="84"/>
      <c r="AK155" s="84"/>
      <c r="AL155" s="40" t="str">
        <f t="shared" si="4"/>
        <v/>
      </c>
      <c r="AM155" s="40" t="str">
        <f t="shared" si="5"/>
        <v/>
      </c>
      <c r="AO155" s="84"/>
      <c r="AP155" s="36">
        <v>153</v>
      </c>
      <c r="AQ155" s="85"/>
      <c r="AR155" s="85"/>
      <c r="AS155" s="85"/>
      <c r="AT155" s="85"/>
      <c r="AU155" s="85"/>
      <c r="AV155" s="85"/>
      <c r="AW155" s="85"/>
      <c r="AX155" s="85"/>
      <c r="AY155" s="85"/>
      <c r="AZ155" s="85"/>
      <c r="BA155" s="85"/>
      <c r="BB155" s="85"/>
      <c r="BC155" s="85"/>
      <c r="BD155" s="85"/>
      <c r="BE155" s="85"/>
      <c r="BF155" s="85"/>
      <c r="BG155" s="85"/>
      <c r="BH155" s="85"/>
      <c r="BI155" s="85"/>
      <c r="BJ155" s="44" t="s">
        <v>3870</v>
      </c>
      <c r="BK155" s="44" t="s">
        <v>3871</v>
      </c>
      <c r="BL155" s="85"/>
      <c r="BM155" s="85"/>
      <c r="BN155" s="85"/>
      <c r="BO155" s="85"/>
      <c r="BP155" s="85"/>
      <c r="BQ155" s="85"/>
      <c r="BR155" s="85"/>
      <c r="BS155" s="85"/>
      <c r="BT155" s="44" t="s">
        <v>3872</v>
      </c>
      <c r="BU155" s="85"/>
      <c r="BV155" s="85"/>
      <c r="BW155" s="84"/>
      <c r="BX155" s="84"/>
      <c r="BY155" s="84"/>
      <c r="BZ155" s="86"/>
      <c r="CA155" s="86"/>
      <c r="CB155" s="86"/>
      <c r="CC155" s="86"/>
      <c r="CD155" s="86"/>
      <c r="CE155" s="86"/>
      <c r="CF155" s="86"/>
      <c r="CG155" s="86"/>
      <c r="CH155" s="86"/>
      <c r="CI155" s="86"/>
      <c r="CJ155" s="86"/>
      <c r="CK155" s="86"/>
      <c r="CL155" s="86"/>
      <c r="CM155" s="86"/>
      <c r="CN155" s="86"/>
      <c r="CO155" s="86"/>
      <c r="CP155" s="86"/>
      <c r="CQ155" s="86"/>
      <c r="CR155" s="86"/>
      <c r="CS155" s="46" t="s">
        <v>3873</v>
      </c>
      <c r="CT155" s="46" t="s">
        <v>3874</v>
      </c>
      <c r="CU155" s="86"/>
      <c r="CV155" s="86"/>
      <c r="CW155" s="86"/>
      <c r="CX155" s="86"/>
      <c r="CY155" s="86"/>
      <c r="CZ155" s="86"/>
      <c r="DA155" s="86"/>
      <c r="DB155" s="86"/>
      <c r="DC155" s="46" t="s">
        <v>3875</v>
      </c>
      <c r="DD155" s="86"/>
      <c r="DE155" s="86"/>
    </row>
    <row r="156" spans="34:109" hidden="1">
      <c r="AH156" s="84"/>
      <c r="AI156" s="84"/>
      <c r="AJ156" s="84"/>
      <c r="AK156" s="84"/>
      <c r="AL156" s="40" t="str">
        <f t="shared" si="4"/>
        <v/>
      </c>
      <c r="AM156" s="40" t="str">
        <f t="shared" si="5"/>
        <v/>
      </c>
      <c r="AO156" s="84"/>
      <c r="AP156" s="36">
        <v>154</v>
      </c>
      <c r="AQ156" s="85"/>
      <c r="AR156" s="85"/>
      <c r="AS156" s="85"/>
      <c r="AT156" s="85"/>
      <c r="AU156" s="85"/>
      <c r="AV156" s="85"/>
      <c r="AW156" s="85"/>
      <c r="AX156" s="85"/>
      <c r="AY156" s="85"/>
      <c r="AZ156" s="85"/>
      <c r="BA156" s="85"/>
      <c r="BB156" s="85"/>
      <c r="BC156" s="85"/>
      <c r="BD156" s="85"/>
      <c r="BE156" s="85"/>
      <c r="BF156" s="85"/>
      <c r="BG156" s="85"/>
      <c r="BH156" s="85"/>
      <c r="BI156" s="85"/>
      <c r="BJ156" s="44" t="s">
        <v>3876</v>
      </c>
      <c r="BK156" s="44" t="s">
        <v>3877</v>
      </c>
      <c r="BL156" s="85"/>
      <c r="BM156" s="85"/>
      <c r="BN156" s="85"/>
      <c r="BO156" s="85"/>
      <c r="BP156" s="85"/>
      <c r="BQ156" s="85"/>
      <c r="BR156" s="85"/>
      <c r="BS156" s="85"/>
      <c r="BT156" s="44" t="s">
        <v>3878</v>
      </c>
      <c r="BU156" s="85"/>
      <c r="BV156" s="85"/>
      <c r="BW156" s="84"/>
      <c r="BX156" s="84"/>
      <c r="BY156" s="84"/>
      <c r="BZ156" s="86"/>
      <c r="CA156" s="86"/>
      <c r="CB156" s="86"/>
      <c r="CC156" s="86"/>
      <c r="CD156" s="86"/>
      <c r="CE156" s="86"/>
      <c r="CF156" s="86"/>
      <c r="CG156" s="86"/>
      <c r="CH156" s="86"/>
      <c r="CI156" s="86"/>
      <c r="CJ156" s="86"/>
      <c r="CK156" s="86"/>
      <c r="CL156" s="86"/>
      <c r="CM156" s="86"/>
      <c r="CN156" s="86"/>
      <c r="CO156" s="86"/>
      <c r="CP156" s="86"/>
      <c r="CQ156" s="86"/>
      <c r="CR156" s="86"/>
      <c r="CS156" s="46" t="s">
        <v>3879</v>
      </c>
      <c r="CT156" s="46" t="s">
        <v>3880</v>
      </c>
      <c r="CU156" s="86"/>
      <c r="CV156" s="86"/>
      <c r="CW156" s="86"/>
      <c r="CX156" s="86"/>
      <c r="CY156" s="86"/>
      <c r="CZ156" s="86"/>
      <c r="DA156" s="86"/>
      <c r="DB156" s="86"/>
      <c r="DC156" s="46" t="s">
        <v>3881</v>
      </c>
      <c r="DD156" s="86"/>
      <c r="DE156" s="86"/>
    </row>
    <row r="157" spans="34:109" hidden="1">
      <c r="AH157" s="84"/>
      <c r="AI157" s="84"/>
      <c r="AJ157" s="84"/>
      <c r="AK157" s="84"/>
      <c r="AL157" s="40" t="str">
        <f t="shared" si="4"/>
        <v/>
      </c>
      <c r="AM157" s="40" t="str">
        <f t="shared" si="5"/>
        <v/>
      </c>
      <c r="AO157" s="84"/>
      <c r="AP157" s="36">
        <v>155</v>
      </c>
      <c r="AQ157" s="85"/>
      <c r="AR157" s="85"/>
      <c r="AS157" s="85"/>
      <c r="AT157" s="85"/>
      <c r="AU157" s="85"/>
      <c r="AV157" s="85"/>
      <c r="AW157" s="85"/>
      <c r="AX157" s="85"/>
      <c r="AY157" s="85"/>
      <c r="AZ157" s="85"/>
      <c r="BA157" s="85"/>
      <c r="BB157" s="85"/>
      <c r="BC157" s="85"/>
      <c r="BD157" s="85"/>
      <c r="BE157" s="85"/>
      <c r="BF157" s="85"/>
      <c r="BG157" s="85"/>
      <c r="BH157" s="85"/>
      <c r="BI157" s="85"/>
      <c r="BJ157" s="44" t="s">
        <v>3882</v>
      </c>
      <c r="BK157" s="44" t="s">
        <v>3883</v>
      </c>
      <c r="BL157" s="85"/>
      <c r="BM157" s="85"/>
      <c r="BN157" s="85"/>
      <c r="BO157" s="85"/>
      <c r="BP157" s="85"/>
      <c r="BQ157" s="85"/>
      <c r="BR157" s="85"/>
      <c r="BS157" s="85"/>
      <c r="BT157" s="44" t="s">
        <v>3884</v>
      </c>
      <c r="BU157" s="85"/>
      <c r="BV157" s="85"/>
      <c r="BW157" s="84"/>
      <c r="BX157" s="84"/>
      <c r="BY157" s="84"/>
      <c r="BZ157" s="86"/>
      <c r="CA157" s="86"/>
      <c r="CB157" s="86"/>
      <c r="CC157" s="86"/>
      <c r="CD157" s="86"/>
      <c r="CE157" s="86"/>
      <c r="CF157" s="86"/>
      <c r="CG157" s="86"/>
      <c r="CH157" s="86"/>
      <c r="CI157" s="86"/>
      <c r="CJ157" s="86"/>
      <c r="CK157" s="86"/>
      <c r="CL157" s="86"/>
      <c r="CM157" s="86"/>
      <c r="CN157" s="86"/>
      <c r="CO157" s="86"/>
      <c r="CP157" s="86"/>
      <c r="CQ157" s="86"/>
      <c r="CR157" s="86"/>
      <c r="CS157" s="46" t="s">
        <v>3885</v>
      </c>
      <c r="CT157" s="46" t="s">
        <v>3886</v>
      </c>
      <c r="CU157" s="86"/>
      <c r="CV157" s="86"/>
      <c r="CW157" s="86"/>
      <c r="CX157" s="86"/>
      <c r="CY157" s="86"/>
      <c r="CZ157" s="86"/>
      <c r="DA157" s="86"/>
      <c r="DB157" s="86"/>
      <c r="DC157" s="46" t="s">
        <v>3887</v>
      </c>
      <c r="DD157" s="86"/>
      <c r="DE157" s="86"/>
    </row>
    <row r="158" spans="34:109" hidden="1">
      <c r="AH158" s="84"/>
      <c r="AI158" s="84"/>
      <c r="AJ158" s="84"/>
      <c r="AK158" s="84"/>
      <c r="AL158" s="40" t="str">
        <f t="shared" si="4"/>
        <v/>
      </c>
      <c r="AM158" s="40" t="str">
        <f t="shared" si="5"/>
        <v/>
      </c>
      <c r="AO158" s="84"/>
      <c r="AP158" s="36">
        <v>156</v>
      </c>
      <c r="AQ158" s="85"/>
      <c r="AR158" s="85"/>
      <c r="AS158" s="85"/>
      <c r="AT158" s="85"/>
      <c r="AU158" s="85"/>
      <c r="AV158" s="85"/>
      <c r="AW158" s="85"/>
      <c r="AX158" s="85"/>
      <c r="AY158" s="85"/>
      <c r="AZ158" s="85"/>
      <c r="BA158" s="85"/>
      <c r="BB158" s="85"/>
      <c r="BC158" s="85"/>
      <c r="BD158" s="85"/>
      <c r="BE158" s="85"/>
      <c r="BF158" s="85"/>
      <c r="BG158" s="85"/>
      <c r="BH158" s="85"/>
      <c r="BI158" s="85"/>
      <c r="BJ158" s="44" t="s">
        <v>3888</v>
      </c>
      <c r="BK158" s="44" t="s">
        <v>3889</v>
      </c>
      <c r="BL158" s="85"/>
      <c r="BM158" s="85"/>
      <c r="BN158" s="85"/>
      <c r="BO158" s="85"/>
      <c r="BP158" s="85"/>
      <c r="BQ158" s="85"/>
      <c r="BR158" s="85"/>
      <c r="BS158" s="85"/>
      <c r="BT158" s="44" t="s">
        <v>3890</v>
      </c>
      <c r="BU158" s="85"/>
      <c r="BV158" s="85"/>
      <c r="BW158" s="84"/>
      <c r="BX158" s="84"/>
      <c r="BY158" s="84"/>
      <c r="BZ158" s="86"/>
      <c r="CA158" s="86"/>
      <c r="CB158" s="86"/>
      <c r="CC158" s="86"/>
      <c r="CD158" s="86"/>
      <c r="CE158" s="86"/>
      <c r="CF158" s="86"/>
      <c r="CG158" s="86"/>
      <c r="CH158" s="86"/>
      <c r="CI158" s="86"/>
      <c r="CJ158" s="86"/>
      <c r="CK158" s="86"/>
      <c r="CL158" s="86"/>
      <c r="CM158" s="86"/>
      <c r="CN158" s="86"/>
      <c r="CO158" s="86"/>
      <c r="CP158" s="86"/>
      <c r="CQ158" s="86"/>
      <c r="CR158" s="86"/>
      <c r="CS158" s="46" t="s">
        <v>3891</v>
      </c>
      <c r="CT158" s="46" t="s">
        <v>3892</v>
      </c>
      <c r="CU158" s="86"/>
      <c r="CV158" s="86"/>
      <c r="CW158" s="86"/>
      <c r="CX158" s="86"/>
      <c r="CY158" s="86"/>
      <c r="CZ158" s="86"/>
      <c r="DA158" s="86"/>
      <c r="DB158" s="86"/>
      <c r="DC158" s="46" t="s">
        <v>3893</v>
      </c>
      <c r="DD158" s="86"/>
      <c r="DE158" s="86"/>
    </row>
    <row r="159" spans="34:109" hidden="1">
      <c r="AH159" s="84"/>
      <c r="AI159" s="84"/>
      <c r="AJ159" s="84"/>
      <c r="AK159" s="84"/>
      <c r="AL159" s="40" t="str">
        <f t="shared" si="4"/>
        <v/>
      </c>
      <c r="AM159" s="40" t="str">
        <f t="shared" si="5"/>
        <v/>
      </c>
      <c r="AO159" s="84"/>
      <c r="AP159" s="36">
        <v>157</v>
      </c>
      <c r="AQ159" s="85"/>
      <c r="AR159" s="85"/>
      <c r="AS159" s="85"/>
      <c r="AT159" s="85"/>
      <c r="AU159" s="85"/>
      <c r="AV159" s="85"/>
      <c r="AW159" s="85"/>
      <c r="AX159" s="85"/>
      <c r="AY159" s="85"/>
      <c r="AZ159" s="85"/>
      <c r="BA159" s="85"/>
      <c r="BB159" s="85"/>
      <c r="BC159" s="85"/>
      <c r="BD159" s="85"/>
      <c r="BE159" s="85"/>
      <c r="BF159" s="85"/>
      <c r="BG159" s="85"/>
      <c r="BH159" s="85"/>
      <c r="BI159" s="85"/>
      <c r="BJ159" s="44" t="s">
        <v>3894</v>
      </c>
      <c r="BK159" s="44" t="s">
        <v>3895</v>
      </c>
      <c r="BL159" s="85"/>
      <c r="BM159" s="85"/>
      <c r="BN159" s="85"/>
      <c r="BO159" s="85"/>
      <c r="BP159" s="85"/>
      <c r="BQ159" s="85"/>
      <c r="BR159" s="85"/>
      <c r="BS159" s="85"/>
      <c r="BT159" s="44" t="s">
        <v>3896</v>
      </c>
      <c r="BU159" s="85"/>
      <c r="BV159" s="85"/>
      <c r="BW159" s="84"/>
      <c r="BX159" s="84"/>
      <c r="BY159" s="84"/>
      <c r="BZ159" s="86"/>
      <c r="CA159" s="86"/>
      <c r="CB159" s="86"/>
      <c r="CC159" s="86"/>
      <c r="CD159" s="86"/>
      <c r="CE159" s="86"/>
      <c r="CF159" s="86"/>
      <c r="CG159" s="86"/>
      <c r="CH159" s="86"/>
      <c r="CI159" s="86"/>
      <c r="CJ159" s="86"/>
      <c r="CK159" s="86"/>
      <c r="CL159" s="86"/>
      <c r="CM159" s="86"/>
      <c r="CN159" s="86"/>
      <c r="CO159" s="86"/>
      <c r="CP159" s="86"/>
      <c r="CQ159" s="86"/>
      <c r="CR159" s="86"/>
      <c r="CS159" s="46" t="s">
        <v>3897</v>
      </c>
      <c r="CT159" s="46" t="s">
        <v>3898</v>
      </c>
      <c r="CU159" s="86"/>
      <c r="CV159" s="86"/>
      <c r="CW159" s="86"/>
      <c r="CX159" s="86"/>
      <c r="CY159" s="86"/>
      <c r="CZ159" s="86"/>
      <c r="DA159" s="86"/>
      <c r="DB159" s="86"/>
      <c r="DC159" s="46" t="s">
        <v>3899</v>
      </c>
      <c r="DD159" s="86"/>
      <c r="DE159" s="86"/>
    </row>
    <row r="160" spans="34:109" hidden="1">
      <c r="AH160" s="84"/>
      <c r="AI160" s="84"/>
      <c r="AJ160" s="84"/>
      <c r="AK160" s="84"/>
      <c r="AL160" s="40" t="str">
        <f t="shared" si="4"/>
        <v/>
      </c>
      <c r="AM160" s="40" t="str">
        <f t="shared" si="5"/>
        <v/>
      </c>
      <c r="AO160" s="84"/>
      <c r="AP160" s="36">
        <v>158</v>
      </c>
      <c r="AQ160" s="85"/>
      <c r="AR160" s="85"/>
      <c r="AS160" s="85"/>
      <c r="AT160" s="85"/>
      <c r="AU160" s="85"/>
      <c r="AV160" s="85"/>
      <c r="AW160" s="85"/>
      <c r="AX160" s="85"/>
      <c r="AY160" s="85"/>
      <c r="AZ160" s="85"/>
      <c r="BA160" s="85"/>
      <c r="BB160" s="85"/>
      <c r="BC160" s="85"/>
      <c r="BD160" s="85"/>
      <c r="BE160" s="85"/>
      <c r="BF160" s="85"/>
      <c r="BG160" s="85"/>
      <c r="BH160" s="85"/>
      <c r="BI160" s="85"/>
      <c r="BJ160" s="44" t="s">
        <v>3900</v>
      </c>
      <c r="BK160" s="44" t="s">
        <v>3901</v>
      </c>
      <c r="BL160" s="85"/>
      <c r="BM160" s="85"/>
      <c r="BN160" s="85"/>
      <c r="BO160" s="85"/>
      <c r="BP160" s="85"/>
      <c r="BQ160" s="85"/>
      <c r="BR160" s="85"/>
      <c r="BS160" s="85"/>
      <c r="BT160" s="44" t="s">
        <v>3902</v>
      </c>
      <c r="BU160" s="85"/>
      <c r="BV160" s="85"/>
      <c r="BW160" s="84"/>
      <c r="BX160" s="84"/>
      <c r="BY160" s="84"/>
      <c r="BZ160" s="86"/>
      <c r="CA160" s="86"/>
      <c r="CB160" s="86"/>
      <c r="CC160" s="86"/>
      <c r="CD160" s="86"/>
      <c r="CE160" s="86"/>
      <c r="CF160" s="86"/>
      <c r="CG160" s="86"/>
      <c r="CH160" s="86"/>
      <c r="CI160" s="86"/>
      <c r="CJ160" s="86"/>
      <c r="CK160" s="86"/>
      <c r="CL160" s="86"/>
      <c r="CM160" s="86"/>
      <c r="CN160" s="86"/>
      <c r="CO160" s="86"/>
      <c r="CP160" s="86"/>
      <c r="CQ160" s="86"/>
      <c r="CR160" s="86"/>
      <c r="CS160" s="46" t="s">
        <v>3903</v>
      </c>
      <c r="CT160" s="46" t="s">
        <v>3904</v>
      </c>
      <c r="CU160" s="86"/>
      <c r="CV160" s="86"/>
      <c r="CW160" s="86"/>
      <c r="CX160" s="86"/>
      <c r="CY160" s="86"/>
      <c r="CZ160" s="86"/>
      <c r="DA160" s="86"/>
      <c r="DB160" s="86"/>
      <c r="DC160" s="46" t="s">
        <v>3905</v>
      </c>
      <c r="DD160" s="86"/>
      <c r="DE160" s="86"/>
    </row>
    <row r="161" spans="34:109" hidden="1">
      <c r="AH161" s="84"/>
      <c r="AI161" s="84"/>
      <c r="AJ161" s="84"/>
      <c r="AK161" s="84"/>
      <c r="AL161" s="40" t="str">
        <f t="shared" si="4"/>
        <v/>
      </c>
      <c r="AM161" s="40" t="str">
        <f t="shared" si="5"/>
        <v/>
      </c>
      <c r="AO161" s="84"/>
      <c r="AP161" s="36">
        <v>159</v>
      </c>
      <c r="AQ161" s="85"/>
      <c r="AR161" s="85"/>
      <c r="AS161" s="85"/>
      <c r="AT161" s="85"/>
      <c r="AU161" s="85"/>
      <c r="AV161" s="85"/>
      <c r="AW161" s="85"/>
      <c r="AX161" s="85"/>
      <c r="AY161" s="85"/>
      <c r="AZ161" s="85"/>
      <c r="BA161" s="85"/>
      <c r="BB161" s="85"/>
      <c r="BC161" s="85"/>
      <c r="BD161" s="85"/>
      <c r="BE161" s="85"/>
      <c r="BF161" s="85"/>
      <c r="BG161" s="85"/>
      <c r="BH161" s="85"/>
      <c r="BI161" s="85"/>
      <c r="BJ161" s="44" t="s">
        <v>3906</v>
      </c>
      <c r="BK161" s="44" t="s">
        <v>3907</v>
      </c>
      <c r="BL161" s="85"/>
      <c r="BM161" s="85"/>
      <c r="BN161" s="85"/>
      <c r="BO161" s="85"/>
      <c r="BP161" s="85"/>
      <c r="BQ161" s="85"/>
      <c r="BR161" s="85"/>
      <c r="BS161" s="85"/>
      <c r="BT161" s="44" t="s">
        <v>3908</v>
      </c>
      <c r="BU161" s="85"/>
      <c r="BV161" s="85"/>
      <c r="BW161" s="84"/>
      <c r="BX161" s="84"/>
      <c r="BY161" s="84"/>
      <c r="BZ161" s="86"/>
      <c r="CA161" s="86"/>
      <c r="CB161" s="86"/>
      <c r="CC161" s="86"/>
      <c r="CD161" s="86"/>
      <c r="CE161" s="86"/>
      <c r="CF161" s="86"/>
      <c r="CG161" s="86"/>
      <c r="CH161" s="86"/>
      <c r="CI161" s="86"/>
      <c r="CJ161" s="86"/>
      <c r="CK161" s="86"/>
      <c r="CL161" s="86"/>
      <c r="CM161" s="86"/>
      <c r="CN161" s="86"/>
      <c r="CO161" s="86"/>
      <c r="CP161" s="86"/>
      <c r="CQ161" s="86"/>
      <c r="CR161" s="86"/>
      <c r="CS161" s="46" t="s">
        <v>3909</v>
      </c>
      <c r="CT161" s="46" t="s">
        <v>3910</v>
      </c>
      <c r="CU161" s="86"/>
      <c r="CV161" s="86"/>
      <c r="CW161" s="86"/>
      <c r="CX161" s="86"/>
      <c r="CY161" s="86"/>
      <c r="CZ161" s="86"/>
      <c r="DA161" s="86"/>
      <c r="DB161" s="86"/>
      <c r="DC161" s="46" t="s">
        <v>3911</v>
      </c>
      <c r="DD161" s="86"/>
      <c r="DE161" s="86"/>
    </row>
    <row r="162" spans="34:109" hidden="1">
      <c r="AH162" s="84"/>
      <c r="AI162" s="84"/>
      <c r="AJ162" s="84"/>
      <c r="AK162" s="84"/>
      <c r="AL162" s="40" t="str">
        <f t="shared" si="4"/>
        <v/>
      </c>
      <c r="AM162" s="40" t="str">
        <f t="shared" si="5"/>
        <v/>
      </c>
      <c r="AO162" s="84"/>
      <c r="AP162" s="36">
        <v>160</v>
      </c>
      <c r="AQ162" s="85"/>
      <c r="AR162" s="85"/>
      <c r="AS162" s="85"/>
      <c r="AT162" s="85"/>
      <c r="AU162" s="85"/>
      <c r="AV162" s="85"/>
      <c r="AW162" s="85"/>
      <c r="AX162" s="85"/>
      <c r="AY162" s="85"/>
      <c r="AZ162" s="85"/>
      <c r="BA162" s="85"/>
      <c r="BB162" s="85"/>
      <c r="BC162" s="85"/>
      <c r="BD162" s="85"/>
      <c r="BE162" s="85"/>
      <c r="BF162" s="85"/>
      <c r="BG162" s="85"/>
      <c r="BH162" s="85"/>
      <c r="BI162" s="85"/>
      <c r="BJ162" s="44" t="s">
        <v>3912</v>
      </c>
      <c r="BK162" s="44" t="s">
        <v>3913</v>
      </c>
      <c r="BL162" s="85"/>
      <c r="BM162" s="85"/>
      <c r="BN162" s="85"/>
      <c r="BO162" s="85"/>
      <c r="BP162" s="85"/>
      <c r="BQ162" s="85"/>
      <c r="BR162" s="85"/>
      <c r="BS162" s="85"/>
      <c r="BT162" s="44" t="s">
        <v>3914</v>
      </c>
      <c r="BU162" s="85"/>
      <c r="BV162" s="85"/>
      <c r="BW162" s="84"/>
      <c r="BX162" s="84"/>
      <c r="BY162" s="84"/>
      <c r="BZ162" s="86"/>
      <c r="CA162" s="86"/>
      <c r="CB162" s="86"/>
      <c r="CC162" s="86"/>
      <c r="CD162" s="86"/>
      <c r="CE162" s="86"/>
      <c r="CF162" s="86"/>
      <c r="CG162" s="86"/>
      <c r="CH162" s="86"/>
      <c r="CI162" s="86"/>
      <c r="CJ162" s="86"/>
      <c r="CK162" s="86"/>
      <c r="CL162" s="86"/>
      <c r="CM162" s="86"/>
      <c r="CN162" s="86"/>
      <c r="CO162" s="86"/>
      <c r="CP162" s="86"/>
      <c r="CQ162" s="86"/>
      <c r="CR162" s="86"/>
      <c r="CS162" s="46" t="s">
        <v>3915</v>
      </c>
      <c r="CT162" s="46" t="s">
        <v>3916</v>
      </c>
      <c r="CU162" s="86"/>
      <c r="CV162" s="86"/>
      <c r="CW162" s="86"/>
      <c r="CX162" s="86"/>
      <c r="CY162" s="86"/>
      <c r="CZ162" s="86"/>
      <c r="DA162" s="86"/>
      <c r="DB162" s="86"/>
      <c r="DC162" s="46" t="s">
        <v>3917</v>
      </c>
      <c r="DD162" s="86"/>
      <c r="DE162" s="86"/>
    </row>
    <row r="163" spans="34:109" hidden="1">
      <c r="AH163" s="84"/>
      <c r="AI163" s="84"/>
      <c r="AJ163" s="84"/>
      <c r="AK163" s="84"/>
      <c r="AL163" s="40" t="str">
        <f t="shared" si="4"/>
        <v/>
      </c>
      <c r="AM163" s="40" t="str">
        <f t="shared" si="5"/>
        <v/>
      </c>
      <c r="AO163" s="84"/>
      <c r="AP163" s="36">
        <v>161</v>
      </c>
      <c r="AQ163" s="85"/>
      <c r="AR163" s="85"/>
      <c r="AS163" s="85"/>
      <c r="AT163" s="85"/>
      <c r="AU163" s="85"/>
      <c r="AV163" s="85"/>
      <c r="AW163" s="85"/>
      <c r="AX163" s="85"/>
      <c r="AY163" s="85"/>
      <c r="AZ163" s="85"/>
      <c r="BA163" s="85"/>
      <c r="BB163" s="85"/>
      <c r="BC163" s="85"/>
      <c r="BD163" s="85"/>
      <c r="BE163" s="85"/>
      <c r="BF163" s="85"/>
      <c r="BG163" s="85"/>
      <c r="BH163" s="85"/>
      <c r="BI163" s="85"/>
      <c r="BJ163" s="44" t="s">
        <v>3918</v>
      </c>
      <c r="BK163" s="44" t="s">
        <v>3919</v>
      </c>
      <c r="BL163" s="85"/>
      <c r="BM163" s="85"/>
      <c r="BN163" s="85"/>
      <c r="BO163" s="85"/>
      <c r="BP163" s="85"/>
      <c r="BQ163" s="85"/>
      <c r="BR163" s="85"/>
      <c r="BS163" s="85"/>
      <c r="BT163" s="44" t="s">
        <v>3920</v>
      </c>
      <c r="BU163" s="85"/>
      <c r="BV163" s="85"/>
      <c r="BW163" s="84"/>
      <c r="BX163" s="84"/>
      <c r="BY163" s="84"/>
      <c r="BZ163" s="86"/>
      <c r="CA163" s="86"/>
      <c r="CB163" s="86"/>
      <c r="CC163" s="86"/>
      <c r="CD163" s="86"/>
      <c r="CE163" s="86"/>
      <c r="CF163" s="86"/>
      <c r="CG163" s="86"/>
      <c r="CH163" s="86"/>
      <c r="CI163" s="86"/>
      <c r="CJ163" s="86"/>
      <c r="CK163" s="86"/>
      <c r="CL163" s="86"/>
      <c r="CM163" s="86"/>
      <c r="CN163" s="86"/>
      <c r="CO163" s="86"/>
      <c r="CP163" s="86"/>
      <c r="CQ163" s="86"/>
      <c r="CR163" s="86"/>
      <c r="CS163" s="46" t="s">
        <v>3921</v>
      </c>
      <c r="CT163" s="46" t="s">
        <v>3922</v>
      </c>
      <c r="CU163" s="86"/>
      <c r="CV163" s="86"/>
      <c r="CW163" s="86"/>
      <c r="CX163" s="86"/>
      <c r="CY163" s="86"/>
      <c r="CZ163" s="86"/>
      <c r="DA163" s="86"/>
      <c r="DB163" s="86"/>
      <c r="DC163" s="46" t="s">
        <v>3923</v>
      </c>
      <c r="DD163" s="86"/>
      <c r="DE163" s="86"/>
    </row>
    <row r="164" spans="34:109" hidden="1">
      <c r="AH164" s="84"/>
      <c r="AI164" s="84"/>
      <c r="AJ164" s="84"/>
      <c r="AK164" s="84"/>
      <c r="AL164" s="40" t="str">
        <f t="shared" si="4"/>
        <v/>
      </c>
      <c r="AM164" s="40" t="str">
        <f t="shared" si="5"/>
        <v/>
      </c>
      <c r="AO164" s="84"/>
      <c r="AP164" s="36">
        <v>162</v>
      </c>
      <c r="AQ164" s="85"/>
      <c r="AR164" s="85"/>
      <c r="AS164" s="85"/>
      <c r="AT164" s="85"/>
      <c r="AU164" s="85"/>
      <c r="AV164" s="85"/>
      <c r="AW164" s="85"/>
      <c r="AX164" s="85"/>
      <c r="AY164" s="85"/>
      <c r="AZ164" s="85"/>
      <c r="BA164" s="85"/>
      <c r="BB164" s="85"/>
      <c r="BC164" s="85"/>
      <c r="BD164" s="85"/>
      <c r="BE164" s="85"/>
      <c r="BF164" s="85"/>
      <c r="BG164" s="85"/>
      <c r="BH164" s="85"/>
      <c r="BI164" s="85"/>
      <c r="BJ164" s="44" t="s">
        <v>3924</v>
      </c>
      <c r="BK164" s="44" t="s">
        <v>3925</v>
      </c>
      <c r="BL164" s="85"/>
      <c r="BM164" s="85"/>
      <c r="BN164" s="85"/>
      <c r="BO164" s="85"/>
      <c r="BP164" s="85"/>
      <c r="BQ164" s="85"/>
      <c r="BR164" s="85"/>
      <c r="BS164" s="85"/>
      <c r="BT164" s="44" t="s">
        <v>3926</v>
      </c>
      <c r="BU164" s="85"/>
      <c r="BV164" s="85"/>
      <c r="BW164" s="84"/>
      <c r="BX164" s="84"/>
      <c r="BY164" s="84"/>
      <c r="BZ164" s="86"/>
      <c r="CA164" s="86"/>
      <c r="CB164" s="86"/>
      <c r="CC164" s="86"/>
      <c r="CD164" s="86"/>
      <c r="CE164" s="86"/>
      <c r="CF164" s="86"/>
      <c r="CG164" s="86"/>
      <c r="CH164" s="86"/>
      <c r="CI164" s="86"/>
      <c r="CJ164" s="86"/>
      <c r="CK164" s="86"/>
      <c r="CL164" s="86"/>
      <c r="CM164" s="86"/>
      <c r="CN164" s="86"/>
      <c r="CO164" s="86"/>
      <c r="CP164" s="86"/>
      <c r="CQ164" s="86"/>
      <c r="CR164" s="86"/>
      <c r="CS164" s="46" t="s">
        <v>3927</v>
      </c>
      <c r="CT164" s="46" t="s">
        <v>3928</v>
      </c>
      <c r="CU164" s="86"/>
      <c r="CV164" s="86"/>
      <c r="CW164" s="86"/>
      <c r="CX164" s="86"/>
      <c r="CY164" s="86"/>
      <c r="CZ164" s="86"/>
      <c r="DA164" s="86"/>
      <c r="DB164" s="86"/>
      <c r="DC164" s="46" t="s">
        <v>3929</v>
      </c>
      <c r="DD164" s="86"/>
      <c r="DE164" s="86"/>
    </row>
    <row r="165" spans="34:109" hidden="1">
      <c r="AH165" s="84"/>
      <c r="AI165" s="84"/>
      <c r="AJ165" s="84"/>
      <c r="AK165" s="84"/>
      <c r="AL165" s="40" t="str">
        <f t="shared" si="4"/>
        <v/>
      </c>
      <c r="AM165" s="40" t="str">
        <f t="shared" si="5"/>
        <v/>
      </c>
      <c r="AO165" s="84"/>
      <c r="AP165" s="36">
        <v>163</v>
      </c>
      <c r="AQ165" s="85"/>
      <c r="AR165" s="85"/>
      <c r="AS165" s="85"/>
      <c r="AT165" s="85"/>
      <c r="AU165" s="85"/>
      <c r="AV165" s="85"/>
      <c r="AW165" s="85"/>
      <c r="AX165" s="85"/>
      <c r="AY165" s="85"/>
      <c r="AZ165" s="85"/>
      <c r="BA165" s="85"/>
      <c r="BB165" s="85"/>
      <c r="BC165" s="85"/>
      <c r="BD165" s="85"/>
      <c r="BE165" s="85"/>
      <c r="BF165" s="85"/>
      <c r="BG165" s="85"/>
      <c r="BH165" s="85"/>
      <c r="BI165" s="85"/>
      <c r="BJ165" s="44" t="s">
        <v>3930</v>
      </c>
      <c r="BK165" s="44" t="s">
        <v>3931</v>
      </c>
      <c r="BL165" s="85"/>
      <c r="BM165" s="85"/>
      <c r="BN165" s="85"/>
      <c r="BO165" s="85"/>
      <c r="BP165" s="85"/>
      <c r="BQ165" s="85"/>
      <c r="BR165" s="85"/>
      <c r="BS165" s="85"/>
      <c r="BT165" s="44" t="s">
        <v>3932</v>
      </c>
      <c r="BU165" s="85"/>
      <c r="BV165" s="85"/>
      <c r="BW165" s="84"/>
      <c r="BX165" s="84"/>
      <c r="BY165" s="84"/>
      <c r="BZ165" s="86"/>
      <c r="CA165" s="86"/>
      <c r="CB165" s="86"/>
      <c r="CC165" s="86"/>
      <c r="CD165" s="86"/>
      <c r="CE165" s="86"/>
      <c r="CF165" s="86"/>
      <c r="CG165" s="86"/>
      <c r="CH165" s="86"/>
      <c r="CI165" s="86"/>
      <c r="CJ165" s="86"/>
      <c r="CK165" s="86"/>
      <c r="CL165" s="86"/>
      <c r="CM165" s="86"/>
      <c r="CN165" s="86"/>
      <c r="CO165" s="86"/>
      <c r="CP165" s="86"/>
      <c r="CQ165" s="86"/>
      <c r="CR165" s="86"/>
      <c r="CS165" s="46" t="s">
        <v>3933</v>
      </c>
      <c r="CT165" s="46" t="s">
        <v>3934</v>
      </c>
      <c r="CU165" s="86"/>
      <c r="CV165" s="86"/>
      <c r="CW165" s="86"/>
      <c r="CX165" s="86"/>
      <c r="CY165" s="86"/>
      <c r="CZ165" s="86"/>
      <c r="DA165" s="86"/>
      <c r="DB165" s="86"/>
      <c r="DC165" s="46" t="s">
        <v>3935</v>
      </c>
      <c r="DD165" s="86"/>
      <c r="DE165" s="86"/>
    </row>
    <row r="166" spans="34:109" hidden="1">
      <c r="AH166" s="84"/>
      <c r="AI166" s="84"/>
      <c r="AJ166" s="84"/>
      <c r="AK166" s="84"/>
      <c r="AL166" s="40" t="str">
        <f t="shared" si="4"/>
        <v/>
      </c>
      <c r="AM166" s="40" t="str">
        <f t="shared" si="5"/>
        <v/>
      </c>
      <c r="AO166" s="84"/>
      <c r="AP166" s="36">
        <v>164</v>
      </c>
      <c r="AQ166" s="85"/>
      <c r="AR166" s="85"/>
      <c r="AS166" s="85"/>
      <c r="AT166" s="85"/>
      <c r="AU166" s="85"/>
      <c r="AV166" s="85"/>
      <c r="AW166" s="85"/>
      <c r="AX166" s="85"/>
      <c r="AY166" s="85"/>
      <c r="AZ166" s="85"/>
      <c r="BA166" s="85"/>
      <c r="BB166" s="85"/>
      <c r="BC166" s="85"/>
      <c r="BD166" s="85"/>
      <c r="BE166" s="85"/>
      <c r="BF166" s="85"/>
      <c r="BG166" s="85"/>
      <c r="BH166" s="85"/>
      <c r="BI166" s="85"/>
      <c r="BJ166" s="44" t="s">
        <v>3936</v>
      </c>
      <c r="BK166" s="44" t="s">
        <v>3937</v>
      </c>
      <c r="BL166" s="85"/>
      <c r="BM166" s="85"/>
      <c r="BN166" s="85"/>
      <c r="BO166" s="85"/>
      <c r="BP166" s="85"/>
      <c r="BQ166" s="85"/>
      <c r="BR166" s="85"/>
      <c r="BS166" s="85"/>
      <c r="BT166" s="44" t="s">
        <v>3938</v>
      </c>
      <c r="BU166" s="85"/>
      <c r="BV166" s="85"/>
      <c r="BW166" s="84"/>
      <c r="BX166" s="84"/>
      <c r="BY166" s="84"/>
      <c r="BZ166" s="86"/>
      <c r="CA166" s="86"/>
      <c r="CB166" s="86"/>
      <c r="CC166" s="86"/>
      <c r="CD166" s="86"/>
      <c r="CE166" s="86"/>
      <c r="CF166" s="86"/>
      <c r="CG166" s="86"/>
      <c r="CH166" s="86"/>
      <c r="CI166" s="86"/>
      <c r="CJ166" s="86"/>
      <c r="CK166" s="86"/>
      <c r="CL166" s="86"/>
      <c r="CM166" s="86"/>
      <c r="CN166" s="86"/>
      <c r="CO166" s="86"/>
      <c r="CP166" s="86"/>
      <c r="CQ166" s="86"/>
      <c r="CR166" s="86"/>
      <c r="CS166" s="46" t="s">
        <v>3939</v>
      </c>
      <c r="CT166" s="46" t="s">
        <v>3940</v>
      </c>
      <c r="CU166" s="86"/>
      <c r="CV166" s="86"/>
      <c r="CW166" s="86"/>
      <c r="CX166" s="86"/>
      <c r="CY166" s="86"/>
      <c r="CZ166" s="86"/>
      <c r="DA166" s="86"/>
      <c r="DB166" s="86"/>
      <c r="DC166" s="46" t="s">
        <v>3941</v>
      </c>
      <c r="DD166" s="86"/>
      <c r="DE166" s="86"/>
    </row>
    <row r="167" spans="34:109" hidden="1">
      <c r="AH167" s="84"/>
      <c r="AI167" s="84"/>
      <c r="AJ167" s="84"/>
      <c r="AK167" s="84"/>
      <c r="AL167" s="40" t="str">
        <f t="shared" si="4"/>
        <v/>
      </c>
      <c r="AM167" s="40" t="str">
        <f t="shared" si="5"/>
        <v/>
      </c>
      <c r="AO167" s="84"/>
      <c r="AP167" s="36">
        <v>165</v>
      </c>
      <c r="AQ167" s="85"/>
      <c r="AR167" s="85"/>
      <c r="AS167" s="85"/>
      <c r="AT167" s="85"/>
      <c r="AU167" s="85"/>
      <c r="AV167" s="85"/>
      <c r="AW167" s="85"/>
      <c r="AX167" s="85"/>
      <c r="AY167" s="85"/>
      <c r="AZ167" s="85"/>
      <c r="BA167" s="85"/>
      <c r="BB167" s="85"/>
      <c r="BC167" s="85"/>
      <c r="BD167" s="85"/>
      <c r="BE167" s="85"/>
      <c r="BF167" s="85"/>
      <c r="BG167" s="85"/>
      <c r="BH167" s="85"/>
      <c r="BI167" s="85"/>
      <c r="BJ167" s="44" t="s">
        <v>3942</v>
      </c>
      <c r="BK167" s="44" t="s">
        <v>3943</v>
      </c>
      <c r="BL167" s="85"/>
      <c r="BM167" s="85"/>
      <c r="BN167" s="85"/>
      <c r="BO167" s="85"/>
      <c r="BP167" s="85"/>
      <c r="BQ167" s="85"/>
      <c r="BR167" s="85"/>
      <c r="BS167" s="85"/>
      <c r="BT167" s="44" t="s">
        <v>3944</v>
      </c>
      <c r="BU167" s="85"/>
      <c r="BV167" s="85"/>
      <c r="BW167" s="84"/>
      <c r="BX167" s="84"/>
      <c r="BY167" s="84"/>
      <c r="BZ167" s="86"/>
      <c r="CA167" s="86"/>
      <c r="CB167" s="86"/>
      <c r="CC167" s="86"/>
      <c r="CD167" s="86"/>
      <c r="CE167" s="86"/>
      <c r="CF167" s="86"/>
      <c r="CG167" s="86"/>
      <c r="CH167" s="86"/>
      <c r="CI167" s="86"/>
      <c r="CJ167" s="86"/>
      <c r="CK167" s="86"/>
      <c r="CL167" s="86"/>
      <c r="CM167" s="86"/>
      <c r="CN167" s="86"/>
      <c r="CO167" s="86"/>
      <c r="CP167" s="86"/>
      <c r="CQ167" s="86"/>
      <c r="CR167" s="86"/>
      <c r="CS167" s="46" t="s">
        <v>3945</v>
      </c>
      <c r="CT167" s="46" t="s">
        <v>3946</v>
      </c>
      <c r="CU167" s="86"/>
      <c r="CV167" s="86"/>
      <c r="CW167" s="86"/>
      <c r="CX167" s="86"/>
      <c r="CY167" s="86"/>
      <c r="CZ167" s="86"/>
      <c r="DA167" s="86"/>
      <c r="DB167" s="86"/>
      <c r="DC167" s="46" t="s">
        <v>3947</v>
      </c>
      <c r="DD167" s="86"/>
      <c r="DE167" s="86"/>
    </row>
    <row r="168" spans="34:109" hidden="1">
      <c r="AH168" s="84"/>
      <c r="AI168" s="84"/>
      <c r="AJ168" s="84"/>
      <c r="AK168" s="84"/>
      <c r="AL168" s="40" t="str">
        <f t="shared" si="4"/>
        <v/>
      </c>
      <c r="AM168" s="40" t="str">
        <f t="shared" si="5"/>
        <v/>
      </c>
      <c r="AO168" s="84"/>
      <c r="AP168" s="36">
        <v>166</v>
      </c>
      <c r="AQ168" s="85"/>
      <c r="AR168" s="85"/>
      <c r="AS168" s="85"/>
      <c r="AT168" s="85"/>
      <c r="AU168" s="85"/>
      <c r="AV168" s="85"/>
      <c r="AW168" s="85"/>
      <c r="AX168" s="85"/>
      <c r="AY168" s="85"/>
      <c r="AZ168" s="85"/>
      <c r="BA168" s="85"/>
      <c r="BB168" s="85"/>
      <c r="BC168" s="85"/>
      <c r="BD168" s="85"/>
      <c r="BE168" s="85"/>
      <c r="BF168" s="85"/>
      <c r="BG168" s="85"/>
      <c r="BH168" s="85"/>
      <c r="BI168" s="85"/>
      <c r="BJ168" s="44" t="s">
        <v>3948</v>
      </c>
      <c r="BK168" s="44" t="s">
        <v>3949</v>
      </c>
      <c r="BL168" s="85"/>
      <c r="BM168" s="85"/>
      <c r="BN168" s="85"/>
      <c r="BO168" s="85"/>
      <c r="BP168" s="85"/>
      <c r="BQ168" s="85"/>
      <c r="BR168" s="85"/>
      <c r="BS168" s="85"/>
      <c r="BT168" s="44" t="s">
        <v>3950</v>
      </c>
      <c r="BU168" s="85"/>
      <c r="BV168" s="85"/>
      <c r="BW168" s="84"/>
      <c r="BX168" s="84"/>
      <c r="BY168" s="84"/>
      <c r="BZ168" s="86"/>
      <c r="CA168" s="86"/>
      <c r="CB168" s="86"/>
      <c r="CC168" s="86"/>
      <c r="CD168" s="86"/>
      <c r="CE168" s="86"/>
      <c r="CF168" s="86"/>
      <c r="CG168" s="86"/>
      <c r="CH168" s="86"/>
      <c r="CI168" s="86"/>
      <c r="CJ168" s="86"/>
      <c r="CK168" s="86"/>
      <c r="CL168" s="86"/>
      <c r="CM168" s="86"/>
      <c r="CN168" s="86"/>
      <c r="CO168" s="86"/>
      <c r="CP168" s="86"/>
      <c r="CQ168" s="86"/>
      <c r="CR168" s="86"/>
      <c r="CS168" s="46" t="s">
        <v>3951</v>
      </c>
      <c r="CT168" s="46" t="s">
        <v>3952</v>
      </c>
      <c r="CU168" s="86"/>
      <c r="CV168" s="86"/>
      <c r="CW168" s="86"/>
      <c r="CX168" s="86"/>
      <c r="CY168" s="86"/>
      <c r="CZ168" s="86"/>
      <c r="DA168" s="86"/>
      <c r="DB168" s="86"/>
      <c r="DC168" s="46" t="s">
        <v>3953</v>
      </c>
      <c r="DD168" s="86"/>
      <c r="DE168" s="86"/>
    </row>
    <row r="169" spans="34:109" hidden="1">
      <c r="AH169" s="84"/>
      <c r="AI169" s="84"/>
      <c r="AJ169" s="84"/>
      <c r="AK169" s="84"/>
      <c r="AL169" s="40" t="str">
        <f t="shared" si="4"/>
        <v/>
      </c>
      <c r="AM169" s="40" t="str">
        <f t="shared" si="5"/>
        <v/>
      </c>
      <c r="AO169" s="84"/>
      <c r="AP169" s="36">
        <v>167</v>
      </c>
      <c r="AQ169" s="85"/>
      <c r="AR169" s="85"/>
      <c r="AS169" s="85"/>
      <c r="AT169" s="85"/>
      <c r="AU169" s="85"/>
      <c r="AV169" s="85"/>
      <c r="AW169" s="85"/>
      <c r="AX169" s="85"/>
      <c r="AY169" s="85"/>
      <c r="AZ169" s="85"/>
      <c r="BA169" s="85"/>
      <c r="BB169" s="85"/>
      <c r="BC169" s="85"/>
      <c r="BD169" s="85"/>
      <c r="BE169" s="85"/>
      <c r="BF169" s="85"/>
      <c r="BG169" s="85"/>
      <c r="BH169" s="85"/>
      <c r="BI169" s="85"/>
      <c r="BJ169" s="44" t="s">
        <v>3954</v>
      </c>
      <c r="BK169" s="44" t="s">
        <v>3955</v>
      </c>
      <c r="BL169" s="85"/>
      <c r="BM169" s="85"/>
      <c r="BN169" s="85"/>
      <c r="BO169" s="85"/>
      <c r="BP169" s="85"/>
      <c r="BQ169" s="85"/>
      <c r="BR169" s="85"/>
      <c r="BS169" s="85"/>
      <c r="BT169" s="44" t="s">
        <v>3956</v>
      </c>
      <c r="BU169" s="85"/>
      <c r="BV169" s="85"/>
      <c r="BW169" s="84"/>
      <c r="BX169" s="84"/>
      <c r="BY169" s="84"/>
      <c r="BZ169" s="86"/>
      <c r="CA169" s="86"/>
      <c r="CB169" s="86"/>
      <c r="CC169" s="86"/>
      <c r="CD169" s="86"/>
      <c r="CE169" s="86"/>
      <c r="CF169" s="86"/>
      <c r="CG169" s="86"/>
      <c r="CH169" s="86"/>
      <c r="CI169" s="86"/>
      <c r="CJ169" s="86"/>
      <c r="CK169" s="86"/>
      <c r="CL169" s="86"/>
      <c r="CM169" s="86"/>
      <c r="CN169" s="86"/>
      <c r="CO169" s="86"/>
      <c r="CP169" s="86"/>
      <c r="CQ169" s="86"/>
      <c r="CR169" s="86"/>
      <c r="CS169" s="46" t="s">
        <v>3957</v>
      </c>
      <c r="CT169" s="46" t="s">
        <v>3958</v>
      </c>
      <c r="CU169" s="86"/>
      <c r="CV169" s="86"/>
      <c r="CW169" s="86"/>
      <c r="CX169" s="86"/>
      <c r="CY169" s="86"/>
      <c r="CZ169" s="86"/>
      <c r="DA169" s="86"/>
      <c r="DB169" s="86"/>
      <c r="DC169" s="46" t="s">
        <v>3959</v>
      </c>
      <c r="DD169" s="86"/>
      <c r="DE169" s="86"/>
    </row>
    <row r="170" spans="34:109" hidden="1">
      <c r="AH170" s="84"/>
      <c r="AI170" s="84"/>
      <c r="AJ170" s="84"/>
      <c r="AK170" s="84"/>
      <c r="AL170" s="40" t="str">
        <f t="shared" si="4"/>
        <v/>
      </c>
      <c r="AM170" s="40" t="str">
        <f t="shared" si="5"/>
        <v/>
      </c>
      <c r="AO170" s="84"/>
      <c r="AP170" s="36">
        <v>168</v>
      </c>
      <c r="AQ170" s="85"/>
      <c r="AR170" s="85"/>
      <c r="AS170" s="85"/>
      <c r="AT170" s="85"/>
      <c r="AU170" s="85"/>
      <c r="AV170" s="85"/>
      <c r="AW170" s="85"/>
      <c r="AX170" s="85"/>
      <c r="AY170" s="85"/>
      <c r="AZ170" s="85"/>
      <c r="BA170" s="85"/>
      <c r="BB170" s="85"/>
      <c r="BC170" s="85"/>
      <c r="BD170" s="85"/>
      <c r="BE170" s="85"/>
      <c r="BF170" s="85"/>
      <c r="BG170" s="85"/>
      <c r="BH170" s="85"/>
      <c r="BI170" s="85"/>
      <c r="BJ170" s="44" t="s">
        <v>3960</v>
      </c>
      <c r="BK170" s="44" t="s">
        <v>3961</v>
      </c>
      <c r="BL170" s="85"/>
      <c r="BM170" s="85"/>
      <c r="BN170" s="85"/>
      <c r="BO170" s="85"/>
      <c r="BP170" s="85"/>
      <c r="BQ170" s="85"/>
      <c r="BR170" s="85"/>
      <c r="BS170" s="85"/>
      <c r="BT170" s="44" t="s">
        <v>3962</v>
      </c>
      <c r="BU170" s="85"/>
      <c r="BV170" s="85"/>
      <c r="BW170" s="84"/>
      <c r="BX170" s="84"/>
      <c r="BY170" s="84"/>
      <c r="BZ170" s="86"/>
      <c r="CA170" s="86"/>
      <c r="CB170" s="86"/>
      <c r="CC170" s="86"/>
      <c r="CD170" s="86"/>
      <c r="CE170" s="86"/>
      <c r="CF170" s="86"/>
      <c r="CG170" s="86"/>
      <c r="CH170" s="86"/>
      <c r="CI170" s="86"/>
      <c r="CJ170" s="86"/>
      <c r="CK170" s="86"/>
      <c r="CL170" s="86"/>
      <c r="CM170" s="86"/>
      <c r="CN170" s="86"/>
      <c r="CO170" s="86"/>
      <c r="CP170" s="86"/>
      <c r="CQ170" s="86"/>
      <c r="CR170" s="86"/>
      <c r="CS170" s="46" t="s">
        <v>3963</v>
      </c>
      <c r="CT170" s="46" t="s">
        <v>3964</v>
      </c>
      <c r="CU170" s="86"/>
      <c r="CV170" s="86"/>
      <c r="CW170" s="86"/>
      <c r="CX170" s="86"/>
      <c r="CY170" s="86"/>
      <c r="CZ170" s="86"/>
      <c r="DA170" s="86"/>
      <c r="DB170" s="86"/>
      <c r="DC170" s="46" t="s">
        <v>3964</v>
      </c>
      <c r="DD170" s="86"/>
      <c r="DE170" s="86"/>
    </row>
    <row r="171" spans="34:109" hidden="1">
      <c r="AH171" s="84"/>
      <c r="AI171" s="84"/>
      <c r="AJ171" s="84"/>
      <c r="AK171" s="84"/>
      <c r="AL171" s="40" t="str">
        <f t="shared" si="4"/>
        <v/>
      </c>
      <c r="AM171" s="40" t="str">
        <f t="shared" si="5"/>
        <v/>
      </c>
      <c r="AO171" s="84"/>
      <c r="AP171" s="36">
        <v>169</v>
      </c>
      <c r="AQ171" s="85"/>
      <c r="AR171" s="85"/>
      <c r="AS171" s="85"/>
      <c r="AT171" s="85"/>
      <c r="AU171" s="85"/>
      <c r="AV171" s="85"/>
      <c r="AW171" s="85"/>
      <c r="AX171" s="85"/>
      <c r="AY171" s="85"/>
      <c r="AZ171" s="85"/>
      <c r="BA171" s="85"/>
      <c r="BB171" s="85"/>
      <c r="BC171" s="85"/>
      <c r="BD171" s="85"/>
      <c r="BE171" s="85"/>
      <c r="BF171" s="85"/>
      <c r="BG171" s="85"/>
      <c r="BH171" s="85"/>
      <c r="BI171" s="85"/>
      <c r="BJ171" s="44" t="s">
        <v>3965</v>
      </c>
      <c r="BK171" s="44" t="s">
        <v>3966</v>
      </c>
      <c r="BL171" s="85"/>
      <c r="BM171" s="85"/>
      <c r="BN171" s="85"/>
      <c r="BO171" s="85"/>
      <c r="BP171" s="85"/>
      <c r="BQ171" s="85"/>
      <c r="BR171" s="85"/>
      <c r="BS171" s="85"/>
      <c r="BT171" s="44" t="s">
        <v>3967</v>
      </c>
      <c r="BU171" s="85"/>
      <c r="BV171" s="85"/>
      <c r="BW171" s="84"/>
      <c r="BX171" s="84"/>
      <c r="BY171" s="84"/>
      <c r="BZ171" s="86"/>
      <c r="CA171" s="86"/>
      <c r="CB171" s="86"/>
      <c r="CC171" s="86"/>
      <c r="CD171" s="86"/>
      <c r="CE171" s="86"/>
      <c r="CF171" s="86"/>
      <c r="CG171" s="86"/>
      <c r="CH171" s="86"/>
      <c r="CI171" s="86"/>
      <c r="CJ171" s="86"/>
      <c r="CK171" s="86"/>
      <c r="CL171" s="86"/>
      <c r="CM171" s="86"/>
      <c r="CN171" s="86"/>
      <c r="CO171" s="86"/>
      <c r="CP171" s="86"/>
      <c r="CQ171" s="86"/>
      <c r="CR171" s="86"/>
      <c r="CS171" s="46" t="s">
        <v>3968</v>
      </c>
      <c r="CT171" s="46" t="s">
        <v>3969</v>
      </c>
      <c r="CU171" s="86"/>
      <c r="CV171" s="86"/>
      <c r="CW171" s="86"/>
      <c r="CX171" s="86"/>
      <c r="CY171" s="86"/>
      <c r="CZ171" s="86"/>
      <c r="DA171" s="86"/>
      <c r="DB171" s="86"/>
      <c r="DC171" s="46" t="s">
        <v>3275</v>
      </c>
      <c r="DD171" s="86"/>
      <c r="DE171" s="86"/>
    </row>
    <row r="172" spans="34:109" hidden="1">
      <c r="AH172" s="84"/>
      <c r="AI172" s="84"/>
      <c r="AJ172" s="84"/>
      <c r="AK172" s="84"/>
      <c r="AL172" s="40" t="str">
        <f t="shared" si="4"/>
        <v/>
      </c>
      <c r="AM172" s="40" t="str">
        <f t="shared" si="5"/>
        <v/>
      </c>
      <c r="AO172" s="84"/>
      <c r="AP172" s="36">
        <v>170</v>
      </c>
      <c r="AQ172" s="85"/>
      <c r="AR172" s="85"/>
      <c r="AS172" s="85"/>
      <c r="AT172" s="85"/>
      <c r="AU172" s="85"/>
      <c r="AV172" s="85"/>
      <c r="AW172" s="85"/>
      <c r="AX172" s="85"/>
      <c r="AY172" s="85"/>
      <c r="AZ172" s="85"/>
      <c r="BA172" s="85"/>
      <c r="BB172" s="85"/>
      <c r="BC172" s="85"/>
      <c r="BD172" s="85"/>
      <c r="BE172" s="85"/>
      <c r="BF172" s="85"/>
      <c r="BG172" s="85"/>
      <c r="BH172" s="85"/>
      <c r="BI172" s="85"/>
      <c r="BJ172" s="44" t="s">
        <v>3970</v>
      </c>
      <c r="BK172" s="44" t="s">
        <v>3971</v>
      </c>
      <c r="BL172" s="85"/>
      <c r="BM172" s="85"/>
      <c r="BN172" s="85"/>
      <c r="BO172" s="85"/>
      <c r="BP172" s="85"/>
      <c r="BQ172" s="85"/>
      <c r="BR172" s="85"/>
      <c r="BS172" s="85"/>
      <c r="BT172" s="44" t="s">
        <v>3972</v>
      </c>
      <c r="BU172" s="85"/>
      <c r="BV172" s="85"/>
      <c r="BW172" s="84"/>
      <c r="BX172" s="84"/>
      <c r="BY172" s="84"/>
      <c r="BZ172" s="86"/>
      <c r="CA172" s="86"/>
      <c r="CB172" s="86"/>
      <c r="CC172" s="86"/>
      <c r="CD172" s="86"/>
      <c r="CE172" s="86"/>
      <c r="CF172" s="86"/>
      <c r="CG172" s="86"/>
      <c r="CH172" s="86"/>
      <c r="CI172" s="86"/>
      <c r="CJ172" s="86"/>
      <c r="CK172" s="86"/>
      <c r="CL172" s="86"/>
      <c r="CM172" s="86"/>
      <c r="CN172" s="86"/>
      <c r="CO172" s="86"/>
      <c r="CP172" s="86"/>
      <c r="CQ172" s="86"/>
      <c r="CR172" s="86"/>
      <c r="CS172" s="46" t="s">
        <v>3973</v>
      </c>
      <c r="CT172" s="46" t="s">
        <v>3974</v>
      </c>
      <c r="CU172" s="86"/>
      <c r="CV172" s="86"/>
      <c r="CW172" s="86"/>
      <c r="CX172" s="86"/>
      <c r="CY172" s="86"/>
      <c r="CZ172" s="86"/>
      <c r="DA172" s="86"/>
      <c r="DB172" s="86"/>
      <c r="DC172" s="46" t="s">
        <v>3975</v>
      </c>
      <c r="DD172" s="86"/>
      <c r="DE172" s="86"/>
    </row>
    <row r="173" spans="34:109" hidden="1">
      <c r="AH173" s="84"/>
      <c r="AI173" s="84"/>
      <c r="AJ173" s="84"/>
      <c r="AK173" s="84"/>
      <c r="AL173" s="40" t="str">
        <f t="shared" si="4"/>
        <v/>
      </c>
      <c r="AM173" s="40" t="str">
        <f t="shared" si="5"/>
        <v/>
      </c>
      <c r="AO173" s="84"/>
      <c r="AP173" s="36">
        <v>171</v>
      </c>
      <c r="AQ173" s="85"/>
      <c r="AR173" s="85"/>
      <c r="AS173" s="85"/>
      <c r="AT173" s="85"/>
      <c r="AU173" s="85"/>
      <c r="AV173" s="85"/>
      <c r="AW173" s="85"/>
      <c r="AX173" s="85"/>
      <c r="AY173" s="85"/>
      <c r="AZ173" s="85"/>
      <c r="BA173" s="85"/>
      <c r="BB173" s="85"/>
      <c r="BC173" s="85"/>
      <c r="BD173" s="85"/>
      <c r="BE173" s="85"/>
      <c r="BF173" s="85"/>
      <c r="BG173" s="85"/>
      <c r="BH173" s="85"/>
      <c r="BI173" s="85"/>
      <c r="BJ173" s="44" t="s">
        <v>3976</v>
      </c>
      <c r="BK173" s="44" t="s">
        <v>3977</v>
      </c>
      <c r="BL173" s="85"/>
      <c r="BM173" s="85"/>
      <c r="BN173" s="85"/>
      <c r="BO173" s="85"/>
      <c r="BP173" s="85"/>
      <c r="BQ173" s="85"/>
      <c r="BR173" s="85"/>
      <c r="BS173" s="85"/>
      <c r="BT173" s="44" t="s">
        <v>3978</v>
      </c>
      <c r="BU173" s="85"/>
      <c r="BV173" s="85"/>
      <c r="BW173" s="84"/>
      <c r="BX173" s="84"/>
      <c r="BY173" s="84"/>
      <c r="BZ173" s="86"/>
      <c r="CA173" s="86"/>
      <c r="CB173" s="86"/>
      <c r="CC173" s="86"/>
      <c r="CD173" s="86"/>
      <c r="CE173" s="86"/>
      <c r="CF173" s="86"/>
      <c r="CG173" s="86"/>
      <c r="CH173" s="86"/>
      <c r="CI173" s="86"/>
      <c r="CJ173" s="86"/>
      <c r="CK173" s="86"/>
      <c r="CL173" s="86"/>
      <c r="CM173" s="86"/>
      <c r="CN173" s="86"/>
      <c r="CO173" s="86"/>
      <c r="CP173" s="86"/>
      <c r="CQ173" s="86"/>
      <c r="CR173" s="86"/>
      <c r="CS173" s="46" t="s">
        <v>3979</v>
      </c>
      <c r="CT173" s="46" t="s">
        <v>3980</v>
      </c>
      <c r="CU173" s="86"/>
      <c r="CV173" s="86"/>
      <c r="CW173" s="86"/>
      <c r="CX173" s="86"/>
      <c r="CY173" s="86"/>
      <c r="CZ173" s="86"/>
      <c r="DA173" s="86"/>
      <c r="DB173" s="86"/>
      <c r="DC173" s="46" t="s">
        <v>3981</v>
      </c>
      <c r="DD173" s="86"/>
      <c r="DE173" s="86"/>
    </row>
    <row r="174" spans="34:109" hidden="1">
      <c r="AH174" s="84"/>
      <c r="AI174" s="84"/>
      <c r="AJ174" s="84"/>
      <c r="AK174" s="84"/>
      <c r="AL174" s="40" t="str">
        <f t="shared" si="4"/>
        <v/>
      </c>
      <c r="AM174" s="40" t="str">
        <f t="shared" si="5"/>
        <v/>
      </c>
      <c r="AO174" s="84"/>
      <c r="AP174" s="36">
        <v>172</v>
      </c>
      <c r="AQ174" s="85"/>
      <c r="AR174" s="85"/>
      <c r="AS174" s="85"/>
      <c r="AT174" s="85"/>
      <c r="AU174" s="85"/>
      <c r="AV174" s="85"/>
      <c r="AW174" s="85"/>
      <c r="AX174" s="85"/>
      <c r="AY174" s="85"/>
      <c r="AZ174" s="85"/>
      <c r="BA174" s="85"/>
      <c r="BB174" s="85"/>
      <c r="BC174" s="85"/>
      <c r="BD174" s="85"/>
      <c r="BE174" s="85"/>
      <c r="BF174" s="85"/>
      <c r="BG174" s="85"/>
      <c r="BH174" s="85"/>
      <c r="BI174" s="85"/>
      <c r="BJ174" s="44" t="s">
        <v>3982</v>
      </c>
      <c r="BK174" s="44" t="s">
        <v>3983</v>
      </c>
      <c r="BL174" s="85"/>
      <c r="BM174" s="85"/>
      <c r="BN174" s="85"/>
      <c r="BO174" s="85"/>
      <c r="BP174" s="85"/>
      <c r="BQ174" s="85"/>
      <c r="BR174" s="85"/>
      <c r="BS174" s="85"/>
      <c r="BT174" s="44" t="s">
        <v>3984</v>
      </c>
      <c r="BU174" s="85"/>
      <c r="BV174" s="85"/>
      <c r="BW174" s="84"/>
      <c r="BX174" s="84"/>
      <c r="BY174" s="84"/>
      <c r="BZ174" s="86"/>
      <c r="CA174" s="86"/>
      <c r="CB174" s="86"/>
      <c r="CC174" s="86"/>
      <c r="CD174" s="86"/>
      <c r="CE174" s="86"/>
      <c r="CF174" s="86"/>
      <c r="CG174" s="86"/>
      <c r="CH174" s="86"/>
      <c r="CI174" s="86"/>
      <c r="CJ174" s="86"/>
      <c r="CK174" s="86"/>
      <c r="CL174" s="86"/>
      <c r="CM174" s="86"/>
      <c r="CN174" s="86"/>
      <c r="CO174" s="86"/>
      <c r="CP174" s="86"/>
      <c r="CQ174" s="86"/>
      <c r="CR174" s="86"/>
      <c r="CS174" s="46" t="s">
        <v>3985</v>
      </c>
      <c r="CT174" s="46" t="s">
        <v>3986</v>
      </c>
      <c r="CU174" s="86"/>
      <c r="CV174" s="86"/>
      <c r="CW174" s="86"/>
      <c r="CX174" s="86"/>
      <c r="CY174" s="86"/>
      <c r="CZ174" s="86"/>
      <c r="DA174" s="86"/>
      <c r="DB174" s="86"/>
      <c r="DC174" s="46" t="s">
        <v>3987</v>
      </c>
      <c r="DD174" s="86"/>
      <c r="DE174" s="86"/>
    </row>
    <row r="175" spans="34:109" hidden="1">
      <c r="AH175" s="84"/>
      <c r="AI175" s="84"/>
      <c r="AJ175" s="84"/>
      <c r="AK175" s="84"/>
      <c r="AL175" s="40" t="str">
        <f t="shared" si="4"/>
        <v/>
      </c>
      <c r="AM175" s="40" t="str">
        <f t="shared" si="5"/>
        <v/>
      </c>
      <c r="AO175" s="84"/>
      <c r="AP175" s="36">
        <v>173</v>
      </c>
      <c r="AQ175" s="85"/>
      <c r="AR175" s="85"/>
      <c r="AS175" s="85"/>
      <c r="AT175" s="85"/>
      <c r="AU175" s="85"/>
      <c r="AV175" s="85"/>
      <c r="AW175" s="85"/>
      <c r="AX175" s="85"/>
      <c r="AY175" s="85"/>
      <c r="AZ175" s="85"/>
      <c r="BA175" s="85"/>
      <c r="BB175" s="85"/>
      <c r="BC175" s="85"/>
      <c r="BD175" s="85"/>
      <c r="BE175" s="85"/>
      <c r="BF175" s="85"/>
      <c r="BG175" s="85"/>
      <c r="BH175" s="85"/>
      <c r="BI175" s="85"/>
      <c r="BJ175" s="44" t="s">
        <v>3988</v>
      </c>
      <c r="BK175" s="44" t="s">
        <v>3989</v>
      </c>
      <c r="BL175" s="85"/>
      <c r="BM175" s="85"/>
      <c r="BN175" s="85"/>
      <c r="BO175" s="85"/>
      <c r="BP175" s="85"/>
      <c r="BQ175" s="85"/>
      <c r="BR175" s="85"/>
      <c r="BS175" s="85"/>
      <c r="BT175" s="44" t="s">
        <v>3990</v>
      </c>
      <c r="BU175" s="85"/>
      <c r="BV175" s="85"/>
      <c r="BW175" s="84"/>
      <c r="BX175" s="84"/>
      <c r="BY175" s="84"/>
      <c r="BZ175" s="86"/>
      <c r="CA175" s="86"/>
      <c r="CB175" s="86"/>
      <c r="CC175" s="86"/>
      <c r="CD175" s="86"/>
      <c r="CE175" s="86"/>
      <c r="CF175" s="86"/>
      <c r="CG175" s="86"/>
      <c r="CH175" s="86"/>
      <c r="CI175" s="86"/>
      <c r="CJ175" s="86"/>
      <c r="CK175" s="86"/>
      <c r="CL175" s="86"/>
      <c r="CM175" s="86"/>
      <c r="CN175" s="86"/>
      <c r="CO175" s="86"/>
      <c r="CP175" s="86"/>
      <c r="CQ175" s="86"/>
      <c r="CR175" s="86"/>
      <c r="CS175" s="46" t="s">
        <v>3991</v>
      </c>
      <c r="CT175" s="46" t="s">
        <v>3992</v>
      </c>
      <c r="CU175" s="86"/>
      <c r="CV175" s="86"/>
      <c r="CW175" s="86"/>
      <c r="CX175" s="86"/>
      <c r="CY175" s="86"/>
      <c r="CZ175" s="86"/>
      <c r="DA175" s="86"/>
      <c r="DB175" s="86"/>
      <c r="DC175" s="46" t="s">
        <v>3993</v>
      </c>
      <c r="DD175" s="86"/>
      <c r="DE175" s="86"/>
    </row>
    <row r="176" spans="34:109" hidden="1">
      <c r="AH176" s="84"/>
      <c r="AI176" s="84"/>
      <c r="AJ176" s="84"/>
      <c r="AK176" s="84"/>
      <c r="AL176" s="40" t="str">
        <f t="shared" si="4"/>
        <v/>
      </c>
      <c r="AM176" s="40" t="str">
        <f t="shared" si="5"/>
        <v/>
      </c>
      <c r="AO176" s="84"/>
      <c r="AP176" s="36">
        <v>174</v>
      </c>
      <c r="AQ176" s="85"/>
      <c r="AR176" s="85"/>
      <c r="AS176" s="85"/>
      <c r="AT176" s="85"/>
      <c r="AU176" s="85"/>
      <c r="AV176" s="85"/>
      <c r="AW176" s="85"/>
      <c r="AX176" s="85"/>
      <c r="AY176" s="85"/>
      <c r="AZ176" s="85"/>
      <c r="BA176" s="85"/>
      <c r="BB176" s="85"/>
      <c r="BC176" s="85"/>
      <c r="BD176" s="85"/>
      <c r="BE176" s="85"/>
      <c r="BF176" s="85"/>
      <c r="BG176" s="85"/>
      <c r="BH176" s="85"/>
      <c r="BI176" s="85"/>
      <c r="BJ176" s="44" t="s">
        <v>3994</v>
      </c>
      <c r="BK176" s="44" t="s">
        <v>3995</v>
      </c>
      <c r="BL176" s="85"/>
      <c r="BM176" s="85"/>
      <c r="BN176" s="85"/>
      <c r="BO176" s="85"/>
      <c r="BP176" s="85"/>
      <c r="BQ176" s="85"/>
      <c r="BR176" s="85"/>
      <c r="BS176" s="85"/>
      <c r="BT176" s="44" t="s">
        <v>3996</v>
      </c>
      <c r="BU176" s="85"/>
      <c r="BV176" s="85"/>
      <c r="BW176" s="84"/>
      <c r="BX176" s="84"/>
      <c r="BY176" s="84"/>
      <c r="BZ176" s="86"/>
      <c r="CA176" s="86"/>
      <c r="CB176" s="86"/>
      <c r="CC176" s="86"/>
      <c r="CD176" s="86"/>
      <c r="CE176" s="86"/>
      <c r="CF176" s="86"/>
      <c r="CG176" s="86"/>
      <c r="CH176" s="86"/>
      <c r="CI176" s="86"/>
      <c r="CJ176" s="86"/>
      <c r="CK176" s="86"/>
      <c r="CL176" s="86"/>
      <c r="CM176" s="86"/>
      <c r="CN176" s="86"/>
      <c r="CO176" s="86"/>
      <c r="CP176" s="86"/>
      <c r="CQ176" s="86"/>
      <c r="CR176" s="86"/>
      <c r="CS176" s="46" t="s">
        <v>3997</v>
      </c>
      <c r="CT176" s="46" t="s">
        <v>3998</v>
      </c>
      <c r="CU176" s="86"/>
      <c r="CV176" s="86"/>
      <c r="CW176" s="86"/>
      <c r="CX176" s="86"/>
      <c r="CY176" s="86"/>
      <c r="CZ176" s="86"/>
      <c r="DA176" s="86"/>
      <c r="DB176" s="86"/>
      <c r="DC176" s="46" t="s">
        <v>3999</v>
      </c>
      <c r="DD176" s="86"/>
      <c r="DE176" s="86"/>
    </row>
    <row r="177" spans="34:109" hidden="1">
      <c r="AH177" s="84"/>
      <c r="AI177" s="84"/>
      <c r="AJ177" s="84"/>
      <c r="AK177" s="84"/>
      <c r="AL177" s="40" t="str">
        <f t="shared" si="4"/>
        <v/>
      </c>
      <c r="AM177" s="40" t="str">
        <f t="shared" si="5"/>
        <v/>
      </c>
      <c r="AO177" s="84"/>
      <c r="AP177" s="36">
        <v>175</v>
      </c>
      <c r="AQ177" s="85"/>
      <c r="AR177" s="85"/>
      <c r="AS177" s="85"/>
      <c r="AT177" s="85"/>
      <c r="AU177" s="85"/>
      <c r="AV177" s="85"/>
      <c r="AW177" s="85"/>
      <c r="AX177" s="85"/>
      <c r="AY177" s="85"/>
      <c r="AZ177" s="85"/>
      <c r="BA177" s="85"/>
      <c r="BB177" s="85"/>
      <c r="BC177" s="85"/>
      <c r="BD177" s="85"/>
      <c r="BE177" s="85"/>
      <c r="BF177" s="85"/>
      <c r="BG177" s="85"/>
      <c r="BH177" s="85"/>
      <c r="BI177" s="85"/>
      <c r="BJ177" s="44" t="s">
        <v>4000</v>
      </c>
      <c r="BK177" s="44" t="s">
        <v>4001</v>
      </c>
      <c r="BL177" s="85"/>
      <c r="BM177" s="85"/>
      <c r="BN177" s="85"/>
      <c r="BO177" s="85"/>
      <c r="BP177" s="85"/>
      <c r="BQ177" s="85"/>
      <c r="BR177" s="85"/>
      <c r="BS177" s="85"/>
      <c r="BT177" s="44" t="s">
        <v>4002</v>
      </c>
      <c r="BU177" s="85"/>
      <c r="BV177" s="85"/>
      <c r="BW177" s="84"/>
      <c r="BX177" s="84"/>
      <c r="BY177" s="84"/>
      <c r="BZ177" s="86"/>
      <c r="CA177" s="86"/>
      <c r="CB177" s="86"/>
      <c r="CC177" s="86"/>
      <c r="CD177" s="86"/>
      <c r="CE177" s="86"/>
      <c r="CF177" s="86"/>
      <c r="CG177" s="86"/>
      <c r="CH177" s="86"/>
      <c r="CI177" s="86"/>
      <c r="CJ177" s="86"/>
      <c r="CK177" s="86"/>
      <c r="CL177" s="86"/>
      <c r="CM177" s="86"/>
      <c r="CN177" s="86"/>
      <c r="CO177" s="86"/>
      <c r="CP177" s="86"/>
      <c r="CQ177" s="86"/>
      <c r="CR177" s="86"/>
      <c r="CS177" s="46" t="s">
        <v>4003</v>
      </c>
      <c r="CT177" s="46" t="s">
        <v>4004</v>
      </c>
      <c r="CU177" s="86"/>
      <c r="CV177" s="86"/>
      <c r="CW177" s="86"/>
      <c r="CX177" s="86"/>
      <c r="CY177" s="86"/>
      <c r="CZ177" s="86"/>
      <c r="DA177" s="86"/>
      <c r="DB177" s="86"/>
      <c r="DC177" s="46" t="s">
        <v>1981</v>
      </c>
      <c r="DD177" s="86"/>
      <c r="DE177" s="86"/>
    </row>
    <row r="178" spans="34:109" hidden="1">
      <c r="AH178" s="84"/>
      <c r="AI178" s="84"/>
      <c r="AJ178" s="84"/>
      <c r="AK178" s="84"/>
      <c r="AL178" s="40" t="str">
        <f t="shared" si="4"/>
        <v/>
      </c>
      <c r="AM178" s="40" t="str">
        <f t="shared" si="5"/>
        <v/>
      </c>
      <c r="AO178" s="84"/>
      <c r="AP178" s="36">
        <v>176</v>
      </c>
      <c r="AQ178" s="85"/>
      <c r="AR178" s="85"/>
      <c r="AS178" s="85"/>
      <c r="AT178" s="85"/>
      <c r="AU178" s="85"/>
      <c r="AV178" s="85"/>
      <c r="AW178" s="85"/>
      <c r="AX178" s="85"/>
      <c r="AY178" s="85"/>
      <c r="AZ178" s="85"/>
      <c r="BA178" s="85"/>
      <c r="BB178" s="85"/>
      <c r="BC178" s="85"/>
      <c r="BD178" s="85"/>
      <c r="BE178" s="85"/>
      <c r="BF178" s="85"/>
      <c r="BG178" s="85"/>
      <c r="BH178" s="85"/>
      <c r="BI178" s="85"/>
      <c r="BJ178" s="44" t="s">
        <v>4005</v>
      </c>
      <c r="BK178" s="44" t="s">
        <v>4006</v>
      </c>
      <c r="BL178" s="85"/>
      <c r="BM178" s="85"/>
      <c r="BN178" s="85"/>
      <c r="BO178" s="85"/>
      <c r="BP178" s="85"/>
      <c r="BQ178" s="85"/>
      <c r="BR178" s="85"/>
      <c r="BS178" s="85"/>
      <c r="BT178" s="44" t="s">
        <v>4007</v>
      </c>
      <c r="BU178" s="85"/>
      <c r="BV178" s="85"/>
      <c r="BW178" s="84"/>
      <c r="BX178" s="84"/>
      <c r="BY178" s="84"/>
      <c r="BZ178" s="86"/>
      <c r="CA178" s="86"/>
      <c r="CB178" s="86"/>
      <c r="CC178" s="86"/>
      <c r="CD178" s="86"/>
      <c r="CE178" s="86"/>
      <c r="CF178" s="86"/>
      <c r="CG178" s="86"/>
      <c r="CH178" s="86"/>
      <c r="CI178" s="86"/>
      <c r="CJ178" s="86"/>
      <c r="CK178" s="86"/>
      <c r="CL178" s="86"/>
      <c r="CM178" s="86"/>
      <c r="CN178" s="86"/>
      <c r="CO178" s="86"/>
      <c r="CP178" s="86"/>
      <c r="CQ178" s="86"/>
      <c r="CR178" s="86"/>
      <c r="CS178" s="46" t="s">
        <v>4008</v>
      </c>
      <c r="CT178" s="46" t="s">
        <v>4009</v>
      </c>
      <c r="CU178" s="86"/>
      <c r="CV178" s="86"/>
      <c r="CW178" s="86"/>
      <c r="CX178" s="86"/>
      <c r="CY178" s="86"/>
      <c r="CZ178" s="86"/>
      <c r="DA178" s="86"/>
      <c r="DB178" s="86"/>
      <c r="DC178" s="46" t="s">
        <v>4010</v>
      </c>
      <c r="DD178" s="86"/>
      <c r="DE178" s="86"/>
    </row>
    <row r="179" spans="34:109" hidden="1">
      <c r="AH179" s="84"/>
      <c r="AI179" s="84"/>
      <c r="AJ179" s="84"/>
      <c r="AK179" s="84"/>
      <c r="AL179" s="40" t="str">
        <f t="shared" si="4"/>
        <v/>
      </c>
      <c r="AM179" s="40" t="str">
        <f t="shared" si="5"/>
        <v/>
      </c>
      <c r="AO179" s="84"/>
      <c r="AP179" s="36">
        <v>177</v>
      </c>
      <c r="AQ179" s="85"/>
      <c r="AR179" s="85"/>
      <c r="AS179" s="85"/>
      <c r="AT179" s="85"/>
      <c r="AU179" s="85"/>
      <c r="AV179" s="85"/>
      <c r="AW179" s="85"/>
      <c r="AX179" s="85"/>
      <c r="AY179" s="85"/>
      <c r="AZ179" s="85"/>
      <c r="BA179" s="85"/>
      <c r="BB179" s="85"/>
      <c r="BC179" s="85"/>
      <c r="BD179" s="85"/>
      <c r="BE179" s="85"/>
      <c r="BF179" s="85"/>
      <c r="BG179" s="85"/>
      <c r="BH179" s="85"/>
      <c r="BI179" s="85"/>
      <c r="BJ179" s="44" t="s">
        <v>4011</v>
      </c>
      <c r="BK179" s="44" t="s">
        <v>4012</v>
      </c>
      <c r="BL179" s="85"/>
      <c r="BM179" s="85"/>
      <c r="BN179" s="85"/>
      <c r="BO179" s="85"/>
      <c r="BP179" s="85"/>
      <c r="BQ179" s="85"/>
      <c r="BR179" s="85"/>
      <c r="BS179" s="85"/>
      <c r="BT179" s="44" t="s">
        <v>4013</v>
      </c>
      <c r="BU179" s="85"/>
      <c r="BV179" s="85"/>
      <c r="BW179" s="84"/>
      <c r="BX179" s="84"/>
      <c r="BY179" s="84"/>
      <c r="BZ179" s="86"/>
      <c r="CA179" s="86"/>
      <c r="CB179" s="86"/>
      <c r="CC179" s="86"/>
      <c r="CD179" s="86"/>
      <c r="CE179" s="86"/>
      <c r="CF179" s="86"/>
      <c r="CG179" s="86"/>
      <c r="CH179" s="86"/>
      <c r="CI179" s="86"/>
      <c r="CJ179" s="86"/>
      <c r="CK179" s="86"/>
      <c r="CL179" s="86"/>
      <c r="CM179" s="86"/>
      <c r="CN179" s="86"/>
      <c r="CO179" s="86"/>
      <c r="CP179" s="86"/>
      <c r="CQ179" s="86"/>
      <c r="CR179" s="86"/>
      <c r="CS179" s="46" t="s">
        <v>4014</v>
      </c>
      <c r="CT179" s="46" t="s">
        <v>4015</v>
      </c>
      <c r="CU179" s="86"/>
      <c r="CV179" s="86"/>
      <c r="CW179" s="86"/>
      <c r="CX179" s="86"/>
      <c r="CY179" s="86"/>
      <c r="CZ179" s="86"/>
      <c r="DA179" s="86"/>
      <c r="DB179" s="86"/>
      <c r="DC179" s="46" t="s">
        <v>4016</v>
      </c>
      <c r="DD179" s="86"/>
      <c r="DE179" s="86"/>
    </row>
    <row r="180" spans="34:109" hidden="1">
      <c r="AH180" s="84"/>
      <c r="AI180" s="84"/>
      <c r="AJ180" s="84"/>
      <c r="AK180" s="84"/>
      <c r="AL180" s="40" t="str">
        <f t="shared" si="4"/>
        <v/>
      </c>
      <c r="AM180" s="40" t="str">
        <f t="shared" si="5"/>
        <v/>
      </c>
      <c r="AO180" s="84"/>
      <c r="AP180" s="36">
        <v>178</v>
      </c>
      <c r="AQ180" s="85"/>
      <c r="AR180" s="85"/>
      <c r="AS180" s="85"/>
      <c r="AT180" s="85"/>
      <c r="AU180" s="85"/>
      <c r="AV180" s="85"/>
      <c r="AW180" s="85"/>
      <c r="AX180" s="85"/>
      <c r="AY180" s="85"/>
      <c r="AZ180" s="85"/>
      <c r="BA180" s="85"/>
      <c r="BB180" s="85"/>
      <c r="BC180" s="85"/>
      <c r="BD180" s="85"/>
      <c r="BE180" s="85"/>
      <c r="BF180" s="85"/>
      <c r="BG180" s="85"/>
      <c r="BH180" s="85"/>
      <c r="BI180" s="85"/>
      <c r="BJ180" s="44" t="s">
        <v>4017</v>
      </c>
      <c r="BK180" s="44" t="s">
        <v>4018</v>
      </c>
      <c r="BL180" s="85"/>
      <c r="BM180" s="85"/>
      <c r="BN180" s="85"/>
      <c r="BO180" s="85"/>
      <c r="BP180" s="85"/>
      <c r="BQ180" s="85"/>
      <c r="BR180" s="85"/>
      <c r="BS180" s="85"/>
      <c r="BT180" s="44" t="s">
        <v>4019</v>
      </c>
      <c r="BU180" s="85"/>
      <c r="BV180" s="85"/>
      <c r="BW180" s="84"/>
      <c r="BX180" s="84"/>
      <c r="BY180" s="84"/>
      <c r="BZ180" s="86"/>
      <c r="CA180" s="86"/>
      <c r="CB180" s="86"/>
      <c r="CC180" s="86"/>
      <c r="CD180" s="86"/>
      <c r="CE180" s="86"/>
      <c r="CF180" s="86"/>
      <c r="CG180" s="86"/>
      <c r="CH180" s="86"/>
      <c r="CI180" s="86"/>
      <c r="CJ180" s="86"/>
      <c r="CK180" s="86"/>
      <c r="CL180" s="86"/>
      <c r="CM180" s="86"/>
      <c r="CN180" s="86"/>
      <c r="CO180" s="86"/>
      <c r="CP180" s="86"/>
      <c r="CQ180" s="86"/>
      <c r="CR180" s="86"/>
      <c r="CS180" s="46" t="s">
        <v>4020</v>
      </c>
      <c r="CT180" s="46" t="s">
        <v>4021</v>
      </c>
      <c r="CU180" s="86"/>
      <c r="CV180" s="86"/>
      <c r="CW180" s="86"/>
      <c r="CX180" s="86"/>
      <c r="CY180" s="86"/>
      <c r="CZ180" s="86"/>
      <c r="DA180" s="86"/>
      <c r="DB180" s="86"/>
      <c r="DC180" s="46" t="s">
        <v>4022</v>
      </c>
      <c r="DD180" s="86"/>
      <c r="DE180" s="86"/>
    </row>
    <row r="181" spans="34:109" hidden="1">
      <c r="AH181" s="84"/>
      <c r="AI181" s="84"/>
      <c r="AJ181" s="84"/>
      <c r="AK181" s="84"/>
      <c r="AL181" s="40" t="str">
        <f t="shared" si="4"/>
        <v/>
      </c>
      <c r="AM181" s="40" t="str">
        <f t="shared" si="5"/>
        <v/>
      </c>
      <c r="AO181" s="84"/>
      <c r="AP181" s="36">
        <v>179</v>
      </c>
      <c r="AQ181" s="85"/>
      <c r="AR181" s="85"/>
      <c r="AS181" s="85"/>
      <c r="AT181" s="85"/>
      <c r="AU181" s="85"/>
      <c r="AV181" s="85"/>
      <c r="AW181" s="85"/>
      <c r="AX181" s="85"/>
      <c r="AY181" s="85"/>
      <c r="AZ181" s="85"/>
      <c r="BA181" s="85"/>
      <c r="BB181" s="85"/>
      <c r="BC181" s="85"/>
      <c r="BD181" s="85"/>
      <c r="BE181" s="85"/>
      <c r="BF181" s="85"/>
      <c r="BG181" s="85"/>
      <c r="BH181" s="85"/>
      <c r="BI181" s="85"/>
      <c r="BJ181" s="44" t="s">
        <v>4023</v>
      </c>
      <c r="BK181" s="44" t="s">
        <v>4024</v>
      </c>
      <c r="BL181" s="85"/>
      <c r="BM181" s="85"/>
      <c r="BN181" s="85"/>
      <c r="BO181" s="85"/>
      <c r="BP181" s="85"/>
      <c r="BQ181" s="85"/>
      <c r="BR181" s="85"/>
      <c r="BS181" s="85"/>
      <c r="BT181" s="44" t="s">
        <v>4025</v>
      </c>
      <c r="BU181" s="85"/>
      <c r="BV181" s="85"/>
      <c r="BW181" s="84"/>
      <c r="BX181" s="84"/>
      <c r="BY181" s="84"/>
      <c r="BZ181" s="86"/>
      <c r="CA181" s="86"/>
      <c r="CB181" s="86"/>
      <c r="CC181" s="86"/>
      <c r="CD181" s="86"/>
      <c r="CE181" s="86"/>
      <c r="CF181" s="86"/>
      <c r="CG181" s="86"/>
      <c r="CH181" s="86"/>
      <c r="CI181" s="86"/>
      <c r="CJ181" s="86"/>
      <c r="CK181" s="86"/>
      <c r="CL181" s="86"/>
      <c r="CM181" s="86"/>
      <c r="CN181" s="86"/>
      <c r="CO181" s="86"/>
      <c r="CP181" s="86"/>
      <c r="CQ181" s="86"/>
      <c r="CR181" s="86"/>
      <c r="CS181" s="46" t="s">
        <v>4026</v>
      </c>
      <c r="CT181" s="46" t="s">
        <v>4027</v>
      </c>
      <c r="CU181" s="86"/>
      <c r="CV181" s="86"/>
      <c r="CW181" s="86"/>
      <c r="CX181" s="86"/>
      <c r="CY181" s="86"/>
      <c r="CZ181" s="86"/>
      <c r="DA181" s="86"/>
      <c r="DB181" s="86"/>
      <c r="DC181" s="46" t="s">
        <v>4028</v>
      </c>
      <c r="DD181" s="86"/>
      <c r="DE181" s="86"/>
    </row>
    <row r="182" spans="34:109" hidden="1">
      <c r="AH182" s="84"/>
      <c r="AI182" s="84"/>
      <c r="AJ182" s="84"/>
      <c r="AK182" s="84"/>
      <c r="AL182" s="40" t="str">
        <f t="shared" si="4"/>
        <v/>
      </c>
      <c r="AM182" s="40" t="str">
        <f t="shared" si="5"/>
        <v/>
      </c>
      <c r="AO182" s="84"/>
      <c r="AP182" s="36">
        <v>180</v>
      </c>
      <c r="AQ182" s="85"/>
      <c r="AR182" s="85"/>
      <c r="AS182" s="85"/>
      <c r="AT182" s="85"/>
      <c r="AU182" s="85"/>
      <c r="AV182" s="85"/>
      <c r="AW182" s="85"/>
      <c r="AX182" s="85"/>
      <c r="AY182" s="85"/>
      <c r="AZ182" s="85"/>
      <c r="BA182" s="85"/>
      <c r="BB182" s="85"/>
      <c r="BC182" s="85"/>
      <c r="BD182" s="85"/>
      <c r="BE182" s="85"/>
      <c r="BF182" s="85"/>
      <c r="BG182" s="85"/>
      <c r="BH182" s="85"/>
      <c r="BI182" s="85"/>
      <c r="BJ182" s="44" t="s">
        <v>4029</v>
      </c>
      <c r="BK182" s="44" t="s">
        <v>4030</v>
      </c>
      <c r="BL182" s="85"/>
      <c r="BM182" s="85"/>
      <c r="BN182" s="85"/>
      <c r="BO182" s="85"/>
      <c r="BP182" s="85"/>
      <c r="BQ182" s="85"/>
      <c r="BR182" s="85"/>
      <c r="BS182" s="85"/>
      <c r="BT182" s="44" t="s">
        <v>4031</v>
      </c>
      <c r="BU182" s="85"/>
      <c r="BV182" s="85"/>
      <c r="BW182" s="84"/>
      <c r="BX182" s="84"/>
      <c r="BY182" s="84"/>
      <c r="BZ182" s="86"/>
      <c r="CA182" s="86"/>
      <c r="CB182" s="86"/>
      <c r="CC182" s="86"/>
      <c r="CD182" s="86"/>
      <c r="CE182" s="86"/>
      <c r="CF182" s="86"/>
      <c r="CG182" s="86"/>
      <c r="CH182" s="86"/>
      <c r="CI182" s="86"/>
      <c r="CJ182" s="86"/>
      <c r="CK182" s="86"/>
      <c r="CL182" s="86"/>
      <c r="CM182" s="86"/>
      <c r="CN182" s="86"/>
      <c r="CO182" s="86"/>
      <c r="CP182" s="86"/>
      <c r="CQ182" s="86"/>
      <c r="CR182" s="86"/>
      <c r="CS182" s="46" t="s">
        <v>4032</v>
      </c>
      <c r="CT182" s="46" t="s">
        <v>4033</v>
      </c>
      <c r="CU182" s="86"/>
      <c r="CV182" s="86"/>
      <c r="CW182" s="86"/>
      <c r="CX182" s="86"/>
      <c r="CY182" s="86"/>
      <c r="CZ182" s="86"/>
      <c r="DA182" s="86"/>
      <c r="DB182" s="86"/>
      <c r="DC182" s="46" t="s">
        <v>4034</v>
      </c>
      <c r="DD182" s="86"/>
      <c r="DE182" s="86"/>
    </row>
    <row r="183" spans="34:109" hidden="1">
      <c r="AH183" s="84"/>
      <c r="AI183" s="84"/>
      <c r="AJ183" s="84"/>
      <c r="AK183" s="84"/>
      <c r="AL183" s="40" t="str">
        <f t="shared" si="4"/>
        <v/>
      </c>
      <c r="AM183" s="40" t="str">
        <f t="shared" si="5"/>
        <v/>
      </c>
      <c r="AO183" s="84"/>
      <c r="AP183" s="36">
        <v>181</v>
      </c>
      <c r="AQ183" s="85"/>
      <c r="AR183" s="85"/>
      <c r="AS183" s="85"/>
      <c r="AT183" s="85"/>
      <c r="AU183" s="85"/>
      <c r="AV183" s="85"/>
      <c r="AW183" s="85"/>
      <c r="AX183" s="85"/>
      <c r="AY183" s="85"/>
      <c r="AZ183" s="85"/>
      <c r="BA183" s="85"/>
      <c r="BB183" s="85"/>
      <c r="BC183" s="85"/>
      <c r="BD183" s="85"/>
      <c r="BE183" s="85"/>
      <c r="BF183" s="85"/>
      <c r="BG183" s="85"/>
      <c r="BH183" s="85"/>
      <c r="BI183" s="85"/>
      <c r="BJ183" s="44" t="s">
        <v>4035</v>
      </c>
      <c r="BK183" s="44" t="s">
        <v>4036</v>
      </c>
      <c r="BL183" s="85"/>
      <c r="BM183" s="85"/>
      <c r="BN183" s="85"/>
      <c r="BO183" s="85"/>
      <c r="BP183" s="85"/>
      <c r="BQ183" s="85"/>
      <c r="BR183" s="85"/>
      <c r="BS183" s="85"/>
      <c r="BT183" s="44" t="s">
        <v>4037</v>
      </c>
      <c r="BU183" s="85"/>
      <c r="BV183" s="85"/>
      <c r="BW183" s="84"/>
      <c r="BX183" s="84"/>
      <c r="BY183" s="84"/>
      <c r="BZ183" s="86"/>
      <c r="CA183" s="86"/>
      <c r="CB183" s="86"/>
      <c r="CC183" s="86"/>
      <c r="CD183" s="86"/>
      <c r="CE183" s="86"/>
      <c r="CF183" s="86"/>
      <c r="CG183" s="86"/>
      <c r="CH183" s="86"/>
      <c r="CI183" s="86"/>
      <c r="CJ183" s="86"/>
      <c r="CK183" s="86"/>
      <c r="CL183" s="86"/>
      <c r="CM183" s="86"/>
      <c r="CN183" s="86"/>
      <c r="CO183" s="86"/>
      <c r="CP183" s="86"/>
      <c r="CQ183" s="86"/>
      <c r="CR183" s="86"/>
      <c r="CS183" s="46" t="s">
        <v>4038</v>
      </c>
      <c r="CT183" s="46" t="s">
        <v>4039</v>
      </c>
      <c r="CU183" s="86"/>
      <c r="CV183" s="86"/>
      <c r="CW183" s="86"/>
      <c r="CX183" s="86"/>
      <c r="CY183" s="86"/>
      <c r="CZ183" s="86"/>
      <c r="DA183" s="86"/>
      <c r="DB183" s="86"/>
      <c r="DC183" s="46" t="s">
        <v>4040</v>
      </c>
      <c r="DD183" s="86"/>
      <c r="DE183" s="86"/>
    </row>
    <row r="184" spans="34:109" hidden="1">
      <c r="AH184" s="84"/>
      <c r="AI184" s="84"/>
      <c r="AJ184" s="84"/>
      <c r="AK184" s="84"/>
      <c r="AL184" s="40" t="str">
        <f t="shared" si="4"/>
        <v/>
      </c>
      <c r="AM184" s="40" t="str">
        <f t="shared" si="5"/>
        <v/>
      </c>
      <c r="AO184" s="84"/>
      <c r="AP184" s="36">
        <v>182</v>
      </c>
      <c r="AQ184" s="85"/>
      <c r="AR184" s="85"/>
      <c r="AS184" s="85"/>
      <c r="AT184" s="85"/>
      <c r="AU184" s="85"/>
      <c r="AV184" s="85"/>
      <c r="AW184" s="85"/>
      <c r="AX184" s="85"/>
      <c r="AY184" s="85"/>
      <c r="AZ184" s="85"/>
      <c r="BA184" s="85"/>
      <c r="BB184" s="85"/>
      <c r="BC184" s="85"/>
      <c r="BD184" s="85"/>
      <c r="BE184" s="85"/>
      <c r="BF184" s="85"/>
      <c r="BG184" s="85"/>
      <c r="BH184" s="85"/>
      <c r="BI184" s="85"/>
      <c r="BJ184" s="44" t="s">
        <v>4041</v>
      </c>
      <c r="BK184" s="44" t="s">
        <v>4042</v>
      </c>
      <c r="BL184" s="85"/>
      <c r="BM184" s="85"/>
      <c r="BN184" s="85"/>
      <c r="BO184" s="85"/>
      <c r="BP184" s="85"/>
      <c r="BQ184" s="85"/>
      <c r="BR184" s="85"/>
      <c r="BS184" s="85"/>
      <c r="BT184" s="44" t="s">
        <v>4043</v>
      </c>
      <c r="BU184" s="85"/>
      <c r="BV184" s="85"/>
      <c r="BW184" s="84"/>
      <c r="BX184" s="84"/>
      <c r="BY184" s="84"/>
      <c r="BZ184" s="86"/>
      <c r="CA184" s="86"/>
      <c r="CB184" s="86"/>
      <c r="CC184" s="86"/>
      <c r="CD184" s="86"/>
      <c r="CE184" s="86"/>
      <c r="CF184" s="86"/>
      <c r="CG184" s="86"/>
      <c r="CH184" s="86"/>
      <c r="CI184" s="86"/>
      <c r="CJ184" s="86"/>
      <c r="CK184" s="86"/>
      <c r="CL184" s="86"/>
      <c r="CM184" s="86"/>
      <c r="CN184" s="86"/>
      <c r="CO184" s="86"/>
      <c r="CP184" s="86"/>
      <c r="CQ184" s="86"/>
      <c r="CR184" s="86"/>
      <c r="CS184" s="46" t="s">
        <v>4044</v>
      </c>
      <c r="CT184" s="46" t="s">
        <v>4045</v>
      </c>
      <c r="CU184" s="86"/>
      <c r="CV184" s="86"/>
      <c r="CW184" s="86"/>
      <c r="CX184" s="86"/>
      <c r="CY184" s="86"/>
      <c r="CZ184" s="86"/>
      <c r="DA184" s="86"/>
      <c r="DB184" s="86"/>
      <c r="DC184" s="46" t="s">
        <v>4046</v>
      </c>
      <c r="DD184" s="86"/>
      <c r="DE184" s="86"/>
    </row>
    <row r="185" spans="34:109" hidden="1">
      <c r="AH185" s="84"/>
      <c r="AI185" s="84"/>
      <c r="AJ185" s="84"/>
      <c r="AK185" s="84"/>
      <c r="AL185" s="40" t="str">
        <f t="shared" si="4"/>
        <v/>
      </c>
      <c r="AM185" s="40" t="str">
        <f t="shared" si="5"/>
        <v/>
      </c>
      <c r="AO185" s="84"/>
      <c r="AP185" s="36">
        <v>183</v>
      </c>
      <c r="AQ185" s="85"/>
      <c r="AR185" s="85"/>
      <c r="AS185" s="85"/>
      <c r="AT185" s="85"/>
      <c r="AU185" s="85"/>
      <c r="AV185" s="85"/>
      <c r="AW185" s="85"/>
      <c r="AX185" s="85"/>
      <c r="AY185" s="85"/>
      <c r="AZ185" s="85"/>
      <c r="BA185" s="85"/>
      <c r="BB185" s="85"/>
      <c r="BC185" s="85"/>
      <c r="BD185" s="85"/>
      <c r="BE185" s="85"/>
      <c r="BF185" s="85"/>
      <c r="BG185" s="85"/>
      <c r="BH185" s="85"/>
      <c r="BI185" s="85"/>
      <c r="BJ185" s="44" t="s">
        <v>4047</v>
      </c>
      <c r="BK185" s="44" t="s">
        <v>4048</v>
      </c>
      <c r="BL185" s="85"/>
      <c r="BM185" s="85"/>
      <c r="BN185" s="85"/>
      <c r="BO185" s="85"/>
      <c r="BP185" s="85"/>
      <c r="BQ185" s="85"/>
      <c r="BR185" s="85"/>
      <c r="BS185" s="85"/>
      <c r="BT185" s="44" t="s">
        <v>4049</v>
      </c>
      <c r="BU185" s="85"/>
      <c r="BV185" s="85"/>
      <c r="BW185" s="84"/>
      <c r="BX185" s="84"/>
      <c r="BY185" s="84"/>
      <c r="BZ185" s="86"/>
      <c r="CA185" s="86"/>
      <c r="CB185" s="86"/>
      <c r="CC185" s="86"/>
      <c r="CD185" s="86"/>
      <c r="CE185" s="86"/>
      <c r="CF185" s="86"/>
      <c r="CG185" s="86"/>
      <c r="CH185" s="86"/>
      <c r="CI185" s="86"/>
      <c r="CJ185" s="86"/>
      <c r="CK185" s="86"/>
      <c r="CL185" s="86"/>
      <c r="CM185" s="86"/>
      <c r="CN185" s="86"/>
      <c r="CO185" s="86"/>
      <c r="CP185" s="86"/>
      <c r="CQ185" s="86"/>
      <c r="CR185" s="86"/>
      <c r="CS185" s="46" t="s">
        <v>4050</v>
      </c>
      <c r="CT185" s="46" t="s">
        <v>4051</v>
      </c>
      <c r="CU185" s="86"/>
      <c r="CV185" s="86"/>
      <c r="CW185" s="86"/>
      <c r="CX185" s="86"/>
      <c r="CY185" s="86"/>
      <c r="CZ185" s="86"/>
      <c r="DA185" s="86"/>
      <c r="DB185" s="86"/>
      <c r="DC185" s="46" t="s">
        <v>4052</v>
      </c>
      <c r="DD185" s="86"/>
      <c r="DE185" s="86"/>
    </row>
    <row r="186" spans="34:109" hidden="1">
      <c r="AH186" s="84"/>
      <c r="AI186" s="84"/>
      <c r="AJ186" s="84"/>
      <c r="AK186" s="84"/>
      <c r="AL186" s="40" t="str">
        <f t="shared" si="4"/>
        <v/>
      </c>
      <c r="AM186" s="40" t="str">
        <f t="shared" si="5"/>
        <v/>
      </c>
      <c r="AO186" s="84"/>
      <c r="AP186" s="36">
        <v>184</v>
      </c>
      <c r="AQ186" s="85"/>
      <c r="AR186" s="85"/>
      <c r="AS186" s="85"/>
      <c r="AT186" s="85"/>
      <c r="AU186" s="85"/>
      <c r="AV186" s="85"/>
      <c r="AW186" s="85"/>
      <c r="AX186" s="85"/>
      <c r="AY186" s="85"/>
      <c r="AZ186" s="85"/>
      <c r="BA186" s="85"/>
      <c r="BB186" s="85"/>
      <c r="BC186" s="85"/>
      <c r="BD186" s="85"/>
      <c r="BE186" s="85"/>
      <c r="BF186" s="85"/>
      <c r="BG186" s="85"/>
      <c r="BH186" s="85"/>
      <c r="BI186" s="85"/>
      <c r="BJ186" s="44" t="s">
        <v>4053</v>
      </c>
      <c r="BK186" s="44" t="s">
        <v>4054</v>
      </c>
      <c r="BL186" s="85"/>
      <c r="BM186" s="85"/>
      <c r="BN186" s="85"/>
      <c r="BO186" s="85"/>
      <c r="BP186" s="85"/>
      <c r="BQ186" s="85"/>
      <c r="BR186" s="85"/>
      <c r="BS186" s="85"/>
      <c r="BT186" s="44" t="s">
        <v>4055</v>
      </c>
      <c r="BU186" s="85"/>
      <c r="BV186" s="85"/>
      <c r="BW186" s="84"/>
      <c r="BX186" s="84"/>
      <c r="BY186" s="84"/>
      <c r="BZ186" s="86"/>
      <c r="CA186" s="86"/>
      <c r="CB186" s="86"/>
      <c r="CC186" s="86"/>
      <c r="CD186" s="86"/>
      <c r="CE186" s="86"/>
      <c r="CF186" s="86"/>
      <c r="CG186" s="86"/>
      <c r="CH186" s="86"/>
      <c r="CI186" s="86"/>
      <c r="CJ186" s="86"/>
      <c r="CK186" s="86"/>
      <c r="CL186" s="86"/>
      <c r="CM186" s="86"/>
      <c r="CN186" s="86"/>
      <c r="CO186" s="86"/>
      <c r="CP186" s="86"/>
      <c r="CQ186" s="86"/>
      <c r="CR186" s="86"/>
      <c r="CS186" s="46" t="s">
        <v>4056</v>
      </c>
      <c r="CT186" s="46" t="s">
        <v>4057</v>
      </c>
      <c r="CU186" s="86"/>
      <c r="CV186" s="86"/>
      <c r="CW186" s="86"/>
      <c r="CX186" s="86"/>
      <c r="CY186" s="86"/>
      <c r="CZ186" s="86"/>
      <c r="DA186" s="86"/>
      <c r="DB186" s="86"/>
      <c r="DC186" s="46" t="s">
        <v>4058</v>
      </c>
      <c r="DD186" s="86"/>
      <c r="DE186" s="86"/>
    </row>
    <row r="187" spans="34:109" hidden="1">
      <c r="AH187" s="84"/>
      <c r="AI187" s="84"/>
      <c r="AJ187" s="84"/>
      <c r="AK187" s="84"/>
      <c r="AL187" s="40" t="str">
        <f t="shared" si="4"/>
        <v/>
      </c>
      <c r="AM187" s="40" t="str">
        <f t="shared" si="5"/>
        <v/>
      </c>
      <c r="AO187" s="84"/>
      <c r="AP187" s="36">
        <v>185</v>
      </c>
      <c r="AQ187" s="85"/>
      <c r="AR187" s="85"/>
      <c r="AS187" s="85"/>
      <c r="AT187" s="85"/>
      <c r="AU187" s="85"/>
      <c r="AV187" s="85"/>
      <c r="AW187" s="85"/>
      <c r="AX187" s="85"/>
      <c r="AY187" s="85"/>
      <c r="AZ187" s="85"/>
      <c r="BA187" s="85"/>
      <c r="BB187" s="85"/>
      <c r="BC187" s="85"/>
      <c r="BD187" s="85"/>
      <c r="BE187" s="85"/>
      <c r="BF187" s="85"/>
      <c r="BG187" s="85"/>
      <c r="BH187" s="85"/>
      <c r="BI187" s="85"/>
      <c r="BJ187" s="44" t="s">
        <v>4059</v>
      </c>
      <c r="BK187" s="44" t="s">
        <v>4060</v>
      </c>
      <c r="BL187" s="85"/>
      <c r="BM187" s="85"/>
      <c r="BN187" s="85"/>
      <c r="BO187" s="85"/>
      <c r="BP187" s="85"/>
      <c r="BQ187" s="85"/>
      <c r="BR187" s="85"/>
      <c r="BS187" s="85"/>
      <c r="BT187" s="44" t="s">
        <v>4061</v>
      </c>
      <c r="BU187" s="85"/>
      <c r="BV187" s="85"/>
      <c r="BW187" s="84"/>
      <c r="BX187" s="84"/>
      <c r="BY187" s="84"/>
      <c r="BZ187" s="86"/>
      <c r="CA187" s="86"/>
      <c r="CB187" s="86"/>
      <c r="CC187" s="86"/>
      <c r="CD187" s="86"/>
      <c r="CE187" s="86"/>
      <c r="CF187" s="86"/>
      <c r="CG187" s="86"/>
      <c r="CH187" s="86"/>
      <c r="CI187" s="86"/>
      <c r="CJ187" s="86"/>
      <c r="CK187" s="86"/>
      <c r="CL187" s="86"/>
      <c r="CM187" s="86"/>
      <c r="CN187" s="86"/>
      <c r="CO187" s="86"/>
      <c r="CP187" s="86"/>
      <c r="CQ187" s="86"/>
      <c r="CR187" s="86"/>
      <c r="CS187" s="46" t="s">
        <v>4062</v>
      </c>
      <c r="CT187" s="46" t="s">
        <v>4063</v>
      </c>
      <c r="CU187" s="86"/>
      <c r="CV187" s="86"/>
      <c r="CW187" s="86"/>
      <c r="CX187" s="86"/>
      <c r="CY187" s="86"/>
      <c r="CZ187" s="86"/>
      <c r="DA187" s="86"/>
      <c r="DB187" s="86"/>
      <c r="DC187" s="46" t="s">
        <v>4064</v>
      </c>
      <c r="DD187" s="86"/>
      <c r="DE187" s="86"/>
    </row>
    <row r="188" spans="34:109" hidden="1">
      <c r="AH188" s="84"/>
      <c r="AI188" s="84"/>
      <c r="AJ188" s="84"/>
      <c r="AK188" s="84"/>
      <c r="AL188" s="40" t="str">
        <f t="shared" si="4"/>
        <v/>
      </c>
      <c r="AM188" s="40" t="str">
        <f t="shared" si="5"/>
        <v/>
      </c>
      <c r="AO188" s="84"/>
      <c r="AP188" s="36">
        <v>186</v>
      </c>
      <c r="AQ188" s="85"/>
      <c r="AR188" s="85"/>
      <c r="AS188" s="85"/>
      <c r="AT188" s="85"/>
      <c r="AU188" s="85"/>
      <c r="AV188" s="85"/>
      <c r="AW188" s="85"/>
      <c r="AX188" s="85"/>
      <c r="AY188" s="85"/>
      <c r="AZ188" s="85"/>
      <c r="BA188" s="85"/>
      <c r="BB188" s="85"/>
      <c r="BC188" s="85"/>
      <c r="BD188" s="85"/>
      <c r="BE188" s="85"/>
      <c r="BF188" s="85"/>
      <c r="BG188" s="85"/>
      <c r="BH188" s="85"/>
      <c r="BI188" s="85"/>
      <c r="BJ188" s="44" t="s">
        <v>4065</v>
      </c>
      <c r="BK188" s="44" t="s">
        <v>4066</v>
      </c>
      <c r="BL188" s="85"/>
      <c r="BM188" s="85"/>
      <c r="BN188" s="85"/>
      <c r="BO188" s="85"/>
      <c r="BP188" s="85"/>
      <c r="BQ188" s="85"/>
      <c r="BR188" s="85"/>
      <c r="BS188" s="85"/>
      <c r="BT188" s="44" t="s">
        <v>4067</v>
      </c>
      <c r="BU188" s="85"/>
      <c r="BV188" s="85"/>
      <c r="BW188" s="84"/>
      <c r="BX188" s="84"/>
      <c r="BY188" s="84"/>
      <c r="BZ188" s="86"/>
      <c r="CA188" s="86"/>
      <c r="CB188" s="86"/>
      <c r="CC188" s="86"/>
      <c r="CD188" s="86"/>
      <c r="CE188" s="86"/>
      <c r="CF188" s="86"/>
      <c r="CG188" s="86"/>
      <c r="CH188" s="86"/>
      <c r="CI188" s="86"/>
      <c r="CJ188" s="86"/>
      <c r="CK188" s="86"/>
      <c r="CL188" s="86"/>
      <c r="CM188" s="86"/>
      <c r="CN188" s="86"/>
      <c r="CO188" s="86"/>
      <c r="CP188" s="86"/>
      <c r="CQ188" s="86"/>
      <c r="CR188" s="86"/>
      <c r="CS188" s="46" t="s">
        <v>4068</v>
      </c>
      <c r="CT188" s="46" t="s">
        <v>4069</v>
      </c>
      <c r="CU188" s="86"/>
      <c r="CV188" s="86"/>
      <c r="CW188" s="86"/>
      <c r="CX188" s="86"/>
      <c r="CY188" s="86"/>
      <c r="CZ188" s="86"/>
      <c r="DA188" s="86"/>
      <c r="DB188" s="86"/>
      <c r="DC188" s="46" t="s">
        <v>4070</v>
      </c>
      <c r="DD188" s="86"/>
      <c r="DE188" s="86"/>
    </row>
    <row r="189" spans="34:109" hidden="1">
      <c r="AH189" s="84"/>
      <c r="AI189" s="84"/>
      <c r="AJ189" s="84"/>
      <c r="AK189" s="84"/>
      <c r="AL189" s="40" t="str">
        <f t="shared" si="4"/>
        <v/>
      </c>
      <c r="AM189" s="40" t="str">
        <f t="shared" si="5"/>
        <v/>
      </c>
      <c r="AO189" s="84"/>
      <c r="AP189" s="36">
        <v>187</v>
      </c>
      <c r="AQ189" s="85"/>
      <c r="AR189" s="85"/>
      <c r="AS189" s="85"/>
      <c r="AT189" s="85"/>
      <c r="AU189" s="85"/>
      <c r="AV189" s="85"/>
      <c r="AW189" s="85"/>
      <c r="AX189" s="85"/>
      <c r="AY189" s="85"/>
      <c r="AZ189" s="85"/>
      <c r="BA189" s="85"/>
      <c r="BB189" s="85"/>
      <c r="BC189" s="85"/>
      <c r="BD189" s="85"/>
      <c r="BE189" s="85"/>
      <c r="BF189" s="85"/>
      <c r="BG189" s="85"/>
      <c r="BH189" s="85"/>
      <c r="BI189" s="85"/>
      <c r="BJ189" s="44" t="s">
        <v>4071</v>
      </c>
      <c r="BK189" s="44" t="s">
        <v>4072</v>
      </c>
      <c r="BL189" s="85"/>
      <c r="BM189" s="85"/>
      <c r="BN189" s="85"/>
      <c r="BO189" s="85"/>
      <c r="BP189" s="85"/>
      <c r="BQ189" s="85"/>
      <c r="BR189" s="85"/>
      <c r="BS189" s="85"/>
      <c r="BT189" s="44" t="s">
        <v>4073</v>
      </c>
      <c r="BU189" s="85"/>
      <c r="BV189" s="85"/>
      <c r="BW189" s="84"/>
      <c r="BX189" s="84"/>
      <c r="BY189" s="84"/>
      <c r="BZ189" s="86"/>
      <c r="CA189" s="86"/>
      <c r="CB189" s="86"/>
      <c r="CC189" s="86"/>
      <c r="CD189" s="86"/>
      <c r="CE189" s="86"/>
      <c r="CF189" s="86"/>
      <c r="CG189" s="86"/>
      <c r="CH189" s="86"/>
      <c r="CI189" s="86"/>
      <c r="CJ189" s="86"/>
      <c r="CK189" s="86"/>
      <c r="CL189" s="86"/>
      <c r="CM189" s="86"/>
      <c r="CN189" s="86"/>
      <c r="CO189" s="86"/>
      <c r="CP189" s="86"/>
      <c r="CQ189" s="86"/>
      <c r="CR189" s="86"/>
      <c r="CS189" s="46" t="s">
        <v>4074</v>
      </c>
      <c r="CT189" s="46" t="s">
        <v>4075</v>
      </c>
      <c r="CU189" s="86"/>
      <c r="CV189" s="86"/>
      <c r="CW189" s="86"/>
      <c r="CX189" s="86"/>
      <c r="CY189" s="86"/>
      <c r="CZ189" s="86"/>
      <c r="DA189" s="86"/>
      <c r="DB189" s="86"/>
      <c r="DC189" s="46" t="s">
        <v>3374</v>
      </c>
      <c r="DD189" s="86"/>
      <c r="DE189" s="86"/>
    </row>
    <row r="190" spans="34:109" hidden="1">
      <c r="AH190" s="84"/>
      <c r="AI190" s="84"/>
      <c r="AJ190" s="84"/>
      <c r="AK190" s="84"/>
      <c r="AL190" s="40" t="str">
        <f t="shared" si="4"/>
        <v/>
      </c>
      <c r="AM190" s="40" t="str">
        <f t="shared" si="5"/>
        <v/>
      </c>
      <c r="AO190" s="84"/>
      <c r="AP190" s="36">
        <v>188</v>
      </c>
      <c r="AQ190" s="85"/>
      <c r="AR190" s="85"/>
      <c r="AS190" s="85"/>
      <c r="AT190" s="85"/>
      <c r="AU190" s="85"/>
      <c r="AV190" s="85"/>
      <c r="AW190" s="85"/>
      <c r="AX190" s="85"/>
      <c r="AY190" s="85"/>
      <c r="AZ190" s="85"/>
      <c r="BA190" s="85"/>
      <c r="BB190" s="85"/>
      <c r="BC190" s="85"/>
      <c r="BD190" s="85"/>
      <c r="BE190" s="85"/>
      <c r="BF190" s="85"/>
      <c r="BG190" s="85"/>
      <c r="BH190" s="85"/>
      <c r="BI190" s="85"/>
      <c r="BJ190" s="44" t="s">
        <v>4076</v>
      </c>
      <c r="BK190" s="44" t="s">
        <v>4077</v>
      </c>
      <c r="BL190" s="85"/>
      <c r="BM190" s="85"/>
      <c r="BN190" s="85"/>
      <c r="BO190" s="85"/>
      <c r="BP190" s="85"/>
      <c r="BQ190" s="85"/>
      <c r="BR190" s="85"/>
      <c r="BS190" s="85"/>
      <c r="BT190" s="44" t="s">
        <v>4078</v>
      </c>
      <c r="BU190" s="85"/>
      <c r="BV190" s="85"/>
      <c r="BW190" s="84"/>
      <c r="BX190" s="84"/>
      <c r="BY190" s="84"/>
      <c r="BZ190" s="86"/>
      <c r="CA190" s="86"/>
      <c r="CB190" s="86"/>
      <c r="CC190" s="86"/>
      <c r="CD190" s="86"/>
      <c r="CE190" s="86"/>
      <c r="CF190" s="86"/>
      <c r="CG190" s="86"/>
      <c r="CH190" s="86"/>
      <c r="CI190" s="86"/>
      <c r="CJ190" s="86"/>
      <c r="CK190" s="86"/>
      <c r="CL190" s="86"/>
      <c r="CM190" s="86"/>
      <c r="CN190" s="86"/>
      <c r="CO190" s="86"/>
      <c r="CP190" s="86"/>
      <c r="CQ190" s="86"/>
      <c r="CR190" s="86"/>
      <c r="CS190" s="46" t="s">
        <v>4079</v>
      </c>
      <c r="CT190" s="46" t="s">
        <v>1759</v>
      </c>
      <c r="CU190" s="86"/>
      <c r="CV190" s="86"/>
      <c r="CW190" s="86"/>
      <c r="CX190" s="86"/>
      <c r="CY190" s="86"/>
      <c r="CZ190" s="86"/>
      <c r="DA190" s="86"/>
      <c r="DB190" s="86"/>
      <c r="DC190" s="46" t="s">
        <v>4080</v>
      </c>
      <c r="DD190" s="86"/>
      <c r="DE190" s="86"/>
    </row>
    <row r="191" spans="34:109" hidden="1">
      <c r="AH191" s="84"/>
      <c r="AI191" s="84"/>
      <c r="AJ191" s="84"/>
      <c r="AK191" s="84"/>
      <c r="AL191" s="40" t="str">
        <f t="shared" si="4"/>
        <v/>
      </c>
      <c r="AM191" s="40" t="str">
        <f t="shared" si="5"/>
        <v/>
      </c>
      <c r="AO191" s="84"/>
      <c r="AP191" s="36">
        <v>189</v>
      </c>
      <c r="AQ191" s="85"/>
      <c r="AR191" s="85"/>
      <c r="AS191" s="85"/>
      <c r="AT191" s="85"/>
      <c r="AU191" s="85"/>
      <c r="AV191" s="85"/>
      <c r="AW191" s="85"/>
      <c r="AX191" s="85"/>
      <c r="AY191" s="85"/>
      <c r="AZ191" s="85"/>
      <c r="BA191" s="85"/>
      <c r="BB191" s="85"/>
      <c r="BC191" s="85"/>
      <c r="BD191" s="85"/>
      <c r="BE191" s="85"/>
      <c r="BF191" s="85"/>
      <c r="BG191" s="85"/>
      <c r="BH191" s="85"/>
      <c r="BI191" s="85"/>
      <c r="BJ191" s="44" t="s">
        <v>4081</v>
      </c>
      <c r="BK191" s="44" t="s">
        <v>4082</v>
      </c>
      <c r="BL191" s="85"/>
      <c r="BM191" s="85"/>
      <c r="BN191" s="85"/>
      <c r="BO191" s="85"/>
      <c r="BP191" s="85"/>
      <c r="BQ191" s="85"/>
      <c r="BR191" s="85"/>
      <c r="BS191" s="85"/>
      <c r="BT191" s="44" t="s">
        <v>4083</v>
      </c>
      <c r="BU191" s="85"/>
      <c r="BV191" s="85"/>
      <c r="BW191" s="84"/>
      <c r="BX191" s="84"/>
      <c r="BY191" s="84"/>
      <c r="BZ191" s="86"/>
      <c r="CA191" s="86"/>
      <c r="CB191" s="86"/>
      <c r="CC191" s="86"/>
      <c r="CD191" s="86"/>
      <c r="CE191" s="86"/>
      <c r="CF191" s="86"/>
      <c r="CG191" s="86"/>
      <c r="CH191" s="86"/>
      <c r="CI191" s="86"/>
      <c r="CJ191" s="86"/>
      <c r="CK191" s="86"/>
      <c r="CL191" s="86"/>
      <c r="CM191" s="86"/>
      <c r="CN191" s="86"/>
      <c r="CO191" s="86"/>
      <c r="CP191" s="86"/>
      <c r="CQ191" s="86"/>
      <c r="CR191" s="86"/>
      <c r="CS191" s="46" t="s">
        <v>4084</v>
      </c>
      <c r="CT191" s="46" t="s">
        <v>4085</v>
      </c>
      <c r="CU191" s="86"/>
      <c r="CV191" s="86"/>
      <c r="CW191" s="86"/>
      <c r="CX191" s="86"/>
      <c r="CY191" s="86"/>
      <c r="CZ191" s="86"/>
      <c r="DA191" s="86"/>
      <c r="DB191" s="86"/>
      <c r="DC191" s="46" t="s">
        <v>4086</v>
      </c>
      <c r="DD191" s="86"/>
      <c r="DE191" s="86"/>
    </row>
    <row r="192" spans="34:109" hidden="1">
      <c r="AH192" s="84"/>
      <c r="AI192" s="84"/>
      <c r="AJ192" s="84"/>
      <c r="AK192" s="84"/>
      <c r="AL192" s="40" t="str">
        <f t="shared" si="4"/>
        <v/>
      </c>
      <c r="AM192" s="40" t="str">
        <f t="shared" si="5"/>
        <v/>
      </c>
      <c r="AO192" s="84"/>
      <c r="AP192" s="36">
        <v>190</v>
      </c>
      <c r="AQ192" s="85"/>
      <c r="AR192" s="85"/>
      <c r="AS192" s="85"/>
      <c r="AT192" s="85"/>
      <c r="AU192" s="85"/>
      <c r="AV192" s="85"/>
      <c r="AW192" s="85"/>
      <c r="AX192" s="85"/>
      <c r="AY192" s="85"/>
      <c r="AZ192" s="85"/>
      <c r="BA192" s="85"/>
      <c r="BB192" s="85"/>
      <c r="BC192" s="85"/>
      <c r="BD192" s="85"/>
      <c r="BE192" s="85"/>
      <c r="BF192" s="85"/>
      <c r="BG192" s="85"/>
      <c r="BH192" s="85"/>
      <c r="BI192" s="85"/>
      <c r="BJ192" s="44" t="s">
        <v>4087</v>
      </c>
      <c r="BK192" s="44" t="s">
        <v>4088</v>
      </c>
      <c r="BL192" s="85"/>
      <c r="BM192" s="85"/>
      <c r="BN192" s="85"/>
      <c r="BO192" s="85"/>
      <c r="BP192" s="85"/>
      <c r="BQ192" s="85"/>
      <c r="BR192" s="85"/>
      <c r="BS192" s="85"/>
      <c r="BT192" s="44" t="s">
        <v>4089</v>
      </c>
      <c r="BU192" s="85"/>
      <c r="BV192" s="85"/>
      <c r="BW192" s="84"/>
      <c r="BX192" s="84"/>
      <c r="BY192" s="84"/>
      <c r="BZ192" s="86"/>
      <c r="CA192" s="86"/>
      <c r="CB192" s="86"/>
      <c r="CC192" s="86"/>
      <c r="CD192" s="86"/>
      <c r="CE192" s="86"/>
      <c r="CF192" s="86"/>
      <c r="CG192" s="86"/>
      <c r="CH192" s="86"/>
      <c r="CI192" s="86"/>
      <c r="CJ192" s="86"/>
      <c r="CK192" s="86"/>
      <c r="CL192" s="86"/>
      <c r="CM192" s="86"/>
      <c r="CN192" s="86"/>
      <c r="CO192" s="86"/>
      <c r="CP192" s="86"/>
      <c r="CQ192" s="86"/>
      <c r="CR192" s="86"/>
      <c r="CS192" s="46" t="s">
        <v>4090</v>
      </c>
      <c r="CT192" s="46" t="s">
        <v>4091</v>
      </c>
      <c r="CU192" s="86"/>
      <c r="CV192" s="86"/>
      <c r="CW192" s="86"/>
      <c r="CX192" s="86"/>
      <c r="CY192" s="86"/>
      <c r="CZ192" s="86"/>
      <c r="DA192" s="86"/>
      <c r="DB192" s="86"/>
      <c r="DC192" s="46" t="s">
        <v>1079</v>
      </c>
      <c r="DD192" s="86"/>
      <c r="DE192" s="86"/>
    </row>
    <row r="193" spans="34:109" hidden="1">
      <c r="AH193" s="84"/>
      <c r="AI193" s="84"/>
      <c r="AJ193" s="84"/>
      <c r="AK193" s="84"/>
      <c r="AL193" s="40" t="str">
        <f t="shared" si="4"/>
        <v/>
      </c>
      <c r="AM193" s="40" t="str">
        <f t="shared" si="5"/>
        <v/>
      </c>
      <c r="AO193" s="84"/>
      <c r="AP193" s="36">
        <v>191</v>
      </c>
      <c r="AQ193" s="85"/>
      <c r="AR193" s="85"/>
      <c r="AS193" s="85"/>
      <c r="AT193" s="85"/>
      <c r="AU193" s="85"/>
      <c r="AV193" s="85"/>
      <c r="AW193" s="85"/>
      <c r="AX193" s="85"/>
      <c r="AY193" s="85"/>
      <c r="AZ193" s="85"/>
      <c r="BA193" s="85"/>
      <c r="BB193" s="85"/>
      <c r="BC193" s="85"/>
      <c r="BD193" s="85"/>
      <c r="BE193" s="85"/>
      <c r="BF193" s="85"/>
      <c r="BG193" s="85"/>
      <c r="BH193" s="85"/>
      <c r="BI193" s="85"/>
      <c r="BJ193" s="44" t="s">
        <v>4092</v>
      </c>
      <c r="BK193" s="44" t="s">
        <v>4093</v>
      </c>
      <c r="BL193" s="85"/>
      <c r="BM193" s="85"/>
      <c r="BN193" s="85"/>
      <c r="BO193" s="85"/>
      <c r="BP193" s="85"/>
      <c r="BQ193" s="85"/>
      <c r="BR193" s="85"/>
      <c r="BS193" s="85"/>
      <c r="BT193" s="44" t="s">
        <v>4094</v>
      </c>
      <c r="BU193" s="85"/>
      <c r="BV193" s="85"/>
      <c r="BW193" s="84"/>
      <c r="BX193" s="84"/>
      <c r="BY193" s="84"/>
      <c r="BZ193" s="86"/>
      <c r="CA193" s="86"/>
      <c r="CB193" s="86"/>
      <c r="CC193" s="86"/>
      <c r="CD193" s="86"/>
      <c r="CE193" s="86"/>
      <c r="CF193" s="86"/>
      <c r="CG193" s="86"/>
      <c r="CH193" s="86"/>
      <c r="CI193" s="86"/>
      <c r="CJ193" s="86"/>
      <c r="CK193" s="86"/>
      <c r="CL193" s="86"/>
      <c r="CM193" s="86"/>
      <c r="CN193" s="86"/>
      <c r="CO193" s="86"/>
      <c r="CP193" s="86"/>
      <c r="CQ193" s="86"/>
      <c r="CR193" s="86"/>
      <c r="CS193" s="46" t="s">
        <v>4095</v>
      </c>
      <c r="CT193" s="46" t="s">
        <v>4096</v>
      </c>
      <c r="CU193" s="86"/>
      <c r="CV193" s="86"/>
      <c r="CW193" s="86"/>
      <c r="CX193" s="86"/>
      <c r="CY193" s="86"/>
      <c r="CZ193" s="86"/>
      <c r="DA193" s="86"/>
      <c r="DB193" s="86"/>
      <c r="DC193" s="46" t="s">
        <v>4097</v>
      </c>
      <c r="DD193" s="86"/>
      <c r="DE193" s="86"/>
    </row>
    <row r="194" spans="34:109" hidden="1">
      <c r="AH194" s="84"/>
      <c r="AI194" s="84"/>
      <c r="AJ194" s="84"/>
      <c r="AK194" s="84"/>
      <c r="AL194" s="40" t="str">
        <f t="shared" si="4"/>
        <v/>
      </c>
      <c r="AM194" s="40" t="str">
        <f t="shared" si="5"/>
        <v/>
      </c>
      <c r="AO194" s="84"/>
      <c r="AP194" s="36">
        <v>192</v>
      </c>
      <c r="AQ194" s="85"/>
      <c r="AR194" s="85"/>
      <c r="AS194" s="85"/>
      <c r="AT194" s="85"/>
      <c r="AU194" s="85"/>
      <c r="AV194" s="85"/>
      <c r="AW194" s="85"/>
      <c r="AX194" s="85"/>
      <c r="AY194" s="85"/>
      <c r="AZ194" s="85"/>
      <c r="BA194" s="85"/>
      <c r="BB194" s="85"/>
      <c r="BC194" s="85"/>
      <c r="BD194" s="85"/>
      <c r="BE194" s="85"/>
      <c r="BF194" s="85"/>
      <c r="BG194" s="85"/>
      <c r="BH194" s="85"/>
      <c r="BI194" s="85"/>
      <c r="BJ194" s="44" t="s">
        <v>4098</v>
      </c>
      <c r="BK194" s="44" t="s">
        <v>4099</v>
      </c>
      <c r="BL194" s="85"/>
      <c r="BM194" s="85"/>
      <c r="BN194" s="85"/>
      <c r="BO194" s="85"/>
      <c r="BP194" s="85"/>
      <c r="BQ194" s="85"/>
      <c r="BR194" s="85"/>
      <c r="BS194" s="85"/>
      <c r="BT194" s="44" t="s">
        <v>4100</v>
      </c>
      <c r="BU194" s="85"/>
      <c r="BV194" s="85"/>
      <c r="BW194" s="84"/>
      <c r="BX194" s="84"/>
      <c r="BY194" s="84"/>
      <c r="BZ194" s="86"/>
      <c r="CA194" s="86"/>
      <c r="CB194" s="86"/>
      <c r="CC194" s="86"/>
      <c r="CD194" s="86"/>
      <c r="CE194" s="86"/>
      <c r="CF194" s="86"/>
      <c r="CG194" s="86"/>
      <c r="CH194" s="86"/>
      <c r="CI194" s="86"/>
      <c r="CJ194" s="86"/>
      <c r="CK194" s="86"/>
      <c r="CL194" s="86"/>
      <c r="CM194" s="86"/>
      <c r="CN194" s="86"/>
      <c r="CO194" s="86"/>
      <c r="CP194" s="86"/>
      <c r="CQ194" s="86"/>
      <c r="CR194" s="86"/>
      <c r="CS194" s="46" t="s">
        <v>4101</v>
      </c>
      <c r="CT194" s="46" t="s">
        <v>4102</v>
      </c>
      <c r="CU194" s="86"/>
      <c r="CV194" s="86"/>
      <c r="CW194" s="86"/>
      <c r="CX194" s="86"/>
      <c r="CY194" s="86"/>
      <c r="CZ194" s="86"/>
      <c r="DA194" s="86"/>
      <c r="DB194" s="86"/>
      <c r="DC194" s="46" t="s">
        <v>4103</v>
      </c>
      <c r="DD194" s="86"/>
      <c r="DE194" s="86"/>
    </row>
    <row r="195" spans="34:109" hidden="1">
      <c r="AH195" s="84"/>
      <c r="AI195" s="84"/>
      <c r="AJ195" s="84"/>
      <c r="AK195" s="84"/>
      <c r="AL195" s="40" t="str">
        <f t="shared" si="4"/>
        <v/>
      </c>
      <c r="AM195" s="40" t="str">
        <f t="shared" si="5"/>
        <v/>
      </c>
      <c r="AO195" s="84"/>
      <c r="AP195" s="36">
        <v>193</v>
      </c>
      <c r="AQ195" s="85"/>
      <c r="AR195" s="85"/>
      <c r="AS195" s="85"/>
      <c r="AT195" s="85"/>
      <c r="AU195" s="85"/>
      <c r="AV195" s="85"/>
      <c r="AW195" s="85"/>
      <c r="AX195" s="85"/>
      <c r="AY195" s="85"/>
      <c r="AZ195" s="85"/>
      <c r="BA195" s="85"/>
      <c r="BB195" s="85"/>
      <c r="BC195" s="85"/>
      <c r="BD195" s="85"/>
      <c r="BE195" s="85"/>
      <c r="BF195" s="85"/>
      <c r="BG195" s="85"/>
      <c r="BH195" s="85"/>
      <c r="BI195" s="85"/>
      <c r="BJ195" s="44" t="s">
        <v>4104</v>
      </c>
      <c r="BK195" s="44" t="s">
        <v>4105</v>
      </c>
      <c r="BL195" s="85"/>
      <c r="BM195" s="85"/>
      <c r="BN195" s="85"/>
      <c r="BO195" s="85"/>
      <c r="BP195" s="85"/>
      <c r="BQ195" s="85"/>
      <c r="BR195" s="85"/>
      <c r="BS195" s="85"/>
      <c r="BT195" s="44" t="s">
        <v>4106</v>
      </c>
      <c r="BU195" s="85"/>
      <c r="BV195" s="85"/>
      <c r="BW195" s="84"/>
      <c r="BX195" s="84"/>
      <c r="BY195" s="84"/>
      <c r="BZ195" s="86"/>
      <c r="CA195" s="86"/>
      <c r="CB195" s="86"/>
      <c r="CC195" s="86"/>
      <c r="CD195" s="86"/>
      <c r="CE195" s="86"/>
      <c r="CF195" s="86"/>
      <c r="CG195" s="86"/>
      <c r="CH195" s="86"/>
      <c r="CI195" s="86"/>
      <c r="CJ195" s="86"/>
      <c r="CK195" s="86"/>
      <c r="CL195" s="86"/>
      <c r="CM195" s="86"/>
      <c r="CN195" s="86"/>
      <c r="CO195" s="86"/>
      <c r="CP195" s="86"/>
      <c r="CQ195" s="86"/>
      <c r="CR195" s="86"/>
      <c r="CS195" s="46" t="s">
        <v>4107</v>
      </c>
      <c r="CT195" s="46" t="s">
        <v>4108</v>
      </c>
      <c r="CU195" s="86"/>
      <c r="CV195" s="86"/>
      <c r="CW195" s="86"/>
      <c r="CX195" s="86"/>
      <c r="CY195" s="86"/>
      <c r="CZ195" s="86"/>
      <c r="DA195" s="86"/>
      <c r="DB195" s="86"/>
      <c r="DC195" s="46" t="s">
        <v>4109</v>
      </c>
      <c r="DD195" s="86"/>
      <c r="DE195" s="86"/>
    </row>
    <row r="196" spans="34:109" hidden="1">
      <c r="AH196" s="84"/>
      <c r="AI196" s="84"/>
      <c r="AJ196" s="84"/>
      <c r="AK196" s="84"/>
      <c r="AL196" s="40" t="str">
        <f t="shared" ref="AL196:AL259" si="6">IFERROR(IF(HLOOKUP($N$10, $BZ$3:$DE$573, $AP196, FALSE )="", "", HLOOKUP($N$10, $BZ$3:$DE$573, $AP196, FALSE)), "")</f>
        <v/>
      </c>
      <c r="AM196" s="40" t="str">
        <f t="shared" ref="AM196:AM259" si="7">IFERROR(IF(AL196="", "", HLOOKUP($N$10, $AQ$3:$BV$573, AP196, FALSE)), "")</f>
        <v/>
      </c>
      <c r="AO196" s="84"/>
      <c r="AP196" s="36">
        <v>194</v>
      </c>
      <c r="AQ196" s="85"/>
      <c r="AR196" s="85"/>
      <c r="AS196" s="85"/>
      <c r="AT196" s="85"/>
      <c r="AU196" s="85"/>
      <c r="AV196" s="85"/>
      <c r="AW196" s="85"/>
      <c r="AX196" s="85"/>
      <c r="AY196" s="85"/>
      <c r="AZ196" s="85"/>
      <c r="BA196" s="85"/>
      <c r="BB196" s="85"/>
      <c r="BC196" s="85"/>
      <c r="BD196" s="85"/>
      <c r="BE196" s="85"/>
      <c r="BF196" s="85"/>
      <c r="BG196" s="85"/>
      <c r="BH196" s="85"/>
      <c r="BI196" s="85"/>
      <c r="BJ196" s="44" t="s">
        <v>4110</v>
      </c>
      <c r="BK196" s="44" t="s">
        <v>4111</v>
      </c>
      <c r="BL196" s="85"/>
      <c r="BM196" s="85"/>
      <c r="BN196" s="85"/>
      <c r="BO196" s="85"/>
      <c r="BP196" s="85"/>
      <c r="BQ196" s="85"/>
      <c r="BR196" s="85"/>
      <c r="BS196" s="85"/>
      <c r="BT196" s="44" t="s">
        <v>4112</v>
      </c>
      <c r="BU196" s="85"/>
      <c r="BV196" s="85"/>
      <c r="BW196" s="84"/>
      <c r="BX196" s="84"/>
      <c r="BY196" s="84"/>
      <c r="BZ196" s="86"/>
      <c r="CA196" s="86"/>
      <c r="CB196" s="86"/>
      <c r="CC196" s="86"/>
      <c r="CD196" s="86"/>
      <c r="CE196" s="86"/>
      <c r="CF196" s="86"/>
      <c r="CG196" s="86"/>
      <c r="CH196" s="86"/>
      <c r="CI196" s="86"/>
      <c r="CJ196" s="86"/>
      <c r="CK196" s="86"/>
      <c r="CL196" s="86"/>
      <c r="CM196" s="86"/>
      <c r="CN196" s="86"/>
      <c r="CO196" s="86"/>
      <c r="CP196" s="86"/>
      <c r="CQ196" s="86"/>
      <c r="CR196" s="86"/>
      <c r="CS196" s="46" t="s">
        <v>4113</v>
      </c>
      <c r="CT196" s="46" t="s">
        <v>4114</v>
      </c>
      <c r="CU196" s="86"/>
      <c r="CV196" s="86"/>
      <c r="CW196" s="86"/>
      <c r="CX196" s="86"/>
      <c r="CY196" s="86"/>
      <c r="CZ196" s="86"/>
      <c r="DA196" s="86"/>
      <c r="DB196" s="86"/>
      <c r="DC196" s="46" t="s">
        <v>4115</v>
      </c>
      <c r="DD196" s="86"/>
      <c r="DE196" s="86"/>
    </row>
    <row r="197" spans="34:109" hidden="1">
      <c r="AH197" s="84"/>
      <c r="AI197" s="84"/>
      <c r="AJ197" s="84"/>
      <c r="AK197" s="84"/>
      <c r="AL197" s="40" t="str">
        <f t="shared" si="6"/>
        <v/>
      </c>
      <c r="AM197" s="40" t="str">
        <f t="shared" si="7"/>
        <v/>
      </c>
      <c r="AO197" s="84"/>
      <c r="AP197" s="36">
        <v>195</v>
      </c>
      <c r="AQ197" s="85"/>
      <c r="AR197" s="85"/>
      <c r="AS197" s="85"/>
      <c r="AT197" s="85"/>
      <c r="AU197" s="85"/>
      <c r="AV197" s="85"/>
      <c r="AW197" s="85"/>
      <c r="AX197" s="85"/>
      <c r="AY197" s="85"/>
      <c r="AZ197" s="85"/>
      <c r="BA197" s="85"/>
      <c r="BB197" s="85"/>
      <c r="BC197" s="85"/>
      <c r="BD197" s="85"/>
      <c r="BE197" s="85"/>
      <c r="BF197" s="85"/>
      <c r="BG197" s="85"/>
      <c r="BH197" s="85"/>
      <c r="BI197" s="85"/>
      <c r="BJ197" s="44" t="s">
        <v>4116</v>
      </c>
      <c r="BK197" s="44" t="s">
        <v>4117</v>
      </c>
      <c r="BL197" s="85"/>
      <c r="BM197" s="85"/>
      <c r="BN197" s="85"/>
      <c r="BO197" s="85"/>
      <c r="BP197" s="85"/>
      <c r="BQ197" s="85"/>
      <c r="BR197" s="85"/>
      <c r="BS197" s="85"/>
      <c r="BT197" s="44" t="s">
        <v>4118</v>
      </c>
      <c r="BU197" s="85"/>
      <c r="BV197" s="85"/>
      <c r="BW197" s="84"/>
      <c r="BX197" s="84"/>
      <c r="BY197" s="84"/>
      <c r="BZ197" s="86"/>
      <c r="CA197" s="86"/>
      <c r="CB197" s="86"/>
      <c r="CC197" s="86"/>
      <c r="CD197" s="86"/>
      <c r="CE197" s="86"/>
      <c r="CF197" s="86"/>
      <c r="CG197" s="86"/>
      <c r="CH197" s="86"/>
      <c r="CI197" s="86"/>
      <c r="CJ197" s="86"/>
      <c r="CK197" s="86"/>
      <c r="CL197" s="86"/>
      <c r="CM197" s="86"/>
      <c r="CN197" s="86"/>
      <c r="CO197" s="86"/>
      <c r="CP197" s="86"/>
      <c r="CQ197" s="86"/>
      <c r="CR197" s="86"/>
      <c r="CS197" s="46" t="s">
        <v>983</v>
      </c>
      <c r="CT197" s="46" t="s">
        <v>970</v>
      </c>
      <c r="CU197" s="86"/>
      <c r="CV197" s="86"/>
      <c r="CW197" s="86"/>
      <c r="CX197" s="86"/>
      <c r="CY197" s="86"/>
      <c r="CZ197" s="86"/>
      <c r="DA197" s="86"/>
      <c r="DB197" s="86"/>
      <c r="DC197" s="46" t="s">
        <v>4119</v>
      </c>
      <c r="DD197" s="86"/>
      <c r="DE197" s="86"/>
    </row>
    <row r="198" spans="34:109" hidden="1">
      <c r="AH198" s="84"/>
      <c r="AI198" s="84"/>
      <c r="AJ198" s="84"/>
      <c r="AK198" s="84"/>
      <c r="AL198" s="40" t="str">
        <f t="shared" si="6"/>
        <v/>
      </c>
      <c r="AM198" s="40" t="str">
        <f t="shared" si="7"/>
        <v/>
      </c>
      <c r="AO198" s="84"/>
      <c r="AP198" s="36">
        <v>196</v>
      </c>
      <c r="AQ198" s="85"/>
      <c r="AR198" s="85"/>
      <c r="AS198" s="85"/>
      <c r="AT198" s="85"/>
      <c r="AU198" s="85"/>
      <c r="AV198" s="85"/>
      <c r="AW198" s="85"/>
      <c r="AX198" s="85"/>
      <c r="AY198" s="85"/>
      <c r="AZ198" s="85"/>
      <c r="BA198" s="85"/>
      <c r="BB198" s="85"/>
      <c r="BC198" s="85"/>
      <c r="BD198" s="85"/>
      <c r="BE198" s="85"/>
      <c r="BF198" s="85"/>
      <c r="BG198" s="85"/>
      <c r="BH198" s="85"/>
      <c r="BI198" s="85"/>
      <c r="BJ198" s="44" t="s">
        <v>4120</v>
      </c>
      <c r="BK198" s="44" t="s">
        <v>4121</v>
      </c>
      <c r="BL198" s="85"/>
      <c r="BM198" s="85"/>
      <c r="BN198" s="85"/>
      <c r="BO198" s="85"/>
      <c r="BP198" s="85"/>
      <c r="BQ198" s="85"/>
      <c r="BR198" s="85"/>
      <c r="BS198" s="85"/>
      <c r="BT198" s="44" t="s">
        <v>4122</v>
      </c>
      <c r="BU198" s="85"/>
      <c r="BV198" s="85"/>
      <c r="BW198" s="84"/>
      <c r="BX198" s="84"/>
      <c r="BY198" s="84"/>
      <c r="BZ198" s="86"/>
      <c r="CA198" s="86"/>
      <c r="CB198" s="86"/>
      <c r="CC198" s="86"/>
      <c r="CD198" s="86"/>
      <c r="CE198" s="86"/>
      <c r="CF198" s="86"/>
      <c r="CG198" s="86"/>
      <c r="CH198" s="86"/>
      <c r="CI198" s="86"/>
      <c r="CJ198" s="86"/>
      <c r="CK198" s="86"/>
      <c r="CL198" s="86"/>
      <c r="CM198" s="86"/>
      <c r="CN198" s="86"/>
      <c r="CO198" s="86"/>
      <c r="CP198" s="86"/>
      <c r="CQ198" s="86"/>
      <c r="CR198" s="86"/>
      <c r="CS198" s="46" t="s">
        <v>4123</v>
      </c>
      <c r="CT198" s="46" t="s">
        <v>1907</v>
      </c>
      <c r="CU198" s="86"/>
      <c r="CV198" s="86"/>
      <c r="CW198" s="86"/>
      <c r="CX198" s="86"/>
      <c r="CY198" s="86"/>
      <c r="CZ198" s="86"/>
      <c r="DA198" s="86"/>
      <c r="DB198" s="86"/>
      <c r="DC198" s="46" t="s">
        <v>1795</v>
      </c>
      <c r="DD198" s="86"/>
      <c r="DE198" s="86"/>
    </row>
    <row r="199" spans="34:109" hidden="1">
      <c r="AH199" s="84"/>
      <c r="AI199" s="84"/>
      <c r="AJ199" s="84"/>
      <c r="AK199" s="84"/>
      <c r="AL199" s="40" t="str">
        <f t="shared" si="6"/>
        <v/>
      </c>
      <c r="AM199" s="40" t="str">
        <f t="shared" si="7"/>
        <v/>
      </c>
      <c r="AO199" s="84"/>
      <c r="AP199" s="36">
        <v>197</v>
      </c>
      <c r="AQ199" s="85"/>
      <c r="AR199" s="85"/>
      <c r="AS199" s="85"/>
      <c r="AT199" s="85"/>
      <c r="AU199" s="85"/>
      <c r="AV199" s="85"/>
      <c r="AW199" s="85"/>
      <c r="AX199" s="85"/>
      <c r="AY199" s="85"/>
      <c r="AZ199" s="85"/>
      <c r="BA199" s="85"/>
      <c r="BB199" s="85"/>
      <c r="BC199" s="85"/>
      <c r="BD199" s="85"/>
      <c r="BE199" s="85"/>
      <c r="BF199" s="85"/>
      <c r="BG199" s="85"/>
      <c r="BH199" s="85"/>
      <c r="BI199" s="85"/>
      <c r="BJ199" s="44" t="s">
        <v>4124</v>
      </c>
      <c r="BK199" s="44" t="s">
        <v>4125</v>
      </c>
      <c r="BL199" s="85"/>
      <c r="BM199" s="85"/>
      <c r="BN199" s="85"/>
      <c r="BO199" s="85"/>
      <c r="BP199" s="85"/>
      <c r="BQ199" s="85"/>
      <c r="BR199" s="85"/>
      <c r="BS199" s="85"/>
      <c r="BT199" s="44" t="s">
        <v>4126</v>
      </c>
      <c r="BU199" s="85"/>
      <c r="BV199" s="85"/>
      <c r="BW199" s="84"/>
      <c r="BX199" s="84"/>
      <c r="BY199" s="84"/>
      <c r="BZ199" s="86"/>
      <c r="CA199" s="86"/>
      <c r="CB199" s="86"/>
      <c r="CC199" s="86"/>
      <c r="CD199" s="86"/>
      <c r="CE199" s="86"/>
      <c r="CF199" s="86"/>
      <c r="CG199" s="86"/>
      <c r="CH199" s="86"/>
      <c r="CI199" s="86"/>
      <c r="CJ199" s="86"/>
      <c r="CK199" s="86"/>
      <c r="CL199" s="86"/>
      <c r="CM199" s="86"/>
      <c r="CN199" s="86"/>
      <c r="CO199" s="86"/>
      <c r="CP199" s="86"/>
      <c r="CQ199" s="86"/>
      <c r="CR199" s="86"/>
      <c r="CS199" s="46" t="s">
        <v>4127</v>
      </c>
      <c r="CT199" s="46" t="s">
        <v>4128</v>
      </c>
      <c r="CU199" s="86"/>
      <c r="CV199" s="86"/>
      <c r="CW199" s="86"/>
      <c r="CX199" s="86"/>
      <c r="CY199" s="86"/>
      <c r="CZ199" s="86"/>
      <c r="DA199" s="86"/>
      <c r="DB199" s="86"/>
      <c r="DC199" s="46" t="s">
        <v>4129</v>
      </c>
      <c r="DD199" s="86"/>
      <c r="DE199" s="86"/>
    </row>
    <row r="200" spans="34:109" hidden="1">
      <c r="AH200" s="84"/>
      <c r="AI200" s="84"/>
      <c r="AJ200" s="84"/>
      <c r="AK200" s="84"/>
      <c r="AL200" s="40" t="str">
        <f t="shared" si="6"/>
        <v/>
      </c>
      <c r="AM200" s="40" t="str">
        <f t="shared" si="7"/>
        <v/>
      </c>
      <c r="AO200" s="84"/>
      <c r="AP200" s="36">
        <v>198</v>
      </c>
      <c r="AQ200" s="85"/>
      <c r="AR200" s="85"/>
      <c r="AS200" s="85"/>
      <c r="AT200" s="85"/>
      <c r="AU200" s="85"/>
      <c r="AV200" s="85"/>
      <c r="AW200" s="85"/>
      <c r="AX200" s="85"/>
      <c r="AY200" s="85"/>
      <c r="AZ200" s="85"/>
      <c r="BA200" s="85"/>
      <c r="BB200" s="85"/>
      <c r="BC200" s="85"/>
      <c r="BD200" s="85"/>
      <c r="BE200" s="85"/>
      <c r="BF200" s="85"/>
      <c r="BG200" s="85"/>
      <c r="BH200" s="85"/>
      <c r="BI200" s="85"/>
      <c r="BJ200" s="44" t="s">
        <v>4130</v>
      </c>
      <c r="BK200" s="44" t="s">
        <v>4131</v>
      </c>
      <c r="BL200" s="85"/>
      <c r="BM200" s="85"/>
      <c r="BN200" s="85"/>
      <c r="BO200" s="85"/>
      <c r="BP200" s="85"/>
      <c r="BQ200" s="85"/>
      <c r="BR200" s="85"/>
      <c r="BS200" s="85"/>
      <c r="BT200" s="44" t="s">
        <v>4132</v>
      </c>
      <c r="BU200" s="85"/>
      <c r="BV200" s="85"/>
      <c r="BW200" s="84"/>
      <c r="BX200" s="84"/>
      <c r="BY200" s="84"/>
      <c r="BZ200" s="86"/>
      <c r="CA200" s="86"/>
      <c r="CB200" s="86"/>
      <c r="CC200" s="86"/>
      <c r="CD200" s="86"/>
      <c r="CE200" s="86"/>
      <c r="CF200" s="86"/>
      <c r="CG200" s="86"/>
      <c r="CH200" s="86"/>
      <c r="CI200" s="86"/>
      <c r="CJ200" s="86"/>
      <c r="CK200" s="86"/>
      <c r="CL200" s="86"/>
      <c r="CM200" s="86"/>
      <c r="CN200" s="86"/>
      <c r="CO200" s="86"/>
      <c r="CP200" s="86"/>
      <c r="CQ200" s="86"/>
      <c r="CR200" s="86"/>
      <c r="CS200" s="46" t="s">
        <v>4133</v>
      </c>
      <c r="CT200" s="46" t="s">
        <v>4134</v>
      </c>
      <c r="CU200" s="86"/>
      <c r="CV200" s="86"/>
      <c r="CW200" s="86"/>
      <c r="CX200" s="86"/>
      <c r="CY200" s="86"/>
      <c r="CZ200" s="86"/>
      <c r="DA200" s="86"/>
      <c r="DB200" s="86"/>
      <c r="DC200" s="46" t="s">
        <v>4135</v>
      </c>
      <c r="DD200" s="86"/>
      <c r="DE200" s="86"/>
    </row>
    <row r="201" spans="34:109" hidden="1">
      <c r="AH201" s="84"/>
      <c r="AI201" s="84"/>
      <c r="AJ201" s="84"/>
      <c r="AK201" s="84"/>
      <c r="AL201" s="40" t="str">
        <f t="shared" si="6"/>
        <v/>
      </c>
      <c r="AM201" s="40" t="str">
        <f t="shared" si="7"/>
        <v/>
      </c>
      <c r="AO201" s="84"/>
      <c r="AP201" s="36">
        <v>199</v>
      </c>
      <c r="AQ201" s="85"/>
      <c r="AR201" s="85"/>
      <c r="AS201" s="85"/>
      <c r="AT201" s="85"/>
      <c r="AU201" s="85"/>
      <c r="AV201" s="85"/>
      <c r="AW201" s="85"/>
      <c r="AX201" s="85"/>
      <c r="AY201" s="85"/>
      <c r="AZ201" s="85"/>
      <c r="BA201" s="85"/>
      <c r="BB201" s="85"/>
      <c r="BC201" s="85"/>
      <c r="BD201" s="85"/>
      <c r="BE201" s="85"/>
      <c r="BF201" s="85"/>
      <c r="BG201" s="85"/>
      <c r="BH201" s="85"/>
      <c r="BI201" s="85"/>
      <c r="BJ201" s="44" t="s">
        <v>4136</v>
      </c>
      <c r="BK201" s="44" t="s">
        <v>4137</v>
      </c>
      <c r="BL201" s="85"/>
      <c r="BM201" s="85"/>
      <c r="BN201" s="85"/>
      <c r="BO201" s="85"/>
      <c r="BP201" s="85"/>
      <c r="BQ201" s="85"/>
      <c r="BR201" s="85"/>
      <c r="BS201" s="85"/>
      <c r="BT201" s="44" t="s">
        <v>4138</v>
      </c>
      <c r="BU201" s="85"/>
      <c r="BV201" s="85"/>
      <c r="BW201" s="84"/>
      <c r="BX201" s="84"/>
      <c r="BY201" s="84"/>
      <c r="BZ201" s="86"/>
      <c r="CA201" s="86"/>
      <c r="CB201" s="86"/>
      <c r="CC201" s="86"/>
      <c r="CD201" s="86"/>
      <c r="CE201" s="86"/>
      <c r="CF201" s="86"/>
      <c r="CG201" s="86"/>
      <c r="CH201" s="86"/>
      <c r="CI201" s="86"/>
      <c r="CJ201" s="86"/>
      <c r="CK201" s="86"/>
      <c r="CL201" s="86"/>
      <c r="CM201" s="86"/>
      <c r="CN201" s="86"/>
      <c r="CO201" s="86"/>
      <c r="CP201" s="86"/>
      <c r="CQ201" s="86"/>
      <c r="CR201" s="86"/>
      <c r="CS201" s="46" t="s">
        <v>4139</v>
      </c>
      <c r="CT201" s="46" t="s">
        <v>4140</v>
      </c>
      <c r="CU201" s="86"/>
      <c r="CV201" s="86"/>
      <c r="CW201" s="86"/>
      <c r="CX201" s="86"/>
      <c r="CY201" s="86"/>
      <c r="CZ201" s="86"/>
      <c r="DA201" s="86"/>
      <c r="DB201" s="86"/>
      <c r="DC201" s="46" t="s">
        <v>3613</v>
      </c>
      <c r="DD201" s="86"/>
      <c r="DE201" s="86"/>
    </row>
    <row r="202" spans="34:109" hidden="1">
      <c r="AH202" s="84"/>
      <c r="AI202" s="84"/>
      <c r="AJ202" s="84"/>
      <c r="AK202" s="84"/>
      <c r="AL202" s="40" t="str">
        <f t="shared" si="6"/>
        <v/>
      </c>
      <c r="AM202" s="40" t="str">
        <f t="shared" si="7"/>
        <v/>
      </c>
      <c r="AO202" s="84"/>
      <c r="AP202" s="36">
        <v>200</v>
      </c>
      <c r="AQ202" s="85"/>
      <c r="AR202" s="85"/>
      <c r="AS202" s="85"/>
      <c r="AT202" s="85"/>
      <c r="AU202" s="85"/>
      <c r="AV202" s="85"/>
      <c r="AW202" s="85"/>
      <c r="AX202" s="85"/>
      <c r="AY202" s="85"/>
      <c r="AZ202" s="85"/>
      <c r="BA202" s="85"/>
      <c r="BB202" s="85"/>
      <c r="BC202" s="85"/>
      <c r="BD202" s="85"/>
      <c r="BE202" s="85"/>
      <c r="BF202" s="85"/>
      <c r="BG202" s="85"/>
      <c r="BH202" s="85"/>
      <c r="BI202" s="85"/>
      <c r="BJ202" s="44" t="s">
        <v>4141</v>
      </c>
      <c r="BK202" s="44" t="s">
        <v>4142</v>
      </c>
      <c r="BL202" s="85"/>
      <c r="BM202" s="85"/>
      <c r="BN202" s="85"/>
      <c r="BO202" s="85"/>
      <c r="BP202" s="85"/>
      <c r="BQ202" s="85"/>
      <c r="BR202" s="85"/>
      <c r="BS202" s="85"/>
      <c r="BT202" s="44" t="s">
        <v>4143</v>
      </c>
      <c r="BU202" s="85"/>
      <c r="BV202" s="85"/>
      <c r="BW202" s="84"/>
      <c r="BX202" s="84"/>
      <c r="BY202" s="84"/>
      <c r="BZ202" s="86"/>
      <c r="CA202" s="86"/>
      <c r="CB202" s="86"/>
      <c r="CC202" s="86"/>
      <c r="CD202" s="86"/>
      <c r="CE202" s="86"/>
      <c r="CF202" s="86"/>
      <c r="CG202" s="86"/>
      <c r="CH202" s="86"/>
      <c r="CI202" s="86"/>
      <c r="CJ202" s="86"/>
      <c r="CK202" s="86"/>
      <c r="CL202" s="86"/>
      <c r="CM202" s="86"/>
      <c r="CN202" s="86"/>
      <c r="CO202" s="86"/>
      <c r="CP202" s="86"/>
      <c r="CQ202" s="86"/>
      <c r="CR202" s="86"/>
      <c r="CS202" s="46" t="s">
        <v>4144</v>
      </c>
      <c r="CT202" s="46" t="s">
        <v>4145</v>
      </c>
      <c r="CU202" s="86"/>
      <c r="CV202" s="86"/>
      <c r="CW202" s="86"/>
      <c r="CX202" s="86"/>
      <c r="CY202" s="86"/>
      <c r="CZ202" s="86"/>
      <c r="DA202" s="86"/>
      <c r="DB202" s="86"/>
      <c r="DC202" s="46" t="s">
        <v>1904</v>
      </c>
      <c r="DD202" s="86"/>
      <c r="DE202" s="86"/>
    </row>
    <row r="203" spans="34:109" hidden="1">
      <c r="AH203" s="84"/>
      <c r="AI203" s="84"/>
      <c r="AJ203" s="84"/>
      <c r="AK203" s="84"/>
      <c r="AL203" s="40" t="str">
        <f t="shared" si="6"/>
        <v/>
      </c>
      <c r="AM203" s="40" t="str">
        <f t="shared" si="7"/>
        <v/>
      </c>
      <c r="AO203" s="84"/>
      <c r="AP203" s="36">
        <v>201</v>
      </c>
      <c r="AQ203" s="85"/>
      <c r="AR203" s="85"/>
      <c r="AS203" s="85"/>
      <c r="AT203" s="85"/>
      <c r="AU203" s="85"/>
      <c r="AV203" s="85"/>
      <c r="AW203" s="85"/>
      <c r="AX203" s="85"/>
      <c r="AY203" s="85"/>
      <c r="AZ203" s="85"/>
      <c r="BA203" s="85"/>
      <c r="BB203" s="85"/>
      <c r="BC203" s="85"/>
      <c r="BD203" s="85"/>
      <c r="BE203" s="85"/>
      <c r="BF203" s="85"/>
      <c r="BG203" s="85"/>
      <c r="BH203" s="85"/>
      <c r="BI203" s="85"/>
      <c r="BJ203" s="44" t="s">
        <v>4146</v>
      </c>
      <c r="BK203" s="44" t="s">
        <v>4147</v>
      </c>
      <c r="BL203" s="85"/>
      <c r="BM203" s="85"/>
      <c r="BN203" s="85"/>
      <c r="BO203" s="85"/>
      <c r="BP203" s="85"/>
      <c r="BQ203" s="85"/>
      <c r="BR203" s="85"/>
      <c r="BS203" s="85"/>
      <c r="BT203" s="44" t="s">
        <v>4148</v>
      </c>
      <c r="BU203" s="85"/>
      <c r="BV203" s="85"/>
      <c r="BW203" s="84"/>
      <c r="BX203" s="84"/>
      <c r="BY203" s="84"/>
      <c r="BZ203" s="86"/>
      <c r="CA203" s="86"/>
      <c r="CB203" s="86"/>
      <c r="CC203" s="86"/>
      <c r="CD203" s="86"/>
      <c r="CE203" s="86"/>
      <c r="CF203" s="86"/>
      <c r="CG203" s="86"/>
      <c r="CH203" s="86"/>
      <c r="CI203" s="86"/>
      <c r="CJ203" s="86"/>
      <c r="CK203" s="86"/>
      <c r="CL203" s="86"/>
      <c r="CM203" s="86"/>
      <c r="CN203" s="86"/>
      <c r="CO203" s="86"/>
      <c r="CP203" s="86"/>
      <c r="CQ203" s="86"/>
      <c r="CR203" s="86"/>
      <c r="CS203" s="46" t="s">
        <v>4149</v>
      </c>
      <c r="CT203" s="46" t="s">
        <v>4150</v>
      </c>
      <c r="CU203" s="86"/>
      <c r="CV203" s="86"/>
      <c r="CW203" s="86"/>
      <c r="CX203" s="86"/>
      <c r="CY203" s="86"/>
      <c r="CZ203" s="86"/>
      <c r="DA203" s="86"/>
      <c r="DB203" s="86"/>
      <c r="DC203" s="46" t="s">
        <v>4151</v>
      </c>
      <c r="DD203" s="86"/>
      <c r="DE203" s="86"/>
    </row>
    <row r="204" spans="34:109" hidden="1">
      <c r="AH204" s="84"/>
      <c r="AI204" s="84"/>
      <c r="AJ204" s="84"/>
      <c r="AK204" s="84"/>
      <c r="AL204" s="40" t="str">
        <f t="shared" si="6"/>
        <v/>
      </c>
      <c r="AM204" s="40" t="str">
        <f t="shared" si="7"/>
        <v/>
      </c>
      <c r="AO204" s="84"/>
      <c r="AP204" s="36">
        <v>202</v>
      </c>
      <c r="AQ204" s="85"/>
      <c r="AR204" s="85"/>
      <c r="AS204" s="85"/>
      <c r="AT204" s="85"/>
      <c r="AU204" s="85"/>
      <c r="AV204" s="85"/>
      <c r="AW204" s="85"/>
      <c r="AX204" s="85"/>
      <c r="AY204" s="85"/>
      <c r="AZ204" s="85"/>
      <c r="BA204" s="85"/>
      <c r="BB204" s="85"/>
      <c r="BC204" s="85"/>
      <c r="BD204" s="85"/>
      <c r="BE204" s="85"/>
      <c r="BF204" s="85"/>
      <c r="BG204" s="85"/>
      <c r="BH204" s="85"/>
      <c r="BI204" s="85"/>
      <c r="BJ204" s="44" t="s">
        <v>4152</v>
      </c>
      <c r="BK204" s="44" t="s">
        <v>4153</v>
      </c>
      <c r="BL204" s="85"/>
      <c r="BM204" s="85"/>
      <c r="BN204" s="85"/>
      <c r="BO204" s="85"/>
      <c r="BP204" s="85"/>
      <c r="BQ204" s="85"/>
      <c r="BR204" s="85"/>
      <c r="BS204" s="85"/>
      <c r="BT204" s="44" t="s">
        <v>4154</v>
      </c>
      <c r="BU204" s="85"/>
      <c r="BV204" s="85"/>
      <c r="BW204" s="84"/>
      <c r="BX204" s="84"/>
      <c r="BY204" s="84"/>
      <c r="BZ204" s="86"/>
      <c r="CA204" s="86"/>
      <c r="CB204" s="86"/>
      <c r="CC204" s="86"/>
      <c r="CD204" s="86"/>
      <c r="CE204" s="86"/>
      <c r="CF204" s="86"/>
      <c r="CG204" s="86"/>
      <c r="CH204" s="86"/>
      <c r="CI204" s="86"/>
      <c r="CJ204" s="86"/>
      <c r="CK204" s="86"/>
      <c r="CL204" s="86"/>
      <c r="CM204" s="86"/>
      <c r="CN204" s="86"/>
      <c r="CO204" s="86"/>
      <c r="CP204" s="86"/>
      <c r="CQ204" s="86"/>
      <c r="CR204" s="86"/>
      <c r="CS204" s="46" t="s">
        <v>4155</v>
      </c>
      <c r="CT204" s="46" t="s">
        <v>4156</v>
      </c>
      <c r="CU204" s="86"/>
      <c r="CV204" s="86"/>
      <c r="CW204" s="86"/>
      <c r="CX204" s="86"/>
      <c r="CY204" s="86"/>
      <c r="CZ204" s="86"/>
      <c r="DA204" s="86"/>
      <c r="DB204" s="86"/>
      <c r="DC204" s="46" t="s">
        <v>4157</v>
      </c>
      <c r="DD204" s="86"/>
      <c r="DE204" s="86"/>
    </row>
    <row r="205" spans="34:109" hidden="1">
      <c r="AH205" s="84"/>
      <c r="AI205" s="84"/>
      <c r="AJ205" s="84"/>
      <c r="AK205" s="84"/>
      <c r="AL205" s="40" t="str">
        <f t="shared" si="6"/>
        <v/>
      </c>
      <c r="AM205" s="40" t="str">
        <f t="shared" si="7"/>
        <v/>
      </c>
      <c r="AO205" s="84"/>
      <c r="AP205" s="36">
        <v>203</v>
      </c>
      <c r="AQ205" s="85"/>
      <c r="AR205" s="85"/>
      <c r="AS205" s="85"/>
      <c r="AT205" s="85"/>
      <c r="AU205" s="85"/>
      <c r="AV205" s="85"/>
      <c r="AW205" s="85"/>
      <c r="AX205" s="85"/>
      <c r="AY205" s="85"/>
      <c r="AZ205" s="85"/>
      <c r="BA205" s="85"/>
      <c r="BB205" s="85"/>
      <c r="BC205" s="85"/>
      <c r="BD205" s="85"/>
      <c r="BE205" s="85"/>
      <c r="BF205" s="85"/>
      <c r="BG205" s="85"/>
      <c r="BH205" s="85"/>
      <c r="BI205" s="85"/>
      <c r="BJ205" s="44" t="s">
        <v>4158</v>
      </c>
      <c r="BK205" s="44" t="s">
        <v>4159</v>
      </c>
      <c r="BL205" s="85"/>
      <c r="BM205" s="85"/>
      <c r="BN205" s="85"/>
      <c r="BO205" s="85"/>
      <c r="BP205" s="85"/>
      <c r="BQ205" s="85"/>
      <c r="BR205" s="85"/>
      <c r="BS205" s="85"/>
      <c r="BT205" s="44" t="s">
        <v>4160</v>
      </c>
      <c r="BU205" s="85"/>
      <c r="BV205" s="85"/>
      <c r="BW205" s="84"/>
      <c r="BX205" s="84"/>
      <c r="BY205" s="84"/>
      <c r="BZ205" s="86"/>
      <c r="CA205" s="86"/>
      <c r="CB205" s="86"/>
      <c r="CC205" s="86"/>
      <c r="CD205" s="86"/>
      <c r="CE205" s="86"/>
      <c r="CF205" s="86"/>
      <c r="CG205" s="86"/>
      <c r="CH205" s="86"/>
      <c r="CI205" s="86"/>
      <c r="CJ205" s="86"/>
      <c r="CK205" s="86"/>
      <c r="CL205" s="86"/>
      <c r="CM205" s="86"/>
      <c r="CN205" s="86"/>
      <c r="CO205" s="86"/>
      <c r="CP205" s="86"/>
      <c r="CQ205" s="86"/>
      <c r="CR205" s="86"/>
      <c r="CS205" s="46" t="s">
        <v>4161</v>
      </c>
      <c r="CT205" s="46" t="s">
        <v>4162</v>
      </c>
      <c r="CU205" s="86"/>
      <c r="CV205" s="86"/>
      <c r="CW205" s="86"/>
      <c r="CX205" s="86"/>
      <c r="CY205" s="86"/>
      <c r="CZ205" s="86"/>
      <c r="DA205" s="86"/>
      <c r="DB205" s="86"/>
      <c r="DC205" s="46" t="s">
        <v>4163</v>
      </c>
      <c r="DD205" s="86"/>
      <c r="DE205" s="86"/>
    </row>
    <row r="206" spans="34:109" hidden="1">
      <c r="AH206" s="84"/>
      <c r="AI206" s="84"/>
      <c r="AJ206" s="84"/>
      <c r="AK206" s="84"/>
      <c r="AL206" s="40" t="str">
        <f t="shared" si="6"/>
        <v/>
      </c>
      <c r="AM206" s="40" t="str">
        <f t="shared" si="7"/>
        <v/>
      </c>
      <c r="AO206" s="84"/>
      <c r="AP206" s="36">
        <v>204</v>
      </c>
      <c r="AQ206" s="85"/>
      <c r="AR206" s="85"/>
      <c r="AS206" s="85"/>
      <c r="AT206" s="85"/>
      <c r="AU206" s="85"/>
      <c r="AV206" s="85"/>
      <c r="AW206" s="85"/>
      <c r="AX206" s="85"/>
      <c r="AY206" s="85"/>
      <c r="AZ206" s="85"/>
      <c r="BA206" s="85"/>
      <c r="BB206" s="85"/>
      <c r="BC206" s="85"/>
      <c r="BD206" s="85"/>
      <c r="BE206" s="85"/>
      <c r="BF206" s="85"/>
      <c r="BG206" s="85"/>
      <c r="BH206" s="85"/>
      <c r="BI206" s="85"/>
      <c r="BJ206" s="44" t="s">
        <v>4164</v>
      </c>
      <c r="BK206" s="44" t="s">
        <v>4165</v>
      </c>
      <c r="BL206" s="85"/>
      <c r="BM206" s="85"/>
      <c r="BN206" s="85"/>
      <c r="BO206" s="85"/>
      <c r="BP206" s="85"/>
      <c r="BQ206" s="85"/>
      <c r="BR206" s="85"/>
      <c r="BS206" s="85"/>
      <c r="BT206" s="44" t="s">
        <v>4166</v>
      </c>
      <c r="BU206" s="85"/>
      <c r="BV206" s="85"/>
      <c r="BW206" s="84"/>
      <c r="BX206" s="84"/>
      <c r="BY206" s="84"/>
      <c r="BZ206" s="86"/>
      <c r="CA206" s="86"/>
      <c r="CB206" s="86"/>
      <c r="CC206" s="86"/>
      <c r="CD206" s="86"/>
      <c r="CE206" s="86"/>
      <c r="CF206" s="86"/>
      <c r="CG206" s="86"/>
      <c r="CH206" s="86"/>
      <c r="CI206" s="86"/>
      <c r="CJ206" s="86"/>
      <c r="CK206" s="86"/>
      <c r="CL206" s="86"/>
      <c r="CM206" s="86"/>
      <c r="CN206" s="86"/>
      <c r="CO206" s="86"/>
      <c r="CP206" s="86"/>
      <c r="CQ206" s="86"/>
      <c r="CR206" s="86"/>
      <c r="CS206" s="46" t="s">
        <v>4167</v>
      </c>
      <c r="CT206" s="46" t="s">
        <v>4168</v>
      </c>
      <c r="CU206" s="86"/>
      <c r="CV206" s="86"/>
      <c r="CW206" s="86"/>
      <c r="CX206" s="86"/>
      <c r="CY206" s="86"/>
      <c r="CZ206" s="86"/>
      <c r="DA206" s="86"/>
      <c r="DB206" s="86"/>
      <c r="DC206" s="46" t="s">
        <v>4169</v>
      </c>
      <c r="DD206" s="86"/>
      <c r="DE206" s="86"/>
    </row>
    <row r="207" spans="34:109" hidden="1">
      <c r="AH207" s="84"/>
      <c r="AI207" s="84"/>
      <c r="AJ207" s="84"/>
      <c r="AK207" s="84"/>
      <c r="AL207" s="40" t="str">
        <f t="shared" si="6"/>
        <v/>
      </c>
      <c r="AM207" s="40" t="str">
        <f t="shared" si="7"/>
        <v/>
      </c>
      <c r="AO207" s="84"/>
      <c r="AP207" s="36">
        <v>205</v>
      </c>
      <c r="AQ207" s="85"/>
      <c r="AR207" s="85"/>
      <c r="AS207" s="85"/>
      <c r="AT207" s="85"/>
      <c r="AU207" s="85"/>
      <c r="AV207" s="85"/>
      <c r="AW207" s="85"/>
      <c r="AX207" s="85"/>
      <c r="AY207" s="85"/>
      <c r="AZ207" s="85"/>
      <c r="BA207" s="85"/>
      <c r="BB207" s="85"/>
      <c r="BC207" s="85"/>
      <c r="BD207" s="85"/>
      <c r="BE207" s="85"/>
      <c r="BF207" s="85"/>
      <c r="BG207" s="85"/>
      <c r="BH207" s="85"/>
      <c r="BI207" s="85"/>
      <c r="BJ207" s="44" t="s">
        <v>4170</v>
      </c>
      <c r="BK207" s="44" t="s">
        <v>4171</v>
      </c>
      <c r="BL207" s="85"/>
      <c r="BM207" s="85"/>
      <c r="BN207" s="85"/>
      <c r="BO207" s="85"/>
      <c r="BP207" s="85"/>
      <c r="BQ207" s="85"/>
      <c r="BR207" s="85"/>
      <c r="BS207" s="85"/>
      <c r="BT207" s="44" t="s">
        <v>4172</v>
      </c>
      <c r="BU207" s="85"/>
      <c r="BV207" s="85"/>
      <c r="BW207" s="84"/>
      <c r="BX207" s="84"/>
      <c r="BY207" s="84"/>
      <c r="BZ207" s="86"/>
      <c r="CA207" s="86"/>
      <c r="CB207" s="86"/>
      <c r="CC207" s="86"/>
      <c r="CD207" s="86"/>
      <c r="CE207" s="86"/>
      <c r="CF207" s="86"/>
      <c r="CG207" s="86"/>
      <c r="CH207" s="86"/>
      <c r="CI207" s="86"/>
      <c r="CJ207" s="86"/>
      <c r="CK207" s="86"/>
      <c r="CL207" s="86"/>
      <c r="CM207" s="86"/>
      <c r="CN207" s="86"/>
      <c r="CO207" s="86"/>
      <c r="CP207" s="86"/>
      <c r="CQ207" s="86"/>
      <c r="CR207" s="86"/>
      <c r="CS207" s="46" t="s">
        <v>4173</v>
      </c>
      <c r="CT207" s="46" t="s">
        <v>4174</v>
      </c>
      <c r="CU207" s="86"/>
      <c r="CV207" s="86"/>
      <c r="CW207" s="86"/>
      <c r="CX207" s="86"/>
      <c r="CY207" s="86"/>
      <c r="CZ207" s="86"/>
      <c r="DA207" s="86"/>
      <c r="DB207" s="86"/>
      <c r="DC207" s="46" t="s">
        <v>4175</v>
      </c>
      <c r="DD207" s="86"/>
      <c r="DE207" s="86"/>
    </row>
    <row r="208" spans="34:109" hidden="1">
      <c r="AH208" s="84"/>
      <c r="AI208" s="84"/>
      <c r="AJ208" s="84"/>
      <c r="AK208" s="84"/>
      <c r="AL208" s="40" t="str">
        <f t="shared" si="6"/>
        <v/>
      </c>
      <c r="AM208" s="40" t="str">
        <f t="shared" si="7"/>
        <v/>
      </c>
      <c r="AO208" s="84"/>
      <c r="AP208" s="36">
        <v>206</v>
      </c>
      <c r="AQ208" s="85"/>
      <c r="AR208" s="85"/>
      <c r="AS208" s="85"/>
      <c r="AT208" s="85"/>
      <c r="AU208" s="85"/>
      <c r="AV208" s="85"/>
      <c r="AW208" s="85"/>
      <c r="AX208" s="85"/>
      <c r="AY208" s="85"/>
      <c r="AZ208" s="85"/>
      <c r="BA208" s="85"/>
      <c r="BB208" s="85"/>
      <c r="BC208" s="85"/>
      <c r="BD208" s="85"/>
      <c r="BE208" s="85"/>
      <c r="BF208" s="85"/>
      <c r="BG208" s="85"/>
      <c r="BH208" s="85"/>
      <c r="BI208" s="85"/>
      <c r="BJ208" s="44" t="s">
        <v>4176</v>
      </c>
      <c r="BK208" s="44" t="s">
        <v>4177</v>
      </c>
      <c r="BL208" s="85"/>
      <c r="BM208" s="85"/>
      <c r="BN208" s="85"/>
      <c r="BO208" s="85"/>
      <c r="BP208" s="85"/>
      <c r="BQ208" s="85"/>
      <c r="BR208" s="85"/>
      <c r="BS208" s="85"/>
      <c r="BT208" s="44" t="s">
        <v>4178</v>
      </c>
      <c r="BU208" s="85"/>
      <c r="BV208" s="85"/>
      <c r="BW208" s="84"/>
      <c r="BX208" s="84"/>
      <c r="BY208" s="84"/>
      <c r="BZ208" s="86"/>
      <c r="CA208" s="86"/>
      <c r="CB208" s="86"/>
      <c r="CC208" s="86"/>
      <c r="CD208" s="86"/>
      <c r="CE208" s="86"/>
      <c r="CF208" s="86"/>
      <c r="CG208" s="86"/>
      <c r="CH208" s="86"/>
      <c r="CI208" s="86"/>
      <c r="CJ208" s="86"/>
      <c r="CK208" s="86"/>
      <c r="CL208" s="86"/>
      <c r="CM208" s="86"/>
      <c r="CN208" s="86"/>
      <c r="CO208" s="86"/>
      <c r="CP208" s="86"/>
      <c r="CQ208" s="86"/>
      <c r="CR208" s="86"/>
      <c r="CS208" s="46" t="s">
        <v>4179</v>
      </c>
      <c r="CT208" s="46" t="s">
        <v>4180</v>
      </c>
      <c r="CU208" s="86"/>
      <c r="CV208" s="86"/>
      <c r="CW208" s="86"/>
      <c r="CX208" s="86"/>
      <c r="CY208" s="86"/>
      <c r="CZ208" s="86"/>
      <c r="DA208" s="86"/>
      <c r="DB208" s="86"/>
      <c r="DC208" s="46" t="s">
        <v>4181</v>
      </c>
      <c r="DD208" s="86"/>
      <c r="DE208" s="86"/>
    </row>
    <row r="209" spans="34:109" hidden="1">
      <c r="AH209" s="84"/>
      <c r="AI209" s="84"/>
      <c r="AJ209" s="84"/>
      <c r="AK209" s="84"/>
      <c r="AL209" s="40" t="str">
        <f t="shared" si="6"/>
        <v/>
      </c>
      <c r="AM209" s="40" t="str">
        <f t="shared" si="7"/>
        <v/>
      </c>
      <c r="AO209" s="84"/>
      <c r="AP209" s="36">
        <v>207</v>
      </c>
      <c r="AQ209" s="85"/>
      <c r="AR209" s="85"/>
      <c r="AS209" s="85"/>
      <c r="AT209" s="85"/>
      <c r="AU209" s="85"/>
      <c r="AV209" s="85"/>
      <c r="AW209" s="85"/>
      <c r="AX209" s="85"/>
      <c r="AY209" s="85"/>
      <c r="AZ209" s="85"/>
      <c r="BA209" s="85"/>
      <c r="BB209" s="85"/>
      <c r="BC209" s="85"/>
      <c r="BD209" s="85"/>
      <c r="BE209" s="85"/>
      <c r="BF209" s="85"/>
      <c r="BG209" s="85"/>
      <c r="BH209" s="85"/>
      <c r="BI209" s="85"/>
      <c r="BJ209" s="44" t="s">
        <v>4182</v>
      </c>
      <c r="BK209" s="44" t="s">
        <v>4183</v>
      </c>
      <c r="BL209" s="85"/>
      <c r="BM209" s="85"/>
      <c r="BN209" s="85"/>
      <c r="BO209" s="85"/>
      <c r="BP209" s="85"/>
      <c r="BQ209" s="85"/>
      <c r="BR209" s="85"/>
      <c r="BS209" s="85"/>
      <c r="BT209" s="44" t="s">
        <v>4184</v>
      </c>
      <c r="BU209" s="85"/>
      <c r="BV209" s="85"/>
      <c r="BW209" s="84"/>
      <c r="BX209" s="84"/>
      <c r="BY209" s="84"/>
      <c r="BZ209" s="86"/>
      <c r="CA209" s="86"/>
      <c r="CB209" s="86"/>
      <c r="CC209" s="86"/>
      <c r="CD209" s="86"/>
      <c r="CE209" s="86"/>
      <c r="CF209" s="86"/>
      <c r="CG209" s="86"/>
      <c r="CH209" s="86"/>
      <c r="CI209" s="86"/>
      <c r="CJ209" s="86"/>
      <c r="CK209" s="86"/>
      <c r="CL209" s="86"/>
      <c r="CM209" s="86"/>
      <c r="CN209" s="86"/>
      <c r="CO209" s="86"/>
      <c r="CP209" s="86"/>
      <c r="CQ209" s="86"/>
      <c r="CR209" s="86"/>
      <c r="CS209" s="46" t="s">
        <v>4185</v>
      </c>
      <c r="CT209" s="46" t="s">
        <v>4186</v>
      </c>
      <c r="CU209" s="86"/>
      <c r="CV209" s="86"/>
      <c r="CW209" s="86"/>
      <c r="CX209" s="86"/>
      <c r="CY209" s="86"/>
      <c r="CZ209" s="86"/>
      <c r="DA209" s="86"/>
      <c r="DB209" s="86"/>
      <c r="DC209" s="46" t="s">
        <v>4187</v>
      </c>
      <c r="DD209" s="86"/>
      <c r="DE209" s="86"/>
    </row>
    <row r="210" spans="34:109" hidden="1">
      <c r="AH210" s="84"/>
      <c r="AI210" s="84"/>
      <c r="AJ210" s="84"/>
      <c r="AK210" s="84"/>
      <c r="AL210" s="40" t="str">
        <f t="shared" si="6"/>
        <v/>
      </c>
      <c r="AM210" s="40" t="str">
        <f t="shared" si="7"/>
        <v/>
      </c>
      <c r="AO210" s="84"/>
      <c r="AP210" s="36">
        <v>208</v>
      </c>
      <c r="AQ210" s="85"/>
      <c r="AR210" s="85"/>
      <c r="AS210" s="85"/>
      <c r="AT210" s="85"/>
      <c r="AU210" s="85"/>
      <c r="AV210" s="85"/>
      <c r="AW210" s="85"/>
      <c r="AX210" s="85"/>
      <c r="AY210" s="85"/>
      <c r="AZ210" s="85"/>
      <c r="BA210" s="85"/>
      <c r="BB210" s="85"/>
      <c r="BC210" s="85"/>
      <c r="BD210" s="85"/>
      <c r="BE210" s="85"/>
      <c r="BF210" s="85"/>
      <c r="BG210" s="85"/>
      <c r="BH210" s="85"/>
      <c r="BI210" s="85"/>
      <c r="BJ210" s="44" t="s">
        <v>4188</v>
      </c>
      <c r="BK210" s="44" t="s">
        <v>4189</v>
      </c>
      <c r="BL210" s="85"/>
      <c r="BM210" s="85"/>
      <c r="BN210" s="85"/>
      <c r="BO210" s="85"/>
      <c r="BP210" s="85"/>
      <c r="BQ210" s="85"/>
      <c r="BR210" s="85"/>
      <c r="BS210" s="85"/>
      <c r="BT210" s="44" t="s">
        <v>4190</v>
      </c>
      <c r="BU210" s="85"/>
      <c r="BV210" s="85"/>
      <c r="BW210" s="84"/>
      <c r="BX210" s="84"/>
      <c r="BY210" s="84"/>
      <c r="BZ210" s="86"/>
      <c r="CA210" s="86"/>
      <c r="CB210" s="86"/>
      <c r="CC210" s="86"/>
      <c r="CD210" s="86"/>
      <c r="CE210" s="86"/>
      <c r="CF210" s="86"/>
      <c r="CG210" s="86"/>
      <c r="CH210" s="86"/>
      <c r="CI210" s="86"/>
      <c r="CJ210" s="86"/>
      <c r="CK210" s="86"/>
      <c r="CL210" s="86"/>
      <c r="CM210" s="86"/>
      <c r="CN210" s="86"/>
      <c r="CO210" s="86"/>
      <c r="CP210" s="86"/>
      <c r="CQ210" s="86"/>
      <c r="CR210" s="86"/>
      <c r="CS210" s="46" t="s">
        <v>4191</v>
      </c>
      <c r="CT210" s="46" t="s">
        <v>4192</v>
      </c>
      <c r="CU210" s="86"/>
      <c r="CV210" s="86"/>
      <c r="CW210" s="86"/>
      <c r="CX210" s="86"/>
      <c r="CY210" s="86"/>
      <c r="CZ210" s="86"/>
      <c r="DA210" s="86"/>
      <c r="DB210" s="86"/>
      <c r="DC210" s="46" t="s">
        <v>4193</v>
      </c>
      <c r="DD210" s="86"/>
      <c r="DE210" s="86"/>
    </row>
    <row r="211" spans="34:109" hidden="1">
      <c r="AH211" s="84"/>
      <c r="AI211" s="84"/>
      <c r="AJ211" s="84"/>
      <c r="AK211" s="84"/>
      <c r="AL211" s="40" t="str">
        <f t="shared" si="6"/>
        <v/>
      </c>
      <c r="AM211" s="40" t="str">
        <f t="shared" si="7"/>
        <v/>
      </c>
      <c r="AO211" s="84"/>
      <c r="AP211" s="36">
        <v>209</v>
      </c>
      <c r="AQ211" s="85"/>
      <c r="AR211" s="85"/>
      <c r="AS211" s="85"/>
      <c r="AT211" s="85"/>
      <c r="AU211" s="85"/>
      <c r="AV211" s="85"/>
      <c r="AW211" s="85"/>
      <c r="AX211" s="85"/>
      <c r="AY211" s="85"/>
      <c r="AZ211" s="85"/>
      <c r="BA211" s="85"/>
      <c r="BB211" s="85"/>
      <c r="BC211" s="85"/>
      <c r="BD211" s="85"/>
      <c r="BE211" s="85"/>
      <c r="BF211" s="85"/>
      <c r="BG211" s="85"/>
      <c r="BH211" s="85"/>
      <c r="BI211" s="85"/>
      <c r="BJ211" s="44" t="s">
        <v>4194</v>
      </c>
      <c r="BK211" s="44" t="s">
        <v>4195</v>
      </c>
      <c r="BL211" s="85"/>
      <c r="BM211" s="85"/>
      <c r="BN211" s="85"/>
      <c r="BO211" s="85"/>
      <c r="BP211" s="85"/>
      <c r="BQ211" s="85"/>
      <c r="BR211" s="85"/>
      <c r="BS211" s="85"/>
      <c r="BT211" s="44" t="s">
        <v>4196</v>
      </c>
      <c r="BU211" s="85"/>
      <c r="BV211" s="85"/>
      <c r="BW211" s="84"/>
      <c r="BX211" s="84"/>
      <c r="BY211" s="84"/>
      <c r="BZ211" s="86"/>
      <c r="CA211" s="86"/>
      <c r="CB211" s="86"/>
      <c r="CC211" s="86"/>
      <c r="CD211" s="86"/>
      <c r="CE211" s="86"/>
      <c r="CF211" s="86"/>
      <c r="CG211" s="86"/>
      <c r="CH211" s="86"/>
      <c r="CI211" s="86"/>
      <c r="CJ211" s="86"/>
      <c r="CK211" s="86"/>
      <c r="CL211" s="86"/>
      <c r="CM211" s="86"/>
      <c r="CN211" s="86"/>
      <c r="CO211" s="86"/>
      <c r="CP211" s="86"/>
      <c r="CQ211" s="86"/>
      <c r="CR211" s="86"/>
      <c r="CS211" s="46" t="s">
        <v>4197</v>
      </c>
      <c r="CT211" s="46" t="s">
        <v>4198</v>
      </c>
      <c r="CU211" s="86"/>
      <c r="CV211" s="86"/>
      <c r="CW211" s="86"/>
      <c r="CX211" s="86"/>
      <c r="CY211" s="86"/>
      <c r="CZ211" s="86"/>
      <c r="DA211" s="86"/>
      <c r="DB211" s="86"/>
      <c r="DC211" s="46" t="s">
        <v>4199</v>
      </c>
      <c r="DD211" s="86"/>
      <c r="DE211" s="86"/>
    </row>
    <row r="212" spans="34:109" hidden="1">
      <c r="AH212" s="84"/>
      <c r="AI212" s="84"/>
      <c r="AJ212" s="84"/>
      <c r="AK212" s="84"/>
      <c r="AL212" s="40" t="str">
        <f t="shared" si="6"/>
        <v/>
      </c>
      <c r="AM212" s="40" t="str">
        <f t="shared" si="7"/>
        <v/>
      </c>
      <c r="AO212" s="84"/>
      <c r="AP212" s="36">
        <v>210</v>
      </c>
      <c r="AQ212" s="85"/>
      <c r="AR212" s="85"/>
      <c r="AS212" s="85"/>
      <c r="AT212" s="85"/>
      <c r="AU212" s="85"/>
      <c r="AV212" s="85"/>
      <c r="AW212" s="85"/>
      <c r="AX212" s="85"/>
      <c r="AY212" s="85"/>
      <c r="AZ212" s="85"/>
      <c r="BA212" s="85"/>
      <c r="BB212" s="85"/>
      <c r="BC212" s="85"/>
      <c r="BD212" s="85"/>
      <c r="BE212" s="85"/>
      <c r="BF212" s="85"/>
      <c r="BG212" s="85"/>
      <c r="BH212" s="85"/>
      <c r="BI212" s="85"/>
      <c r="BJ212" s="44" t="s">
        <v>4200</v>
      </c>
      <c r="BK212" s="44" t="s">
        <v>4201</v>
      </c>
      <c r="BL212" s="85"/>
      <c r="BM212" s="85"/>
      <c r="BN212" s="85"/>
      <c r="BO212" s="85"/>
      <c r="BP212" s="85"/>
      <c r="BQ212" s="85"/>
      <c r="BR212" s="85"/>
      <c r="BS212" s="85"/>
      <c r="BT212" s="44" t="s">
        <v>4202</v>
      </c>
      <c r="BU212" s="85"/>
      <c r="BV212" s="85"/>
      <c r="BW212" s="84"/>
      <c r="BX212" s="84"/>
      <c r="BY212" s="84"/>
      <c r="BZ212" s="86"/>
      <c r="CA212" s="86"/>
      <c r="CB212" s="86"/>
      <c r="CC212" s="86"/>
      <c r="CD212" s="86"/>
      <c r="CE212" s="86"/>
      <c r="CF212" s="86"/>
      <c r="CG212" s="86"/>
      <c r="CH212" s="86"/>
      <c r="CI212" s="86"/>
      <c r="CJ212" s="86"/>
      <c r="CK212" s="86"/>
      <c r="CL212" s="86"/>
      <c r="CM212" s="86"/>
      <c r="CN212" s="86"/>
      <c r="CO212" s="86"/>
      <c r="CP212" s="86"/>
      <c r="CQ212" s="86"/>
      <c r="CR212" s="86"/>
      <c r="CS212" s="46" t="s">
        <v>4203</v>
      </c>
      <c r="CT212" s="46" t="s">
        <v>4204</v>
      </c>
      <c r="CU212" s="86"/>
      <c r="CV212" s="86"/>
      <c r="CW212" s="86"/>
      <c r="CX212" s="86"/>
      <c r="CY212" s="86"/>
      <c r="CZ212" s="86"/>
      <c r="DA212" s="86"/>
      <c r="DB212" s="86"/>
      <c r="DC212" s="46" t="s">
        <v>4205</v>
      </c>
      <c r="DD212" s="86"/>
      <c r="DE212" s="86"/>
    </row>
    <row r="213" spans="34:109" hidden="1">
      <c r="AH213" s="84"/>
      <c r="AI213" s="84"/>
      <c r="AJ213" s="84"/>
      <c r="AK213" s="84"/>
      <c r="AL213" s="40" t="str">
        <f t="shared" si="6"/>
        <v/>
      </c>
      <c r="AM213" s="40" t="str">
        <f t="shared" si="7"/>
        <v/>
      </c>
      <c r="AO213" s="84"/>
      <c r="AP213" s="36">
        <v>211</v>
      </c>
      <c r="AQ213" s="85"/>
      <c r="AR213" s="85"/>
      <c r="AS213" s="85"/>
      <c r="AT213" s="85"/>
      <c r="AU213" s="85"/>
      <c r="AV213" s="85"/>
      <c r="AW213" s="85"/>
      <c r="AX213" s="85"/>
      <c r="AY213" s="85"/>
      <c r="AZ213" s="85"/>
      <c r="BA213" s="85"/>
      <c r="BB213" s="85"/>
      <c r="BC213" s="85"/>
      <c r="BD213" s="85"/>
      <c r="BE213" s="85"/>
      <c r="BF213" s="85"/>
      <c r="BG213" s="85"/>
      <c r="BH213" s="85"/>
      <c r="BI213" s="85"/>
      <c r="BJ213" s="44" t="s">
        <v>4206</v>
      </c>
      <c r="BK213" s="44" t="s">
        <v>4207</v>
      </c>
      <c r="BL213" s="85"/>
      <c r="BM213" s="85"/>
      <c r="BN213" s="85"/>
      <c r="BO213" s="85"/>
      <c r="BP213" s="85"/>
      <c r="BQ213" s="85"/>
      <c r="BR213" s="85"/>
      <c r="BS213" s="85"/>
      <c r="BT213" s="44" t="s">
        <v>4208</v>
      </c>
      <c r="BU213" s="85"/>
      <c r="BV213" s="85"/>
      <c r="BW213" s="84"/>
      <c r="BX213" s="84"/>
      <c r="BY213" s="84"/>
      <c r="BZ213" s="86"/>
      <c r="CA213" s="86"/>
      <c r="CB213" s="86"/>
      <c r="CC213" s="86"/>
      <c r="CD213" s="86"/>
      <c r="CE213" s="86"/>
      <c r="CF213" s="86"/>
      <c r="CG213" s="86"/>
      <c r="CH213" s="86"/>
      <c r="CI213" s="86"/>
      <c r="CJ213" s="86"/>
      <c r="CK213" s="86"/>
      <c r="CL213" s="86"/>
      <c r="CM213" s="86"/>
      <c r="CN213" s="86"/>
      <c r="CO213" s="86"/>
      <c r="CP213" s="86"/>
      <c r="CQ213" s="86"/>
      <c r="CR213" s="86"/>
      <c r="CS213" s="46" t="s">
        <v>4209</v>
      </c>
      <c r="CT213" s="46" t="s">
        <v>4210</v>
      </c>
      <c r="CU213" s="86"/>
      <c r="CV213" s="86"/>
      <c r="CW213" s="86"/>
      <c r="CX213" s="86"/>
      <c r="CY213" s="86"/>
      <c r="CZ213" s="86"/>
      <c r="DA213" s="86"/>
      <c r="DB213" s="86"/>
      <c r="DC213" s="46" t="s">
        <v>4211</v>
      </c>
      <c r="DD213" s="86"/>
      <c r="DE213" s="86"/>
    </row>
    <row r="214" spans="34:109" hidden="1">
      <c r="AH214" s="84"/>
      <c r="AI214" s="84"/>
      <c r="AJ214" s="84"/>
      <c r="AK214" s="84"/>
      <c r="AL214" s="40" t="str">
        <f t="shared" si="6"/>
        <v/>
      </c>
      <c r="AM214" s="40" t="str">
        <f t="shared" si="7"/>
        <v/>
      </c>
      <c r="AO214" s="84"/>
      <c r="AP214" s="36">
        <v>212</v>
      </c>
      <c r="AQ214" s="85"/>
      <c r="AR214" s="85"/>
      <c r="AS214" s="85"/>
      <c r="AT214" s="85"/>
      <c r="AU214" s="85"/>
      <c r="AV214" s="85"/>
      <c r="AW214" s="85"/>
      <c r="AX214" s="85"/>
      <c r="AY214" s="85"/>
      <c r="AZ214" s="85"/>
      <c r="BA214" s="85"/>
      <c r="BB214" s="85"/>
      <c r="BC214" s="85"/>
      <c r="BD214" s="85"/>
      <c r="BE214" s="85"/>
      <c r="BF214" s="85"/>
      <c r="BG214" s="85"/>
      <c r="BH214" s="85"/>
      <c r="BI214" s="85"/>
      <c r="BJ214" s="44" t="s">
        <v>4212</v>
      </c>
      <c r="BK214" s="44" t="s">
        <v>4213</v>
      </c>
      <c r="BL214" s="85"/>
      <c r="BM214" s="85"/>
      <c r="BN214" s="85"/>
      <c r="BO214" s="85"/>
      <c r="BP214" s="85"/>
      <c r="BQ214" s="85"/>
      <c r="BR214" s="85"/>
      <c r="BS214" s="85"/>
      <c r="BT214" s="44" t="s">
        <v>4214</v>
      </c>
      <c r="BU214" s="85"/>
      <c r="BV214" s="85"/>
      <c r="BW214" s="84"/>
      <c r="BX214" s="84"/>
      <c r="BY214" s="84"/>
      <c r="BZ214" s="86"/>
      <c r="CA214" s="86"/>
      <c r="CB214" s="86"/>
      <c r="CC214" s="86"/>
      <c r="CD214" s="86"/>
      <c r="CE214" s="86"/>
      <c r="CF214" s="86"/>
      <c r="CG214" s="86"/>
      <c r="CH214" s="86"/>
      <c r="CI214" s="86"/>
      <c r="CJ214" s="86"/>
      <c r="CK214" s="86"/>
      <c r="CL214" s="86"/>
      <c r="CM214" s="86"/>
      <c r="CN214" s="86"/>
      <c r="CO214" s="86"/>
      <c r="CP214" s="86"/>
      <c r="CQ214" s="86"/>
      <c r="CR214" s="86"/>
      <c r="CS214" s="46" t="s">
        <v>4215</v>
      </c>
      <c r="CT214" s="46" t="s">
        <v>1904</v>
      </c>
      <c r="CU214" s="86"/>
      <c r="CV214" s="86"/>
      <c r="CW214" s="86"/>
      <c r="CX214" s="86"/>
      <c r="CY214" s="86"/>
      <c r="CZ214" s="86"/>
      <c r="DA214" s="86"/>
      <c r="DB214" s="86"/>
      <c r="DC214" s="46" t="s">
        <v>4216</v>
      </c>
      <c r="DD214" s="86"/>
      <c r="DE214" s="86"/>
    </row>
    <row r="215" spans="34:109" hidden="1">
      <c r="AH215" s="84"/>
      <c r="AI215" s="84"/>
      <c r="AJ215" s="84"/>
      <c r="AK215" s="84"/>
      <c r="AL215" s="40" t="str">
        <f t="shared" si="6"/>
        <v/>
      </c>
      <c r="AM215" s="40" t="str">
        <f t="shared" si="7"/>
        <v/>
      </c>
      <c r="AO215" s="84"/>
      <c r="AP215" s="36">
        <v>213</v>
      </c>
      <c r="AQ215" s="85"/>
      <c r="AR215" s="85"/>
      <c r="AS215" s="85"/>
      <c r="AT215" s="85"/>
      <c r="AU215" s="85"/>
      <c r="AV215" s="85"/>
      <c r="AW215" s="85"/>
      <c r="AX215" s="85"/>
      <c r="AY215" s="85"/>
      <c r="AZ215" s="85"/>
      <c r="BA215" s="85"/>
      <c r="BB215" s="85"/>
      <c r="BC215" s="85"/>
      <c r="BD215" s="85"/>
      <c r="BE215" s="85"/>
      <c r="BF215" s="85"/>
      <c r="BG215" s="85"/>
      <c r="BH215" s="85"/>
      <c r="BI215" s="85"/>
      <c r="BJ215" s="44" t="s">
        <v>4217</v>
      </c>
      <c r="BK215" s="44" t="s">
        <v>4218</v>
      </c>
      <c r="BL215" s="85"/>
      <c r="BM215" s="85"/>
      <c r="BN215" s="85"/>
      <c r="BO215" s="85"/>
      <c r="BP215" s="85"/>
      <c r="BQ215" s="85"/>
      <c r="BR215" s="85"/>
      <c r="BS215" s="85"/>
      <c r="BT215" s="44" t="s">
        <v>4219</v>
      </c>
      <c r="BU215" s="85"/>
      <c r="BV215" s="85"/>
      <c r="BW215" s="84"/>
      <c r="BX215" s="84"/>
      <c r="BY215" s="84"/>
      <c r="BZ215" s="86"/>
      <c r="CA215" s="86"/>
      <c r="CB215" s="86"/>
      <c r="CC215" s="86"/>
      <c r="CD215" s="86"/>
      <c r="CE215" s="86"/>
      <c r="CF215" s="86"/>
      <c r="CG215" s="86"/>
      <c r="CH215" s="86"/>
      <c r="CI215" s="86"/>
      <c r="CJ215" s="86"/>
      <c r="CK215" s="86"/>
      <c r="CL215" s="86"/>
      <c r="CM215" s="86"/>
      <c r="CN215" s="86"/>
      <c r="CO215" s="86"/>
      <c r="CP215" s="86"/>
      <c r="CQ215" s="86"/>
      <c r="CR215" s="86"/>
      <c r="CS215" s="46" t="s">
        <v>4220</v>
      </c>
      <c r="CT215" s="46" t="s">
        <v>4221</v>
      </c>
      <c r="CU215" s="86"/>
      <c r="CV215" s="86"/>
      <c r="CW215" s="86"/>
      <c r="CX215" s="86"/>
      <c r="CY215" s="86"/>
      <c r="CZ215" s="86"/>
      <c r="DA215" s="86"/>
      <c r="DB215" s="86"/>
      <c r="DC215" s="46" t="s">
        <v>4222</v>
      </c>
      <c r="DD215" s="86"/>
      <c r="DE215" s="86"/>
    </row>
    <row r="216" spans="34:109" hidden="1">
      <c r="AH216" s="84"/>
      <c r="AI216" s="84"/>
      <c r="AJ216" s="84"/>
      <c r="AK216" s="84"/>
      <c r="AL216" s="40" t="str">
        <f t="shared" si="6"/>
        <v/>
      </c>
      <c r="AM216" s="40" t="str">
        <f t="shared" si="7"/>
        <v/>
      </c>
      <c r="AO216" s="84"/>
      <c r="AP216" s="36">
        <v>214</v>
      </c>
      <c r="AQ216" s="85"/>
      <c r="AR216" s="85"/>
      <c r="AS216" s="85"/>
      <c r="AT216" s="85"/>
      <c r="AU216" s="85"/>
      <c r="AV216" s="85"/>
      <c r="AW216" s="85"/>
      <c r="AX216" s="85"/>
      <c r="AY216" s="85"/>
      <c r="AZ216" s="85"/>
      <c r="BA216" s="85"/>
      <c r="BB216" s="85"/>
      <c r="BC216" s="85"/>
      <c r="BD216" s="85"/>
      <c r="BE216" s="85"/>
      <c r="BF216" s="85"/>
      <c r="BG216" s="85"/>
      <c r="BH216" s="85"/>
      <c r="BI216" s="85"/>
      <c r="BJ216" s="44" t="s">
        <v>4223</v>
      </c>
      <c r="BK216" s="44" t="s">
        <v>4224</v>
      </c>
      <c r="BL216" s="85"/>
      <c r="BM216" s="85"/>
      <c r="BN216" s="85"/>
      <c r="BO216" s="85"/>
      <c r="BP216" s="85"/>
      <c r="BQ216" s="85"/>
      <c r="BR216" s="85"/>
      <c r="BS216" s="85"/>
      <c r="BT216" s="85"/>
      <c r="BU216" s="85"/>
      <c r="BV216" s="85"/>
      <c r="BW216" s="84"/>
      <c r="BX216" s="84"/>
      <c r="BY216" s="84"/>
      <c r="BZ216" s="86"/>
      <c r="CA216" s="86"/>
      <c r="CB216" s="86"/>
      <c r="CC216" s="86"/>
      <c r="CD216" s="86"/>
      <c r="CE216" s="86"/>
      <c r="CF216" s="86"/>
      <c r="CG216" s="86"/>
      <c r="CH216" s="86"/>
      <c r="CI216" s="86"/>
      <c r="CJ216" s="86"/>
      <c r="CK216" s="86"/>
      <c r="CL216" s="86"/>
      <c r="CM216" s="86"/>
      <c r="CN216" s="86"/>
      <c r="CO216" s="86"/>
      <c r="CP216" s="86"/>
      <c r="CQ216" s="86"/>
      <c r="CR216" s="86"/>
      <c r="CS216" s="46" t="s">
        <v>4225</v>
      </c>
      <c r="CT216" s="46" t="s">
        <v>4226</v>
      </c>
      <c r="CU216" s="86"/>
      <c r="CV216" s="86"/>
      <c r="CW216" s="86"/>
      <c r="CX216" s="86"/>
      <c r="CY216" s="86"/>
      <c r="CZ216" s="86"/>
      <c r="DA216" s="86"/>
      <c r="DB216" s="86"/>
      <c r="DC216" s="46"/>
      <c r="DD216" s="86"/>
      <c r="DE216" s="86"/>
    </row>
    <row r="217" spans="34:109" hidden="1">
      <c r="AH217" s="84"/>
      <c r="AI217" s="84"/>
      <c r="AJ217" s="84"/>
      <c r="AK217" s="84"/>
      <c r="AL217" s="40" t="str">
        <f t="shared" si="6"/>
        <v/>
      </c>
      <c r="AM217" s="40" t="str">
        <f t="shared" si="7"/>
        <v/>
      </c>
      <c r="AO217" s="84"/>
      <c r="AP217" s="36">
        <v>215</v>
      </c>
      <c r="AQ217" s="85"/>
      <c r="AR217" s="85"/>
      <c r="AS217" s="85"/>
      <c r="AT217" s="85"/>
      <c r="AU217" s="85"/>
      <c r="AV217" s="85"/>
      <c r="AW217" s="85"/>
      <c r="AX217" s="85"/>
      <c r="AY217" s="85"/>
      <c r="AZ217" s="85"/>
      <c r="BA217" s="85"/>
      <c r="BB217" s="85"/>
      <c r="BC217" s="85"/>
      <c r="BD217" s="85"/>
      <c r="BE217" s="85"/>
      <c r="BF217" s="85"/>
      <c r="BG217" s="85"/>
      <c r="BH217" s="85"/>
      <c r="BI217" s="85"/>
      <c r="BJ217" s="44" t="s">
        <v>4227</v>
      </c>
      <c r="BK217" s="44" t="s">
        <v>4228</v>
      </c>
      <c r="BL217" s="85"/>
      <c r="BM217" s="85"/>
      <c r="BN217" s="85"/>
      <c r="BO217" s="85"/>
      <c r="BP217" s="85"/>
      <c r="BQ217" s="85"/>
      <c r="BR217" s="85"/>
      <c r="BS217" s="85"/>
      <c r="BT217" s="85"/>
      <c r="BU217" s="85"/>
      <c r="BV217" s="85"/>
      <c r="BW217" s="84"/>
      <c r="BX217" s="84"/>
      <c r="BY217" s="84"/>
      <c r="BZ217" s="86"/>
      <c r="CA217" s="86"/>
      <c r="CB217" s="86"/>
      <c r="CC217" s="86"/>
      <c r="CD217" s="86"/>
      <c r="CE217" s="86"/>
      <c r="CF217" s="86"/>
      <c r="CG217" s="86"/>
      <c r="CH217" s="86"/>
      <c r="CI217" s="86"/>
      <c r="CJ217" s="86"/>
      <c r="CK217" s="86"/>
      <c r="CL217" s="86"/>
      <c r="CM217" s="86"/>
      <c r="CN217" s="86"/>
      <c r="CO217" s="86"/>
      <c r="CP217" s="86"/>
      <c r="CQ217" s="86"/>
      <c r="CR217" s="86"/>
      <c r="CS217" s="46" t="s">
        <v>4229</v>
      </c>
      <c r="CT217" s="46" t="s">
        <v>4230</v>
      </c>
      <c r="CU217" s="86"/>
      <c r="CV217" s="86"/>
      <c r="CW217" s="86"/>
      <c r="CX217" s="86"/>
      <c r="CY217" s="86"/>
      <c r="CZ217" s="86"/>
      <c r="DA217" s="86"/>
      <c r="DB217" s="86"/>
      <c r="DC217" s="86"/>
      <c r="DD217" s="86"/>
      <c r="DE217" s="86"/>
    </row>
    <row r="218" spans="34:109" hidden="1">
      <c r="AH218" s="84"/>
      <c r="AI218" s="84"/>
      <c r="AJ218" s="84"/>
      <c r="AK218" s="84"/>
      <c r="AL218" s="40" t="str">
        <f t="shared" si="6"/>
        <v/>
      </c>
      <c r="AM218" s="40" t="str">
        <f t="shared" si="7"/>
        <v/>
      </c>
      <c r="AO218" s="84"/>
      <c r="AP218" s="36">
        <v>216</v>
      </c>
      <c r="AQ218" s="85"/>
      <c r="AR218" s="85"/>
      <c r="AS218" s="85"/>
      <c r="AT218" s="85"/>
      <c r="AU218" s="85"/>
      <c r="AV218" s="85"/>
      <c r="AW218" s="85"/>
      <c r="AX218" s="85"/>
      <c r="AY218" s="85"/>
      <c r="AZ218" s="85"/>
      <c r="BA218" s="85"/>
      <c r="BB218" s="85"/>
      <c r="BC218" s="85"/>
      <c r="BD218" s="85"/>
      <c r="BE218" s="85"/>
      <c r="BF218" s="85"/>
      <c r="BG218" s="85"/>
      <c r="BH218" s="85"/>
      <c r="BI218" s="85"/>
      <c r="BJ218" s="44" t="s">
        <v>4231</v>
      </c>
      <c r="BK218" s="44" t="s">
        <v>4232</v>
      </c>
      <c r="BL218" s="85"/>
      <c r="BM218" s="85"/>
      <c r="BN218" s="85"/>
      <c r="BO218" s="85"/>
      <c r="BP218" s="85"/>
      <c r="BQ218" s="85"/>
      <c r="BR218" s="85"/>
      <c r="BS218" s="85"/>
      <c r="BT218" s="85"/>
      <c r="BU218" s="85"/>
      <c r="BV218" s="85"/>
      <c r="BW218" s="84"/>
      <c r="BX218" s="84"/>
      <c r="BY218" s="84"/>
      <c r="BZ218" s="86"/>
      <c r="CA218" s="86"/>
      <c r="CB218" s="86"/>
      <c r="CC218" s="86"/>
      <c r="CD218" s="86"/>
      <c r="CE218" s="86"/>
      <c r="CF218" s="86"/>
      <c r="CG218" s="86"/>
      <c r="CH218" s="86"/>
      <c r="CI218" s="86"/>
      <c r="CJ218" s="86"/>
      <c r="CK218" s="86"/>
      <c r="CL218" s="86"/>
      <c r="CM218" s="86"/>
      <c r="CN218" s="86"/>
      <c r="CO218" s="86"/>
      <c r="CP218" s="86"/>
      <c r="CQ218" s="86"/>
      <c r="CR218" s="86"/>
      <c r="CS218" s="46" t="s">
        <v>4233</v>
      </c>
      <c r="CT218" s="46" t="s">
        <v>4234</v>
      </c>
      <c r="CU218" s="86"/>
      <c r="CV218" s="86"/>
      <c r="CW218" s="86"/>
      <c r="CX218" s="86"/>
      <c r="CY218" s="86"/>
      <c r="CZ218" s="86"/>
      <c r="DA218" s="86"/>
      <c r="DB218" s="86"/>
      <c r="DC218" s="86"/>
      <c r="DD218" s="86"/>
      <c r="DE218" s="86"/>
    </row>
    <row r="219" spans="34:109" hidden="1">
      <c r="AH219" s="84"/>
      <c r="AI219" s="84"/>
      <c r="AJ219" s="84"/>
      <c r="AK219" s="84"/>
      <c r="AL219" s="40" t="str">
        <f t="shared" si="6"/>
        <v/>
      </c>
      <c r="AM219" s="40" t="str">
        <f t="shared" si="7"/>
        <v/>
      </c>
      <c r="AO219" s="84"/>
      <c r="AP219" s="36">
        <v>217</v>
      </c>
      <c r="AQ219" s="85"/>
      <c r="AR219" s="85"/>
      <c r="AS219" s="85"/>
      <c r="AT219" s="85"/>
      <c r="AU219" s="85"/>
      <c r="AV219" s="85"/>
      <c r="AW219" s="85"/>
      <c r="AX219" s="85"/>
      <c r="AY219" s="85"/>
      <c r="AZ219" s="85"/>
      <c r="BA219" s="85"/>
      <c r="BB219" s="85"/>
      <c r="BC219" s="85"/>
      <c r="BD219" s="85"/>
      <c r="BE219" s="85"/>
      <c r="BF219" s="85"/>
      <c r="BG219" s="85"/>
      <c r="BH219" s="85"/>
      <c r="BI219" s="85"/>
      <c r="BJ219" s="44" t="s">
        <v>4235</v>
      </c>
      <c r="BK219" s="44" t="s">
        <v>4236</v>
      </c>
      <c r="BL219" s="85"/>
      <c r="BM219" s="85"/>
      <c r="BN219" s="85"/>
      <c r="BO219" s="85"/>
      <c r="BP219" s="85"/>
      <c r="BQ219" s="85"/>
      <c r="BR219" s="85"/>
      <c r="BS219" s="85"/>
      <c r="BT219" s="85"/>
      <c r="BU219" s="85"/>
      <c r="BV219" s="85"/>
      <c r="BW219" s="84"/>
      <c r="BX219" s="84"/>
      <c r="BY219" s="84"/>
      <c r="BZ219" s="86"/>
      <c r="CA219" s="86"/>
      <c r="CB219" s="86"/>
      <c r="CC219" s="86"/>
      <c r="CD219" s="86"/>
      <c r="CE219" s="86"/>
      <c r="CF219" s="86"/>
      <c r="CG219" s="86"/>
      <c r="CH219" s="86"/>
      <c r="CI219" s="86"/>
      <c r="CJ219" s="86"/>
      <c r="CK219" s="86"/>
      <c r="CL219" s="86"/>
      <c r="CM219" s="86"/>
      <c r="CN219" s="86"/>
      <c r="CO219" s="86"/>
      <c r="CP219" s="86"/>
      <c r="CQ219" s="86"/>
      <c r="CR219" s="86"/>
      <c r="CS219" s="46" t="s">
        <v>4237</v>
      </c>
      <c r="CT219" s="46" t="s">
        <v>4238</v>
      </c>
      <c r="CU219" s="86"/>
      <c r="CV219" s="86"/>
      <c r="CW219" s="86"/>
      <c r="CX219" s="86"/>
      <c r="CY219" s="86"/>
      <c r="CZ219" s="86"/>
      <c r="DA219" s="86"/>
      <c r="DB219" s="86"/>
      <c r="DC219" s="86"/>
      <c r="DD219" s="86"/>
      <c r="DE219" s="86"/>
    </row>
    <row r="220" spans="34:109" hidden="1">
      <c r="AH220" s="84"/>
      <c r="AI220" s="84"/>
      <c r="AJ220" s="84"/>
      <c r="AK220" s="84"/>
      <c r="AL220" s="40" t="str">
        <f t="shared" si="6"/>
        <v/>
      </c>
      <c r="AM220" s="40" t="str">
        <f t="shared" si="7"/>
        <v/>
      </c>
      <c r="AO220" s="84"/>
      <c r="AP220" s="36">
        <v>218</v>
      </c>
      <c r="AQ220" s="85"/>
      <c r="AR220" s="85"/>
      <c r="AS220" s="85"/>
      <c r="AT220" s="85"/>
      <c r="AU220" s="85"/>
      <c r="AV220" s="85"/>
      <c r="AW220" s="85"/>
      <c r="AX220" s="85"/>
      <c r="AY220" s="85"/>
      <c r="AZ220" s="85"/>
      <c r="BA220" s="85"/>
      <c r="BB220" s="85"/>
      <c r="BC220" s="85"/>
      <c r="BD220" s="85"/>
      <c r="BE220" s="85"/>
      <c r="BF220" s="85"/>
      <c r="BG220" s="85"/>
      <c r="BH220" s="85"/>
      <c r="BI220" s="85"/>
      <c r="BJ220" s="44" t="s">
        <v>4239</v>
      </c>
      <c r="BK220" s="44" t="s">
        <v>4240</v>
      </c>
      <c r="BL220" s="85"/>
      <c r="BM220" s="85"/>
      <c r="BN220" s="85"/>
      <c r="BO220" s="85"/>
      <c r="BP220" s="85"/>
      <c r="BQ220" s="85"/>
      <c r="BR220" s="85"/>
      <c r="BS220" s="85"/>
      <c r="BT220" s="85"/>
      <c r="BU220" s="85"/>
      <c r="BV220" s="85"/>
      <c r="BW220" s="84"/>
      <c r="BX220" s="84"/>
      <c r="BY220" s="84"/>
      <c r="BZ220" s="86"/>
      <c r="CA220" s="86"/>
      <c r="CB220" s="86"/>
      <c r="CC220" s="86"/>
      <c r="CD220" s="86"/>
      <c r="CE220" s="86"/>
      <c r="CF220" s="86"/>
      <c r="CG220" s="86"/>
      <c r="CH220" s="86"/>
      <c r="CI220" s="86"/>
      <c r="CJ220" s="86"/>
      <c r="CK220" s="86"/>
      <c r="CL220" s="86"/>
      <c r="CM220" s="86"/>
      <c r="CN220" s="86"/>
      <c r="CO220" s="86"/>
      <c r="CP220" s="86"/>
      <c r="CQ220" s="86"/>
      <c r="CR220" s="86"/>
      <c r="CS220" s="46" t="s">
        <v>4241</v>
      </c>
      <c r="CT220" s="46" t="s">
        <v>4242</v>
      </c>
      <c r="CU220" s="86"/>
      <c r="CV220" s="86"/>
      <c r="CW220" s="86"/>
      <c r="CX220" s="86"/>
      <c r="CY220" s="86"/>
      <c r="CZ220" s="86"/>
      <c r="DA220" s="86"/>
      <c r="DB220" s="86"/>
      <c r="DC220" s="86"/>
      <c r="DD220" s="86"/>
      <c r="DE220" s="86"/>
    </row>
    <row r="221" spans="34:109" hidden="1">
      <c r="AH221" s="84"/>
      <c r="AI221" s="84"/>
      <c r="AJ221" s="84"/>
      <c r="AK221" s="84"/>
      <c r="AL221" s="40" t="str">
        <f t="shared" si="6"/>
        <v/>
      </c>
      <c r="AM221" s="40" t="str">
        <f t="shared" si="7"/>
        <v/>
      </c>
      <c r="AO221" s="84"/>
      <c r="AP221" s="36">
        <v>219</v>
      </c>
      <c r="AQ221" s="85"/>
      <c r="AR221" s="85"/>
      <c r="AS221" s="85"/>
      <c r="AT221" s="85"/>
      <c r="AU221" s="85"/>
      <c r="AV221" s="85"/>
      <c r="AW221" s="85"/>
      <c r="AX221" s="85"/>
      <c r="AY221" s="85"/>
      <c r="AZ221" s="85"/>
      <c r="BA221" s="85"/>
      <c r="BB221" s="85"/>
      <c r="BC221" s="85"/>
      <c r="BD221" s="85"/>
      <c r="BE221" s="85"/>
      <c r="BF221" s="85"/>
      <c r="BG221" s="85"/>
      <c r="BH221" s="85"/>
      <c r="BI221" s="85"/>
      <c r="BJ221" s="44" t="s">
        <v>4243</v>
      </c>
      <c r="BK221" s="85"/>
      <c r="BL221" s="85"/>
      <c r="BM221" s="85"/>
      <c r="BN221" s="85"/>
      <c r="BO221" s="85"/>
      <c r="BP221" s="85"/>
      <c r="BQ221" s="85"/>
      <c r="BR221" s="85"/>
      <c r="BS221" s="85"/>
      <c r="BT221" s="85"/>
      <c r="BU221" s="85"/>
      <c r="BV221" s="85"/>
      <c r="BW221" s="84"/>
      <c r="BX221" s="84"/>
      <c r="BY221" s="84"/>
      <c r="BZ221" s="86"/>
      <c r="CA221" s="86"/>
      <c r="CB221" s="86"/>
      <c r="CC221" s="86"/>
      <c r="CD221" s="86"/>
      <c r="CE221" s="86"/>
      <c r="CF221" s="86"/>
      <c r="CG221" s="86"/>
      <c r="CH221" s="86"/>
      <c r="CI221" s="86"/>
      <c r="CJ221" s="86"/>
      <c r="CK221" s="86"/>
      <c r="CL221" s="86"/>
      <c r="CM221" s="86"/>
      <c r="CN221" s="86"/>
      <c r="CO221" s="86"/>
      <c r="CP221" s="86"/>
      <c r="CQ221" s="86"/>
      <c r="CR221" s="86"/>
      <c r="CS221" s="46" t="s">
        <v>4244</v>
      </c>
      <c r="CT221" s="46"/>
      <c r="CU221" s="86"/>
      <c r="CV221" s="86"/>
      <c r="CW221" s="86"/>
      <c r="CX221" s="86"/>
      <c r="CY221" s="86"/>
      <c r="CZ221" s="86"/>
      <c r="DA221" s="86"/>
      <c r="DB221" s="86"/>
      <c r="DC221" s="86"/>
      <c r="DD221" s="86"/>
      <c r="DE221" s="86"/>
    </row>
    <row r="222" spans="34:109" hidden="1">
      <c r="AH222" s="84"/>
      <c r="AI222" s="84"/>
      <c r="AJ222" s="84"/>
      <c r="AK222" s="84"/>
      <c r="AL222" s="40" t="str">
        <f t="shared" si="6"/>
        <v/>
      </c>
      <c r="AM222" s="40" t="str">
        <f t="shared" si="7"/>
        <v/>
      </c>
      <c r="AO222" s="84"/>
      <c r="AP222" s="36">
        <v>220</v>
      </c>
      <c r="AQ222" s="85"/>
      <c r="AR222" s="85"/>
      <c r="AS222" s="85"/>
      <c r="AT222" s="85"/>
      <c r="AU222" s="85"/>
      <c r="AV222" s="85"/>
      <c r="AW222" s="85"/>
      <c r="AX222" s="85"/>
      <c r="AY222" s="85"/>
      <c r="AZ222" s="85"/>
      <c r="BA222" s="85"/>
      <c r="BB222" s="85"/>
      <c r="BC222" s="85"/>
      <c r="BD222" s="85"/>
      <c r="BE222" s="85"/>
      <c r="BF222" s="85"/>
      <c r="BG222" s="85"/>
      <c r="BH222" s="85"/>
      <c r="BI222" s="85"/>
      <c r="BJ222" s="44" t="s">
        <v>4245</v>
      </c>
      <c r="BK222" s="85"/>
      <c r="BL222" s="85"/>
      <c r="BM222" s="85"/>
      <c r="BN222" s="85"/>
      <c r="BO222" s="85"/>
      <c r="BP222" s="85"/>
      <c r="BQ222" s="85"/>
      <c r="BR222" s="85"/>
      <c r="BS222" s="85"/>
      <c r="BT222" s="85"/>
      <c r="BU222" s="85"/>
      <c r="BV222" s="85"/>
      <c r="BW222" s="84"/>
      <c r="BX222" s="84"/>
      <c r="BY222" s="84"/>
      <c r="BZ222" s="86"/>
      <c r="CA222" s="86"/>
      <c r="CB222" s="86"/>
      <c r="CC222" s="86"/>
      <c r="CD222" s="86"/>
      <c r="CE222" s="86"/>
      <c r="CF222" s="86"/>
      <c r="CG222" s="86"/>
      <c r="CH222" s="86"/>
      <c r="CI222" s="86"/>
      <c r="CJ222" s="86"/>
      <c r="CK222" s="86"/>
      <c r="CL222" s="86"/>
      <c r="CM222" s="86"/>
      <c r="CN222" s="86"/>
      <c r="CO222" s="86"/>
      <c r="CP222" s="86"/>
      <c r="CQ222" s="86"/>
      <c r="CR222" s="86"/>
      <c r="CS222" s="46" t="s">
        <v>4246</v>
      </c>
      <c r="CT222" s="86"/>
      <c r="CU222" s="86"/>
      <c r="CV222" s="86"/>
      <c r="CW222" s="86"/>
      <c r="CX222" s="86"/>
      <c r="CY222" s="86"/>
      <c r="CZ222" s="86"/>
      <c r="DA222" s="86"/>
      <c r="DB222" s="86"/>
      <c r="DC222" s="86"/>
      <c r="DD222" s="86"/>
      <c r="DE222" s="86"/>
    </row>
    <row r="223" spans="34:109" hidden="1">
      <c r="AH223" s="84"/>
      <c r="AI223" s="84"/>
      <c r="AJ223" s="84"/>
      <c r="AK223" s="84"/>
      <c r="AL223" s="40" t="str">
        <f t="shared" si="6"/>
        <v/>
      </c>
      <c r="AM223" s="40" t="str">
        <f t="shared" si="7"/>
        <v/>
      </c>
      <c r="AO223" s="84"/>
      <c r="AP223" s="36">
        <v>221</v>
      </c>
      <c r="AQ223" s="85"/>
      <c r="AR223" s="85"/>
      <c r="AS223" s="85"/>
      <c r="AT223" s="85"/>
      <c r="AU223" s="85"/>
      <c r="AV223" s="85"/>
      <c r="AW223" s="85"/>
      <c r="AX223" s="85"/>
      <c r="AY223" s="85"/>
      <c r="AZ223" s="85"/>
      <c r="BA223" s="85"/>
      <c r="BB223" s="85"/>
      <c r="BC223" s="85"/>
      <c r="BD223" s="85"/>
      <c r="BE223" s="85"/>
      <c r="BF223" s="85"/>
      <c r="BG223" s="85"/>
      <c r="BH223" s="85"/>
      <c r="BI223" s="85"/>
      <c r="BJ223" s="44" t="s">
        <v>4247</v>
      </c>
      <c r="BK223" s="85"/>
      <c r="BL223" s="85"/>
      <c r="BM223" s="85"/>
      <c r="BN223" s="85"/>
      <c r="BO223" s="85"/>
      <c r="BP223" s="85"/>
      <c r="BQ223" s="85"/>
      <c r="BR223" s="85"/>
      <c r="BS223" s="85"/>
      <c r="BT223" s="85"/>
      <c r="BU223" s="85"/>
      <c r="BV223" s="85"/>
      <c r="BW223" s="84"/>
      <c r="BX223" s="84"/>
      <c r="BY223" s="84"/>
      <c r="BZ223" s="86"/>
      <c r="CA223" s="86"/>
      <c r="CB223" s="86"/>
      <c r="CC223" s="86"/>
      <c r="CD223" s="86"/>
      <c r="CE223" s="86"/>
      <c r="CF223" s="86"/>
      <c r="CG223" s="86"/>
      <c r="CH223" s="86"/>
      <c r="CI223" s="86"/>
      <c r="CJ223" s="86"/>
      <c r="CK223" s="86"/>
      <c r="CL223" s="86"/>
      <c r="CM223" s="86"/>
      <c r="CN223" s="86"/>
      <c r="CO223" s="86"/>
      <c r="CP223" s="86"/>
      <c r="CQ223" s="86"/>
      <c r="CR223" s="86"/>
      <c r="CS223" s="46" t="s">
        <v>4248</v>
      </c>
      <c r="CT223" s="86"/>
      <c r="CU223" s="86"/>
      <c r="CV223" s="86"/>
      <c r="CW223" s="86"/>
      <c r="CX223" s="86"/>
      <c r="CY223" s="86"/>
      <c r="CZ223" s="86"/>
      <c r="DA223" s="86"/>
      <c r="DB223" s="86"/>
      <c r="DC223" s="86"/>
      <c r="DD223" s="86"/>
      <c r="DE223" s="86"/>
    </row>
    <row r="224" spans="34:109" hidden="1">
      <c r="AH224" s="84"/>
      <c r="AI224" s="84"/>
      <c r="AJ224" s="84"/>
      <c r="AK224" s="84"/>
      <c r="AL224" s="40" t="str">
        <f t="shared" si="6"/>
        <v/>
      </c>
      <c r="AM224" s="40" t="str">
        <f t="shared" si="7"/>
        <v/>
      </c>
      <c r="AO224" s="84"/>
      <c r="AP224" s="36">
        <v>222</v>
      </c>
      <c r="AQ224" s="85"/>
      <c r="AR224" s="85"/>
      <c r="AS224" s="85"/>
      <c r="AT224" s="85"/>
      <c r="AU224" s="85"/>
      <c r="AV224" s="85"/>
      <c r="AW224" s="85"/>
      <c r="AX224" s="85"/>
      <c r="AY224" s="85"/>
      <c r="AZ224" s="85"/>
      <c r="BA224" s="85"/>
      <c r="BB224" s="85"/>
      <c r="BC224" s="85"/>
      <c r="BD224" s="85"/>
      <c r="BE224" s="85"/>
      <c r="BF224" s="85"/>
      <c r="BG224" s="85"/>
      <c r="BH224" s="85"/>
      <c r="BI224" s="85"/>
      <c r="BJ224" s="44" t="s">
        <v>4249</v>
      </c>
      <c r="BK224" s="85"/>
      <c r="BL224" s="85"/>
      <c r="BM224" s="85"/>
      <c r="BN224" s="85"/>
      <c r="BO224" s="85"/>
      <c r="BP224" s="85"/>
      <c r="BQ224" s="85"/>
      <c r="BR224" s="85"/>
      <c r="BS224" s="85"/>
      <c r="BT224" s="85"/>
      <c r="BU224" s="85"/>
      <c r="BV224" s="85"/>
      <c r="BW224" s="84"/>
      <c r="BX224" s="84"/>
      <c r="BY224" s="84"/>
      <c r="BZ224" s="86"/>
      <c r="CA224" s="86"/>
      <c r="CB224" s="86"/>
      <c r="CC224" s="86"/>
      <c r="CD224" s="86"/>
      <c r="CE224" s="86"/>
      <c r="CF224" s="86"/>
      <c r="CG224" s="86"/>
      <c r="CH224" s="86"/>
      <c r="CI224" s="86"/>
      <c r="CJ224" s="86"/>
      <c r="CK224" s="86"/>
      <c r="CL224" s="86"/>
      <c r="CM224" s="86"/>
      <c r="CN224" s="86"/>
      <c r="CO224" s="86"/>
      <c r="CP224" s="86"/>
      <c r="CQ224" s="86"/>
      <c r="CR224" s="86"/>
      <c r="CS224" s="46" t="s">
        <v>4250</v>
      </c>
      <c r="CT224" s="86"/>
      <c r="CU224" s="86"/>
      <c r="CV224" s="86"/>
      <c r="CW224" s="86"/>
      <c r="CX224" s="86"/>
      <c r="CY224" s="86"/>
      <c r="CZ224" s="86"/>
      <c r="DA224" s="86"/>
      <c r="DB224" s="86"/>
      <c r="DC224" s="86"/>
      <c r="DD224" s="86"/>
      <c r="DE224" s="86"/>
    </row>
    <row r="225" spans="34:109" hidden="1">
      <c r="AH225" s="84"/>
      <c r="AI225" s="84"/>
      <c r="AJ225" s="84"/>
      <c r="AK225" s="84"/>
      <c r="AL225" s="40" t="str">
        <f t="shared" si="6"/>
        <v/>
      </c>
      <c r="AM225" s="40" t="str">
        <f t="shared" si="7"/>
        <v/>
      </c>
      <c r="AO225" s="84"/>
      <c r="AP225" s="36">
        <v>223</v>
      </c>
      <c r="AQ225" s="85"/>
      <c r="AR225" s="85"/>
      <c r="AS225" s="85"/>
      <c r="AT225" s="85"/>
      <c r="AU225" s="85"/>
      <c r="AV225" s="85"/>
      <c r="AW225" s="85"/>
      <c r="AX225" s="85"/>
      <c r="AY225" s="85"/>
      <c r="AZ225" s="85"/>
      <c r="BA225" s="85"/>
      <c r="BB225" s="85"/>
      <c r="BC225" s="85"/>
      <c r="BD225" s="85"/>
      <c r="BE225" s="85"/>
      <c r="BF225" s="85"/>
      <c r="BG225" s="85"/>
      <c r="BH225" s="85"/>
      <c r="BI225" s="85"/>
      <c r="BJ225" s="44" t="s">
        <v>4251</v>
      </c>
      <c r="BK225" s="85"/>
      <c r="BL225" s="85"/>
      <c r="BM225" s="85"/>
      <c r="BN225" s="85"/>
      <c r="BO225" s="85"/>
      <c r="BP225" s="85"/>
      <c r="BQ225" s="85"/>
      <c r="BR225" s="85"/>
      <c r="BS225" s="85"/>
      <c r="BT225" s="85"/>
      <c r="BU225" s="85"/>
      <c r="BV225" s="85"/>
      <c r="BW225" s="84"/>
      <c r="BX225" s="84"/>
      <c r="BY225" s="84"/>
      <c r="BZ225" s="86"/>
      <c r="CA225" s="86"/>
      <c r="CB225" s="86"/>
      <c r="CC225" s="86"/>
      <c r="CD225" s="86"/>
      <c r="CE225" s="86"/>
      <c r="CF225" s="86"/>
      <c r="CG225" s="86"/>
      <c r="CH225" s="86"/>
      <c r="CI225" s="86"/>
      <c r="CJ225" s="86"/>
      <c r="CK225" s="86"/>
      <c r="CL225" s="86"/>
      <c r="CM225" s="86"/>
      <c r="CN225" s="86"/>
      <c r="CO225" s="86"/>
      <c r="CP225" s="86"/>
      <c r="CQ225" s="86"/>
      <c r="CR225" s="86"/>
      <c r="CS225" s="46" t="s">
        <v>4252</v>
      </c>
      <c r="CT225" s="86"/>
      <c r="CU225" s="86"/>
      <c r="CV225" s="86"/>
      <c r="CW225" s="86"/>
      <c r="CX225" s="86"/>
      <c r="CY225" s="86"/>
      <c r="CZ225" s="86"/>
      <c r="DA225" s="86"/>
      <c r="DB225" s="86"/>
      <c r="DC225" s="86"/>
      <c r="DD225" s="86"/>
      <c r="DE225" s="86"/>
    </row>
    <row r="226" spans="34:109" hidden="1">
      <c r="AH226" s="84"/>
      <c r="AI226" s="84"/>
      <c r="AJ226" s="84"/>
      <c r="AK226" s="84"/>
      <c r="AL226" s="40" t="str">
        <f t="shared" si="6"/>
        <v/>
      </c>
      <c r="AM226" s="40" t="str">
        <f t="shared" si="7"/>
        <v/>
      </c>
      <c r="AO226" s="84"/>
      <c r="AP226" s="36">
        <v>224</v>
      </c>
      <c r="AQ226" s="85"/>
      <c r="AR226" s="85"/>
      <c r="AS226" s="85"/>
      <c r="AT226" s="85"/>
      <c r="AU226" s="85"/>
      <c r="AV226" s="85"/>
      <c r="AW226" s="85"/>
      <c r="AX226" s="85"/>
      <c r="AY226" s="85"/>
      <c r="AZ226" s="85"/>
      <c r="BA226" s="85"/>
      <c r="BB226" s="85"/>
      <c r="BC226" s="85"/>
      <c r="BD226" s="85"/>
      <c r="BE226" s="85"/>
      <c r="BF226" s="85"/>
      <c r="BG226" s="85"/>
      <c r="BH226" s="85"/>
      <c r="BI226" s="85"/>
      <c r="BJ226" s="44" t="s">
        <v>4253</v>
      </c>
      <c r="BK226" s="85"/>
      <c r="BL226" s="85"/>
      <c r="BM226" s="85"/>
      <c r="BN226" s="85"/>
      <c r="BO226" s="85"/>
      <c r="BP226" s="85"/>
      <c r="BQ226" s="85"/>
      <c r="BR226" s="85"/>
      <c r="BS226" s="85"/>
      <c r="BT226" s="85"/>
      <c r="BU226" s="85"/>
      <c r="BV226" s="85"/>
      <c r="BW226" s="84"/>
      <c r="BX226" s="84"/>
      <c r="BY226" s="84"/>
      <c r="BZ226" s="86"/>
      <c r="CA226" s="86"/>
      <c r="CB226" s="86"/>
      <c r="CC226" s="86"/>
      <c r="CD226" s="86"/>
      <c r="CE226" s="86"/>
      <c r="CF226" s="86"/>
      <c r="CG226" s="86"/>
      <c r="CH226" s="86"/>
      <c r="CI226" s="86"/>
      <c r="CJ226" s="86"/>
      <c r="CK226" s="86"/>
      <c r="CL226" s="86"/>
      <c r="CM226" s="86"/>
      <c r="CN226" s="86"/>
      <c r="CO226" s="86"/>
      <c r="CP226" s="86"/>
      <c r="CQ226" s="86"/>
      <c r="CR226" s="86"/>
      <c r="CS226" s="46" t="s">
        <v>4254</v>
      </c>
      <c r="CT226" s="86"/>
      <c r="CU226" s="86"/>
      <c r="CV226" s="86"/>
      <c r="CW226" s="86"/>
      <c r="CX226" s="86"/>
      <c r="CY226" s="86"/>
      <c r="CZ226" s="86"/>
      <c r="DA226" s="86"/>
      <c r="DB226" s="86"/>
      <c r="DC226" s="86"/>
      <c r="DD226" s="86"/>
      <c r="DE226" s="86"/>
    </row>
    <row r="227" spans="34:109" hidden="1">
      <c r="AH227" s="84"/>
      <c r="AI227" s="84"/>
      <c r="AJ227" s="84"/>
      <c r="AK227" s="84"/>
      <c r="AL227" s="40" t="str">
        <f t="shared" si="6"/>
        <v/>
      </c>
      <c r="AM227" s="40" t="str">
        <f t="shared" si="7"/>
        <v/>
      </c>
      <c r="AO227" s="84"/>
      <c r="AP227" s="36">
        <v>225</v>
      </c>
      <c r="AQ227" s="85"/>
      <c r="AR227" s="85"/>
      <c r="AS227" s="85"/>
      <c r="AT227" s="85"/>
      <c r="AU227" s="85"/>
      <c r="AV227" s="85"/>
      <c r="AW227" s="85"/>
      <c r="AX227" s="85"/>
      <c r="AY227" s="85"/>
      <c r="AZ227" s="85"/>
      <c r="BA227" s="85"/>
      <c r="BB227" s="85"/>
      <c r="BC227" s="85"/>
      <c r="BD227" s="85"/>
      <c r="BE227" s="85"/>
      <c r="BF227" s="85"/>
      <c r="BG227" s="85"/>
      <c r="BH227" s="85"/>
      <c r="BI227" s="85"/>
      <c r="BJ227" s="44" t="s">
        <v>4255</v>
      </c>
      <c r="BK227" s="85"/>
      <c r="BL227" s="85"/>
      <c r="BM227" s="85"/>
      <c r="BN227" s="85"/>
      <c r="BO227" s="85"/>
      <c r="BP227" s="85"/>
      <c r="BQ227" s="85"/>
      <c r="BR227" s="85"/>
      <c r="BS227" s="85"/>
      <c r="BT227" s="85"/>
      <c r="BU227" s="85"/>
      <c r="BV227" s="85"/>
      <c r="BW227" s="84"/>
      <c r="BX227" s="84"/>
      <c r="BY227" s="84"/>
      <c r="BZ227" s="86"/>
      <c r="CA227" s="86"/>
      <c r="CB227" s="86"/>
      <c r="CC227" s="86"/>
      <c r="CD227" s="86"/>
      <c r="CE227" s="86"/>
      <c r="CF227" s="86"/>
      <c r="CG227" s="86"/>
      <c r="CH227" s="86"/>
      <c r="CI227" s="86"/>
      <c r="CJ227" s="86"/>
      <c r="CK227" s="86"/>
      <c r="CL227" s="86"/>
      <c r="CM227" s="86"/>
      <c r="CN227" s="86"/>
      <c r="CO227" s="86"/>
      <c r="CP227" s="86"/>
      <c r="CQ227" s="86"/>
      <c r="CR227" s="86"/>
      <c r="CS227" s="46" t="s">
        <v>4256</v>
      </c>
      <c r="CT227" s="86"/>
      <c r="CU227" s="86"/>
      <c r="CV227" s="86"/>
      <c r="CW227" s="86"/>
      <c r="CX227" s="86"/>
      <c r="CY227" s="86"/>
      <c r="CZ227" s="86"/>
      <c r="DA227" s="86"/>
      <c r="DB227" s="86"/>
      <c r="DC227" s="86"/>
      <c r="DD227" s="86"/>
      <c r="DE227" s="86"/>
    </row>
    <row r="228" spans="34:109" hidden="1">
      <c r="AH228" s="84"/>
      <c r="AI228" s="84"/>
      <c r="AJ228" s="84"/>
      <c r="AK228" s="84"/>
      <c r="AL228" s="40" t="str">
        <f t="shared" si="6"/>
        <v/>
      </c>
      <c r="AM228" s="40" t="str">
        <f t="shared" si="7"/>
        <v/>
      </c>
      <c r="AO228" s="84"/>
      <c r="AP228" s="36">
        <v>226</v>
      </c>
      <c r="AQ228" s="85"/>
      <c r="AR228" s="85"/>
      <c r="AS228" s="85"/>
      <c r="AT228" s="85"/>
      <c r="AU228" s="85"/>
      <c r="AV228" s="85"/>
      <c r="AW228" s="85"/>
      <c r="AX228" s="85"/>
      <c r="AY228" s="85"/>
      <c r="AZ228" s="85"/>
      <c r="BA228" s="85"/>
      <c r="BB228" s="85"/>
      <c r="BC228" s="85"/>
      <c r="BD228" s="85"/>
      <c r="BE228" s="85"/>
      <c r="BF228" s="85"/>
      <c r="BG228" s="85"/>
      <c r="BH228" s="85"/>
      <c r="BI228" s="85"/>
      <c r="BJ228" s="44" t="s">
        <v>4257</v>
      </c>
      <c r="BK228" s="85"/>
      <c r="BL228" s="85"/>
      <c r="BM228" s="85"/>
      <c r="BN228" s="85"/>
      <c r="BO228" s="85"/>
      <c r="BP228" s="85"/>
      <c r="BQ228" s="85"/>
      <c r="BR228" s="85"/>
      <c r="BS228" s="85"/>
      <c r="BT228" s="85"/>
      <c r="BU228" s="85"/>
      <c r="BV228" s="85"/>
      <c r="BW228" s="84"/>
      <c r="BX228" s="84"/>
      <c r="BY228" s="84"/>
      <c r="BZ228" s="86"/>
      <c r="CA228" s="86"/>
      <c r="CB228" s="86"/>
      <c r="CC228" s="86"/>
      <c r="CD228" s="86"/>
      <c r="CE228" s="86"/>
      <c r="CF228" s="86"/>
      <c r="CG228" s="86"/>
      <c r="CH228" s="86"/>
      <c r="CI228" s="86"/>
      <c r="CJ228" s="86"/>
      <c r="CK228" s="86"/>
      <c r="CL228" s="86"/>
      <c r="CM228" s="86"/>
      <c r="CN228" s="86"/>
      <c r="CO228" s="86"/>
      <c r="CP228" s="86"/>
      <c r="CQ228" s="86"/>
      <c r="CR228" s="86"/>
      <c r="CS228" s="46" t="s">
        <v>4258</v>
      </c>
      <c r="CT228" s="86"/>
      <c r="CU228" s="86"/>
      <c r="CV228" s="86"/>
      <c r="CW228" s="86"/>
      <c r="CX228" s="86"/>
      <c r="CY228" s="86"/>
      <c r="CZ228" s="86"/>
      <c r="DA228" s="86"/>
      <c r="DB228" s="86"/>
      <c r="DC228" s="86"/>
      <c r="DD228" s="86"/>
      <c r="DE228" s="86"/>
    </row>
    <row r="229" spans="34:109" hidden="1">
      <c r="AH229" s="84"/>
      <c r="AI229" s="84"/>
      <c r="AJ229" s="84"/>
      <c r="AK229" s="84"/>
      <c r="AL229" s="40" t="str">
        <f t="shared" si="6"/>
        <v/>
      </c>
      <c r="AM229" s="40" t="str">
        <f t="shared" si="7"/>
        <v/>
      </c>
      <c r="AO229" s="84"/>
      <c r="AP229" s="36">
        <v>227</v>
      </c>
      <c r="AQ229" s="85"/>
      <c r="AR229" s="85"/>
      <c r="AS229" s="85"/>
      <c r="AT229" s="85"/>
      <c r="AU229" s="85"/>
      <c r="AV229" s="85"/>
      <c r="AW229" s="85"/>
      <c r="AX229" s="85"/>
      <c r="AY229" s="85"/>
      <c r="AZ229" s="85"/>
      <c r="BA229" s="85"/>
      <c r="BB229" s="85"/>
      <c r="BC229" s="85"/>
      <c r="BD229" s="85"/>
      <c r="BE229" s="85"/>
      <c r="BF229" s="85"/>
      <c r="BG229" s="85"/>
      <c r="BH229" s="85"/>
      <c r="BI229" s="85"/>
      <c r="BJ229" s="44" t="s">
        <v>4259</v>
      </c>
      <c r="BK229" s="85"/>
      <c r="BL229" s="85"/>
      <c r="BM229" s="85"/>
      <c r="BN229" s="85"/>
      <c r="BO229" s="85"/>
      <c r="BP229" s="85"/>
      <c r="BQ229" s="85"/>
      <c r="BR229" s="85"/>
      <c r="BS229" s="85"/>
      <c r="BT229" s="85"/>
      <c r="BU229" s="85"/>
      <c r="BV229" s="85"/>
      <c r="BW229" s="84"/>
      <c r="BX229" s="84"/>
      <c r="BY229" s="84"/>
      <c r="BZ229" s="86"/>
      <c r="CA229" s="86"/>
      <c r="CB229" s="86"/>
      <c r="CC229" s="86"/>
      <c r="CD229" s="86"/>
      <c r="CE229" s="86"/>
      <c r="CF229" s="86"/>
      <c r="CG229" s="86"/>
      <c r="CH229" s="86"/>
      <c r="CI229" s="86"/>
      <c r="CJ229" s="86"/>
      <c r="CK229" s="86"/>
      <c r="CL229" s="86"/>
      <c r="CM229" s="86"/>
      <c r="CN229" s="86"/>
      <c r="CO229" s="86"/>
      <c r="CP229" s="86"/>
      <c r="CQ229" s="86"/>
      <c r="CR229" s="86"/>
      <c r="CS229" s="46" t="s">
        <v>4260</v>
      </c>
      <c r="CT229" s="86"/>
      <c r="CU229" s="86"/>
      <c r="CV229" s="86"/>
      <c r="CW229" s="86"/>
      <c r="CX229" s="86"/>
      <c r="CY229" s="86"/>
      <c r="CZ229" s="86"/>
      <c r="DA229" s="86"/>
      <c r="DB229" s="86"/>
      <c r="DC229" s="86"/>
      <c r="DD229" s="86"/>
      <c r="DE229" s="86"/>
    </row>
    <row r="230" spans="34:109" hidden="1">
      <c r="AH230" s="84"/>
      <c r="AI230" s="84"/>
      <c r="AJ230" s="84"/>
      <c r="AK230" s="84"/>
      <c r="AL230" s="40" t="str">
        <f t="shared" si="6"/>
        <v/>
      </c>
      <c r="AM230" s="40" t="str">
        <f t="shared" si="7"/>
        <v/>
      </c>
      <c r="AO230" s="84"/>
      <c r="AP230" s="36">
        <v>228</v>
      </c>
      <c r="AQ230" s="85"/>
      <c r="AR230" s="85"/>
      <c r="AS230" s="85"/>
      <c r="AT230" s="85"/>
      <c r="AU230" s="85"/>
      <c r="AV230" s="85"/>
      <c r="AW230" s="85"/>
      <c r="AX230" s="85"/>
      <c r="AY230" s="85"/>
      <c r="AZ230" s="85"/>
      <c r="BA230" s="85"/>
      <c r="BB230" s="85"/>
      <c r="BC230" s="85"/>
      <c r="BD230" s="85"/>
      <c r="BE230" s="85"/>
      <c r="BF230" s="85"/>
      <c r="BG230" s="85"/>
      <c r="BH230" s="85"/>
      <c r="BI230" s="85"/>
      <c r="BJ230" s="44" t="s">
        <v>4261</v>
      </c>
      <c r="BK230" s="85"/>
      <c r="BL230" s="85"/>
      <c r="BM230" s="85"/>
      <c r="BN230" s="85"/>
      <c r="BO230" s="85"/>
      <c r="BP230" s="85"/>
      <c r="BQ230" s="85"/>
      <c r="BR230" s="85"/>
      <c r="BS230" s="85"/>
      <c r="BT230" s="85"/>
      <c r="BU230" s="85"/>
      <c r="BV230" s="85"/>
      <c r="BW230" s="84"/>
      <c r="BX230" s="84"/>
      <c r="BY230" s="84"/>
      <c r="BZ230" s="86"/>
      <c r="CA230" s="86"/>
      <c r="CB230" s="86"/>
      <c r="CC230" s="86"/>
      <c r="CD230" s="86"/>
      <c r="CE230" s="86"/>
      <c r="CF230" s="86"/>
      <c r="CG230" s="86"/>
      <c r="CH230" s="86"/>
      <c r="CI230" s="86"/>
      <c r="CJ230" s="86"/>
      <c r="CK230" s="86"/>
      <c r="CL230" s="86"/>
      <c r="CM230" s="86"/>
      <c r="CN230" s="86"/>
      <c r="CO230" s="86"/>
      <c r="CP230" s="86"/>
      <c r="CQ230" s="86"/>
      <c r="CR230" s="86"/>
      <c r="CS230" s="46" t="s">
        <v>4262</v>
      </c>
      <c r="CT230" s="86"/>
      <c r="CU230" s="86"/>
      <c r="CV230" s="86"/>
      <c r="CW230" s="86"/>
      <c r="CX230" s="86"/>
      <c r="CY230" s="86"/>
      <c r="CZ230" s="86"/>
      <c r="DA230" s="86"/>
      <c r="DB230" s="86"/>
      <c r="DC230" s="86"/>
      <c r="DD230" s="86"/>
      <c r="DE230" s="86"/>
    </row>
    <row r="231" spans="34:109" hidden="1">
      <c r="AH231" s="84"/>
      <c r="AI231" s="84"/>
      <c r="AJ231" s="84"/>
      <c r="AK231" s="84"/>
      <c r="AL231" s="40" t="str">
        <f t="shared" si="6"/>
        <v/>
      </c>
      <c r="AM231" s="40" t="str">
        <f t="shared" si="7"/>
        <v/>
      </c>
      <c r="AO231" s="84"/>
      <c r="AP231" s="36">
        <v>229</v>
      </c>
      <c r="AQ231" s="85"/>
      <c r="AR231" s="85"/>
      <c r="AS231" s="85"/>
      <c r="AT231" s="85"/>
      <c r="AU231" s="85"/>
      <c r="AV231" s="85"/>
      <c r="AW231" s="85"/>
      <c r="AX231" s="85"/>
      <c r="AY231" s="85"/>
      <c r="AZ231" s="85"/>
      <c r="BA231" s="85"/>
      <c r="BB231" s="85"/>
      <c r="BC231" s="85"/>
      <c r="BD231" s="85"/>
      <c r="BE231" s="85"/>
      <c r="BF231" s="85"/>
      <c r="BG231" s="85"/>
      <c r="BH231" s="85"/>
      <c r="BI231" s="85"/>
      <c r="BJ231" s="44" t="s">
        <v>4263</v>
      </c>
      <c r="BK231" s="85"/>
      <c r="BL231" s="85"/>
      <c r="BM231" s="85"/>
      <c r="BN231" s="85"/>
      <c r="BO231" s="85"/>
      <c r="BP231" s="85"/>
      <c r="BQ231" s="85"/>
      <c r="BR231" s="85"/>
      <c r="BS231" s="85"/>
      <c r="BT231" s="85"/>
      <c r="BU231" s="85"/>
      <c r="BV231" s="85"/>
      <c r="BW231" s="84"/>
      <c r="BX231" s="84"/>
      <c r="BY231" s="84"/>
      <c r="BZ231" s="86"/>
      <c r="CA231" s="86"/>
      <c r="CB231" s="86"/>
      <c r="CC231" s="86"/>
      <c r="CD231" s="86"/>
      <c r="CE231" s="86"/>
      <c r="CF231" s="86"/>
      <c r="CG231" s="86"/>
      <c r="CH231" s="86"/>
      <c r="CI231" s="86"/>
      <c r="CJ231" s="86"/>
      <c r="CK231" s="86"/>
      <c r="CL231" s="86"/>
      <c r="CM231" s="86"/>
      <c r="CN231" s="86"/>
      <c r="CO231" s="86"/>
      <c r="CP231" s="86"/>
      <c r="CQ231" s="86"/>
      <c r="CR231" s="86"/>
      <c r="CS231" s="46" t="s">
        <v>4264</v>
      </c>
      <c r="CT231" s="86"/>
      <c r="CU231" s="86"/>
      <c r="CV231" s="86"/>
      <c r="CW231" s="86"/>
      <c r="CX231" s="86"/>
      <c r="CY231" s="86"/>
      <c r="CZ231" s="86"/>
      <c r="DA231" s="86"/>
      <c r="DB231" s="86"/>
      <c r="DC231" s="86"/>
      <c r="DD231" s="86"/>
      <c r="DE231" s="86"/>
    </row>
    <row r="232" spans="34:109" hidden="1">
      <c r="AH232" s="84"/>
      <c r="AI232" s="84"/>
      <c r="AJ232" s="84"/>
      <c r="AK232" s="84"/>
      <c r="AL232" s="40" t="str">
        <f t="shared" si="6"/>
        <v/>
      </c>
      <c r="AM232" s="40" t="str">
        <f t="shared" si="7"/>
        <v/>
      </c>
      <c r="AO232" s="84"/>
      <c r="AP232" s="36">
        <v>230</v>
      </c>
      <c r="AQ232" s="85"/>
      <c r="AR232" s="85"/>
      <c r="AS232" s="85"/>
      <c r="AT232" s="85"/>
      <c r="AU232" s="85"/>
      <c r="AV232" s="85"/>
      <c r="AW232" s="85"/>
      <c r="AX232" s="85"/>
      <c r="AY232" s="85"/>
      <c r="AZ232" s="85"/>
      <c r="BA232" s="85"/>
      <c r="BB232" s="85"/>
      <c r="BC232" s="85"/>
      <c r="BD232" s="85"/>
      <c r="BE232" s="85"/>
      <c r="BF232" s="85"/>
      <c r="BG232" s="85"/>
      <c r="BH232" s="85"/>
      <c r="BI232" s="85"/>
      <c r="BJ232" s="44" t="s">
        <v>4265</v>
      </c>
      <c r="BK232" s="85"/>
      <c r="BL232" s="85"/>
      <c r="BM232" s="85"/>
      <c r="BN232" s="85"/>
      <c r="BO232" s="85"/>
      <c r="BP232" s="85"/>
      <c r="BQ232" s="85"/>
      <c r="BR232" s="85"/>
      <c r="BS232" s="85"/>
      <c r="BT232" s="85"/>
      <c r="BU232" s="85"/>
      <c r="BV232" s="85"/>
      <c r="BW232" s="84"/>
      <c r="BX232" s="84"/>
      <c r="BY232" s="84"/>
      <c r="BZ232" s="86"/>
      <c r="CA232" s="86"/>
      <c r="CB232" s="86"/>
      <c r="CC232" s="86"/>
      <c r="CD232" s="86"/>
      <c r="CE232" s="86"/>
      <c r="CF232" s="86"/>
      <c r="CG232" s="86"/>
      <c r="CH232" s="86"/>
      <c r="CI232" s="86"/>
      <c r="CJ232" s="86"/>
      <c r="CK232" s="86"/>
      <c r="CL232" s="86"/>
      <c r="CM232" s="86"/>
      <c r="CN232" s="86"/>
      <c r="CO232" s="86"/>
      <c r="CP232" s="86"/>
      <c r="CQ232" s="86"/>
      <c r="CR232" s="86"/>
      <c r="CS232" s="46" t="s">
        <v>4266</v>
      </c>
      <c r="CT232" s="86"/>
      <c r="CU232" s="86"/>
      <c r="CV232" s="86"/>
      <c r="CW232" s="86"/>
      <c r="CX232" s="86"/>
      <c r="CY232" s="86"/>
      <c r="CZ232" s="86"/>
      <c r="DA232" s="86"/>
      <c r="DB232" s="86"/>
      <c r="DC232" s="86"/>
      <c r="DD232" s="86"/>
      <c r="DE232" s="86"/>
    </row>
    <row r="233" spans="34:109" hidden="1">
      <c r="AH233" s="84"/>
      <c r="AI233" s="84"/>
      <c r="AJ233" s="84"/>
      <c r="AK233" s="84"/>
      <c r="AL233" s="40" t="str">
        <f t="shared" si="6"/>
        <v/>
      </c>
      <c r="AM233" s="40" t="str">
        <f t="shared" si="7"/>
        <v/>
      </c>
      <c r="AO233" s="84"/>
      <c r="AP233" s="36">
        <v>231</v>
      </c>
      <c r="AQ233" s="85"/>
      <c r="AR233" s="85"/>
      <c r="AS233" s="85"/>
      <c r="AT233" s="85"/>
      <c r="AU233" s="85"/>
      <c r="AV233" s="85"/>
      <c r="AW233" s="85"/>
      <c r="AX233" s="85"/>
      <c r="AY233" s="85"/>
      <c r="AZ233" s="85"/>
      <c r="BA233" s="85"/>
      <c r="BB233" s="85"/>
      <c r="BC233" s="85"/>
      <c r="BD233" s="85"/>
      <c r="BE233" s="85"/>
      <c r="BF233" s="85"/>
      <c r="BG233" s="85"/>
      <c r="BH233" s="85"/>
      <c r="BI233" s="85"/>
      <c r="BJ233" s="44" t="s">
        <v>4267</v>
      </c>
      <c r="BK233" s="85"/>
      <c r="BL233" s="85"/>
      <c r="BM233" s="85"/>
      <c r="BN233" s="85"/>
      <c r="BO233" s="85"/>
      <c r="BP233" s="85"/>
      <c r="BQ233" s="85"/>
      <c r="BR233" s="85"/>
      <c r="BS233" s="85"/>
      <c r="BT233" s="85"/>
      <c r="BU233" s="85"/>
      <c r="BV233" s="85"/>
      <c r="BW233" s="84"/>
      <c r="BX233" s="84"/>
      <c r="BY233" s="84"/>
      <c r="BZ233" s="86"/>
      <c r="CA233" s="86"/>
      <c r="CB233" s="86"/>
      <c r="CC233" s="86"/>
      <c r="CD233" s="86"/>
      <c r="CE233" s="86"/>
      <c r="CF233" s="86"/>
      <c r="CG233" s="86"/>
      <c r="CH233" s="86"/>
      <c r="CI233" s="86"/>
      <c r="CJ233" s="86"/>
      <c r="CK233" s="86"/>
      <c r="CL233" s="86"/>
      <c r="CM233" s="86"/>
      <c r="CN233" s="86"/>
      <c r="CO233" s="86"/>
      <c r="CP233" s="86"/>
      <c r="CQ233" s="86"/>
      <c r="CR233" s="86"/>
      <c r="CS233" s="46" t="s">
        <v>4268</v>
      </c>
      <c r="CT233" s="86"/>
      <c r="CU233" s="86"/>
      <c r="CV233" s="86"/>
      <c r="CW233" s="86"/>
      <c r="CX233" s="86"/>
      <c r="CY233" s="86"/>
      <c r="CZ233" s="86"/>
      <c r="DA233" s="86"/>
      <c r="DB233" s="86"/>
      <c r="DC233" s="86"/>
      <c r="DD233" s="86"/>
      <c r="DE233" s="86"/>
    </row>
    <row r="234" spans="34:109" hidden="1">
      <c r="AH234" s="84"/>
      <c r="AI234" s="84"/>
      <c r="AJ234" s="84"/>
      <c r="AK234" s="84"/>
      <c r="AL234" s="40" t="str">
        <f t="shared" si="6"/>
        <v/>
      </c>
      <c r="AM234" s="40" t="str">
        <f t="shared" si="7"/>
        <v/>
      </c>
      <c r="AO234" s="84"/>
      <c r="AP234" s="36">
        <v>232</v>
      </c>
      <c r="AQ234" s="85"/>
      <c r="AR234" s="85"/>
      <c r="AS234" s="85"/>
      <c r="AT234" s="85"/>
      <c r="AU234" s="85"/>
      <c r="AV234" s="85"/>
      <c r="AW234" s="85"/>
      <c r="AX234" s="85"/>
      <c r="AY234" s="85"/>
      <c r="AZ234" s="85"/>
      <c r="BA234" s="85"/>
      <c r="BB234" s="85"/>
      <c r="BC234" s="85"/>
      <c r="BD234" s="85"/>
      <c r="BE234" s="85"/>
      <c r="BF234" s="85"/>
      <c r="BG234" s="85"/>
      <c r="BH234" s="85"/>
      <c r="BI234" s="85"/>
      <c r="BJ234" s="44" t="s">
        <v>4269</v>
      </c>
      <c r="BK234" s="85"/>
      <c r="BL234" s="85"/>
      <c r="BM234" s="85"/>
      <c r="BN234" s="85"/>
      <c r="BO234" s="85"/>
      <c r="BP234" s="85"/>
      <c r="BQ234" s="85"/>
      <c r="BR234" s="85"/>
      <c r="BS234" s="85"/>
      <c r="BT234" s="85"/>
      <c r="BU234" s="85"/>
      <c r="BV234" s="85"/>
      <c r="BW234" s="84"/>
      <c r="BX234" s="84"/>
      <c r="BY234" s="84"/>
      <c r="BZ234" s="86"/>
      <c r="CA234" s="86"/>
      <c r="CB234" s="86"/>
      <c r="CC234" s="86"/>
      <c r="CD234" s="86"/>
      <c r="CE234" s="86"/>
      <c r="CF234" s="86"/>
      <c r="CG234" s="86"/>
      <c r="CH234" s="86"/>
      <c r="CI234" s="86"/>
      <c r="CJ234" s="86"/>
      <c r="CK234" s="86"/>
      <c r="CL234" s="86"/>
      <c r="CM234" s="86"/>
      <c r="CN234" s="86"/>
      <c r="CO234" s="86"/>
      <c r="CP234" s="86"/>
      <c r="CQ234" s="86"/>
      <c r="CR234" s="86"/>
      <c r="CS234" s="46" t="s">
        <v>4270</v>
      </c>
      <c r="CT234" s="86"/>
      <c r="CU234" s="86"/>
      <c r="CV234" s="86"/>
      <c r="CW234" s="86"/>
      <c r="CX234" s="86"/>
      <c r="CY234" s="86"/>
      <c r="CZ234" s="86"/>
      <c r="DA234" s="86"/>
      <c r="DB234" s="86"/>
      <c r="DC234" s="86"/>
      <c r="DD234" s="86"/>
      <c r="DE234" s="86"/>
    </row>
    <row r="235" spans="34:109" hidden="1">
      <c r="AH235" s="84"/>
      <c r="AI235" s="84"/>
      <c r="AJ235" s="84"/>
      <c r="AK235" s="84"/>
      <c r="AL235" s="40" t="str">
        <f t="shared" si="6"/>
        <v/>
      </c>
      <c r="AM235" s="40" t="str">
        <f t="shared" si="7"/>
        <v/>
      </c>
      <c r="AO235" s="84"/>
      <c r="AP235" s="36">
        <v>233</v>
      </c>
      <c r="AQ235" s="85"/>
      <c r="AR235" s="85"/>
      <c r="AS235" s="85"/>
      <c r="AT235" s="85"/>
      <c r="AU235" s="85"/>
      <c r="AV235" s="85"/>
      <c r="AW235" s="85"/>
      <c r="AX235" s="85"/>
      <c r="AY235" s="85"/>
      <c r="AZ235" s="85"/>
      <c r="BA235" s="85"/>
      <c r="BB235" s="85"/>
      <c r="BC235" s="85"/>
      <c r="BD235" s="85"/>
      <c r="BE235" s="85"/>
      <c r="BF235" s="85"/>
      <c r="BG235" s="85"/>
      <c r="BH235" s="85"/>
      <c r="BI235" s="85"/>
      <c r="BJ235" s="44" t="s">
        <v>4271</v>
      </c>
      <c r="BK235" s="85"/>
      <c r="BL235" s="85"/>
      <c r="BM235" s="85"/>
      <c r="BN235" s="85"/>
      <c r="BO235" s="85"/>
      <c r="BP235" s="85"/>
      <c r="BQ235" s="85"/>
      <c r="BR235" s="85"/>
      <c r="BS235" s="85"/>
      <c r="BT235" s="85"/>
      <c r="BU235" s="85"/>
      <c r="BV235" s="85"/>
      <c r="BW235" s="84"/>
      <c r="BX235" s="84"/>
      <c r="BY235" s="84"/>
      <c r="BZ235" s="86"/>
      <c r="CA235" s="86"/>
      <c r="CB235" s="86"/>
      <c r="CC235" s="86"/>
      <c r="CD235" s="86"/>
      <c r="CE235" s="86"/>
      <c r="CF235" s="86"/>
      <c r="CG235" s="86"/>
      <c r="CH235" s="86"/>
      <c r="CI235" s="86"/>
      <c r="CJ235" s="86"/>
      <c r="CK235" s="86"/>
      <c r="CL235" s="86"/>
      <c r="CM235" s="86"/>
      <c r="CN235" s="86"/>
      <c r="CO235" s="86"/>
      <c r="CP235" s="86"/>
      <c r="CQ235" s="86"/>
      <c r="CR235" s="86"/>
      <c r="CS235" s="46" t="s">
        <v>4272</v>
      </c>
      <c r="CT235" s="86"/>
      <c r="CU235" s="86"/>
      <c r="CV235" s="86"/>
      <c r="CW235" s="86"/>
      <c r="CX235" s="86"/>
      <c r="CY235" s="86"/>
      <c r="CZ235" s="86"/>
      <c r="DA235" s="86"/>
      <c r="DB235" s="86"/>
      <c r="DC235" s="86"/>
      <c r="DD235" s="86"/>
      <c r="DE235" s="86"/>
    </row>
    <row r="236" spans="34:109" hidden="1">
      <c r="AH236" s="84"/>
      <c r="AI236" s="84"/>
      <c r="AJ236" s="84"/>
      <c r="AK236" s="84"/>
      <c r="AL236" s="40" t="str">
        <f t="shared" si="6"/>
        <v/>
      </c>
      <c r="AM236" s="40" t="str">
        <f t="shared" si="7"/>
        <v/>
      </c>
      <c r="AO236" s="84"/>
      <c r="AP236" s="36">
        <v>234</v>
      </c>
      <c r="AQ236" s="85"/>
      <c r="AR236" s="85"/>
      <c r="AS236" s="85"/>
      <c r="AT236" s="85"/>
      <c r="AU236" s="85"/>
      <c r="AV236" s="85"/>
      <c r="AW236" s="85"/>
      <c r="AX236" s="85"/>
      <c r="AY236" s="85"/>
      <c r="AZ236" s="85"/>
      <c r="BA236" s="85"/>
      <c r="BB236" s="85"/>
      <c r="BC236" s="85"/>
      <c r="BD236" s="85"/>
      <c r="BE236" s="85"/>
      <c r="BF236" s="85"/>
      <c r="BG236" s="85"/>
      <c r="BH236" s="85"/>
      <c r="BI236" s="85"/>
      <c r="BJ236" s="44" t="s">
        <v>4273</v>
      </c>
      <c r="BK236" s="85"/>
      <c r="BL236" s="85"/>
      <c r="BM236" s="85"/>
      <c r="BN236" s="85"/>
      <c r="BO236" s="85"/>
      <c r="BP236" s="85"/>
      <c r="BQ236" s="85"/>
      <c r="BR236" s="85"/>
      <c r="BS236" s="85"/>
      <c r="BT236" s="85"/>
      <c r="BU236" s="85"/>
      <c r="BV236" s="85"/>
      <c r="BW236" s="84"/>
      <c r="BX236" s="84"/>
      <c r="BY236" s="84"/>
      <c r="BZ236" s="86"/>
      <c r="CA236" s="86"/>
      <c r="CB236" s="86"/>
      <c r="CC236" s="86"/>
      <c r="CD236" s="86"/>
      <c r="CE236" s="86"/>
      <c r="CF236" s="86"/>
      <c r="CG236" s="86"/>
      <c r="CH236" s="86"/>
      <c r="CI236" s="86"/>
      <c r="CJ236" s="86"/>
      <c r="CK236" s="86"/>
      <c r="CL236" s="86"/>
      <c r="CM236" s="86"/>
      <c r="CN236" s="86"/>
      <c r="CO236" s="86"/>
      <c r="CP236" s="86"/>
      <c r="CQ236" s="86"/>
      <c r="CR236" s="86"/>
      <c r="CS236" s="46" t="s">
        <v>4274</v>
      </c>
      <c r="CT236" s="86"/>
      <c r="CU236" s="86"/>
      <c r="CV236" s="86"/>
      <c r="CW236" s="86"/>
      <c r="CX236" s="86"/>
      <c r="CY236" s="86"/>
      <c r="CZ236" s="86"/>
      <c r="DA236" s="86"/>
      <c r="DB236" s="86"/>
      <c r="DC236" s="86"/>
      <c r="DD236" s="86"/>
      <c r="DE236" s="86"/>
    </row>
    <row r="237" spans="34:109" hidden="1">
      <c r="AH237" s="84"/>
      <c r="AI237" s="84"/>
      <c r="AJ237" s="84"/>
      <c r="AK237" s="84"/>
      <c r="AL237" s="40" t="str">
        <f t="shared" si="6"/>
        <v/>
      </c>
      <c r="AM237" s="40" t="str">
        <f t="shared" si="7"/>
        <v/>
      </c>
      <c r="AO237" s="84"/>
      <c r="AP237" s="36">
        <v>235</v>
      </c>
      <c r="AQ237" s="85"/>
      <c r="AR237" s="85"/>
      <c r="AS237" s="85"/>
      <c r="AT237" s="85"/>
      <c r="AU237" s="85"/>
      <c r="AV237" s="85"/>
      <c r="AW237" s="85"/>
      <c r="AX237" s="85"/>
      <c r="AY237" s="85"/>
      <c r="AZ237" s="85"/>
      <c r="BA237" s="85"/>
      <c r="BB237" s="85"/>
      <c r="BC237" s="85"/>
      <c r="BD237" s="85"/>
      <c r="BE237" s="85"/>
      <c r="BF237" s="85"/>
      <c r="BG237" s="85"/>
      <c r="BH237" s="85"/>
      <c r="BI237" s="85"/>
      <c r="BJ237" s="44" t="s">
        <v>4275</v>
      </c>
      <c r="BK237" s="85"/>
      <c r="BL237" s="85"/>
      <c r="BM237" s="85"/>
      <c r="BN237" s="85"/>
      <c r="BO237" s="85"/>
      <c r="BP237" s="85"/>
      <c r="BQ237" s="85"/>
      <c r="BR237" s="85"/>
      <c r="BS237" s="85"/>
      <c r="BT237" s="85"/>
      <c r="BU237" s="85"/>
      <c r="BV237" s="85"/>
      <c r="BW237" s="84"/>
      <c r="BX237" s="84"/>
      <c r="BY237" s="84"/>
      <c r="BZ237" s="86"/>
      <c r="CA237" s="86"/>
      <c r="CB237" s="86"/>
      <c r="CC237" s="86"/>
      <c r="CD237" s="86"/>
      <c r="CE237" s="86"/>
      <c r="CF237" s="86"/>
      <c r="CG237" s="86"/>
      <c r="CH237" s="86"/>
      <c r="CI237" s="86"/>
      <c r="CJ237" s="86"/>
      <c r="CK237" s="86"/>
      <c r="CL237" s="86"/>
      <c r="CM237" s="86"/>
      <c r="CN237" s="86"/>
      <c r="CO237" s="86"/>
      <c r="CP237" s="86"/>
      <c r="CQ237" s="86"/>
      <c r="CR237" s="86"/>
      <c r="CS237" s="46" t="s">
        <v>4276</v>
      </c>
      <c r="CT237" s="86"/>
      <c r="CU237" s="86"/>
      <c r="CV237" s="86"/>
      <c r="CW237" s="86"/>
      <c r="CX237" s="86"/>
      <c r="CY237" s="86"/>
      <c r="CZ237" s="86"/>
      <c r="DA237" s="86"/>
      <c r="DB237" s="86"/>
      <c r="DC237" s="86"/>
      <c r="DD237" s="86"/>
      <c r="DE237" s="86"/>
    </row>
    <row r="238" spans="34:109" hidden="1">
      <c r="AH238" s="84"/>
      <c r="AI238" s="84"/>
      <c r="AJ238" s="84"/>
      <c r="AK238" s="84"/>
      <c r="AL238" s="40" t="str">
        <f t="shared" si="6"/>
        <v/>
      </c>
      <c r="AM238" s="40" t="str">
        <f t="shared" si="7"/>
        <v/>
      </c>
      <c r="AO238" s="84"/>
      <c r="AP238" s="36">
        <v>236</v>
      </c>
      <c r="AQ238" s="85"/>
      <c r="AR238" s="85"/>
      <c r="AS238" s="85"/>
      <c r="AT238" s="85"/>
      <c r="AU238" s="85"/>
      <c r="AV238" s="85"/>
      <c r="AW238" s="85"/>
      <c r="AX238" s="85"/>
      <c r="AY238" s="85"/>
      <c r="AZ238" s="85"/>
      <c r="BA238" s="85"/>
      <c r="BB238" s="85"/>
      <c r="BC238" s="85"/>
      <c r="BD238" s="85"/>
      <c r="BE238" s="85"/>
      <c r="BF238" s="85"/>
      <c r="BG238" s="85"/>
      <c r="BH238" s="85"/>
      <c r="BI238" s="85"/>
      <c r="BJ238" s="44" t="s">
        <v>4277</v>
      </c>
      <c r="BK238" s="85"/>
      <c r="BL238" s="85"/>
      <c r="BM238" s="85"/>
      <c r="BN238" s="85"/>
      <c r="BO238" s="85"/>
      <c r="BP238" s="85"/>
      <c r="BQ238" s="85"/>
      <c r="BR238" s="85"/>
      <c r="BS238" s="85"/>
      <c r="BT238" s="85"/>
      <c r="BU238" s="85"/>
      <c r="BV238" s="85"/>
      <c r="BW238" s="84"/>
      <c r="BX238" s="84"/>
      <c r="BY238" s="84"/>
      <c r="BZ238" s="86"/>
      <c r="CA238" s="86"/>
      <c r="CB238" s="86"/>
      <c r="CC238" s="86"/>
      <c r="CD238" s="86"/>
      <c r="CE238" s="86"/>
      <c r="CF238" s="86"/>
      <c r="CG238" s="86"/>
      <c r="CH238" s="86"/>
      <c r="CI238" s="86"/>
      <c r="CJ238" s="86"/>
      <c r="CK238" s="86"/>
      <c r="CL238" s="86"/>
      <c r="CM238" s="86"/>
      <c r="CN238" s="86"/>
      <c r="CO238" s="86"/>
      <c r="CP238" s="86"/>
      <c r="CQ238" s="86"/>
      <c r="CR238" s="86"/>
      <c r="CS238" s="46" t="s">
        <v>4278</v>
      </c>
      <c r="CT238" s="86"/>
      <c r="CU238" s="86"/>
      <c r="CV238" s="86"/>
      <c r="CW238" s="86"/>
      <c r="CX238" s="86"/>
      <c r="CY238" s="86"/>
      <c r="CZ238" s="86"/>
      <c r="DA238" s="86"/>
      <c r="DB238" s="86"/>
      <c r="DC238" s="86"/>
      <c r="DD238" s="86"/>
      <c r="DE238" s="86"/>
    </row>
    <row r="239" spans="34:109" hidden="1">
      <c r="AH239" s="84"/>
      <c r="AI239" s="84"/>
      <c r="AJ239" s="84"/>
      <c r="AK239" s="84"/>
      <c r="AL239" s="40" t="str">
        <f t="shared" si="6"/>
        <v/>
      </c>
      <c r="AM239" s="40" t="str">
        <f t="shared" si="7"/>
        <v/>
      </c>
      <c r="AO239" s="84"/>
      <c r="AP239" s="36">
        <v>237</v>
      </c>
      <c r="AQ239" s="85"/>
      <c r="AR239" s="85"/>
      <c r="AS239" s="85"/>
      <c r="AT239" s="85"/>
      <c r="AU239" s="85"/>
      <c r="AV239" s="85"/>
      <c r="AW239" s="85"/>
      <c r="AX239" s="85"/>
      <c r="AY239" s="85"/>
      <c r="AZ239" s="85"/>
      <c r="BA239" s="85"/>
      <c r="BB239" s="85"/>
      <c r="BC239" s="85"/>
      <c r="BD239" s="85"/>
      <c r="BE239" s="85"/>
      <c r="BF239" s="85"/>
      <c r="BG239" s="85"/>
      <c r="BH239" s="85"/>
      <c r="BI239" s="85"/>
      <c r="BJ239" s="44" t="s">
        <v>4279</v>
      </c>
      <c r="BK239" s="85"/>
      <c r="BL239" s="85"/>
      <c r="BM239" s="85"/>
      <c r="BN239" s="85"/>
      <c r="BO239" s="85"/>
      <c r="BP239" s="85"/>
      <c r="BQ239" s="85"/>
      <c r="BR239" s="85"/>
      <c r="BS239" s="85"/>
      <c r="BT239" s="85"/>
      <c r="BU239" s="85"/>
      <c r="BV239" s="85"/>
      <c r="BW239" s="84"/>
      <c r="BX239" s="84"/>
      <c r="BY239" s="84"/>
      <c r="BZ239" s="86"/>
      <c r="CA239" s="86"/>
      <c r="CB239" s="86"/>
      <c r="CC239" s="86"/>
      <c r="CD239" s="86"/>
      <c r="CE239" s="86"/>
      <c r="CF239" s="86"/>
      <c r="CG239" s="86"/>
      <c r="CH239" s="86"/>
      <c r="CI239" s="86"/>
      <c r="CJ239" s="86"/>
      <c r="CK239" s="86"/>
      <c r="CL239" s="86"/>
      <c r="CM239" s="86"/>
      <c r="CN239" s="86"/>
      <c r="CO239" s="86"/>
      <c r="CP239" s="86"/>
      <c r="CQ239" s="86"/>
      <c r="CR239" s="86"/>
      <c r="CS239" s="46" t="s">
        <v>4280</v>
      </c>
      <c r="CT239" s="86"/>
      <c r="CU239" s="86"/>
      <c r="CV239" s="86"/>
      <c r="CW239" s="86"/>
      <c r="CX239" s="86"/>
      <c r="CY239" s="86"/>
      <c r="CZ239" s="86"/>
      <c r="DA239" s="86"/>
      <c r="DB239" s="86"/>
      <c r="DC239" s="86"/>
      <c r="DD239" s="86"/>
      <c r="DE239" s="86"/>
    </row>
    <row r="240" spans="34:109" hidden="1">
      <c r="AH240" s="84"/>
      <c r="AI240" s="84"/>
      <c r="AJ240" s="84"/>
      <c r="AK240" s="84"/>
      <c r="AL240" s="40" t="str">
        <f t="shared" si="6"/>
        <v/>
      </c>
      <c r="AM240" s="40" t="str">
        <f t="shared" si="7"/>
        <v/>
      </c>
      <c r="AO240" s="84"/>
      <c r="AP240" s="36">
        <v>238</v>
      </c>
      <c r="AQ240" s="85"/>
      <c r="AR240" s="85"/>
      <c r="AS240" s="85"/>
      <c r="AT240" s="85"/>
      <c r="AU240" s="85"/>
      <c r="AV240" s="85"/>
      <c r="AW240" s="85"/>
      <c r="AX240" s="85"/>
      <c r="AY240" s="85"/>
      <c r="AZ240" s="85"/>
      <c r="BA240" s="85"/>
      <c r="BB240" s="85"/>
      <c r="BC240" s="85"/>
      <c r="BD240" s="85"/>
      <c r="BE240" s="85"/>
      <c r="BF240" s="85"/>
      <c r="BG240" s="85"/>
      <c r="BH240" s="85"/>
      <c r="BI240" s="85"/>
      <c r="BJ240" s="44" t="s">
        <v>4281</v>
      </c>
      <c r="BK240" s="85"/>
      <c r="BL240" s="85"/>
      <c r="BM240" s="85"/>
      <c r="BN240" s="85"/>
      <c r="BO240" s="85"/>
      <c r="BP240" s="85"/>
      <c r="BQ240" s="85"/>
      <c r="BR240" s="85"/>
      <c r="BS240" s="85"/>
      <c r="BT240" s="85"/>
      <c r="BU240" s="85"/>
      <c r="BV240" s="85"/>
      <c r="BW240" s="84"/>
      <c r="BX240" s="84"/>
      <c r="BY240" s="84"/>
      <c r="BZ240" s="86"/>
      <c r="CA240" s="86"/>
      <c r="CB240" s="86"/>
      <c r="CC240" s="86"/>
      <c r="CD240" s="86"/>
      <c r="CE240" s="86"/>
      <c r="CF240" s="86"/>
      <c r="CG240" s="86"/>
      <c r="CH240" s="86"/>
      <c r="CI240" s="86"/>
      <c r="CJ240" s="86"/>
      <c r="CK240" s="86"/>
      <c r="CL240" s="86"/>
      <c r="CM240" s="86"/>
      <c r="CN240" s="86"/>
      <c r="CO240" s="86"/>
      <c r="CP240" s="86"/>
      <c r="CQ240" s="86"/>
      <c r="CR240" s="86"/>
      <c r="CS240" s="46" t="s">
        <v>4282</v>
      </c>
      <c r="CT240" s="86"/>
      <c r="CU240" s="86"/>
      <c r="CV240" s="86"/>
      <c r="CW240" s="86"/>
      <c r="CX240" s="86"/>
      <c r="CY240" s="86"/>
      <c r="CZ240" s="86"/>
      <c r="DA240" s="86"/>
      <c r="DB240" s="86"/>
      <c r="DC240" s="86"/>
      <c r="DD240" s="86"/>
      <c r="DE240" s="86"/>
    </row>
    <row r="241" spans="34:109" hidden="1">
      <c r="AH241" s="84"/>
      <c r="AI241" s="84"/>
      <c r="AJ241" s="84"/>
      <c r="AK241" s="84"/>
      <c r="AL241" s="40" t="str">
        <f t="shared" si="6"/>
        <v/>
      </c>
      <c r="AM241" s="40" t="str">
        <f t="shared" si="7"/>
        <v/>
      </c>
      <c r="AO241" s="84"/>
      <c r="AP241" s="36">
        <v>239</v>
      </c>
      <c r="AQ241" s="85"/>
      <c r="AR241" s="85"/>
      <c r="AS241" s="85"/>
      <c r="AT241" s="85"/>
      <c r="AU241" s="85"/>
      <c r="AV241" s="85"/>
      <c r="AW241" s="85"/>
      <c r="AX241" s="85"/>
      <c r="AY241" s="85"/>
      <c r="AZ241" s="85"/>
      <c r="BA241" s="85"/>
      <c r="BB241" s="85"/>
      <c r="BC241" s="85"/>
      <c r="BD241" s="85"/>
      <c r="BE241" s="85"/>
      <c r="BF241" s="85"/>
      <c r="BG241" s="85"/>
      <c r="BH241" s="85"/>
      <c r="BI241" s="85"/>
      <c r="BJ241" s="44" t="s">
        <v>4283</v>
      </c>
      <c r="BK241" s="85"/>
      <c r="BL241" s="85"/>
      <c r="BM241" s="85"/>
      <c r="BN241" s="85"/>
      <c r="BO241" s="85"/>
      <c r="BP241" s="85"/>
      <c r="BQ241" s="85"/>
      <c r="BR241" s="85"/>
      <c r="BS241" s="85"/>
      <c r="BT241" s="85"/>
      <c r="BU241" s="85"/>
      <c r="BV241" s="85"/>
      <c r="BW241" s="84"/>
      <c r="BX241" s="84"/>
      <c r="BY241" s="84"/>
      <c r="BZ241" s="86"/>
      <c r="CA241" s="86"/>
      <c r="CB241" s="86"/>
      <c r="CC241" s="86"/>
      <c r="CD241" s="86"/>
      <c r="CE241" s="86"/>
      <c r="CF241" s="86"/>
      <c r="CG241" s="86"/>
      <c r="CH241" s="86"/>
      <c r="CI241" s="86"/>
      <c r="CJ241" s="86"/>
      <c r="CK241" s="86"/>
      <c r="CL241" s="86"/>
      <c r="CM241" s="86"/>
      <c r="CN241" s="86"/>
      <c r="CO241" s="86"/>
      <c r="CP241" s="86"/>
      <c r="CQ241" s="86"/>
      <c r="CR241" s="86"/>
      <c r="CS241" s="96" t="s">
        <v>4284</v>
      </c>
      <c r="CT241" s="86"/>
      <c r="CU241" s="86"/>
      <c r="CV241" s="86"/>
      <c r="CW241" s="86"/>
      <c r="CX241" s="86"/>
      <c r="CY241" s="86"/>
      <c r="CZ241" s="86"/>
      <c r="DA241" s="86"/>
      <c r="DB241" s="86"/>
      <c r="DC241" s="86"/>
      <c r="DD241" s="86"/>
      <c r="DE241" s="86"/>
    </row>
    <row r="242" spans="34:109" hidden="1">
      <c r="AH242" s="84"/>
      <c r="AI242" s="84"/>
      <c r="AJ242" s="84"/>
      <c r="AK242" s="84"/>
      <c r="AL242" s="40" t="str">
        <f t="shared" si="6"/>
        <v/>
      </c>
      <c r="AM242" s="40" t="str">
        <f t="shared" si="7"/>
        <v/>
      </c>
      <c r="AO242" s="84"/>
      <c r="AP242" s="36">
        <v>240</v>
      </c>
      <c r="AQ242" s="85"/>
      <c r="AR242" s="85"/>
      <c r="AS242" s="85"/>
      <c r="AT242" s="85"/>
      <c r="AU242" s="85"/>
      <c r="AV242" s="85"/>
      <c r="AW242" s="85"/>
      <c r="AX242" s="85"/>
      <c r="AY242" s="85"/>
      <c r="AZ242" s="85"/>
      <c r="BA242" s="85"/>
      <c r="BB242" s="85"/>
      <c r="BC242" s="85"/>
      <c r="BD242" s="85"/>
      <c r="BE242" s="85"/>
      <c r="BF242" s="85"/>
      <c r="BG242" s="85"/>
      <c r="BH242" s="85"/>
      <c r="BI242" s="85"/>
      <c r="BJ242" s="44" t="s">
        <v>4285</v>
      </c>
      <c r="BK242" s="85"/>
      <c r="BL242" s="85"/>
      <c r="BM242" s="85"/>
      <c r="BN242" s="85"/>
      <c r="BO242" s="85"/>
      <c r="BP242" s="85"/>
      <c r="BQ242" s="85"/>
      <c r="BR242" s="85"/>
      <c r="BS242" s="85"/>
      <c r="BT242" s="85"/>
      <c r="BU242" s="85"/>
      <c r="BV242" s="85"/>
      <c r="BW242" s="84"/>
      <c r="BX242" s="84"/>
      <c r="BY242" s="84"/>
      <c r="BZ242" s="86"/>
      <c r="CA242" s="86"/>
      <c r="CB242" s="86"/>
      <c r="CC242" s="86"/>
      <c r="CD242" s="86"/>
      <c r="CE242" s="86"/>
      <c r="CF242" s="86"/>
      <c r="CG242" s="86"/>
      <c r="CH242" s="86"/>
      <c r="CI242" s="86"/>
      <c r="CJ242" s="86"/>
      <c r="CK242" s="86"/>
      <c r="CL242" s="86"/>
      <c r="CM242" s="86"/>
      <c r="CN242" s="86"/>
      <c r="CO242" s="86"/>
      <c r="CP242" s="86"/>
      <c r="CQ242" s="86"/>
      <c r="CR242" s="86"/>
      <c r="CS242" s="46" t="s">
        <v>4286</v>
      </c>
      <c r="CT242" s="86"/>
      <c r="CU242" s="86"/>
      <c r="CV242" s="86"/>
      <c r="CW242" s="86"/>
      <c r="CX242" s="86"/>
      <c r="CY242" s="86"/>
      <c r="CZ242" s="86"/>
      <c r="DA242" s="86"/>
      <c r="DB242" s="86"/>
      <c r="DC242" s="86"/>
      <c r="DD242" s="86"/>
      <c r="DE242" s="86"/>
    </row>
    <row r="243" spans="34:109" hidden="1">
      <c r="AH243" s="84"/>
      <c r="AI243" s="84"/>
      <c r="AJ243" s="84"/>
      <c r="AK243" s="84"/>
      <c r="AL243" s="40" t="str">
        <f t="shared" si="6"/>
        <v/>
      </c>
      <c r="AM243" s="40" t="str">
        <f t="shared" si="7"/>
        <v/>
      </c>
      <c r="AO243" s="84"/>
      <c r="AP243" s="36">
        <v>241</v>
      </c>
      <c r="AQ243" s="85"/>
      <c r="AR243" s="85"/>
      <c r="AS243" s="85"/>
      <c r="AT243" s="85"/>
      <c r="AU243" s="85"/>
      <c r="AV243" s="85"/>
      <c r="AW243" s="85"/>
      <c r="AX243" s="85"/>
      <c r="AY243" s="85"/>
      <c r="AZ243" s="85"/>
      <c r="BA243" s="85"/>
      <c r="BB243" s="85"/>
      <c r="BC243" s="85"/>
      <c r="BD243" s="85"/>
      <c r="BE243" s="85"/>
      <c r="BF243" s="85"/>
      <c r="BG243" s="85"/>
      <c r="BH243" s="85"/>
      <c r="BI243" s="85"/>
      <c r="BJ243" s="44" t="s">
        <v>4287</v>
      </c>
      <c r="BK243" s="85"/>
      <c r="BL243" s="85"/>
      <c r="BM243" s="85"/>
      <c r="BN243" s="85"/>
      <c r="BO243" s="85"/>
      <c r="BP243" s="85"/>
      <c r="BQ243" s="85"/>
      <c r="BR243" s="85"/>
      <c r="BS243" s="85"/>
      <c r="BT243" s="85"/>
      <c r="BU243" s="85"/>
      <c r="BV243" s="85"/>
      <c r="BW243" s="84"/>
      <c r="BX243" s="84"/>
      <c r="BY243" s="84"/>
      <c r="BZ243" s="86"/>
      <c r="CA243" s="86"/>
      <c r="CB243" s="86"/>
      <c r="CC243" s="86"/>
      <c r="CD243" s="86"/>
      <c r="CE243" s="86"/>
      <c r="CF243" s="86"/>
      <c r="CG243" s="86"/>
      <c r="CH243" s="86"/>
      <c r="CI243" s="86"/>
      <c r="CJ243" s="86"/>
      <c r="CK243" s="86"/>
      <c r="CL243" s="86"/>
      <c r="CM243" s="86"/>
      <c r="CN243" s="86"/>
      <c r="CO243" s="86"/>
      <c r="CP243" s="86"/>
      <c r="CQ243" s="86"/>
      <c r="CR243" s="86"/>
      <c r="CS243" s="46" t="s">
        <v>4288</v>
      </c>
      <c r="CT243" s="86"/>
      <c r="CU243" s="86"/>
      <c r="CV243" s="86"/>
      <c r="CW243" s="86"/>
      <c r="CX243" s="86"/>
      <c r="CY243" s="86"/>
      <c r="CZ243" s="86"/>
      <c r="DA243" s="86"/>
      <c r="DB243" s="86"/>
      <c r="DC243" s="86"/>
      <c r="DD243" s="86"/>
      <c r="DE243" s="86"/>
    </row>
    <row r="244" spans="34:109" hidden="1">
      <c r="AH244" s="84"/>
      <c r="AI244" s="84"/>
      <c r="AJ244" s="84"/>
      <c r="AK244" s="84"/>
      <c r="AL244" s="40" t="str">
        <f t="shared" si="6"/>
        <v/>
      </c>
      <c r="AM244" s="40" t="str">
        <f t="shared" si="7"/>
        <v/>
      </c>
      <c r="AO244" s="84"/>
      <c r="AP244" s="36">
        <v>242</v>
      </c>
      <c r="AQ244" s="85"/>
      <c r="AR244" s="85"/>
      <c r="AS244" s="85"/>
      <c r="AT244" s="85"/>
      <c r="AU244" s="85"/>
      <c r="AV244" s="85"/>
      <c r="AW244" s="85"/>
      <c r="AX244" s="85"/>
      <c r="AY244" s="85"/>
      <c r="AZ244" s="85"/>
      <c r="BA244" s="85"/>
      <c r="BB244" s="85"/>
      <c r="BC244" s="85"/>
      <c r="BD244" s="85"/>
      <c r="BE244" s="85"/>
      <c r="BF244" s="85"/>
      <c r="BG244" s="85"/>
      <c r="BH244" s="85"/>
      <c r="BI244" s="85"/>
      <c r="BJ244" s="44" t="s">
        <v>4289</v>
      </c>
      <c r="BK244" s="85"/>
      <c r="BL244" s="85"/>
      <c r="BM244" s="85"/>
      <c r="BN244" s="85"/>
      <c r="BO244" s="85"/>
      <c r="BP244" s="85"/>
      <c r="BQ244" s="85"/>
      <c r="BR244" s="85"/>
      <c r="BS244" s="85"/>
      <c r="BT244" s="85"/>
      <c r="BU244" s="85"/>
      <c r="BV244" s="85"/>
      <c r="BW244" s="84"/>
      <c r="BX244" s="84"/>
      <c r="BY244" s="84"/>
      <c r="BZ244" s="86"/>
      <c r="CA244" s="86"/>
      <c r="CB244" s="86"/>
      <c r="CC244" s="86"/>
      <c r="CD244" s="86"/>
      <c r="CE244" s="86"/>
      <c r="CF244" s="86"/>
      <c r="CG244" s="86"/>
      <c r="CH244" s="86"/>
      <c r="CI244" s="86"/>
      <c r="CJ244" s="86"/>
      <c r="CK244" s="86"/>
      <c r="CL244" s="86"/>
      <c r="CM244" s="86"/>
      <c r="CN244" s="86"/>
      <c r="CO244" s="86"/>
      <c r="CP244" s="86"/>
      <c r="CQ244" s="86"/>
      <c r="CR244" s="86"/>
      <c r="CS244" s="46" t="s">
        <v>4290</v>
      </c>
      <c r="CT244" s="86"/>
      <c r="CU244" s="86"/>
      <c r="CV244" s="86"/>
      <c r="CW244" s="86"/>
      <c r="CX244" s="86"/>
      <c r="CY244" s="86"/>
      <c r="CZ244" s="86"/>
      <c r="DA244" s="86"/>
      <c r="DB244" s="86"/>
      <c r="DC244" s="86"/>
      <c r="DD244" s="86"/>
      <c r="DE244" s="86"/>
    </row>
    <row r="245" spans="34:109" hidden="1">
      <c r="AH245" s="84"/>
      <c r="AI245" s="84"/>
      <c r="AJ245" s="84"/>
      <c r="AK245" s="84"/>
      <c r="AL245" s="40" t="str">
        <f t="shared" si="6"/>
        <v/>
      </c>
      <c r="AM245" s="40" t="str">
        <f t="shared" si="7"/>
        <v/>
      </c>
      <c r="AO245" s="84"/>
      <c r="AP245" s="36">
        <v>243</v>
      </c>
      <c r="AQ245" s="85"/>
      <c r="AR245" s="85"/>
      <c r="AS245" s="85"/>
      <c r="AT245" s="85"/>
      <c r="AU245" s="85"/>
      <c r="AV245" s="85"/>
      <c r="AW245" s="85"/>
      <c r="AX245" s="85"/>
      <c r="AY245" s="85"/>
      <c r="AZ245" s="85"/>
      <c r="BA245" s="85"/>
      <c r="BB245" s="85"/>
      <c r="BC245" s="85"/>
      <c r="BD245" s="85"/>
      <c r="BE245" s="85"/>
      <c r="BF245" s="85"/>
      <c r="BG245" s="85"/>
      <c r="BH245" s="85"/>
      <c r="BI245" s="85"/>
      <c r="BJ245" s="44" t="s">
        <v>4291</v>
      </c>
      <c r="BK245" s="85"/>
      <c r="BL245" s="85"/>
      <c r="BM245" s="85"/>
      <c r="BN245" s="85"/>
      <c r="BO245" s="85"/>
      <c r="BP245" s="85"/>
      <c r="BQ245" s="85"/>
      <c r="BR245" s="85"/>
      <c r="BS245" s="85"/>
      <c r="BT245" s="85"/>
      <c r="BU245" s="85"/>
      <c r="BV245" s="85"/>
      <c r="BW245" s="84"/>
      <c r="BX245" s="84"/>
      <c r="BY245" s="84"/>
      <c r="BZ245" s="86"/>
      <c r="CA245" s="86"/>
      <c r="CB245" s="86"/>
      <c r="CC245" s="86"/>
      <c r="CD245" s="86"/>
      <c r="CE245" s="86"/>
      <c r="CF245" s="86"/>
      <c r="CG245" s="86"/>
      <c r="CH245" s="86"/>
      <c r="CI245" s="86"/>
      <c r="CJ245" s="86"/>
      <c r="CK245" s="86"/>
      <c r="CL245" s="86"/>
      <c r="CM245" s="86"/>
      <c r="CN245" s="86"/>
      <c r="CO245" s="86"/>
      <c r="CP245" s="86"/>
      <c r="CQ245" s="86"/>
      <c r="CR245" s="86"/>
      <c r="CS245" s="46" t="s">
        <v>4292</v>
      </c>
      <c r="CT245" s="86"/>
      <c r="CU245" s="86"/>
      <c r="CV245" s="86"/>
      <c r="CW245" s="86"/>
      <c r="CX245" s="86"/>
      <c r="CY245" s="86"/>
      <c r="CZ245" s="86"/>
      <c r="DA245" s="86"/>
      <c r="DB245" s="86"/>
      <c r="DC245" s="86"/>
      <c r="DD245" s="86"/>
      <c r="DE245" s="86"/>
    </row>
    <row r="246" spans="34:109" hidden="1">
      <c r="AH246" s="84"/>
      <c r="AI246" s="84"/>
      <c r="AJ246" s="84"/>
      <c r="AK246" s="84"/>
      <c r="AL246" s="40" t="str">
        <f t="shared" si="6"/>
        <v/>
      </c>
      <c r="AM246" s="40" t="str">
        <f t="shared" si="7"/>
        <v/>
      </c>
      <c r="AO246" s="84"/>
      <c r="AP246" s="36">
        <v>244</v>
      </c>
      <c r="AQ246" s="85"/>
      <c r="AR246" s="85"/>
      <c r="AS246" s="85"/>
      <c r="AT246" s="85"/>
      <c r="AU246" s="85"/>
      <c r="AV246" s="85"/>
      <c r="AW246" s="85"/>
      <c r="AX246" s="85"/>
      <c r="AY246" s="85"/>
      <c r="AZ246" s="85"/>
      <c r="BA246" s="85"/>
      <c r="BB246" s="85"/>
      <c r="BC246" s="85"/>
      <c r="BD246" s="85"/>
      <c r="BE246" s="85"/>
      <c r="BF246" s="85"/>
      <c r="BG246" s="85"/>
      <c r="BH246" s="85"/>
      <c r="BI246" s="85"/>
      <c r="BJ246" s="44" t="s">
        <v>4293</v>
      </c>
      <c r="BK246" s="85"/>
      <c r="BL246" s="85"/>
      <c r="BM246" s="85"/>
      <c r="BN246" s="85"/>
      <c r="BO246" s="85"/>
      <c r="BP246" s="85"/>
      <c r="BQ246" s="85"/>
      <c r="BR246" s="85"/>
      <c r="BS246" s="85"/>
      <c r="BT246" s="85"/>
      <c r="BU246" s="85"/>
      <c r="BV246" s="85"/>
      <c r="BW246" s="84"/>
      <c r="BX246" s="84"/>
      <c r="BY246" s="84"/>
      <c r="BZ246" s="86"/>
      <c r="CA246" s="86"/>
      <c r="CB246" s="86"/>
      <c r="CC246" s="86"/>
      <c r="CD246" s="86"/>
      <c r="CE246" s="86"/>
      <c r="CF246" s="86"/>
      <c r="CG246" s="86"/>
      <c r="CH246" s="86"/>
      <c r="CI246" s="86"/>
      <c r="CJ246" s="86"/>
      <c r="CK246" s="86"/>
      <c r="CL246" s="86"/>
      <c r="CM246" s="86"/>
      <c r="CN246" s="86"/>
      <c r="CO246" s="86"/>
      <c r="CP246" s="86"/>
      <c r="CQ246" s="86"/>
      <c r="CR246" s="86"/>
      <c r="CS246" s="46" t="s">
        <v>4294</v>
      </c>
      <c r="CT246" s="86"/>
      <c r="CU246" s="86"/>
      <c r="CV246" s="86"/>
      <c r="CW246" s="86"/>
      <c r="CX246" s="86"/>
      <c r="CY246" s="86"/>
      <c r="CZ246" s="86"/>
      <c r="DA246" s="86"/>
      <c r="DB246" s="86"/>
      <c r="DC246" s="86"/>
      <c r="DD246" s="86"/>
      <c r="DE246" s="86"/>
    </row>
    <row r="247" spans="34:109" hidden="1">
      <c r="AH247" s="84"/>
      <c r="AI247" s="84"/>
      <c r="AJ247" s="84"/>
      <c r="AK247" s="84"/>
      <c r="AL247" s="40" t="str">
        <f t="shared" si="6"/>
        <v/>
      </c>
      <c r="AM247" s="40" t="str">
        <f t="shared" si="7"/>
        <v/>
      </c>
      <c r="AO247" s="84"/>
      <c r="AP247" s="36">
        <v>245</v>
      </c>
      <c r="AQ247" s="85"/>
      <c r="AR247" s="85"/>
      <c r="AS247" s="85"/>
      <c r="AT247" s="85"/>
      <c r="AU247" s="85"/>
      <c r="AV247" s="85"/>
      <c r="AW247" s="85"/>
      <c r="AX247" s="85"/>
      <c r="AY247" s="85"/>
      <c r="AZ247" s="85"/>
      <c r="BA247" s="85"/>
      <c r="BB247" s="85"/>
      <c r="BC247" s="85"/>
      <c r="BD247" s="85"/>
      <c r="BE247" s="85"/>
      <c r="BF247" s="85"/>
      <c r="BG247" s="85"/>
      <c r="BH247" s="85"/>
      <c r="BI247" s="85"/>
      <c r="BJ247" s="44" t="s">
        <v>4295</v>
      </c>
      <c r="BK247" s="85"/>
      <c r="BL247" s="85"/>
      <c r="BM247" s="85"/>
      <c r="BN247" s="85"/>
      <c r="BO247" s="85"/>
      <c r="BP247" s="85"/>
      <c r="BQ247" s="85"/>
      <c r="BR247" s="85"/>
      <c r="BS247" s="85"/>
      <c r="BT247" s="85"/>
      <c r="BU247" s="85"/>
      <c r="BV247" s="85"/>
      <c r="BW247" s="84"/>
      <c r="BX247" s="84"/>
      <c r="BY247" s="84"/>
      <c r="BZ247" s="86"/>
      <c r="CA247" s="86"/>
      <c r="CB247" s="86"/>
      <c r="CC247" s="86"/>
      <c r="CD247" s="86"/>
      <c r="CE247" s="86"/>
      <c r="CF247" s="86"/>
      <c r="CG247" s="86"/>
      <c r="CH247" s="86"/>
      <c r="CI247" s="86"/>
      <c r="CJ247" s="86"/>
      <c r="CK247" s="86"/>
      <c r="CL247" s="86"/>
      <c r="CM247" s="86"/>
      <c r="CN247" s="86"/>
      <c r="CO247" s="86"/>
      <c r="CP247" s="86"/>
      <c r="CQ247" s="86"/>
      <c r="CR247" s="86"/>
      <c r="CS247" s="46" t="s">
        <v>4296</v>
      </c>
      <c r="CT247" s="86"/>
      <c r="CU247" s="86"/>
      <c r="CV247" s="86"/>
      <c r="CW247" s="86"/>
      <c r="CX247" s="86"/>
      <c r="CY247" s="86"/>
      <c r="CZ247" s="86"/>
      <c r="DA247" s="86"/>
      <c r="DB247" s="86"/>
      <c r="DC247" s="86"/>
      <c r="DD247" s="86"/>
      <c r="DE247" s="86"/>
    </row>
    <row r="248" spans="34:109" hidden="1">
      <c r="AH248" s="84"/>
      <c r="AI248" s="84"/>
      <c r="AJ248" s="84"/>
      <c r="AK248" s="84"/>
      <c r="AL248" s="40" t="str">
        <f t="shared" si="6"/>
        <v/>
      </c>
      <c r="AM248" s="40" t="str">
        <f t="shared" si="7"/>
        <v/>
      </c>
      <c r="AO248" s="84"/>
      <c r="AP248" s="36">
        <v>246</v>
      </c>
      <c r="AQ248" s="85"/>
      <c r="AR248" s="85"/>
      <c r="AS248" s="85"/>
      <c r="AT248" s="85"/>
      <c r="AU248" s="85"/>
      <c r="AV248" s="85"/>
      <c r="AW248" s="85"/>
      <c r="AX248" s="85"/>
      <c r="AY248" s="85"/>
      <c r="AZ248" s="85"/>
      <c r="BA248" s="85"/>
      <c r="BB248" s="85"/>
      <c r="BC248" s="85"/>
      <c r="BD248" s="85"/>
      <c r="BE248" s="85"/>
      <c r="BF248" s="85"/>
      <c r="BG248" s="85"/>
      <c r="BH248" s="85"/>
      <c r="BI248" s="85"/>
      <c r="BJ248" s="44" t="s">
        <v>4297</v>
      </c>
      <c r="BK248" s="85"/>
      <c r="BL248" s="85"/>
      <c r="BM248" s="85"/>
      <c r="BN248" s="85"/>
      <c r="BO248" s="85"/>
      <c r="BP248" s="85"/>
      <c r="BQ248" s="85"/>
      <c r="BR248" s="85"/>
      <c r="BS248" s="85"/>
      <c r="BT248" s="85"/>
      <c r="BU248" s="85"/>
      <c r="BV248" s="85"/>
      <c r="BW248" s="84"/>
      <c r="BX248" s="84"/>
      <c r="BY248" s="84"/>
      <c r="BZ248" s="86"/>
      <c r="CA248" s="86"/>
      <c r="CB248" s="86"/>
      <c r="CC248" s="86"/>
      <c r="CD248" s="86"/>
      <c r="CE248" s="86"/>
      <c r="CF248" s="86"/>
      <c r="CG248" s="86"/>
      <c r="CH248" s="86"/>
      <c r="CI248" s="86"/>
      <c r="CJ248" s="86"/>
      <c r="CK248" s="86"/>
      <c r="CL248" s="86"/>
      <c r="CM248" s="86"/>
      <c r="CN248" s="86"/>
      <c r="CO248" s="86"/>
      <c r="CP248" s="86"/>
      <c r="CQ248" s="86"/>
      <c r="CR248" s="86"/>
      <c r="CS248" s="46" t="s">
        <v>4298</v>
      </c>
      <c r="CT248" s="86"/>
      <c r="CU248" s="86"/>
      <c r="CV248" s="86"/>
      <c r="CW248" s="86"/>
      <c r="CX248" s="86"/>
      <c r="CY248" s="86"/>
      <c r="CZ248" s="86"/>
      <c r="DA248" s="86"/>
      <c r="DB248" s="86"/>
      <c r="DC248" s="86"/>
      <c r="DD248" s="86"/>
      <c r="DE248" s="86"/>
    </row>
    <row r="249" spans="34:109" hidden="1">
      <c r="AH249" s="84"/>
      <c r="AI249" s="84"/>
      <c r="AJ249" s="84"/>
      <c r="AK249" s="84"/>
      <c r="AL249" s="40" t="str">
        <f t="shared" si="6"/>
        <v/>
      </c>
      <c r="AM249" s="40" t="str">
        <f t="shared" si="7"/>
        <v/>
      </c>
      <c r="AO249" s="84"/>
      <c r="AP249" s="36">
        <v>247</v>
      </c>
      <c r="AQ249" s="85"/>
      <c r="AR249" s="85"/>
      <c r="AS249" s="85"/>
      <c r="AT249" s="85"/>
      <c r="AU249" s="85"/>
      <c r="AV249" s="85"/>
      <c r="AW249" s="85"/>
      <c r="AX249" s="85"/>
      <c r="AY249" s="85"/>
      <c r="AZ249" s="85"/>
      <c r="BA249" s="85"/>
      <c r="BB249" s="85"/>
      <c r="BC249" s="85"/>
      <c r="BD249" s="85"/>
      <c r="BE249" s="85"/>
      <c r="BF249" s="85"/>
      <c r="BG249" s="85"/>
      <c r="BH249" s="85"/>
      <c r="BI249" s="85"/>
      <c r="BJ249" s="44" t="s">
        <v>4299</v>
      </c>
      <c r="BK249" s="85"/>
      <c r="BL249" s="85"/>
      <c r="BM249" s="85"/>
      <c r="BN249" s="85"/>
      <c r="BO249" s="85"/>
      <c r="BP249" s="85"/>
      <c r="BQ249" s="85"/>
      <c r="BR249" s="85"/>
      <c r="BS249" s="85"/>
      <c r="BT249" s="85"/>
      <c r="BU249" s="85"/>
      <c r="BV249" s="85"/>
      <c r="BW249" s="84"/>
      <c r="BX249" s="84"/>
      <c r="BY249" s="84"/>
      <c r="BZ249" s="86"/>
      <c r="CA249" s="86"/>
      <c r="CB249" s="86"/>
      <c r="CC249" s="86"/>
      <c r="CD249" s="86"/>
      <c r="CE249" s="86"/>
      <c r="CF249" s="86"/>
      <c r="CG249" s="86"/>
      <c r="CH249" s="86"/>
      <c r="CI249" s="86"/>
      <c r="CJ249" s="86"/>
      <c r="CK249" s="86"/>
      <c r="CL249" s="86"/>
      <c r="CM249" s="86"/>
      <c r="CN249" s="86"/>
      <c r="CO249" s="86"/>
      <c r="CP249" s="86"/>
      <c r="CQ249" s="86"/>
      <c r="CR249" s="86"/>
      <c r="CS249" s="46" t="s">
        <v>4300</v>
      </c>
      <c r="CT249" s="86"/>
      <c r="CU249" s="86"/>
      <c r="CV249" s="86"/>
      <c r="CW249" s="86"/>
      <c r="CX249" s="86"/>
      <c r="CY249" s="86"/>
      <c r="CZ249" s="86"/>
      <c r="DA249" s="86"/>
      <c r="DB249" s="86"/>
      <c r="DC249" s="86"/>
      <c r="DD249" s="86"/>
      <c r="DE249" s="86"/>
    </row>
    <row r="250" spans="34:109" hidden="1">
      <c r="AH250" s="84"/>
      <c r="AI250" s="84"/>
      <c r="AJ250" s="84"/>
      <c r="AK250" s="84"/>
      <c r="AL250" s="40" t="str">
        <f t="shared" si="6"/>
        <v/>
      </c>
      <c r="AM250" s="40" t="str">
        <f t="shared" si="7"/>
        <v/>
      </c>
      <c r="AO250" s="84"/>
      <c r="AP250" s="36">
        <v>248</v>
      </c>
      <c r="AQ250" s="85"/>
      <c r="AR250" s="85"/>
      <c r="AS250" s="85"/>
      <c r="AT250" s="85"/>
      <c r="AU250" s="85"/>
      <c r="AV250" s="85"/>
      <c r="AW250" s="85"/>
      <c r="AX250" s="85"/>
      <c r="AY250" s="85"/>
      <c r="AZ250" s="85"/>
      <c r="BA250" s="85"/>
      <c r="BB250" s="85"/>
      <c r="BC250" s="85"/>
      <c r="BD250" s="85"/>
      <c r="BE250" s="85"/>
      <c r="BF250" s="85"/>
      <c r="BG250" s="85"/>
      <c r="BH250" s="85"/>
      <c r="BI250" s="85"/>
      <c r="BJ250" s="44" t="s">
        <v>4301</v>
      </c>
      <c r="BK250" s="85"/>
      <c r="BL250" s="85"/>
      <c r="BM250" s="85"/>
      <c r="BN250" s="85"/>
      <c r="BO250" s="85"/>
      <c r="BP250" s="85"/>
      <c r="BQ250" s="85"/>
      <c r="BR250" s="85"/>
      <c r="BS250" s="85"/>
      <c r="BT250" s="85"/>
      <c r="BU250" s="85"/>
      <c r="BV250" s="85"/>
      <c r="BW250" s="84"/>
      <c r="BX250" s="84"/>
      <c r="BY250" s="84"/>
      <c r="BZ250" s="86"/>
      <c r="CA250" s="86"/>
      <c r="CB250" s="86"/>
      <c r="CC250" s="86"/>
      <c r="CD250" s="86"/>
      <c r="CE250" s="86"/>
      <c r="CF250" s="86"/>
      <c r="CG250" s="86"/>
      <c r="CH250" s="86"/>
      <c r="CI250" s="86"/>
      <c r="CJ250" s="86"/>
      <c r="CK250" s="86"/>
      <c r="CL250" s="86"/>
      <c r="CM250" s="86"/>
      <c r="CN250" s="86"/>
      <c r="CO250" s="86"/>
      <c r="CP250" s="86"/>
      <c r="CQ250" s="86"/>
      <c r="CR250" s="86"/>
      <c r="CS250" s="46" t="s">
        <v>4302</v>
      </c>
      <c r="CT250" s="86"/>
      <c r="CU250" s="86"/>
      <c r="CV250" s="86"/>
      <c r="CW250" s="86"/>
      <c r="CX250" s="86"/>
      <c r="CY250" s="86"/>
      <c r="CZ250" s="86"/>
      <c r="DA250" s="86"/>
      <c r="DB250" s="86"/>
      <c r="DC250" s="86"/>
      <c r="DD250" s="86"/>
      <c r="DE250" s="86"/>
    </row>
    <row r="251" spans="34:109" hidden="1">
      <c r="AH251" s="84"/>
      <c r="AI251" s="84"/>
      <c r="AJ251" s="84"/>
      <c r="AK251" s="84"/>
      <c r="AL251" s="40" t="str">
        <f t="shared" si="6"/>
        <v/>
      </c>
      <c r="AM251" s="40" t="str">
        <f t="shared" si="7"/>
        <v/>
      </c>
      <c r="AO251" s="84"/>
      <c r="AP251" s="36">
        <v>249</v>
      </c>
      <c r="AQ251" s="85"/>
      <c r="AR251" s="85"/>
      <c r="AS251" s="85"/>
      <c r="AT251" s="85"/>
      <c r="AU251" s="85"/>
      <c r="AV251" s="85"/>
      <c r="AW251" s="85"/>
      <c r="AX251" s="85"/>
      <c r="AY251" s="85"/>
      <c r="AZ251" s="85"/>
      <c r="BA251" s="85"/>
      <c r="BB251" s="85"/>
      <c r="BC251" s="85"/>
      <c r="BD251" s="85"/>
      <c r="BE251" s="85"/>
      <c r="BF251" s="85"/>
      <c r="BG251" s="85"/>
      <c r="BH251" s="85"/>
      <c r="BI251" s="85"/>
      <c r="BJ251" s="44" t="s">
        <v>4303</v>
      </c>
      <c r="BK251" s="85"/>
      <c r="BL251" s="85"/>
      <c r="BM251" s="85"/>
      <c r="BN251" s="85"/>
      <c r="BO251" s="85"/>
      <c r="BP251" s="85"/>
      <c r="BQ251" s="85"/>
      <c r="BR251" s="85"/>
      <c r="BS251" s="85"/>
      <c r="BT251" s="85"/>
      <c r="BU251" s="85"/>
      <c r="BV251" s="85"/>
      <c r="BW251" s="84"/>
      <c r="BX251" s="84"/>
      <c r="BY251" s="84"/>
      <c r="BZ251" s="86"/>
      <c r="CA251" s="86"/>
      <c r="CB251" s="86"/>
      <c r="CC251" s="86"/>
      <c r="CD251" s="86"/>
      <c r="CE251" s="86"/>
      <c r="CF251" s="86"/>
      <c r="CG251" s="86"/>
      <c r="CH251" s="86"/>
      <c r="CI251" s="86"/>
      <c r="CJ251" s="86"/>
      <c r="CK251" s="86"/>
      <c r="CL251" s="86"/>
      <c r="CM251" s="86"/>
      <c r="CN251" s="86"/>
      <c r="CO251" s="86"/>
      <c r="CP251" s="86"/>
      <c r="CQ251" s="86"/>
      <c r="CR251" s="86"/>
      <c r="CS251" s="46" t="s">
        <v>4304</v>
      </c>
      <c r="CT251" s="86"/>
      <c r="CU251" s="86"/>
      <c r="CV251" s="86"/>
      <c r="CW251" s="86"/>
      <c r="CX251" s="86"/>
      <c r="CY251" s="86"/>
      <c r="CZ251" s="86"/>
      <c r="DA251" s="86"/>
      <c r="DB251" s="86"/>
      <c r="DC251" s="86"/>
      <c r="DD251" s="86"/>
      <c r="DE251" s="86"/>
    </row>
    <row r="252" spans="34:109" hidden="1">
      <c r="AH252" s="84"/>
      <c r="AI252" s="84"/>
      <c r="AJ252" s="84"/>
      <c r="AK252" s="84"/>
      <c r="AL252" s="40" t="str">
        <f t="shared" si="6"/>
        <v/>
      </c>
      <c r="AM252" s="40" t="str">
        <f t="shared" si="7"/>
        <v/>
      </c>
      <c r="AO252" s="84"/>
      <c r="AP252" s="36">
        <v>250</v>
      </c>
      <c r="AQ252" s="85"/>
      <c r="AR252" s="85"/>
      <c r="AS252" s="85"/>
      <c r="AT252" s="85"/>
      <c r="AU252" s="85"/>
      <c r="AV252" s="85"/>
      <c r="AW252" s="85"/>
      <c r="AX252" s="85"/>
      <c r="AY252" s="85"/>
      <c r="AZ252" s="85"/>
      <c r="BA252" s="85"/>
      <c r="BB252" s="85"/>
      <c r="BC252" s="85"/>
      <c r="BD252" s="85"/>
      <c r="BE252" s="85"/>
      <c r="BF252" s="85"/>
      <c r="BG252" s="85"/>
      <c r="BH252" s="85"/>
      <c r="BI252" s="85"/>
      <c r="BJ252" s="44" t="s">
        <v>4305</v>
      </c>
      <c r="BK252" s="85"/>
      <c r="BL252" s="85"/>
      <c r="BM252" s="85"/>
      <c r="BN252" s="85"/>
      <c r="BO252" s="85"/>
      <c r="BP252" s="85"/>
      <c r="BQ252" s="85"/>
      <c r="BR252" s="85"/>
      <c r="BS252" s="85"/>
      <c r="BT252" s="85"/>
      <c r="BU252" s="85"/>
      <c r="BV252" s="85"/>
      <c r="BW252" s="84"/>
      <c r="BX252" s="84"/>
      <c r="BY252" s="84"/>
      <c r="BZ252" s="86"/>
      <c r="CA252" s="86"/>
      <c r="CB252" s="86"/>
      <c r="CC252" s="86"/>
      <c r="CD252" s="86"/>
      <c r="CE252" s="86"/>
      <c r="CF252" s="86"/>
      <c r="CG252" s="86"/>
      <c r="CH252" s="86"/>
      <c r="CI252" s="86"/>
      <c r="CJ252" s="86"/>
      <c r="CK252" s="86"/>
      <c r="CL252" s="86"/>
      <c r="CM252" s="86"/>
      <c r="CN252" s="86"/>
      <c r="CO252" s="86"/>
      <c r="CP252" s="86"/>
      <c r="CQ252" s="86"/>
      <c r="CR252" s="86"/>
      <c r="CS252" s="46" t="s">
        <v>4306</v>
      </c>
      <c r="CT252" s="86"/>
      <c r="CU252" s="86"/>
      <c r="CV252" s="86"/>
      <c r="CW252" s="86"/>
      <c r="CX252" s="86"/>
      <c r="CY252" s="86"/>
      <c r="CZ252" s="86"/>
      <c r="DA252" s="86"/>
      <c r="DB252" s="86"/>
      <c r="DC252" s="86"/>
      <c r="DD252" s="86"/>
      <c r="DE252" s="86"/>
    </row>
    <row r="253" spans="34:109" hidden="1">
      <c r="AH253" s="84"/>
      <c r="AI253" s="84"/>
      <c r="AJ253" s="84"/>
      <c r="AK253" s="84"/>
      <c r="AL253" s="40" t="str">
        <f t="shared" si="6"/>
        <v/>
      </c>
      <c r="AM253" s="40" t="str">
        <f t="shared" si="7"/>
        <v/>
      </c>
      <c r="AO253" s="84"/>
      <c r="AP253" s="36">
        <v>251</v>
      </c>
      <c r="AQ253" s="85"/>
      <c r="AR253" s="85"/>
      <c r="AS253" s="85"/>
      <c r="AT253" s="85"/>
      <c r="AU253" s="85"/>
      <c r="AV253" s="85"/>
      <c r="AW253" s="85"/>
      <c r="AX253" s="85"/>
      <c r="AY253" s="85"/>
      <c r="AZ253" s="85"/>
      <c r="BA253" s="85"/>
      <c r="BB253" s="85"/>
      <c r="BC253" s="85"/>
      <c r="BD253" s="85"/>
      <c r="BE253" s="85"/>
      <c r="BF253" s="85"/>
      <c r="BG253" s="85"/>
      <c r="BH253" s="85"/>
      <c r="BI253" s="85"/>
      <c r="BJ253" s="44" t="s">
        <v>4307</v>
      </c>
      <c r="BK253" s="85"/>
      <c r="BL253" s="85"/>
      <c r="BM253" s="85"/>
      <c r="BN253" s="85"/>
      <c r="BO253" s="85"/>
      <c r="BP253" s="85"/>
      <c r="BQ253" s="85"/>
      <c r="BR253" s="85"/>
      <c r="BS253" s="85"/>
      <c r="BT253" s="85"/>
      <c r="BU253" s="85"/>
      <c r="BV253" s="85"/>
      <c r="BW253" s="84"/>
      <c r="BX253" s="84"/>
      <c r="BY253" s="84"/>
      <c r="BZ253" s="86"/>
      <c r="CA253" s="86"/>
      <c r="CB253" s="86"/>
      <c r="CC253" s="86"/>
      <c r="CD253" s="86"/>
      <c r="CE253" s="86"/>
      <c r="CF253" s="86"/>
      <c r="CG253" s="86"/>
      <c r="CH253" s="86"/>
      <c r="CI253" s="86"/>
      <c r="CJ253" s="86"/>
      <c r="CK253" s="86"/>
      <c r="CL253" s="86"/>
      <c r="CM253" s="86"/>
      <c r="CN253" s="86"/>
      <c r="CO253" s="86"/>
      <c r="CP253" s="86"/>
      <c r="CQ253" s="86"/>
      <c r="CR253" s="86"/>
      <c r="CS253" s="46" t="s">
        <v>4308</v>
      </c>
      <c r="CT253" s="86"/>
      <c r="CU253" s="86"/>
      <c r="CV253" s="86"/>
      <c r="CW253" s="86"/>
      <c r="CX253" s="86"/>
      <c r="CY253" s="86"/>
      <c r="CZ253" s="86"/>
      <c r="DA253" s="86"/>
      <c r="DB253" s="86"/>
      <c r="DC253" s="86"/>
      <c r="DD253" s="86"/>
      <c r="DE253" s="86"/>
    </row>
    <row r="254" spans="34:109" hidden="1">
      <c r="AH254" s="84"/>
      <c r="AI254" s="84"/>
      <c r="AJ254" s="84"/>
      <c r="AK254" s="84"/>
      <c r="AL254" s="40" t="str">
        <f t="shared" si="6"/>
        <v/>
      </c>
      <c r="AM254" s="40" t="str">
        <f t="shared" si="7"/>
        <v/>
      </c>
      <c r="AO254" s="84"/>
      <c r="AP254" s="36">
        <v>252</v>
      </c>
      <c r="AQ254" s="85"/>
      <c r="AR254" s="85"/>
      <c r="AS254" s="85"/>
      <c r="AT254" s="85"/>
      <c r="AU254" s="85"/>
      <c r="AV254" s="85"/>
      <c r="AW254" s="85"/>
      <c r="AX254" s="85"/>
      <c r="AY254" s="85"/>
      <c r="AZ254" s="85"/>
      <c r="BA254" s="85"/>
      <c r="BB254" s="85"/>
      <c r="BC254" s="85"/>
      <c r="BD254" s="85"/>
      <c r="BE254" s="85"/>
      <c r="BF254" s="85"/>
      <c r="BG254" s="85"/>
      <c r="BH254" s="85"/>
      <c r="BI254" s="85"/>
      <c r="BJ254" s="44" t="s">
        <v>4309</v>
      </c>
      <c r="BK254" s="85"/>
      <c r="BL254" s="85"/>
      <c r="BM254" s="85"/>
      <c r="BN254" s="85"/>
      <c r="BO254" s="85"/>
      <c r="BP254" s="85"/>
      <c r="BQ254" s="85"/>
      <c r="BR254" s="85"/>
      <c r="BS254" s="85"/>
      <c r="BT254" s="85"/>
      <c r="BU254" s="85"/>
      <c r="BV254" s="85"/>
      <c r="BW254" s="84"/>
      <c r="BX254" s="84"/>
      <c r="BY254" s="84"/>
      <c r="BZ254" s="86"/>
      <c r="CA254" s="86"/>
      <c r="CB254" s="86"/>
      <c r="CC254" s="86"/>
      <c r="CD254" s="86"/>
      <c r="CE254" s="86"/>
      <c r="CF254" s="86"/>
      <c r="CG254" s="86"/>
      <c r="CH254" s="86"/>
      <c r="CI254" s="86"/>
      <c r="CJ254" s="86"/>
      <c r="CK254" s="86"/>
      <c r="CL254" s="86"/>
      <c r="CM254" s="86"/>
      <c r="CN254" s="86"/>
      <c r="CO254" s="86"/>
      <c r="CP254" s="86"/>
      <c r="CQ254" s="86"/>
      <c r="CR254" s="86"/>
      <c r="CS254" s="46" t="s">
        <v>4310</v>
      </c>
      <c r="CT254" s="86"/>
      <c r="CU254" s="86"/>
      <c r="CV254" s="86"/>
      <c r="CW254" s="86"/>
      <c r="CX254" s="86"/>
      <c r="CY254" s="86"/>
      <c r="CZ254" s="86"/>
      <c r="DA254" s="86"/>
      <c r="DB254" s="86"/>
      <c r="DC254" s="86"/>
      <c r="DD254" s="86"/>
      <c r="DE254" s="86"/>
    </row>
    <row r="255" spans="34:109" hidden="1">
      <c r="AH255" s="84"/>
      <c r="AI255" s="84"/>
      <c r="AJ255" s="84"/>
      <c r="AK255" s="84"/>
      <c r="AL255" s="40" t="str">
        <f t="shared" si="6"/>
        <v/>
      </c>
      <c r="AM255" s="40" t="str">
        <f t="shared" si="7"/>
        <v/>
      </c>
      <c r="AO255" s="84"/>
      <c r="AP255" s="36">
        <v>253</v>
      </c>
      <c r="AQ255" s="85"/>
      <c r="AR255" s="85"/>
      <c r="AS255" s="85"/>
      <c r="AT255" s="85"/>
      <c r="AU255" s="85"/>
      <c r="AV255" s="85"/>
      <c r="AW255" s="85"/>
      <c r="AX255" s="85"/>
      <c r="AY255" s="85"/>
      <c r="AZ255" s="85"/>
      <c r="BA255" s="85"/>
      <c r="BB255" s="85"/>
      <c r="BC255" s="85"/>
      <c r="BD255" s="85"/>
      <c r="BE255" s="85"/>
      <c r="BF255" s="85"/>
      <c r="BG255" s="85"/>
      <c r="BH255" s="85"/>
      <c r="BI255" s="85"/>
      <c r="BJ255" s="44" t="s">
        <v>4311</v>
      </c>
      <c r="BK255" s="85"/>
      <c r="BL255" s="85"/>
      <c r="BM255" s="85"/>
      <c r="BN255" s="85"/>
      <c r="BO255" s="85"/>
      <c r="BP255" s="85"/>
      <c r="BQ255" s="85"/>
      <c r="BR255" s="85"/>
      <c r="BS255" s="85"/>
      <c r="BT255" s="85"/>
      <c r="BU255" s="85"/>
      <c r="BV255" s="85"/>
      <c r="BW255" s="84"/>
      <c r="BX255" s="84"/>
      <c r="BY255" s="84"/>
      <c r="BZ255" s="86"/>
      <c r="CA255" s="86"/>
      <c r="CB255" s="86"/>
      <c r="CC255" s="86"/>
      <c r="CD255" s="86"/>
      <c r="CE255" s="86"/>
      <c r="CF255" s="86"/>
      <c r="CG255" s="86"/>
      <c r="CH255" s="86"/>
      <c r="CI255" s="86"/>
      <c r="CJ255" s="86"/>
      <c r="CK255" s="86"/>
      <c r="CL255" s="86"/>
      <c r="CM255" s="86"/>
      <c r="CN255" s="86"/>
      <c r="CO255" s="86"/>
      <c r="CP255" s="86"/>
      <c r="CQ255" s="86"/>
      <c r="CR255" s="86"/>
      <c r="CS255" s="46" t="s">
        <v>4312</v>
      </c>
      <c r="CT255" s="86"/>
      <c r="CU255" s="86"/>
      <c r="CV255" s="86"/>
      <c r="CW255" s="86"/>
      <c r="CX255" s="86"/>
      <c r="CY255" s="86"/>
      <c r="CZ255" s="86"/>
      <c r="DA255" s="86"/>
      <c r="DB255" s="86"/>
      <c r="DC255" s="86"/>
      <c r="DD255" s="86"/>
      <c r="DE255" s="86"/>
    </row>
    <row r="256" spans="34:109" hidden="1">
      <c r="AH256" s="84"/>
      <c r="AI256" s="84"/>
      <c r="AJ256" s="84"/>
      <c r="AK256" s="84"/>
      <c r="AL256" s="40" t="str">
        <f t="shared" si="6"/>
        <v/>
      </c>
      <c r="AM256" s="40" t="str">
        <f t="shared" si="7"/>
        <v/>
      </c>
      <c r="AO256" s="84"/>
      <c r="AP256" s="36">
        <v>254</v>
      </c>
      <c r="AQ256" s="85"/>
      <c r="AR256" s="85"/>
      <c r="AS256" s="85"/>
      <c r="AT256" s="85"/>
      <c r="AU256" s="85"/>
      <c r="AV256" s="85"/>
      <c r="AW256" s="85"/>
      <c r="AX256" s="85"/>
      <c r="AY256" s="85"/>
      <c r="AZ256" s="85"/>
      <c r="BA256" s="85"/>
      <c r="BB256" s="85"/>
      <c r="BC256" s="85"/>
      <c r="BD256" s="85"/>
      <c r="BE256" s="85"/>
      <c r="BF256" s="85"/>
      <c r="BG256" s="85"/>
      <c r="BH256" s="85"/>
      <c r="BI256" s="85"/>
      <c r="BJ256" s="44" t="s">
        <v>4313</v>
      </c>
      <c r="BK256" s="85"/>
      <c r="BL256" s="85"/>
      <c r="BM256" s="85"/>
      <c r="BN256" s="85"/>
      <c r="BO256" s="85"/>
      <c r="BP256" s="85"/>
      <c r="BQ256" s="85"/>
      <c r="BR256" s="85"/>
      <c r="BS256" s="85"/>
      <c r="BT256" s="85"/>
      <c r="BU256" s="85"/>
      <c r="BV256" s="85"/>
      <c r="BW256" s="84"/>
      <c r="BX256" s="84"/>
      <c r="BY256" s="84"/>
      <c r="BZ256" s="86"/>
      <c r="CA256" s="86"/>
      <c r="CB256" s="86"/>
      <c r="CC256" s="86"/>
      <c r="CD256" s="86"/>
      <c r="CE256" s="86"/>
      <c r="CF256" s="86"/>
      <c r="CG256" s="86"/>
      <c r="CH256" s="86"/>
      <c r="CI256" s="86"/>
      <c r="CJ256" s="86"/>
      <c r="CK256" s="86"/>
      <c r="CL256" s="86"/>
      <c r="CM256" s="86"/>
      <c r="CN256" s="86"/>
      <c r="CO256" s="86"/>
      <c r="CP256" s="86"/>
      <c r="CQ256" s="86"/>
      <c r="CR256" s="86"/>
      <c r="CS256" s="46" t="s">
        <v>4314</v>
      </c>
      <c r="CT256" s="86"/>
      <c r="CU256" s="86"/>
      <c r="CV256" s="86"/>
      <c r="CW256" s="86"/>
      <c r="CX256" s="86"/>
      <c r="CY256" s="86"/>
      <c r="CZ256" s="86"/>
      <c r="DA256" s="86"/>
      <c r="DB256" s="86"/>
      <c r="DC256" s="86"/>
      <c r="DD256" s="86"/>
      <c r="DE256" s="86"/>
    </row>
    <row r="257" spans="34:109" hidden="1">
      <c r="AH257" s="84"/>
      <c r="AI257" s="84"/>
      <c r="AJ257" s="84"/>
      <c r="AK257" s="84"/>
      <c r="AL257" s="40" t="str">
        <f t="shared" si="6"/>
        <v/>
      </c>
      <c r="AM257" s="40" t="str">
        <f t="shared" si="7"/>
        <v/>
      </c>
      <c r="AO257" s="84"/>
      <c r="AP257" s="36">
        <v>255</v>
      </c>
      <c r="AQ257" s="85"/>
      <c r="AR257" s="85"/>
      <c r="AS257" s="85"/>
      <c r="AT257" s="85"/>
      <c r="AU257" s="85"/>
      <c r="AV257" s="85"/>
      <c r="AW257" s="85"/>
      <c r="AX257" s="85"/>
      <c r="AY257" s="85"/>
      <c r="AZ257" s="85"/>
      <c r="BA257" s="85"/>
      <c r="BB257" s="85"/>
      <c r="BC257" s="85"/>
      <c r="BD257" s="85"/>
      <c r="BE257" s="85"/>
      <c r="BF257" s="85"/>
      <c r="BG257" s="85"/>
      <c r="BH257" s="85"/>
      <c r="BI257" s="85"/>
      <c r="BJ257" s="44" t="s">
        <v>4315</v>
      </c>
      <c r="BK257" s="85"/>
      <c r="BL257" s="85"/>
      <c r="BM257" s="85"/>
      <c r="BN257" s="85"/>
      <c r="BO257" s="85"/>
      <c r="BP257" s="85"/>
      <c r="BQ257" s="85"/>
      <c r="BR257" s="85"/>
      <c r="BS257" s="85"/>
      <c r="BT257" s="85"/>
      <c r="BU257" s="85"/>
      <c r="BV257" s="85"/>
      <c r="BW257" s="84"/>
      <c r="BX257" s="84"/>
      <c r="BY257" s="84"/>
      <c r="BZ257" s="86"/>
      <c r="CA257" s="86"/>
      <c r="CB257" s="86"/>
      <c r="CC257" s="86"/>
      <c r="CD257" s="86"/>
      <c r="CE257" s="86"/>
      <c r="CF257" s="86"/>
      <c r="CG257" s="86"/>
      <c r="CH257" s="86"/>
      <c r="CI257" s="86"/>
      <c r="CJ257" s="86"/>
      <c r="CK257" s="86"/>
      <c r="CL257" s="86"/>
      <c r="CM257" s="86"/>
      <c r="CN257" s="86"/>
      <c r="CO257" s="86"/>
      <c r="CP257" s="86"/>
      <c r="CQ257" s="86"/>
      <c r="CR257" s="86"/>
      <c r="CS257" s="46" t="s">
        <v>4316</v>
      </c>
      <c r="CT257" s="86"/>
      <c r="CU257" s="86"/>
      <c r="CV257" s="86"/>
      <c r="CW257" s="86"/>
      <c r="CX257" s="86"/>
      <c r="CY257" s="86"/>
      <c r="CZ257" s="86"/>
      <c r="DA257" s="86"/>
      <c r="DB257" s="86"/>
      <c r="DC257" s="86"/>
      <c r="DD257" s="86"/>
      <c r="DE257" s="86"/>
    </row>
    <row r="258" spans="34:109" hidden="1">
      <c r="AH258" s="84"/>
      <c r="AI258" s="84"/>
      <c r="AJ258" s="84"/>
      <c r="AK258" s="84"/>
      <c r="AL258" s="40" t="str">
        <f t="shared" si="6"/>
        <v/>
      </c>
      <c r="AM258" s="40" t="str">
        <f t="shared" si="7"/>
        <v/>
      </c>
      <c r="AO258" s="84"/>
      <c r="AP258" s="36">
        <v>256</v>
      </c>
      <c r="AQ258" s="85"/>
      <c r="AR258" s="85"/>
      <c r="AS258" s="85"/>
      <c r="AT258" s="85"/>
      <c r="AU258" s="85"/>
      <c r="AV258" s="85"/>
      <c r="AW258" s="85"/>
      <c r="AX258" s="85"/>
      <c r="AY258" s="85"/>
      <c r="AZ258" s="85"/>
      <c r="BA258" s="85"/>
      <c r="BB258" s="85"/>
      <c r="BC258" s="85"/>
      <c r="BD258" s="85"/>
      <c r="BE258" s="85"/>
      <c r="BF258" s="85"/>
      <c r="BG258" s="85"/>
      <c r="BH258" s="85"/>
      <c r="BI258" s="85"/>
      <c r="BJ258" s="44" t="s">
        <v>4317</v>
      </c>
      <c r="BK258" s="85"/>
      <c r="BL258" s="85"/>
      <c r="BM258" s="85"/>
      <c r="BN258" s="85"/>
      <c r="BO258" s="85"/>
      <c r="BP258" s="85"/>
      <c r="BQ258" s="85"/>
      <c r="BR258" s="85"/>
      <c r="BS258" s="85"/>
      <c r="BT258" s="85"/>
      <c r="BU258" s="85"/>
      <c r="BV258" s="85"/>
      <c r="BW258" s="84"/>
      <c r="BX258" s="84"/>
      <c r="BY258" s="84"/>
      <c r="BZ258" s="86"/>
      <c r="CA258" s="86"/>
      <c r="CB258" s="86"/>
      <c r="CC258" s="86"/>
      <c r="CD258" s="86"/>
      <c r="CE258" s="86"/>
      <c r="CF258" s="86"/>
      <c r="CG258" s="86"/>
      <c r="CH258" s="86"/>
      <c r="CI258" s="86"/>
      <c r="CJ258" s="86"/>
      <c r="CK258" s="86"/>
      <c r="CL258" s="86"/>
      <c r="CM258" s="86"/>
      <c r="CN258" s="86"/>
      <c r="CO258" s="86"/>
      <c r="CP258" s="86"/>
      <c r="CQ258" s="86"/>
      <c r="CR258" s="86"/>
      <c r="CS258" s="46" t="s">
        <v>4318</v>
      </c>
      <c r="CT258" s="86"/>
      <c r="CU258" s="86"/>
      <c r="CV258" s="86"/>
      <c r="CW258" s="86"/>
      <c r="CX258" s="86"/>
      <c r="CY258" s="86"/>
      <c r="CZ258" s="86"/>
      <c r="DA258" s="86"/>
      <c r="DB258" s="86"/>
      <c r="DC258" s="86"/>
      <c r="DD258" s="86"/>
      <c r="DE258" s="86"/>
    </row>
    <row r="259" spans="34:109" hidden="1">
      <c r="AH259" s="84"/>
      <c r="AI259" s="84"/>
      <c r="AJ259" s="84"/>
      <c r="AK259" s="84"/>
      <c r="AL259" s="40" t="str">
        <f t="shared" si="6"/>
        <v/>
      </c>
      <c r="AM259" s="40" t="str">
        <f t="shared" si="7"/>
        <v/>
      </c>
      <c r="AO259" s="84"/>
      <c r="AP259" s="36">
        <v>257</v>
      </c>
      <c r="AQ259" s="85"/>
      <c r="AR259" s="85"/>
      <c r="AS259" s="85"/>
      <c r="AT259" s="85"/>
      <c r="AU259" s="85"/>
      <c r="AV259" s="85"/>
      <c r="AW259" s="85"/>
      <c r="AX259" s="85"/>
      <c r="AY259" s="85"/>
      <c r="AZ259" s="85"/>
      <c r="BA259" s="85"/>
      <c r="BB259" s="85"/>
      <c r="BC259" s="85"/>
      <c r="BD259" s="85"/>
      <c r="BE259" s="85"/>
      <c r="BF259" s="85"/>
      <c r="BG259" s="85"/>
      <c r="BH259" s="85"/>
      <c r="BI259" s="85"/>
      <c r="BJ259" s="44" t="s">
        <v>4319</v>
      </c>
      <c r="BK259" s="85"/>
      <c r="BL259" s="85"/>
      <c r="BM259" s="85"/>
      <c r="BN259" s="85"/>
      <c r="BO259" s="85"/>
      <c r="BP259" s="85"/>
      <c r="BQ259" s="85"/>
      <c r="BR259" s="85"/>
      <c r="BS259" s="85"/>
      <c r="BT259" s="85"/>
      <c r="BU259" s="85"/>
      <c r="BV259" s="85"/>
      <c r="BW259" s="84"/>
      <c r="BX259" s="84"/>
      <c r="BY259" s="84"/>
      <c r="BZ259" s="86"/>
      <c r="CA259" s="86"/>
      <c r="CB259" s="86"/>
      <c r="CC259" s="86"/>
      <c r="CD259" s="86"/>
      <c r="CE259" s="86"/>
      <c r="CF259" s="86"/>
      <c r="CG259" s="86"/>
      <c r="CH259" s="86"/>
      <c r="CI259" s="86"/>
      <c r="CJ259" s="86"/>
      <c r="CK259" s="86"/>
      <c r="CL259" s="86"/>
      <c r="CM259" s="86"/>
      <c r="CN259" s="86"/>
      <c r="CO259" s="86"/>
      <c r="CP259" s="86"/>
      <c r="CQ259" s="86"/>
      <c r="CR259" s="86"/>
      <c r="CS259" s="46" t="s">
        <v>4320</v>
      </c>
      <c r="CT259" s="86"/>
      <c r="CU259" s="86"/>
      <c r="CV259" s="86"/>
      <c r="CW259" s="86"/>
      <c r="CX259" s="86"/>
      <c r="CY259" s="86"/>
      <c r="CZ259" s="86"/>
      <c r="DA259" s="86"/>
      <c r="DB259" s="86"/>
      <c r="DC259" s="86"/>
      <c r="DD259" s="86"/>
      <c r="DE259" s="86"/>
    </row>
    <row r="260" spans="34:109" hidden="1">
      <c r="AH260" s="84"/>
      <c r="AI260" s="84"/>
      <c r="AJ260" s="84"/>
      <c r="AK260" s="84"/>
      <c r="AL260" s="40" t="str">
        <f t="shared" ref="AL260:AL323" si="8">IFERROR(IF(HLOOKUP($N$10, $BZ$3:$DE$573, $AP260, FALSE )="", "", HLOOKUP($N$10, $BZ$3:$DE$573, $AP260, FALSE)), "")</f>
        <v/>
      </c>
      <c r="AM260" s="40" t="str">
        <f t="shared" ref="AM260:AM323" si="9">IFERROR(IF(AL260="", "", HLOOKUP($N$10, $AQ$3:$BV$573, AP260, FALSE)), "")</f>
        <v/>
      </c>
      <c r="AO260" s="84"/>
      <c r="AP260" s="36">
        <v>258</v>
      </c>
      <c r="AQ260" s="85"/>
      <c r="AR260" s="85"/>
      <c r="AS260" s="85"/>
      <c r="AT260" s="85"/>
      <c r="AU260" s="85"/>
      <c r="AV260" s="85"/>
      <c r="AW260" s="85"/>
      <c r="AX260" s="85"/>
      <c r="AY260" s="85"/>
      <c r="AZ260" s="85"/>
      <c r="BA260" s="85"/>
      <c r="BB260" s="85"/>
      <c r="BC260" s="85"/>
      <c r="BD260" s="85"/>
      <c r="BE260" s="85"/>
      <c r="BF260" s="85"/>
      <c r="BG260" s="85"/>
      <c r="BH260" s="85"/>
      <c r="BI260" s="85"/>
      <c r="BJ260" s="44" t="s">
        <v>4321</v>
      </c>
      <c r="BK260" s="85"/>
      <c r="BL260" s="85"/>
      <c r="BM260" s="85"/>
      <c r="BN260" s="85"/>
      <c r="BO260" s="85"/>
      <c r="BP260" s="85"/>
      <c r="BQ260" s="85"/>
      <c r="BR260" s="85"/>
      <c r="BS260" s="85"/>
      <c r="BT260" s="85"/>
      <c r="BU260" s="85"/>
      <c r="BV260" s="85"/>
      <c r="BW260" s="84"/>
      <c r="BX260" s="84"/>
      <c r="BY260" s="84"/>
      <c r="BZ260" s="86"/>
      <c r="CA260" s="86"/>
      <c r="CB260" s="86"/>
      <c r="CC260" s="86"/>
      <c r="CD260" s="86"/>
      <c r="CE260" s="86"/>
      <c r="CF260" s="86"/>
      <c r="CG260" s="86"/>
      <c r="CH260" s="86"/>
      <c r="CI260" s="86"/>
      <c r="CJ260" s="86"/>
      <c r="CK260" s="86"/>
      <c r="CL260" s="86"/>
      <c r="CM260" s="86"/>
      <c r="CN260" s="86"/>
      <c r="CO260" s="86"/>
      <c r="CP260" s="86"/>
      <c r="CQ260" s="86"/>
      <c r="CR260" s="86"/>
      <c r="CS260" s="46" t="s">
        <v>4322</v>
      </c>
      <c r="CT260" s="86"/>
      <c r="CU260" s="86"/>
      <c r="CV260" s="86"/>
      <c r="CW260" s="86"/>
      <c r="CX260" s="86"/>
      <c r="CY260" s="86"/>
      <c r="CZ260" s="86"/>
      <c r="DA260" s="86"/>
      <c r="DB260" s="86"/>
      <c r="DC260" s="86"/>
      <c r="DD260" s="86"/>
      <c r="DE260" s="86"/>
    </row>
    <row r="261" spans="34:109" hidden="1">
      <c r="AH261" s="84"/>
      <c r="AI261" s="84"/>
      <c r="AJ261" s="84"/>
      <c r="AK261" s="84"/>
      <c r="AL261" s="40" t="str">
        <f t="shared" si="8"/>
        <v/>
      </c>
      <c r="AM261" s="40" t="str">
        <f t="shared" si="9"/>
        <v/>
      </c>
      <c r="AO261" s="84"/>
      <c r="AP261" s="36">
        <v>259</v>
      </c>
      <c r="AQ261" s="85"/>
      <c r="AR261" s="85"/>
      <c r="AS261" s="85"/>
      <c r="AT261" s="85"/>
      <c r="AU261" s="85"/>
      <c r="AV261" s="85"/>
      <c r="AW261" s="85"/>
      <c r="AX261" s="85"/>
      <c r="AY261" s="85"/>
      <c r="AZ261" s="85"/>
      <c r="BA261" s="85"/>
      <c r="BB261" s="85"/>
      <c r="BC261" s="85"/>
      <c r="BD261" s="85"/>
      <c r="BE261" s="85"/>
      <c r="BF261" s="85"/>
      <c r="BG261" s="85"/>
      <c r="BH261" s="85"/>
      <c r="BI261" s="85"/>
      <c r="BJ261" s="44" t="s">
        <v>4323</v>
      </c>
      <c r="BK261" s="85"/>
      <c r="BL261" s="85"/>
      <c r="BM261" s="85"/>
      <c r="BN261" s="85"/>
      <c r="BO261" s="85"/>
      <c r="BP261" s="85"/>
      <c r="BQ261" s="85"/>
      <c r="BR261" s="85"/>
      <c r="BS261" s="85"/>
      <c r="BT261" s="85"/>
      <c r="BU261" s="85"/>
      <c r="BV261" s="85"/>
      <c r="BW261" s="84"/>
      <c r="BX261" s="84"/>
      <c r="BY261" s="84"/>
      <c r="BZ261" s="86"/>
      <c r="CA261" s="86"/>
      <c r="CB261" s="86"/>
      <c r="CC261" s="86"/>
      <c r="CD261" s="86"/>
      <c r="CE261" s="86"/>
      <c r="CF261" s="86"/>
      <c r="CG261" s="86"/>
      <c r="CH261" s="86"/>
      <c r="CI261" s="86"/>
      <c r="CJ261" s="86"/>
      <c r="CK261" s="86"/>
      <c r="CL261" s="86"/>
      <c r="CM261" s="86"/>
      <c r="CN261" s="86"/>
      <c r="CO261" s="86"/>
      <c r="CP261" s="86"/>
      <c r="CQ261" s="86"/>
      <c r="CR261" s="86"/>
      <c r="CS261" s="46" t="s">
        <v>4324</v>
      </c>
      <c r="CT261" s="86"/>
      <c r="CU261" s="86"/>
      <c r="CV261" s="86"/>
      <c r="CW261" s="86"/>
      <c r="CX261" s="86"/>
      <c r="CY261" s="86"/>
      <c r="CZ261" s="86"/>
      <c r="DA261" s="86"/>
      <c r="DB261" s="86"/>
      <c r="DC261" s="86"/>
      <c r="DD261" s="86"/>
      <c r="DE261" s="86"/>
    </row>
    <row r="262" spans="34:109" hidden="1">
      <c r="AH262" s="84"/>
      <c r="AI262" s="84"/>
      <c r="AJ262" s="84"/>
      <c r="AK262" s="84"/>
      <c r="AL262" s="40" t="str">
        <f t="shared" si="8"/>
        <v/>
      </c>
      <c r="AM262" s="40" t="str">
        <f t="shared" si="9"/>
        <v/>
      </c>
      <c r="AO262" s="84"/>
      <c r="AP262" s="36">
        <v>260</v>
      </c>
      <c r="AQ262" s="85"/>
      <c r="AR262" s="85"/>
      <c r="AS262" s="85"/>
      <c r="AT262" s="85"/>
      <c r="AU262" s="85"/>
      <c r="AV262" s="85"/>
      <c r="AW262" s="85"/>
      <c r="AX262" s="85"/>
      <c r="AY262" s="85"/>
      <c r="AZ262" s="85"/>
      <c r="BA262" s="85"/>
      <c r="BB262" s="85"/>
      <c r="BC262" s="85"/>
      <c r="BD262" s="85"/>
      <c r="BE262" s="85"/>
      <c r="BF262" s="85"/>
      <c r="BG262" s="85"/>
      <c r="BH262" s="85"/>
      <c r="BI262" s="85"/>
      <c r="BJ262" s="44" t="s">
        <v>4325</v>
      </c>
      <c r="BK262" s="85"/>
      <c r="BL262" s="85"/>
      <c r="BM262" s="85"/>
      <c r="BN262" s="85"/>
      <c r="BO262" s="85"/>
      <c r="BP262" s="85"/>
      <c r="BQ262" s="85"/>
      <c r="BR262" s="85"/>
      <c r="BS262" s="85"/>
      <c r="BT262" s="85"/>
      <c r="BU262" s="85"/>
      <c r="BV262" s="85"/>
      <c r="BW262" s="84"/>
      <c r="BX262" s="84"/>
      <c r="BY262" s="84"/>
      <c r="BZ262" s="86"/>
      <c r="CA262" s="86"/>
      <c r="CB262" s="86"/>
      <c r="CC262" s="86"/>
      <c r="CD262" s="86"/>
      <c r="CE262" s="86"/>
      <c r="CF262" s="86"/>
      <c r="CG262" s="86"/>
      <c r="CH262" s="86"/>
      <c r="CI262" s="86"/>
      <c r="CJ262" s="86"/>
      <c r="CK262" s="86"/>
      <c r="CL262" s="86"/>
      <c r="CM262" s="86"/>
      <c r="CN262" s="86"/>
      <c r="CO262" s="86"/>
      <c r="CP262" s="86"/>
      <c r="CQ262" s="86"/>
      <c r="CR262" s="86"/>
      <c r="CS262" s="46" t="s">
        <v>4326</v>
      </c>
      <c r="CT262" s="86"/>
      <c r="CU262" s="86"/>
      <c r="CV262" s="86"/>
      <c r="CW262" s="86"/>
      <c r="CX262" s="86"/>
      <c r="CY262" s="86"/>
      <c r="CZ262" s="86"/>
      <c r="DA262" s="86"/>
      <c r="DB262" s="86"/>
      <c r="DC262" s="86"/>
      <c r="DD262" s="86"/>
      <c r="DE262" s="86"/>
    </row>
    <row r="263" spans="34:109" hidden="1">
      <c r="AH263" s="84"/>
      <c r="AI263" s="84"/>
      <c r="AJ263" s="84"/>
      <c r="AK263" s="84"/>
      <c r="AL263" s="40" t="str">
        <f t="shared" si="8"/>
        <v/>
      </c>
      <c r="AM263" s="40" t="str">
        <f t="shared" si="9"/>
        <v/>
      </c>
      <c r="AO263" s="84"/>
      <c r="AP263" s="36">
        <v>261</v>
      </c>
      <c r="AQ263" s="85"/>
      <c r="AR263" s="85"/>
      <c r="AS263" s="85"/>
      <c r="AT263" s="85"/>
      <c r="AU263" s="85"/>
      <c r="AV263" s="85"/>
      <c r="AW263" s="85"/>
      <c r="AX263" s="85"/>
      <c r="AY263" s="85"/>
      <c r="AZ263" s="85"/>
      <c r="BA263" s="85"/>
      <c r="BB263" s="85"/>
      <c r="BC263" s="85"/>
      <c r="BD263" s="85"/>
      <c r="BE263" s="85"/>
      <c r="BF263" s="85"/>
      <c r="BG263" s="85"/>
      <c r="BH263" s="85"/>
      <c r="BI263" s="85"/>
      <c r="BJ263" s="44" t="s">
        <v>4327</v>
      </c>
      <c r="BK263" s="85"/>
      <c r="BL263" s="85"/>
      <c r="BM263" s="85"/>
      <c r="BN263" s="85"/>
      <c r="BO263" s="85"/>
      <c r="BP263" s="85"/>
      <c r="BQ263" s="85"/>
      <c r="BR263" s="85"/>
      <c r="BS263" s="85"/>
      <c r="BT263" s="85"/>
      <c r="BU263" s="85"/>
      <c r="BV263" s="85"/>
      <c r="BW263" s="84"/>
      <c r="BX263" s="84"/>
      <c r="BY263" s="84"/>
      <c r="BZ263" s="86"/>
      <c r="CA263" s="86"/>
      <c r="CB263" s="86"/>
      <c r="CC263" s="86"/>
      <c r="CD263" s="86"/>
      <c r="CE263" s="86"/>
      <c r="CF263" s="86"/>
      <c r="CG263" s="86"/>
      <c r="CH263" s="86"/>
      <c r="CI263" s="86"/>
      <c r="CJ263" s="86"/>
      <c r="CK263" s="86"/>
      <c r="CL263" s="86"/>
      <c r="CM263" s="86"/>
      <c r="CN263" s="86"/>
      <c r="CO263" s="86"/>
      <c r="CP263" s="86"/>
      <c r="CQ263" s="86"/>
      <c r="CR263" s="86"/>
      <c r="CS263" s="46" t="s">
        <v>4328</v>
      </c>
      <c r="CT263" s="86"/>
      <c r="CU263" s="86"/>
      <c r="CV263" s="86"/>
      <c r="CW263" s="86"/>
      <c r="CX263" s="86"/>
      <c r="CY263" s="86"/>
      <c r="CZ263" s="86"/>
      <c r="DA263" s="86"/>
      <c r="DB263" s="86"/>
      <c r="DC263" s="86"/>
      <c r="DD263" s="86"/>
      <c r="DE263" s="86"/>
    </row>
    <row r="264" spans="34:109" hidden="1">
      <c r="AH264" s="84"/>
      <c r="AI264" s="84"/>
      <c r="AJ264" s="84"/>
      <c r="AK264" s="84"/>
      <c r="AL264" s="40" t="str">
        <f t="shared" si="8"/>
        <v/>
      </c>
      <c r="AM264" s="40" t="str">
        <f t="shared" si="9"/>
        <v/>
      </c>
      <c r="AO264" s="84"/>
      <c r="AP264" s="36">
        <v>262</v>
      </c>
      <c r="AQ264" s="85"/>
      <c r="AR264" s="85"/>
      <c r="AS264" s="85"/>
      <c r="AT264" s="85"/>
      <c r="AU264" s="85"/>
      <c r="AV264" s="85"/>
      <c r="AW264" s="85"/>
      <c r="AX264" s="85"/>
      <c r="AY264" s="85"/>
      <c r="AZ264" s="85"/>
      <c r="BA264" s="85"/>
      <c r="BB264" s="85"/>
      <c r="BC264" s="85"/>
      <c r="BD264" s="85"/>
      <c r="BE264" s="85"/>
      <c r="BF264" s="85"/>
      <c r="BG264" s="85"/>
      <c r="BH264" s="85"/>
      <c r="BI264" s="85"/>
      <c r="BJ264" s="44" t="s">
        <v>4329</v>
      </c>
      <c r="BK264" s="85"/>
      <c r="BL264" s="85"/>
      <c r="BM264" s="85"/>
      <c r="BN264" s="85"/>
      <c r="BO264" s="85"/>
      <c r="BP264" s="85"/>
      <c r="BQ264" s="85"/>
      <c r="BR264" s="85"/>
      <c r="BS264" s="85"/>
      <c r="BT264" s="85"/>
      <c r="BU264" s="85"/>
      <c r="BV264" s="85"/>
      <c r="BW264" s="84"/>
      <c r="BX264" s="84"/>
      <c r="BY264" s="84"/>
      <c r="BZ264" s="86"/>
      <c r="CA264" s="86"/>
      <c r="CB264" s="86"/>
      <c r="CC264" s="86"/>
      <c r="CD264" s="86"/>
      <c r="CE264" s="86"/>
      <c r="CF264" s="86"/>
      <c r="CG264" s="86"/>
      <c r="CH264" s="86"/>
      <c r="CI264" s="86"/>
      <c r="CJ264" s="86"/>
      <c r="CK264" s="86"/>
      <c r="CL264" s="86"/>
      <c r="CM264" s="86"/>
      <c r="CN264" s="86"/>
      <c r="CO264" s="86"/>
      <c r="CP264" s="86"/>
      <c r="CQ264" s="86"/>
      <c r="CR264" s="86"/>
      <c r="CS264" s="46" t="s">
        <v>4330</v>
      </c>
      <c r="CT264" s="86"/>
      <c r="CU264" s="86"/>
      <c r="CV264" s="86"/>
      <c r="CW264" s="86"/>
      <c r="CX264" s="86"/>
      <c r="CY264" s="86"/>
      <c r="CZ264" s="86"/>
      <c r="DA264" s="86"/>
      <c r="DB264" s="86"/>
      <c r="DC264" s="86"/>
      <c r="DD264" s="86"/>
      <c r="DE264" s="86"/>
    </row>
    <row r="265" spans="34:109" hidden="1">
      <c r="AH265" s="84"/>
      <c r="AI265" s="84"/>
      <c r="AJ265" s="84"/>
      <c r="AK265" s="84"/>
      <c r="AL265" s="40" t="str">
        <f t="shared" si="8"/>
        <v/>
      </c>
      <c r="AM265" s="40" t="str">
        <f t="shared" si="9"/>
        <v/>
      </c>
      <c r="AO265" s="84"/>
      <c r="AP265" s="36">
        <v>263</v>
      </c>
      <c r="AQ265" s="85"/>
      <c r="AR265" s="85"/>
      <c r="AS265" s="85"/>
      <c r="AT265" s="85"/>
      <c r="AU265" s="85"/>
      <c r="AV265" s="85"/>
      <c r="AW265" s="85"/>
      <c r="AX265" s="85"/>
      <c r="AY265" s="85"/>
      <c r="AZ265" s="85"/>
      <c r="BA265" s="85"/>
      <c r="BB265" s="85"/>
      <c r="BC265" s="85"/>
      <c r="BD265" s="85"/>
      <c r="BE265" s="85"/>
      <c r="BF265" s="85"/>
      <c r="BG265" s="85"/>
      <c r="BH265" s="85"/>
      <c r="BI265" s="85"/>
      <c r="BJ265" s="44" t="s">
        <v>4331</v>
      </c>
      <c r="BK265" s="85"/>
      <c r="BL265" s="85"/>
      <c r="BM265" s="85"/>
      <c r="BN265" s="85"/>
      <c r="BO265" s="85"/>
      <c r="BP265" s="85"/>
      <c r="BQ265" s="85"/>
      <c r="BR265" s="85"/>
      <c r="BS265" s="85"/>
      <c r="BT265" s="85"/>
      <c r="BU265" s="85"/>
      <c r="BV265" s="85"/>
      <c r="BW265" s="84"/>
      <c r="BX265" s="84"/>
      <c r="BY265" s="84"/>
      <c r="BZ265" s="86"/>
      <c r="CA265" s="86"/>
      <c r="CB265" s="86"/>
      <c r="CC265" s="86"/>
      <c r="CD265" s="86"/>
      <c r="CE265" s="86"/>
      <c r="CF265" s="86"/>
      <c r="CG265" s="86"/>
      <c r="CH265" s="86"/>
      <c r="CI265" s="86"/>
      <c r="CJ265" s="86"/>
      <c r="CK265" s="86"/>
      <c r="CL265" s="86"/>
      <c r="CM265" s="86"/>
      <c r="CN265" s="86"/>
      <c r="CO265" s="86"/>
      <c r="CP265" s="86"/>
      <c r="CQ265" s="86"/>
      <c r="CR265" s="86"/>
      <c r="CS265" s="46" t="s">
        <v>4332</v>
      </c>
      <c r="CT265" s="86"/>
      <c r="CU265" s="86"/>
      <c r="CV265" s="86"/>
      <c r="CW265" s="86"/>
      <c r="CX265" s="86"/>
      <c r="CY265" s="86"/>
      <c r="CZ265" s="86"/>
      <c r="DA265" s="86"/>
      <c r="DB265" s="86"/>
      <c r="DC265" s="86"/>
      <c r="DD265" s="86"/>
      <c r="DE265" s="86"/>
    </row>
    <row r="266" spans="34:109" hidden="1">
      <c r="AH266" s="84"/>
      <c r="AI266" s="84"/>
      <c r="AJ266" s="84"/>
      <c r="AK266" s="84"/>
      <c r="AL266" s="40" t="str">
        <f t="shared" si="8"/>
        <v/>
      </c>
      <c r="AM266" s="40" t="str">
        <f t="shared" si="9"/>
        <v/>
      </c>
      <c r="AO266" s="84"/>
      <c r="AP266" s="36">
        <v>264</v>
      </c>
      <c r="AQ266" s="85"/>
      <c r="AR266" s="85"/>
      <c r="AS266" s="85"/>
      <c r="AT266" s="85"/>
      <c r="AU266" s="85"/>
      <c r="AV266" s="85"/>
      <c r="AW266" s="85"/>
      <c r="AX266" s="85"/>
      <c r="AY266" s="85"/>
      <c r="AZ266" s="85"/>
      <c r="BA266" s="85"/>
      <c r="BB266" s="85"/>
      <c r="BC266" s="85"/>
      <c r="BD266" s="85"/>
      <c r="BE266" s="85"/>
      <c r="BF266" s="85"/>
      <c r="BG266" s="85"/>
      <c r="BH266" s="85"/>
      <c r="BI266" s="85"/>
      <c r="BJ266" s="44" t="s">
        <v>4333</v>
      </c>
      <c r="BK266" s="85"/>
      <c r="BL266" s="85"/>
      <c r="BM266" s="85"/>
      <c r="BN266" s="85"/>
      <c r="BO266" s="85"/>
      <c r="BP266" s="85"/>
      <c r="BQ266" s="85"/>
      <c r="BR266" s="85"/>
      <c r="BS266" s="85"/>
      <c r="BT266" s="85"/>
      <c r="BU266" s="85"/>
      <c r="BV266" s="85"/>
      <c r="BW266" s="84"/>
      <c r="BX266" s="84"/>
      <c r="BY266" s="84"/>
      <c r="BZ266" s="86"/>
      <c r="CA266" s="86"/>
      <c r="CB266" s="86"/>
      <c r="CC266" s="86"/>
      <c r="CD266" s="86"/>
      <c r="CE266" s="86"/>
      <c r="CF266" s="86"/>
      <c r="CG266" s="86"/>
      <c r="CH266" s="86"/>
      <c r="CI266" s="86"/>
      <c r="CJ266" s="86"/>
      <c r="CK266" s="86"/>
      <c r="CL266" s="86"/>
      <c r="CM266" s="86"/>
      <c r="CN266" s="86"/>
      <c r="CO266" s="86"/>
      <c r="CP266" s="86"/>
      <c r="CQ266" s="86"/>
      <c r="CR266" s="86"/>
      <c r="CS266" s="46" t="s">
        <v>4334</v>
      </c>
      <c r="CT266" s="86"/>
      <c r="CU266" s="86"/>
      <c r="CV266" s="86"/>
      <c r="CW266" s="86"/>
      <c r="CX266" s="86"/>
      <c r="CY266" s="86"/>
      <c r="CZ266" s="86"/>
      <c r="DA266" s="86"/>
      <c r="DB266" s="86"/>
      <c r="DC266" s="86"/>
      <c r="DD266" s="86"/>
      <c r="DE266" s="86"/>
    </row>
    <row r="267" spans="34:109" hidden="1">
      <c r="AH267" s="84"/>
      <c r="AI267" s="84"/>
      <c r="AJ267" s="84"/>
      <c r="AK267" s="84"/>
      <c r="AL267" s="40" t="str">
        <f t="shared" si="8"/>
        <v/>
      </c>
      <c r="AM267" s="40" t="str">
        <f t="shared" si="9"/>
        <v/>
      </c>
      <c r="AO267" s="84"/>
      <c r="AP267" s="36">
        <v>265</v>
      </c>
      <c r="AQ267" s="85"/>
      <c r="AR267" s="85"/>
      <c r="AS267" s="85"/>
      <c r="AT267" s="85"/>
      <c r="AU267" s="85"/>
      <c r="AV267" s="85"/>
      <c r="AW267" s="85"/>
      <c r="AX267" s="85"/>
      <c r="AY267" s="85"/>
      <c r="AZ267" s="85"/>
      <c r="BA267" s="85"/>
      <c r="BB267" s="85"/>
      <c r="BC267" s="85"/>
      <c r="BD267" s="85"/>
      <c r="BE267" s="85"/>
      <c r="BF267" s="85"/>
      <c r="BG267" s="85"/>
      <c r="BH267" s="85"/>
      <c r="BI267" s="85"/>
      <c r="BJ267" s="44" t="s">
        <v>4335</v>
      </c>
      <c r="BK267" s="85"/>
      <c r="BL267" s="85"/>
      <c r="BM267" s="85"/>
      <c r="BN267" s="85"/>
      <c r="BO267" s="85"/>
      <c r="BP267" s="85"/>
      <c r="BQ267" s="85"/>
      <c r="BR267" s="85"/>
      <c r="BS267" s="85"/>
      <c r="BT267" s="85"/>
      <c r="BU267" s="85"/>
      <c r="BV267" s="85"/>
      <c r="BW267" s="84"/>
      <c r="BX267" s="84"/>
      <c r="BY267" s="84"/>
      <c r="BZ267" s="86"/>
      <c r="CA267" s="86"/>
      <c r="CB267" s="86"/>
      <c r="CC267" s="86"/>
      <c r="CD267" s="86"/>
      <c r="CE267" s="86"/>
      <c r="CF267" s="86"/>
      <c r="CG267" s="86"/>
      <c r="CH267" s="86"/>
      <c r="CI267" s="86"/>
      <c r="CJ267" s="86"/>
      <c r="CK267" s="86"/>
      <c r="CL267" s="86"/>
      <c r="CM267" s="86"/>
      <c r="CN267" s="86"/>
      <c r="CO267" s="86"/>
      <c r="CP267" s="86"/>
      <c r="CQ267" s="86"/>
      <c r="CR267" s="86"/>
      <c r="CS267" s="46" t="s">
        <v>4336</v>
      </c>
      <c r="CT267" s="86"/>
      <c r="CU267" s="86"/>
      <c r="CV267" s="86"/>
      <c r="CW267" s="86"/>
      <c r="CX267" s="86"/>
      <c r="CY267" s="86"/>
      <c r="CZ267" s="86"/>
      <c r="DA267" s="86"/>
      <c r="DB267" s="86"/>
      <c r="DC267" s="86"/>
      <c r="DD267" s="86"/>
      <c r="DE267" s="86"/>
    </row>
    <row r="268" spans="34:109" hidden="1">
      <c r="AH268" s="84"/>
      <c r="AI268" s="84"/>
      <c r="AJ268" s="84"/>
      <c r="AK268" s="84"/>
      <c r="AL268" s="40" t="str">
        <f t="shared" si="8"/>
        <v/>
      </c>
      <c r="AM268" s="40" t="str">
        <f t="shared" si="9"/>
        <v/>
      </c>
      <c r="AO268" s="84"/>
      <c r="AP268" s="36">
        <v>266</v>
      </c>
      <c r="AQ268" s="85"/>
      <c r="AR268" s="85"/>
      <c r="AS268" s="85"/>
      <c r="AT268" s="85"/>
      <c r="AU268" s="85"/>
      <c r="AV268" s="85"/>
      <c r="AW268" s="85"/>
      <c r="AX268" s="85"/>
      <c r="AY268" s="85"/>
      <c r="AZ268" s="85"/>
      <c r="BA268" s="85"/>
      <c r="BB268" s="85"/>
      <c r="BC268" s="85"/>
      <c r="BD268" s="85"/>
      <c r="BE268" s="85"/>
      <c r="BF268" s="85"/>
      <c r="BG268" s="85"/>
      <c r="BH268" s="85"/>
      <c r="BI268" s="85"/>
      <c r="BJ268" s="44" t="s">
        <v>4337</v>
      </c>
      <c r="BK268" s="85"/>
      <c r="BL268" s="85"/>
      <c r="BM268" s="85"/>
      <c r="BN268" s="85"/>
      <c r="BO268" s="85"/>
      <c r="BP268" s="85"/>
      <c r="BQ268" s="85"/>
      <c r="BR268" s="85"/>
      <c r="BS268" s="85"/>
      <c r="BT268" s="85"/>
      <c r="BU268" s="85"/>
      <c r="BV268" s="85"/>
      <c r="BW268" s="84"/>
      <c r="BX268" s="84"/>
      <c r="BY268" s="84"/>
      <c r="BZ268" s="86"/>
      <c r="CA268" s="86"/>
      <c r="CB268" s="86"/>
      <c r="CC268" s="86"/>
      <c r="CD268" s="86"/>
      <c r="CE268" s="86"/>
      <c r="CF268" s="86"/>
      <c r="CG268" s="86"/>
      <c r="CH268" s="86"/>
      <c r="CI268" s="86"/>
      <c r="CJ268" s="86"/>
      <c r="CK268" s="86"/>
      <c r="CL268" s="86"/>
      <c r="CM268" s="86"/>
      <c r="CN268" s="86"/>
      <c r="CO268" s="86"/>
      <c r="CP268" s="86"/>
      <c r="CQ268" s="86"/>
      <c r="CR268" s="86"/>
      <c r="CS268" s="46" t="s">
        <v>4338</v>
      </c>
      <c r="CT268" s="86"/>
      <c r="CU268" s="86"/>
      <c r="CV268" s="86"/>
      <c r="CW268" s="86"/>
      <c r="CX268" s="86"/>
      <c r="CY268" s="86"/>
      <c r="CZ268" s="86"/>
      <c r="DA268" s="86"/>
      <c r="DB268" s="86"/>
      <c r="DC268" s="86"/>
      <c r="DD268" s="86"/>
      <c r="DE268" s="86"/>
    </row>
    <row r="269" spans="34:109" hidden="1">
      <c r="AH269" s="84"/>
      <c r="AI269" s="84"/>
      <c r="AJ269" s="84"/>
      <c r="AK269" s="84"/>
      <c r="AL269" s="40" t="str">
        <f t="shared" si="8"/>
        <v/>
      </c>
      <c r="AM269" s="40" t="str">
        <f t="shared" si="9"/>
        <v/>
      </c>
      <c r="AO269" s="84"/>
      <c r="AP269" s="36">
        <v>267</v>
      </c>
      <c r="AQ269" s="85"/>
      <c r="AR269" s="85"/>
      <c r="AS269" s="85"/>
      <c r="AT269" s="85"/>
      <c r="AU269" s="85"/>
      <c r="AV269" s="85"/>
      <c r="AW269" s="85"/>
      <c r="AX269" s="85"/>
      <c r="AY269" s="85"/>
      <c r="AZ269" s="85"/>
      <c r="BA269" s="85"/>
      <c r="BB269" s="85"/>
      <c r="BC269" s="85"/>
      <c r="BD269" s="85"/>
      <c r="BE269" s="85"/>
      <c r="BF269" s="85"/>
      <c r="BG269" s="85"/>
      <c r="BH269" s="85"/>
      <c r="BI269" s="85"/>
      <c r="BJ269" s="44" t="s">
        <v>4339</v>
      </c>
      <c r="BK269" s="85"/>
      <c r="BL269" s="85"/>
      <c r="BM269" s="85"/>
      <c r="BN269" s="85"/>
      <c r="BO269" s="85"/>
      <c r="BP269" s="85"/>
      <c r="BQ269" s="85"/>
      <c r="BR269" s="85"/>
      <c r="BS269" s="85"/>
      <c r="BT269" s="85"/>
      <c r="BU269" s="85"/>
      <c r="BV269" s="85"/>
      <c r="BW269" s="84"/>
      <c r="BX269" s="84"/>
      <c r="BY269" s="84"/>
      <c r="BZ269" s="86"/>
      <c r="CA269" s="86"/>
      <c r="CB269" s="86"/>
      <c r="CC269" s="86"/>
      <c r="CD269" s="86"/>
      <c r="CE269" s="86"/>
      <c r="CF269" s="86"/>
      <c r="CG269" s="86"/>
      <c r="CH269" s="86"/>
      <c r="CI269" s="86"/>
      <c r="CJ269" s="86"/>
      <c r="CK269" s="86"/>
      <c r="CL269" s="86"/>
      <c r="CM269" s="86"/>
      <c r="CN269" s="86"/>
      <c r="CO269" s="86"/>
      <c r="CP269" s="86"/>
      <c r="CQ269" s="86"/>
      <c r="CR269" s="86"/>
      <c r="CS269" s="46" t="s">
        <v>4340</v>
      </c>
      <c r="CT269" s="86"/>
      <c r="CU269" s="86"/>
      <c r="CV269" s="86"/>
      <c r="CW269" s="86"/>
      <c r="CX269" s="86"/>
      <c r="CY269" s="86"/>
      <c r="CZ269" s="86"/>
      <c r="DA269" s="86"/>
      <c r="DB269" s="86"/>
      <c r="DC269" s="86"/>
      <c r="DD269" s="86"/>
      <c r="DE269" s="86"/>
    </row>
    <row r="270" spans="34:109" hidden="1">
      <c r="AH270" s="84"/>
      <c r="AI270" s="84"/>
      <c r="AJ270" s="84"/>
      <c r="AK270" s="84"/>
      <c r="AL270" s="40" t="str">
        <f t="shared" si="8"/>
        <v/>
      </c>
      <c r="AM270" s="40" t="str">
        <f t="shared" si="9"/>
        <v/>
      </c>
      <c r="AO270" s="84"/>
      <c r="AP270" s="36">
        <v>268</v>
      </c>
      <c r="AQ270" s="85"/>
      <c r="AR270" s="85"/>
      <c r="AS270" s="85"/>
      <c r="AT270" s="85"/>
      <c r="AU270" s="85"/>
      <c r="AV270" s="85"/>
      <c r="AW270" s="85"/>
      <c r="AX270" s="85"/>
      <c r="AY270" s="85"/>
      <c r="AZ270" s="85"/>
      <c r="BA270" s="85"/>
      <c r="BB270" s="85"/>
      <c r="BC270" s="85"/>
      <c r="BD270" s="85"/>
      <c r="BE270" s="85"/>
      <c r="BF270" s="85"/>
      <c r="BG270" s="85"/>
      <c r="BH270" s="85"/>
      <c r="BI270" s="85"/>
      <c r="BJ270" s="44" t="s">
        <v>4341</v>
      </c>
      <c r="BK270" s="85"/>
      <c r="BL270" s="85"/>
      <c r="BM270" s="85"/>
      <c r="BN270" s="85"/>
      <c r="BO270" s="85"/>
      <c r="BP270" s="85"/>
      <c r="BQ270" s="85"/>
      <c r="BR270" s="85"/>
      <c r="BS270" s="85"/>
      <c r="BT270" s="85"/>
      <c r="BU270" s="85"/>
      <c r="BV270" s="85"/>
      <c r="BW270" s="84"/>
      <c r="BX270" s="84"/>
      <c r="BY270" s="84"/>
      <c r="BZ270" s="86"/>
      <c r="CA270" s="86"/>
      <c r="CB270" s="86"/>
      <c r="CC270" s="86"/>
      <c r="CD270" s="86"/>
      <c r="CE270" s="86"/>
      <c r="CF270" s="86"/>
      <c r="CG270" s="86"/>
      <c r="CH270" s="86"/>
      <c r="CI270" s="86"/>
      <c r="CJ270" s="86"/>
      <c r="CK270" s="86"/>
      <c r="CL270" s="86"/>
      <c r="CM270" s="86"/>
      <c r="CN270" s="86"/>
      <c r="CO270" s="86"/>
      <c r="CP270" s="86"/>
      <c r="CQ270" s="86"/>
      <c r="CR270" s="86"/>
      <c r="CS270" s="46" t="s">
        <v>4342</v>
      </c>
      <c r="CT270" s="86"/>
      <c r="CU270" s="86"/>
      <c r="CV270" s="86"/>
      <c r="CW270" s="86"/>
      <c r="CX270" s="86"/>
      <c r="CY270" s="86"/>
      <c r="CZ270" s="86"/>
      <c r="DA270" s="86"/>
      <c r="DB270" s="86"/>
      <c r="DC270" s="86"/>
      <c r="DD270" s="86"/>
      <c r="DE270" s="86"/>
    </row>
    <row r="271" spans="34:109" hidden="1">
      <c r="AH271" s="84"/>
      <c r="AI271" s="84"/>
      <c r="AJ271" s="84"/>
      <c r="AK271" s="84"/>
      <c r="AL271" s="40" t="str">
        <f t="shared" si="8"/>
        <v/>
      </c>
      <c r="AM271" s="40" t="str">
        <f t="shared" si="9"/>
        <v/>
      </c>
      <c r="AO271" s="84"/>
      <c r="AP271" s="36">
        <v>269</v>
      </c>
      <c r="AQ271" s="85"/>
      <c r="AR271" s="85"/>
      <c r="AS271" s="85"/>
      <c r="AT271" s="85"/>
      <c r="AU271" s="85"/>
      <c r="AV271" s="85"/>
      <c r="AW271" s="85"/>
      <c r="AX271" s="85"/>
      <c r="AY271" s="85"/>
      <c r="AZ271" s="85"/>
      <c r="BA271" s="85"/>
      <c r="BB271" s="85"/>
      <c r="BC271" s="85"/>
      <c r="BD271" s="85"/>
      <c r="BE271" s="85"/>
      <c r="BF271" s="85"/>
      <c r="BG271" s="85"/>
      <c r="BH271" s="85"/>
      <c r="BI271" s="85"/>
      <c r="BJ271" s="44" t="s">
        <v>4343</v>
      </c>
      <c r="BK271" s="85"/>
      <c r="BL271" s="85"/>
      <c r="BM271" s="85"/>
      <c r="BN271" s="85"/>
      <c r="BO271" s="85"/>
      <c r="BP271" s="85"/>
      <c r="BQ271" s="85"/>
      <c r="BR271" s="85"/>
      <c r="BS271" s="85"/>
      <c r="BT271" s="85"/>
      <c r="BU271" s="85"/>
      <c r="BV271" s="85"/>
      <c r="BW271" s="84"/>
      <c r="BX271" s="84"/>
      <c r="BY271" s="84"/>
      <c r="BZ271" s="86"/>
      <c r="CA271" s="86"/>
      <c r="CB271" s="86"/>
      <c r="CC271" s="86"/>
      <c r="CD271" s="86"/>
      <c r="CE271" s="86"/>
      <c r="CF271" s="86"/>
      <c r="CG271" s="86"/>
      <c r="CH271" s="86"/>
      <c r="CI271" s="86"/>
      <c r="CJ271" s="86"/>
      <c r="CK271" s="86"/>
      <c r="CL271" s="86"/>
      <c r="CM271" s="86"/>
      <c r="CN271" s="86"/>
      <c r="CO271" s="86"/>
      <c r="CP271" s="86"/>
      <c r="CQ271" s="86"/>
      <c r="CR271" s="86"/>
      <c r="CS271" s="46" t="s">
        <v>4344</v>
      </c>
      <c r="CT271" s="86"/>
      <c r="CU271" s="86"/>
      <c r="CV271" s="86"/>
      <c r="CW271" s="86"/>
      <c r="CX271" s="86"/>
      <c r="CY271" s="86"/>
      <c r="CZ271" s="86"/>
      <c r="DA271" s="86"/>
      <c r="DB271" s="86"/>
      <c r="DC271" s="86"/>
      <c r="DD271" s="86"/>
      <c r="DE271" s="86"/>
    </row>
    <row r="272" spans="34:109" hidden="1">
      <c r="AH272" s="84"/>
      <c r="AI272" s="84"/>
      <c r="AJ272" s="84"/>
      <c r="AK272" s="84"/>
      <c r="AL272" s="40" t="str">
        <f t="shared" si="8"/>
        <v/>
      </c>
      <c r="AM272" s="40" t="str">
        <f t="shared" si="9"/>
        <v/>
      </c>
      <c r="AO272" s="84"/>
      <c r="AP272" s="36">
        <v>270</v>
      </c>
      <c r="AQ272" s="85"/>
      <c r="AR272" s="85"/>
      <c r="AS272" s="85"/>
      <c r="AT272" s="85"/>
      <c r="AU272" s="85"/>
      <c r="AV272" s="85"/>
      <c r="AW272" s="85"/>
      <c r="AX272" s="85"/>
      <c r="AY272" s="85"/>
      <c r="AZ272" s="85"/>
      <c r="BA272" s="85"/>
      <c r="BB272" s="85"/>
      <c r="BC272" s="85"/>
      <c r="BD272" s="85"/>
      <c r="BE272" s="85"/>
      <c r="BF272" s="85"/>
      <c r="BG272" s="85"/>
      <c r="BH272" s="85"/>
      <c r="BI272" s="85"/>
      <c r="BJ272" s="44" t="s">
        <v>4345</v>
      </c>
      <c r="BK272" s="85"/>
      <c r="BL272" s="85"/>
      <c r="BM272" s="85"/>
      <c r="BN272" s="85"/>
      <c r="BO272" s="85"/>
      <c r="BP272" s="85"/>
      <c r="BQ272" s="85"/>
      <c r="BR272" s="85"/>
      <c r="BS272" s="85"/>
      <c r="BT272" s="85"/>
      <c r="BU272" s="85"/>
      <c r="BV272" s="85"/>
      <c r="BW272" s="84"/>
      <c r="BX272" s="84"/>
      <c r="BY272" s="84"/>
      <c r="BZ272" s="86"/>
      <c r="CA272" s="86"/>
      <c r="CB272" s="86"/>
      <c r="CC272" s="86"/>
      <c r="CD272" s="86"/>
      <c r="CE272" s="86"/>
      <c r="CF272" s="86"/>
      <c r="CG272" s="86"/>
      <c r="CH272" s="86"/>
      <c r="CI272" s="86"/>
      <c r="CJ272" s="86"/>
      <c r="CK272" s="86"/>
      <c r="CL272" s="86"/>
      <c r="CM272" s="86"/>
      <c r="CN272" s="86"/>
      <c r="CO272" s="86"/>
      <c r="CP272" s="86"/>
      <c r="CQ272" s="86"/>
      <c r="CR272" s="86"/>
      <c r="CS272" s="46" t="s">
        <v>4346</v>
      </c>
      <c r="CT272" s="86"/>
      <c r="CU272" s="86"/>
      <c r="CV272" s="86"/>
      <c r="CW272" s="86"/>
      <c r="CX272" s="86"/>
      <c r="CY272" s="86"/>
      <c r="CZ272" s="86"/>
      <c r="DA272" s="86"/>
      <c r="DB272" s="86"/>
      <c r="DC272" s="86"/>
      <c r="DD272" s="86"/>
      <c r="DE272" s="86"/>
    </row>
    <row r="273" spans="34:109" hidden="1">
      <c r="AH273" s="84"/>
      <c r="AI273" s="84"/>
      <c r="AJ273" s="84"/>
      <c r="AK273" s="84"/>
      <c r="AL273" s="40" t="str">
        <f t="shared" si="8"/>
        <v/>
      </c>
      <c r="AM273" s="40" t="str">
        <f t="shared" si="9"/>
        <v/>
      </c>
      <c r="AO273" s="84"/>
      <c r="AP273" s="36">
        <v>271</v>
      </c>
      <c r="AQ273" s="85"/>
      <c r="AR273" s="85"/>
      <c r="AS273" s="85"/>
      <c r="AT273" s="85"/>
      <c r="AU273" s="85"/>
      <c r="AV273" s="85"/>
      <c r="AW273" s="85"/>
      <c r="AX273" s="85"/>
      <c r="AY273" s="85"/>
      <c r="AZ273" s="85"/>
      <c r="BA273" s="85"/>
      <c r="BB273" s="85"/>
      <c r="BC273" s="85"/>
      <c r="BD273" s="85"/>
      <c r="BE273" s="85"/>
      <c r="BF273" s="85"/>
      <c r="BG273" s="85"/>
      <c r="BH273" s="85"/>
      <c r="BI273" s="85"/>
      <c r="BJ273" s="44" t="s">
        <v>4347</v>
      </c>
      <c r="BK273" s="85"/>
      <c r="BL273" s="85"/>
      <c r="BM273" s="85"/>
      <c r="BN273" s="85"/>
      <c r="BO273" s="85"/>
      <c r="BP273" s="85"/>
      <c r="BQ273" s="85"/>
      <c r="BR273" s="85"/>
      <c r="BS273" s="85"/>
      <c r="BT273" s="85"/>
      <c r="BU273" s="85"/>
      <c r="BV273" s="85"/>
      <c r="BW273" s="84"/>
      <c r="BX273" s="84"/>
      <c r="BY273" s="84"/>
      <c r="BZ273" s="86"/>
      <c r="CA273" s="86"/>
      <c r="CB273" s="86"/>
      <c r="CC273" s="86"/>
      <c r="CD273" s="86"/>
      <c r="CE273" s="86"/>
      <c r="CF273" s="86"/>
      <c r="CG273" s="86"/>
      <c r="CH273" s="86"/>
      <c r="CI273" s="86"/>
      <c r="CJ273" s="86"/>
      <c r="CK273" s="86"/>
      <c r="CL273" s="86"/>
      <c r="CM273" s="86"/>
      <c r="CN273" s="86"/>
      <c r="CO273" s="86"/>
      <c r="CP273" s="86"/>
      <c r="CQ273" s="86"/>
      <c r="CR273" s="86"/>
      <c r="CS273" s="46" t="s">
        <v>4348</v>
      </c>
      <c r="CT273" s="86"/>
      <c r="CU273" s="86"/>
      <c r="CV273" s="86"/>
      <c r="CW273" s="86"/>
      <c r="CX273" s="86"/>
      <c r="CY273" s="86"/>
      <c r="CZ273" s="86"/>
      <c r="DA273" s="86"/>
      <c r="DB273" s="86"/>
      <c r="DC273" s="86"/>
      <c r="DD273" s="86"/>
      <c r="DE273" s="86"/>
    </row>
    <row r="274" spans="34:109" hidden="1">
      <c r="AH274" s="84"/>
      <c r="AI274" s="84"/>
      <c r="AJ274" s="84"/>
      <c r="AK274" s="84"/>
      <c r="AL274" s="40" t="str">
        <f t="shared" si="8"/>
        <v/>
      </c>
      <c r="AM274" s="40" t="str">
        <f t="shared" si="9"/>
        <v/>
      </c>
      <c r="AO274" s="84"/>
      <c r="AP274" s="36">
        <v>272</v>
      </c>
      <c r="AQ274" s="85"/>
      <c r="AR274" s="85"/>
      <c r="AS274" s="85"/>
      <c r="AT274" s="85"/>
      <c r="AU274" s="85"/>
      <c r="AV274" s="85"/>
      <c r="AW274" s="85"/>
      <c r="AX274" s="85"/>
      <c r="AY274" s="85"/>
      <c r="AZ274" s="85"/>
      <c r="BA274" s="85"/>
      <c r="BB274" s="85"/>
      <c r="BC274" s="85"/>
      <c r="BD274" s="85"/>
      <c r="BE274" s="85"/>
      <c r="BF274" s="85"/>
      <c r="BG274" s="85"/>
      <c r="BH274" s="85"/>
      <c r="BI274" s="85"/>
      <c r="BJ274" s="44" t="s">
        <v>4349</v>
      </c>
      <c r="BK274" s="85"/>
      <c r="BL274" s="85"/>
      <c r="BM274" s="85"/>
      <c r="BN274" s="85"/>
      <c r="BO274" s="85"/>
      <c r="BP274" s="85"/>
      <c r="BQ274" s="85"/>
      <c r="BR274" s="85"/>
      <c r="BS274" s="85"/>
      <c r="BT274" s="85"/>
      <c r="BU274" s="85"/>
      <c r="BV274" s="85"/>
      <c r="BW274" s="84"/>
      <c r="BX274" s="84"/>
      <c r="BY274" s="84"/>
      <c r="BZ274" s="86"/>
      <c r="CA274" s="86"/>
      <c r="CB274" s="86"/>
      <c r="CC274" s="86"/>
      <c r="CD274" s="86"/>
      <c r="CE274" s="86"/>
      <c r="CF274" s="86"/>
      <c r="CG274" s="86"/>
      <c r="CH274" s="86"/>
      <c r="CI274" s="86"/>
      <c r="CJ274" s="86"/>
      <c r="CK274" s="86"/>
      <c r="CL274" s="86"/>
      <c r="CM274" s="86"/>
      <c r="CN274" s="86"/>
      <c r="CO274" s="86"/>
      <c r="CP274" s="86"/>
      <c r="CQ274" s="86"/>
      <c r="CR274" s="86"/>
      <c r="CS274" s="46" t="s">
        <v>4350</v>
      </c>
      <c r="CT274" s="86"/>
      <c r="CU274" s="86"/>
      <c r="CV274" s="86"/>
      <c r="CW274" s="86"/>
      <c r="CX274" s="86"/>
      <c r="CY274" s="86"/>
      <c r="CZ274" s="86"/>
      <c r="DA274" s="86"/>
      <c r="DB274" s="86"/>
      <c r="DC274" s="86"/>
      <c r="DD274" s="86"/>
      <c r="DE274" s="86"/>
    </row>
    <row r="275" spans="34:109" hidden="1">
      <c r="AH275" s="84"/>
      <c r="AI275" s="84"/>
      <c r="AJ275" s="84"/>
      <c r="AK275" s="84"/>
      <c r="AL275" s="40" t="str">
        <f t="shared" si="8"/>
        <v/>
      </c>
      <c r="AM275" s="40" t="str">
        <f t="shared" si="9"/>
        <v/>
      </c>
      <c r="AO275" s="84"/>
      <c r="AP275" s="36">
        <v>273</v>
      </c>
      <c r="AQ275" s="85"/>
      <c r="AR275" s="85"/>
      <c r="AS275" s="85"/>
      <c r="AT275" s="85"/>
      <c r="AU275" s="85"/>
      <c r="AV275" s="85"/>
      <c r="AW275" s="85"/>
      <c r="AX275" s="85"/>
      <c r="AY275" s="85"/>
      <c r="AZ275" s="85"/>
      <c r="BA275" s="85"/>
      <c r="BB275" s="85"/>
      <c r="BC275" s="85"/>
      <c r="BD275" s="85"/>
      <c r="BE275" s="85"/>
      <c r="BF275" s="85"/>
      <c r="BG275" s="85"/>
      <c r="BH275" s="85"/>
      <c r="BI275" s="85"/>
      <c r="BJ275" s="44" t="s">
        <v>4351</v>
      </c>
      <c r="BK275" s="85"/>
      <c r="BL275" s="85"/>
      <c r="BM275" s="85"/>
      <c r="BN275" s="85"/>
      <c r="BO275" s="85"/>
      <c r="BP275" s="85"/>
      <c r="BQ275" s="85"/>
      <c r="BR275" s="85"/>
      <c r="BS275" s="85"/>
      <c r="BT275" s="85"/>
      <c r="BU275" s="85"/>
      <c r="BV275" s="85"/>
      <c r="BW275" s="84"/>
      <c r="BX275" s="84"/>
      <c r="BY275" s="84"/>
      <c r="BZ275" s="86"/>
      <c r="CA275" s="86"/>
      <c r="CB275" s="86"/>
      <c r="CC275" s="86"/>
      <c r="CD275" s="86"/>
      <c r="CE275" s="86"/>
      <c r="CF275" s="86"/>
      <c r="CG275" s="86"/>
      <c r="CH275" s="86"/>
      <c r="CI275" s="86"/>
      <c r="CJ275" s="86"/>
      <c r="CK275" s="86"/>
      <c r="CL275" s="86"/>
      <c r="CM275" s="86"/>
      <c r="CN275" s="86"/>
      <c r="CO275" s="86"/>
      <c r="CP275" s="86"/>
      <c r="CQ275" s="86"/>
      <c r="CR275" s="86"/>
      <c r="CS275" s="46" t="s">
        <v>4352</v>
      </c>
      <c r="CT275" s="86"/>
      <c r="CU275" s="86"/>
      <c r="CV275" s="86"/>
      <c r="CW275" s="86"/>
      <c r="CX275" s="86"/>
      <c r="CY275" s="86"/>
      <c r="CZ275" s="86"/>
      <c r="DA275" s="86"/>
      <c r="DB275" s="86"/>
      <c r="DC275" s="86"/>
      <c r="DD275" s="86"/>
      <c r="DE275" s="86"/>
    </row>
    <row r="276" spans="34:109" hidden="1">
      <c r="AH276" s="84"/>
      <c r="AI276" s="84"/>
      <c r="AJ276" s="84"/>
      <c r="AK276" s="84"/>
      <c r="AL276" s="40" t="str">
        <f t="shared" si="8"/>
        <v/>
      </c>
      <c r="AM276" s="40" t="str">
        <f t="shared" si="9"/>
        <v/>
      </c>
      <c r="AO276" s="84"/>
      <c r="AP276" s="36">
        <v>274</v>
      </c>
      <c r="AQ276" s="85"/>
      <c r="AR276" s="85"/>
      <c r="AS276" s="85"/>
      <c r="AT276" s="85"/>
      <c r="AU276" s="85"/>
      <c r="AV276" s="85"/>
      <c r="AW276" s="85"/>
      <c r="AX276" s="85"/>
      <c r="AY276" s="85"/>
      <c r="AZ276" s="85"/>
      <c r="BA276" s="85"/>
      <c r="BB276" s="85"/>
      <c r="BC276" s="85"/>
      <c r="BD276" s="85"/>
      <c r="BE276" s="85"/>
      <c r="BF276" s="85"/>
      <c r="BG276" s="85"/>
      <c r="BH276" s="85"/>
      <c r="BI276" s="85"/>
      <c r="BJ276" s="44" t="s">
        <v>4353</v>
      </c>
      <c r="BK276" s="85"/>
      <c r="BL276" s="85"/>
      <c r="BM276" s="85"/>
      <c r="BN276" s="85"/>
      <c r="BO276" s="85"/>
      <c r="BP276" s="85"/>
      <c r="BQ276" s="85"/>
      <c r="BR276" s="85"/>
      <c r="BS276" s="85"/>
      <c r="BT276" s="85"/>
      <c r="BU276" s="85"/>
      <c r="BV276" s="85"/>
      <c r="BW276" s="84"/>
      <c r="BX276" s="84"/>
      <c r="BY276" s="84"/>
      <c r="BZ276" s="86"/>
      <c r="CA276" s="86"/>
      <c r="CB276" s="86"/>
      <c r="CC276" s="86"/>
      <c r="CD276" s="86"/>
      <c r="CE276" s="86"/>
      <c r="CF276" s="86"/>
      <c r="CG276" s="86"/>
      <c r="CH276" s="86"/>
      <c r="CI276" s="86"/>
      <c r="CJ276" s="86"/>
      <c r="CK276" s="86"/>
      <c r="CL276" s="86"/>
      <c r="CM276" s="86"/>
      <c r="CN276" s="86"/>
      <c r="CO276" s="86"/>
      <c r="CP276" s="86"/>
      <c r="CQ276" s="86"/>
      <c r="CR276" s="86"/>
      <c r="CS276" s="46" t="s">
        <v>4354</v>
      </c>
      <c r="CT276" s="86"/>
      <c r="CU276" s="86"/>
      <c r="CV276" s="86"/>
      <c r="CW276" s="86"/>
      <c r="CX276" s="86"/>
      <c r="CY276" s="86"/>
      <c r="CZ276" s="86"/>
      <c r="DA276" s="86"/>
      <c r="DB276" s="86"/>
      <c r="DC276" s="86"/>
      <c r="DD276" s="86"/>
      <c r="DE276" s="86"/>
    </row>
    <row r="277" spans="34:109" hidden="1">
      <c r="AH277" s="84"/>
      <c r="AI277" s="84"/>
      <c r="AJ277" s="84"/>
      <c r="AK277" s="84"/>
      <c r="AL277" s="40" t="str">
        <f t="shared" si="8"/>
        <v/>
      </c>
      <c r="AM277" s="40" t="str">
        <f t="shared" si="9"/>
        <v/>
      </c>
      <c r="AO277" s="84"/>
      <c r="AP277" s="36">
        <v>275</v>
      </c>
      <c r="AQ277" s="85"/>
      <c r="AR277" s="85"/>
      <c r="AS277" s="85"/>
      <c r="AT277" s="85"/>
      <c r="AU277" s="85"/>
      <c r="AV277" s="85"/>
      <c r="AW277" s="85"/>
      <c r="AX277" s="85"/>
      <c r="AY277" s="85"/>
      <c r="AZ277" s="85"/>
      <c r="BA277" s="85"/>
      <c r="BB277" s="85"/>
      <c r="BC277" s="85"/>
      <c r="BD277" s="85"/>
      <c r="BE277" s="85"/>
      <c r="BF277" s="85"/>
      <c r="BG277" s="85"/>
      <c r="BH277" s="85"/>
      <c r="BI277" s="85"/>
      <c r="BJ277" s="44" t="s">
        <v>4355</v>
      </c>
      <c r="BK277" s="85"/>
      <c r="BL277" s="85"/>
      <c r="BM277" s="85"/>
      <c r="BN277" s="85"/>
      <c r="BO277" s="85"/>
      <c r="BP277" s="85"/>
      <c r="BQ277" s="85"/>
      <c r="BR277" s="85"/>
      <c r="BS277" s="85"/>
      <c r="BT277" s="85"/>
      <c r="BU277" s="85"/>
      <c r="BV277" s="85"/>
      <c r="BW277" s="84"/>
      <c r="BX277" s="84"/>
      <c r="BY277" s="84"/>
      <c r="BZ277" s="86"/>
      <c r="CA277" s="86"/>
      <c r="CB277" s="86"/>
      <c r="CC277" s="86"/>
      <c r="CD277" s="86"/>
      <c r="CE277" s="86"/>
      <c r="CF277" s="86"/>
      <c r="CG277" s="86"/>
      <c r="CH277" s="86"/>
      <c r="CI277" s="86"/>
      <c r="CJ277" s="86"/>
      <c r="CK277" s="86"/>
      <c r="CL277" s="86"/>
      <c r="CM277" s="86"/>
      <c r="CN277" s="86"/>
      <c r="CO277" s="86"/>
      <c r="CP277" s="86"/>
      <c r="CQ277" s="86"/>
      <c r="CR277" s="86"/>
      <c r="CS277" s="46" t="s">
        <v>4356</v>
      </c>
      <c r="CT277" s="86"/>
      <c r="CU277" s="86"/>
      <c r="CV277" s="86"/>
      <c r="CW277" s="86"/>
      <c r="CX277" s="86"/>
      <c r="CY277" s="86"/>
      <c r="CZ277" s="86"/>
      <c r="DA277" s="86"/>
      <c r="DB277" s="86"/>
      <c r="DC277" s="86"/>
      <c r="DD277" s="86"/>
      <c r="DE277" s="86"/>
    </row>
    <row r="278" spans="34:109" hidden="1">
      <c r="AH278" s="84"/>
      <c r="AI278" s="84"/>
      <c r="AJ278" s="84"/>
      <c r="AK278" s="84"/>
      <c r="AL278" s="40" t="str">
        <f t="shared" si="8"/>
        <v/>
      </c>
      <c r="AM278" s="40" t="str">
        <f t="shared" si="9"/>
        <v/>
      </c>
      <c r="AO278" s="84"/>
      <c r="AP278" s="36">
        <v>276</v>
      </c>
      <c r="AQ278" s="85"/>
      <c r="AR278" s="85"/>
      <c r="AS278" s="85"/>
      <c r="AT278" s="85"/>
      <c r="AU278" s="85"/>
      <c r="AV278" s="85"/>
      <c r="AW278" s="85"/>
      <c r="AX278" s="85"/>
      <c r="AY278" s="85"/>
      <c r="AZ278" s="85"/>
      <c r="BA278" s="85"/>
      <c r="BB278" s="85"/>
      <c r="BC278" s="85"/>
      <c r="BD278" s="85"/>
      <c r="BE278" s="85"/>
      <c r="BF278" s="85"/>
      <c r="BG278" s="85"/>
      <c r="BH278" s="85"/>
      <c r="BI278" s="85"/>
      <c r="BJ278" s="44" t="s">
        <v>4357</v>
      </c>
      <c r="BK278" s="85"/>
      <c r="BL278" s="85"/>
      <c r="BM278" s="85"/>
      <c r="BN278" s="85"/>
      <c r="BO278" s="85"/>
      <c r="BP278" s="85"/>
      <c r="BQ278" s="85"/>
      <c r="BR278" s="85"/>
      <c r="BS278" s="85"/>
      <c r="BT278" s="85"/>
      <c r="BU278" s="85"/>
      <c r="BV278" s="85"/>
      <c r="BW278" s="84"/>
      <c r="BX278" s="84"/>
      <c r="BY278" s="84"/>
      <c r="BZ278" s="86"/>
      <c r="CA278" s="86"/>
      <c r="CB278" s="86"/>
      <c r="CC278" s="86"/>
      <c r="CD278" s="86"/>
      <c r="CE278" s="86"/>
      <c r="CF278" s="86"/>
      <c r="CG278" s="86"/>
      <c r="CH278" s="86"/>
      <c r="CI278" s="86"/>
      <c r="CJ278" s="86"/>
      <c r="CK278" s="86"/>
      <c r="CL278" s="86"/>
      <c r="CM278" s="86"/>
      <c r="CN278" s="86"/>
      <c r="CO278" s="86"/>
      <c r="CP278" s="86"/>
      <c r="CQ278" s="86"/>
      <c r="CR278" s="86"/>
      <c r="CS278" s="46" t="s">
        <v>4358</v>
      </c>
      <c r="CT278" s="86"/>
      <c r="CU278" s="86"/>
      <c r="CV278" s="86"/>
      <c r="CW278" s="86"/>
      <c r="CX278" s="86"/>
      <c r="CY278" s="86"/>
      <c r="CZ278" s="86"/>
      <c r="DA278" s="86"/>
      <c r="DB278" s="86"/>
      <c r="DC278" s="86"/>
      <c r="DD278" s="86"/>
      <c r="DE278" s="86"/>
    </row>
    <row r="279" spans="34:109" hidden="1">
      <c r="AH279" s="84"/>
      <c r="AI279" s="84"/>
      <c r="AJ279" s="84"/>
      <c r="AK279" s="84"/>
      <c r="AL279" s="40" t="str">
        <f t="shared" si="8"/>
        <v/>
      </c>
      <c r="AM279" s="40" t="str">
        <f t="shared" si="9"/>
        <v/>
      </c>
      <c r="AO279" s="84"/>
      <c r="AP279" s="36">
        <v>277</v>
      </c>
      <c r="AQ279" s="85"/>
      <c r="AR279" s="85"/>
      <c r="AS279" s="85"/>
      <c r="AT279" s="85"/>
      <c r="AU279" s="85"/>
      <c r="AV279" s="85"/>
      <c r="AW279" s="85"/>
      <c r="AX279" s="85"/>
      <c r="AY279" s="85"/>
      <c r="AZ279" s="85"/>
      <c r="BA279" s="85"/>
      <c r="BB279" s="85"/>
      <c r="BC279" s="85"/>
      <c r="BD279" s="85"/>
      <c r="BE279" s="85"/>
      <c r="BF279" s="85"/>
      <c r="BG279" s="85"/>
      <c r="BH279" s="85"/>
      <c r="BI279" s="85"/>
      <c r="BJ279" s="44" t="s">
        <v>4359</v>
      </c>
      <c r="BK279" s="85"/>
      <c r="BL279" s="85"/>
      <c r="BM279" s="85"/>
      <c r="BN279" s="85"/>
      <c r="BO279" s="85"/>
      <c r="BP279" s="85"/>
      <c r="BQ279" s="85"/>
      <c r="BR279" s="85"/>
      <c r="BS279" s="85"/>
      <c r="BT279" s="85"/>
      <c r="BU279" s="85"/>
      <c r="BV279" s="85"/>
      <c r="BW279" s="84"/>
      <c r="BX279" s="84"/>
      <c r="BY279" s="84"/>
      <c r="BZ279" s="86"/>
      <c r="CA279" s="86"/>
      <c r="CB279" s="86"/>
      <c r="CC279" s="86"/>
      <c r="CD279" s="86"/>
      <c r="CE279" s="86"/>
      <c r="CF279" s="86"/>
      <c r="CG279" s="86"/>
      <c r="CH279" s="86"/>
      <c r="CI279" s="86"/>
      <c r="CJ279" s="86"/>
      <c r="CK279" s="86"/>
      <c r="CL279" s="86"/>
      <c r="CM279" s="86"/>
      <c r="CN279" s="86"/>
      <c r="CO279" s="86"/>
      <c r="CP279" s="86"/>
      <c r="CQ279" s="86"/>
      <c r="CR279" s="86"/>
      <c r="CS279" s="46" t="s">
        <v>4360</v>
      </c>
      <c r="CT279" s="86"/>
      <c r="CU279" s="86"/>
      <c r="CV279" s="86"/>
      <c r="CW279" s="86"/>
      <c r="CX279" s="86"/>
      <c r="CY279" s="86"/>
      <c r="CZ279" s="86"/>
      <c r="DA279" s="86"/>
      <c r="DB279" s="86"/>
      <c r="DC279" s="86"/>
      <c r="DD279" s="86"/>
      <c r="DE279" s="86"/>
    </row>
    <row r="280" spans="34:109" hidden="1">
      <c r="AH280" s="84"/>
      <c r="AI280" s="84"/>
      <c r="AJ280" s="84"/>
      <c r="AK280" s="84"/>
      <c r="AL280" s="40" t="str">
        <f t="shared" si="8"/>
        <v/>
      </c>
      <c r="AM280" s="40" t="str">
        <f t="shared" si="9"/>
        <v/>
      </c>
      <c r="AO280" s="84"/>
      <c r="AP280" s="36">
        <v>278</v>
      </c>
      <c r="AQ280" s="85"/>
      <c r="AR280" s="85"/>
      <c r="AS280" s="85"/>
      <c r="AT280" s="85"/>
      <c r="AU280" s="85"/>
      <c r="AV280" s="85"/>
      <c r="AW280" s="85"/>
      <c r="AX280" s="85"/>
      <c r="AY280" s="85"/>
      <c r="AZ280" s="85"/>
      <c r="BA280" s="85"/>
      <c r="BB280" s="85"/>
      <c r="BC280" s="85"/>
      <c r="BD280" s="85"/>
      <c r="BE280" s="85"/>
      <c r="BF280" s="85"/>
      <c r="BG280" s="85"/>
      <c r="BH280" s="85"/>
      <c r="BI280" s="85"/>
      <c r="BJ280" s="44" t="s">
        <v>4361</v>
      </c>
      <c r="BK280" s="85"/>
      <c r="BL280" s="85"/>
      <c r="BM280" s="85"/>
      <c r="BN280" s="85"/>
      <c r="BO280" s="85"/>
      <c r="BP280" s="85"/>
      <c r="BQ280" s="85"/>
      <c r="BR280" s="85"/>
      <c r="BS280" s="85"/>
      <c r="BT280" s="85"/>
      <c r="BU280" s="85"/>
      <c r="BV280" s="85"/>
      <c r="BW280" s="84"/>
      <c r="BX280" s="84"/>
      <c r="BY280" s="84"/>
      <c r="BZ280" s="86"/>
      <c r="CA280" s="86"/>
      <c r="CB280" s="86"/>
      <c r="CC280" s="86"/>
      <c r="CD280" s="86"/>
      <c r="CE280" s="86"/>
      <c r="CF280" s="86"/>
      <c r="CG280" s="86"/>
      <c r="CH280" s="86"/>
      <c r="CI280" s="86"/>
      <c r="CJ280" s="86"/>
      <c r="CK280" s="86"/>
      <c r="CL280" s="86"/>
      <c r="CM280" s="86"/>
      <c r="CN280" s="86"/>
      <c r="CO280" s="86"/>
      <c r="CP280" s="86"/>
      <c r="CQ280" s="86"/>
      <c r="CR280" s="86"/>
      <c r="CS280" s="46" t="s">
        <v>4362</v>
      </c>
      <c r="CT280" s="86"/>
      <c r="CU280" s="86"/>
      <c r="CV280" s="86"/>
      <c r="CW280" s="86"/>
      <c r="CX280" s="86"/>
      <c r="CY280" s="86"/>
      <c r="CZ280" s="86"/>
      <c r="DA280" s="86"/>
      <c r="DB280" s="86"/>
      <c r="DC280" s="86"/>
      <c r="DD280" s="86"/>
      <c r="DE280" s="86"/>
    </row>
    <row r="281" spans="34:109" hidden="1">
      <c r="AH281" s="84"/>
      <c r="AI281" s="84"/>
      <c r="AJ281" s="84"/>
      <c r="AK281" s="84"/>
      <c r="AL281" s="40" t="str">
        <f t="shared" si="8"/>
        <v/>
      </c>
      <c r="AM281" s="40" t="str">
        <f t="shared" si="9"/>
        <v/>
      </c>
      <c r="AO281" s="84"/>
      <c r="AP281" s="36">
        <v>279</v>
      </c>
      <c r="AQ281" s="85"/>
      <c r="AR281" s="85"/>
      <c r="AS281" s="85"/>
      <c r="AT281" s="85"/>
      <c r="AU281" s="85"/>
      <c r="AV281" s="85"/>
      <c r="AW281" s="85"/>
      <c r="AX281" s="85"/>
      <c r="AY281" s="85"/>
      <c r="AZ281" s="85"/>
      <c r="BA281" s="85"/>
      <c r="BB281" s="85"/>
      <c r="BC281" s="85"/>
      <c r="BD281" s="85"/>
      <c r="BE281" s="85"/>
      <c r="BF281" s="85"/>
      <c r="BG281" s="85"/>
      <c r="BH281" s="85"/>
      <c r="BI281" s="85"/>
      <c r="BJ281" s="44" t="s">
        <v>4363</v>
      </c>
      <c r="BK281" s="85"/>
      <c r="BL281" s="85"/>
      <c r="BM281" s="85"/>
      <c r="BN281" s="85"/>
      <c r="BO281" s="85"/>
      <c r="BP281" s="85"/>
      <c r="BQ281" s="85"/>
      <c r="BR281" s="85"/>
      <c r="BS281" s="85"/>
      <c r="BT281" s="85"/>
      <c r="BU281" s="85"/>
      <c r="BV281" s="85"/>
      <c r="BW281" s="84"/>
      <c r="BX281" s="84"/>
      <c r="BY281" s="84"/>
      <c r="BZ281" s="86"/>
      <c r="CA281" s="86"/>
      <c r="CB281" s="86"/>
      <c r="CC281" s="86"/>
      <c r="CD281" s="86"/>
      <c r="CE281" s="86"/>
      <c r="CF281" s="86"/>
      <c r="CG281" s="86"/>
      <c r="CH281" s="86"/>
      <c r="CI281" s="86"/>
      <c r="CJ281" s="86"/>
      <c r="CK281" s="86"/>
      <c r="CL281" s="86"/>
      <c r="CM281" s="86"/>
      <c r="CN281" s="86"/>
      <c r="CO281" s="86"/>
      <c r="CP281" s="86"/>
      <c r="CQ281" s="86"/>
      <c r="CR281" s="86"/>
      <c r="CS281" s="46" t="s">
        <v>4364</v>
      </c>
      <c r="CT281" s="86"/>
      <c r="CU281" s="86"/>
      <c r="CV281" s="86"/>
      <c r="CW281" s="86"/>
      <c r="CX281" s="86"/>
      <c r="CY281" s="86"/>
      <c r="CZ281" s="86"/>
      <c r="DA281" s="86"/>
      <c r="DB281" s="86"/>
      <c r="DC281" s="86"/>
      <c r="DD281" s="86"/>
      <c r="DE281" s="86"/>
    </row>
    <row r="282" spans="34:109" hidden="1">
      <c r="AH282" s="84"/>
      <c r="AI282" s="84"/>
      <c r="AJ282" s="84"/>
      <c r="AK282" s="84"/>
      <c r="AL282" s="40" t="str">
        <f t="shared" si="8"/>
        <v/>
      </c>
      <c r="AM282" s="40" t="str">
        <f t="shared" si="9"/>
        <v/>
      </c>
      <c r="AO282" s="84"/>
      <c r="AP282" s="36">
        <v>280</v>
      </c>
      <c r="AQ282" s="85"/>
      <c r="AR282" s="85"/>
      <c r="AS282" s="85"/>
      <c r="AT282" s="85"/>
      <c r="AU282" s="85"/>
      <c r="AV282" s="85"/>
      <c r="AW282" s="85"/>
      <c r="AX282" s="85"/>
      <c r="AY282" s="85"/>
      <c r="AZ282" s="85"/>
      <c r="BA282" s="85"/>
      <c r="BB282" s="85"/>
      <c r="BC282" s="85"/>
      <c r="BD282" s="85"/>
      <c r="BE282" s="85"/>
      <c r="BF282" s="85"/>
      <c r="BG282" s="85"/>
      <c r="BH282" s="85"/>
      <c r="BI282" s="85"/>
      <c r="BJ282" s="44" t="s">
        <v>4365</v>
      </c>
      <c r="BK282" s="85"/>
      <c r="BL282" s="85"/>
      <c r="BM282" s="85"/>
      <c r="BN282" s="85"/>
      <c r="BO282" s="85"/>
      <c r="BP282" s="85"/>
      <c r="BQ282" s="85"/>
      <c r="BR282" s="85"/>
      <c r="BS282" s="85"/>
      <c r="BT282" s="85"/>
      <c r="BU282" s="85"/>
      <c r="BV282" s="85"/>
      <c r="BW282" s="84"/>
      <c r="BX282" s="84"/>
      <c r="BY282" s="84"/>
      <c r="BZ282" s="86"/>
      <c r="CA282" s="86"/>
      <c r="CB282" s="86"/>
      <c r="CC282" s="86"/>
      <c r="CD282" s="86"/>
      <c r="CE282" s="86"/>
      <c r="CF282" s="86"/>
      <c r="CG282" s="86"/>
      <c r="CH282" s="86"/>
      <c r="CI282" s="86"/>
      <c r="CJ282" s="86"/>
      <c r="CK282" s="86"/>
      <c r="CL282" s="86"/>
      <c r="CM282" s="86"/>
      <c r="CN282" s="86"/>
      <c r="CO282" s="86"/>
      <c r="CP282" s="86"/>
      <c r="CQ282" s="86"/>
      <c r="CR282" s="86"/>
      <c r="CS282" s="46" t="s">
        <v>4366</v>
      </c>
      <c r="CT282" s="86"/>
      <c r="CU282" s="86"/>
      <c r="CV282" s="86"/>
      <c r="CW282" s="86"/>
      <c r="CX282" s="86"/>
      <c r="CY282" s="86"/>
      <c r="CZ282" s="86"/>
      <c r="DA282" s="86"/>
      <c r="DB282" s="86"/>
      <c r="DC282" s="86"/>
      <c r="DD282" s="86"/>
      <c r="DE282" s="86"/>
    </row>
    <row r="283" spans="34:109" hidden="1">
      <c r="AH283" s="84"/>
      <c r="AI283" s="84"/>
      <c r="AJ283" s="84"/>
      <c r="AK283" s="84"/>
      <c r="AL283" s="40" t="str">
        <f t="shared" si="8"/>
        <v/>
      </c>
      <c r="AM283" s="40" t="str">
        <f t="shared" si="9"/>
        <v/>
      </c>
      <c r="AO283" s="84"/>
      <c r="AP283" s="36">
        <v>281</v>
      </c>
      <c r="AQ283" s="85"/>
      <c r="AR283" s="85"/>
      <c r="AS283" s="85"/>
      <c r="AT283" s="85"/>
      <c r="AU283" s="85"/>
      <c r="AV283" s="85"/>
      <c r="AW283" s="85"/>
      <c r="AX283" s="85"/>
      <c r="AY283" s="85"/>
      <c r="AZ283" s="85"/>
      <c r="BA283" s="85"/>
      <c r="BB283" s="85"/>
      <c r="BC283" s="85"/>
      <c r="BD283" s="85"/>
      <c r="BE283" s="85"/>
      <c r="BF283" s="85"/>
      <c r="BG283" s="85"/>
      <c r="BH283" s="85"/>
      <c r="BI283" s="85"/>
      <c r="BJ283" s="44" t="s">
        <v>4367</v>
      </c>
      <c r="BK283" s="85"/>
      <c r="BL283" s="85"/>
      <c r="BM283" s="85"/>
      <c r="BN283" s="85"/>
      <c r="BO283" s="85"/>
      <c r="BP283" s="85"/>
      <c r="BQ283" s="85"/>
      <c r="BR283" s="85"/>
      <c r="BS283" s="85"/>
      <c r="BT283" s="85"/>
      <c r="BU283" s="85"/>
      <c r="BV283" s="85"/>
      <c r="BW283" s="84"/>
      <c r="BX283" s="84"/>
      <c r="BY283" s="84"/>
      <c r="BZ283" s="86"/>
      <c r="CA283" s="86"/>
      <c r="CB283" s="86"/>
      <c r="CC283" s="86"/>
      <c r="CD283" s="86"/>
      <c r="CE283" s="86"/>
      <c r="CF283" s="86"/>
      <c r="CG283" s="86"/>
      <c r="CH283" s="86"/>
      <c r="CI283" s="86"/>
      <c r="CJ283" s="86"/>
      <c r="CK283" s="86"/>
      <c r="CL283" s="86"/>
      <c r="CM283" s="86"/>
      <c r="CN283" s="86"/>
      <c r="CO283" s="86"/>
      <c r="CP283" s="86"/>
      <c r="CQ283" s="86"/>
      <c r="CR283" s="86"/>
      <c r="CS283" s="46" t="s">
        <v>4368</v>
      </c>
      <c r="CT283" s="86"/>
      <c r="CU283" s="86"/>
      <c r="CV283" s="86"/>
      <c r="CW283" s="86"/>
      <c r="CX283" s="86"/>
      <c r="CY283" s="86"/>
      <c r="CZ283" s="86"/>
      <c r="DA283" s="86"/>
      <c r="DB283" s="86"/>
      <c r="DC283" s="86"/>
      <c r="DD283" s="86"/>
      <c r="DE283" s="86"/>
    </row>
    <row r="284" spans="34:109" hidden="1">
      <c r="AH284" s="84"/>
      <c r="AI284" s="84"/>
      <c r="AJ284" s="84"/>
      <c r="AK284" s="84"/>
      <c r="AL284" s="40" t="str">
        <f t="shared" si="8"/>
        <v/>
      </c>
      <c r="AM284" s="40" t="str">
        <f t="shared" si="9"/>
        <v/>
      </c>
      <c r="AO284" s="84"/>
      <c r="AP284" s="36">
        <v>282</v>
      </c>
      <c r="AQ284" s="85"/>
      <c r="AR284" s="85"/>
      <c r="AS284" s="85"/>
      <c r="AT284" s="85"/>
      <c r="AU284" s="85"/>
      <c r="AV284" s="85"/>
      <c r="AW284" s="85"/>
      <c r="AX284" s="85"/>
      <c r="AY284" s="85"/>
      <c r="AZ284" s="85"/>
      <c r="BA284" s="85"/>
      <c r="BB284" s="85"/>
      <c r="BC284" s="85"/>
      <c r="BD284" s="85"/>
      <c r="BE284" s="85"/>
      <c r="BF284" s="85"/>
      <c r="BG284" s="85"/>
      <c r="BH284" s="85"/>
      <c r="BI284" s="85"/>
      <c r="BJ284" s="44" t="s">
        <v>4369</v>
      </c>
      <c r="BK284" s="85"/>
      <c r="BL284" s="85"/>
      <c r="BM284" s="85"/>
      <c r="BN284" s="85"/>
      <c r="BO284" s="85"/>
      <c r="BP284" s="85"/>
      <c r="BQ284" s="85"/>
      <c r="BR284" s="85"/>
      <c r="BS284" s="85"/>
      <c r="BT284" s="85"/>
      <c r="BU284" s="85"/>
      <c r="BV284" s="85"/>
      <c r="BW284" s="84"/>
      <c r="BX284" s="84"/>
      <c r="BY284" s="84"/>
      <c r="BZ284" s="86"/>
      <c r="CA284" s="86"/>
      <c r="CB284" s="86"/>
      <c r="CC284" s="86"/>
      <c r="CD284" s="86"/>
      <c r="CE284" s="86"/>
      <c r="CF284" s="86"/>
      <c r="CG284" s="86"/>
      <c r="CH284" s="86"/>
      <c r="CI284" s="86"/>
      <c r="CJ284" s="86"/>
      <c r="CK284" s="86"/>
      <c r="CL284" s="86"/>
      <c r="CM284" s="86"/>
      <c r="CN284" s="86"/>
      <c r="CO284" s="86"/>
      <c r="CP284" s="86"/>
      <c r="CQ284" s="86"/>
      <c r="CR284" s="86"/>
      <c r="CS284" s="46" t="s">
        <v>4370</v>
      </c>
      <c r="CT284" s="86"/>
      <c r="CU284" s="86"/>
      <c r="CV284" s="86"/>
      <c r="CW284" s="86"/>
      <c r="CX284" s="86"/>
      <c r="CY284" s="86"/>
      <c r="CZ284" s="86"/>
      <c r="DA284" s="86"/>
      <c r="DB284" s="86"/>
      <c r="DC284" s="86"/>
      <c r="DD284" s="86"/>
      <c r="DE284" s="86"/>
    </row>
    <row r="285" spans="34:109" hidden="1">
      <c r="AH285" s="84"/>
      <c r="AI285" s="84"/>
      <c r="AJ285" s="84"/>
      <c r="AK285" s="84"/>
      <c r="AL285" s="40" t="str">
        <f t="shared" si="8"/>
        <v/>
      </c>
      <c r="AM285" s="40" t="str">
        <f t="shared" si="9"/>
        <v/>
      </c>
      <c r="AO285" s="84"/>
      <c r="AP285" s="36">
        <v>283</v>
      </c>
      <c r="AQ285" s="85"/>
      <c r="AR285" s="85"/>
      <c r="AS285" s="85"/>
      <c r="AT285" s="85"/>
      <c r="AU285" s="85"/>
      <c r="AV285" s="85"/>
      <c r="AW285" s="85"/>
      <c r="AX285" s="85"/>
      <c r="AY285" s="85"/>
      <c r="AZ285" s="85"/>
      <c r="BA285" s="85"/>
      <c r="BB285" s="85"/>
      <c r="BC285" s="85"/>
      <c r="BD285" s="85"/>
      <c r="BE285" s="85"/>
      <c r="BF285" s="85"/>
      <c r="BG285" s="85"/>
      <c r="BH285" s="85"/>
      <c r="BI285" s="85"/>
      <c r="BJ285" s="44" t="s">
        <v>4371</v>
      </c>
      <c r="BK285" s="85"/>
      <c r="BL285" s="85"/>
      <c r="BM285" s="85"/>
      <c r="BN285" s="85"/>
      <c r="BO285" s="85"/>
      <c r="BP285" s="85"/>
      <c r="BQ285" s="85"/>
      <c r="BR285" s="85"/>
      <c r="BS285" s="85"/>
      <c r="BT285" s="85"/>
      <c r="BU285" s="85"/>
      <c r="BV285" s="85"/>
      <c r="BW285" s="84"/>
      <c r="BX285" s="84"/>
      <c r="BY285" s="84"/>
      <c r="BZ285" s="86"/>
      <c r="CA285" s="86"/>
      <c r="CB285" s="86"/>
      <c r="CC285" s="86"/>
      <c r="CD285" s="86"/>
      <c r="CE285" s="86"/>
      <c r="CF285" s="86"/>
      <c r="CG285" s="86"/>
      <c r="CH285" s="86"/>
      <c r="CI285" s="86"/>
      <c r="CJ285" s="86"/>
      <c r="CK285" s="86"/>
      <c r="CL285" s="86"/>
      <c r="CM285" s="86"/>
      <c r="CN285" s="86"/>
      <c r="CO285" s="86"/>
      <c r="CP285" s="86"/>
      <c r="CQ285" s="86"/>
      <c r="CR285" s="86"/>
      <c r="CS285" s="46" t="s">
        <v>4372</v>
      </c>
      <c r="CT285" s="86"/>
      <c r="CU285" s="86"/>
      <c r="CV285" s="86"/>
      <c r="CW285" s="86"/>
      <c r="CX285" s="86"/>
      <c r="CY285" s="86"/>
      <c r="CZ285" s="86"/>
      <c r="DA285" s="86"/>
      <c r="DB285" s="86"/>
      <c r="DC285" s="86"/>
      <c r="DD285" s="86"/>
      <c r="DE285" s="86"/>
    </row>
    <row r="286" spans="34:109" hidden="1">
      <c r="AH286" s="84"/>
      <c r="AI286" s="84"/>
      <c r="AJ286" s="84"/>
      <c r="AK286" s="84"/>
      <c r="AL286" s="40" t="str">
        <f t="shared" si="8"/>
        <v/>
      </c>
      <c r="AM286" s="40" t="str">
        <f t="shared" si="9"/>
        <v/>
      </c>
      <c r="AO286" s="84"/>
      <c r="AP286" s="36">
        <v>284</v>
      </c>
      <c r="AQ286" s="85"/>
      <c r="AR286" s="85"/>
      <c r="AS286" s="85"/>
      <c r="AT286" s="85"/>
      <c r="AU286" s="85"/>
      <c r="AV286" s="85"/>
      <c r="AW286" s="85"/>
      <c r="AX286" s="85"/>
      <c r="AY286" s="85"/>
      <c r="AZ286" s="85"/>
      <c r="BA286" s="85"/>
      <c r="BB286" s="85"/>
      <c r="BC286" s="85"/>
      <c r="BD286" s="85"/>
      <c r="BE286" s="85"/>
      <c r="BF286" s="85"/>
      <c r="BG286" s="85"/>
      <c r="BH286" s="85"/>
      <c r="BI286" s="85"/>
      <c r="BJ286" s="44" t="s">
        <v>4373</v>
      </c>
      <c r="BK286" s="85"/>
      <c r="BL286" s="85"/>
      <c r="BM286" s="85"/>
      <c r="BN286" s="85"/>
      <c r="BO286" s="85"/>
      <c r="BP286" s="85"/>
      <c r="BQ286" s="85"/>
      <c r="BR286" s="85"/>
      <c r="BS286" s="85"/>
      <c r="BT286" s="85"/>
      <c r="BU286" s="85"/>
      <c r="BV286" s="85"/>
      <c r="BW286" s="84"/>
      <c r="BX286" s="84"/>
      <c r="BY286" s="84"/>
      <c r="BZ286" s="86"/>
      <c r="CA286" s="86"/>
      <c r="CB286" s="86"/>
      <c r="CC286" s="86"/>
      <c r="CD286" s="86"/>
      <c r="CE286" s="86"/>
      <c r="CF286" s="86"/>
      <c r="CG286" s="86"/>
      <c r="CH286" s="86"/>
      <c r="CI286" s="86"/>
      <c r="CJ286" s="86"/>
      <c r="CK286" s="86"/>
      <c r="CL286" s="86"/>
      <c r="CM286" s="86"/>
      <c r="CN286" s="86"/>
      <c r="CO286" s="86"/>
      <c r="CP286" s="86"/>
      <c r="CQ286" s="86"/>
      <c r="CR286" s="86"/>
      <c r="CS286" s="46" t="s">
        <v>4374</v>
      </c>
      <c r="CT286" s="86"/>
      <c r="CU286" s="86"/>
      <c r="CV286" s="86"/>
      <c r="CW286" s="86"/>
      <c r="CX286" s="86"/>
      <c r="CY286" s="86"/>
      <c r="CZ286" s="86"/>
      <c r="DA286" s="86"/>
      <c r="DB286" s="86"/>
      <c r="DC286" s="86"/>
      <c r="DD286" s="86"/>
      <c r="DE286" s="86"/>
    </row>
    <row r="287" spans="34:109" hidden="1">
      <c r="AH287" s="84"/>
      <c r="AI287" s="84"/>
      <c r="AJ287" s="84"/>
      <c r="AK287" s="84"/>
      <c r="AL287" s="40" t="str">
        <f t="shared" si="8"/>
        <v/>
      </c>
      <c r="AM287" s="40" t="str">
        <f t="shared" si="9"/>
        <v/>
      </c>
      <c r="AO287" s="84"/>
      <c r="AP287" s="36">
        <v>285</v>
      </c>
      <c r="AQ287" s="85"/>
      <c r="AR287" s="85"/>
      <c r="AS287" s="85"/>
      <c r="AT287" s="85"/>
      <c r="AU287" s="85"/>
      <c r="AV287" s="85"/>
      <c r="AW287" s="85"/>
      <c r="AX287" s="85"/>
      <c r="AY287" s="85"/>
      <c r="AZ287" s="85"/>
      <c r="BA287" s="85"/>
      <c r="BB287" s="85"/>
      <c r="BC287" s="85"/>
      <c r="BD287" s="85"/>
      <c r="BE287" s="85"/>
      <c r="BF287" s="85"/>
      <c r="BG287" s="85"/>
      <c r="BH287" s="85"/>
      <c r="BI287" s="85"/>
      <c r="BJ287" s="44" t="s">
        <v>4375</v>
      </c>
      <c r="BK287" s="85"/>
      <c r="BL287" s="85"/>
      <c r="BM287" s="85"/>
      <c r="BN287" s="85"/>
      <c r="BO287" s="85"/>
      <c r="BP287" s="85"/>
      <c r="BQ287" s="85"/>
      <c r="BR287" s="85"/>
      <c r="BS287" s="85"/>
      <c r="BT287" s="85"/>
      <c r="BU287" s="85"/>
      <c r="BV287" s="85"/>
      <c r="BW287" s="84"/>
      <c r="BX287" s="84"/>
      <c r="BY287" s="84"/>
      <c r="BZ287" s="86"/>
      <c r="CA287" s="86"/>
      <c r="CB287" s="86"/>
      <c r="CC287" s="86"/>
      <c r="CD287" s="86"/>
      <c r="CE287" s="86"/>
      <c r="CF287" s="86"/>
      <c r="CG287" s="86"/>
      <c r="CH287" s="86"/>
      <c r="CI287" s="86"/>
      <c r="CJ287" s="86"/>
      <c r="CK287" s="86"/>
      <c r="CL287" s="86"/>
      <c r="CM287" s="86"/>
      <c r="CN287" s="86"/>
      <c r="CO287" s="86"/>
      <c r="CP287" s="86"/>
      <c r="CQ287" s="86"/>
      <c r="CR287" s="86"/>
      <c r="CS287" s="46" t="s">
        <v>4376</v>
      </c>
      <c r="CT287" s="86"/>
      <c r="CU287" s="86"/>
      <c r="CV287" s="86"/>
      <c r="CW287" s="86"/>
      <c r="CX287" s="86"/>
      <c r="CY287" s="86"/>
      <c r="CZ287" s="86"/>
      <c r="DA287" s="86"/>
      <c r="DB287" s="86"/>
      <c r="DC287" s="86"/>
      <c r="DD287" s="86"/>
      <c r="DE287" s="86"/>
    </row>
    <row r="288" spans="34:109" hidden="1">
      <c r="AH288" s="84"/>
      <c r="AI288" s="84"/>
      <c r="AJ288" s="84"/>
      <c r="AK288" s="84"/>
      <c r="AL288" s="40" t="str">
        <f t="shared" si="8"/>
        <v/>
      </c>
      <c r="AM288" s="40" t="str">
        <f t="shared" si="9"/>
        <v/>
      </c>
      <c r="AO288" s="84"/>
      <c r="AP288" s="36">
        <v>286</v>
      </c>
      <c r="AQ288" s="85"/>
      <c r="AR288" s="85"/>
      <c r="AS288" s="85"/>
      <c r="AT288" s="85"/>
      <c r="AU288" s="85"/>
      <c r="AV288" s="85"/>
      <c r="AW288" s="85"/>
      <c r="AX288" s="85"/>
      <c r="AY288" s="85"/>
      <c r="AZ288" s="85"/>
      <c r="BA288" s="85"/>
      <c r="BB288" s="85"/>
      <c r="BC288" s="85"/>
      <c r="BD288" s="85"/>
      <c r="BE288" s="85"/>
      <c r="BF288" s="85"/>
      <c r="BG288" s="85"/>
      <c r="BH288" s="85"/>
      <c r="BI288" s="85"/>
      <c r="BJ288" s="44" t="s">
        <v>4377</v>
      </c>
      <c r="BK288" s="85"/>
      <c r="BL288" s="85"/>
      <c r="BM288" s="85"/>
      <c r="BN288" s="85"/>
      <c r="BO288" s="85"/>
      <c r="BP288" s="85"/>
      <c r="BQ288" s="85"/>
      <c r="BR288" s="85"/>
      <c r="BS288" s="85"/>
      <c r="BT288" s="85"/>
      <c r="BU288" s="85"/>
      <c r="BV288" s="85"/>
      <c r="BW288" s="84"/>
      <c r="BX288" s="84"/>
      <c r="BY288" s="84"/>
      <c r="BZ288" s="86"/>
      <c r="CA288" s="86"/>
      <c r="CB288" s="86"/>
      <c r="CC288" s="86"/>
      <c r="CD288" s="86"/>
      <c r="CE288" s="86"/>
      <c r="CF288" s="86"/>
      <c r="CG288" s="86"/>
      <c r="CH288" s="86"/>
      <c r="CI288" s="86"/>
      <c r="CJ288" s="86"/>
      <c r="CK288" s="86"/>
      <c r="CL288" s="86"/>
      <c r="CM288" s="86"/>
      <c r="CN288" s="86"/>
      <c r="CO288" s="86"/>
      <c r="CP288" s="86"/>
      <c r="CQ288" s="86"/>
      <c r="CR288" s="86"/>
      <c r="CS288" s="46" t="s">
        <v>4378</v>
      </c>
      <c r="CT288" s="86"/>
      <c r="CU288" s="86"/>
      <c r="CV288" s="86"/>
      <c r="CW288" s="86"/>
      <c r="CX288" s="86"/>
      <c r="CY288" s="86"/>
      <c r="CZ288" s="86"/>
      <c r="DA288" s="86"/>
      <c r="DB288" s="86"/>
      <c r="DC288" s="86"/>
      <c r="DD288" s="86"/>
      <c r="DE288" s="86"/>
    </row>
    <row r="289" spans="34:109" hidden="1">
      <c r="AH289" s="84"/>
      <c r="AI289" s="84"/>
      <c r="AJ289" s="84"/>
      <c r="AK289" s="84"/>
      <c r="AL289" s="40" t="str">
        <f t="shared" si="8"/>
        <v/>
      </c>
      <c r="AM289" s="40" t="str">
        <f t="shared" si="9"/>
        <v/>
      </c>
      <c r="AO289" s="84"/>
      <c r="AP289" s="36">
        <v>287</v>
      </c>
      <c r="AQ289" s="85"/>
      <c r="AR289" s="85"/>
      <c r="AS289" s="85"/>
      <c r="AT289" s="85"/>
      <c r="AU289" s="85"/>
      <c r="AV289" s="85"/>
      <c r="AW289" s="85"/>
      <c r="AX289" s="85"/>
      <c r="AY289" s="85"/>
      <c r="AZ289" s="85"/>
      <c r="BA289" s="85"/>
      <c r="BB289" s="85"/>
      <c r="BC289" s="85"/>
      <c r="BD289" s="85"/>
      <c r="BE289" s="85"/>
      <c r="BF289" s="85"/>
      <c r="BG289" s="85"/>
      <c r="BH289" s="85"/>
      <c r="BI289" s="85"/>
      <c r="BJ289" s="44" t="s">
        <v>4379</v>
      </c>
      <c r="BK289" s="85"/>
      <c r="BL289" s="85"/>
      <c r="BM289" s="85"/>
      <c r="BN289" s="85"/>
      <c r="BO289" s="85"/>
      <c r="BP289" s="85"/>
      <c r="BQ289" s="85"/>
      <c r="BR289" s="85"/>
      <c r="BS289" s="85"/>
      <c r="BT289" s="85"/>
      <c r="BU289" s="85"/>
      <c r="BV289" s="85"/>
      <c r="BW289" s="84"/>
      <c r="BX289" s="84"/>
      <c r="BY289" s="84"/>
      <c r="BZ289" s="86"/>
      <c r="CA289" s="86"/>
      <c r="CB289" s="86"/>
      <c r="CC289" s="86"/>
      <c r="CD289" s="86"/>
      <c r="CE289" s="86"/>
      <c r="CF289" s="86"/>
      <c r="CG289" s="86"/>
      <c r="CH289" s="86"/>
      <c r="CI289" s="86"/>
      <c r="CJ289" s="86"/>
      <c r="CK289" s="86"/>
      <c r="CL289" s="86"/>
      <c r="CM289" s="86"/>
      <c r="CN289" s="86"/>
      <c r="CO289" s="86"/>
      <c r="CP289" s="86"/>
      <c r="CQ289" s="86"/>
      <c r="CR289" s="86"/>
      <c r="CS289" s="46" t="s">
        <v>4380</v>
      </c>
      <c r="CT289" s="86"/>
      <c r="CU289" s="86"/>
      <c r="CV289" s="86"/>
      <c r="CW289" s="86"/>
      <c r="CX289" s="86"/>
      <c r="CY289" s="86"/>
      <c r="CZ289" s="86"/>
      <c r="DA289" s="86"/>
      <c r="DB289" s="86"/>
      <c r="DC289" s="86"/>
      <c r="DD289" s="86"/>
      <c r="DE289" s="86"/>
    </row>
    <row r="290" spans="34:109" hidden="1">
      <c r="AH290" s="84"/>
      <c r="AI290" s="84"/>
      <c r="AJ290" s="84"/>
      <c r="AK290" s="84"/>
      <c r="AL290" s="40" t="str">
        <f t="shared" si="8"/>
        <v/>
      </c>
      <c r="AM290" s="40" t="str">
        <f t="shared" si="9"/>
        <v/>
      </c>
      <c r="AO290" s="84"/>
      <c r="AP290" s="36">
        <v>288</v>
      </c>
      <c r="AQ290" s="85"/>
      <c r="AR290" s="85"/>
      <c r="AS290" s="85"/>
      <c r="AT290" s="85"/>
      <c r="AU290" s="85"/>
      <c r="AV290" s="85"/>
      <c r="AW290" s="85"/>
      <c r="AX290" s="85"/>
      <c r="AY290" s="85"/>
      <c r="AZ290" s="85"/>
      <c r="BA290" s="85"/>
      <c r="BB290" s="85"/>
      <c r="BC290" s="85"/>
      <c r="BD290" s="85"/>
      <c r="BE290" s="85"/>
      <c r="BF290" s="85"/>
      <c r="BG290" s="85"/>
      <c r="BH290" s="85"/>
      <c r="BI290" s="85"/>
      <c r="BJ290" s="44" t="s">
        <v>4381</v>
      </c>
      <c r="BK290" s="85"/>
      <c r="BL290" s="85"/>
      <c r="BM290" s="85"/>
      <c r="BN290" s="85"/>
      <c r="BO290" s="85"/>
      <c r="BP290" s="85"/>
      <c r="BQ290" s="85"/>
      <c r="BR290" s="85"/>
      <c r="BS290" s="85"/>
      <c r="BT290" s="85"/>
      <c r="BU290" s="85"/>
      <c r="BV290" s="85"/>
      <c r="BW290" s="84"/>
      <c r="BX290" s="84"/>
      <c r="BY290" s="84"/>
      <c r="BZ290" s="86"/>
      <c r="CA290" s="86"/>
      <c r="CB290" s="86"/>
      <c r="CC290" s="86"/>
      <c r="CD290" s="86"/>
      <c r="CE290" s="86"/>
      <c r="CF290" s="86"/>
      <c r="CG290" s="86"/>
      <c r="CH290" s="86"/>
      <c r="CI290" s="86"/>
      <c r="CJ290" s="86"/>
      <c r="CK290" s="86"/>
      <c r="CL290" s="86"/>
      <c r="CM290" s="86"/>
      <c r="CN290" s="86"/>
      <c r="CO290" s="86"/>
      <c r="CP290" s="86"/>
      <c r="CQ290" s="86"/>
      <c r="CR290" s="86"/>
      <c r="CS290" s="46" t="s">
        <v>4382</v>
      </c>
      <c r="CT290" s="86"/>
      <c r="CU290" s="86"/>
      <c r="CV290" s="86"/>
      <c r="CW290" s="86"/>
      <c r="CX290" s="86"/>
      <c r="CY290" s="86"/>
      <c r="CZ290" s="86"/>
      <c r="DA290" s="86"/>
      <c r="DB290" s="86"/>
      <c r="DC290" s="86"/>
      <c r="DD290" s="86"/>
      <c r="DE290" s="86"/>
    </row>
    <row r="291" spans="34:109" hidden="1">
      <c r="AH291" s="84"/>
      <c r="AI291" s="84"/>
      <c r="AJ291" s="84"/>
      <c r="AK291" s="84"/>
      <c r="AL291" s="40" t="str">
        <f t="shared" si="8"/>
        <v/>
      </c>
      <c r="AM291" s="40" t="str">
        <f t="shared" si="9"/>
        <v/>
      </c>
      <c r="AO291" s="84"/>
      <c r="AP291" s="36">
        <v>289</v>
      </c>
      <c r="AQ291" s="85"/>
      <c r="AR291" s="85"/>
      <c r="AS291" s="85"/>
      <c r="AT291" s="85"/>
      <c r="AU291" s="85"/>
      <c r="AV291" s="85"/>
      <c r="AW291" s="85"/>
      <c r="AX291" s="85"/>
      <c r="AY291" s="85"/>
      <c r="AZ291" s="85"/>
      <c r="BA291" s="85"/>
      <c r="BB291" s="85"/>
      <c r="BC291" s="85"/>
      <c r="BD291" s="85"/>
      <c r="BE291" s="85"/>
      <c r="BF291" s="85"/>
      <c r="BG291" s="85"/>
      <c r="BH291" s="85"/>
      <c r="BI291" s="85"/>
      <c r="BJ291" s="44" t="s">
        <v>4383</v>
      </c>
      <c r="BK291" s="85"/>
      <c r="BL291" s="85"/>
      <c r="BM291" s="85"/>
      <c r="BN291" s="85"/>
      <c r="BO291" s="85"/>
      <c r="BP291" s="85"/>
      <c r="BQ291" s="85"/>
      <c r="BR291" s="85"/>
      <c r="BS291" s="85"/>
      <c r="BT291" s="85"/>
      <c r="BU291" s="85"/>
      <c r="BV291" s="85"/>
      <c r="BW291" s="84"/>
      <c r="BX291" s="84"/>
      <c r="BY291" s="84"/>
      <c r="BZ291" s="86"/>
      <c r="CA291" s="86"/>
      <c r="CB291" s="86"/>
      <c r="CC291" s="86"/>
      <c r="CD291" s="86"/>
      <c r="CE291" s="86"/>
      <c r="CF291" s="86"/>
      <c r="CG291" s="86"/>
      <c r="CH291" s="86"/>
      <c r="CI291" s="86"/>
      <c r="CJ291" s="86"/>
      <c r="CK291" s="86"/>
      <c r="CL291" s="86"/>
      <c r="CM291" s="86"/>
      <c r="CN291" s="86"/>
      <c r="CO291" s="86"/>
      <c r="CP291" s="86"/>
      <c r="CQ291" s="86"/>
      <c r="CR291" s="86"/>
      <c r="CS291" s="46" t="s">
        <v>4384</v>
      </c>
      <c r="CT291" s="86"/>
      <c r="CU291" s="86"/>
      <c r="CV291" s="86"/>
      <c r="CW291" s="86"/>
      <c r="CX291" s="86"/>
      <c r="CY291" s="86"/>
      <c r="CZ291" s="86"/>
      <c r="DA291" s="86"/>
      <c r="DB291" s="86"/>
      <c r="DC291" s="86"/>
      <c r="DD291" s="86"/>
      <c r="DE291" s="86"/>
    </row>
    <row r="292" spans="34:109" hidden="1">
      <c r="AH292" s="84"/>
      <c r="AI292" s="84"/>
      <c r="AJ292" s="84"/>
      <c r="AK292" s="84"/>
      <c r="AL292" s="40" t="str">
        <f t="shared" si="8"/>
        <v/>
      </c>
      <c r="AM292" s="40" t="str">
        <f t="shared" si="9"/>
        <v/>
      </c>
      <c r="AO292" s="84"/>
      <c r="AP292" s="36">
        <v>290</v>
      </c>
      <c r="AQ292" s="85"/>
      <c r="AR292" s="85"/>
      <c r="AS292" s="85"/>
      <c r="AT292" s="85"/>
      <c r="AU292" s="85"/>
      <c r="AV292" s="85"/>
      <c r="AW292" s="85"/>
      <c r="AX292" s="85"/>
      <c r="AY292" s="85"/>
      <c r="AZ292" s="85"/>
      <c r="BA292" s="85"/>
      <c r="BB292" s="85"/>
      <c r="BC292" s="85"/>
      <c r="BD292" s="85"/>
      <c r="BE292" s="85"/>
      <c r="BF292" s="85"/>
      <c r="BG292" s="85"/>
      <c r="BH292" s="85"/>
      <c r="BI292" s="85"/>
      <c r="BJ292" s="44" t="s">
        <v>4385</v>
      </c>
      <c r="BK292" s="85"/>
      <c r="BL292" s="85"/>
      <c r="BM292" s="85"/>
      <c r="BN292" s="85"/>
      <c r="BO292" s="85"/>
      <c r="BP292" s="85"/>
      <c r="BQ292" s="85"/>
      <c r="BR292" s="85"/>
      <c r="BS292" s="85"/>
      <c r="BT292" s="85"/>
      <c r="BU292" s="85"/>
      <c r="BV292" s="85"/>
      <c r="BW292" s="84"/>
      <c r="BX292" s="84"/>
      <c r="BY292" s="84"/>
      <c r="BZ292" s="86"/>
      <c r="CA292" s="86"/>
      <c r="CB292" s="86"/>
      <c r="CC292" s="86"/>
      <c r="CD292" s="86"/>
      <c r="CE292" s="86"/>
      <c r="CF292" s="86"/>
      <c r="CG292" s="86"/>
      <c r="CH292" s="86"/>
      <c r="CI292" s="86"/>
      <c r="CJ292" s="86"/>
      <c r="CK292" s="86"/>
      <c r="CL292" s="86"/>
      <c r="CM292" s="86"/>
      <c r="CN292" s="86"/>
      <c r="CO292" s="86"/>
      <c r="CP292" s="86"/>
      <c r="CQ292" s="86"/>
      <c r="CR292" s="86"/>
      <c r="CS292" s="46" t="s">
        <v>1840</v>
      </c>
      <c r="CT292" s="86"/>
      <c r="CU292" s="86"/>
      <c r="CV292" s="86"/>
      <c r="CW292" s="86"/>
      <c r="CX292" s="86"/>
      <c r="CY292" s="86"/>
      <c r="CZ292" s="86"/>
      <c r="DA292" s="86"/>
      <c r="DB292" s="86"/>
      <c r="DC292" s="86"/>
      <c r="DD292" s="86"/>
      <c r="DE292" s="86"/>
    </row>
    <row r="293" spans="34:109" hidden="1">
      <c r="AH293" s="84"/>
      <c r="AI293" s="84"/>
      <c r="AJ293" s="84"/>
      <c r="AK293" s="84"/>
      <c r="AL293" s="40" t="str">
        <f t="shared" si="8"/>
        <v/>
      </c>
      <c r="AM293" s="40" t="str">
        <f t="shared" si="9"/>
        <v/>
      </c>
      <c r="AO293" s="84"/>
      <c r="AP293" s="36">
        <v>291</v>
      </c>
      <c r="AQ293" s="85"/>
      <c r="AR293" s="85"/>
      <c r="AS293" s="85"/>
      <c r="AT293" s="85"/>
      <c r="AU293" s="85"/>
      <c r="AV293" s="85"/>
      <c r="AW293" s="85"/>
      <c r="AX293" s="85"/>
      <c r="AY293" s="85"/>
      <c r="AZ293" s="85"/>
      <c r="BA293" s="85"/>
      <c r="BB293" s="85"/>
      <c r="BC293" s="85"/>
      <c r="BD293" s="85"/>
      <c r="BE293" s="85"/>
      <c r="BF293" s="85"/>
      <c r="BG293" s="85"/>
      <c r="BH293" s="85"/>
      <c r="BI293" s="85"/>
      <c r="BJ293" s="44" t="s">
        <v>4386</v>
      </c>
      <c r="BK293" s="85"/>
      <c r="BL293" s="85"/>
      <c r="BM293" s="85"/>
      <c r="BN293" s="85"/>
      <c r="BO293" s="85"/>
      <c r="BP293" s="85"/>
      <c r="BQ293" s="85"/>
      <c r="BR293" s="85"/>
      <c r="BS293" s="85"/>
      <c r="BT293" s="85"/>
      <c r="BU293" s="85"/>
      <c r="BV293" s="85"/>
      <c r="BW293" s="84"/>
      <c r="BX293" s="84"/>
      <c r="BY293" s="84"/>
      <c r="BZ293" s="86"/>
      <c r="CA293" s="86"/>
      <c r="CB293" s="86"/>
      <c r="CC293" s="86"/>
      <c r="CD293" s="86"/>
      <c r="CE293" s="86"/>
      <c r="CF293" s="86"/>
      <c r="CG293" s="86"/>
      <c r="CH293" s="86"/>
      <c r="CI293" s="86"/>
      <c r="CJ293" s="86"/>
      <c r="CK293" s="86"/>
      <c r="CL293" s="86"/>
      <c r="CM293" s="86"/>
      <c r="CN293" s="86"/>
      <c r="CO293" s="86"/>
      <c r="CP293" s="86"/>
      <c r="CQ293" s="86"/>
      <c r="CR293" s="86"/>
      <c r="CS293" s="46" t="s">
        <v>4387</v>
      </c>
      <c r="CT293" s="86"/>
      <c r="CU293" s="86"/>
      <c r="CV293" s="86"/>
      <c r="CW293" s="86"/>
      <c r="CX293" s="86"/>
      <c r="CY293" s="86"/>
      <c r="CZ293" s="86"/>
      <c r="DA293" s="86"/>
      <c r="DB293" s="86"/>
      <c r="DC293" s="86"/>
      <c r="DD293" s="86"/>
      <c r="DE293" s="86"/>
    </row>
    <row r="294" spans="34:109" hidden="1">
      <c r="AH294" s="84"/>
      <c r="AI294" s="84"/>
      <c r="AJ294" s="84"/>
      <c r="AK294" s="84"/>
      <c r="AL294" s="40" t="str">
        <f t="shared" si="8"/>
        <v/>
      </c>
      <c r="AM294" s="40" t="str">
        <f t="shared" si="9"/>
        <v/>
      </c>
      <c r="AO294" s="84"/>
      <c r="AP294" s="36">
        <v>292</v>
      </c>
      <c r="AQ294" s="85"/>
      <c r="AR294" s="85"/>
      <c r="AS294" s="85"/>
      <c r="AT294" s="85"/>
      <c r="AU294" s="85"/>
      <c r="AV294" s="85"/>
      <c r="AW294" s="85"/>
      <c r="AX294" s="85"/>
      <c r="AY294" s="85"/>
      <c r="AZ294" s="85"/>
      <c r="BA294" s="85"/>
      <c r="BB294" s="85"/>
      <c r="BC294" s="85"/>
      <c r="BD294" s="85"/>
      <c r="BE294" s="85"/>
      <c r="BF294" s="85"/>
      <c r="BG294" s="85"/>
      <c r="BH294" s="85"/>
      <c r="BI294" s="85"/>
      <c r="BJ294" s="44" t="s">
        <v>4388</v>
      </c>
      <c r="BK294" s="85"/>
      <c r="BL294" s="85"/>
      <c r="BM294" s="85"/>
      <c r="BN294" s="85"/>
      <c r="BO294" s="85"/>
      <c r="BP294" s="85"/>
      <c r="BQ294" s="85"/>
      <c r="BR294" s="85"/>
      <c r="BS294" s="85"/>
      <c r="BT294" s="85"/>
      <c r="BU294" s="85"/>
      <c r="BV294" s="85"/>
      <c r="BW294" s="84"/>
      <c r="BX294" s="84"/>
      <c r="BY294" s="84"/>
      <c r="BZ294" s="86"/>
      <c r="CA294" s="86"/>
      <c r="CB294" s="86"/>
      <c r="CC294" s="86"/>
      <c r="CD294" s="86"/>
      <c r="CE294" s="86"/>
      <c r="CF294" s="86"/>
      <c r="CG294" s="86"/>
      <c r="CH294" s="86"/>
      <c r="CI294" s="86"/>
      <c r="CJ294" s="86"/>
      <c r="CK294" s="86"/>
      <c r="CL294" s="86"/>
      <c r="CM294" s="86"/>
      <c r="CN294" s="86"/>
      <c r="CO294" s="86"/>
      <c r="CP294" s="86"/>
      <c r="CQ294" s="86"/>
      <c r="CR294" s="86"/>
      <c r="CS294" s="46" t="s">
        <v>4389</v>
      </c>
      <c r="CT294" s="86"/>
      <c r="CU294" s="86"/>
      <c r="CV294" s="86"/>
      <c r="CW294" s="86"/>
      <c r="CX294" s="86"/>
      <c r="CY294" s="86"/>
      <c r="CZ294" s="86"/>
      <c r="DA294" s="86"/>
      <c r="DB294" s="86"/>
      <c r="DC294" s="86"/>
      <c r="DD294" s="86"/>
      <c r="DE294" s="86"/>
    </row>
    <row r="295" spans="34:109" hidden="1">
      <c r="AH295" s="84"/>
      <c r="AI295" s="84"/>
      <c r="AJ295" s="84"/>
      <c r="AK295" s="84"/>
      <c r="AL295" s="40" t="str">
        <f t="shared" si="8"/>
        <v/>
      </c>
      <c r="AM295" s="40" t="str">
        <f t="shared" si="9"/>
        <v/>
      </c>
      <c r="AO295" s="84"/>
      <c r="AP295" s="36">
        <v>293</v>
      </c>
      <c r="AQ295" s="85"/>
      <c r="AR295" s="85"/>
      <c r="AS295" s="85"/>
      <c r="AT295" s="85"/>
      <c r="AU295" s="85"/>
      <c r="AV295" s="85"/>
      <c r="AW295" s="85"/>
      <c r="AX295" s="85"/>
      <c r="AY295" s="85"/>
      <c r="AZ295" s="85"/>
      <c r="BA295" s="85"/>
      <c r="BB295" s="85"/>
      <c r="BC295" s="85"/>
      <c r="BD295" s="85"/>
      <c r="BE295" s="85"/>
      <c r="BF295" s="85"/>
      <c r="BG295" s="85"/>
      <c r="BH295" s="85"/>
      <c r="BI295" s="85"/>
      <c r="BJ295" s="44" t="s">
        <v>4390</v>
      </c>
      <c r="BK295" s="85"/>
      <c r="BL295" s="85"/>
      <c r="BM295" s="85"/>
      <c r="BN295" s="85"/>
      <c r="BO295" s="85"/>
      <c r="BP295" s="85"/>
      <c r="BQ295" s="85"/>
      <c r="BR295" s="85"/>
      <c r="BS295" s="85"/>
      <c r="BT295" s="85"/>
      <c r="BU295" s="85"/>
      <c r="BV295" s="85"/>
      <c r="BW295" s="84"/>
      <c r="BX295" s="84"/>
      <c r="BY295" s="84"/>
      <c r="BZ295" s="86"/>
      <c r="CA295" s="86"/>
      <c r="CB295" s="86"/>
      <c r="CC295" s="86"/>
      <c r="CD295" s="86"/>
      <c r="CE295" s="86"/>
      <c r="CF295" s="86"/>
      <c r="CG295" s="86"/>
      <c r="CH295" s="86"/>
      <c r="CI295" s="86"/>
      <c r="CJ295" s="86"/>
      <c r="CK295" s="86"/>
      <c r="CL295" s="86"/>
      <c r="CM295" s="86"/>
      <c r="CN295" s="86"/>
      <c r="CO295" s="86"/>
      <c r="CP295" s="86"/>
      <c r="CQ295" s="86"/>
      <c r="CR295" s="86"/>
      <c r="CS295" s="46" t="s">
        <v>4391</v>
      </c>
      <c r="CT295" s="86"/>
      <c r="CU295" s="86"/>
      <c r="CV295" s="86"/>
      <c r="CW295" s="86"/>
      <c r="CX295" s="86"/>
      <c r="CY295" s="86"/>
      <c r="CZ295" s="86"/>
      <c r="DA295" s="86"/>
      <c r="DB295" s="86"/>
      <c r="DC295" s="86"/>
      <c r="DD295" s="86"/>
      <c r="DE295" s="86"/>
    </row>
    <row r="296" spans="34:109" hidden="1">
      <c r="AH296" s="84"/>
      <c r="AI296" s="84"/>
      <c r="AJ296" s="84"/>
      <c r="AK296" s="84"/>
      <c r="AL296" s="40" t="str">
        <f t="shared" si="8"/>
        <v/>
      </c>
      <c r="AM296" s="40" t="str">
        <f t="shared" si="9"/>
        <v/>
      </c>
      <c r="AO296" s="84"/>
      <c r="AP296" s="36">
        <v>294</v>
      </c>
      <c r="AQ296" s="85"/>
      <c r="AR296" s="85"/>
      <c r="AS296" s="85"/>
      <c r="AT296" s="85"/>
      <c r="AU296" s="85"/>
      <c r="AV296" s="85"/>
      <c r="AW296" s="85"/>
      <c r="AX296" s="85"/>
      <c r="AY296" s="85"/>
      <c r="AZ296" s="85"/>
      <c r="BA296" s="85"/>
      <c r="BB296" s="85"/>
      <c r="BC296" s="85"/>
      <c r="BD296" s="85"/>
      <c r="BE296" s="85"/>
      <c r="BF296" s="85"/>
      <c r="BG296" s="85"/>
      <c r="BH296" s="85"/>
      <c r="BI296" s="85"/>
      <c r="BJ296" s="44" t="s">
        <v>4392</v>
      </c>
      <c r="BK296" s="85"/>
      <c r="BL296" s="85"/>
      <c r="BM296" s="85"/>
      <c r="BN296" s="85"/>
      <c r="BO296" s="85"/>
      <c r="BP296" s="85"/>
      <c r="BQ296" s="85"/>
      <c r="BR296" s="85"/>
      <c r="BS296" s="85"/>
      <c r="BT296" s="85"/>
      <c r="BU296" s="85"/>
      <c r="BV296" s="85"/>
      <c r="BW296" s="84"/>
      <c r="BX296" s="84"/>
      <c r="BY296" s="84"/>
      <c r="BZ296" s="86"/>
      <c r="CA296" s="86"/>
      <c r="CB296" s="86"/>
      <c r="CC296" s="86"/>
      <c r="CD296" s="86"/>
      <c r="CE296" s="86"/>
      <c r="CF296" s="86"/>
      <c r="CG296" s="86"/>
      <c r="CH296" s="86"/>
      <c r="CI296" s="86"/>
      <c r="CJ296" s="86"/>
      <c r="CK296" s="86"/>
      <c r="CL296" s="86"/>
      <c r="CM296" s="86"/>
      <c r="CN296" s="86"/>
      <c r="CO296" s="86"/>
      <c r="CP296" s="86"/>
      <c r="CQ296" s="86"/>
      <c r="CR296" s="86"/>
      <c r="CS296" s="46" t="s">
        <v>4393</v>
      </c>
      <c r="CT296" s="86"/>
      <c r="CU296" s="86"/>
      <c r="CV296" s="86"/>
      <c r="CW296" s="86"/>
      <c r="CX296" s="86"/>
      <c r="CY296" s="86"/>
      <c r="CZ296" s="86"/>
      <c r="DA296" s="86"/>
      <c r="DB296" s="86"/>
      <c r="DC296" s="86"/>
      <c r="DD296" s="86"/>
      <c r="DE296" s="86"/>
    </row>
    <row r="297" spans="34:109" hidden="1">
      <c r="AH297" s="84"/>
      <c r="AI297" s="84"/>
      <c r="AJ297" s="84"/>
      <c r="AK297" s="84"/>
      <c r="AL297" s="40" t="str">
        <f t="shared" si="8"/>
        <v/>
      </c>
      <c r="AM297" s="40" t="str">
        <f t="shared" si="9"/>
        <v/>
      </c>
      <c r="AO297" s="84"/>
      <c r="AP297" s="36">
        <v>295</v>
      </c>
      <c r="AQ297" s="85"/>
      <c r="AR297" s="85"/>
      <c r="AS297" s="85"/>
      <c r="AT297" s="85"/>
      <c r="AU297" s="85"/>
      <c r="AV297" s="85"/>
      <c r="AW297" s="85"/>
      <c r="AX297" s="85"/>
      <c r="AY297" s="85"/>
      <c r="AZ297" s="85"/>
      <c r="BA297" s="85"/>
      <c r="BB297" s="85"/>
      <c r="BC297" s="85"/>
      <c r="BD297" s="85"/>
      <c r="BE297" s="85"/>
      <c r="BF297" s="85"/>
      <c r="BG297" s="85"/>
      <c r="BH297" s="85"/>
      <c r="BI297" s="85"/>
      <c r="BJ297" s="44" t="s">
        <v>4394</v>
      </c>
      <c r="BK297" s="85"/>
      <c r="BL297" s="85"/>
      <c r="BM297" s="85"/>
      <c r="BN297" s="85"/>
      <c r="BO297" s="85"/>
      <c r="BP297" s="85"/>
      <c r="BQ297" s="85"/>
      <c r="BR297" s="85"/>
      <c r="BS297" s="85"/>
      <c r="BT297" s="85"/>
      <c r="BU297" s="85"/>
      <c r="BV297" s="85"/>
      <c r="BW297" s="84"/>
      <c r="BX297" s="84"/>
      <c r="BY297" s="84"/>
      <c r="BZ297" s="86"/>
      <c r="CA297" s="86"/>
      <c r="CB297" s="86"/>
      <c r="CC297" s="86"/>
      <c r="CD297" s="86"/>
      <c r="CE297" s="86"/>
      <c r="CF297" s="86"/>
      <c r="CG297" s="86"/>
      <c r="CH297" s="86"/>
      <c r="CI297" s="86"/>
      <c r="CJ297" s="86"/>
      <c r="CK297" s="86"/>
      <c r="CL297" s="86"/>
      <c r="CM297" s="86"/>
      <c r="CN297" s="86"/>
      <c r="CO297" s="86"/>
      <c r="CP297" s="86"/>
      <c r="CQ297" s="86"/>
      <c r="CR297" s="86"/>
      <c r="CS297" s="46" t="s">
        <v>4395</v>
      </c>
      <c r="CT297" s="86"/>
      <c r="CU297" s="86"/>
      <c r="CV297" s="86"/>
      <c r="CW297" s="86"/>
      <c r="CX297" s="86"/>
      <c r="CY297" s="86"/>
      <c r="CZ297" s="86"/>
      <c r="DA297" s="86"/>
      <c r="DB297" s="86"/>
      <c r="DC297" s="86"/>
      <c r="DD297" s="86"/>
      <c r="DE297" s="86"/>
    </row>
    <row r="298" spans="34:109" hidden="1">
      <c r="AH298" s="84"/>
      <c r="AI298" s="84"/>
      <c r="AJ298" s="84"/>
      <c r="AK298" s="84"/>
      <c r="AL298" s="40" t="str">
        <f t="shared" si="8"/>
        <v/>
      </c>
      <c r="AM298" s="40" t="str">
        <f t="shared" si="9"/>
        <v/>
      </c>
      <c r="AO298" s="84"/>
      <c r="AP298" s="36">
        <v>296</v>
      </c>
      <c r="AQ298" s="85"/>
      <c r="AR298" s="85"/>
      <c r="AS298" s="85"/>
      <c r="AT298" s="85"/>
      <c r="AU298" s="85"/>
      <c r="AV298" s="85"/>
      <c r="AW298" s="85"/>
      <c r="AX298" s="85"/>
      <c r="AY298" s="85"/>
      <c r="AZ298" s="85"/>
      <c r="BA298" s="85"/>
      <c r="BB298" s="85"/>
      <c r="BC298" s="85"/>
      <c r="BD298" s="85"/>
      <c r="BE298" s="85"/>
      <c r="BF298" s="85"/>
      <c r="BG298" s="85"/>
      <c r="BH298" s="85"/>
      <c r="BI298" s="85"/>
      <c r="BJ298" s="44" t="s">
        <v>4396</v>
      </c>
      <c r="BK298" s="85"/>
      <c r="BL298" s="85"/>
      <c r="BM298" s="85"/>
      <c r="BN298" s="85"/>
      <c r="BO298" s="85"/>
      <c r="BP298" s="85"/>
      <c r="BQ298" s="85"/>
      <c r="BR298" s="85"/>
      <c r="BS298" s="85"/>
      <c r="BT298" s="85"/>
      <c r="BU298" s="85"/>
      <c r="BV298" s="85"/>
      <c r="BW298" s="84"/>
      <c r="BX298" s="84"/>
      <c r="BY298" s="84"/>
      <c r="BZ298" s="86"/>
      <c r="CA298" s="86"/>
      <c r="CB298" s="86"/>
      <c r="CC298" s="86"/>
      <c r="CD298" s="86"/>
      <c r="CE298" s="86"/>
      <c r="CF298" s="86"/>
      <c r="CG298" s="86"/>
      <c r="CH298" s="86"/>
      <c r="CI298" s="86"/>
      <c r="CJ298" s="86"/>
      <c r="CK298" s="86"/>
      <c r="CL298" s="86"/>
      <c r="CM298" s="86"/>
      <c r="CN298" s="86"/>
      <c r="CO298" s="86"/>
      <c r="CP298" s="86"/>
      <c r="CQ298" s="86"/>
      <c r="CR298" s="86"/>
      <c r="CS298" s="46" t="s">
        <v>4397</v>
      </c>
      <c r="CT298" s="86"/>
      <c r="CU298" s="86"/>
      <c r="CV298" s="86"/>
      <c r="CW298" s="86"/>
      <c r="CX298" s="86"/>
      <c r="CY298" s="86"/>
      <c r="CZ298" s="86"/>
      <c r="DA298" s="86"/>
      <c r="DB298" s="86"/>
      <c r="DC298" s="86"/>
      <c r="DD298" s="86"/>
      <c r="DE298" s="86"/>
    </row>
    <row r="299" spans="34:109" hidden="1">
      <c r="AH299" s="84"/>
      <c r="AI299" s="84"/>
      <c r="AJ299" s="84"/>
      <c r="AK299" s="84"/>
      <c r="AL299" s="40" t="str">
        <f t="shared" si="8"/>
        <v/>
      </c>
      <c r="AM299" s="40" t="str">
        <f t="shared" si="9"/>
        <v/>
      </c>
      <c r="AO299" s="84"/>
      <c r="AP299" s="36">
        <v>297</v>
      </c>
      <c r="AQ299" s="85"/>
      <c r="AR299" s="85"/>
      <c r="AS299" s="85"/>
      <c r="AT299" s="85"/>
      <c r="AU299" s="85"/>
      <c r="AV299" s="85"/>
      <c r="AW299" s="85"/>
      <c r="AX299" s="85"/>
      <c r="AY299" s="85"/>
      <c r="AZ299" s="85"/>
      <c r="BA299" s="85"/>
      <c r="BB299" s="85"/>
      <c r="BC299" s="85"/>
      <c r="BD299" s="85"/>
      <c r="BE299" s="85"/>
      <c r="BF299" s="85"/>
      <c r="BG299" s="85"/>
      <c r="BH299" s="85"/>
      <c r="BI299" s="85"/>
      <c r="BJ299" s="44" t="s">
        <v>4398</v>
      </c>
      <c r="BK299" s="85"/>
      <c r="BL299" s="85"/>
      <c r="BM299" s="85"/>
      <c r="BN299" s="85"/>
      <c r="BO299" s="85"/>
      <c r="BP299" s="85"/>
      <c r="BQ299" s="85"/>
      <c r="BR299" s="85"/>
      <c r="BS299" s="85"/>
      <c r="BT299" s="85"/>
      <c r="BU299" s="85"/>
      <c r="BV299" s="85"/>
      <c r="BW299" s="84"/>
      <c r="BX299" s="84"/>
      <c r="BY299" s="84"/>
      <c r="BZ299" s="86"/>
      <c r="CA299" s="86"/>
      <c r="CB299" s="86"/>
      <c r="CC299" s="86"/>
      <c r="CD299" s="86"/>
      <c r="CE299" s="86"/>
      <c r="CF299" s="86"/>
      <c r="CG299" s="86"/>
      <c r="CH299" s="86"/>
      <c r="CI299" s="86"/>
      <c r="CJ299" s="86"/>
      <c r="CK299" s="86"/>
      <c r="CL299" s="86"/>
      <c r="CM299" s="86"/>
      <c r="CN299" s="86"/>
      <c r="CO299" s="86"/>
      <c r="CP299" s="86"/>
      <c r="CQ299" s="86"/>
      <c r="CR299" s="86"/>
      <c r="CS299" s="46" t="s">
        <v>4399</v>
      </c>
      <c r="CT299" s="86"/>
      <c r="CU299" s="86"/>
      <c r="CV299" s="86"/>
      <c r="CW299" s="86"/>
      <c r="CX299" s="86"/>
      <c r="CY299" s="86"/>
      <c r="CZ299" s="86"/>
      <c r="DA299" s="86"/>
      <c r="DB299" s="86"/>
      <c r="DC299" s="86"/>
      <c r="DD299" s="86"/>
      <c r="DE299" s="86"/>
    </row>
    <row r="300" spans="34:109" hidden="1">
      <c r="AH300" s="84"/>
      <c r="AI300" s="84"/>
      <c r="AJ300" s="84"/>
      <c r="AK300" s="84"/>
      <c r="AL300" s="40" t="str">
        <f t="shared" si="8"/>
        <v/>
      </c>
      <c r="AM300" s="40" t="str">
        <f t="shared" si="9"/>
        <v/>
      </c>
      <c r="AO300" s="84"/>
      <c r="AP300" s="36">
        <v>298</v>
      </c>
      <c r="AQ300" s="85"/>
      <c r="AR300" s="85"/>
      <c r="AS300" s="85"/>
      <c r="AT300" s="85"/>
      <c r="AU300" s="85"/>
      <c r="AV300" s="85"/>
      <c r="AW300" s="85"/>
      <c r="AX300" s="85"/>
      <c r="AY300" s="85"/>
      <c r="AZ300" s="85"/>
      <c r="BA300" s="85"/>
      <c r="BB300" s="85"/>
      <c r="BC300" s="85"/>
      <c r="BD300" s="85"/>
      <c r="BE300" s="85"/>
      <c r="BF300" s="85"/>
      <c r="BG300" s="85"/>
      <c r="BH300" s="85"/>
      <c r="BI300" s="85"/>
      <c r="BJ300" s="44" t="s">
        <v>4400</v>
      </c>
      <c r="BK300" s="85"/>
      <c r="BL300" s="85"/>
      <c r="BM300" s="85"/>
      <c r="BN300" s="85"/>
      <c r="BO300" s="85"/>
      <c r="BP300" s="85"/>
      <c r="BQ300" s="85"/>
      <c r="BR300" s="85"/>
      <c r="BS300" s="85"/>
      <c r="BT300" s="85"/>
      <c r="BU300" s="85"/>
      <c r="BV300" s="85"/>
      <c r="BW300" s="84"/>
      <c r="BX300" s="84"/>
      <c r="BY300" s="84"/>
      <c r="BZ300" s="86"/>
      <c r="CA300" s="86"/>
      <c r="CB300" s="86"/>
      <c r="CC300" s="86"/>
      <c r="CD300" s="86"/>
      <c r="CE300" s="86"/>
      <c r="CF300" s="86"/>
      <c r="CG300" s="86"/>
      <c r="CH300" s="86"/>
      <c r="CI300" s="86"/>
      <c r="CJ300" s="86"/>
      <c r="CK300" s="86"/>
      <c r="CL300" s="86"/>
      <c r="CM300" s="86"/>
      <c r="CN300" s="86"/>
      <c r="CO300" s="86"/>
      <c r="CP300" s="86"/>
      <c r="CQ300" s="86"/>
      <c r="CR300" s="86"/>
      <c r="CS300" s="46" t="s">
        <v>4401</v>
      </c>
      <c r="CT300" s="86"/>
      <c r="CU300" s="86"/>
      <c r="CV300" s="86"/>
      <c r="CW300" s="86"/>
      <c r="CX300" s="86"/>
      <c r="CY300" s="86"/>
      <c r="CZ300" s="86"/>
      <c r="DA300" s="86"/>
      <c r="DB300" s="86"/>
      <c r="DC300" s="86"/>
      <c r="DD300" s="86"/>
      <c r="DE300" s="86"/>
    </row>
    <row r="301" spans="34:109" hidden="1">
      <c r="AH301" s="84"/>
      <c r="AI301" s="84"/>
      <c r="AJ301" s="84"/>
      <c r="AK301" s="84"/>
      <c r="AL301" s="40" t="str">
        <f t="shared" si="8"/>
        <v/>
      </c>
      <c r="AM301" s="40" t="str">
        <f t="shared" si="9"/>
        <v/>
      </c>
      <c r="AO301" s="84"/>
      <c r="AP301" s="36">
        <v>299</v>
      </c>
      <c r="AQ301" s="85"/>
      <c r="AR301" s="85"/>
      <c r="AS301" s="85"/>
      <c r="AT301" s="85"/>
      <c r="AU301" s="85"/>
      <c r="AV301" s="85"/>
      <c r="AW301" s="85"/>
      <c r="AX301" s="85"/>
      <c r="AY301" s="85"/>
      <c r="AZ301" s="85"/>
      <c r="BA301" s="85"/>
      <c r="BB301" s="85"/>
      <c r="BC301" s="85"/>
      <c r="BD301" s="85"/>
      <c r="BE301" s="85"/>
      <c r="BF301" s="85"/>
      <c r="BG301" s="85"/>
      <c r="BH301" s="85"/>
      <c r="BI301" s="85"/>
      <c r="BJ301" s="44" t="s">
        <v>4402</v>
      </c>
      <c r="BK301" s="85"/>
      <c r="BL301" s="85"/>
      <c r="BM301" s="85"/>
      <c r="BN301" s="85"/>
      <c r="BO301" s="85"/>
      <c r="BP301" s="85"/>
      <c r="BQ301" s="85"/>
      <c r="BR301" s="85"/>
      <c r="BS301" s="85"/>
      <c r="BT301" s="85"/>
      <c r="BU301" s="85"/>
      <c r="BV301" s="85"/>
      <c r="BW301" s="84"/>
      <c r="BX301" s="84"/>
      <c r="BY301" s="84"/>
      <c r="BZ301" s="86"/>
      <c r="CA301" s="86"/>
      <c r="CB301" s="86"/>
      <c r="CC301" s="86"/>
      <c r="CD301" s="86"/>
      <c r="CE301" s="86"/>
      <c r="CF301" s="86"/>
      <c r="CG301" s="86"/>
      <c r="CH301" s="86"/>
      <c r="CI301" s="86"/>
      <c r="CJ301" s="86"/>
      <c r="CK301" s="86"/>
      <c r="CL301" s="86"/>
      <c r="CM301" s="86"/>
      <c r="CN301" s="86"/>
      <c r="CO301" s="86"/>
      <c r="CP301" s="86"/>
      <c r="CQ301" s="86"/>
      <c r="CR301" s="86"/>
      <c r="CS301" s="46" t="s">
        <v>4403</v>
      </c>
      <c r="CT301" s="86"/>
      <c r="CU301" s="86"/>
      <c r="CV301" s="86"/>
      <c r="CW301" s="86"/>
      <c r="CX301" s="86"/>
      <c r="CY301" s="86"/>
      <c r="CZ301" s="86"/>
      <c r="DA301" s="86"/>
      <c r="DB301" s="86"/>
      <c r="DC301" s="86"/>
      <c r="DD301" s="86"/>
      <c r="DE301" s="86"/>
    </row>
    <row r="302" spans="34:109" hidden="1">
      <c r="AH302" s="84"/>
      <c r="AI302" s="84"/>
      <c r="AJ302" s="84"/>
      <c r="AK302" s="84"/>
      <c r="AL302" s="40" t="str">
        <f t="shared" si="8"/>
        <v/>
      </c>
      <c r="AM302" s="40" t="str">
        <f t="shared" si="9"/>
        <v/>
      </c>
      <c r="AO302" s="84"/>
      <c r="AP302" s="36">
        <v>300</v>
      </c>
      <c r="AQ302" s="85"/>
      <c r="AR302" s="85"/>
      <c r="AS302" s="85"/>
      <c r="AT302" s="85"/>
      <c r="AU302" s="85"/>
      <c r="AV302" s="85"/>
      <c r="AW302" s="85"/>
      <c r="AX302" s="85"/>
      <c r="AY302" s="85"/>
      <c r="AZ302" s="85"/>
      <c r="BA302" s="85"/>
      <c r="BB302" s="85"/>
      <c r="BC302" s="85"/>
      <c r="BD302" s="85"/>
      <c r="BE302" s="85"/>
      <c r="BF302" s="85"/>
      <c r="BG302" s="85"/>
      <c r="BH302" s="85"/>
      <c r="BI302" s="85"/>
      <c r="BJ302" s="44" t="s">
        <v>4404</v>
      </c>
      <c r="BK302" s="85"/>
      <c r="BL302" s="85"/>
      <c r="BM302" s="85"/>
      <c r="BN302" s="85"/>
      <c r="BO302" s="85"/>
      <c r="BP302" s="85"/>
      <c r="BQ302" s="85"/>
      <c r="BR302" s="85"/>
      <c r="BS302" s="85"/>
      <c r="BT302" s="85"/>
      <c r="BU302" s="85"/>
      <c r="BV302" s="85"/>
      <c r="BW302" s="84"/>
      <c r="BX302" s="84"/>
      <c r="BY302" s="84"/>
      <c r="BZ302" s="86"/>
      <c r="CA302" s="86"/>
      <c r="CB302" s="86"/>
      <c r="CC302" s="86"/>
      <c r="CD302" s="86"/>
      <c r="CE302" s="86"/>
      <c r="CF302" s="86"/>
      <c r="CG302" s="86"/>
      <c r="CH302" s="86"/>
      <c r="CI302" s="86"/>
      <c r="CJ302" s="86"/>
      <c r="CK302" s="86"/>
      <c r="CL302" s="86"/>
      <c r="CM302" s="86"/>
      <c r="CN302" s="86"/>
      <c r="CO302" s="86"/>
      <c r="CP302" s="86"/>
      <c r="CQ302" s="86"/>
      <c r="CR302" s="86"/>
      <c r="CS302" s="46" t="s">
        <v>4405</v>
      </c>
      <c r="CT302" s="86"/>
      <c r="CU302" s="86"/>
      <c r="CV302" s="86"/>
      <c r="CW302" s="86"/>
      <c r="CX302" s="86"/>
      <c r="CY302" s="86"/>
      <c r="CZ302" s="86"/>
      <c r="DA302" s="86"/>
      <c r="DB302" s="86"/>
      <c r="DC302" s="86"/>
      <c r="DD302" s="86"/>
      <c r="DE302" s="86"/>
    </row>
    <row r="303" spans="34:109" hidden="1">
      <c r="AH303" s="84"/>
      <c r="AI303" s="84"/>
      <c r="AJ303" s="84"/>
      <c r="AK303" s="84"/>
      <c r="AL303" s="40" t="str">
        <f t="shared" si="8"/>
        <v/>
      </c>
      <c r="AM303" s="40" t="str">
        <f t="shared" si="9"/>
        <v/>
      </c>
      <c r="AO303" s="84"/>
      <c r="AP303" s="36">
        <v>301</v>
      </c>
      <c r="AQ303" s="85"/>
      <c r="AR303" s="85"/>
      <c r="AS303" s="85"/>
      <c r="AT303" s="85"/>
      <c r="AU303" s="85"/>
      <c r="AV303" s="85"/>
      <c r="AW303" s="85"/>
      <c r="AX303" s="85"/>
      <c r="AY303" s="85"/>
      <c r="AZ303" s="85"/>
      <c r="BA303" s="85"/>
      <c r="BB303" s="85"/>
      <c r="BC303" s="85"/>
      <c r="BD303" s="85"/>
      <c r="BE303" s="85"/>
      <c r="BF303" s="85"/>
      <c r="BG303" s="85"/>
      <c r="BH303" s="85"/>
      <c r="BI303" s="85"/>
      <c r="BJ303" s="44" t="s">
        <v>4406</v>
      </c>
      <c r="BK303" s="85"/>
      <c r="BL303" s="85"/>
      <c r="BM303" s="85"/>
      <c r="BN303" s="85"/>
      <c r="BO303" s="85"/>
      <c r="BP303" s="85"/>
      <c r="BQ303" s="85"/>
      <c r="BR303" s="85"/>
      <c r="BS303" s="85"/>
      <c r="BT303" s="85"/>
      <c r="BU303" s="85"/>
      <c r="BV303" s="85"/>
      <c r="BW303" s="84"/>
      <c r="BX303" s="84"/>
      <c r="BY303" s="84"/>
      <c r="BZ303" s="86"/>
      <c r="CA303" s="86"/>
      <c r="CB303" s="86"/>
      <c r="CC303" s="86"/>
      <c r="CD303" s="86"/>
      <c r="CE303" s="86"/>
      <c r="CF303" s="86"/>
      <c r="CG303" s="86"/>
      <c r="CH303" s="86"/>
      <c r="CI303" s="86"/>
      <c r="CJ303" s="86"/>
      <c r="CK303" s="86"/>
      <c r="CL303" s="86"/>
      <c r="CM303" s="86"/>
      <c r="CN303" s="86"/>
      <c r="CO303" s="86"/>
      <c r="CP303" s="86"/>
      <c r="CQ303" s="86"/>
      <c r="CR303" s="86"/>
      <c r="CS303" s="46" t="s">
        <v>4407</v>
      </c>
      <c r="CT303" s="86"/>
      <c r="CU303" s="86"/>
      <c r="CV303" s="86"/>
      <c r="CW303" s="86"/>
      <c r="CX303" s="86"/>
      <c r="CY303" s="86"/>
      <c r="CZ303" s="86"/>
      <c r="DA303" s="86"/>
      <c r="DB303" s="86"/>
      <c r="DC303" s="86"/>
      <c r="DD303" s="86"/>
      <c r="DE303" s="86"/>
    </row>
    <row r="304" spans="34:109" hidden="1">
      <c r="AH304" s="84"/>
      <c r="AI304" s="84"/>
      <c r="AJ304" s="84"/>
      <c r="AK304" s="84"/>
      <c r="AL304" s="40" t="str">
        <f t="shared" si="8"/>
        <v/>
      </c>
      <c r="AM304" s="40" t="str">
        <f t="shared" si="9"/>
        <v/>
      </c>
      <c r="AO304" s="84"/>
      <c r="AP304" s="36">
        <v>302</v>
      </c>
      <c r="AQ304" s="85"/>
      <c r="AR304" s="85"/>
      <c r="AS304" s="85"/>
      <c r="AT304" s="85"/>
      <c r="AU304" s="85"/>
      <c r="AV304" s="85"/>
      <c r="AW304" s="85"/>
      <c r="AX304" s="85"/>
      <c r="AY304" s="85"/>
      <c r="AZ304" s="85"/>
      <c r="BA304" s="85"/>
      <c r="BB304" s="85"/>
      <c r="BC304" s="85"/>
      <c r="BD304" s="85"/>
      <c r="BE304" s="85"/>
      <c r="BF304" s="85"/>
      <c r="BG304" s="85"/>
      <c r="BH304" s="85"/>
      <c r="BI304" s="85"/>
      <c r="BJ304" s="44" t="s">
        <v>4408</v>
      </c>
      <c r="BK304" s="85"/>
      <c r="BL304" s="85"/>
      <c r="BM304" s="85"/>
      <c r="BN304" s="85"/>
      <c r="BO304" s="85"/>
      <c r="BP304" s="85"/>
      <c r="BQ304" s="85"/>
      <c r="BR304" s="85"/>
      <c r="BS304" s="85"/>
      <c r="BT304" s="85"/>
      <c r="BU304" s="85"/>
      <c r="BV304" s="85"/>
      <c r="BW304" s="84"/>
      <c r="BX304" s="84"/>
      <c r="BY304" s="84"/>
      <c r="BZ304" s="86"/>
      <c r="CA304" s="86"/>
      <c r="CB304" s="86"/>
      <c r="CC304" s="86"/>
      <c r="CD304" s="86"/>
      <c r="CE304" s="86"/>
      <c r="CF304" s="86"/>
      <c r="CG304" s="86"/>
      <c r="CH304" s="86"/>
      <c r="CI304" s="86"/>
      <c r="CJ304" s="86"/>
      <c r="CK304" s="86"/>
      <c r="CL304" s="86"/>
      <c r="CM304" s="86"/>
      <c r="CN304" s="86"/>
      <c r="CO304" s="86"/>
      <c r="CP304" s="86"/>
      <c r="CQ304" s="86"/>
      <c r="CR304" s="86"/>
      <c r="CS304" s="46" t="s">
        <v>4409</v>
      </c>
      <c r="CT304" s="86"/>
      <c r="CU304" s="86"/>
      <c r="CV304" s="86"/>
      <c r="CW304" s="86"/>
      <c r="CX304" s="86"/>
      <c r="CY304" s="86"/>
      <c r="CZ304" s="86"/>
      <c r="DA304" s="86"/>
      <c r="DB304" s="86"/>
      <c r="DC304" s="86"/>
      <c r="DD304" s="86"/>
      <c r="DE304" s="86"/>
    </row>
    <row r="305" spans="34:109" hidden="1">
      <c r="AH305" s="84"/>
      <c r="AI305" s="84"/>
      <c r="AJ305" s="84"/>
      <c r="AK305" s="84"/>
      <c r="AL305" s="40" t="str">
        <f t="shared" si="8"/>
        <v/>
      </c>
      <c r="AM305" s="40" t="str">
        <f t="shared" si="9"/>
        <v/>
      </c>
      <c r="AO305" s="84"/>
      <c r="AP305" s="36">
        <v>303</v>
      </c>
      <c r="AQ305" s="85"/>
      <c r="AR305" s="85"/>
      <c r="AS305" s="85"/>
      <c r="AT305" s="85"/>
      <c r="AU305" s="85"/>
      <c r="AV305" s="85"/>
      <c r="AW305" s="85"/>
      <c r="AX305" s="85"/>
      <c r="AY305" s="85"/>
      <c r="AZ305" s="85"/>
      <c r="BA305" s="85"/>
      <c r="BB305" s="85"/>
      <c r="BC305" s="85"/>
      <c r="BD305" s="85"/>
      <c r="BE305" s="85"/>
      <c r="BF305" s="85"/>
      <c r="BG305" s="85"/>
      <c r="BH305" s="85"/>
      <c r="BI305" s="85"/>
      <c r="BJ305" s="44" t="s">
        <v>4410</v>
      </c>
      <c r="BK305" s="85"/>
      <c r="BL305" s="85"/>
      <c r="BM305" s="85"/>
      <c r="BN305" s="85"/>
      <c r="BO305" s="85"/>
      <c r="BP305" s="85"/>
      <c r="BQ305" s="85"/>
      <c r="BR305" s="85"/>
      <c r="BS305" s="85"/>
      <c r="BT305" s="85"/>
      <c r="BU305" s="85"/>
      <c r="BV305" s="85"/>
      <c r="BW305" s="84"/>
      <c r="BX305" s="84"/>
      <c r="BY305" s="84"/>
      <c r="BZ305" s="86"/>
      <c r="CA305" s="86"/>
      <c r="CB305" s="86"/>
      <c r="CC305" s="86"/>
      <c r="CD305" s="86"/>
      <c r="CE305" s="86"/>
      <c r="CF305" s="86"/>
      <c r="CG305" s="86"/>
      <c r="CH305" s="86"/>
      <c r="CI305" s="86"/>
      <c r="CJ305" s="86"/>
      <c r="CK305" s="86"/>
      <c r="CL305" s="86"/>
      <c r="CM305" s="86"/>
      <c r="CN305" s="86"/>
      <c r="CO305" s="86"/>
      <c r="CP305" s="86"/>
      <c r="CQ305" s="86"/>
      <c r="CR305" s="86"/>
      <c r="CS305" s="46" t="s">
        <v>4411</v>
      </c>
      <c r="CT305" s="86"/>
      <c r="CU305" s="86"/>
      <c r="CV305" s="86"/>
      <c r="CW305" s="86"/>
      <c r="CX305" s="86"/>
      <c r="CY305" s="86"/>
      <c r="CZ305" s="86"/>
      <c r="DA305" s="86"/>
      <c r="DB305" s="86"/>
      <c r="DC305" s="86"/>
      <c r="DD305" s="86"/>
      <c r="DE305" s="86"/>
    </row>
    <row r="306" spans="34:109" hidden="1">
      <c r="AH306" s="84"/>
      <c r="AI306" s="84"/>
      <c r="AJ306" s="84"/>
      <c r="AK306" s="84"/>
      <c r="AL306" s="40" t="str">
        <f t="shared" si="8"/>
        <v/>
      </c>
      <c r="AM306" s="40" t="str">
        <f t="shared" si="9"/>
        <v/>
      </c>
      <c r="AO306" s="84"/>
      <c r="AP306" s="36">
        <v>304</v>
      </c>
      <c r="AQ306" s="85"/>
      <c r="AR306" s="85"/>
      <c r="AS306" s="85"/>
      <c r="AT306" s="85"/>
      <c r="AU306" s="85"/>
      <c r="AV306" s="85"/>
      <c r="AW306" s="85"/>
      <c r="AX306" s="85"/>
      <c r="AY306" s="85"/>
      <c r="AZ306" s="85"/>
      <c r="BA306" s="85"/>
      <c r="BB306" s="85"/>
      <c r="BC306" s="85"/>
      <c r="BD306" s="85"/>
      <c r="BE306" s="85"/>
      <c r="BF306" s="85"/>
      <c r="BG306" s="85"/>
      <c r="BH306" s="85"/>
      <c r="BI306" s="85"/>
      <c r="BJ306" s="44" t="s">
        <v>4412</v>
      </c>
      <c r="BK306" s="85"/>
      <c r="BL306" s="85"/>
      <c r="BM306" s="85"/>
      <c r="BN306" s="85"/>
      <c r="BO306" s="85"/>
      <c r="BP306" s="85"/>
      <c r="BQ306" s="85"/>
      <c r="BR306" s="85"/>
      <c r="BS306" s="85"/>
      <c r="BT306" s="85"/>
      <c r="BU306" s="85"/>
      <c r="BV306" s="85"/>
      <c r="BW306" s="84"/>
      <c r="BX306" s="84"/>
      <c r="BY306" s="84"/>
      <c r="BZ306" s="86"/>
      <c r="CA306" s="86"/>
      <c r="CB306" s="86"/>
      <c r="CC306" s="86"/>
      <c r="CD306" s="86"/>
      <c r="CE306" s="86"/>
      <c r="CF306" s="86"/>
      <c r="CG306" s="86"/>
      <c r="CH306" s="86"/>
      <c r="CI306" s="86"/>
      <c r="CJ306" s="86"/>
      <c r="CK306" s="86"/>
      <c r="CL306" s="86"/>
      <c r="CM306" s="86"/>
      <c r="CN306" s="86"/>
      <c r="CO306" s="86"/>
      <c r="CP306" s="86"/>
      <c r="CQ306" s="86"/>
      <c r="CR306" s="86"/>
      <c r="CS306" s="46" t="s">
        <v>4413</v>
      </c>
      <c r="CT306" s="86"/>
      <c r="CU306" s="86"/>
      <c r="CV306" s="86"/>
      <c r="CW306" s="86"/>
      <c r="CX306" s="86"/>
      <c r="CY306" s="86"/>
      <c r="CZ306" s="86"/>
      <c r="DA306" s="86"/>
      <c r="DB306" s="86"/>
      <c r="DC306" s="86"/>
      <c r="DD306" s="86"/>
      <c r="DE306" s="86"/>
    </row>
    <row r="307" spans="34:109" hidden="1">
      <c r="AH307" s="84"/>
      <c r="AI307" s="84"/>
      <c r="AJ307" s="84"/>
      <c r="AK307" s="84"/>
      <c r="AL307" s="40" t="str">
        <f t="shared" si="8"/>
        <v/>
      </c>
      <c r="AM307" s="40" t="str">
        <f t="shared" si="9"/>
        <v/>
      </c>
      <c r="AO307" s="84"/>
      <c r="AP307" s="36">
        <v>305</v>
      </c>
      <c r="AQ307" s="85"/>
      <c r="AR307" s="85"/>
      <c r="AS307" s="85"/>
      <c r="AT307" s="85"/>
      <c r="AU307" s="85"/>
      <c r="AV307" s="85"/>
      <c r="AW307" s="85"/>
      <c r="AX307" s="85"/>
      <c r="AY307" s="85"/>
      <c r="AZ307" s="85"/>
      <c r="BA307" s="85"/>
      <c r="BB307" s="85"/>
      <c r="BC307" s="85"/>
      <c r="BD307" s="85"/>
      <c r="BE307" s="85"/>
      <c r="BF307" s="85"/>
      <c r="BG307" s="85"/>
      <c r="BH307" s="85"/>
      <c r="BI307" s="85"/>
      <c r="BJ307" s="44" t="s">
        <v>4414</v>
      </c>
      <c r="BK307" s="85"/>
      <c r="BL307" s="85"/>
      <c r="BM307" s="85"/>
      <c r="BN307" s="85"/>
      <c r="BO307" s="85"/>
      <c r="BP307" s="85"/>
      <c r="BQ307" s="85"/>
      <c r="BR307" s="85"/>
      <c r="BS307" s="85"/>
      <c r="BT307" s="85"/>
      <c r="BU307" s="85"/>
      <c r="BV307" s="85"/>
      <c r="BW307" s="84"/>
      <c r="BX307" s="84"/>
      <c r="BY307" s="84"/>
      <c r="BZ307" s="86"/>
      <c r="CA307" s="86"/>
      <c r="CB307" s="86"/>
      <c r="CC307" s="86"/>
      <c r="CD307" s="86"/>
      <c r="CE307" s="86"/>
      <c r="CF307" s="86"/>
      <c r="CG307" s="86"/>
      <c r="CH307" s="86"/>
      <c r="CI307" s="86"/>
      <c r="CJ307" s="86"/>
      <c r="CK307" s="86"/>
      <c r="CL307" s="86"/>
      <c r="CM307" s="86"/>
      <c r="CN307" s="86"/>
      <c r="CO307" s="86"/>
      <c r="CP307" s="86"/>
      <c r="CQ307" s="86"/>
      <c r="CR307" s="86"/>
      <c r="CS307" s="46" t="s">
        <v>4415</v>
      </c>
      <c r="CT307" s="86"/>
      <c r="CU307" s="86"/>
      <c r="CV307" s="86"/>
      <c r="CW307" s="86"/>
      <c r="CX307" s="86"/>
      <c r="CY307" s="86"/>
      <c r="CZ307" s="86"/>
      <c r="DA307" s="86"/>
      <c r="DB307" s="86"/>
      <c r="DC307" s="86"/>
      <c r="DD307" s="86"/>
      <c r="DE307" s="86"/>
    </row>
    <row r="308" spans="34:109" hidden="1">
      <c r="AH308" s="84"/>
      <c r="AI308" s="84"/>
      <c r="AJ308" s="84"/>
      <c r="AK308" s="84"/>
      <c r="AL308" s="40" t="str">
        <f t="shared" si="8"/>
        <v/>
      </c>
      <c r="AM308" s="40" t="str">
        <f t="shared" si="9"/>
        <v/>
      </c>
      <c r="AO308" s="84"/>
      <c r="AP308" s="36">
        <v>306</v>
      </c>
      <c r="AQ308" s="85"/>
      <c r="AR308" s="85"/>
      <c r="AS308" s="85"/>
      <c r="AT308" s="85"/>
      <c r="AU308" s="85"/>
      <c r="AV308" s="85"/>
      <c r="AW308" s="85"/>
      <c r="AX308" s="85"/>
      <c r="AY308" s="85"/>
      <c r="AZ308" s="85"/>
      <c r="BA308" s="85"/>
      <c r="BB308" s="85"/>
      <c r="BC308" s="85"/>
      <c r="BD308" s="85"/>
      <c r="BE308" s="85"/>
      <c r="BF308" s="85"/>
      <c r="BG308" s="85"/>
      <c r="BH308" s="85"/>
      <c r="BI308" s="85"/>
      <c r="BJ308" s="44" t="s">
        <v>4416</v>
      </c>
      <c r="BK308" s="85"/>
      <c r="BL308" s="85"/>
      <c r="BM308" s="85"/>
      <c r="BN308" s="85"/>
      <c r="BO308" s="85"/>
      <c r="BP308" s="85"/>
      <c r="BQ308" s="85"/>
      <c r="BR308" s="85"/>
      <c r="BS308" s="85"/>
      <c r="BT308" s="85"/>
      <c r="BU308" s="85"/>
      <c r="BV308" s="85"/>
      <c r="BW308" s="84"/>
      <c r="BX308" s="84"/>
      <c r="BY308" s="84"/>
      <c r="BZ308" s="86"/>
      <c r="CA308" s="86"/>
      <c r="CB308" s="86"/>
      <c r="CC308" s="86"/>
      <c r="CD308" s="86"/>
      <c r="CE308" s="86"/>
      <c r="CF308" s="86"/>
      <c r="CG308" s="86"/>
      <c r="CH308" s="86"/>
      <c r="CI308" s="86"/>
      <c r="CJ308" s="86"/>
      <c r="CK308" s="86"/>
      <c r="CL308" s="86"/>
      <c r="CM308" s="86"/>
      <c r="CN308" s="86"/>
      <c r="CO308" s="86"/>
      <c r="CP308" s="86"/>
      <c r="CQ308" s="86"/>
      <c r="CR308" s="86"/>
      <c r="CS308" s="46" t="s">
        <v>4417</v>
      </c>
      <c r="CT308" s="86"/>
      <c r="CU308" s="86"/>
      <c r="CV308" s="86"/>
      <c r="CW308" s="86"/>
      <c r="CX308" s="86"/>
      <c r="CY308" s="86"/>
      <c r="CZ308" s="86"/>
      <c r="DA308" s="86"/>
      <c r="DB308" s="86"/>
      <c r="DC308" s="86"/>
      <c r="DD308" s="86"/>
      <c r="DE308" s="86"/>
    </row>
    <row r="309" spans="34:109" hidden="1">
      <c r="AH309" s="84"/>
      <c r="AI309" s="84"/>
      <c r="AJ309" s="84"/>
      <c r="AK309" s="84"/>
      <c r="AL309" s="40" t="str">
        <f t="shared" si="8"/>
        <v/>
      </c>
      <c r="AM309" s="40" t="str">
        <f t="shared" si="9"/>
        <v/>
      </c>
      <c r="AO309" s="84"/>
      <c r="AP309" s="36">
        <v>307</v>
      </c>
      <c r="AQ309" s="85"/>
      <c r="AR309" s="85"/>
      <c r="AS309" s="85"/>
      <c r="AT309" s="85"/>
      <c r="AU309" s="85"/>
      <c r="AV309" s="85"/>
      <c r="AW309" s="85"/>
      <c r="AX309" s="85"/>
      <c r="AY309" s="85"/>
      <c r="AZ309" s="85"/>
      <c r="BA309" s="85"/>
      <c r="BB309" s="85"/>
      <c r="BC309" s="85"/>
      <c r="BD309" s="85"/>
      <c r="BE309" s="85"/>
      <c r="BF309" s="85"/>
      <c r="BG309" s="85"/>
      <c r="BH309" s="85"/>
      <c r="BI309" s="85"/>
      <c r="BJ309" s="44" t="s">
        <v>4418</v>
      </c>
      <c r="BK309" s="85"/>
      <c r="BL309" s="85"/>
      <c r="BM309" s="85"/>
      <c r="BN309" s="85"/>
      <c r="BO309" s="85"/>
      <c r="BP309" s="85"/>
      <c r="BQ309" s="85"/>
      <c r="BR309" s="85"/>
      <c r="BS309" s="85"/>
      <c r="BT309" s="85"/>
      <c r="BU309" s="85"/>
      <c r="BV309" s="85"/>
      <c r="BW309" s="84"/>
      <c r="BX309" s="84"/>
      <c r="BY309" s="84"/>
      <c r="BZ309" s="86"/>
      <c r="CA309" s="86"/>
      <c r="CB309" s="86"/>
      <c r="CC309" s="86"/>
      <c r="CD309" s="86"/>
      <c r="CE309" s="86"/>
      <c r="CF309" s="86"/>
      <c r="CG309" s="86"/>
      <c r="CH309" s="86"/>
      <c r="CI309" s="86"/>
      <c r="CJ309" s="86"/>
      <c r="CK309" s="86"/>
      <c r="CL309" s="86"/>
      <c r="CM309" s="86"/>
      <c r="CN309" s="86"/>
      <c r="CO309" s="86"/>
      <c r="CP309" s="86"/>
      <c r="CQ309" s="86"/>
      <c r="CR309" s="86"/>
      <c r="CS309" s="46" t="s">
        <v>4419</v>
      </c>
      <c r="CT309" s="86"/>
      <c r="CU309" s="86"/>
      <c r="CV309" s="86"/>
      <c r="CW309" s="86"/>
      <c r="CX309" s="86"/>
      <c r="CY309" s="86"/>
      <c r="CZ309" s="86"/>
      <c r="DA309" s="86"/>
      <c r="DB309" s="86"/>
      <c r="DC309" s="86"/>
      <c r="DD309" s="86"/>
      <c r="DE309" s="86"/>
    </row>
    <row r="310" spans="34:109" hidden="1">
      <c r="AH310" s="84"/>
      <c r="AI310" s="84"/>
      <c r="AJ310" s="84"/>
      <c r="AK310" s="84"/>
      <c r="AL310" s="40" t="str">
        <f t="shared" si="8"/>
        <v/>
      </c>
      <c r="AM310" s="40" t="str">
        <f t="shared" si="9"/>
        <v/>
      </c>
      <c r="AO310" s="84"/>
      <c r="AP310" s="36">
        <v>308</v>
      </c>
      <c r="AQ310" s="85"/>
      <c r="AR310" s="85"/>
      <c r="AS310" s="85"/>
      <c r="AT310" s="85"/>
      <c r="AU310" s="85"/>
      <c r="AV310" s="85"/>
      <c r="AW310" s="85"/>
      <c r="AX310" s="85"/>
      <c r="AY310" s="85"/>
      <c r="AZ310" s="85"/>
      <c r="BA310" s="85"/>
      <c r="BB310" s="85"/>
      <c r="BC310" s="85"/>
      <c r="BD310" s="85"/>
      <c r="BE310" s="85"/>
      <c r="BF310" s="85"/>
      <c r="BG310" s="85"/>
      <c r="BH310" s="85"/>
      <c r="BI310" s="85"/>
      <c r="BJ310" s="44" t="s">
        <v>4420</v>
      </c>
      <c r="BK310" s="85"/>
      <c r="BL310" s="85"/>
      <c r="BM310" s="85"/>
      <c r="BN310" s="85"/>
      <c r="BO310" s="85"/>
      <c r="BP310" s="85"/>
      <c r="BQ310" s="85"/>
      <c r="BR310" s="85"/>
      <c r="BS310" s="85"/>
      <c r="BT310" s="85"/>
      <c r="BU310" s="85"/>
      <c r="BV310" s="85"/>
      <c r="BW310" s="84"/>
      <c r="BX310" s="84"/>
      <c r="BY310" s="84"/>
      <c r="BZ310" s="86"/>
      <c r="CA310" s="86"/>
      <c r="CB310" s="86"/>
      <c r="CC310" s="86"/>
      <c r="CD310" s="86"/>
      <c r="CE310" s="86"/>
      <c r="CF310" s="86"/>
      <c r="CG310" s="86"/>
      <c r="CH310" s="86"/>
      <c r="CI310" s="86"/>
      <c r="CJ310" s="86"/>
      <c r="CK310" s="86"/>
      <c r="CL310" s="86"/>
      <c r="CM310" s="86"/>
      <c r="CN310" s="86"/>
      <c r="CO310" s="86"/>
      <c r="CP310" s="86"/>
      <c r="CQ310" s="86"/>
      <c r="CR310" s="86"/>
      <c r="CS310" s="46" t="s">
        <v>4421</v>
      </c>
      <c r="CT310" s="86"/>
      <c r="CU310" s="86"/>
      <c r="CV310" s="86"/>
      <c r="CW310" s="86"/>
      <c r="CX310" s="86"/>
      <c r="CY310" s="86"/>
      <c r="CZ310" s="86"/>
      <c r="DA310" s="86"/>
      <c r="DB310" s="86"/>
      <c r="DC310" s="86"/>
      <c r="DD310" s="86"/>
      <c r="DE310" s="86"/>
    </row>
    <row r="311" spans="34:109" hidden="1">
      <c r="AH311" s="84"/>
      <c r="AI311" s="84"/>
      <c r="AJ311" s="84"/>
      <c r="AK311" s="84"/>
      <c r="AL311" s="40" t="str">
        <f t="shared" si="8"/>
        <v/>
      </c>
      <c r="AM311" s="40" t="str">
        <f t="shared" si="9"/>
        <v/>
      </c>
      <c r="AO311" s="84"/>
      <c r="AP311" s="36">
        <v>309</v>
      </c>
      <c r="AQ311" s="85"/>
      <c r="AR311" s="85"/>
      <c r="AS311" s="85"/>
      <c r="AT311" s="85"/>
      <c r="AU311" s="85"/>
      <c r="AV311" s="85"/>
      <c r="AW311" s="85"/>
      <c r="AX311" s="85"/>
      <c r="AY311" s="85"/>
      <c r="AZ311" s="85"/>
      <c r="BA311" s="85"/>
      <c r="BB311" s="85"/>
      <c r="BC311" s="85"/>
      <c r="BD311" s="85"/>
      <c r="BE311" s="85"/>
      <c r="BF311" s="85"/>
      <c r="BG311" s="85"/>
      <c r="BH311" s="85"/>
      <c r="BI311" s="85"/>
      <c r="BJ311" s="44" t="s">
        <v>4422</v>
      </c>
      <c r="BK311" s="85"/>
      <c r="BL311" s="85"/>
      <c r="BM311" s="85"/>
      <c r="BN311" s="85"/>
      <c r="BO311" s="85"/>
      <c r="BP311" s="85"/>
      <c r="BQ311" s="85"/>
      <c r="BR311" s="85"/>
      <c r="BS311" s="85"/>
      <c r="BT311" s="85"/>
      <c r="BU311" s="85"/>
      <c r="BV311" s="85"/>
      <c r="BW311" s="84"/>
      <c r="BX311" s="84"/>
      <c r="BY311" s="84"/>
      <c r="BZ311" s="86"/>
      <c r="CA311" s="86"/>
      <c r="CB311" s="86"/>
      <c r="CC311" s="86"/>
      <c r="CD311" s="86"/>
      <c r="CE311" s="86"/>
      <c r="CF311" s="86"/>
      <c r="CG311" s="86"/>
      <c r="CH311" s="86"/>
      <c r="CI311" s="86"/>
      <c r="CJ311" s="86"/>
      <c r="CK311" s="86"/>
      <c r="CL311" s="86"/>
      <c r="CM311" s="86"/>
      <c r="CN311" s="86"/>
      <c r="CO311" s="86"/>
      <c r="CP311" s="86"/>
      <c r="CQ311" s="86"/>
      <c r="CR311" s="86"/>
      <c r="CS311" s="46" t="s">
        <v>4423</v>
      </c>
      <c r="CT311" s="86"/>
      <c r="CU311" s="86"/>
      <c r="CV311" s="86"/>
      <c r="CW311" s="86"/>
      <c r="CX311" s="86"/>
      <c r="CY311" s="86"/>
      <c r="CZ311" s="86"/>
      <c r="DA311" s="86"/>
      <c r="DB311" s="86"/>
      <c r="DC311" s="86"/>
      <c r="DD311" s="86"/>
      <c r="DE311" s="86"/>
    </row>
    <row r="312" spans="34:109" hidden="1">
      <c r="AH312" s="84"/>
      <c r="AI312" s="84"/>
      <c r="AJ312" s="84"/>
      <c r="AK312" s="84"/>
      <c r="AL312" s="40" t="str">
        <f t="shared" si="8"/>
        <v/>
      </c>
      <c r="AM312" s="40" t="str">
        <f t="shared" si="9"/>
        <v/>
      </c>
      <c r="AO312" s="84"/>
      <c r="AP312" s="36">
        <v>310</v>
      </c>
      <c r="AQ312" s="85"/>
      <c r="AR312" s="85"/>
      <c r="AS312" s="85"/>
      <c r="AT312" s="85"/>
      <c r="AU312" s="85"/>
      <c r="AV312" s="85"/>
      <c r="AW312" s="85"/>
      <c r="AX312" s="85"/>
      <c r="AY312" s="85"/>
      <c r="AZ312" s="85"/>
      <c r="BA312" s="85"/>
      <c r="BB312" s="85"/>
      <c r="BC312" s="85"/>
      <c r="BD312" s="85"/>
      <c r="BE312" s="85"/>
      <c r="BF312" s="85"/>
      <c r="BG312" s="85"/>
      <c r="BH312" s="85"/>
      <c r="BI312" s="85"/>
      <c r="BJ312" s="44" t="s">
        <v>4424</v>
      </c>
      <c r="BK312" s="85"/>
      <c r="BL312" s="85"/>
      <c r="BM312" s="85"/>
      <c r="BN312" s="85"/>
      <c r="BO312" s="85"/>
      <c r="BP312" s="85"/>
      <c r="BQ312" s="85"/>
      <c r="BR312" s="85"/>
      <c r="BS312" s="85"/>
      <c r="BT312" s="85"/>
      <c r="BU312" s="85"/>
      <c r="BV312" s="85"/>
      <c r="BW312" s="84"/>
      <c r="BX312" s="84"/>
      <c r="BY312" s="84"/>
      <c r="BZ312" s="86"/>
      <c r="CA312" s="86"/>
      <c r="CB312" s="86"/>
      <c r="CC312" s="86"/>
      <c r="CD312" s="86"/>
      <c r="CE312" s="86"/>
      <c r="CF312" s="86"/>
      <c r="CG312" s="86"/>
      <c r="CH312" s="86"/>
      <c r="CI312" s="86"/>
      <c r="CJ312" s="86"/>
      <c r="CK312" s="86"/>
      <c r="CL312" s="86"/>
      <c r="CM312" s="86"/>
      <c r="CN312" s="86"/>
      <c r="CO312" s="86"/>
      <c r="CP312" s="86"/>
      <c r="CQ312" s="86"/>
      <c r="CR312" s="86"/>
      <c r="CS312" s="46" t="s">
        <v>4425</v>
      </c>
      <c r="CT312" s="86"/>
      <c r="CU312" s="86"/>
      <c r="CV312" s="86"/>
      <c r="CW312" s="86"/>
      <c r="CX312" s="86"/>
      <c r="CY312" s="86"/>
      <c r="CZ312" s="86"/>
      <c r="DA312" s="86"/>
      <c r="DB312" s="86"/>
      <c r="DC312" s="86"/>
      <c r="DD312" s="86"/>
      <c r="DE312" s="86"/>
    </row>
    <row r="313" spans="34:109" hidden="1">
      <c r="AH313" s="84"/>
      <c r="AI313" s="84"/>
      <c r="AJ313" s="84"/>
      <c r="AK313" s="84"/>
      <c r="AL313" s="40" t="str">
        <f t="shared" si="8"/>
        <v/>
      </c>
      <c r="AM313" s="40" t="str">
        <f t="shared" si="9"/>
        <v/>
      </c>
      <c r="AO313" s="84"/>
      <c r="AP313" s="36">
        <v>311</v>
      </c>
      <c r="AQ313" s="85"/>
      <c r="AR313" s="85"/>
      <c r="AS313" s="85"/>
      <c r="AT313" s="85"/>
      <c r="AU313" s="85"/>
      <c r="AV313" s="85"/>
      <c r="AW313" s="85"/>
      <c r="AX313" s="85"/>
      <c r="AY313" s="85"/>
      <c r="AZ313" s="85"/>
      <c r="BA313" s="85"/>
      <c r="BB313" s="85"/>
      <c r="BC313" s="85"/>
      <c r="BD313" s="85"/>
      <c r="BE313" s="85"/>
      <c r="BF313" s="85"/>
      <c r="BG313" s="85"/>
      <c r="BH313" s="85"/>
      <c r="BI313" s="85"/>
      <c r="BJ313" s="44" t="s">
        <v>4426</v>
      </c>
      <c r="BK313" s="85"/>
      <c r="BL313" s="85"/>
      <c r="BM313" s="85"/>
      <c r="BN313" s="85"/>
      <c r="BO313" s="85"/>
      <c r="BP313" s="85"/>
      <c r="BQ313" s="85"/>
      <c r="BR313" s="85"/>
      <c r="BS313" s="85"/>
      <c r="BT313" s="85"/>
      <c r="BU313" s="85"/>
      <c r="BV313" s="85"/>
      <c r="BW313" s="84"/>
      <c r="BX313" s="84"/>
      <c r="BY313" s="84"/>
      <c r="BZ313" s="86"/>
      <c r="CA313" s="86"/>
      <c r="CB313" s="86"/>
      <c r="CC313" s="86"/>
      <c r="CD313" s="86"/>
      <c r="CE313" s="86"/>
      <c r="CF313" s="86"/>
      <c r="CG313" s="86"/>
      <c r="CH313" s="86"/>
      <c r="CI313" s="86"/>
      <c r="CJ313" s="86"/>
      <c r="CK313" s="86"/>
      <c r="CL313" s="86"/>
      <c r="CM313" s="86"/>
      <c r="CN313" s="86"/>
      <c r="CO313" s="86"/>
      <c r="CP313" s="86"/>
      <c r="CQ313" s="86"/>
      <c r="CR313" s="86"/>
      <c r="CS313" s="46" t="s">
        <v>4427</v>
      </c>
      <c r="CT313" s="86"/>
      <c r="CU313" s="86"/>
      <c r="CV313" s="86"/>
      <c r="CW313" s="86"/>
      <c r="CX313" s="86"/>
      <c r="CY313" s="86"/>
      <c r="CZ313" s="86"/>
      <c r="DA313" s="86"/>
      <c r="DB313" s="86"/>
      <c r="DC313" s="86"/>
      <c r="DD313" s="86"/>
      <c r="DE313" s="86"/>
    </row>
    <row r="314" spans="34:109" hidden="1">
      <c r="AH314" s="84"/>
      <c r="AI314" s="84"/>
      <c r="AJ314" s="84"/>
      <c r="AK314" s="84"/>
      <c r="AL314" s="40" t="str">
        <f t="shared" si="8"/>
        <v/>
      </c>
      <c r="AM314" s="40" t="str">
        <f t="shared" si="9"/>
        <v/>
      </c>
      <c r="AO314" s="84"/>
      <c r="AP314" s="36">
        <v>312</v>
      </c>
      <c r="AQ314" s="85"/>
      <c r="AR314" s="85"/>
      <c r="AS314" s="85"/>
      <c r="AT314" s="85"/>
      <c r="AU314" s="85"/>
      <c r="AV314" s="85"/>
      <c r="AW314" s="85"/>
      <c r="AX314" s="85"/>
      <c r="AY314" s="85"/>
      <c r="AZ314" s="85"/>
      <c r="BA314" s="85"/>
      <c r="BB314" s="85"/>
      <c r="BC314" s="85"/>
      <c r="BD314" s="85"/>
      <c r="BE314" s="85"/>
      <c r="BF314" s="85"/>
      <c r="BG314" s="85"/>
      <c r="BH314" s="85"/>
      <c r="BI314" s="85"/>
      <c r="BJ314" s="44" t="s">
        <v>4428</v>
      </c>
      <c r="BK314" s="85"/>
      <c r="BL314" s="85"/>
      <c r="BM314" s="85"/>
      <c r="BN314" s="85"/>
      <c r="BO314" s="85"/>
      <c r="BP314" s="85"/>
      <c r="BQ314" s="85"/>
      <c r="BR314" s="85"/>
      <c r="BS314" s="85"/>
      <c r="BT314" s="85"/>
      <c r="BU314" s="85"/>
      <c r="BV314" s="85"/>
      <c r="BW314" s="84"/>
      <c r="BX314" s="84"/>
      <c r="BY314" s="84"/>
      <c r="BZ314" s="86"/>
      <c r="CA314" s="86"/>
      <c r="CB314" s="86"/>
      <c r="CC314" s="86"/>
      <c r="CD314" s="86"/>
      <c r="CE314" s="86"/>
      <c r="CF314" s="86"/>
      <c r="CG314" s="86"/>
      <c r="CH314" s="86"/>
      <c r="CI314" s="86"/>
      <c r="CJ314" s="86"/>
      <c r="CK314" s="86"/>
      <c r="CL314" s="86"/>
      <c r="CM314" s="86"/>
      <c r="CN314" s="86"/>
      <c r="CO314" s="86"/>
      <c r="CP314" s="86"/>
      <c r="CQ314" s="86"/>
      <c r="CR314" s="86"/>
      <c r="CS314" s="46" t="s">
        <v>4429</v>
      </c>
      <c r="CT314" s="86"/>
      <c r="CU314" s="86"/>
      <c r="CV314" s="86"/>
      <c r="CW314" s="86"/>
      <c r="CX314" s="86"/>
      <c r="CY314" s="86"/>
      <c r="CZ314" s="86"/>
      <c r="DA314" s="86"/>
      <c r="DB314" s="86"/>
      <c r="DC314" s="86"/>
      <c r="DD314" s="86"/>
      <c r="DE314" s="86"/>
    </row>
    <row r="315" spans="34:109" hidden="1">
      <c r="AH315" s="84"/>
      <c r="AI315" s="84"/>
      <c r="AJ315" s="84"/>
      <c r="AK315" s="84"/>
      <c r="AL315" s="40" t="str">
        <f t="shared" si="8"/>
        <v/>
      </c>
      <c r="AM315" s="40" t="str">
        <f t="shared" si="9"/>
        <v/>
      </c>
      <c r="AO315" s="84"/>
      <c r="AP315" s="36">
        <v>313</v>
      </c>
      <c r="AQ315" s="85"/>
      <c r="AR315" s="85"/>
      <c r="AS315" s="85"/>
      <c r="AT315" s="85"/>
      <c r="AU315" s="85"/>
      <c r="AV315" s="85"/>
      <c r="AW315" s="85"/>
      <c r="AX315" s="85"/>
      <c r="AY315" s="85"/>
      <c r="AZ315" s="85"/>
      <c r="BA315" s="85"/>
      <c r="BB315" s="85"/>
      <c r="BC315" s="85"/>
      <c r="BD315" s="85"/>
      <c r="BE315" s="85"/>
      <c r="BF315" s="85"/>
      <c r="BG315" s="85"/>
      <c r="BH315" s="85"/>
      <c r="BI315" s="85"/>
      <c r="BJ315" s="44" t="s">
        <v>4430</v>
      </c>
      <c r="BK315" s="85"/>
      <c r="BL315" s="85"/>
      <c r="BM315" s="85"/>
      <c r="BN315" s="85"/>
      <c r="BO315" s="85"/>
      <c r="BP315" s="85"/>
      <c r="BQ315" s="85"/>
      <c r="BR315" s="85"/>
      <c r="BS315" s="85"/>
      <c r="BT315" s="85"/>
      <c r="BU315" s="85"/>
      <c r="BV315" s="85"/>
      <c r="BW315" s="84"/>
      <c r="BX315" s="84"/>
      <c r="BY315" s="84"/>
      <c r="BZ315" s="86"/>
      <c r="CA315" s="86"/>
      <c r="CB315" s="86"/>
      <c r="CC315" s="86"/>
      <c r="CD315" s="86"/>
      <c r="CE315" s="86"/>
      <c r="CF315" s="86"/>
      <c r="CG315" s="86"/>
      <c r="CH315" s="86"/>
      <c r="CI315" s="86"/>
      <c r="CJ315" s="86"/>
      <c r="CK315" s="86"/>
      <c r="CL315" s="86"/>
      <c r="CM315" s="86"/>
      <c r="CN315" s="86"/>
      <c r="CO315" s="86"/>
      <c r="CP315" s="86"/>
      <c r="CQ315" s="86"/>
      <c r="CR315" s="86"/>
      <c r="CS315" s="46" t="s">
        <v>4431</v>
      </c>
      <c r="CT315" s="86"/>
      <c r="CU315" s="86"/>
      <c r="CV315" s="86"/>
      <c r="CW315" s="86"/>
      <c r="CX315" s="86"/>
      <c r="CY315" s="86"/>
      <c r="CZ315" s="86"/>
      <c r="DA315" s="86"/>
      <c r="DB315" s="86"/>
      <c r="DC315" s="86"/>
      <c r="DD315" s="86"/>
      <c r="DE315" s="86"/>
    </row>
    <row r="316" spans="34:109" hidden="1">
      <c r="AH316" s="84"/>
      <c r="AI316" s="84"/>
      <c r="AJ316" s="84"/>
      <c r="AK316" s="84"/>
      <c r="AL316" s="40" t="str">
        <f t="shared" si="8"/>
        <v/>
      </c>
      <c r="AM316" s="40" t="str">
        <f t="shared" si="9"/>
        <v/>
      </c>
      <c r="AO316" s="84"/>
      <c r="AP316" s="36">
        <v>314</v>
      </c>
      <c r="AQ316" s="85"/>
      <c r="AR316" s="85"/>
      <c r="AS316" s="85"/>
      <c r="AT316" s="85"/>
      <c r="AU316" s="85"/>
      <c r="AV316" s="85"/>
      <c r="AW316" s="85"/>
      <c r="AX316" s="85"/>
      <c r="AY316" s="85"/>
      <c r="AZ316" s="85"/>
      <c r="BA316" s="85"/>
      <c r="BB316" s="85"/>
      <c r="BC316" s="85"/>
      <c r="BD316" s="85"/>
      <c r="BE316" s="85"/>
      <c r="BF316" s="85"/>
      <c r="BG316" s="85"/>
      <c r="BH316" s="85"/>
      <c r="BI316" s="85"/>
      <c r="BJ316" s="44" t="s">
        <v>4432</v>
      </c>
      <c r="BK316" s="85"/>
      <c r="BL316" s="85"/>
      <c r="BM316" s="85"/>
      <c r="BN316" s="85"/>
      <c r="BO316" s="85"/>
      <c r="BP316" s="85"/>
      <c r="BQ316" s="85"/>
      <c r="BR316" s="85"/>
      <c r="BS316" s="85"/>
      <c r="BT316" s="85"/>
      <c r="BU316" s="85"/>
      <c r="BV316" s="85"/>
      <c r="BW316" s="84"/>
      <c r="BX316" s="84"/>
      <c r="BY316" s="84"/>
      <c r="BZ316" s="86"/>
      <c r="CA316" s="86"/>
      <c r="CB316" s="86"/>
      <c r="CC316" s="86"/>
      <c r="CD316" s="86"/>
      <c r="CE316" s="86"/>
      <c r="CF316" s="86"/>
      <c r="CG316" s="86"/>
      <c r="CH316" s="86"/>
      <c r="CI316" s="86"/>
      <c r="CJ316" s="86"/>
      <c r="CK316" s="86"/>
      <c r="CL316" s="86"/>
      <c r="CM316" s="86"/>
      <c r="CN316" s="86"/>
      <c r="CO316" s="86"/>
      <c r="CP316" s="86"/>
      <c r="CQ316" s="86"/>
      <c r="CR316" s="86"/>
      <c r="CS316" s="46" t="s">
        <v>4433</v>
      </c>
      <c r="CT316" s="86"/>
      <c r="CU316" s="86"/>
      <c r="CV316" s="86"/>
      <c r="CW316" s="86"/>
      <c r="CX316" s="86"/>
      <c r="CY316" s="86"/>
      <c r="CZ316" s="86"/>
      <c r="DA316" s="86"/>
      <c r="DB316" s="86"/>
      <c r="DC316" s="86"/>
      <c r="DD316" s="86"/>
      <c r="DE316" s="86"/>
    </row>
    <row r="317" spans="34:109" hidden="1">
      <c r="AH317" s="84"/>
      <c r="AI317" s="84"/>
      <c r="AJ317" s="84"/>
      <c r="AK317" s="84"/>
      <c r="AL317" s="40" t="str">
        <f t="shared" si="8"/>
        <v/>
      </c>
      <c r="AM317" s="40" t="str">
        <f t="shared" si="9"/>
        <v/>
      </c>
      <c r="AO317" s="84"/>
      <c r="AP317" s="36">
        <v>315</v>
      </c>
      <c r="AQ317" s="85"/>
      <c r="AR317" s="85"/>
      <c r="AS317" s="85"/>
      <c r="AT317" s="85"/>
      <c r="AU317" s="85"/>
      <c r="AV317" s="85"/>
      <c r="AW317" s="85"/>
      <c r="AX317" s="85"/>
      <c r="AY317" s="85"/>
      <c r="AZ317" s="85"/>
      <c r="BA317" s="85"/>
      <c r="BB317" s="85"/>
      <c r="BC317" s="85"/>
      <c r="BD317" s="85"/>
      <c r="BE317" s="85"/>
      <c r="BF317" s="85"/>
      <c r="BG317" s="85"/>
      <c r="BH317" s="85"/>
      <c r="BI317" s="85"/>
      <c r="BJ317" s="44" t="s">
        <v>4434</v>
      </c>
      <c r="BK317" s="85"/>
      <c r="BL317" s="85"/>
      <c r="BM317" s="85"/>
      <c r="BN317" s="85"/>
      <c r="BO317" s="85"/>
      <c r="BP317" s="85"/>
      <c r="BQ317" s="85"/>
      <c r="BR317" s="85"/>
      <c r="BS317" s="85"/>
      <c r="BT317" s="85"/>
      <c r="BU317" s="85"/>
      <c r="BV317" s="85"/>
      <c r="BW317" s="84"/>
      <c r="BX317" s="84"/>
      <c r="BY317" s="84"/>
      <c r="BZ317" s="86"/>
      <c r="CA317" s="86"/>
      <c r="CB317" s="86"/>
      <c r="CC317" s="86"/>
      <c r="CD317" s="86"/>
      <c r="CE317" s="86"/>
      <c r="CF317" s="86"/>
      <c r="CG317" s="86"/>
      <c r="CH317" s="86"/>
      <c r="CI317" s="86"/>
      <c r="CJ317" s="86"/>
      <c r="CK317" s="86"/>
      <c r="CL317" s="86"/>
      <c r="CM317" s="86"/>
      <c r="CN317" s="86"/>
      <c r="CO317" s="86"/>
      <c r="CP317" s="86"/>
      <c r="CQ317" s="86"/>
      <c r="CR317" s="86"/>
      <c r="CS317" s="46" t="s">
        <v>4435</v>
      </c>
      <c r="CT317" s="86"/>
      <c r="CU317" s="86"/>
      <c r="CV317" s="86"/>
      <c r="CW317" s="86"/>
      <c r="CX317" s="86"/>
      <c r="CY317" s="86"/>
      <c r="CZ317" s="86"/>
      <c r="DA317" s="86"/>
      <c r="DB317" s="86"/>
      <c r="DC317" s="86"/>
      <c r="DD317" s="86"/>
      <c r="DE317" s="86"/>
    </row>
    <row r="318" spans="34:109" hidden="1">
      <c r="AH318" s="84"/>
      <c r="AI318" s="84"/>
      <c r="AJ318" s="84"/>
      <c r="AK318" s="84"/>
      <c r="AL318" s="40" t="str">
        <f t="shared" si="8"/>
        <v/>
      </c>
      <c r="AM318" s="40" t="str">
        <f t="shared" si="9"/>
        <v/>
      </c>
      <c r="AO318" s="84"/>
      <c r="AP318" s="36">
        <v>316</v>
      </c>
      <c r="AQ318" s="85"/>
      <c r="AR318" s="85"/>
      <c r="AS318" s="85"/>
      <c r="AT318" s="85"/>
      <c r="AU318" s="85"/>
      <c r="AV318" s="85"/>
      <c r="AW318" s="85"/>
      <c r="AX318" s="85"/>
      <c r="AY318" s="85"/>
      <c r="AZ318" s="85"/>
      <c r="BA318" s="85"/>
      <c r="BB318" s="85"/>
      <c r="BC318" s="85"/>
      <c r="BD318" s="85"/>
      <c r="BE318" s="85"/>
      <c r="BF318" s="85"/>
      <c r="BG318" s="85"/>
      <c r="BH318" s="85"/>
      <c r="BI318" s="85"/>
      <c r="BJ318" s="44" t="s">
        <v>4436</v>
      </c>
      <c r="BK318" s="85"/>
      <c r="BL318" s="85"/>
      <c r="BM318" s="85"/>
      <c r="BN318" s="85"/>
      <c r="BO318" s="85"/>
      <c r="BP318" s="85"/>
      <c r="BQ318" s="85"/>
      <c r="BR318" s="85"/>
      <c r="BS318" s="85"/>
      <c r="BT318" s="85"/>
      <c r="BU318" s="85"/>
      <c r="BV318" s="85"/>
      <c r="BW318" s="84"/>
      <c r="BX318" s="84"/>
      <c r="BY318" s="84"/>
      <c r="BZ318" s="86"/>
      <c r="CA318" s="86"/>
      <c r="CB318" s="86"/>
      <c r="CC318" s="86"/>
      <c r="CD318" s="86"/>
      <c r="CE318" s="86"/>
      <c r="CF318" s="86"/>
      <c r="CG318" s="86"/>
      <c r="CH318" s="86"/>
      <c r="CI318" s="86"/>
      <c r="CJ318" s="86"/>
      <c r="CK318" s="86"/>
      <c r="CL318" s="86"/>
      <c r="CM318" s="86"/>
      <c r="CN318" s="86"/>
      <c r="CO318" s="86"/>
      <c r="CP318" s="86"/>
      <c r="CQ318" s="86"/>
      <c r="CR318" s="86"/>
      <c r="CS318" s="46" t="s">
        <v>4437</v>
      </c>
      <c r="CT318" s="86"/>
      <c r="CU318" s="86"/>
      <c r="CV318" s="86"/>
      <c r="CW318" s="86"/>
      <c r="CX318" s="86"/>
      <c r="CY318" s="86"/>
      <c r="CZ318" s="86"/>
      <c r="DA318" s="86"/>
      <c r="DB318" s="86"/>
      <c r="DC318" s="86"/>
      <c r="DD318" s="86"/>
      <c r="DE318" s="86"/>
    </row>
    <row r="319" spans="34:109" hidden="1">
      <c r="AH319" s="84"/>
      <c r="AI319" s="84"/>
      <c r="AJ319" s="84"/>
      <c r="AK319" s="84"/>
      <c r="AL319" s="40" t="str">
        <f t="shared" si="8"/>
        <v/>
      </c>
      <c r="AM319" s="40" t="str">
        <f t="shared" si="9"/>
        <v/>
      </c>
      <c r="AO319" s="84"/>
      <c r="AP319" s="36">
        <v>317</v>
      </c>
      <c r="AQ319" s="85"/>
      <c r="AR319" s="85"/>
      <c r="AS319" s="85"/>
      <c r="AT319" s="85"/>
      <c r="AU319" s="85"/>
      <c r="AV319" s="85"/>
      <c r="AW319" s="85"/>
      <c r="AX319" s="85"/>
      <c r="AY319" s="85"/>
      <c r="AZ319" s="85"/>
      <c r="BA319" s="85"/>
      <c r="BB319" s="85"/>
      <c r="BC319" s="85"/>
      <c r="BD319" s="85"/>
      <c r="BE319" s="85"/>
      <c r="BF319" s="85"/>
      <c r="BG319" s="85"/>
      <c r="BH319" s="85"/>
      <c r="BI319" s="85"/>
      <c r="BJ319" s="44" t="s">
        <v>4438</v>
      </c>
      <c r="BK319" s="85"/>
      <c r="BL319" s="85"/>
      <c r="BM319" s="85"/>
      <c r="BN319" s="85"/>
      <c r="BO319" s="85"/>
      <c r="BP319" s="85"/>
      <c r="BQ319" s="85"/>
      <c r="BR319" s="85"/>
      <c r="BS319" s="85"/>
      <c r="BT319" s="85"/>
      <c r="BU319" s="85"/>
      <c r="BV319" s="85"/>
      <c r="BW319" s="84"/>
      <c r="BX319" s="84"/>
      <c r="BY319" s="84"/>
      <c r="BZ319" s="86"/>
      <c r="CA319" s="86"/>
      <c r="CB319" s="86"/>
      <c r="CC319" s="86"/>
      <c r="CD319" s="86"/>
      <c r="CE319" s="86"/>
      <c r="CF319" s="86"/>
      <c r="CG319" s="86"/>
      <c r="CH319" s="86"/>
      <c r="CI319" s="86"/>
      <c r="CJ319" s="86"/>
      <c r="CK319" s="86"/>
      <c r="CL319" s="86"/>
      <c r="CM319" s="86"/>
      <c r="CN319" s="86"/>
      <c r="CO319" s="86"/>
      <c r="CP319" s="86"/>
      <c r="CQ319" s="86"/>
      <c r="CR319" s="86"/>
      <c r="CS319" s="46" t="s">
        <v>4439</v>
      </c>
      <c r="CT319" s="86"/>
      <c r="CU319" s="86"/>
      <c r="CV319" s="86"/>
      <c r="CW319" s="86"/>
      <c r="CX319" s="86"/>
      <c r="CY319" s="86"/>
      <c r="CZ319" s="86"/>
      <c r="DA319" s="86"/>
      <c r="DB319" s="86"/>
      <c r="DC319" s="86"/>
      <c r="DD319" s="86"/>
      <c r="DE319" s="86"/>
    </row>
    <row r="320" spans="34:109" hidden="1">
      <c r="AH320" s="84"/>
      <c r="AI320" s="84"/>
      <c r="AJ320" s="84"/>
      <c r="AK320" s="84"/>
      <c r="AL320" s="40" t="str">
        <f t="shared" si="8"/>
        <v/>
      </c>
      <c r="AM320" s="40" t="str">
        <f t="shared" si="9"/>
        <v/>
      </c>
      <c r="AO320" s="84"/>
      <c r="AP320" s="36">
        <v>318</v>
      </c>
      <c r="AQ320" s="85"/>
      <c r="AR320" s="85"/>
      <c r="AS320" s="85"/>
      <c r="AT320" s="85"/>
      <c r="AU320" s="85"/>
      <c r="AV320" s="85"/>
      <c r="AW320" s="85"/>
      <c r="AX320" s="85"/>
      <c r="AY320" s="85"/>
      <c r="AZ320" s="85"/>
      <c r="BA320" s="85"/>
      <c r="BB320" s="85"/>
      <c r="BC320" s="85"/>
      <c r="BD320" s="85"/>
      <c r="BE320" s="85"/>
      <c r="BF320" s="85"/>
      <c r="BG320" s="85"/>
      <c r="BH320" s="85"/>
      <c r="BI320" s="85"/>
      <c r="BJ320" s="44" t="s">
        <v>4440</v>
      </c>
      <c r="BK320" s="85"/>
      <c r="BL320" s="85"/>
      <c r="BM320" s="85"/>
      <c r="BN320" s="85"/>
      <c r="BO320" s="85"/>
      <c r="BP320" s="85"/>
      <c r="BQ320" s="85"/>
      <c r="BR320" s="85"/>
      <c r="BS320" s="85"/>
      <c r="BT320" s="85"/>
      <c r="BU320" s="85"/>
      <c r="BV320" s="85"/>
      <c r="BW320" s="84"/>
      <c r="BX320" s="84"/>
      <c r="BY320" s="84"/>
      <c r="BZ320" s="86"/>
      <c r="CA320" s="86"/>
      <c r="CB320" s="86"/>
      <c r="CC320" s="86"/>
      <c r="CD320" s="86"/>
      <c r="CE320" s="86"/>
      <c r="CF320" s="86"/>
      <c r="CG320" s="86"/>
      <c r="CH320" s="86"/>
      <c r="CI320" s="86"/>
      <c r="CJ320" s="86"/>
      <c r="CK320" s="86"/>
      <c r="CL320" s="86"/>
      <c r="CM320" s="86"/>
      <c r="CN320" s="86"/>
      <c r="CO320" s="86"/>
      <c r="CP320" s="86"/>
      <c r="CQ320" s="86"/>
      <c r="CR320" s="86"/>
      <c r="CS320" s="46" t="s">
        <v>4441</v>
      </c>
      <c r="CT320" s="86"/>
      <c r="CU320" s="86"/>
      <c r="CV320" s="86"/>
      <c r="CW320" s="86"/>
      <c r="CX320" s="86"/>
      <c r="CY320" s="86"/>
      <c r="CZ320" s="86"/>
      <c r="DA320" s="86"/>
      <c r="DB320" s="86"/>
      <c r="DC320" s="86"/>
      <c r="DD320" s="86"/>
      <c r="DE320" s="86"/>
    </row>
    <row r="321" spans="34:109" hidden="1">
      <c r="AH321" s="84"/>
      <c r="AI321" s="84"/>
      <c r="AJ321" s="84"/>
      <c r="AK321" s="84"/>
      <c r="AL321" s="40" t="str">
        <f t="shared" si="8"/>
        <v/>
      </c>
      <c r="AM321" s="40" t="str">
        <f t="shared" si="9"/>
        <v/>
      </c>
      <c r="AO321" s="84"/>
      <c r="AP321" s="36">
        <v>319</v>
      </c>
      <c r="AQ321" s="85"/>
      <c r="AR321" s="85"/>
      <c r="AS321" s="85"/>
      <c r="AT321" s="85"/>
      <c r="AU321" s="85"/>
      <c r="AV321" s="85"/>
      <c r="AW321" s="85"/>
      <c r="AX321" s="85"/>
      <c r="AY321" s="85"/>
      <c r="AZ321" s="85"/>
      <c r="BA321" s="85"/>
      <c r="BB321" s="85"/>
      <c r="BC321" s="85"/>
      <c r="BD321" s="85"/>
      <c r="BE321" s="85"/>
      <c r="BF321" s="85"/>
      <c r="BG321" s="85"/>
      <c r="BH321" s="85"/>
      <c r="BI321" s="85"/>
      <c r="BJ321" s="44" t="s">
        <v>4442</v>
      </c>
      <c r="BK321" s="85"/>
      <c r="BL321" s="85"/>
      <c r="BM321" s="85"/>
      <c r="BN321" s="85"/>
      <c r="BO321" s="85"/>
      <c r="BP321" s="85"/>
      <c r="BQ321" s="85"/>
      <c r="BR321" s="85"/>
      <c r="BS321" s="85"/>
      <c r="BT321" s="85"/>
      <c r="BU321" s="85"/>
      <c r="BV321" s="85"/>
      <c r="BW321" s="84"/>
      <c r="BX321" s="84"/>
      <c r="BY321" s="84"/>
      <c r="BZ321" s="86"/>
      <c r="CA321" s="86"/>
      <c r="CB321" s="86"/>
      <c r="CC321" s="86"/>
      <c r="CD321" s="86"/>
      <c r="CE321" s="86"/>
      <c r="CF321" s="86"/>
      <c r="CG321" s="86"/>
      <c r="CH321" s="86"/>
      <c r="CI321" s="86"/>
      <c r="CJ321" s="86"/>
      <c r="CK321" s="86"/>
      <c r="CL321" s="86"/>
      <c r="CM321" s="86"/>
      <c r="CN321" s="86"/>
      <c r="CO321" s="86"/>
      <c r="CP321" s="86"/>
      <c r="CQ321" s="86"/>
      <c r="CR321" s="86"/>
      <c r="CS321" s="46" t="s">
        <v>4443</v>
      </c>
      <c r="CT321" s="86"/>
      <c r="CU321" s="86"/>
      <c r="CV321" s="86"/>
      <c r="CW321" s="86"/>
      <c r="CX321" s="86"/>
      <c r="CY321" s="86"/>
      <c r="CZ321" s="86"/>
      <c r="DA321" s="86"/>
      <c r="DB321" s="86"/>
      <c r="DC321" s="86"/>
      <c r="DD321" s="86"/>
      <c r="DE321" s="86"/>
    </row>
    <row r="322" spans="34:109" hidden="1">
      <c r="AH322" s="84"/>
      <c r="AI322" s="84"/>
      <c r="AJ322" s="84"/>
      <c r="AK322" s="84"/>
      <c r="AL322" s="40" t="str">
        <f t="shared" si="8"/>
        <v/>
      </c>
      <c r="AM322" s="40" t="str">
        <f t="shared" si="9"/>
        <v/>
      </c>
      <c r="AO322" s="84"/>
      <c r="AP322" s="36">
        <v>320</v>
      </c>
      <c r="AQ322" s="85"/>
      <c r="AR322" s="85"/>
      <c r="AS322" s="85"/>
      <c r="AT322" s="85"/>
      <c r="AU322" s="85"/>
      <c r="AV322" s="85"/>
      <c r="AW322" s="85"/>
      <c r="AX322" s="85"/>
      <c r="AY322" s="85"/>
      <c r="AZ322" s="85"/>
      <c r="BA322" s="85"/>
      <c r="BB322" s="85"/>
      <c r="BC322" s="85"/>
      <c r="BD322" s="85"/>
      <c r="BE322" s="85"/>
      <c r="BF322" s="85"/>
      <c r="BG322" s="85"/>
      <c r="BH322" s="85"/>
      <c r="BI322" s="85"/>
      <c r="BJ322" s="44" t="s">
        <v>4444</v>
      </c>
      <c r="BK322" s="85"/>
      <c r="BL322" s="85"/>
      <c r="BM322" s="85"/>
      <c r="BN322" s="85"/>
      <c r="BO322" s="85"/>
      <c r="BP322" s="85"/>
      <c r="BQ322" s="85"/>
      <c r="BR322" s="85"/>
      <c r="BS322" s="85"/>
      <c r="BT322" s="85"/>
      <c r="BU322" s="85"/>
      <c r="BV322" s="85"/>
      <c r="BW322" s="84"/>
      <c r="BX322" s="84"/>
      <c r="BY322" s="84"/>
      <c r="BZ322" s="86"/>
      <c r="CA322" s="86"/>
      <c r="CB322" s="86"/>
      <c r="CC322" s="86"/>
      <c r="CD322" s="86"/>
      <c r="CE322" s="86"/>
      <c r="CF322" s="86"/>
      <c r="CG322" s="86"/>
      <c r="CH322" s="86"/>
      <c r="CI322" s="86"/>
      <c r="CJ322" s="86"/>
      <c r="CK322" s="86"/>
      <c r="CL322" s="86"/>
      <c r="CM322" s="86"/>
      <c r="CN322" s="86"/>
      <c r="CO322" s="86"/>
      <c r="CP322" s="86"/>
      <c r="CQ322" s="86"/>
      <c r="CR322" s="86"/>
      <c r="CS322" s="46" t="s">
        <v>4445</v>
      </c>
      <c r="CT322" s="86"/>
      <c r="CU322" s="86"/>
      <c r="CV322" s="86"/>
      <c r="CW322" s="86"/>
      <c r="CX322" s="86"/>
      <c r="CY322" s="86"/>
      <c r="CZ322" s="86"/>
      <c r="DA322" s="86"/>
      <c r="DB322" s="86"/>
      <c r="DC322" s="86"/>
      <c r="DD322" s="86"/>
      <c r="DE322" s="86"/>
    </row>
    <row r="323" spans="34:109" hidden="1">
      <c r="AH323" s="84"/>
      <c r="AI323" s="84"/>
      <c r="AJ323" s="84"/>
      <c r="AK323" s="84"/>
      <c r="AL323" s="40" t="str">
        <f t="shared" si="8"/>
        <v/>
      </c>
      <c r="AM323" s="40" t="str">
        <f t="shared" si="9"/>
        <v/>
      </c>
      <c r="AO323" s="84"/>
      <c r="AP323" s="36">
        <v>321</v>
      </c>
      <c r="AQ323" s="85"/>
      <c r="AR323" s="85"/>
      <c r="AS323" s="85"/>
      <c r="AT323" s="85"/>
      <c r="AU323" s="85"/>
      <c r="AV323" s="85"/>
      <c r="AW323" s="85"/>
      <c r="AX323" s="85"/>
      <c r="AY323" s="85"/>
      <c r="AZ323" s="85"/>
      <c r="BA323" s="85"/>
      <c r="BB323" s="85"/>
      <c r="BC323" s="85"/>
      <c r="BD323" s="85"/>
      <c r="BE323" s="85"/>
      <c r="BF323" s="85"/>
      <c r="BG323" s="85"/>
      <c r="BH323" s="85"/>
      <c r="BI323" s="85"/>
      <c r="BJ323" s="44" t="s">
        <v>4446</v>
      </c>
      <c r="BK323" s="85"/>
      <c r="BL323" s="85"/>
      <c r="BM323" s="85"/>
      <c r="BN323" s="85"/>
      <c r="BO323" s="85"/>
      <c r="BP323" s="85"/>
      <c r="BQ323" s="85"/>
      <c r="BR323" s="85"/>
      <c r="BS323" s="85"/>
      <c r="BT323" s="85"/>
      <c r="BU323" s="85"/>
      <c r="BV323" s="85"/>
      <c r="BW323" s="84"/>
      <c r="BX323" s="84"/>
      <c r="BY323" s="84"/>
      <c r="BZ323" s="86"/>
      <c r="CA323" s="86"/>
      <c r="CB323" s="86"/>
      <c r="CC323" s="86"/>
      <c r="CD323" s="86"/>
      <c r="CE323" s="86"/>
      <c r="CF323" s="86"/>
      <c r="CG323" s="86"/>
      <c r="CH323" s="86"/>
      <c r="CI323" s="86"/>
      <c r="CJ323" s="86"/>
      <c r="CK323" s="86"/>
      <c r="CL323" s="86"/>
      <c r="CM323" s="86"/>
      <c r="CN323" s="86"/>
      <c r="CO323" s="86"/>
      <c r="CP323" s="86"/>
      <c r="CQ323" s="86"/>
      <c r="CR323" s="86"/>
      <c r="CS323" s="46" t="s">
        <v>4447</v>
      </c>
      <c r="CT323" s="86"/>
      <c r="CU323" s="86"/>
      <c r="CV323" s="86"/>
      <c r="CW323" s="86"/>
      <c r="CX323" s="86"/>
      <c r="CY323" s="86"/>
      <c r="CZ323" s="86"/>
      <c r="DA323" s="86"/>
      <c r="DB323" s="86"/>
      <c r="DC323" s="86"/>
      <c r="DD323" s="86"/>
      <c r="DE323" s="86"/>
    </row>
    <row r="324" spans="34:109" hidden="1">
      <c r="AH324" s="84"/>
      <c r="AI324" s="84"/>
      <c r="AJ324" s="84"/>
      <c r="AK324" s="84"/>
      <c r="AL324" s="40" t="str">
        <f t="shared" ref="AL324:AL387" si="10">IFERROR(IF(HLOOKUP($N$10, $BZ$3:$DE$573, $AP324, FALSE )="", "", HLOOKUP($N$10, $BZ$3:$DE$573, $AP324, FALSE)), "")</f>
        <v/>
      </c>
      <c r="AM324" s="40" t="str">
        <f t="shared" ref="AM324:AM387" si="11">IFERROR(IF(AL324="", "", HLOOKUP($N$10, $AQ$3:$BV$573, AP324, FALSE)), "")</f>
        <v/>
      </c>
      <c r="AO324" s="84"/>
      <c r="AP324" s="36">
        <v>322</v>
      </c>
      <c r="AQ324" s="85"/>
      <c r="AR324" s="85"/>
      <c r="AS324" s="85"/>
      <c r="AT324" s="85"/>
      <c r="AU324" s="85"/>
      <c r="AV324" s="85"/>
      <c r="AW324" s="85"/>
      <c r="AX324" s="85"/>
      <c r="AY324" s="85"/>
      <c r="AZ324" s="85"/>
      <c r="BA324" s="85"/>
      <c r="BB324" s="85"/>
      <c r="BC324" s="85"/>
      <c r="BD324" s="85"/>
      <c r="BE324" s="85"/>
      <c r="BF324" s="85"/>
      <c r="BG324" s="85"/>
      <c r="BH324" s="85"/>
      <c r="BI324" s="85"/>
      <c r="BJ324" s="44" t="s">
        <v>4448</v>
      </c>
      <c r="BK324" s="85"/>
      <c r="BL324" s="85"/>
      <c r="BM324" s="85"/>
      <c r="BN324" s="85"/>
      <c r="BO324" s="85"/>
      <c r="BP324" s="85"/>
      <c r="BQ324" s="85"/>
      <c r="BR324" s="85"/>
      <c r="BS324" s="85"/>
      <c r="BT324" s="85"/>
      <c r="BU324" s="85"/>
      <c r="BV324" s="85"/>
      <c r="BW324" s="84"/>
      <c r="BX324" s="84"/>
      <c r="BY324" s="84"/>
      <c r="BZ324" s="86"/>
      <c r="CA324" s="86"/>
      <c r="CB324" s="86"/>
      <c r="CC324" s="86"/>
      <c r="CD324" s="86"/>
      <c r="CE324" s="86"/>
      <c r="CF324" s="86"/>
      <c r="CG324" s="86"/>
      <c r="CH324" s="86"/>
      <c r="CI324" s="86"/>
      <c r="CJ324" s="86"/>
      <c r="CK324" s="86"/>
      <c r="CL324" s="86"/>
      <c r="CM324" s="86"/>
      <c r="CN324" s="86"/>
      <c r="CO324" s="86"/>
      <c r="CP324" s="86"/>
      <c r="CQ324" s="86"/>
      <c r="CR324" s="86"/>
      <c r="CS324" s="46" t="s">
        <v>4449</v>
      </c>
      <c r="CT324" s="86"/>
      <c r="CU324" s="86"/>
      <c r="CV324" s="86"/>
      <c r="CW324" s="86"/>
      <c r="CX324" s="86"/>
      <c r="CY324" s="86"/>
      <c r="CZ324" s="86"/>
      <c r="DA324" s="86"/>
      <c r="DB324" s="86"/>
      <c r="DC324" s="86"/>
      <c r="DD324" s="86"/>
      <c r="DE324" s="86"/>
    </row>
    <row r="325" spans="34:109" hidden="1">
      <c r="AH325" s="131"/>
      <c r="AI325" s="131"/>
      <c r="AJ325" s="131"/>
      <c r="AK325" s="131"/>
      <c r="AL325" s="40" t="str">
        <f t="shared" si="10"/>
        <v/>
      </c>
      <c r="AM325" s="40" t="str">
        <f t="shared" si="11"/>
        <v/>
      </c>
      <c r="AO325" s="131"/>
      <c r="AP325" s="36">
        <v>323</v>
      </c>
      <c r="AQ325" s="132"/>
      <c r="AR325" s="132"/>
      <c r="AS325" s="132"/>
      <c r="AT325" s="132"/>
      <c r="AU325" s="132"/>
      <c r="AV325" s="132"/>
      <c r="AW325" s="132"/>
      <c r="AX325" s="132"/>
      <c r="AY325" s="132"/>
      <c r="AZ325" s="132"/>
      <c r="BA325" s="132"/>
      <c r="BB325" s="132"/>
      <c r="BC325" s="132"/>
      <c r="BD325" s="132"/>
      <c r="BE325" s="132"/>
      <c r="BF325" s="132"/>
      <c r="BG325" s="132"/>
      <c r="BH325" s="132"/>
      <c r="BI325" s="132"/>
      <c r="BJ325" s="44" t="s">
        <v>4450</v>
      </c>
      <c r="BK325" s="132"/>
      <c r="BL325" s="132"/>
      <c r="BM325" s="132"/>
      <c r="BN325" s="132"/>
      <c r="BO325" s="132"/>
      <c r="BP325" s="132"/>
      <c r="BQ325" s="132"/>
      <c r="BR325" s="132"/>
      <c r="BS325" s="132"/>
      <c r="BT325" s="132"/>
      <c r="BU325" s="132"/>
      <c r="BV325" s="132"/>
      <c r="BW325" s="131"/>
      <c r="BX325" s="131"/>
      <c r="BY325" s="131"/>
      <c r="BZ325" s="133"/>
      <c r="CA325" s="133"/>
      <c r="CB325" s="133"/>
      <c r="CC325" s="133"/>
      <c r="CD325" s="133"/>
      <c r="CE325" s="133"/>
      <c r="CF325" s="133"/>
      <c r="CG325" s="133"/>
      <c r="CH325" s="133"/>
      <c r="CI325" s="133"/>
      <c r="CJ325" s="133"/>
      <c r="CK325" s="133"/>
      <c r="CL325" s="133"/>
      <c r="CM325" s="133"/>
      <c r="CN325" s="133"/>
      <c r="CO325" s="133"/>
      <c r="CP325" s="133"/>
      <c r="CQ325" s="133"/>
      <c r="CR325" s="133"/>
      <c r="CS325" s="46" t="s">
        <v>4451</v>
      </c>
      <c r="CT325" s="133"/>
      <c r="CU325" s="133"/>
      <c r="CV325" s="133"/>
      <c r="CW325" s="133"/>
      <c r="CX325" s="133"/>
      <c r="CY325" s="133"/>
      <c r="CZ325" s="133"/>
      <c r="DA325" s="133"/>
      <c r="DB325" s="133"/>
      <c r="DC325" s="133"/>
      <c r="DD325" s="133"/>
      <c r="DE325" s="133"/>
    </row>
    <row r="326" spans="34:109" hidden="1">
      <c r="AH326" s="131"/>
      <c r="AI326" s="131"/>
      <c r="AJ326" s="131"/>
      <c r="AK326" s="131"/>
      <c r="AL326" s="40" t="str">
        <f t="shared" si="10"/>
        <v/>
      </c>
      <c r="AM326" s="40" t="str">
        <f t="shared" si="11"/>
        <v/>
      </c>
      <c r="AO326" s="131"/>
      <c r="AP326" s="36">
        <v>324</v>
      </c>
      <c r="AQ326" s="132"/>
      <c r="AR326" s="132"/>
      <c r="AS326" s="132"/>
      <c r="AT326" s="132"/>
      <c r="AU326" s="132"/>
      <c r="AV326" s="132"/>
      <c r="AW326" s="132"/>
      <c r="AX326" s="132"/>
      <c r="AY326" s="132"/>
      <c r="AZ326" s="132"/>
      <c r="BA326" s="132"/>
      <c r="BB326" s="132"/>
      <c r="BC326" s="132"/>
      <c r="BD326" s="132"/>
      <c r="BE326" s="132"/>
      <c r="BF326" s="132"/>
      <c r="BG326" s="132"/>
      <c r="BH326" s="132"/>
      <c r="BI326" s="132"/>
      <c r="BJ326" s="44" t="s">
        <v>4452</v>
      </c>
      <c r="BK326" s="132"/>
      <c r="BL326" s="132"/>
      <c r="BM326" s="132"/>
      <c r="BN326" s="132"/>
      <c r="BO326" s="132"/>
      <c r="BP326" s="132"/>
      <c r="BQ326" s="132"/>
      <c r="BR326" s="132"/>
      <c r="BS326" s="132"/>
      <c r="BT326" s="132"/>
      <c r="BU326" s="132"/>
      <c r="BV326" s="132"/>
      <c r="BW326" s="131"/>
      <c r="BX326" s="131"/>
      <c r="BY326" s="131"/>
      <c r="BZ326" s="133"/>
      <c r="CA326" s="133"/>
      <c r="CB326" s="133"/>
      <c r="CC326" s="133"/>
      <c r="CD326" s="133"/>
      <c r="CE326" s="133"/>
      <c r="CF326" s="133"/>
      <c r="CG326" s="133"/>
      <c r="CH326" s="133"/>
      <c r="CI326" s="133"/>
      <c r="CJ326" s="133"/>
      <c r="CK326" s="133"/>
      <c r="CL326" s="133"/>
      <c r="CM326" s="133"/>
      <c r="CN326" s="133"/>
      <c r="CO326" s="133"/>
      <c r="CP326" s="133"/>
      <c r="CQ326" s="133"/>
      <c r="CR326" s="133"/>
      <c r="CS326" s="46" t="s">
        <v>4453</v>
      </c>
      <c r="CT326" s="133"/>
      <c r="CU326" s="133"/>
      <c r="CV326" s="133"/>
      <c r="CW326" s="133"/>
      <c r="CX326" s="133"/>
      <c r="CY326" s="133"/>
      <c r="CZ326" s="133"/>
      <c r="DA326" s="133"/>
      <c r="DB326" s="133"/>
      <c r="DC326" s="133"/>
      <c r="DD326" s="133"/>
      <c r="DE326" s="133"/>
    </row>
    <row r="327" spans="34:109" hidden="1">
      <c r="AH327" s="84"/>
      <c r="AI327" s="84"/>
      <c r="AJ327" s="84"/>
      <c r="AK327" s="84"/>
      <c r="AL327" s="40" t="str">
        <f t="shared" si="10"/>
        <v/>
      </c>
      <c r="AM327" s="40" t="str">
        <f t="shared" si="11"/>
        <v/>
      </c>
      <c r="AO327" s="84"/>
      <c r="AP327" s="36">
        <v>325</v>
      </c>
      <c r="AQ327" s="85"/>
      <c r="AR327" s="85"/>
      <c r="AS327" s="85"/>
      <c r="AT327" s="85"/>
      <c r="AU327" s="85"/>
      <c r="AV327" s="85"/>
      <c r="AW327" s="85"/>
      <c r="AX327" s="85"/>
      <c r="AY327" s="85"/>
      <c r="AZ327" s="85"/>
      <c r="BA327" s="85"/>
      <c r="BB327" s="85"/>
      <c r="BC327" s="85"/>
      <c r="BD327" s="85"/>
      <c r="BE327" s="85"/>
      <c r="BF327" s="85"/>
      <c r="BG327" s="85"/>
      <c r="BH327" s="85"/>
      <c r="BI327" s="85"/>
      <c r="BJ327" s="44" t="s">
        <v>4454</v>
      </c>
      <c r="BK327" s="85"/>
      <c r="BL327" s="85"/>
      <c r="BM327" s="85"/>
      <c r="BN327" s="85"/>
      <c r="BO327" s="85"/>
      <c r="BP327" s="85"/>
      <c r="BQ327" s="85"/>
      <c r="BR327" s="85"/>
      <c r="BS327" s="85"/>
      <c r="BT327" s="85"/>
      <c r="BU327" s="85"/>
      <c r="BV327" s="85"/>
      <c r="BW327" s="84"/>
      <c r="BX327" s="84"/>
      <c r="BY327" s="84"/>
      <c r="BZ327" s="86"/>
      <c r="CA327" s="86"/>
      <c r="CB327" s="86"/>
      <c r="CC327" s="86"/>
      <c r="CD327" s="86"/>
      <c r="CE327" s="86"/>
      <c r="CF327" s="86"/>
      <c r="CG327" s="86"/>
      <c r="CH327" s="86"/>
      <c r="CI327" s="86"/>
      <c r="CJ327" s="86"/>
      <c r="CK327" s="86"/>
      <c r="CL327" s="86"/>
      <c r="CM327" s="86"/>
      <c r="CN327" s="86"/>
      <c r="CO327" s="86"/>
      <c r="CP327" s="86"/>
      <c r="CQ327" s="86"/>
      <c r="CR327" s="86"/>
      <c r="CS327" s="46" t="s">
        <v>4455</v>
      </c>
      <c r="CT327" s="86"/>
      <c r="CU327" s="86"/>
      <c r="CV327" s="86"/>
      <c r="CW327" s="86"/>
      <c r="CX327" s="86"/>
      <c r="CY327" s="86"/>
      <c r="CZ327" s="86"/>
      <c r="DA327" s="86"/>
      <c r="DB327" s="86"/>
      <c r="DC327" s="86"/>
      <c r="DD327" s="86"/>
      <c r="DE327" s="86"/>
    </row>
    <row r="328" spans="34:109" hidden="1">
      <c r="AH328" s="84"/>
      <c r="AI328" s="84"/>
      <c r="AJ328" s="84"/>
      <c r="AK328" s="84"/>
      <c r="AL328" s="40" t="str">
        <f t="shared" si="10"/>
        <v/>
      </c>
      <c r="AM328" s="40" t="str">
        <f t="shared" si="11"/>
        <v/>
      </c>
      <c r="AO328" s="84"/>
      <c r="AP328" s="36">
        <v>326</v>
      </c>
      <c r="AQ328" s="85"/>
      <c r="AR328" s="85"/>
      <c r="AS328" s="85"/>
      <c r="AT328" s="85"/>
      <c r="AU328" s="85"/>
      <c r="AV328" s="85"/>
      <c r="AW328" s="85"/>
      <c r="AX328" s="85"/>
      <c r="AY328" s="85"/>
      <c r="AZ328" s="85"/>
      <c r="BA328" s="85"/>
      <c r="BB328" s="85"/>
      <c r="BC328" s="85"/>
      <c r="BD328" s="85"/>
      <c r="BE328" s="85"/>
      <c r="BF328" s="85"/>
      <c r="BG328" s="85"/>
      <c r="BH328" s="85"/>
      <c r="BI328" s="85"/>
      <c r="BJ328" s="44" t="s">
        <v>4456</v>
      </c>
      <c r="BK328" s="85"/>
      <c r="BL328" s="85"/>
      <c r="BM328" s="85"/>
      <c r="BN328" s="85"/>
      <c r="BO328" s="85"/>
      <c r="BP328" s="85"/>
      <c r="BQ328" s="85"/>
      <c r="BR328" s="85"/>
      <c r="BS328" s="85"/>
      <c r="BT328" s="85"/>
      <c r="BU328" s="85"/>
      <c r="BV328" s="85"/>
      <c r="BW328" s="84"/>
      <c r="BX328" s="84"/>
      <c r="BY328" s="84"/>
      <c r="BZ328" s="86"/>
      <c r="CA328" s="86"/>
      <c r="CB328" s="86"/>
      <c r="CC328" s="86"/>
      <c r="CD328" s="86"/>
      <c r="CE328" s="86"/>
      <c r="CF328" s="86"/>
      <c r="CG328" s="86"/>
      <c r="CH328" s="86"/>
      <c r="CI328" s="86"/>
      <c r="CJ328" s="86"/>
      <c r="CK328" s="86"/>
      <c r="CL328" s="86"/>
      <c r="CM328" s="86"/>
      <c r="CN328" s="86"/>
      <c r="CO328" s="86"/>
      <c r="CP328" s="86"/>
      <c r="CQ328" s="86"/>
      <c r="CR328" s="86"/>
      <c r="CS328" s="46" t="s">
        <v>4457</v>
      </c>
      <c r="CT328" s="86"/>
      <c r="CU328" s="86"/>
      <c r="CV328" s="86"/>
      <c r="CW328" s="86"/>
      <c r="CX328" s="86"/>
      <c r="CY328" s="86"/>
      <c r="CZ328" s="86"/>
      <c r="DA328" s="86"/>
      <c r="DB328" s="86"/>
      <c r="DC328" s="86"/>
      <c r="DD328" s="86"/>
      <c r="DE328" s="86"/>
    </row>
    <row r="329" spans="34:109" hidden="1">
      <c r="AH329" s="84"/>
      <c r="AI329" s="84"/>
      <c r="AJ329" s="84"/>
      <c r="AK329" s="84"/>
      <c r="AL329" s="40" t="str">
        <f t="shared" si="10"/>
        <v/>
      </c>
      <c r="AM329" s="40" t="str">
        <f t="shared" si="11"/>
        <v/>
      </c>
      <c r="AO329" s="84"/>
      <c r="AP329" s="36">
        <v>327</v>
      </c>
      <c r="AQ329" s="85"/>
      <c r="AR329" s="85"/>
      <c r="AS329" s="85"/>
      <c r="AT329" s="85"/>
      <c r="AU329" s="85"/>
      <c r="AV329" s="85"/>
      <c r="AW329" s="85"/>
      <c r="AX329" s="85"/>
      <c r="AY329" s="85"/>
      <c r="AZ329" s="85"/>
      <c r="BA329" s="85"/>
      <c r="BB329" s="85"/>
      <c r="BC329" s="85"/>
      <c r="BD329" s="85"/>
      <c r="BE329" s="85"/>
      <c r="BF329" s="85"/>
      <c r="BG329" s="85"/>
      <c r="BH329" s="85"/>
      <c r="BI329" s="85"/>
      <c r="BJ329" s="44" t="s">
        <v>4458</v>
      </c>
      <c r="BK329" s="85"/>
      <c r="BL329" s="85"/>
      <c r="BM329" s="85"/>
      <c r="BN329" s="85"/>
      <c r="BO329" s="85"/>
      <c r="BP329" s="85"/>
      <c r="BQ329" s="85"/>
      <c r="BR329" s="85"/>
      <c r="BS329" s="85"/>
      <c r="BT329" s="85"/>
      <c r="BU329" s="85"/>
      <c r="BV329" s="85"/>
      <c r="BW329" s="84"/>
      <c r="BX329" s="84"/>
      <c r="BY329" s="84"/>
      <c r="BZ329" s="86"/>
      <c r="CA329" s="86"/>
      <c r="CB329" s="86"/>
      <c r="CC329" s="86"/>
      <c r="CD329" s="86"/>
      <c r="CE329" s="86"/>
      <c r="CF329" s="86"/>
      <c r="CG329" s="86"/>
      <c r="CH329" s="86"/>
      <c r="CI329" s="86"/>
      <c r="CJ329" s="86"/>
      <c r="CK329" s="86"/>
      <c r="CL329" s="86"/>
      <c r="CM329" s="86"/>
      <c r="CN329" s="86"/>
      <c r="CO329" s="86"/>
      <c r="CP329" s="86"/>
      <c r="CQ329" s="86"/>
      <c r="CR329" s="86"/>
      <c r="CS329" s="46" t="s">
        <v>4459</v>
      </c>
      <c r="CT329" s="86"/>
      <c r="CU329" s="86"/>
      <c r="CV329" s="86"/>
      <c r="CW329" s="86"/>
      <c r="CX329" s="86"/>
      <c r="CY329" s="86"/>
      <c r="CZ329" s="86"/>
      <c r="DA329" s="86"/>
      <c r="DB329" s="86"/>
      <c r="DC329" s="86"/>
      <c r="DD329" s="86"/>
      <c r="DE329" s="86"/>
    </row>
    <row r="330" spans="34:109" hidden="1">
      <c r="AH330" s="84"/>
      <c r="AI330" s="84"/>
      <c r="AJ330" s="84"/>
      <c r="AK330" s="84"/>
      <c r="AL330" s="40" t="str">
        <f t="shared" si="10"/>
        <v/>
      </c>
      <c r="AM330" s="40" t="str">
        <f t="shared" si="11"/>
        <v/>
      </c>
      <c r="AO330" s="84"/>
      <c r="AP330" s="36">
        <v>328</v>
      </c>
      <c r="AQ330" s="85"/>
      <c r="AR330" s="85"/>
      <c r="AS330" s="85"/>
      <c r="AT330" s="85"/>
      <c r="AU330" s="85"/>
      <c r="AV330" s="85"/>
      <c r="AW330" s="85"/>
      <c r="AX330" s="85"/>
      <c r="AY330" s="85"/>
      <c r="AZ330" s="85"/>
      <c r="BA330" s="85"/>
      <c r="BB330" s="85"/>
      <c r="BC330" s="85"/>
      <c r="BD330" s="85"/>
      <c r="BE330" s="85"/>
      <c r="BF330" s="85"/>
      <c r="BG330" s="85"/>
      <c r="BH330" s="85"/>
      <c r="BI330" s="85"/>
      <c r="BJ330" s="44" t="s">
        <v>4460</v>
      </c>
      <c r="BK330" s="85"/>
      <c r="BL330" s="85"/>
      <c r="BM330" s="85"/>
      <c r="BN330" s="85"/>
      <c r="BO330" s="85"/>
      <c r="BP330" s="85"/>
      <c r="BQ330" s="85"/>
      <c r="BR330" s="85"/>
      <c r="BS330" s="85"/>
      <c r="BT330" s="85"/>
      <c r="BU330" s="85"/>
      <c r="BV330" s="85"/>
      <c r="BW330" s="84"/>
      <c r="BX330" s="84"/>
      <c r="BY330" s="84"/>
      <c r="BZ330" s="86"/>
      <c r="CA330" s="86"/>
      <c r="CB330" s="86"/>
      <c r="CC330" s="86"/>
      <c r="CD330" s="86"/>
      <c r="CE330" s="86"/>
      <c r="CF330" s="86"/>
      <c r="CG330" s="86"/>
      <c r="CH330" s="86"/>
      <c r="CI330" s="86"/>
      <c r="CJ330" s="86"/>
      <c r="CK330" s="86"/>
      <c r="CL330" s="86"/>
      <c r="CM330" s="86"/>
      <c r="CN330" s="86"/>
      <c r="CO330" s="86"/>
      <c r="CP330" s="86"/>
      <c r="CQ330" s="86"/>
      <c r="CR330" s="86"/>
      <c r="CS330" s="46" t="s">
        <v>4461</v>
      </c>
      <c r="CT330" s="86"/>
      <c r="CU330" s="86"/>
      <c r="CV330" s="86"/>
      <c r="CW330" s="86"/>
      <c r="CX330" s="86"/>
      <c r="CY330" s="86"/>
      <c r="CZ330" s="86"/>
      <c r="DA330" s="86"/>
      <c r="DB330" s="86"/>
      <c r="DC330" s="86"/>
      <c r="DD330" s="86"/>
      <c r="DE330" s="86"/>
    </row>
    <row r="331" spans="34:109" hidden="1">
      <c r="AH331" s="84"/>
      <c r="AI331" s="84"/>
      <c r="AJ331" s="84"/>
      <c r="AK331" s="84"/>
      <c r="AL331" s="40" t="str">
        <f t="shared" si="10"/>
        <v/>
      </c>
      <c r="AM331" s="40" t="str">
        <f t="shared" si="11"/>
        <v/>
      </c>
      <c r="AO331" s="84"/>
      <c r="AP331" s="36">
        <v>329</v>
      </c>
      <c r="AQ331" s="85"/>
      <c r="AR331" s="85"/>
      <c r="AS331" s="85"/>
      <c r="AT331" s="85"/>
      <c r="AU331" s="85"/>
      <c r="AV331" s="85"/>
      <c r="AW331" s="85"/>
      <c r="AX331" s="85"/>
      <c r="AY331" s="85"/>
      <c r="AZ331" s="85"/>
      <c r="BA331" s="85"/>
      <c r="BB331" s="85"/>
      <c r="BC331" s="85"/>
      <c r="BD331" s="85"/>
      <c r="BE331" s="85"/>
      <c r="BF331" s="85"/>
      <c r="BG331" s="85"/>
      <c r="BH331" s="85"/>
      <c r="BI331" s="85"/>
      <c r="BJ331" s="44" t="s">
        <v>4462</v>
      </c>
      <c r="BK331" s="85"/>
      <c r="BL331" s="85"/>
      <c r="BM331" s="85"/>
      <c r="BN331" s="85"/>
      <c r="BO331" s="85"/>
      <c r="BP331" s="85"/>
      <c r="BQ331" s="85"/>
      <c r="BR331" s="85"/>
      <c r="BS331" s="85"/>
      <c r="BT331" s="85"/>
      <c r="BU331" s="85"/>
      <c r="BV331" s="85"/>
      <c r="BW331" s="84"/>
      <c r="BX331" s="84"/>
      <c r="BY331" s="84"/>
      <c r="BZ331" s="86"/>
      <c r="CA331" s="86"/>
      <c r="CB331" s="86"/>
      <c r="CC331" s="86"/>
      <c r="CD331" s="86"/>
      <c r="CE331" s="86"/>
      <c r="CF331" s="86"/>
      <c r="CG331" s="86"/>
      <c r="CH331" s="86"/>
      <c r="CI331" s="86"/>
      <c r="CJ331" s="86"/>
      <c r="CK331" s="86"/>
      <c r="CL331" s="86"/>
      <c r="CM331" s="86"/>
      <c r="CN331" s="86"/>
      <c r="CO331" s="86"/>
      <c r="CP331" s="86"/>
      <c r="CQ331" s="86"/>
      <c r="CR331" s="86"/>
      <c r="CS331" s="46" t="s">
        <v>4463</v>
      </c>
      <c r="CT331" s="86"/>
      <c r="CU331" s="86"/>
      <c r="CV331" s="86"/>
      <c r="CW331" s="86"/>
      <c r="CX331" s="86"/>
      <c r="CY331" s="86"/>
      <c r="CZ331" s="86"/>
      <c r="DA331" s="86"/>
      <c r="DB331" s="86"/>
      <c r="DC331" s="86"/>
      <c r="DD331" s="86"/>
      <c r="DE331" s="86"/>
    </row>
    <row r="332" spans="34:109" hidden="1">
      <c r="AH332" s="84"/>
      <c r="AI332" s="84"/>
      <c r="AJ332" s="84"/>
      <c r="AK332" s="84"/>
      <c r="AL332" s="40" t="str">
        <f t="shared" si="10"/>
        <v/>
      </c>
      <c r="AM332" s="40" t="str">
        <f t="shared" si="11"/>
        <v/>
      </c>
      <c r="AO332" s="84"/>
      <c r="AP332" s="36">
        <v>330</v>
      </c>
      <c r="AQ332" s="85"/>
      <c r="AR332" s="85"/>
      <c r="AS332" s="85"/>
      <c r="AT332" s="85"/>
      <c r="AU332" s="85"/>
      <c r="AV332" s="85"/>
      <c r="AW332" s="85"/>
      <c r="AX332" s="85"/>
      <c r="AY332" s="85"/>
      <c r="AZ332" s="85"/>
      <c r="BA332" s="85"/>
      <c r="BB332" s="85"/>
      <c r="BC332" s="85"/>
      <c r="BD332" s="85"/>
      <c r="BE332" s="85"/>
      <c r="BF332" s="85"/>
      <c r="BG332" s="85"/>
      <c r="BH332" s="85"/>
      <c r="BI332" s="85"/>
      <c r="BJ332" s="44" t="s">
        <v>4464</v>
      </c>
      <c r="BK332" s="85"/>
      <c r="BL332" s="85"/>
      <c r="BM332" s="85"/>
      <c r="BN332" s="85"/>
      <c r="BO332" s="85"/>
      <c r="BP332" s="85"/>
      <c r="BQ332" s="85"/>
      <c r="BR332" s="85"/>
      <c r="BS332" s="85"/>
      <c r="BT332" s="85"/>
      <c r="BU332" s="85"/>
      <c r="BV332" s="85"/>
      <c r="BW332" s="84"/>
      <c r="BX332" s="84"/>
      <c r="BY332" s="84"/>
      <c r="BZ332" s="86"/>
      <c r="CA332" s="86"/>
      <c r="CB332" s="86"/>
      <c r="CC332" s="86"/>
      <c r="CD332" s="86"/>
      <c r="CE332" s="86"/>
      <c r="CF332" s="86"/>
      <c r="CG332" s="86"/>
      <c r="CH332" s="86"/>
      <c r="CI332" s="86"/>
      <c r="CJ332" s="86"/>
      <c r="CK332" s="86"/>
      <c r="CL332" s="86"/>
      <c r="CM332" s="86"/>
      <c r="CN332" s="86"/>
      <c r="CO332" s="86"/>
      <c r="CP332" s="86"/>
      <c r="CQ332" s="86"/>
      <c r="CR332" s="86"/>
      <c r="CS332" s="46" t="s">
        <v>4465</v>
      </c>
      <c r="CT332" s="86"/>
      <c r="CU332" s="86"/>
      <c r="CV332" s="86"/>
      <c r="CW332" s="86"/>
      <c r="CX332" s="86"/>
      <c r="CY332" s="86"/>
      <c r="CZ332" s="86"/>
      <c r="DA332" s="86"/>
      <c r="DB332" s="86"/>
      <c r="DC332" s="86"/>
      <c r="DD332" s="86"/>
      <c r="DE332" s="86"/>
    </row>
    <row r="333" spans="34:109" hidden="1">
      <c r="AH333" s="84"/>
      <c r="AI333" s="84"/>
      <c r="AJ333" s="84"/>
      <c r="AK333" s="84"/>
      <c r="AL333" s="40" t="str">
        <f t="shared" si="10"/>
        <v/>
      </c>
      <c r="AM333" s="40" t="str">
        <f t="shared" si="11"/>
        <v/>
      </c>
      <c r="AO333" s="84"/>
      <c r="AP333" s="36">
        <v>331</v>
      </c>
      <c r="AQ333" s="85"/>
      <c r="AR333" s="85"/>
      <c r="AS333" s="85"/>
      <c r="AT333" s="85"/>
      <c r="AU333" s="85"/>
      <c r="AV333" s="85"/>
      <c r="AW333" s="85"/>
      <c r="AX333" s="85"/>
      <c r="AY333" s="85"/>
      <c r="AZ333" s="85"/>
      <c r="BA333" s="85"/>
      <c r="BB333" s="85"/>
      <c r="BC333" s="85"/>
      <c r="BD333" s="85"/>
      <c r="BE333" s="85"/>
      <c r="BF333" s="85"/>
      <c r="BG333" s="85"/>
      <c r="BH333" s="85"/>
      <c r="BI333" s="85"/>
      <c r="BJ333" s="44" t="s">
        <v>4466</v>
      </c>
      <c r="BK333" s="85"/>
      <c r="BL333" s="85"/>
      <c r="BM333" s="85"/>
      <c r="BN333" s="85"/>
      <c r="BO333" s="85"/>
      <c r="BP333" s="85"/>
      <c r="BQ333" s="85"/>
      <c r="BR333" s="85"/>
      <c r="BS333" s="85"/>
      <c r="BT333" s="85"/>
      <c r="BU333" s="85"/>
      <c r="BV333" s="85"/>
      <c r="BW333" s="84"/>
      <c r="BX333" s="84"/>
      <c r="BY333" s="84"/>
      <c r="BZ333" s="86"/>
      <c r="CA333" s="86"/>
      <c r="CB333" s="86"/>
      <c r="CC333" s="86"/>
      <c r="CD333" s="86"/>
      <c r="CE333" s="86"/>
      <c r="CF333" s="86"/>
      <c r="CG333" s="86"/>
      <c r="CH333" s="86"/>
      <c r="CI333" s="86"/>
      <c r="CJ333" s="86"/>
      <c r="CK333" s="86"/>
      <c r="CL333" s="86"/>
      <c r="CM333" s="86"/>
      <c r="CN333" s="86"/>
      <c r="CO333" s="86"/>
      <c r="CP333" s="86"/>
      <c r="CQ333" s="86"/>
      <c r="CR333" s="86"/>
      <c r="CS333" s="46" t="s">
        <v>4467</v>
      </c>
      <c r="CT333" s="86"/>
      <c r="CU333" s="86"/>
      <c r="CV333" s="86"/>
      <c r="CW333" s="86"/>
      <c r="CX333" s="86"/>
      <c r="CY333" s="86"/>
      <c r="CZ333" s="86"/>
      <c r="DA333" s="86"/>
      <c r="DB333" s="86"/>
      <c r="DC333" s="86"/>
      <c r="DD333" s="86"/>
      <c r="DE333" s="86"/>
    </row>
    <row r="334" spans="34:109" hidden="1">
      <c r="AH334" s="84"/>
      <c r="AI334" s="84"/>
      <c r="AJ334" s="84"/>
      <c r="AK334" s="84"/>
      <c r="AL334" s="40" t="str">
        <f t="shared" si="10"/>
        <v/>
      </c>
      <c r="AM334" s="40" t="str">
        <f t="shared" si="11"/>
        <v/>
      </c>
      <c r="AO334" s="84"/>
      <c r="AP334" s="36">
        <v>332</v>
      </c>
      <c r="AQ334" s="85"/>
      <c r="AR334" s="85"/>
      <c r="AS334" s="85"/>
      <c r="AT334" s="85"/>
      <c r="AU334" s="85"/>
      <c r="AV334" s="85"/>
      <c r="AW334" s="85"/>
      <c r="AX334" s="85"/>
      <c r="AY334" s="85"/>
      <c r="AZ334" s="85"/>
      <c r="BA334" s="85"/>
      <c r="BB334" s="85"/>
      <c r="BC334" s="85"/>
      <c r="BD334" s="85"/>
      <c r="BE334" s="85"/>
      <c r="BF334" s="85"/>
      <c r="BG334" s="85"/>
      <c r="BH334" s="85"/>
      <c r="BI334" s="85"/>
      <c r="BJ334" s="44" t="s">
        <v>4468</v>
      </c>
      <c r="BK334" s="85"/>
      <c r="BL334" s="85"/>
      <c r="BM334" s="85"/>
      <c r="BN334" s="85"/>
      <c r="BO334" s="85"/>
      <c r="BP334" s="85"/>
      <c r="BQ334" s="85"/>
      <c r="BR334" s="85"/>
      <c r="BS334" s="85"/>
      <c r="BT334" s="85"/>
      <c r="BU334" s="85"/>
      <c r="BV334" s="85"/>
      <c r="BW334" s="84"/>
      <c r="BX334" s="84"/>
      <c r="BY334" s="84"/>
      <c r="BZ334" s="86"/>
      <c r="CA334" s="86"/>
      <c r="CB334" s="86"/>
      <c r="CC334" s="86"/>
      <c r="CD334" s="86"/>
      <c r="CE334" s="86"/>
      <c r="CF334" s="86"/>
      <c r="CG334" s="86"/>
      <c r="CH334" s="86"/>
      <c r="CI334" s="86"/>
      <c r="CJ334" s="86"/>
      <c r="CK334" s="86"/>
      <c r="CL334" s="86"/>
      <c r="CM334" s="86"/>
      <c r="CN334" s="86"/>
      <c r="CO334" s="86"/>
      <c r="CP334" s="86"/>
      <c r="CQ334" s="86"/>
      <c r="CR334" s="86"/>
      <c r="CS334" s="46" t="s">
        <v>4469</v>
      </c>
      <c r="CT334" s="86"/>
      <c r="CU334" s="86"/>
      <c r="CV334" s="86"/>
      <c r="CW334" s="86"/>
      <c r="CX334" s="86"/>
      <c r="CY334" s="86"/>
      <c r="CZ334" s="86"/>
      <c r="DA334" s="86"/>
      <c r="DB334" s="86"/>
      <c r="DC334" s="86"/>
      <c r="DD334" s="86"/>
      <c r="DE334" s="86"/>
    </row>
    <row r="335" spans="34:109" hidden="1">
      <c r="AH335" s="84"/>
      <c r="AI335" s="84"/>
      <c r="AJ335" s="84"/>
      <c r="AK335" s="84"/>
      <c r="AL335" s="40" t="str">
        <f t="shared" si="10"/>
        <v/>
      </c>
      <c r="AM335" s="40" t="str">
        <f t="shared" si="11"/>
        <v/>
      </c>
      <c r="AO335" s="84"/>
      <c r="AP335" s="36">
        <v>333</v>
      </c>
      <c r="AQ335" s="85"/>
      <c r="AR335" s="85"/>
      <c r="AS335" s="85"/>
      <c r="AT335" s="85"/>
      <c r="AU335" s="85"/>
      <c r="AV335" s="85"/>
      <c r="AW335" s="85"/>
      <c r="AX335" s="85"/>
      <c r="AY335" s="85"/>
      <c r="AZ335" s="85"/>
      <c r="BA335" s="85"/>
      <c r="BB335" s="85"/>
      <c r="BC335" s="85"/>
      <c r="BD335" s="85"/>
      <c r="BE335" s="85"/>
      <c r="BF335" s="85"/>
      <c r="BG335" s="85"/>
      <c r="BH335" s="85"/>
      <c r="BI335" s="85"/>
      <c r="BJ335" s="44" t="s">
        <v>4470</v>
      </c>
      <c r="BK335" s="85"/>
      <c r="BL335" s="85"/>
      <c r="BM335" s="85"/>
      <c r="BN335" s="85"/>
      <c r="BO335" s="85"/>
      <c r="BP335" s="85"/>
      <c r="BQ335" s="85"/>
      <c r="BR335" s="85"/>
      <c r="BS335" s="85"/>
      <c r="BT335" s="85"/>
      <c r="BU335" s="85"/>
      <c r="BV335" s="85"/>
      <c r="BW335" s="84"/>
      <c r="BX335" s="84"/>
      <c r="BY335" s="84"/>
      <c r="BZ335" s="86"/>
      <c r="CA335" s="86"/>
      <c r="CB335" s="86"/>
      <c r="CC335" s="86"/>
      <c r="CD335" s="86"/>
      <c r="CE335" s="86"/>
      <c r="CF335" s="86"/>
      <c r="CG335" s="86"/>
      <c r="CH335" s="86"/>
      <c r="CI335" s="86"/>
      <c r="CJ335" s="86"/>
      <c r="CK335" s="86"/>
      <c r="CL335" s="86"/>
      <c r="CM335" s="86"/>
      <c r="CN335" s="86"/>
      <c r="CO335" s="86"/>
      <c r="CP335" s="86"/>
      <c r="CQ335" s="86"/>
      <c r="CR335" s="86"/>
      <c r="CS335" s="46" t="s">
        <v>4471</v>
      </c>
      <c r="CT335" s="86"/>
      <c r="CU335" s="86"/>
      <c r="CV335" s="86"/>
      <c r="CW335" s="86"/>
      <c r="CX335" s="86"/>
      <c r="CY335" s="86"/>
      <c r="CZ335" s="86"/>
      <c r="DA335" s="86"/>
      <c r="DB335" s="86"/>
      <c r="DC335" s="86"/>
      <c r="DD335" s="86"/>
      <c r="DE335" s="86"/>
    </row>
    <row r="336" spans="34:109" hidden="1">
      <c r="AH336" s="84"/>
      <c r="AI336" s="84"/>
      <c r="AJ336" s="84"/>
      <c r="AK336" s="84"/>
      <c r="AL336" s="40" t="str">
        <f t="shared" si="10"/>
        <v/>
      </c>
      <c r="AM336" s="40" t="str">
        <f t="shared" si="11"/>
        <v/>
      </c>
      <c r="AO336" s="84"/>
      <c r="AP336" s="36">
        <v>334</v>
      </c>
      <c r="AQ336" s="85"/>
      <c r="AR336" s="85"/>
      <c r="AS336" s="85"/>
      <c r="AT336" s="85"/>
      <c r="AU336" s="85"/>
      <c r="AV336" s="85"/>
      <c r="AW336" s="85"/>
      <c r="AX336" s="85"/>
      <c r="AY336" s="85"/>
      <c r="AZ336" s="85"/>
      <c r="BA336" s="85"/>
      <c r="BB336" s="85"/>
      <c r="BC336" s="85"/>
      <c r="BD336" s="85"/>
      <c r="BE336" s="85"/>
      <c r="BF336" s="85"/>
      <c r="BG336" s="85"/>
      <c r="BH336" s="85"/>
      <c r="BI336" s="85"/>
      <c r="BJ336" s="44" t="s">
        <v>4472</v>
      </c>
      <c r="BK336" s="85"/>
      <c r="BL336" s="85"/>
      <c r="BM336" s="85"/>
      <c r="BN336" s="85"/>
      <c r="BO336" s="85"/>
      <c r="BP336" s="85"/>
      <c r="BQ336" s="85"/>
      <c r="BR336" s="85"/>
      <c r="BS336" s="85"/>
      <c r="BT336" s="85"/>
      <c r="BU336" s="85"/>
      <c r="BV336" s="85"/>
      <c r="BW336" s="84"/>
      <c r="BX336" s="84"/>
      <c r="BY336" s="84"/>
      <c r="BZ336" s="86"/>
      <c r="CA336" s="86"/>
      <c r="CB336" s="86"/>
      <c r="CC336" s="86"/>
      <c r="CD336" s="86"/>
      <c r="CE336" s="86"/>
      <c r="CF336" s="86"/>
      <c r="CG336" s="86"/>
      <c r="CH336" s="86"/>
      <c r="CI336" s="86"/>
      <c r="CJ336" s="86"/>
      <c r="CK336" s="86"/>
      <c r="CL336" s="86"/>
      <c r="CM336" s="86"/>
      <c r="CN336" s="86"/>
      <c r="CO336" s="86"/>
      <c r="CP336" s="86"/>
      <c r="CQ336" s="86"/>
      <c r="CR336" s="86"/>
      <c r="CS336" s="46" t="s">
        <v>4473</v>
      </c>
      <c r="CT336" s="86"/>
      <c r="CU336" s="86"/>
      <c r="CV336" s="86"/>
      <c r="CW336" s="86"/>
      <c r="CX336" s="86"/>
      <c r="CY336" s="86"/>
      <c r="CZ336" s="86"/>
      <c r="DA336" s="86"/>
      <c r="DB336" s="86"/>
      <c r="DC336" s="86"/>
      <c r="DD336" s="86"/>
      <c r="DE336" s="86"/>
    </row>
    <row r="337" spans="34:109" hidden="1">
      <c r="AH337" s="84"/>
      <c r="AI337" s="84"/>
      <c r="AJ337" s="84"/>
      <c r="AK337" s="84"/>
      <c r="AL337" s="40" t="str">
        <f t="shared" si="10"/>
        <v/>
      </c>
      <c r="AM337" s="40" t="str">
        <f t="shared" si="11"/>
        <v/>
      </c>
      <c r="AO337" s="84"/>
      <c r="AP337" s="36">
        <v>335</v>
      </c>
      <c r="AQ337" s="85"/>
      <c r="AR337" s="85"/>
      <c r="AS337" s="85"/>
      <c r="AT337" s="85"/>
      <c r="AU337" s="85"/>
      <c r="AV337" s="85"/>
      <c r="AW337" s="85"/>
      <c r="AX337" s="85"/>
      <c r="AY337" s="85"/>
      <c r="AZ337" s="85"/>
      <c r="BA337" s="85"/>
      <c r="BB337" s="85"/>
      <c r="BC337" s="85"/>
      <c r="BD337" s="85"/>
      <c r="BE337" s="85"/>
      <c r="BF337" s="85"/>
      <c r="BG337" s="85"/>
      <c r="BH337" s="85"/>
      <c r="BI337" s="85"/>
      <c r="BJ337" s="44" t="s">
        <v>4474</v>
      </c>
      <c r="BK337" s="85"/>
      <c r="BL337" s="85"/>
      <c r="BM337" s="85"/>
      <c r="BN337" s="85"/>
      <c r="BO337" s="85"/>
      <c r="BP337" s="85"/>
      <c r="BQ337" s="85"/>
      <c r="BR337" s="85"/>
      <c r="BS337" s="85"/>
      <c r="BT337" s="85"/>
      <c r="BU337" s="85"/>
      <c r="BV337" s="85"/>
      <c r="BW337" s="84"/>
      <c r="BX337" s="84"/>
      <c r="BY337" s="84"/>
      <c r="BZ337" s="86"/>
      <c r="CA337" s="86"/>
      <c r="CB337" s="86"/>
      <c r="CC337" s="86"/>
      <c r="CD337" s="86"/>
      <c r="CE337" s="86"/>
      <c r="CF337" s="86"/>
      <c r="CG337" s="86"/>
      <c r="CH337" s="86"/>
      <c r="CI337" s="86"/>
      <c r="CJ337" s="86"/>
      <c r="CK337" s="86"/>
      <c r="CL337" s="86"/>
      <c r="CM337" s="86"/>
      <c r="CN337" s="86"/>
      <c r="CO337" s="86"/>
      <c r="CP337" s="86"/>
      <c r="CQ337" s="86"/>
      <c r="CR337" s="86"/>
      <c r="CS337" s="46" t="s">
        <v>4475</v>
      </c>
      <c r="CT337" s="86"/>
      <c r="CU337" s="86"/>
      <c r="CV337" s="86"/>
      <c r="CW337" s="86"/>
      <c r="CX337" s="86"/>
      <c r="CY337" s="86"/>
      <c r="CZ337" s="86"/>
      <c r="DA337" s="86"/>
      <c r="DB337" s="86"/>
      <c r="DC337" s="86"/>
      <c r="DD337" s="86"/>
      <c r="DE337" s="86"/>
    </row>
    <row r="338" spans="34:109" hidden="1">
      <c r="AH338" s="84"/>
      <c r="AI338" s="84"/>
      <c r="AJ338" s="84"/>
      <c r="AK338" s="84"/>
      <c r="AL338" s="40" t="str">
        <f t="shared" si="10"/>
        <v/>
      </c>
      <c r="AM338" s="40" t="str">
        <f t="shared" si="11"/>
        <v/>
      </c>
      <c r="AO338" s="84"/>
      <c r="AP338" s="36">
        <v>336</v>
      </c>
      <c r="AQ338" s="85"/>
      <c r="AR338" s="85"/>
      <c r="AS338" s="85"/>
      <c r="AT338" s="85"/>
      <c r="AU338" s="85"/>
      <c r="AV338" s="85"/>
      <c r="AW338" s="85"/>
      <c r="AX338" s="85"/>
      <c r="AY338" s="85"/>
      <c r="AZ338" s="85"/>
      <c r="BA338" s="85"/>
      <c r="BB338" s="85"/>
      <c r="BC338" s="85"/>
      <c r="BD338" s="85"/>
      <c r="BE338" s="85"/>
      <c r="BF338" s="85"/>
      <c r="BG338" s="85"/>
      <c r="BH338" s="85"/>
      <c r="BI338" s="85"/>
      <c r="BJ338" s="44" t="s">
        <v>4476</v>
      </c>
      <c r="BK338" s="85"/>
      <c r="BL338" s="85"/>
      <c r="BM338" s="85"/>
      <c r="BN338" s="85"/>
      <c r="BO338" s="85"/>
      <c r="BP338" s="85"/>
      <c r="BQ338" s="85"/>
      <c r="BR338" s="85"/>
      <c r="BS338" s="85"/>
      <c r="BT338" s="85"/>
      <c r="BU338" s="85"/>
      <c r="BV338" s="85"/>
      <c r="BW338" s="84"/>
      <c r="BX338" s="84"/>
      <c r="BY338" s="84"/>
      <c r="BZ338" s="86"/>
      <c r="CA338" s="86"/>
      <c r="CB338" s="86"/>
      <c r="CC338" s="86"/>
      <c r="CD338" s="86"/>
      <c r="CE338" s="86"/>
      <c r="CF338" s="86"/>
      <c r="CG338" s="86"/>
      <c r="CH338" s="86"/>
      <c r="CI338" s="86"/>
      <c r="CJ338" s="86"/>
      <c r="CK338" s="86"/>
      <c r="CL338" s="86"/>
      <c r="CM338" s="86"/>
      <c r="CN338" s="86"/>
      <c r="CO338" s="86"/>
      <c r="CP338" s="86"/>
      <c r="CQ338" s="86"/>
      <c r="CR338" s="86"/>
      <c r="CS338" s="46" t="s">
        <v>4477</v>
      </c>
      <c r="CT338" s="86"/>
      <c r="CU338" s="86"/>
      <c r="CV338" s="86"/>
      <c r="CW338" s="86"/>
      <c r="CX338" s="86"/>
      <c r="CY338" s="86"/>
      <c r="CZ338" s="86"/>
      <c r="DA338" s="86"/>
      <c r="DB338" s="86"/>
      <c r="DC338" s="86"/>
      <c r="DD338" s="86"/>
      <c r="DE338" s="86"/>
    </row>
    <row r="339" spans="34:109" hidden="1">
      <c r="AH339" s="84"/>
      <c r="AI339" s="84"/>
      <c r="AJ339" s="84"/>
      <c r="AK339" s="84"/>
      <c r="AL339" s="40" t="str">
        <f t="shared" si="10"/>
        <v/>
      </c>
      <c r="AM339" s="40" t="str">
        <f t="shared" si="11"/>
        <v/>
      </c>
      <c r="AO339" s="84"/>
      <c r="AP339" s="36">
        <v>337</v>
      </c>
      <c r="AQ339" s="85"/>
      <c r="AR339" s="85"/>
      <c r="AS339" s="85"/>
      <c r="AT339" s="85"/>
      <c r="AU339" s="85"/>
      <c r="AV339" s="85"/>
      <c r="AW339" s="85"/>
      <c r="AX339" s="85"/>
      <c r="AY339" s="85"/>
      <c r="AZ339" s="85"/>
      <c r="BA339" s="85"/>
      <c r="BB339" s="85"/>
      <c r="BC339" s="85"/>
      <c r="BD339" s="85"/>
      <c r="BE339" s="85"/>
      <c r="BF339" s="85"/>
      <c r="BG339" s="85"/>
      <c r="BH339" s="85"/>
      <c r="BI339" s="85"/>
      <c r="BJ339" s="44" t="s">
        <v>4478</v>
      </c>
      <c r="BK339" s="85"/>
      <c r="BL339" s="85"/>
      <c r="BM339" s="85"/>
      <c r="BN339" s="85"/>
      <c r="BO339" s="85"/>
      <c r="BP339" s="85"/>
      <c r="BQ339" s="85"/>
      <c r="BR339" s="85"/>
      <c r="BS339" s="85"/>
      <c r="BT339" s="85"/>
      <c r="BU339" s="85"/>
      <c r="BV339" s="85"/>
      <c r="BW339" s="84"/>
      <c r="BX339" s="84"/>
      <c r="BY339" s="84"/>
      <c r="BZ339" s="86"/>
      <c r="CA339" s="86"/>
      <c r="CB339" s="86"/>
      <c r="CC339" s="86"/>
      <c r="CD339" s="86"/>
      <c r="CE339" s="86"/>
      <c r="CF339" s="86"/>
      <c r="CG339" s="86"/>
      <c r="CH339" s="86"/>
      <c r="CI339" s="86"/>
      <c r="CJ339" s="86"/>
      <c r="CK339" s="86"/>
      <c r="CL339" s="86"/>
      <c r="CM339" s="86"/>
      <c r="CN339" s="86"/>
      <c r="CO339" s="86"/>
      <c r="CP339" s="86"/>
      <c r="CQ339" s="86"/>
      <c r="CR339" s="86"/>
      <c r="CS339" s="46" t="s">
        <v>4479</v>
      </c>
      <c r="CT339" s="86"/>
      <c r="CU339" s="86"/>
      <c r="CV339" s="86"/>
      <c r="CW339" s="86"/>
      <c r="CX339" s="86"/>
      <c r="CY339" s="86"/>
      <c r="CZ339" s="86"/>
      <c r="DA339" s="86"/>
      <c r="DB339" s="86"/>
      <c r="DC339" s="86"/>
      <c r="DD339" s="86"/>
      <c r="DE339" s="86"/>
    </row>
    <row r="340" spans="34:109" hidden="1">
      <c r="AH340" s="84"/>
      <c r="AI340" s="84"/>
      <c r="AJ340" s="84"/>
      <c r="AK340" s="84"/>
      <c r="AL340" s="40" t="str">
        <f t="shared" si="10"/>
        <v/>
      </c>
      <c r="AM340" s="40" t="str">
        <f t="shared" si="11"/>
        <v/>
      </c>
      <c r="AO340" s="84"/>
      <c r="AP340" s="36">
        <v>338</v>
      </c>
      <c r="AQ340" s="85"/>
      <c r="AR340" s="85"/>
      <c r="AS340" s="85"/>
      <c r="AT340" s="85"/>
      <c r="AU340" s="85"/>
      <c r="AV340" s="85"/>
      <c r="AW340" s="85"/>
      <c r="AX340" s="85"/>
      <c r="AY340" s="85"/>
      <c r="AZ340" s="85"/>
      <c r="BA340" s="85"/>
      <c r="BB340" s="85"/>
      <c r="BC340" s="85"/>
      <c r="BD340" s="85"/>
      <c r="BE340" s="85"/>
      <c r="BF340" s="85"/>
      <c r="BG340" s="85"/>
      <c r="BH340" s="85"/>
      <c r="BI340" s="85"/>
      <c r="BJ340" s="44" t="s">
        <v>4480</v>
      </c>
      <c r="BK340" s="85"/>
      <c r="BL340" s="85"/>
      <c r="BM340" s="85"/>
      <c r="BN340" s="85"/>
      <c r="BO340" s="85"/>
      <c r="BP340" s="85"/>
      <c r="BQ340" s="85"/>
      <c r="BR340" s="85"/>
      <c r="BS340" s="85"/>
      <c r="BT340" s="85"/>
      <c r="BU340" s="85"/>
      <c r="BV340" s="85"/>
      <c r="BW340" s="84"/>
      <c r="BX340" s="84"/>
      <c r="BY340" s="84"/>
      <c r="BZ340" s="86"/>
      <c r="CA340" s="86"/>
      <c r="CB340" s="86"/>
      <c r="CC340" s="86"/>
      <c r="CD340" s="86"/>
      <c r="CE340" s="86"/>
      <c r="CF340" s="86"/>
      <c r="CG340" s="86"/>
      <c r="CH340" s="86"/>
      <c r="CI340" s="86"/>
      <c r="CJ340" s="86"/>
      <c r="CK340" s="86"/>
      <c r="CL340" s="86"/>
      <c r="CM340" s="86"/>
      <c r="CN340" s="86"/>
      <c r="CO340" s="86"/>
      <c r="CP340" s="86"/>
      <c r="CQ340" s="86"/>
      <c r="CR340" s="86"/>
      <c r="CS340" s="46" t="s">
        <v>4481</v>
      </c>
      <c r="CT340" s="86"/>
      <c r="CU340" s="86"/>
      <c r="CV340" s="86"/>
      <c r="CW340" s="86"/>
      <c r="CX340" s="86"/>
      <c r="CY340" s="86"/>
      <c r="CZ340" s="86"/>
      <c r="DA340" s="86"/>
      <c r="DB340" s="86"/>
      <c r="DC340" s="86"/>
      <c r="DD340" s="86"/>
      <c r="DE340" s="86"/>
    </row>
    <row r="341" spans="34:109" hidden="1">
      <c r="AH341" s="84"/>
      <c r="AI341" s="84"/>
      <c r="AJ341" s="84"/>
      <c r="AK341" s="84"/>
      <c r="AL341" s="40" t="str">
        <f t="shared" si="10"/>
        <v/>
      </c>
      <c r="AM341" s="40" t="str">
        <f t="shared" si="11"/>
        <v/>
      </c>
      <c r="AO341" s="84"/>
      <c r="AP341" s="36">
        <v>339</v>
      </c>
      <c r="AQ341" s="85"/>
      <c r="AR341" s="85"/>
      <c r="AS341" s="85"/>
      <c r="AT341" s="85"/>
      <c r="AU341" s="85"/>
      <c r="AV341" s="85"/>
      <c r="AW341" s="85"/>
      <c r="AX341" s="85"/>
      <c r="AY341" s="85"/>
      <c r="AZ341" s="85"/>
      <c r="BA341" s="85"/>
      <c r="BB341" s="85"/>
      <c r="BC341" s="85"/>
      <c r="BD341" s="85"/>
      <c r="BE341" s="85"/>
      <c r="BF341" s="85"/>
      <c r="BG341" s="85"/>
      <c r="BH341" s="85"/>
      <c r="BI341" s="85"/>
      <c r="BJ341" s="44" t="s">
        <v>4482</v>
      </c>
      <c r="BK341" s="85"/>
      <c r="BL341" s="85"/>
      <c r="BM341" s="85"/>
      <c r="BN341" s="85"/>
      <c r="BO341" s="85"/>
      <c r="BP341" s="85"/>
      <c r="BQ341" s="85"/>
      <c r="BR341" s="85"/>
      <c r="BS341" s="85"/>
      <c r="BT341" s="85"/>
      <c r="BU341" s="85"/>
      <c r="BV341" s="85"/>
      <c r="BW341" s="84"/>
      <c r="BX341" s="84"/>
      <c r="BY341" s="84"/>
      <c r="BZ341" s="86"/>
      <c r="CA341" s="86"/>
      <c r="CB341" s="86"/>
      <c r="CC341" s="86"/>
      <c r="CD341" s="86"/>
      <c r="CE341" s="86"/>
      <c r="CF341" s="86"/>
      <c r="CG341" s="86"/>
      <c r="CH341" s="86"/>
      <c r="CI341" s="86"/>
      <c r="CJ341" s="86"/>
      <c r="CK341" s="86"/>
      <c r="CL341" s="86"/>
      <c r="CM341" s="86"/>
      <c r="CN341" s="86"/>
      <c r="CO341" s="86"/>
      <c r="CP341" s="86"/>
      <c r="CQ341" s="86"/>
      <c r="CR341" s="86"/>
      <c r="CS341" s="46" t="s">
        <v>4483</v>
      </c>
      <c r="CT341" s="86"/>
      <c r="CU341" s="86"/>
      <c r="CV341" s="86"/>
      <c r="CW341" s="86"/>
      <c r="CX341" s="86"/>
      <c r="CY341" s="86"/>
      <c r="CZ341" s="86"/>
      <c r="DA341" s="86"/>
      <c r="DB341" s="86"/>
      <c r="DC341" s="86"/>
      <c r="DD341" s="86"/>
      <c r="DE341" s="86"/>
    </row>
    <row r="342" spans="34:109" hidden="1">
      <c r="AH342" s="84"/>
      <c r="AI342" s="84"/>
      <c r="AJ342" s="84"/>
      <c r="AK342" s="84"/>
      <c r="AL342" s="40" t="str">
        <f t="shared" si="10"/>
        <v/>
      </c>
      <c r="AM342" s="40" t="str">
        <f t="shared" si="11"/>
        <v/>
      </c>
      <c r="AO342" s="84"/>
      <c r="AP342" s="36">
        <v>340</v>
      </c>
      <c r="AQ342" s="85"/>
      <c r="AR342" s="85"/>
      <c r="AS342" s="85"/>
      <c r="AT342" s="85"/>
      <c r="AU342" s="85"/>
      <c r="AV342" s="85"/>
      <c r="AW342" s="85"/>
      <c r="AX342" s="85"/>
      <c r="AY342" s="85"/>
      <c r="AZ342" s="85"/>
      <c r="BA342" s="85"/>
      <c r="BB342" s="85"/>
      <c r="BC342" s="85"/>
      <c r="BD342" s="85"/>
      <c r="BE342" s="85"/>
      <c r="BF342" s="85"/>
      <c r="BG342" s="85"/>
      <c r="BH342" s="85"/>
      <c r="BI342" s="85"/>
      <c r="BJ342" s="44" t="s">
        <v>4484</v>
      </c>
      <c r="BK342" s="85"/>
      <c r="BL342" s="85"/>
      <c r="BM342" s="85"/>
      <c r="BN342" s="85"/>
      <c r="BO342" s="85"/>
      <c r="BP342" s="85"/>
      <c r="BQ342" s="85"/>
      <c r="BR342" s="85"/>
      <c r="BS342" s="85"/>
      <c r="BT342" s="85"/>
      <c r="BU342" s="85"/>
      <c r="BV342" s="85"/>
      <c r="BW342" s="84"/>
      <c r="BX342" s="84"/>
      <c r="BY342" s="84"/>
      <c r="BZ342" s="86"/>
      <c r="CA342" s="86"/>
      <c r="CB342" s="86"/>
      <c r="CC342" s="86"/>
      <c r="CD342" s="86"/>
      <c r="CE342" s="86"/>
      <c r="CF342" s="86"/>
      <c r="CG342" s="86"/>
      <c r="CH342" s="86"/>
      <c r="CI342" s="86"/>
      <c r="CJ342" s="86"/>
      <c r="CK342" s="86"/>
      <c r="CL342" s="86"/>
      <c r="CM342" s="86"/>
      <c r="CN342" s="86"/>
      <c r="CO342" s="86"/>
      <c r="CP342" s="86"/>
      <c r="CQ342" s="86"/>
      <c r="CR342" s="86"/>
      <c r="CS342" s="46" t="s">
        <v>4485</v>
      </c>
      <c r="CT342" s="86"/>
      <c r="CU342" s="86"/>
      <c r="CV342" s="86"/>
      <c r="CW342" s="86"/>
      <c r="CX342" s="86"/>
      <c r="CY342" s="86"/>
      <c r="CZ342" s="86"/>
      <c r="DA342" s="86"/>
      <c r="DB342" s="86"/>
      <c r="DC342" s="86"/>
      <c r="DD342" s="86"/>
      <c r="DE342" s="86"/>
    </row>
    <row r="343" spans="34:109" hidden="1">
      <c r="AH343" s="84"/>
      <c r="AI343" s="84"/>
      <c r="AJ343" s="84"/>
      <c r="AK343" s="84"/>
      <c r="AL343" s="40" t="str">
        <f t="shared" si="10"/>
        <v/>
      </c>
      <c r="AM343" s="40" t="str">
        <f t="shared" si="11"/>
        <v/>
      </c>
      <c r="AO343" s="84"/>
      <c r="AP343" s="36">
        <v>341</v>
      </c>
      <c r="AQ343" s="85"/>
      <c r="AR343" s="85"/>
      <c r="AS343" s="85"/>
      <c r="AT343" s="85"/>
      <c r="AU343" s="85"/>
      <c r="AV343" s="85"/>
      <c r="AW343" s="85"/>
      <c r="AX343" s="85"/>
      <c r="AY343" s="85"/>
      <c r="AZ343" s="85"/>
      <c r="BA343" s="85"/>
      <c r="BB343" s="85"/>
      <c r="BC343" s="85"/>
      <c r="BD343" s="85"/>
      <c r="BE343" s="85"/>
      <c r="BF343" s="85"/>
      <c r="BG343" s="85"/>
      <c r="BH343" s="85"/>
      <c r="BI343" s="85"/>
      <c r="BJ343" s="44" t="s">
        <v>4486</v>
      </c>
      <c r="BK343" s="85"/>
      <c r="BL343" s="85"/>
      <c r="BM343" s="85"/>
      <c r="BN343" s="85"/>
      <c r="BO343" s="85"/>
      <c r="BP343" s="85"/>
      <c r="BQ343" s="85"/>
      <c r="BR343" s="85"/>
      <c r="BS343" s="85"/>
      <c r="BT343" s="85"/>
      <c r="BU343" s="85"/>
      <c r="BV343" s="85"/>
      <c r="BW343" s="84"/>
      <c r="BX343" s="84"/>
      <c r="BY343" s="84"/>
      <c r="BZ343" s="86"/>
      <c r="CA343" s="86"/>
      <c r="CB343" s="86"/>
      <c r="CC343" s="86"/>
      <c r="CD343" s="86"/>
      <c r="CE343" s="86"/>
      <c r="CF343" s="86"/>
      <c r="CG343" s="86"/>
      <c r="CH343" s="86"/>
      <c r="CI343" s="86"/>
      <c r="CJ343" s="86"/>
      <c r="CK343" s="86"/>
      <c r="CL343" s="86"/>
      <c r="CM343" s="86"/>
      <c r="CN343" s="86"/>
      <c r="CO343" s="86"/>
      <c r="CP343" s="86"/>
      <c r="CQ343" s="86"/>
      <c r="CR343" s="86"/>
      <c r="CS343" s="46" t="s">
        <v>4487</v>
      </c>
      <c r="CT343" s="86"/>
      <c r="CU343" s="86"/>
      <c r="CV343" s="86"/>
      <c r="CW343" s="86"/>
      <c r="CX343" s="86"/>
      <c r="CY343" s="86"/>
      <c r="CZ343" s="86"/>
      <c r="DA343" s="86"/>
      <c r="DB343" s="86"/>
      <c r="DC343" s="86"/>
      <c r="DD343" s="86"/>
      <c r="DE343" s="86"/>
    </row>
    <row r="344" spans="34:109" hidden="1">
      <c r="AH344" s="84"/>
      <c r="AI344" s="84"/>
      <c r="AJ344" s="84"/>
      <c r="AK344" s="84"/>
      <c r="AL344" s="40" t="str">
        <f t="shared" si="10"/>
        <v/>
      </c>
      <c r="AM344" s="40" t="str">
        <f t="shared" si="11"/>
        <v/>
      </c>
      <c r="AO344" s="84"/>
      <c r="AP344" s="36">
        <v>342</v>
      </c>
      <c r="AQ344" s="85"/>
      <c r="AR344" s="85"/>
      <c r="AS344" s="85"/>
      <c r="AT344" s="85"/>
      <c r="AU344" s="85"/>
      <c r="AV344" s="85"/>
      <c r="AW344" s="85"/>
      <c r="AX344" s="85"/>
      <c r="AY344" s="85"/>
      <c r="AZ344" s="85"/>
      <c r="BA344" s="85"/>
      <c r="BB344" s="85"/>
      <c r="BC344" s="85"/>
      <c r="BD344" s="85"/>
      <c r="BE344" s="85"/>
      <c r="BF344" s="85"/>
      <c r="BG344" s="85"/>
      <c r="BH344" s="85"/>
      <c r="BI344" s="85"/>
      <c r="BJ344" s="44" t="s">
        <v>4488</v>
      </c>
      <c r="BK344" s="85"/>
      <c r="BL344" s="85"/>
      <c r="BM344" s="85"/>
      <c r="BN344" s="85"/>
      <c r="BO344" s="85"/>
      <c r="BP344" s="85"/>
      <c r="BQ344" s="85"/>
      <c r="BR344" s="85"/>
      <c r="BS344" s="85"/>
      <c r="BT344" s="85"/>
      <c r="BU344" s="85"/>
      <c r="BV344" s="85"/>
      <c r="BW344" s="84"/>
      <c r="BX344" s="84"/>
      <c r="BY344" s="84"/>
      <c r="BZ344" s="86"/>
      <c r="CA344" s="86"/>
      <c r="CB344" s="86"/>
      <c r="CC344" s="86"/>
      <c r="CD344" s="86"/>
      <c r="CE344" s="86"/>
      <c r="CF344" s="86"/>
      <c r="CG344" s="86"/>
      <c r="CH344" s="86"/>
      <c r="CI344" s="86"/>
      <c r="CJ344" s="86"/>
      <c r="CK344" s="86"/>
      <c r="CL344" s="86"/>
      <c r="CM344" s="86"/>
      <c r="CN344" s="86"/>
      <c r="CO344" s="86"/>
      <c r="CP344" s="86"/>
      <c r="CQ344" s="86"/>
      <c r="CR344" s="86"/>
      <c r="CS344" s="46" t="s">
        <v>4489</v>
      </c>
      <c r="CT344" s="86"/>
      <c r="CU344" s="86"/>
      <c r="CV344" s="86"/>
      <c r="CW344" s="86"/>
      <c r="CX344" s="86"/>
      <c r="CY344" s="86"/>
      <c r="CZ344" s="86"/>
      <c r="DA344" s="86"/>
      <c r="DB344" s="86"/>
      <c r="DC344" s="86"/>
      <c r="DD344" s="86"/>
      <c r="DE344" s="86"/>
    </row>
    <row r="345" spans="34:109" hidden="1">
      <c r="AH345" s="84"/>
      <c r="AI345" s="84"/>
      <c r="AJ345" s="84"/>
      <c r="AK345" s="84"/>
      <c r="AL345" s="40" t="str">
        <f t="shared" si="10"/>
        <v/>
      </c>
      <c r="AM345" s="40" t="str">
        <f t="shared" si="11"/>
        <v/>
      </c>
      <c r="AO345" s="84"/>
      <c r="AP345" s="36">
        <v>343</v>
      </c>
      <c r="AQ345" s="85"/>
      <c r="AR345" s="85"/>
      <c r="AS345" s="85"/>
      <c r="AT345" s="85"/>
      <c r="AU345" s="85"/>
      <c r="AV345" s="85"/>
      <c r="AW345" s="85"/>
      <c r="AX345" s="85"/>
      <c r="AY345" s="85"/>
      <c r="AZ345" s="85"/>
      <c r="BA345" s="85"/>
      <c r="BB345" s="85"/>
      <c r="BC345" s="85"/>
      <c r="BD345" s="85"/>
      <c r="BE345" s="85"/>
      <c r="BF345" s="85"/>
      <c r="BG345" s="85"/>
      <c r="BH345" s="85"/>
      <c r="BI345" s="85"/>
      <c r="BJ345" s="44" t="s">
        <v>4490</v>
      </c>
      <c r="BK345" s="85"/>
      <c r="BL345" s="85"/>
      <c r="BM345" s="85"/>
      <c r="BN345" s="85"/>
      <c r="BO345" s="85"/>
      <c r="BP345" s="85"/>
      <c r="BQ345" s="85"/>
      <c r="BR345" s="85"/>
      <c r="BS345" s="85"/>
      <c r="BT345" s="85"/>
      <c r="BU345" s="85"/>
      <c r="BV345" s="85"/>
      <c r="BW345" s="84"/>
      <c r="BX345" s="84"/>
      <c r="BY345" s="84"/>
      <c r="BZ345" s="86"/>
      <c r="CA345" s="86"/>
      <c r="CB345" s="86"/>
      <c r="CC345" s="86"/>
      <c r="CD345" s="86"/>
      <c r="CE345" s="86"/>
      <c r="CF345" s="86"/>
      <c r="CG345" s="86"/>
      <c r="CH345" s="86"/>
      <c r="CI345" s="86"/>
      <c r="CJ345" s="86"/>
      <c r="CK345" s="86"/>
      <c r="CL345" s="86"/>
      <c r="CM345" s="86"/>
      <c r="CN345" s="86"/>
      <c r="CO345" s="86"/>
      <c r="CP345" s="86"/>
      <c r="CQ345" s="86"/>
      <c r="CR345" s="86"/>
      <c r="CS345" s="46" t="s">
        <v>4491</v>
      </c>
      <c r="CT345" s="86"/>
      <c r="CU345" s="86"/>
      <c r="CV345" s="86"/>
      <c r="CW345" s="86"/>
      <c r="CX345" s="86"/>
      <c r="CY345" s="86"/>
      <c r="CZ345" s="86"/>
      <c r="DA345" s="86"/>
      <c r="DB345" s="86"/>
      <c r="DC345" s="86"/>
      <c r="DD345" s="86"/>
      <c r="DE345" s="86"/>
    </row>
    <row r="346" spans="34:109" hidden="1">
      <c r="AH346" s="84"/>
      <c r="AI346" s="84"/>
      <c r="AJ346" s="84"/>
      <c r="AK346" s="84"/>
      <c r="AL346" s="40" t="str">
        <f t="shared" si="10"/>
        <v/>
      </c>
      <c r="AM346" s="40" t="str">
        <f t="shared" si="11"/>
        <v/>
      </c>
      <c r="AO346" s="84"/>
      <c r="AP346" s="36">
        <v>344</v>
      </c>
      <c r="AQ346" s="85"/>
      <c r="AR346" s="85"/>
      <c r="AS346" s="85"/>
      <c r="AT346" s="85"/>
      <c r="AU346" s="85"/>
      <c r="AV346" s="85"/>
      <c r="AW346" s="85"/>
      <c r="AX346" s="85"/>
      <c r="AY346" s="85"/>
      <c r="AZ346" s="85"/>
      <c r="BA346" s="85"/>
      <c r="BB346" s="85"/>
      <c r="BC346" s="85"/>
      <c r="BD346" s="85"/>
      <c r="BE346" s="85"/>
      <c r="BF346" s="85"/>
      <c r="BG346" s="85"/>
      <c r="BH346" s="85"/>
      <c r="BI346" s="85"/>
      <c r="BJ346" s="44" t="s">
        <v>4492</v>
      </c>
      <c r="BK346" s="85"/>
      <c r="BL346" s="85"/>
      <c r="BM346" s="85"/>
      <c r="BN346" s="85"/>
      <c r="BO346" s="85"/>
      <c r="BP346" s="85"/>
      <c r="BQ346" s="85"/>
      <c r="BR346" s="85"/>
      <c r="BS346" s="85"/>
      <c r="BT346" s="85"/>
      <c r="BU346" s="85"/>
      <c r="BV346" s="85"/>
      <c r="BW346" s="84"/>
      <c r="BX346" s="84"/>
      <c r="BY346" s="84"/>
      <c r="BZ346" s="86"/>
      <c r="CA346" s="86"/>
      <c r="CB346" s="86"/>
      <c r="CC346" s="86"/>
      <c r="CD346" s="86"/>
      <c r="CE346" s="86"/>
      <c r="CF346" s="86"/>
      <c r="CG346" s="86"/>
      <c r="CH346" s="86"/>
      <c r="CI346" s="86"/>
      <c r="CJ346" s="86"/>
      <c r="CK346" s="86"/>
      <c r="CL346" s="86"/>
      <c r="CM346" s="86"/>
      <c r="CN346" s="86"/>
      <c r="CO346" s="86"/>
      <c r="CP346" s="86"/>
      <c r="CQ346" s="86"/>
      <c r="CR346" s="86"/>
      <c r="CS346" s="46" t="s">
        <v>4493</v>
      </c>
      <c r="CT346" s="86"/>
      <c r="CU346" s="86"/>
      <c r="CV346" s="86"/>
      <c r="CW346" s="86"/>
      <c r="CX346" s="86"/>
      <c r="CY346" s="86"/>
      <c r="CZ346" s="86"/>
      <c r="DA346" s="86"/>
      <c r="DB346" s="86"/>
      <c r="DC346" s="86"/>
      <c r="DD346" s="86"/>
      <c r="DE346" s="86"/>
    </row>
    <row r="347" spans="34:109" hidden="1">
      <c r="AH347" s="84"/>
      <c r="AI347" s="84"/>
      <c r="AJ347" s="84"/>
      <c r="AK347" s="84"/>
      <c r="AL347" s="40" t="str">
        <f t="shared" si="10"/>
        <v/>
      </c>
      <c r="AM347" s="40" t="str">
        <f t="shared" si="11"/>
        <v/>
      </c>
      <c r="AO347" s="84"/>
      <c r="AP347" s="36">
        <v>345</v>
      </c>
      <c r="AQ347" s="85"/>
      <c r="AR347" s="85"/>
      <c r="AS347" s="85"/>
      <c r="AT347" s="85"/>
      <c r="AU347" s="85"/>
      <c r="AV347" s="85"/>
      <c r="AW347" s="85"/>
      <c r="AX347" s="85"/>
      <c r="AY347" s="85"/>
      <c r="AZ347" s="85"/>
      <c r="BA347" s="85"/>
      <c r="BB347" s="85"/>
      <c r="BC347" s="85"/>
      <c r="BD347" s="85"/>
      <c r="BE347" s="85"/>
      <c r="BF347" s="85"/>
      <c r="BG347" s="85"/>
      <c r="BH347" s="85"/>
      <c r="BI347" s="85"/>
      <c r="BJ347" s="44" t="s">
        <v>4494</v>
      </c>
      <c r="BK347" s="85"/>
      <c r="BL347" s="85"/>
      <c r="BM347" s="85"/>
      <c r="BN347" s="85"/>
      <c r="BO347" s="85"/>
      <c r="BP347" s="85"/>
      <c r="BQ347" s="85"/>
      <c r="BR347" s="85"/>
      <c r="BS347" s="85"/>
      <c r="BT347" s="85"/>
      <c r="BU347" s="85"/>
      <c r="BV347" s="85"/>
      <c r="BW347" s="84"/>
      <c r="BX347" s="84"/>
      <c r="BY347" s="84"/>
      <c r="BZ347" s="86"/>
      <c r="CA347" s="86"/>
      <c r="CB347" s="86"/>
      <c r="CC347" s="86"/>
      <c r="CD347" s="86"/>
      <c r="CE347" s="86"/>
      <c r="CF347" s="86"/>
      <c r="CG347" s="86"/>
      <c r="CH347" s="86"/>
      <c r="CI347" s="86"/>
      <c r="CJ347" s="86"/>
      <c r="CK347" s="86"/>
      <c r="CL347" s="86"/>
      <c r="CM347" s="86"/>
      <c r="CN347" s="86"/>
      <c r="CO347" s="86"/>
      <c r="CP347" s="86"/>
      <c r="CQ347" s="86"/>
      <c r="CR347" s="86"/>
      <c r="CS347" s="46" t="s">
        <v>4495</v>
      </c>
      <c r="CT347" s="86"/>
      <c r="CU347" s="86"/>
      <c r="CV347" s="86"/>
      <c r="CW347" s="86"/>
      <c r="CX347" s="86"/>
      <c r="CY347" s="86"/>
      <c r="CZ347" s="86"/>
      <c r="DA347" s="86"/>
      <c r="DB347" s="86"/>
      <c r="DC347" s="86"/>
      <c r="DD347" s="86"/>
      <c r="DE347" s="86"/>
    </row>
    <row r="348" spans="34:109" hidden="1">
      <c r="AH348" s="84"/>
      <c r="AI348" s="84"/>
      <c r="AJ348" s="84"/>
      <c r="AK348" s="84"/>
      <c r="AL348" s="40" t="str">
        <f t="shared" si="10"/>
        <v/>
      </c>
      <c r="AM348" s="40" t="str">
        <f t="shared" si="11"/>
        <v/>
      </c>
      <c r="AO348" s="84"/>
      <c r="AP348" s="36">
        <v>346</v>
      </c>
      <c r="AQ348" s="85"/>
      <c r="AR348" s="85"/>
      <c r="AS348" s="85"/>
      <c r="AT348" s="85"/>
      <c r="AU348" s="85"/>
      <c r="AV348" s="85"/>
      <c r="AW348" s="85"/>
      <c r="AX348" s="85"/>
      <c r="AY348" s="85"/>
      <c r="AZ348" s="85"/>
      <c r="BA348" s="85"/>
      <c r="BB348" s="85"/>
      <c r="BC348" s="85"/>
      <c r="BD348" s="85"/>
      <c r="BE348" s="85"/>
      <c r="BF348" s="85"/>
      <c r="BG348" s="85"/>
      <c r="BH348" s="85"/>
      <c r="BI348" s="85"/>
      <c r="BJ348" s="44" t="s">
        <v>4496</v>
      </c>
      <c r="BK348" s="85"/>
      <c r="BL348" s="85"/>
      <c r="BM348" s="85"/>
      <c r="BN348" s="85"/>
      <c r="BO348" s="85"/>
      <c r="BP348" s="85"/>
      <c r="BQ348" s="85"/>
      <c r="BR348" s="85"/>
      <c r="BS348" s="85"/>
      <c r="BT348" s="85"/>
      <c r="BU348" s="85"/>
      <c r="BV348" s="85"/>
      <c r="BW348" s="84"/>
      <c r="BX348" s="84"/>
      <c r="BY348" s="84"/>
      <c r="BZ348" s="86"/>
      <c r="CA348" s="86"/>
      <c r="CB348" s="86"/>
      <c r="CC348" s="86"/>
      <c r="CD348" s="86"/>
      <c r="CE348" s="86"/>
      <c r="CF348" s="86"/>
      <c r="CG348" s="86"/>
      <c r="CH348" s="86"/>
      <c r="CI348" s="86"/>
      <c r="CJ348" s="86"/>
      <c r="CK348" s="86"/>
      <c r="CL348" s="86"/>
      <c r="CM348" s="86"/>
      <c r="CN348" s="86"/>
      <c r="CO348" s="86"/>
      <c r="CP348" s="86"/>
      <c r="CQ348" s="86"/>
      <c r="CR348" s="86"/>
      <c r="CS348" s="46" t="s">
        <v>4497</v>
      </c>
      <c r="CT348" s="86"/>
      <c r="CU348" s="86"/>
      <c r="CV348" s="86"/>
      <c r="CW348" s="86"/>
      <c r="CX348" s="86"/>
      <c r="CY348" s="86"/>
      <c r="CZ348" s="86"/>
      <c r="DA348" s="86"/>
      <c r="DB348" s="86"/>
      <c r="DC348" s="86"/>
      <c r="DD348" s="86"/>
      <c r="DE348" s="86"/>
    </row>
    <row r="349" spans="34:109" hidden="1">
      <c r="AH349" s="84"/>
      <c r="AI349" s="84"/>
      <c r="AJ349" s="84"/>
      <c r="AK349" s="84"/>
      <c r="AL349" s="40" t="str">
        <f t="shared" si="10"/>
        <v/>
      </c>
      <c r="AM349" s="40" t="str">
        <f t="shared" si="11"/>
        <v/>
      </c>
      <c r="AO349" s="84"/>
      <c r="AP349" s="36">
        <v>347</v>
      </c>
      <c r="AQ349" s="85"/>
      <c r="AR349" s="85"/>
      <c r="AS349" s="85"/>
      <c r="AT349" s="85"/>
      <c r="AU349" s="85"/>
      <c r="AV349" s="85"/>
      <c r="AW349" s="85"/>
      <c r="AX349" s="85"/>
      <c r="AY349" s="85"/>
      <c r="AZ349" s="85"/>
      <c r="BA349" s="85"/>
      <c r="BB349" s="85"/>
      <c r="BC349" s="85"/>
      <c r="BD349" s="85"/>
      <c r="BE349" s="85"/>
      <c r="BF349" s="85"/>
      <c r="BG349" s="85"/>
      <c r="BH349" s="85"/>
      <c r="BI349" s="85"/>
      <c r="BJ349" s="44" t="s">
        <v>4498</v>
      </c>
      <c r="BK349" s="85"/>
      <c r="BL349" s="85"/>
      <c r="BM349" s="85"/>
      <c r="BN349" s="85"/>
      <c r="BO349" s="85"/>
      <c r="BP349" s="85"/>
      <c r="BQ349" s="85"/>
      <c r="BR349" s="85"/>
      <c r="BS349" s="85"/>
      <c r="BT349" s="85"/>
      <c r="BU349" s="85"/>
      <c r="BV349" s="85"/>
      <c r="BW349" s="84"/>
      <c r="BX349" s="84"/>
      <c r="BY349" s="84"/>
      <c r="BZ349" s="86"/>
      <c r="CA349" s="86"/>
      <c r="CB349" s="86"/>
      <c r="CC349" s="86"/>
      <c r="CD349" s="86"/>
      <c r="CE349" s="86"/>
      <c r="CF349" s="86"/>
      <c r="CG349" s="86"/>
      <c r="CH349" s="86"/>
      <c r="CI349" s="86"/>
      <c r="CJ349" s="86"/>
      <c r="CK349" s="86"/>
      <c r="CL349" s="86"/>
      <c r="CM349" s="86"/>
      <c r="CN349" s="86"/>
      <c r="CO349" s="86"/>
      <c r="CP349" s="86"/>
      <c r="CQ349" s="86"/>
      <c r="CR349" s="86"/>
      <c r="CS349" s="46" t="s">
        <v>4499</v>
      </c>
      <c r="CT349" s="86"/>
      <c r="CU349" s="86"/>
      <c r="CV349" s="86"/>
      <c r="CW349" s="86"/>
      <c r="CX349" s="86"/>
      <c r="CY349" s="86"/>
      <c r="CZ349" s="86"/>
      <c r="DA349" s="86"/>
      <c r="DB349" s="86"/>
      <c r="DC349" s="86"/>
      <c r="DD349" s="86"/>
      <c r="DE349" s="86"/>
    </row>
    <row r="350" spans="34:109" hidden="1">
      <c r="AH350" s="84"/>
      <c r="AI350" s="84"/>
      <c r="AJ350" s="84"/>
      <c r="AK350" s="84"/>
      <c r="AL350" s="40" t="str">
        <f t="shared" si="10"/>
        <v/>
      </c>
      <c r="AM350" s="40" t="str">
        <f t="shared" si="11"/>
        <v/>
      </c>
      <c r="AO350" s="84"/>
      <c r="AP350" s="36">
        <v>348</v>
      </c>
      <c r="AQ350" s="85"/>
      <c r="AR350" s="85"/>
      <c r="AS350" s="85"/>
      <c r="AT350" s="85"/>
      <c r="AU350" s="85"/>
      <c r="AV350" s="85"/>
      <c r="AW350" s="85"/>
      <c r="AX350" s="85"/>
      <c r="AY350" s="85"/>
      <c r="AZ350" s="85"/>
      <c r="BA350" s="85"/>
      <c r="BB350" s="85"/>
      <c r="BC350" s="85"/>
      <c r="BD350" s="85"/>
      <c r="BE350" s="85"/>
      <c r="BF350" s="85"/>
      <c r="BG350" s="85"/>
      <c r="BH350" s="85"/>
      <c r="BI350" s="85"/>
      <c r="BJ350" s="44" t="s">
        <v>4500</v>
      </c>
      <c r="BK350" s="85"/>
      <c r="BL350" s="85"/>
      <c r="BM350" s="85"/>
      <c r="BN350" s="85"/>
      <c r="BO350" s="85"/>
      <c r="BP350" s="85"/>
      <c r="BQ350" s="85"/>
      <c r="BR350" s="85"/>
      <c r="BS350" s="85"/>
      <c r="BT350" s="85"/>
      <c r="BU350" s="85"/>
      <c r="BV350" s="85"/>
      <c r="BW350" s="84"/>
      <c r="BX350" s="84"/>
      <c r="BY350" s="84"/>
      <c r="BZ350" s="86"/>
      <c r="CA350" s="86"/>
      <c r="CB350" s="86"/>
      <c r="CC350" s="86"/>
      <c r="CD350" s="86"/>
      <c r="CE350" s="86"/>
      <c r="CF350" s="86"/>
      <c r="CG350" s="86"/>
      <c r="CH350" s="86"/>
      <c r="CI350" s="86"/>
      <c r="CJ350" s="86"/>
      <c r="CK350" s="86"/>
      <c r="CL350" s="86"/>
      <c r="CM350" s="86"/>
      <c r="CN350" s="86"/>
      <c r="CO350" s="86"/>
      <c r="CP350" s="86"/>
      <c r="CQ350" s="86"/>
      <c r="CR350" s="86"/>
      <c r="CS350" s="46" t="s">
        <v>4501</v>
      </c>
      <c r="CT350" s="86"/>
      <c r="CU350" s="86"/>
      <c r="CV350" s="86"/>
      <c r="CW350" s="86"/>
      <c r="CX350" s="86"/>
      <c r="CY350" s="86"/>
      <c r="CZ350" s="86"/>
      <c r="DA350" s="86"/>
      <c r="DB350" s="86"/>
      <c r="DC350" s="86"/>
      <c r="DD350" s="86"/>
      <c r="DE350" s="86"/>
    </row>
    <row r="351" spans="34:109" hidden="1">
      <c r="AH351" s="84"/>
      <c r="AI351" s="84"/>
      <c r="AJ351" s="84"/>
      <c r="AK351" s="84"/>
      <c r="AL351" s="40" t="str">
        <f t="shared" si="10"/>
        <v/>
      </c>
      <c r="AM351" s="40" t="str">
        <f t="shared" si="11"/>
        <v/>
      </c>
      <c r="AO351" s="84"/>
      <c r="AP351" s="36">
        <v>349</v>
      </c>
      <c r="AQ351" s="85"/>
      <c r="AR351" s="85"/>
      <c r="AS351" s="85"/>
      <c r="AT351" s="85"/>
      <c r="AU351" s="85"/>
      <c r="AV351" s="85"/>
      <c r="AW351" s="85"/>
      <c r="AX351" s="85"/>
      <c r="AY351" s="85"/>
      <c r="AZ351" s="85"/>
      <c r="BA351" s="85"/>
      <c r="BB351" s="85"/>
      <c r="BC351" s="85"/>
      <c r="BD351" s="85"/>
      <c r="BE351" s="85"/>
      <c r="BF351" s="85"/>
      <c r="BG351" s="85"/>
      <c r="BH351" s="85"/>
      <c r="BI351" s="85"/>
      <c r="BJ351" s="44" t="s">
        <v>4502</v>
      </c>
      <c r="BK351" s="85"/>
      <c r="BL351" s="85"/>
      <c r="BM351" s="85"/>
      <c r="BN351" s="85"/>
      <c r="BO351" s="85"/>
      <c r="BP351" s="85"/>
      <c r="BQ351" s="85"/>
      <c r="BR351" s="85"/>
      <c r="BS351" s="85"/>
      <c r="BT351" s="85"/>
      <c r="BU351" s="85"/>
      <c r="BV351" s="85"/>
      <c r="BW351" s="84"/>
      <c r="BX351" s="84"/>
      <c r="BY351" s="84"/>
      <c r="BZ351" s="86"/>
      <c r="CA351" s="86"/>
      <c r="CB351" s="86"/>
      <c r="CC351" s="86"/>
      <c r="CD351" s="86"/>
      <c r="CE351" s="86"/>
      <c r="CF351" s="86"/>
      <c r="CG351" s="86"/>
      <c r="CH351" s="86"/>
      <c r="CI351" s="86"/>
      <c r="CJ351" s="86"/>
      <c r="CK351" s="86"/>
      <c r="CL351" s="86"/>
      <c r="CM351" s="86"/>
      <c r="CN351" s="86"/>
      <c r="CO351" s="86"/>
      <c r="CP351" s="86"/>
      <c r="CQ351" s="86"/>
      <c r="CR351" s="86"/>
      <c r="CS351" s="46" t="s">
        <v>4503</v>
      </c>
      <c r="CT351" s="86"/>
      <c r="CU351" s="86"/>
      <c r="CV351" s="86"/>
      <c r="CW351" s="86"/>
      <c r="CX351" s="86"/>
      <c r="CY351" s="86"/>
      <c r="CZ351" s="86"/>
      <c r="DA351" s="86"/>
      <c r="DB351" s="86"/>
      <c r="DC351" s="86"/>
      <c r="DD351" s="86"/>
      <c r="DE351" s="86"/>
    </row>
    <row r="352" spans="34:109" hidden="1">
      <c r="AH352" s="84"/>
      <c r="AI352" s="84"/>
      <c r="AJ352" s="84"/>
      <c r="AK352" s="84"/>
      <c r="AL352" s="40" t="str">
        <f t="shared" si="10"/>
        <v/>
      </c>
      <c r="AM352" s="40" t="str">
        <f t="shared" si="11"/>
        <v/>
      </c>
      <c r="AO352" s="84"/>
      <c r="AP352" s="36">
        <v>350</v>
      </c>
      <c r="AQ352" s="85"/>
      <c r="AR352" s="85"/>
      <c r="AS352" s="85"/>
      <c r="AT352" s="85"/>
      <c r="AU352" s="85"/>
      <c r="AV352" s="85"/>
      <c r="AW352" s="85"/>
      <c r="AX352" s="85"/>
      <c r="AY352" s="85"/>
      <c r="AZ352" s="85"/>
      <c r="BA352" s="85"/>
      <c r="BB352" s="85"/>
      <c r="BC352" s="85"/>
      <c r="BD352" s="85"/>
      <c r="BE352" s="85"/>
      <c r="BF352" s="85"/>
      <c r="BG352" s="85"/>
      <c r="BH352" s="85"/>
      <c r="BI352" s="85"/>
      <c r="BJ352" s="44" t="s">
        <v>4504</v>
      </c>
      <c r="BK352" s="85"/>
      <c r="BL352" s="85"/>
      <c r="BM352" s="85"/>
      <c r="BN352" s="85"/>
      <c r="BO352" s="85"/>
      <c r="BP352" s="85"/>
      <c r="BQ352" s="85"/>
      <c r="BR352" s="85"/>
      <c r="BS352" s="85"/>
      <c r="BT352" s="85"/>
      <c r="BU352" s="85"/>
      <c r="BV352" s="85"/>
      <c r="BW352" s="84"/>
      <c r="BX352" s="84"/>
      <c r="BY352" s="84"/>
      <c r="BZ352" s="86"/>
      <c r="CA352" s="86"/>
      <c r="CB352" s="86"/>
      <c r="CC352" s="86"/>
      <c r="CD352" s="86"/>
      <c r="CE352" s="86"/>
      <c r="CF352" s="86"/>
      <c r="CG352" s="86"/>
      <c r="CH352" s="86"/>
      <c r="CI352" s="86"/>
      <c r="CJ352" s="86"/>
      <c r="CK352" s="86"/>
      <c r="CL352" s="86"/>
      <c r="CM352" s="86"/>
      <c r="CN352" s="86"/>
      <c r="CO352" s="86"/>
      <c r="CP352" s="86"/>
      <c r="CQ352" s="86"/>
      <c r="CR352" s="86"/>
      <c r="CS352" s="46" t="s">
        <v>4505</v>
      </c>
      <c r="CT352" s="86"/>
      <c r="CU352" s="86"/>
      <c r="CV352" s="86"/>
      <c r="CW352" s="86"/>
      <c r="CX352" s="86"/>
      <c r="CY352" s="86"/>
      <c r="CZ352" s="86"/>
      <c r="DA352" s="86"/>
      <c r="DB352" s="86"/>
      <c r="DC352" s="86"/>
      <c r="DD352" s="86"/>
      <c r="DE352" s="86"/>
    </row>
    <row r="353" spans="34:109" hidden="1">
      <c r="AH353" s="36"/>
      <c r="AI353" s="36"/>
      <c r="AJ353" s="36"/>
      <c r="AK353" s="36"/>
      <c r="AL353" s="40" t="str">
        <f t="shared" si="10"/>
        <v/>
      </c>
      <c r="AM353" s="40" t="str">
        <f t="shared" si="11"/>
        <v/>
      </c>
      <c r="AO353" s="36"/>
      <c r="AP353" s="36">
        <v>351</v>
      </c>
      <c r="AQ353" s="44"/>
      <c r="AR353" s="44"/>
      <c r="AS353" s="44"/>
      <c r="AT353" s="44"/>
      <c r="AU353" s="44"/>
      <c r="AV353" s="44"/>
      <c r="AW353" s="44"/>
      <c r="AX353" s="44"/>
      <c r="AY353" s="44"/>
      <c r="AZ353" s="44"/>
      <c r="BA353" s="44"/>
      <c r="BB353" s="44"/>
      <c r="BC353" s="44"/>
      <c r="BD353" s="44"/>
      <c r="BE353" s="44"/>
      <c r="BF353" s="44"/>
      <c r="BG353" s="44"/>
      <c r="BH353" s="44"/>
      <c r="BI353" s="44"/>
      <c r="BJ353" s="44" t="s">
        <v>4506</v>
      </c>
      <c r="BK353" s="44"/>
      <c r="BL353" s="44"/>
      <c r="BM353" s="44"/>
      <c r="BN353" s="44"/>
      <c r="BO353" s="44"/>
      <c r="BP353" s="44"/>
      <c r="BQ353" s="44"/>
      <c r="BR353" s="44"/>
      <c r="BS353" s="44"/>
      <c r="BT353" s="44"/>
      <c r="BU353" s="44"/>
      <c r="BV353" s="44"/>
      <c r="BW353" s="36"/>
      <c r="BX353" s="36"/>
      <c r="BY353" s="36"/>
      <c r="BZ353" s="46"/>
      <c r="CA353" s="46"/>
      <c r="CB353" s="46"/>
      <c r="CC353" s="46"/>
      <c r="CD353" s="46"/>
      <c r="CE353" s="46"/>
      <c r="CF353" s="46"/>
      <c r="CG353" s="46"/>
      <c r="CH353" s="46"/>
      <c r="CI353" s="46"/>
      <c r="CJ353" s="46"/>
      <c r="CK353" s="46"/>
      <c r="CL353" s="46"/>
      <c r="CM353" s="46"/>
      <c r="CN353" s="46"/>
      <c r="CO353" s="46"/>
      <c r="CP353" s="46"/>
      <c r="CQ353" s="46"/>
      <c r="CR353" s="46"/>
      <c r="CS353" s="46" t="s">
        <v>4507</v>
      </c>
      <c r="CT353" s="46"/>
      <c r="CU353" s="46"/>
      <c r="CV353" s="46"/>
      <c r="CW353" s="46"/>
      <c r="CX353" s="46"/>
      <c r="CY353" s="46"/>
      <c r="CZ353" s="46"/>
      <c r="DA353" s="46"/>
      <c r="DB353" s="46"/>
      <c r="DC353" s="46"/>
      <c r="DD353" s="46"/>
      <c r="DE353" s="46"/>
    </row>
    <row r="354" spans="34:109" hidden="1">
      <c r="AH354" s="36"/>
      <c r="AI354" s="36"/>
      <c r="AJ354" s="36"/>
      <c r="AK354" s="36"/>
      <c r="AL354" s="40" t="str">
        <f t="shared" si="10"/>
        <v/>
      </c>
      <c r="AM354" s="40" t="str">
        <f t="shared" si="11"/>
        <v/>
      </c>
      <c r="AO354" s="36"/>
      <c r="AP354" s="36">
        <v>352</v>
      </c>
      <c r="AQ354" s="44"/>
      <c r="AR354" s="44"/>
      <c r="AS354" s="44"/>
      <c r="AT354" s="44"/>
      <c r="AU354" s="44"/>
      <c r="AV354" s="44"/>
      <c r="AW354" s="44"/>
      <c r="AX354" s="44"/>
      <c r="AY354" s="44"/>
      <c r="AZ354" s="44"/>
      <c r="BA354" s="44"/>
      <c r="BB354" s="44"/>
      <c r="BC354" s="44"/>
      <c r="BD354" s="44"/>
      <c r="BE354" s="44"/>
      <c r="BF354" s="44"/>
      <c r="BG354" s="44"/>
      <c r="BH354" s="44"/>
      <c r="BI354" s="44"/>
      <c r="BJ354" s="44" t="s">
        <v>4508</v>
      </c>
      <c r="BK354" s="44"/>
      <c r="BL354" s="44"/>
      <c r="BM354" s="44"/>
      <c r="BN354" s="44"/>
      <c r="BO354" s="44"/>
      <c r="BP354" s="44"/>
      <c r="BQ354" s="44"/>
      <c r="BR354" s="44"/>
      <c r="BS354" s="44"/>
      <c r="BT354" s="44"/>
      <c r="BU354" s="44"/>
      <c r="BV354" s="44"/>
      <c r="BW354" s="36"/>
      <c r="BX354" s="36"/>
      <c r="BY354" s="36"/>
      <c r="BZ354" s="46"/>
      <c r="CA354" s="46"/>
      <c r="CB354" s="46"/>
      <c r="CC354" s="46"/>
      <c r="CD354" s="46"/>
      <c r="CE354" s="46"/>
      <c r="CF354" s="46"/>
      <c r="CG354" s="46"/>
      <c r="CH354" s="46"/>
      <c r="CI354" s="46"/>
      <c r="CJ354" s="46"/>
      <c r="CK354" s="46"/>
      <c r="CL354" s="46"/>
      <c r="CM354" s="46"/>
      <c r="CN354" s="46"/>
      <c r="CO354" s="46"/>
      <c r="CP354" s="46"/>
      <c r="CQ354" s="46"/>
      <c r="CR354" s="46"/>
      <c r="CS354" s="46" t="s">
        <v>4509</v>
      </c>
      <c r="CT354" s="46"/>
      <c r="CU354" s="46"/>
      <c r="CV354" s="46"/>
      <c r="CW354" s="46"/>
      <c r="CX354" s="46"/>
      <c r="CY354" s="46"/>
      <c r="CZ354" s="46"/>
      <c r="DA354" s="46"/>
      <c r="DB354" s="46"/>
      <c r="DC354" s="46"/>
      <c r="DD354" s="46"/>
      <c r="DE354" s="46"/>
    </row>
    <row r="355" spans="34:109" hidden="1">
      <c r="AH355" s="36"/>
      <c r="AI355" s="36"/>
      <c r="AJ355" s="36"/>
      <c r="AK355" s="36"/>
      <c r="AL355" s="40" t="str">
        <f t="shared" si="10"/>
        <v/>
      </c>
      <c r="AM355" s="40" t="str">
        <f t="shared" si="11"/>
        <v/>
      </c>
      <c r="AO355" s="36"/>
      <c r="AP355" s="36">
        <v>353</v>
      </c>
      <c r="AQ355" s="44"/>
      <c r="AR355" s="44"/>
      <c r="AS355" s="44"/>
      <c r="AT355" s="44"/>
      <c r="AU355" s="44"/>
      <c r="AV355" s="44"/>
      <c r="AW355" s="44"/>
      <c r="AX355" s="44"/>
      <c r="AY355" s="44"/>
      <c r="AZ355" s="44"/>
      <c r="BA355" s="44"/>
      <c r="BB355" s="44"/>
      <c r="BC355" s="44"/>
      <c r="BD355" s="44"/>
      <c r="BE355" s="44"/>
      <c r="BF355" s="44"/>
      <c r="BG355" s="44"/>
      <c r="BH355" s="44"/>
      <c r="BI355" s="44"/>
      <c r="BJ355" s="44" t="s">
        <v>4510</v>
      </c>
      <c r="BK355" s="44"/>
      <c r="BL355" s="44"/>
      <c r="BM355" s="44"/>
      <c r="BN355" s="44"/>
      <c r="BO355" s="44"/>
      <c r="BP355" s="44"/>
      <c r="BQ355" s="44"/>
      <c r="BR355" s="44"/>
      <c r="BS355" s="44"/>
      <c r="BT355" s="44"/>
      <c r="BU355" s="44"/>
      <c r="BV355" s="44"/>
      <c r="BW355" s="36"/>
      <c r="BX355" s="36"/>
      <c r="BY355" s="36"/>
      <c r="BZ355" s="46"/>
      <c r="CA355" s="46"/>
      <c r="CB355" s="46"/>
      <c r="CC355" s="46"/>
      <c r="CD355" s="46"/>
      <c r="CE355" s="46"/>
      <c r="CF355" s="46"/>
      <c r="CG355" s="46"/>
      <c r="CH355" s="46"/>
      <c r="CI355" s="46"/>
      <c r="CJ355" s="46"/>
      <c r="CK355" s="46"/>
      <c r="CL355" s="46"/>
      <c r="CM355" s="46"/>
      <c r="CN355" s="46"/>
      <c r="CO355" s="46"/>
      <c r="CP355" s="46"/>
      <c r="CQ355" s="46"/>
      <c r="CR355" s="46"/>
      <c r="CS355" s="46" t="s">
        <v>4511</v>
      </c>
      <c r="CT355" s="46"/>
      <c r="CU355" s="46"/>
      <c r="CV355" s="46"/>
      <c r="CW355" s="46"/>
      <c r="CX355" s="46"/>
      <c r="CY355" s="46"/>
      <c r="CZ355" s="46"/>
      <c r="DA355" s="46"/>
      <c r="DB355" s="46"/>
      <c r="DC355" s="46"/>
      <c r="DD355" s="46"/>
      <c r="DE355" s="46"/>
    </row>
    <row r="356" spans="34:109" hidden="1">
      <c r="AH356" s="84"/>
      <c r="AI356" s="84"/>
      <c r="AJ356" s="84"/>
      <c r="AK356" s="84"/>
      <c r="AL356" s="40" t="str">
        <f t="shared" si="10"/>
        <v/>
      </c>
      <c r="AM356" s="40" t="str">
        <f t="shared" si="11"/>
        <v/>
      </c>
      <c r="AO356" s="84"/>
      <c r="AP356" s="36">
        <v>354</v>
      </c>
      <c r="AQ356" s="85"/>
      <c r="AR356" s="85"/>
      <c r="AS356" s="85"/>
      <c r="AT356" s="85"/>
      <c r="AU356" s="85"/>
      <c r="AV356" s="85"/>
      <c r="AW356" s="85"/>
      <c r="AX356" s="85"/>
      <c r="AY356" s="85"/>
      <c r="AZ356" s="85"/>
      <c r="BA356" s="85"/>
      <c r="BB356" s="85"/>
      <c r="BC356" s="85"/>
      <c r="BD356" s="85"/>
      <c r="BE356" s="85"/>
      <c r="BF356" s="85"/>
      <c r="BG356" s="85"/>
      <c r="BH356" s="85"/>
      <c r="BI356" s="85"/>
      <c r="BJ356" s="44" t="s">
        <v>4512</v>
      </c>
      <c r="BK356" s="85"/>
      <c r="BL356" s="85"/>
      <c r="BM356" s="85"/>
      <c r="BN356" s="85"/>
      <c r="BO356" s="85"/>
      <c r="BP356" s="85"/>
      <c r="BQ356" s="85"/>
      <c r="BR356" s="85"/>
      <c r="BS356" s="85"/>
      <c r="BT356" s="85"/>
      <c r="BU356" s="85"/>
      <c r="BV356" s="85"/>
      <c r="BW356" s="84"/>
      <c r="BX356" s="84"/>
      <c r="BY356" s="84"/>
      <c r="BZ356" s="86"/>
      <c r="CA356" s="86"/>
      <c r="CB356" s="86"/>
      <c r="CC356" s="86"/>
      <c r="CD356" s="86"/>
      <c r="CE356" s="86"/>
      <c r="CF356" s="86"/>
      <c r="CG356" s="86"/>
      <c r="CH356" s="86"/>
      <c r="CI356" s="86"/>
      <c r="CJ356" s="86"/>
      <c r="CK356" s="86"/>
      <c r="CL356" s="86"/>
      <c r="CM356" s="86"/>
      <c r="CN356" s="86"/>
      <c r="CO356" s="86"/>
      <c r="CP356" s="86"/>
      <c r="CQ356" s="86"/>
      <c r="CR356" s="86"/>
      <c r="CS356" s="46" t="s">
        <v>2550</v>
      </c>
      <c r="CT356" s="86"/>
      <c r="CU356" s="86"/>
      <c r="CV356" s="86"/>
      <c r="CW356" s="86"/>
      <c r="CX356" s="86"/>
      <c r="CY356" s="86"/>
      <c r="CZ356" s="86"/>
      <c r="DA356" s="86"/>
      <c r="DB356" s="86"/>
      <c r="DC356" s="86"/>
      <c r="DD356" s="86"/>
      <c r="DE356" s="86"/>
    </row>
    <row r="357" spans="34:109" hidden="1">
      <c r="AH357" s="84"/>
      <c r="AI357" s="84"/>
      <c r="AJ357" s="84"/>
      <c r="AK357" s="84"/>
      <c r="AL357" s="40" t="str">
        <f t="shared" si="10"/>
        <v/>
      </c>
      <c r="AM357" s="40" t="str">
        <f t="shared" si="11"/>
        <v/>
      </c>
      <c r="AO357" s="84"/>
      <c r="AP357" s="36">
        <v>355</v>
      </c>
      <c r="AQ357" s="85"/>
      <c r="AR357" s="85"/>
      <c r="AS357" s="85"/>
      <c r="AT357" s="85"/>
      <c r="AU357" s="85"/>
      <c r="AV357" s="85"/>
      <c r="AW357" s="85"/>
      <c r="AX357" s="85"/>
      <c r="AY357" s="85"/>
      <c r="AZ357" s="85"/>
      <c r="BA357" s="85"/>
      <c r="BB357" s="85"/>
      <c r="BC357" s="85"/>
      <c r="BD357" s="85"/>
      <c r="BE357" s="85"/>
      <c r="BF357" s="85"/>
      <c r="BG357" s="85"/>
      <c r="BH357" s="85"/>
      <c r="BI357" s="85"/>
      <c r="BJ357" s="44" t="s">
        <v>4513</v>
      </c>
      <c r="BK357" s="85"/>
      <c r="BL357" s="85"/>
      <c r="BM357" s="85"/>
      <c r="BN357" s="85"/>
      <c r="BO357" s="85"/>
      <c r="BP357" s="85"/>
      <c r="BQ357" s="85"/>
      <c r="BR357" s="85"/>
      <c r="BS357" s="85"/>
      <c r="BT357" s="85"/>
      <c r="BU357" s="85"/>
      <c r="BV357" s="85"/>
      <c r="BW357" s="84"/>
      <c r="BX357" s="84"/>
      <c r="BY357" s="84"/>
      <c r="BZ357" s="86"/>
      <c r="CA357" s="86"/>
      <c r="CB357" s="86"/>
      <c r="CC357" s="86"/>
      <c r="CD357" s="86"/>
      <c r="CE357" s="86"/>
      <c r="CF357" s="86"/>
      <c r="CG357" s="86"/>
      <c r="CH357" s="86"/>
      <c r="CI357" s="86"/>
      <c r="CJ357" s="86"/>
      <c r="CK357" s="86"/>
      <c r="CL357" s="86"/>
      <c r="CM357" s="86"/>
      <c r="CN357" s="86"/>
      <c r="CO357" s="86"/>
      <c r="CP357" s="86"/>
      <c r="CQ357" s="86"/>
      <c r="CR357" s="86"/>
      <c r="CS357" s="46" t="s">
        <v>4514</v>
      </c>
      <c r="CT357" s="86"/>
      <c r="CU357" s="86"/>
      <c r="CV357" s="86"/>
      <c r="CW357" s="86"/>
      <c r="CX357" s="86"/>
      <c r="CY357" s="86"/>
      <c r="CZ357" s="86"/>
      <c r="DA357" s="86"/>
      <c r="DB357" s="86"/>
      <c r="DC357" s="86"/>
      <c r="DD357" s="86"/>
      <c r="DE357" s="86"/>
    </row>
    <row r="358" spans="34:109" hidden="1">
      <c r="AH358" s="84"/>
      <c r="AI358" s="84"/>
      <c r="AJ358" s="84"/>
      <c r="AK358" s="84"/>
      <c r="AL358" s="40" t="str">
        <f t="shared" si="10"/>
        <v/>
      </c>
      <c r="AM358" s="40" t="str">
        <f t="shared" si="11"/>
        <v/>
      </c>
      <c r="AO358" s="84"/>
      <c r="AP358" s="36">
        <v>356</v>
      </c>
      <c r="AQ358" s="85"/>
      <c r="AR358" s="85"/>
      <c r="AS358" s="85"/>
      <c r="AT358" s="85"/>
      <c r="AU358" s="85"/>
      <c r="AV358" s="85"/>
      <c r="AW358" s="85"/>
      <c r="AX358" s="85"/>
      <c r="AY358" s="85"/>
      <c r="AZ358" s="85"/>
      <c r="BA358" s="85"/>
      <c r="BB358" s="85"/>
      <c r="BC358" s="85"/>
      <c r="BD358" s="85"/>
      <c r="BE358" s="85"/>
      <c r="BF358" s="85"/>
      <c r="BG358" s="85"/>
      <c r="BH358" s="85"/>
      <c r="BI358" s="85"/>
      <c r="BJ358" s="44" t="s">
        <v>4515</v>
      </c>
      <c r="BK358" s="85"/>
      <c r="BL358" s="85"/>
      <c r="BM358" s="85"/>
      <c r="BN358" s="85"/>
      <c r="BO358" s="85"/>
      <c r="BP358" s="85"/>
      <c r="BQ358" s="85"/>
      <c r="BR358" s="85"/>
      <c r="BS358" s="85"/>
      <c r="BT358" s="85"/>
      <c r="BU358" s="85"/>
      <c r="BV358" s="85"/>
      <c r="BW358" s="84"/>
      <c r="BX358" s="84"/>
      <c r="BY358" s="84"/>
      <c r="BZ358" s="86"/>
      <c r="CA358" s="86"/>
      <c r="CB358" s="86"/>
      <c r="CC358" s="86"/>
      <c r="CD358" s="86"/>
      <c r="CE358" s="86"/>
      <c r="CF358" s="86"/>
      <c r="CG358" s="86"/>
      <c r="CH358" s="86"/>
      <c r="CI358" s="86"/>
      <c r="CJ358" s="86"/>
      <c r="CK358" s="86"/>
      <c r="CL358" s="86"/>
      <c r="CM358" s="86"/>
      <c r="CN358" s="86"/>
      <c r="CO358" s="86"/>
      <c r="CP358" s="86"/>
      <c r="CQ358" s="86"/>
      <c r="CR358" s="86"/>
      <c r="CS358" s="46" t="s">
        <v>4516</v>
      </c>
      <c r="CT358" s="86"/>
      <c r="CU358" s="86"/>
      <c r="CV358" s="86"/>
      <c r="CW358" s="86"/>
      <c r="CX358" s="86"/>
      <c r="CY358" s="86"/>
      <c r="CZ358" s="86"/>
      <c r="DA358" s="86"/>
      <c r="DB358" s="86"/>
      <c r="DC358" s="86"/>
      <c r="DD358" s="86"/>
      <c r="DE358" s="86"/>
    </row>
    <row r="359" spans="34:109" hidden="1">
      <c r="AH359" s="84"/>
      <c r="AI359" s="84"/>
      <c r="AJ359" s="84"/>
      <c r="AK359" s="84"/>
      <c r="AL359" s="40" t="str">
        <f t="shared" si="10"/>
        <v/>
      </c>
      <c r="AM359" s="40" t="str">
        <f t="shared" si="11"/>
        <v/>
      </c>
      <c r="AO359" s="84"/>
      <c r="AP359" s="36">
        <v>357</v>
      </c>
      <c r="AQ359" s="85"/>
      <c r="AR359" s="85"/>
      <c r="AS359" s="85"/>
      <c r="AT359" s="85"/>
      <c r="AU359" s="85"/>
      <c r="AV359" s="85"/>
      <c r="AW359" s="85"/>
      <c r="AX359" s="85"/>
      <c r="AY359" s="85"/>
      <c r="AZ359" s="85"/>
      <c r="BA359" s="85"/>
      <c r="BB359" s="85"/>
      <c r="BC359" s="85"/>
      <c r="BD359" s="85"/>
      <c r="BE359" s="85"/>
      <c r="BF359" s="85"/>
      <c r="BG359" s="85"/>
      <c r="BH359" s="85"/>
      <c r="BI359" s="85"/>
      <c r="BJ359" s="44" t="s">
        <v>4517</v>
      </c>
      <c r="BK359" s="85"/>
      <c r="BL359" s="85"/>
      <c r="BM359" s="85"/>
      <c r="BN359" s="85"/>
      <c r="BO359" s="85"/>
      <c r="BP359" s="85"/>
      <c r="BQ359" s="85"/>
      <c r="BR359" s="85"/>
      <c r="BS359" s="85"/>
      <c r="BT359" s="85"/>
      <c r="BU359" s="85"/>
      <c r="BV359" s="85"/>
      <c r="BW359" s="84"/>
      <c r="BX359" s="84"/>
      <c r="BY359" s="84"/>
      <c r="BZ359" s="86"/>
      <c r="CA359" s="86"/>
      <c r="CB359" s="86"/>
      <c r="CC359" s="86"/>
      <c r="CD359" s="86"/>
      <c r="CE359" s="86"/>
      <c r="CF359" s="86"/>
      <c r="CG359" s="86"/>
      <c r="CH359" s="86"/>
      <c r="CI359" s="86"/>
      <c r="CJ359" s="86"/>
      <c r="CK359" s="86"/>
      <c r="CL359" s="86"/>
      <c r="CM359" s="86"/>
      <c r="CN359" s="86"/>
      <c r="CO359" s="86"/>
      <c r="CP359" s="86"/>
      <c r="CQ359" s="86"/>
      <c r="CR359" s="86"/>
      <c r="CS359" s="46" t="s">
        <v>4518</v>
      </c>
      <c r="CT359" s="86"/>
      <c r="CU359" s="86"/>
      <c r="CV359" s="86"/>
      <c r="CW359" s="86"/>
      <c r="CX359" s="86"/>
      <c r="CY359" s="86"/>
      <c r="CZ359" s="86"/>
      <c r="DA359" s="86"/>
      <c r="DB359" s="86"/>
      <c r="DC359" s="86"/>
      <c r="DD359" s="86"/>
      <c r="DE359" s="86"/>
    </row>
    <row r="360" spans="34:109" hidden="1">
      <c r="AH360" s="84"/>
      <c r="AI360" s="84"/>
      <c r="AJ360" s="84"/>
      <c r="AK360" s="84"/>
      <c r="AL360" s="40" t="str">
        <f t="shared" si="10"/>
        <v/>
      </c>
      <c r="AM360" s="40" t="str">
        <f t="shared" si="11"/>
        <v/>
      </c>
      <c r="AO360" s="84"/>
      <c r="AP360" s="36">
        <v>358</v>
      </c>
      <c r="AQ360" s="85"/>
      <c r="AR360" s="85"/>
      <c r="AS360" s="85"/>
      <c r="AT360" s="85"/>
      <c r="AU360" s="85"/>
      <c r="AV360" s="85"/>
      <c r="AW360" s="85"/>
      <c r="AX360" s="85"/>
      <c r="AY360" s="85"/>
      <c r="AZ360" s="85"/>
      <c r="BA360" s="85"/>
      <c r="BB360" s="85"/>
      <c r="BC360" s="85"/>
      <c r="BD360" s="85"/>
      <c r="BE360" s="85"/>
      <c r="BF360" s="85"/>
      <c r="BG360" s="85"/>
      <c r="BH360" s="85"/>
      <c r="BI360" s="85"/>
      <c r="BJ360" s="44" t="s">
        <v>4519</v>
      </c>
      <c r="BK360" s="85"/>
      <c r="BL360" s="85"/>
      <c r="BM360" s="85"/>
      <c r="BN360" s="85"/>
      <c r="BO360" s="85"/>
      <c r="BP360" s="85"/>
      <c r="BQ360" s="85"/>
      <c r="BR360" s="85"/>
      <c r="BS360" s="85"/>
      <c r="BT360" s="85"/>
      <c r="BU360" s="85"/>
      <c r="BV360" s="85"/>
      <c r="BW360" s="84"/>
      <c r="BX360" s="84"/>
      <c r="BY360" s="84"/>
      <c r="BZ360" s="86"/>
      <c r="CA360" s="86"/>
      <c r="CB360" s="86"/>
      <c r="CC360" s="86"/>
      <c r="CD360" s="86"/>
      <c r="CE360" s="86"/>
      <c r="CF360" s="86"/>
      <c r="CG360" s="86"/>
      <c r="CH360" s="86"/>
      <c r="CI360" s="86"/>
      <c r="CJ360" s="86"/>
      <c r="CK360" s="86"/>
      <c r="CL360" s="86"/>
      <c r="CM360" s="86"/>
      <c r="CN360" s="86"/>
      <c r="CO360" s="86"/>
      <c r="CP360" s="86"/>
      <c r="CQ360" s="86"/>
      <c r="CR360" s="86"/>
      <c r="CS360" s="46" t="s">
        <v>4520</v>
      </c>
      <c r="CT360" s="86"/>
      <c r="CU360" s="86"/>
      <c r="CV360" s="86"/>
      <c r="CW360" s="86"/>
      <c r="CX360" s="86"/>
      <c r="CY360" s="86"/>
      <c r="CZ360" s="86"/>
      <c r="DA360" s="86"/>
      <c r="DB360" s="86"/>
      <c r="DC360" s="86"/>
      <c r="DD360" s="86"/>
      <c r="DE360" s="86"/>
    </row>
    <row r="361" spans="34:109" hidden="1">
      <c r="AH361" s="84"/>
      <c r="AI361" s="84"/>
      <c r="AJ361" s="84"/>
      <c r="AK361" s="84"/>
      <c r="AL361" s="40" t="str">
        <f t="shared" si="10"/>
        <v/>
      </c>
      <c r="AM361" s="40" t="str">
        <f t="shared" si="11"/>
        <v/>
      </c>
      <c r="AO361" s="84"/>
      <c r="AP361" s="36">
        <v>359</v>
      </c>
      <c r="AQ361" s="85"/>
      <c r="AR361" s="85"/>
      <c r="AS361" s="85"/>
      <c r="AT361" s="85"/>
      <c r="AU361" s="85"/>
      <c r="AV361" s="85"/>
      <c r="AW361" s="85"/>
      <c r="AX361" s="85"/>
      <c r="AY361" s="85"/>
      <c r="AZ361" s="85"/>
      <c r="BA361" s="85"/>
      <c r="BB361" s="85"/>
      <c r="BC361" s="85"/>
      <c r="BD361" s="85"/>
      <c r="BE361" s="85"/>
      <c r="BF361" s="85"/>
      <c r="BG361" s="85"/>
      <c r="BH361" s="85"/>
      <c r="BI361" s="85"/>
      <c r="BJ361" s="44" t="s">
        <v>4521</v>
      </c>
      <c r="BK361" s="85"/>
      <c r="BL361" s="85"/>
      <c r="BM361" s="85"/>
      <c r="BN361" s="85"/>
      <c r="BO361" s="85"/>
      <c r="BP361" s="85"/>
      <c r="BQ361" s="85"/>
      <c r="BR361" s="85"/>
      <c r="BS361" s="85"/>
      <c r="BT361" s="85"/>
      <c r="BU361" s="85"/>
      <c r="BV361" s="85"/>
      <c r="BW361" s="84"/>
      <c r="BX361" s="84"/>
      <c r="BY361" s="84"/>
      <c r="BZ361" s="86"/>
      <c r="CA361" s="86"/>
      <c r="CB361" s="86"/>
      <c r="CC361" s="86"/>
      <c r="CD361" s="86"/>
      <c r="CE361" s="86"/>
      <c r="CF361" s="86"/>
      <c r="CG361" s="86"/>
      <c r="CH361" s="86"/>
      <c r="CI361" s="86"/>
      <c r="CJ361" s="86"/>
      <c r="CK361" s="86"/>
      <c r="CL361" s="86"/>
      <c r="CM361" s="86"/>
      <c r="CN361" s="86"/>
      <c r="CO361" s="86"/>
      <c r="CP361" s="86"/>
      <c r="CQ361" s="86"/>
      <c r="CR361" s="86"/>
      <c r="CS361" s="46" t="s">
        <v>4522</v>
      </c>
      <c r="CT361" s="86"/>
      <c r="CU361" s="86"/>
      <c r="CV361" s="86"/>
      <c r="CW361" s="86"/>
      <c r="CX361" s="86"/>
      <c r="CY361" s="86"/>
      <c r="CZ361" s="86"/>
      <c r="DA361" s="86"/>
      <c r="DB361" s="86"/>
      <c r="DC361" s="86"/>
      <c r="DD361" s="86"/>
      <c r="DE361" s="86"/>
    </row>
    <row r="362" spans="34:109" hidden="1">
      <c r="AH362" s="84"/>
      <c r="AI362" s="84"/>
      <c r="AJ362" s="84"/>
      <c r="AK362" s="84"/>
      <c r="AL362" s="40" t="str">
        <f t="shared" si="10"/>
        <v/>
      </c>
      <c r="AM362" s="40" t="str">
        <f t="shared" si="11"/>
        <v/>
      </c>
      <c r="AO362" s="84"/>
      <c r="AP362" s="36">
        <v>360</v>
      </c>
      <c r="AQ362" s="85"/>
      <c r="AR362" s="85"/>
      <c r="AS362" s="85"/>
      <c r="AT362" s="85"/>
      <c r="AU362" s="85"/>
      <c r="AV362" s="85"/>
      <c r="AW362" s="85"/>
      <c r="AX362" s="85"/>
      <c r="AY362" s="85"/>
      <c r="AZ362" s="85"/>
      <c r="BA362" s="85"/>
      <c r="BB362" s="85"/>
      <c r="BC362" s="85"/>
      <c r="BD362" s="85"/>
      <c r="BE362" s="85"/>
      <c r="BF362" s="85"/>
      <c r="BG362" s="85"/>
      <c r="BH362" s="85"/>
      <c r="BI362" s="85"/>
      <c r="BJ362" s="44" t="s">
        <v>4523</v>
      </c>
      <c r="BK362" s="85"/>
      <c r="BL362" s="85"/>
      <c r="BM362" s="85"/>
      <c r="BN362" s="85"/>
      <c r="BO362" s="85"/>
      <c r="BP362" s="85"/>
      <c r="BQ362" s="85"/>
      <c r="BR362" s="85"/>
      <c r="BS362" s="85"/>
      <c r="BT362" s="85"/>
      <c r="BU362" s="85"/>
      <c r="BV362" s="85"/>
      <c r="BW362" s="84"/>
      <c r="BX362" s="84"/>
      <c r="BY362" s="84"/>
      <c r="BZ362" s="86"/>
      <c r="CA362" s="86"/>
      <c r="CB362" s="86"/>
      <c r="CC362" s="86"/>
      <c r="CD362" s="86"/>
      <c r="CE362" s="86"/>
      <c r="CF362" s="86"/>
      <c r="CG362" s="86"/>
      <c r="CH362" s="86"/>
      <c r="CI362" s="86"/>
      <c r="CJ362" s="86"/>
      <c r="CK362" s="86"/>
      <c r="CL362" s="86"/>
      <c r="CM362" s="86"/>
      <c r="CN362" s="86"/>
      <c r="CO362" s="86"/>
      <c r="CP362" s="86"/>
      <c r="CQ362" s="86"/>
      <c r="CR362" s="86"/>
      <c r="CS362" s="46" t="s">
        <v>4524</v>
      </c>
      <c r="CT362" s="86"/>
      <c r="CU362" s="86"/>
      <c r="CV362" s="86"/>
      <c r="CW362" s="86"/>
      <c r="CX362" s="86"/>
      <c r="CY362" s="86"/>
      <c r="CZ362" s="86"/>
      <c r="DA362" s="86"/>
      <c r="DB362" s="86"/>
      <c r="DC362" s="86"/>
      <c r="DD362" s="86"/>
      <c r="DE362" s="86"/>
    </row>
    <row r="363" spans="34:109" hidden="1">
      <c r="AH363" s="84"/>
      <c r="AI363" s="84"/>
      <c r="AJ363" s="84"/>
      <c r="AK363" s="84"/>
      <c r="AL363" s="40" t="str">
        <f t="shared" si="10"/>
        <v/>
      </c>
      <c r="AM363" s="40" t="str">
        <f t="shared" si="11"/>
        <v/>
      </c>
      <c r="AO363" s="84"/>
      <c r="AP363" s="36">
        <v>361</v>
      </c>
      <c r="AQ363" s="85"/>
      <c r="AR363" s="85"/>
      <c r="AS363" s="85"/>
      <c r="AT363" s="85"/>
      <c r="AU363" s="85"/>
      <c r="AV363" s="85"/>
      <c r="AW363" s="85"/>
      <c r="AX363" s="85"/>
      <c r="AY363" s="85"/>
      <c r="AZ363" s="85"/>
      <c r="BA363" s="85"/>
      <c r="BB363" s="85"/>
      <c r="BC363" s="85"/>
      <c r="BD363" s="85"/>
      <c r="BE363" s="85"/>
      <c r="BF363" s="85"/>
      <c r="BG363" s="85"/>
      <c r="BH363" s="85"/>
      <c r="BI363" s="85"/>
      <c r="BJ363" s="44" t="s">
        <v>4525</v>
      </c>
      <c r="BK363" s="85"/>
      <c r="BL363" s="85"/>
      <c r="BM363" s="85"/>
      <c r="BN363" s="85"/>
      <c r="BO363" s="85"/>
      <c r="BP363" s="85"/>
      <c r="BQ363" s="85"/>
      <c r="BR363" s="85"/>
      <c r="BS363" s="85"/>
      <c r="BT363" s="85"/>
      <c r="BU363" s="85"/>
      <c r="BV363" s="85"/>
      <c r="BW363" s="84"/>
      <c r="BX363" s="84"/>
      <c r="BY363" s="84"/>
      <c r="BZ363" s="86"/>
      <c r="CA363" s="86"/>
      <c r="CB363" s="86"/>
      <c r="CC363" s="86"/>
      <c r="CD363" s="86"/>
      <c r="CE363" s="86"/>
      <c r="CF363" s="86"/>
      <c r="CG363" s="86"/>
      <c r="CH363" s="86"/>
      <c r="CI363" s="86"/>
      <c r="CJ363" s="86"/>
      <c r="CK363" s="86"/>
      <c r="CL363" s="86"/>
      <c r="CM363" s="86"/>
      <c r="CN363" s="86"/>
      <c r="CO363" s="86"/>
      <c r="CP363" s="86"/>
      <c r="CQ363" s="86"/>
      <c r="CR363" s="86"/>
      <c r="CS363" s="46" t="s">
        <v>4526</v>
      </c>
      <c r="CT363" s="86"/>
      <c r="CU363" s="86"/>
      <c r="CV363" s="86"/>
      <c r="CW363" s="86"/>
      <c r="CX363" s="86"/>
      <c r="CY363" s="86"/>
      <c r="CZ363" s="86"/>
      <c r="DA363" s="86"/>
      <c r="DB363" s="86"/>
      <c r="DC363" s="86"/>
      <c r="DD363" s="86"/>
      <c r="DE363" s="86"/>
    </row>
    <row r="364" spans="34:109" hidden="1">
      <c r="AH364" s="84"/>
      <c r="AI364" s="84"/>
      <c r="AJ364" s="84"/>
      <c r="AK364" s="84"/>
      <c r="AL364" s="40" t="str">
        <f t="shared" si="10"/>
        <v/>
      </c>
      <c r="AM364" s="40" t="str">
        <f t="shared" si="11"/>
        <v/>
      </c>
      <c r="AO364" s="84"/>
      <c r="AP364" s="36">
        <v>362</v>
      </c>
      <c r="AQ364" s="85"/>
      <c r="AR364" s="85"/>
      <c r="AS364" s="85"/>
      <c r="AT364" s="85"/>
      <c r="AU364" s="85"/>
      <c r="AV364" s="85"/>
      <c r="AW364" s="85"/>
      <c r="AX364" s="85"/>
      <c r="AY364" s="85"/>
      <c r="AZ364" s="85"/>
      <c r="BA364" s="85"/>
      <c r="BB364" s="85"/>
      <c r="BC364" s="85"/>
      <c r="BD364" s="85"/>
      <c r="BE364" s="85"/>
      <c r="BF364" s="85"/>
      <c r="BG364" s="85"/>
      <c r="BH364" s="85"/>
      <c r="BI364" s="85"/>
      <c r="BJ364" s="44" t="s">
        <v>4527</v>
      </c>
      <c r="BK364" s="85"/>
      <c r="BL364" s="85"/>
      <c r="BM364" s="85"/>
      <c r="BN364" s="85"/>
      <c r="BO364" s="85"/>
      <c r="BP364" s="85"/>
      <c r="BQ364" s="85"/>
      <c r="BR364" s="85"/>
      <c r="BS364" s="85"/>
      <c r="BT364" s="85"/>
      <c r="BU364" s="85"/>
      <c r="BV364" s="85"/>
      <c r="BW364" s="84"/>
      <c r="BX364" s="84"/>
      <c r="BY364" s="84"/>
      <c r="BZ364" s="86"/>
      <c r="CA364" s="86"/>
      <c r="CB364" s="86"/>
      <c r="CC364" s="86"/>
      <c r="CD364" s="86"/>
      <c r="CE364" s="86"/>
      <c r="CF364" s="86"/>
      <c r="CG364" s="86"/>
      <c r="CH364" s="86"/>
      <c r="CI364" s="86"/>
      <c r="CJ364" s="86"/>
      <c r="CK364" s="86"/>
      <c r="CL364" s="86"/>
      <c r="CM364" s="86"/>
      <c r="CN364" s="86"/>
      <c r="CO364" s="86"/>
      <c r="CP364" s="86"/>
      <c r="CQ364" s="86"/>
      <c r="CR364" s="86"/>
      <c r="CS364" s="46" t="s">
        <v>4528</v>
      </c>
      <c r="CT364" s="86"/>
      <c r="CU364" s="86"/>
      <c r="CV364" s="86"/>
      <c r="CW364" s="86"/>
      <c r="CX364" s="86"/>
      <c r="CY364" s="86"/>
      <c r="CZ364" s="86"/>
      <c r="DA364" s="86"/>
      <c r="DB364" s="86"/>
      <c r="DC364" s="86"/>
      <c r="DD364" s="86"/>
      <c r="DE364" s="86"/>
    </row>
    <row r="365" spans="34:109" hidden="1">
      <c r="AH365" s="84"/>
      <c r="AI365" s="84"/>
      <c r="AJ365" s="84"/>
      <c r="AK365" s="84"/>
      <c r="AL365" s="40" t="str">
        <f t="shared" si="10"/>
        <v/>
      </c>
      <c r="AM365" s="40" t="str">
        <f t="shared" si="11"/>
        <v/>
      </c>
      <c r="AO365" s="84"/>
      <c r="AP365" s="36">
        <v>363</v>
      </c>
      <c r="AQ365" s="85"/>
      <c r="AR365" s="85"/>
      <c r="AS365" s="85"/>
      <c r="AT365" s="85"/>
      <c r="AU365" s="85"/>
      <c r="AV365" s="85"/>
      <c r="AW365" s="85"/>
      <c r="AX365" s="85"/>
      <c r="AY365" s="85"/>
      <c r="AZ365" s="85"/>
      <c r="BA365" s="85"/>
      <c r="BB365" s="85"/>
      <c r="BC365" s="85"/>
      <c r="BD365" s="85"/>
      <c r="BE365" s="85"/>
      <c r="BF365" s="85"/>
      <c r="BG365" s="85"/>
      <c r="BH365" s="85"/>
      <c r="BI365" s="85"/>
      <c r="BJ365" s="44" t="s">
        <v>4529</v>
      </c>
      <c r="BK365" s="85"/>
      <c r="BL365" s="85"/>
      <c r="BM365" s="85"/>
      <c r="BN365" s="85"/>
      <c r="BO365" s="85"/>
      <c r="BP365" s="85"/>
      <c r="BQ365" s="85"/>
      <c r="BR365" s="85"/>
      <c r="BS365" s="85"/>
      <c r="BT365" s="85"/>
      <c r="BU365" s="85"/>
      <c r="BV365" s="85"/>
      <c r="BW365" s="84"/>
      <c r="BX365" s="84"/>
      <c r="BY365" s="84"/>
      <c r="BZ365" s="86"/>
      <c r="CA365" s="86"/>
      <c r="CB365" s="86"/>
      <c r="CC365" s="86"/>
      <c r="CD365" s="86"/>
      <c r="CE365" s="86"/>
      <c r="CF365" s="86"/>
      <c r="CG365" s="86"/>
      <c r="CH365" s="86"/>
      <c r="CI365" s="86"/>
      <c r="CJ365" s="86"/>
      <c r="CK365" s="86"/>
      <c r="CL365" s="86"/>
      <c r="CM365" s="86"/>
      <c r="CN365" s="86"/>
      <c r="CO365" s="86"/>
      <c r="CP365" s="86"/>
      <c r="CQ365" s="86"/>
      <c r="CR365" s="86"/>
      <c r="CS365" s="46" t="s">
        <v>4530</v>
      </c>
      <c r="CT365" s="86"/>
      <c r="CU365" s="86"/>
      <c r="CV365" s="86"/>
      <c r="CW365" s="86"/>
      <c r="CX365" s="86"/>
      <c r="CY365" s="86"/>
      <c r="CZ365" s="86"/>
      <c r="DA365" s="86"/>
      <c r="DB365" s="86"/>
      <c r="DC365" s="86"/>
      <c r="DD365" s="86"/>
      <c r="DE365" s="86"/>
    </row>
    <row r="366" spans="34:109" hidden="1">
      <c r="AH366" s="84"/>
      <c r="AI366" s="84"/>
      <c r="AJ366" s="84"/>
      <c r="AK366" s="84"/>
      <c r="AL366" s="40" t="str">
        <f t="shared" si="10"/>
        <v/>
      </c>
      <c r="AM366" s="40" t="str">
        <f t="shared" si="11"/>
        <v/>
      </c>
      <c r="AO366" s="84"/>
      <c r="AP366" s="36">
        <v>364</v>
      </c>
      <c r="AQ366" s="85"/>
      <c r="AR366" s="85"/>
      <c r="AS366" s="85"/>
      <c r="AT366" s="85"/>
      <c r="AU366" s="85"/>
      <c r="AV366" s="85"/>
      <c r="AW366" s="85"/>
      <c r="AX366" s="85"/>
      <c r="AY366" s="85"/>
      <c r="AZ366" s="85"/>
      <c r="BA366" s="85"/>
      <c r="BB366" s="85"/>
      <c r="BC366" s="85"/>
      <c r="BD366" s="85"/>
      <c r="BE366" s="85"/>
      <c r="BF366" s="85"/>
      <c r="BG366" s="85"/>
      <c r="BH366" s="85"/>
      <c r="BI366" s="85"/>
      <c r="BJ366" s="44" t="s">
        <v>4531</v>
      </c>
      <c r="BK366" s="85"/>
      <c r="BL366" s="85"/>
      <c r="BM366" s="85"/>
      <c r="BN366" s="85"/>
      <c r="BO366" s="85"/>
      <c r="BP366" s="85"/>
      <c r="BQ366" s="85"/>
      <c r="BR366" s="85"/>
      <c r="BS366" s="85"/>
      <c r="BT366" s="85"/>
      <c r="BU366" s="85"/>
      <c r="BV366" s="85"/>
      <c r="BW366" s="84"/>
      <c r="BX366" s="84"/>
      <c r="BY366" s="84"/>
      <c r="BZ366" s="86"/>
      <c r="CA366" s="86"/>
      <c r="CB366" s="86"/>
      <c r="CC366" s="86"/>
      <c r="CD366" s="86"/>
      <c r="CE366" s="86"/>
      <c r="CF366" s="86"/>
      <c r="CG366" s="86"/>
      <c r="CH366" s="86"/>
      <c r="CI366" s="86"/>
      <c r="CJ366" s="86"/>
      <c r="CK366" s="86"/>
      <c r="CL366" s="86"/>
      <c r="CM366" s="86"/>
      <c r="CN366" s="86"/>
      <c r="CO366" s="86"/>
      <c r="CP366" s="86"/>
      <c r="CQ366" s="86"/>
      <c r="CR366" s="86"/>
      <c r="CS366" s="46" t="s">
        <v>4532</v>
      </c>
      <c r="CT366" s="86"/>
      <c r="CU366" s="86"/>
      <c r="CV366" s="86"/>
      <c r="CW366" s="86"/>
      <c r="CX366" s="86"/>
      <c r="CY366" s="86"/>
      <c r="CZ366" s="86"/>
      <c r="DA366" s="86"/>
      <c r="DB366" s="86"/>
      <c r="DC366" s="86"/>
      <c r="DD366" s="86"/>
      <c r="DE366" s="86"/>
    </row>
    <row r="367" spans="34:109" hidden="1">
      <c r="AH367" s="84"/>
      <c r="AI367" s="84"/>
      <c r="AJ367" s="84"/>
      <c r="AK367" s="84"/>
      <c r="AL367" s="40" t="str">
        <f t="shared" si="10"/>
        <v/>
      </c>
      <c r="AM367" s="40" t="str">
        <f t="shared" si="11"/>
        <v/>
      </c>
      <c r="AO367" s="84"/>
      <c r="AP367" s="36">
        <v>365</v>
      </c>
      <c r="AQ367" s="85"/>
      <c r="AR367" s="85"/>
      <c r="AS367" s="85"/>
      <c r="AT367" s="85"/>
      <c r="AU367" s="85"/>
      <c r="AV367" s="85"/>
      <c r="AW367" s="85"/>
      <c r="AX367" s="85"/>
      <c r="AY367" s="85"/>
      <c r="AZ367" s="85"/>
      <c r="BA367" s="85"/>
      <c r="BB367" s="85"/>
      <c r="BC367" s="85"/>
      <c r="BD367" s="85"/>
      <c r="BE367" s="85"/>
      <c r="BF367" s="85"/>
      <c r="BG367" s="85"/>
      <c r="BH367" s="85"/>
      <c r="BI367" s="85"/>
      <c r="BJ367" s="44" t="s">
        <v>4533</v>
      </c>
      <c r="BK367" s="85"/>
      <c r="BL367" s="85"/>
      <c r="BM367" s="85"/>
      <c r="BN367" s="85"/>
      <c r="BO367" s="85"/>
      <c r="BP367" s="85"/>
      <c r="BQ367" s="85"/>
      <c r="BR367" s="85"/>
      <c r="BS367" s="85"/>
      <c r="BT367" s="85"/>
      <c r="BU367" s="85"/>
      <c r="BV367" s="85"/>
      <c r="BW367" s="84"/>
      <c r="BX367" s="84"/>
      <c r="BY367" s="84"/>
      <c r="BZ367" s="86"/>
      <c r="CA367" s="86"/>
      <c r="CB367" s="86"/>
      <c r="CC367" s="86"/>
      <c r="CD367" s="86"/>
      <c r="CE367" s="86"/>
      <c r="CF367" s="86"/>
      <c r="CG367" s="86"/>
      <c r="CH367" s="86"/>
      <c r="CI367" s="86"/>
      <c r="CJ367" s="86"/>
      <c r="CK367" s="86"/>
      <c r="CL367" s="86"/>
      <c r="CM367" s="86"/>
      <c r="CN367" s="86"/>
      <c r="CO367" s="86"/>
      <c r="CP367" s="86"/>
      <c r="CQ367" s="86"/>
      <c r="CR367" s="86"/>
      <c r="CS367" s="46" t="s">
        <v>4534</v>
      </c>
      <c r="CT367" s="86"/>
      <c r="CU367" s="86"/>
      <c r="CV367" s="86"/>
      <c r="CW367" s="86"/>
      <c r="CX367" s="86"/>
      <c r="CY367" s="86"/>
      <c r="CZ367" s="86"/>
      <c r="DA367" s="86"/>
      <c r="DB367" s="86"/>
      <c r="DC367" s="86"/>
      <c r="DD367" s="86"/>
      <c r="DE367" s="86"/>
    </row>
    <row r="368" spans="34:109" hidden="1">
      <c r="AH368" s="84"/>
      <c r="AI368" s="84"/>
      <c r="AJ368" s="84"/>
      <c r="AK368" s="84"/>
      <c r="AL368" s="40" t="str">
        <f t="shared" si="10"/>
        <v/>
      </c>
      <c r="AM368" s="40" t="str">
        <f t="shared" si="11"/>
        <v/>
      </c>
      <c r="AO368" s="84"/>
      <c r="AP368" s="36">
        <v>366</v>
      </c>
      <c r="AQ368" s="85"/>
      <c r="AR368" s="85"/>
      <c r="AS368" s="85"/>
      <c r="AT368" s="85"/>
      <c r="AU368" s="85"/>
      <c r="AV368" s="85"/>
      <c r="AW368" s="85"/>
      <c r="AX368" s="85"/>
      <c r="AY368" s="85"/>
      <c r="AZ368" s="85"/>
      <c r="BA368" s="85"/>
      <c r="BB368" s="85"/>
      <c r="BC368" s="85"/>
      <c r="BD368" s="85"/>
      <c r="BE368" s="85"/>
      <c r="BF368" s="85"/>
      <c r="BG368" s="85"/>
      <c r="BH368" s="85"/>
      <c r="BI368" s="85"/>
      <c r="BJ368" s="44" t="s">
        <v>4535</v>
      </c>
      <c r="BK368" s="85"/>
      <c r="BL368" s="85"/>
      <c r="BM368" s="85"/>
      <c r="BN368" s="85"/>
      <c r="BO368" s="85"/>
      <c r="BP368" s="85"/>
      <c r="BQ368" s="85"/>
      <c r="BR368" s="85"/>
      <c r="BS368" s="85"/>
      <c r="BT368" s="85"/>
      <c r="BU368" s="85"/>
      <c r="BV368" s="85"/>
      <c r="BW368" s="84"/>
      <c r="BX368" s="84"/>
      <c r="BY368" s="84"/>
      <c r="BZ368" s="86"/>
      <c r="CA368" s="86"/>
      <c r="CB368" s="86"/>
      <c r="CC368" s="86"/>
      <c r="CD368" s="86"/>
      <c r="CE368" s="86"/>
      <c r="CF368" s="86"/>
      <c r="CG368" s="86"/>
      <c r="CH368" s="86"/>
      <c r="CI368" s="86"/>
      <c r="CJ368" s="86"/>
      <c r="CK368" s="86"/>
      <c r="CL368" s="86"/>
      <c r="CM368" s="86"/>
      <c r="CN368" s="86"/>
      <c r="CO368" s="86"/>
      <c r="CP368" s="86"/>
      <c r="CQ368" s="86"/>
      <c r="CR368" s="86"/>
      <c r="CS368" s="46" t="s">
        <v>4536</v>
      </c>
      <c r="CT368" s="86"/>
      <c r="CU368" s="86"/>
      <c r="CV368" s="86"/>
      <c r="CW368" s="86"/>
      <c r="CX368" s="86"/>
      <c r="CY368" s="86"/>
      <c r="CZ368" s="86"/>
      <c r="DA368" s="86"/>
      <c r="DB368" s="86"/>
      <c r="DC368" s="86"/>
      <c r="DD368" s="86"/>
      <c r="DE368" s="86"/>
    </row>
    <row r="369" spans="34:109" hidden="1">
      <c r="AH369" s="84"/>
      <c r="AI369" s="84"/>
      <c r="AJ369" s="84"/>
      <c r="AK369" s="84"/>
      <c r="AL369" s="40" t="str">
        <f t="shared" si="10"/>
        <v/>
      </c>
      <c r="AM369" s="40" t="str">
        <f t="shared" si="11"/>
        <v/>
      </c>
      <c r="AO369" s="84"/>
      <c r="AP369" s="36">
        <v>367</v>
      </c>
      <c r="AQ369" s="85"/>
      <c r="AR369" s="85"/>
      <c r="AS369" s="85"/>
      <c r="AT369" s="85"/>
      <c r="AU369" s="85"/>
      <c r="AV369" s="85"/>
      <c r="AW369" s="85"/>
      <c r="AX369" s="85"/>
      <c r="AY369" s="85"/>
      <c r="AZ369" s="85"/>
      <c r="BA369" s="85"/>
      <c r="BB369" s="85"/>
      <c r="BC369" s="85"/>
      <c r="BD369" s="85"/>
      <c r="BE369" s="85"/>
      <c r="BF369" s="85"/>
      <c r="BG369" s="85"/>
      <c r="BH369" s="85"/>
      <c r="BI369" s="85"/>
      <c r="BJ369" s="44" t="s">
        <v>4537</v>
      </c>
      <c r="BK369" s="85"/>
      <c r="BL369" s="85"/>
      <c r="BM369" s="85"/>
      <c r="BN369" s="85"/>
      <c r="BO369" s="85"/>
      <c r="BP369" s="85"/>
      <c r="BQ369" s="85"/>
      <c r="BR369" s="85"/>
      <c r="BS369" s="85"/>
      <c r="BT369" s="85"/>
      <c r="BU369" s="85"/>
      <c r="BV369" s="85"/>
      <c r="BW369" s="84"/>
      <c r="BX369" s="84"/>
      <c r="BY369" s="84"/>
      <c r="BZ369" s="86"/>
      <c r="CA369" s="86"/>
      <c r="CB369" s="86"/>
      <c r="CC369" s="86"/>
      <c r="CD369" s="86"/>
      <c r="CE369" s="86"/>
      <c r="CF369" s="86"/>
      <c r="CG369" s="86"/>
      <c r="CH369" s="86"/>
      <c r="CI369" s="86"/>
      <c r="CJ369" s="86"/>
      <c r="CK369" s="86"/>
      <c r="CL369" s="86"/>
      <c r="CM369" s="86"/>
      <c r="CN369" s="86"/>
      <c r="CO369" s="86"/>
      <c r="CP369" s="86"/>
      <c r="CQ369" s="86"/>
      <c r="CR369" s="86"/>
      <c r="CS369" s="46" t="s">
        <v>4538</v>
      </c>
      <c r="CT369" s="86"/>
      <c r="CU369" s="86"/>
      <c r="CV369" s="86"/>
      <c r="CW369" s="86"/>
      <c r="CX369" s="86"/>
      <c r="CY369" s="86"/>
      <c r="CZ369" s="86"/>
      <c r="DA369" s="86"/>
      <c r="DB369" s="86"/>
      <c r="DC369" s="86"/>
      <c r="DD369" s="86"/>
      <c r="DE369" s="86"/>
    </row>
    <row r="370" spans="34:109" hidden="1">
      <c r="AH370" s="84"/>
      <c r="AI370" s="84"/>
      <c r="AJ370" s="84"/>
      <c r="AK370" s="84"/>
      <c r="AL370" s="40" t="str">
        <f t="shared" si="10"/>
        <v/>
      </c>
      <c r="AM370" s="40" t="str">
        <f t="shared" si="11"/>
        <v/>
      </c>
      <c r="AO370" s="84"/>
      <c r="AP370" s="36">
        <v>368</v>
      </c>
      <c r="AQ370" s="85"/>
      <c r="AR370" s="85"/>
      <c r="AS370" s="85"/>
      <c r="AT370" s="85"/>
      <c r="AU370" s="85"/>
      <c r="AV370" s="85"/>
      <c r="AW370" s="85"/>
      <c r="AX370" s="85"/>
      <c r="AY370" s="85"/>
      <c r="AZ370" s="85"/>
      <c r="BA370" s="85"/>
      <c r="BB370" s="85"/>
      <c r="BC370" s="85"/>
      <c r="BD370" s="85"/>
      <c r="BE370" s="85"/>
      <c r="BF370" s="85"/>
      <c r="BG370" s="85"/>
      <c r="BH370" s="85"/>
      <c r="BI370" s="85"/>
      <c r="BJ370" s="44" t="s">
        <v>4539</v>
      </c>
      <c r="BK370" s="85"/>
      <c r="BL370" s="85"/>
      <c r="BM370" s="85"/>
      <c r="BN370" s="85"/>
      <c r="BO370" s="85"/>
      <c r="BP370" s="85"/>
      <c r="BQ370" s="85"/>
      <c r="BR370" s="85"/>
      <c r="BS370" s="85"/>
      <c r="BT370" s="85"/>
      <c r="BU370" s="85"/>
      <c r="BV370" s="85"/>
      <c r="BW370" s="84"/>
      <c r="BX370" s="84"/>
      <c r="BY370" s="84"/>
      <c r="BZ370" s="86"/>
      <c r="CA370" s="86"/>
      <c r="CB370" s="86"/>
      <c r="CC370" s="86"/>
      <c r="CD370" s="86"/>
      <c r="CE370" s="86"/>
      <c r="CF370" s="86"/>
      <c r="CG370" s="86"/>
      <c r="CH370" s="86"/>
      <c r="CI370" s="86"/>
      <c r="CJ370" s="86"/>
      <c r="CK370" s="86"/>
      <c r="CL370" s="86"/>
      <c r="CM370" s="86"/>
      <c r="CN370" s="86"/>
      <c r="CO370" s="86"/>
      <c r="CP370" s="86"/>
      <c r="CQ370" s="86"/>
      <c r="CR370" s="86"/>
      <c r="CS370" s="46" t="s">
        <v>4540</v>
      </c>
      <c r="CT370" s="86"/>
      <c r="CU370" s="86"/>
      <c r="CV370" s="86"/>
      <c r="CW370" s="86"/>
      <c r="CX370" s="86"/>
      <c r="CY370" s="86"/>
      <c r="CZ370" s="86"/>
      <c r="DA370" s="86"/>
      <c r="DB370" s="86"/>
      <c r="DC370" s="86"/>
      <c r="DD370" s="86"/>
      <c r="DE370" s="86"/>
    </row>
    <row r="371" spans="34:109" hidden="1">
      <c r="AH371" s="84"/>
      <c r="AI371" s="84"/>
      <c r="AJ371" s="84"/>
      <c r="AK371" s="84"/>
      <c r="AL371" s="40" t="str">
        <f t="shared" si="10"/>
        <v/>
      </c>
      <c r="AM371" s="40" t="str">
        <f t="shared" si="11"/>
        <v/>
      </c>
      <c r="AO371" s="84"/>
      <c r="AP371" s="36">
        <v>369</v>
      </c>
      <c r="AQ371" s="85"/>
      <c r="AR371" s="85"/>
      <c r="AS371" s="85"/>
      <c r="AT371" s="85"/>
      <c r="AU371" s="85"/>
      <c r="AV371" s="85"/>
      <c r="AW371" s="85"/>
      <c r="AX371" s="85"/>
      <c r="AY371" s="85"/>
      <c r="AZ371" s="85"/>
      <c r="BA371" s="85"/>
      <c r="BB371" s="85"/>
      <c r="BC371" s="85"/>
      <c r="BD371" s="85"/>
      <c r="BE371" s="85"/>
      <c r="BF371" s="85"/>
      <c r="BG371" s="85"/>
      <c r="BH371" s="85"/>
      <c r="BI371" s="85"/>
      <c r="BJ371" s="44" t="s">
        <v>4541</v>
      </c>
      <c r="BK371" s="85"/>
      <c r="BL371" s="85"/>
      <c r="BM371" s="85"/>
      <c r="BN371" s="85"/>
      <c r="BO371" s="85"/>
      <c r="BP371" s="85"/>
      <c r="BQ371" s="85"/>
      <c r="BR371" s="85"/>
      <c r="BS371" s="85"/>
      <c r="BT371" s="85"/>
      <c r="BU371" s="85"/>
      <c r="BV371" s="85"/>
      <c r="BW371" s="84"/>
      <c r="BX371" s="84"/>
      <c r="BY371" s="84"/>
      <c r="BZ371" s="86"/>
      <c r="CA371" s="86"/>
      <c r="CB371" s="86"/>
      <c r="CC371" s="86"/>
      <c r="CD371" s="86"/>
      <c r="CE371" s="86"/>
      <c r="CF371" s="86"/>
      <c r="CG371" s="86"/>
      <c r="CH371" s="86"/>
      <c r="CI371" s="86"/>
      <c r="CJ371" s="86"/>
      <c r="CK371" s="86"/>
      <c r="CL371" s="86"/>
      <c r="CM371" s="86"/>
      <c r="CN371" s="86"/>
      <c r="CO371" s="86"/>
      <c r="CP371" s="86"/>
      <c r="CQ371" s="86"/>
      <c r="CR371" s="86"/>
      <c r="CS371" s="46" t="s">
        <v>4542</v>
      </c>
      <c r="CT371" s="86"/>
      <c r="CU371" s="86"/>
      <c r="CV371" s="86"/>
      <c r="CW371" s="86"/>
      <c r="CX371" s="86"/>
      <c r="CY371" s="86"/>
      <c r="CZ371" s="86"/>
      <c r="DA371" s="86"/>
      <c r="DB371" s="86"/>
      <c r="DC371" s="86"/>
      <c r="DD371" s="86"/>
      <c r="DE371" s="86"/>
    </row>
    <row r="372" spans="34:109" hidden="1">
      <c r="AH372" s="84"/>
      <c r="AI372" s="84"/>
      <c r="AJ372" s="84"/>
      <c r="AK372" s="84"/>
      <c r="AL372" s="40" t="str">
        <f t="shared" si="10"/>
        <v/>
      </c>
      <c r="AM372" s="40" t="str">
        <f t="shared" si="11"/>
        <v/>
      </c>
      <c r="AO372" s="84"/>
      <c r="AP372" s="36">
        <v>370</v>
      </c>
      <c r="AQ372" s="85"/>
      <c r="AR372" s="85"/>
      <c r="AS372" s="85"/>
      <c r="AT372" s="85"/>
      <c r="AU372" s="85"/>
      <c r="AV372" s="85"/>
      <c r="AW372" s="85"/>
      <c r="AX372" s="85"/>
      <c r="AY372" s="85"/>
      <c r="AZ372" s="85"/>
      <c r="BA372" s="85"/>
      <c r="BB372" s="85"/>
      <c r="BC372" s="85"/>
      <c r="BD372" s="85"/>
      <c r="BE372" s="85"/>
      <c r="BF372" s="85"/>
      <c r="BG372" s="85"/>
      <c r="BH372" s="85"/>
      <c r="BI372" s="85"/>
      <c r="BJ372" s="44" t="s">
        <v>4543</v>
      </c>
      <c r="BK372" s="85"/>
      <c r="BL372" s="85"/>
      <c r="BM372" s="85"/>
      <c r="BN372" s="85"/>
      <c r="BO372" s="85"/>
      <c r="BP372" s="85"/>
      <c r="BQ372" s="85"/>
      <c r="BR372" s="85"/>
      <c r="BS372" s="85"/>
      <c r="BT372" s="85"/>
      <c r="BU372" s="85"/>
      <c r="BV372" s="85"/>
      <c r="BW372" s="84"/>
      <c r="BX372" s="84"/>
      <c r="BY372" s="84"/>
      <c r="BZ372" s="86"/>
      <c r="CA372" s="86"/>
      <c r="CB372" s="86"/>
      <c r="CC372" s="86"/>
      <c r="CD372" s="86"/>
      <c r="CE372" s="86"/>
      <c r="CF372" s="86"/>
      <c r="CG372" s="86"/>
      <c r="CH372" s="86"/>
      <c r="CI372" s="86"/>
      <c r="CJ372" s="86"/>
      <c r="CK372" s="86"/>
      <c r="CL372" s="86"/>
      <c r="CM372" s="86"/>
      <c r="CN372" s="86"/>
      <c r="CO372" s="86"/>
      <c r="CP372" s="86"/>
      <c r="CQ372" s="86"/>
      <c r="CR372" s="86"/>
      <c r="CS372" s="46" t="s">
        <v>4544</v>
      </c>
      <c r="CT372" s="86"/>
      <c r="CU372" s="86"/>
      <c r="CV372" s="86"/>
      <c r="CW372" s="86"/>
      <c r="CX372" s="86"/>
      <c r="CY372" s="86"/>
      <c r="CZ372" s="86"/>
      <c r="DA372" s="86"/>
      <c r="DB372" s="86"/>
      <c r="DC372" s="86"/>
      <c r="DD372" s="86"/>
      <c r="DE372" s="86"/>
    </row>
    <row r="373" spans="34:109" hidden="1">
      <c r="AH373" s="84"/>
      <c r="AI373" s="84"/>
      <c r="AJ373" s="84"/>
      <c r="AK373" s="84"/>
      <c r="AL373" s="40" t="str">
        <f t="shared" si="10"/>
        <v/>
      </c>
      <c r="AM373" s="40" t="str">
        <f t="shared" si="11"/>
        <v/>
      </c>
      <c r="AO373" s="84"/>
      <c r="AP373" s="36">
        <v>371</v>
      </c>
      <c r="AQ373" s="85"/>
      <c r="AR373" s="85"/>
      <c r="AS373" s="85"/>
      <c r="AT373" s="85"/>
      <c r="AU373" s="85"/>
      <c r="AV373" s="85"/>
      <c r="AW373" s="85"/>
      <c r="AX373" s="85"/>
      <c r="AY373" s="85"/>
      <c r="AZ373" s="85"/>
      <c r="BA373" s="85"/>
      <c r="BB373" s="85"/>
      <c r="BC373" s="85"/>
      <c r="BD373" s="85"/>
      <c r="BE373" s="85"/>
      <c r="BF373" s="85"/>
      <c r="BG373" s="85"/>
      <c r="BH373" s="85"/>
      <c r="BI373" s="85"/>
      <c r="BJ373" s="44" t="s">
        <v>4545</v>
      </c>
      <c r="BK373" s="85"/>
      <c r="BL373" s="85"/>
      <c r="BM373" s="85"/>
      <c r="BN373" s="85"/>
      <c r="BO373" s="85"/>
      <c r="BP373" s="85"/>
      <c r="BQ373" s="85"/>
      <c r="BR373" s="85"/>
      <c r="BS373" s="85"/>
      <c r="BT373" s="85"/>
      <c r="BU373" s="85"/>
      <c r="BV373" s="85"/>
      <c r="BW373" s="84"/>
      <c r="BX373" s="84"/>
      <c r="BY373" s="84"/>
      <c r="BZ373" s="86"/>
      <c r="CA373" s="86"/>
      <c r="CB373" s="86"/>
      <c r="CC373" s="86"/>
      <c r="CD373" s="86"/>
      <c r="CE373" s="86"/>
      <c r="CF373" s="86"/>
      <c r="CG373" s="86"/>
      <c r="CH373" s="86"/>
      <c r="CI373" s="86"/>
      <c r="CJ373" s="86"/>
      <c r="CK373" s="86"/>
      <c r="CL373" s="86"/>
      <c r="CM373" s="86"/>
      <c r="CN373" s="86"/>
      <c r="CO373" s="86"/>
      <c r="CP373" s="86"/>
      <c r="CQ373" s="86"/>
      <c r="CR373" s="86"/>
      <c r="CS373" s="46" t="s">
        <v>4546</v>
      </c>
      <c r="CT373" s="86"/>
      <c r="CU373" s="86"/>
      <c r="CV373" s="86"/>
      <c r="CW373" s="86"/>
      <c r="CX373" s="86"/>
      <c r="CY373" s="86"/>
      <c r="CZ373" s="86"/>
      <c r="DA373" s="86"/>
      <c r="DB373" s="86"/>
      <c r="DC373" s="86"/>
      <c r="DD373" s="86"/>
      <c r="DE373" s="86"/>
    </row>
    <row r="374" spans="34:109" hidden="1">
      <c r="AH374" s="84"/>
      <c r="AI374" s="84"/>
      <c r="AJ374" s="84"/>
      <c r="AK374" s="84"/>
      <c r="AL374" s="40" t="str">
        <f t="shared" si="10"/>
        <v/>
      </c>
      <c r="AM374" s="40" t="str">
        <f t="shared" si="11"/>
        <v/>
      </c>
      <c r="AO374" s="84"/>
      <c r="AP374" s="36">
        <v>372</v>
      </c>
      <c r="AQ374" s="85"/>
      <c r="AR374" s="85"/>
      <c r="AS374" s="85"/>
      <c r="AT374" s="85"/>
      <c r="AU374" s="85"/>
      <c r="AV374" s="85"/>
      <c r="AW374" s="85"/>
      <c r="AX374" s="85"/>
      <c r="AY374" s="85"/>
      <c r="AZ374" s="85"/>
      <c r="BA374" s="85"/>
      <c r="BB374" s="85"/>
      <c r="BC374" s="85"/>
      <c r="BD374" s="85"/>
      <c r="BE374" s="85"/>
      <c r="BF374" s="85"/>
      <c r="BG374" s="85"/>
      <c r="BH374" s="85"/>
      <c r="BI374" s="85"/>
      <c r="BJ374" s="44" t="s">
        <v>4547</v>
      </c>
      <c r="BK374" s="85"/>
      <c r="BL374" s="85"/>
      <c r="BM374" s="85"/>
      <c r="BN374" s="85"/>
      <c r="BO374" s="85"/>
      <c r="BP374" s="85"/>
      <c r="BQ374" s="85"/>
      <c r="BR374" s="85"/>
      <c r="BS374" s="85"/>
      <c r="BT374" s="85"/>
      <c r="BU374" s="85"/>
      <c r="BV374" s="85"/>
      <c r="BW374" s="84"/>
      <c r="BX374" s="84"/>
      <c r="BY374" s="84"/>
      <c r="BZ374" s="86"/>
      <c r="CA374" s="86"/>
      <c r="CB374" s="86"/>
      <c r="CC374" s="86"/>
      <c r="CD374" s="86"/>
      <c r="CE374" s="86"/>
      <c r="CF374" s="86"/>
      <c r="CG374" s="86"/>
      <c r="CH374" s="86"/>
      <c r="CI374" s="86"/>
      <c r="CJ374" s="86"/>
      <c r="CK374" s="86"/>
      <c r="CL374" s="86"/>
      <c r="CM374" s="86"/>
      <c r="CN374" s="86"/>
      <c r="CO374" s="86"/>
      <c r="CP374" s="86"/>
      <c r="CQ374" s="86"/>
      <c r="CR374" s="86"/>
      <c r="CS374" s="46" t="s">
        <v>4548</v>
      </c>
      <c r="CT374" s="86"/>
      <c r="CU374" s="86"/>
      <c r="CV374" s="86"/>
      <c r="CW374" s="86"/>
      <c r="CX374" s="86"/>
      <c r="CY374" s="86"/>
      <c r="CZ374" s="86"/>
      <c r="DA374" s="86"/>
      <c r="DB374" s="86"/>
      <c r="DC374" s="86"/>
      <c r="DD374" s="86"/>
      <c r="DE374" s="86"/>
    </row>
    <row r="375" spans="34:109" hidden="1">
      <c r="AH375" s="36"/>
      <c r="AI375" s="36"/>
      <c r="AJ375" s="36"/>
      <c r="AK375" s="36"/>
      <c r="AL375" s="40" t="str">
        <f t="shared" si="10"/>
        <v/>
      </c>
      <c r="AM375" s="40" t="str">
        <f t="shared" si="11"/>
        <v/>
      </c>
      <c r="AO375" s="36"/>
      <c r="AP375" s="36">
        <v>373</v>
      </c>
      <c r="AQ375" s="44"/>
      <c r="AR375" s="44"/>
      <c r="AS375" s="44"/>
      <c r="AT375" s="44"/>
      <c r="AU375" s="44"/>
      <c r="AV375" s="44"/>
      <c r="AW375" s="44"/>
      <c r="AX375" s="44"/>
      <c r="AY375" s="44"/>
      <c r="AZ375" s="44"/>
      <c r="BA375" s="44"/>
      <c r="BB375" s="44"/>
      <c r="BC375" s="44"/>
      <c r="BD375" s="44"/>
      <c r="BE375" s="44"/>
      <c r="BF375" s="44"/>
      <c r="BG375" s="44"/>
      <c r="BH375" s="44"/>
      <c r="BI375" s="44"/>
      <c r="BJ375" s="44" t="s">
        <v>4549</v>
      </c>
      <c r="BK375" s="44"/>
      <c r="BL375" s="44"/>
      <c r="BM375" s="44"/>
      <c r="BN375" s="44"/>
      <c r="BO375" s="44"/>
      <c r="BP375" s="44"/>
      <c r="BQ375" s="44"/>
      <c r="BR375" s="44"/>
      <c r="BS375" s="44"/>
      <c r="BT375" s="44"/>
      <c r="BU375" s="44"/>
      <c r="BV375" s="44"/>
      <c r="BW375" s="36"/>
      <c r="BX375" s="36"/>
      <c r="BY375" s="36"/>
      <c r="BZ375" s="46"/>
      <c r="CA375" s="46"/>
      <c r="CB375" s="46"/>
      <c r="CC375" s="46"/>
      <c r="CD375" s="46"/>
      <c r="CE375" s="46"/>
      <c r="CF375" s="46"/>
      <c r="CG375" s="46"/>
      <c r="CH375" s="46"/>
      <c r="CI375" s="46"/>
      <c r="CJ375" s="46"/>
      <c r="CK375" s="46"/>
      <c r="CL375" s="46"/>
      <c r="CM375" s="46"/>
      <c r="CN375" s="46"/>
      <c r="CO375" s="46"/>
      <c r="CP375" s="46"/>
      <c r="CQ375" s="46"/>
      <c r="CR375" s="46"/>
      <c r="CS375" s="46" t="s">
        <v>4550</v>
      </c>
      <c r="CT375" s="46"/>
      <c r="CU375" s="46"/>
      <c r="CV375" s="46"/>
      <c r="CW375" s="46"/>
      <c r="CX375" s="46"/>
      <c r="CY375" s="46"/>
      <c r="CZ375" s="46"/>
      <c r="DA375" s="46"/>
      <c r="DB375" s="46"/>
      <c r="DC375" s="46"/>
      <c r="DD375" s="46"/>
      <c r="DE375" s="46"/>
    </row>
    <row r="376" spans="34:109" hidden="1">
      <c r="AH376" s="36"/>
      <c r="AI376" s="36"/>
      <c r="AJ376" s="36"/>
      <c r="AK376" s="36"/>
      <c r="AL376" s="40" t="str">
        <f t="shared" si="10"/>
        <v/>
      </c>
      <c r="AM376" s="40" t="str">
        <f t="shared" si="11"/>
        <v/>
      </c>
      <c r="AO376" s="36"/>
      <c r="AP376" s="36">
        <v>374</v>
      </c>
      <c r="AQ376" s="44"/>
      <c r="AR376" s="44"/>
      <c r="AS376" s="44"/>
      <c r="AT376" s="44"/>
      <c r="AU376" s="44"/>
      <c r="AV376" s="44"/>
      <c r="AW376" s="44"/>
      <c r="AX376" s="44"/>
      <c r="AY376" s="44"/>
      <c r="AZ376" s="44"/>
      <c r="BA376" s="44"/>
      <c r="BB376" s="44"/>
      <c r="BC376" s="44"/>
      <c r="BD376" s="44"/>
      <c r="BE376" s="44"/>
      <c r="BF376" s="44"/>
      <c r="BG376" s="44"/>
      <c r="BH376" s="44"/>
      <c r="BI376" s="44"/>
      <c r="BJ376" s="44" t="s">
        <v>4551</v>
      </c>
      <c r="BK376" s="44"/>
      <c r="BL376" s="44"/>
      <c r="BM376" s="44"/>
      <c r="BN376" s="44"/>
      <c r="BO376" s="44"/>
      <c r="BP376" s="44"/>
      <c r="BQ376" s="44"/>
      <c r="BR376" s="44"/>
      <c r="BS376" s="44"/>
      <c r="BT376" s="44"/>
      <c r="BU376" s="44"/>
      <c r="BV376" s="44"/>
      <c r="BW376" s="36"/>
      <c r="BX376" s="36"/>
      <c r="BY376" s="36"/>
      <c r="BZ376" s="46"/>
      <c r="CA376" s="46"/>
      <c r="CB376" s="46"/>
      <c r="CC376" s="46"/>
      <c r="CD376" s="46"/>
      <c r="CE376" s="46"/>
      <c r="CF376" s="46"/>
      <c r="CG376" s="46"/>
      <c r="CH376" s="46"/>
      <c r="CI376" s="46"/>
      <c r="CJ376" s="46"/>
      <c r="CK376" s="46"/>
      <c r="CL376" s="46"/>
      <c r="CM376" s="46"/>
      <c r="CN376" s="46"/>
      <c r="CO376" s="46"/>
      <c r="CP376" s="46"/>
      <c r="CQ376" s="46"/>
      <c r="CR376" s="46"/>
      <c r="CS376" s="46" t="s">
        <v>4552</v>
      </c>
      <c r="CT376" s="46"/>
      <c r="CU376" s="46"/>
      <c r="CV376" s="46"/>
      <c r="CW376" s="46"/>
      <c r="CX376" s="46"/>
      <c r="CY376" s="46"/>
      <c r="CZ376" s="46"/>
      <c r="DA376" s="46"/>
      <c r="DB376" s="46"/>
      <c r="DC376" s="46"/>
      <c r="DD376" s="46"/>
      <c r="DE376" s="46"/>
    </row>
    <row r="377" spans="34:109" hidden="1">
      <c r="AH377" s="84"/>
      <c r="AI377" s="84"/>
      <c r="AJ377" s="84"/>
      <c r="AK377" s="84"/>
      <c r="AL377" s="40" t="str">
        <f t="shared" si="10"/>
        <v/>
      </c>
      <c r="AM377" s="40" t="str">
        <f t="shared" si="11"/>
        <v/>
      </c>
      <c r="AO377" s="84"/>
      <c r="AP377" s="36">
        <v>375</v>
      </c>
      <c r="AQ377" s="85"/>
      <c r="AR377" s="85"/>
      <c r="AS377" s="85"/>
      <c r="AT377" s="85"/>
      <c r="AU377" s="85"/>
      <c r="AV377" s="85"/>
      <c r="AW377" s="85"/>
      <c r="AX377" s="85"/>
      <c r="AY377" s="85"/>
      <c r="AZ377" s="85"/>
      <c r="BA377" s="85"/>
      <c r="BB377" s="85"/>
      <c r="BC377" s="85"/>
      <c r="BD377" s="85"/>
      <c r="BE377" s="85"/>
      <c r="BF377" s="85"/>
      <c r="BG377" s="85"/>
      <c r="BH377" s="85"/>
      <c r="BI377" s="85"/>
      <c r="BJ377" s="44" t="s">
        <v>4553</v>
      </c>
      <c r="BK377" s="85"/>
      <c r="BL377" s="85"/>
      <c r="BM377" s="85"/>
      <c r="BN377" s="85"/>
      <c r="BO377" s="85"/>
      <c r="BP377" s="85"/>
      <c r="BQ377" s="85"/>
      <c r="BR377" s="85"/>
      <c r="BS377" s="85"/>
      <c r="BT377" s="85"/>
      <c r="BU377" s="85"/>
      <c r="BV377" s="85"/>
      <c r="BW377" s="84"/>
      <c r="BX377" s="84"/>
      <c r="BY377" s="84"/>
      <c r="BZ377" s="86"/>
      <c r="CA377" s="86"/>
      <c r="CB377" s="86"/>
      <c r="CC377" s="86"/>
      <c r="CD377" s="86"/>
      <c r="CE377" s="86"/>
      <c r="CF377" s="86"/>
      <c r="CG377" s="86"/>
      <c r="CH377" s="86"/>
      <c r="CI377" s="86"/>
      <c r="CJ377" s="86"/>
      <c r="CK377" s="86"/>
      <c r="CL377" s="86"/>
      <c r="CM377" s="86"/>
      <c r="CN377" s="86"/>
      <c r="CO377" s="86"/>
      <c r="CP377" s="86"/>
      <c r="CQ377" s="86"/>
      <c r="CR377" s="86"/>
      <c r="CS377" s="46" t="s">
        <v>4554</v>
      </c>
      <c r="CT377" s="86"/>
      <c r="CU377" s="86"/>
      <c r="CV377" s="86"/>
      <c r="CW377" s="86"/>
      <c r="CX377" s="86"/>
      <c r="CY377" s="86"/>
      <c r="CZ377" s="86"/>
      <c r="DA377" s="86"/>
      <c r="DB377" s="86"/>
      <c r="DC377" s="86"/>
      <c r="DD377" s="86"/>
      <c r="DE377" s="86"/>
    </row>
    <row r="378" spans="34:109" hidden="1">
      <c r="AH378" s="84"/>
      <c r="AI378" s="84"/>
      <c r="AJ378" s="84"/>
      <c r="AK378" s="84"/>
      <c r="AL378" s="40" t="str">
        <f t="shared" si="10"/>
        <v/>
      </c>
      <c r="AM378" s="40" t="str">
        <f t="shared" si="11"/>
        <v/>
      </c>
      <c r="AO378" s="84"/>
      <c r="AP378" s="36">
        <v>376</v>
      </c>
      <c r="AQ378" s="85"/>
      <c r="AR378" s="85"/>
      <c r="AS378" s="85"/>
      <c r="AT378" s="85"/>
      <c r="AU378" s="85"/>
      <c r="AV378" s="85"/>
      <c r="AW378" s="85"/>
      <c r="AX378" s="85"/>
      <c r="AY378" s="85"/>
      <c r="AZ378" s="85"/>
      <c r="BA378" s="85"/>
      <c r="BB378" s="85"/>
      <c r="BC378" s="85"/>
      <c r="BD378" s="85"/>
      <c r="BE378" s="85"/>
      <c r="BF378" s="85"/>
      <c r="BG378" s="85"/>
      <c r="BH378" s="85"/>
      <c r="BI378" s="85"/>
      <c r="BJ378" s="44" t="s">
        <v>4555</v>
      </c>
      <c r="BK378" s="85"/>
      <c r="BL378" s="85"/>
      <c r="BM378" s="85"/>
      <c r="BN378" s="85"/>
      <c r="BO378" s="85"/>
      <c r="BP378" s="85"/>
      <c r="BQ378" s="85"/>
      <c r="BR378" s="85"/>
      <c r="BS378" s="85"/>
      <c r="BT378" s="85"/>
      <c r="BU378" s="85"/>
      <c r="BV378" s="85"/>
      <c r="BW378" s="84"/>
      <c r="BX378" s="84"/>
      <c r="BY378" s="84"/>
      <c r="BZ378" s="86"/>
      <c r="CA378" s="86"/>
      <c r="CB378" s="86"/>
      <c r="CC378" s="86"/>
      <c r="CD378" s="86"/>
      <c r="CE378" s="86"/>
      <c r="CF378" s="86"/>
      <c r="CG378" s="86"/>
      <c r="CH378" s="86"/>
      <c r="CI378" s="86"/>
      <c r="CJ378" s="86"/>
      <c r="CK378" s="86"/>
      <c r="CL378" s="86"/>
      <c r="CM378" s="86"/>
      <c r="CN378" s="86"/>
      <c r="CO378" s="86"/>
      <c r="CP378" s="86"/>
      <c r="CQ378" s="86"/>
      <c r="CR378" s="86"/>
      <c r="CS378" s="46" t="s">
        <v>4556</v>
      </c>
      <c r="CT378" s="86"/>
      <c r="CU378" s="86"/>
      <c r="CV378" s="86"/>
      <c r="CW378" s="86"/>
      <c r="CX378" s="86"/>
      <c r="CY378" s="86"/>
      <c r="CZ378" s="86"/>
      <c r="DA378" s="86"/>
      <c r="DB378" s="86"/>
      <c r="DC378" s="86"/>
      <c r="DD378" s="86"/>
      <c r="DE378" s="86"/>
    </row>
    <row r="379" spans="34:109" hidden="1">
      <c r="AH379" s="84"/>
      <c r="AI379" s="84"/>
      <c r="AJ379" s="84"/>
      <c r="AK379" s="84"/>
      <c r="AL379" s="40" t="str">
        <f t="shared" si="10"/>
        <v/>
      </c>
      <c r="AM379" s="40" t="str">
        <f t="shared" si="11"/>
        <v/>
      </c>
      <c r="AO379" s="84"/>
      <c r="AP379" s="36">
        <v>377</v>
      </c>
      <c r="AQ379" s="85"/>
      <c r="AR379" s="85"/>
      <c r="AS379" s="85"/>
      <c r="AT379" s="85"/>
      <c r="AU379" s="85"/>
      <c r="AV379" s="85"/>
      <c r="AW379" s="85"/>
      <c r="AX379" s="85"/>
      <c r="AY379" s="85"/>
      <c r="AZ379" s="85"/>
      <c r="BA379" s="85"/>
      <c r="BB379" s="85"/>
      <c r="BC379" s="85"/>
      <c r="BD379" s="85"/>
      <c r="BE379" s="85"/>
      <c r="BF379" s="85"/>
      <c r="BG379" s="85"/>
      <c r="BH379" s="85"/>
      <c r="BI379" s="85"/>
      <c r="BJ379" s="44" t="s">
        <v>4557</v>
      </c>
      <c r="BK379" s="85"/>
      <c r="BL379" s="85"/>
      <c r="BM379" s="85"/>
      <c r="BN379" s="85"/>
      <c r="BO379" s="85"/>
      <c r="BP379" s="85"/>
      <c r="BQ379" s="85"/>
      <c r="BR379" s="85"/>
      <c r="BS379" s="85"/>
      <c r="BT379" s="85"/>
      <c r="BU379" s="85"/>
      <c r="BV379" s="85"/>
      <c r="BW379" s="84"/>
      <c r="BX379" s="84"/>
      <c r="BY379" s="84"/>
      <c r="BZ379" s="86"/>
      <c r="CA379" s="86"/>
      <c r="CB379" s="86"/>
      <c r="CC379" s="86"/>
      <c r="CD379" s="86"/>
      <c r="CE379" s="86"/>
      <c r="CF379" s="86"/>
      <c r="CG379" s="86"/>
      <c r="CH379" s="86"/>
      <c r="CI379" s="86"/>
      <c r="CJ379" s="86"/>
      <c r="CK379" s="86"/>
      <c r="CL379" s="86"/>
      <c r="CM379" s="86"/>
      <c r="CN379" s="86"/>
      <c r="CO379" s="86"/>
      <c r="CP379" s="86"/>
      <c r="CQ379" s="86"/>
      <c r="CR379" s="86"/>
      <c r="CS379" s="46" t="s">
        <v>4558</v>
      </c>
      <c r="CT379" s="86"/>
      <c r="CU379" s="86"/>
      <c r="CV379" s="86"/>
      <c r="CW379" s="86"/>
      <c r="CX379" s="86"/>
      <c r="CY379" s="86"/>
      <c r="CZ379" s="86"/>
      <c r="DA379" s="86"/>
      <c r="DB379" s="86"/>
      <c r="DC379" s="86"/>
      <c r="DD379" s="86"/>
      <c r="DE379" s="86"/>
    </row>
    <row r="380" spans="34:109" hidden="1">
      <c r="AH380" s="84"/>
      <c r="AI380" s="84"/>
      <c r="AJ380" s="84"/>
      <c r="AK380" s="84"/>
      <c r="AL380" s="40" t="str">
        <f t="shared" si="10"/>
        <v/>
      </c>
      <c r="AM380" s="40" t="str">
        <f t="shared" si="11"/>
        <v/>
      </c>
      <c r="AO380" s="84"/>
      <c r="AP380" s="36">
        <v>378</v>
      </c>
      <c r="AQ380" s="85"/>
      <c r="AR380" s="85"/>
      <c r="AS380" s="85"/>
      <c r="AT380" s="85"/>
      <c r="AU380" s="85"/>
      <c r="AV380" s="85"/>
      <c r="AW380" s="85"/>
      <c r="AX380" s="85"/>
      <c r="AY380" s="85"/>
      <c r="AZ380" s="85"/>
      <c r="BA380" s="85"/>
      <c r="BB380" s="85"/>
      <c r="BC380" s="85"/>
      <c r="BD380" s="85"/>
      <c r="BE380" s="85"/>
      <c r="BF380" s="85"/>
      <c r="BG380" s="85"/>
      <c r="BH380" s="85"/>
      <c r="BI380" s="85"/>
      <c r="BJ380" s="44" t="s">
        <v>4559</v>
      </c>
      <c r="BK380" s="85"/>
      <c r="BL380" s="85"/>
      <c r="BM380" s="85"/>
      <c r="BN380" s="85"/>
      <c r="BO380" s="85"/>
      <c r="BP380" s="85"/>
      <c r="BQ380" s="85"/>
      <c r="BR380" s="85"/>
      <c r="BS380" s="85"/>
      <c r="BT380" s="85"/>
      <c r="BU380" s="85"/>
      <c r="BV380" s="85"/>
      <c r="BW380" s="84"/>
      <c r="BX380" s="84"/>
      <c r="BY380" s="84"/>
      <c r="BZ380" s="86"/>
      <c r="CA380" s="86"/>
      <c r="CB380" s="86"/>
      <c r="CC380" s="86"/>
      <c r="CD380" s="86"/>
      <c r="CE380" s="86"/>
      <c r="CF380" s="86"/>
      <c r="CG380" s="86"/>
      <c r="CH380" s="86"/>
      <c r="CI380" s="86"/>
      <c r="CJ380" s="86"/>
      <c r="CK380" s="86"/>
      <c r="CL380" s="86"/>
      <c r="CM380" s="86"/>
      <c r="CN380" s="86"/>
      <c r="CO380" s="86"/>
      <c r="CP380" s="86"/>
      <c r="CQ380" s="86"/>
      <c r="CR380" s="86"/>
      <c r="CS380" s="46" t="s">
        <v>4560</v>
      </c>
      <c r="CT380" s="86"/>
      <c r="CU380" s="86"/>
      <c r="CV380" s="86"/>
      <c r="CW380" s="86"/>
      <c r="CX380" s="86"/>
      <c r="CY380" s="86"/>
      <c r="CZ380" s="86"/>
      <c r="DA380" s="86"/>
      <c r="DB380" s="86"/>
      <c r="DC380" s="86"/>
      <c r="DD380" s="86"/>
      <c r="DE380" s="86"/>
    </row>
    <row r="381" spans="34:109" hidden="1">
      <c r="AH381" s="84"/>
      <c r="AI381" s="84"/>
      <c r="AJ381" s="84"/>
      <c r="AK381" s="84"/>
      <c r="AL381" s="40" t="str">
        <f t="shared" si="10"/>
        <v/>
      </c>
      <c r="AM381" s="40" t="str">
        <f t="shared" si="11"/>
        <v/>
      </c>
      <c r="AO381" s="84"/>
      <c r="AP381" s="36">
        <v>379</v>
      </c>
      <c r="AQ381" s="85"/>
      <c r="AR381" s="85"/>
      <c r="AS381" s="85"/>
      <c r="AT381" s="85"/>
      <c r="AU381" s="85"/>
      <c r="AV381" s="85"/>
      <c r="AW381" s="85"/>
      <c r="AX381" s="85"/>
      <c r="AY381" s="85"/>
      <c r="AZ381" s="85"/>
      <c r="BA381" s="85"/>
      <c r="BB381" s="85"/>
      <c r="BC381" s="85"/>
      <c r="BD381" s="85"/>
      <c r="BE381" s="85"/>
      <c r="BF381" s="85"/>
      <c r="BG381" s="85"/>
      <c r="BH381" s="85"/>
      <c r="BI381" s="85"/>
      <c r="BJ381" s="44" t="s">
        <v>4561</v>
      </c>
      <c r="BK381" s="85"/>
      <c r="BL381" s="85"/>
      <c r="BM381" s="85"/>
      <c r="BN381" s="85"/>
      <c r="BO381" s="85"/>
      <c r="BP381" s="85"/>
      <c r="BQ381" s="85"/>
      <c r="BR381" s="85"/>
      <c r="BS381" s="85"/>
      <c r="BT381" s="85"/>
      <c r="BU381" s="85"/>
      <c r="BV381" s="85"/>
      <c r="BW381" s="84"/>
      <c r="BX381" s="84"/>
      <c r="BY381" s="84"/>
      <c r="BZ381" s="86"/>
      <c r="CA381" s="86"/>
      <c r="CB381" s="86"/>
      <c r="CC381" s="86"/>
      <c r="CD381" s="86"/>
      <c r="CE381" s="86"/>
      <c r="CF381" s="86"/>
      <c r="CG381" s="86"/>
      <c r="CH381" s="86"/>
      <c r="CI381" s="86"/>
      <c r="CJ381" s="86"/>
      <c r="CK381" s="86"/>
      <c r="CL381" s="86"/>
      <c r="CM381" s="86"/>
      <c r="CN381" s="86"/>
      <c r="CO381" s="86"/>
      <c r="CP381" s="86"/>
      <c r="CQ381" s="86"/>
      <c r="CR381" s="86"/>
      <c r="CS381" s="46" t="s">
        <v>4562</v>
      </c>
      <c r="CT381" s="86"/>
      <c r="CU381" s="86"/>
      <c r="CV381" s="86"/>
      <c r="CW381" s="86"/>
      <c r="CX381" s="86"/>
      <c r="CY381" s="86"/>
      <c r="CZ381" s="86"/>
      <c r="DA381" s="86"/>
      <c r="DB381" s="86"/>
      <c r="DC381" s="86"/>
      <c r="DD381" s="86"/>
      <c r="DE381" s="86"/>
    </row>
    <row r="382" spans="34:109" hidden="1">
      <c r="AH382" s="84"/>
      <c r="AI382" s="84"/>
      <c r="AJ382" s="84"/>
      <c r="AK382" s="84"/>
      <c r="AL382" s="40" t="str">
        <f t="shared" si="10"/>
        <v/>
      </c>
      <c r="AM382" s="40" t="str">
        <f t="shared" si="11"/>
        <v/>
      </c>
      <c r="AO382" s="84"/>
      <c r="AP382" s="36">
        <v>380</v>
      </c>
      <c r="AQ382" s="85"/>
      <c r="AR382" s="85"/>
      <c r="AS382" s="85"/>
      <c r="AT382" s="85"/>
      <c r="AU382" s="85"/>
      <c r="AV382" s="85"/>
      <c r="AW382" s="85"/>
      <c r="AX382" s="85"/>
      <c r="AY382" s="85"/>
      <c r="AZ382" s="85"/>
      <c r="BA382" s="85"/>
      <c r="BB382" s="85"/>
      <c r="BC382" s="85"/>
      <c r="BD382" s="85"/>
      <c r="BE382" s="85"/>
      <c r="BF382" s="85"/>
      <c r="BG382" s="85"/>
      <c r="BH382" s="85"/>
      <c r="BI382" s="85"/>
      <c r="BJ382" s="44" t="s">
        <v>4563</v>
      </c>
      <c r="BK382" s="85"/>
      <c r="BL382" s="85"/>
      <c r="BM382" s="85"/>
      <c r="BN382" s="85"/>
      <c r="BO382" s="85"/>
      <c r="BP382" s="85"/>
      <c r="BQ382" s="85"/>
      <c r="BR382" s="85"/>
      <c r="BS382" s="85"/>
      <c r="BT382" s="85"/>
      <c r="BU382" s="85"/>
      <c r="BV382" s="85"/>
      <c r="BW382" s="84"/>
      <c r="BX382" s="84"/>
      <c r="BY382" s="84"/>
      <c r="BZ382" s="86"/>
      <c r="CA382" s="86"/>
      <c r="CB382" s="86"/>
      <c r="CC382" s="86"/>
      <c r="CD382" s="86"/>
      <c r="CE382" s="86"/>
      <c r="CF382" s="86"/>
      <c r="CG382" s="86"/>
      <c r="CH382" s="86"/>
      <c r="CI382" s="86"/>
      <c r="CJ382" s="86"/>
      <c r="CK382" s="86"/>
      <c r="CL382" s="86"/>
      <c r="CM382" s="86"/>
      <c r="CN382" s="86"/>
      <c r="CO382" s="86"/>
      <c r="CP382" s="86"/>
      <c r="CQ382" s="86"/>
      <c r="CR382" s="86"/>
      <c r="CS382" s="46" t="s">
        <v>4564</v>
      </c>
      <c r="CT382" s="86"/>
      <c r="CU382" s="86"/>
      <c r="CV382" s="86"/>
      <c r="CW382" s="86"/>
      <c r="CX382" s="86"/>
      <c r="CY382" s="86"/>
      <c r="CZ382" s="86"/>
      <c r="DA382" s="86"/>
      <c r="DB382" s="86"/>
      <c r="DC382" s="86"/>
      <c r="DD382" s="86"/>
      <c r="DE382" s="86"/>
    </row>
    <row r="383" spans="34:109" hidden="1">
      <c r="AH383" s="84"/>
      <c r="AI383" s="84"/>
      <c r="AJ383" s="84"/>
      <c r="AK383" s="84"/>
      <c r="AL383" s="40" t="str">
        <f t="shared" si="10"/>
        <v/>
      </c>
      <c r="AM383" s="40" t="str">
        <f t="shared" si="11"/>
        <v/>
      </c>
      <c r="AO383" s="84"/>
      <c r="AP383" s="36">
        <v>381</v>
      </c>
      <c r="AQ383" s="85"/>
      <c r="AR383" s="85"/>
      <c r="AS383" s="85"/>
      <c r="AT383" s="85"/>
      <c r="AU383" s="85"/>
      <c r="AV383" s="85"/>
      <c r="AW383" s="85"/>
      <c r="AX383" s="85"/>
      <c r="AY383" s="85"/>
      <c r="AZ383" s="85"/>
      <c r="BA383" s="85"/>
      <c r="BB383" s="85"/>
      <c r="BC383" s="85"/>
      <c r="BD383" s="85"/>
      <c r="BE383" s="85"/>
      <c r="BF383" s="85"/>
      <c r="BG383" s="85"/>
      <c r="BH383" s="85"/>
      <c r="BI383" s="85"/>
      <c r="BJ383" s="44" t="s">
        <v>4565</v>
      </c>
      <c r="BK383" s="85"/>
      <c r="BL383" s="85"/>
      <c r="BM383" s="85"/>
      <c r="BN383" s="85"/>
      <c r="BO383" s="85"/>
      <c r="BP383" s="85"/>
      <c r="BQ383" s="85"/>
      <c r="BR383" s="85"/>
      <c r="BS383" s="85"/>
      <c r="BT383" s="85"/>
      <c r="BU383" s="85"/>
      <c r="BV383" s="85"/>
      <c r="BW383" s="84"/>
      <c r="BX383" s="84"/>
      <c r="BY383" s="84"/>
      <c r="BZ383" s="86"/>
      <c r="CA383" s="86"/>
      <c r="CB383" s="86"/>
      <c r="CC383" s="86"/>
      <c r="CD383" s="86"/>
      <c r="CE383" s="86"/>
      <c r="CF383" s="86"/>
      <c r="CG383" s="86"/>
      <c r="CH383" s="86"/>
      <c r="CI383" s="86"/>
      <c r="CJ383" s="86"/>
      <c r="CK383" s="86"/>
      <c r="CL383" s="86"/>
      <c r="CM383" s="86"/>
      <c r="CN383" s="86"/>
      <c r="CO383" s="86"/>
      <c r="CP383" s="86"/>
      <c r="CQ383" s="86"/>
      <c r="CR383" s="86"/>
      <c r="CS383" s="46" t="s">
        <v>4566</v>
      </c>
      <c r="CT383" s="86"/>
      <c r="CU383" s="86"/>
      <c r="CV383" s="86"/>
      <c r="CW383" s="86"/>
      <c r="CX383" s="86"/>
      <c r="CY383" s="86"/>
      <c r="CZ383" s="86"/>
      <c r="DA383" s="86"/>
      <c r="DB383" s="86"/>
      <c r="DC383" s="86"/>
      <c r="DD383" s="86"/>
      <c r="DE383" s="86"/>
    </row>
    <row r="384" spans="34:109" hidden="1">
      <c r="AH384" s="84"/>
      <c r="AI384" s="84"/>
      <c r="AJ384" s="84"/>
      <c r="AK384" s="84"/>
      <c r="AL384" s="40" t="str">
        <f t="shared" si="10"/>
        <v/>
      </c>
      <c r="AM384" s="40" t="str">
        <f t="shared" si="11"/>
        <v/>
      </c>
      <c r="AO384" s="84"/>
      <c r="AP384" s="36">
        <v>382</v>
      </c>
      <c r="AQ384" s="85"/>
      <c r="AR384" s="85"/>
      <c r="AS384" s="85"/>
      <c r="AT384" s="85"/>
      <c r="AU384" s="85"/>
      <c r="AV384" s="85"/>
      <c r="AW384" s="85"/>
      <c r="AX384" s="85"/>
      <c r="AY384" s="85"/>
      <c r="AZ384" s="85"/>
      <c r="BA384" s="85"/>
      <c r="BB384" s="85"/>
      <c r="BC384" s="85"/>
      <c r="BD384" s="85"/>
      <c r="BE384" s="85"/>
      <c r="BF384" s="85"/>
      <c r="BG384" s="85"/>
      <c r="BH384" s="85"/>
      <c r="BI384" s="85"/>
      <c r="BJ384" s="44" t="s">
        <v>4567</v>
      </c>
      <c r="BK384" s="85"/>
      <c r="BL384" s="85"/>
      <c r="BM384" s="85"/>
      <c r="BN384" s="85"/>
      <c r="BO384" s="85"/>
      <c r="BP384" s="85"/>
      <c r="BQ384" s="85"/>
      <c r="BR384" s="85"/>
      <c r="BS384" s="85"/>
      <c r="BT384" s="85"/>
      <c r="BU384" s="85"/>
      <c r="BV384" s="85"/>
      <c r="BW384" s="84"/>
      <c r="BX384" s="84"/>
      <c r="BY384" s="84"/>
      <c r="BZ384" s="86"/>
      <c r="CA384" s="86"/>
      <c r="CB384" s="86"/>
      <c r="CC384" s="86"/>
      <c r="CD384" s="86"/>
      <c r="CE384" s="86"/>
      <c r="CF384" s="86"/>
      <c r="CG384" s="86"/>
      <c r="CH384" s="86"/>
      <c r="CI384" s="86"/>
      <c r="CJ384" s="86"/>
      <c r="CK384" s="86"/>
      <c r="CL384" s="86"/>
      <c r="CM384" s="86"/>
      <c r="CN384" s="86"/>
      <c r="CO384" s="86"/>
      <c r="CP384" s="86"/>
      <c r="CQ384" s="86"/>
      <c r="CR384" s="86"/>
      <c r="CS384" s="46" t="s">
        <v>4568</v>
      </c>
      <c r="CT384" s="86"/>
      <c r="CU384" s="86"/>
      <c r="CV384" s="86"/>
      <c r="CW384" s="86"/>
      <c r="CX384" s="86"/>
      <c r="CY384" s="86"/>
      <c r="CZ384" s="86"/>
      <c r="DA384" s="86"/>
      <c r="DB384" s="86"/>
      <c r="DC384" s="86"/>
      <c r="DD384" s="86"/>
      <c r="DE384" s="86"/>
    </row>
    <row r="385" spans="34:109" hidden="1">
      <c r="AH385" s="84"/>
      <c r="AI385" s="84"/>
      <c r="AJ385" s="84"/>
      <c r="AK385" s="84"/>
      <c r="AL385" s="40" t="str">
        <f t="shared" si="10"/>
        <v/>
      </c>
      <c r="AM385" s="40" t="str">
        <f t="shared" si="11"/>
        <v/>
      </c>
      <c r="AO385" s="84"/>
      <c r="AP385" s="36">
        <v>383</v>
      </c>
      <c r="AQ385" s="85"/>
      <c r="AR385" s="85"/>
      <c r="AS385" s="85"/>
      <c r="AT385" s="85"/>
      <c r="AU385" s="85"/>
      <c r="AV385" s="85"/>
      <c r="AW385" s="85"/>
      <c r="AX385" s="85"/>
      <c r="AY385" s="85"/>
      <c r="AZ385" s="85"/>
      <c r="BA385" s="85"/>
      <c r="BB385" s="85"/>
      <c r="BC385" s="85"/>
      <c r="BD385" s="85"/>
      <c r="BE385" s="85"/>
      <c r="BF385" s="85"/>
      <c r="BG385" s="85"/>
      <c r="BH385" s="85"/>
      <c r="BI385" s="85"/>
      <c r="BJ385" s="44" t="s">
        <v>4569</v>
      </c>
      <c r="BK385" s="85"/>
      <c r="BL385" s="85"/>
      <c r="BM385" s="85"/>
      <c r="BN385" s="85"/>
      <c r="BO385" s="85"/>
      <c r="BP385" s="85"/>
      <c r="BQ385" s="85"/>
      <c r="BR385" s="85"/>
      <c r="BS385" s="85"/>
      <c r="BT385" s="85"/>
      <c r="BU385" s="85"/>
      <c r="BV385" s="85"/>
      <c r="BW385" s="84"/>
      <c r="BX385" s="84"/>
      <c r="BY385" s="84"/>
      <c r="BZ385" s="86"/>
      <c r="CA385" s="86"/>
      <c r="CB385" s="86"/>
      <c r="CC385" s="86"/>
      <c r="CD385" s="86"/>
      <c r="CE385" s="86"/>
      <c r="CF385" s="86"/>
      <c r="CG385" s="86"/>
      <c r="CH385" s="86"/>
      <c r="CI385" s="86"/>
      <c r="CJ385" s="86"/>
      <c r="CK385" s="86"/>
      <c r="CL385" s="86"/>
      <c r="CM385" s="86"/>
      <c r="CN385" s="86"/>
      <c r="CO385" s="86"/>
      <c r="CP385" s="86"/>
      <c r="CQ385" s="86"/>
      <c r="CR385" s="86"/>
      <c r="CS385" s="46" t="s">
        <v>4570</v>
      </c>
      <c r="CT385" s="86"/>
      <c r="CU385" s="86"/>
      <c r="CV385" s="86"/>
      <c r="CW385" s="86"/>
      <c r="CX385" s="86"/>
      <c r="CY385" s="86"/>
      <c r="CZ385" s="86"/>
      <c r="DA385" s="86"/>
      <c r="DB385" s="86"/>
      <c r="DC385" s="86"/>
      <c r="DD385" s="86"/>
      <c r="DE385" s="86"/>
    </row>
    <row r="386" spans="34:109" hidden="1">
      <c r="AH386" s="84"/>
      <c r="AI386" s="84"/>
      <c r="AJ386" s="84"/>
      <c r="AK386" s="84"/>
      <c r="AL386" s="40" t="str">
        <f t="shared" si="10"/>
        <v/>
      </c>
      <c r="AM386" s="40" t="str">
        <f t="shared" si="11"/>
        <v/>
      </c>
      <c r="AO386" s="84"/>
      <c r="AP386" s="36">
        <v>384</v>
      </c>
      <c r="AQ386" s="85"/>
      <c r="AR386" s="85"/>
      <c r="AS386" s="85"/>
      <c r="AT386" s="85"/>
      <c r="AU386" s="85"/>
      <c r="AV386" s="85"/>
      <c r="AW386" s="85"/>
      <c r="AX386" s="85"/>
      <c r="AY386" s="85"/>
      <c r="AZ386" s="85"/>
      <c r="BA386" s="85"/>
      <c r="BB386" s="85"/>
      <c r="BC386" s="85"/>
      <c r="BD386" s="85"/>
      <c r="BE386" s="85"/>
      <c r="BF386" s="85"/>
      <c r="BG386" s="85"/>
      <c r="BH386" s="85"/>
      <c r="BI386" s="85"/>
      <c r="BJ386" s="44" t="s">
        <v>4571</v>
      </c>
      <c r="BK386" s="85"/>
      <c r="BL386" s="85"/>
      <c r="BM386" s="85"/>
      <c r="BN386" s="85"/>
      <c r="BO386" s="85"/>
      <c r="BP386" s="85"/>
      <c r="BQ386" s="85"/>
      <c r="BR386" s="85"/>
      <c r="BS386" s="85"/>
      <c r="BT386" s="85"/>
      <c r="BU386" s="85"/>
      <c r="BV386" s="85"/>
      <c r="BW386" s="84"/>
      <c r="BX386" s="84"/>
      <c r="BY386" s="84"/>
      <c r="BZ386" s="86"/>
      <c r="CA386" s="86"/>
      <c r="CB386" s="86"/>
      <c r="CC386" s="86"/>
      <c r="CD386" s="86"/>
      <c r="CE386" s="86"/>
      <c r="CF386" s="86"/>
      <c r="CG386" s="86"/>
      <c r="CH386" s="86"/>
      <c r="CI386" s="86"/>
      <c r="CJ386" s="86"/>
      <c r="CK386" s="86"/>
      <c r="CL386" s="86"/>
      <c r="CM386" s="86"/>
      <c r="CN386" s="86"/>
      <c r="CO386" s="86"/>
      <c r="CP386" s="86"/>
      <c r="CQ386" s="86"/>
      <c r="CR386" s="86"/>
      <c r="CS386" s="46" t="s">
        <v>4572</v>
      </c>
      <c r="CT386" s="86"/>
      <c r="CU386" s="86"/>
      <c r="CV386" s="86"/>
      <c r="CW386" s="86"/>
      <c r="CX386" s="86"/>
      <c r="CY386" s="86"/>
      <c r="CZ386" s="86"/>
      <c r="DA386" s="86"/>
      <c r="DB386" s="86"/>
      <c r="DC386" s="86"/>
      <c r="DD386" s="86"/>
      <c r="DE386" s="86"/>
    </row>
    <row r="387" spans="34:109" hidden="1">
      <c r="AH387" s="84"/>
      <c r="AI387" s="84"/>
      <c r="AJ387" s="84"/>
      <c r="AK387" s="84"/>
      <c r="AL387" s="40" t="str">
        <f t="shared" si="10"/>
        <v/>
      </c>
      <c r="AM387" s="40" t="str">
        <f t="shared" si="11"/>
        <v/>
      </c>
      <c r="AO387" s="84"/>
      <c r="AP387" s="36">
        <v>385</v>
      </c>
      <c r="AQ387" s="85"/>
      <c r="AR387" s="85"/>
      <c r="AS387" s="85"/>
      <c r="AT387" s="85"/>
      <c r="AU387" s="85"/>
      <c r="AV387" s="85"/>
      <c r="AW387" s="85"/>
      <c r="AX387" s="85"/>
      <c r="AY387" s="85"/>
      <c r="AZ387" s="85"/>
      <c r="BA387" s="85"/>
      <c r="BB387" s="85"/>
      <c r="BC387" s="85"/>
      <c r="BD387" s="85"/>
      <c r="BE387" s="85"/>
      <c r="BF387" s="85"/>
      <c r="BG387" s="85"/>
      <c r="BH387" s="85"/>
      <c r="BI387" s="85"/>
      <c r="BJ387" s="44" t="s">
        <v>4573</v>
      </c>
      <c r="BK387" s="85"/>
      <c r="BL387" s="85"/>
      <c r="BM387" s="85"/>
      <c r="BN387" s="85"/>
      <c r="BO387" s="85"/>
      <c r="BP387" s="85"/>
      <c r="BQ387" s="85"/>
      <c r="BR387" s="85"/>
      <c r="BS387" s="85"/>
      <c r="BT387" s="85"/>
      <c r="BU387" s="85"/>
      <c r="BV387" s="85"/>
      <c r="BW387" s="84"/>
      <c r="BX387" s="84"/>
      <c r="BY387" s="84"/>
      <c r="BZ387" s="86"/>
      <c r="CA387" s="86"/>
      <c r="CB387" s="86"/>
      <c r="CC387" s="86"/>
      <c r="CD387" s="86"/>
      <c r="CE387" s="86"/>
      <c r="CF387" s="86"/>
      <c r="CG387" s="86"/>
      <c r="CH387" s="86"/>
      <c r="CI387" s="86"/>
      <c r="CJ387" s="86"/>
      <c r="CK387" s="86"/>
      <c r="CL387" s="86"/>
      <c r="CM387" s="86"/>
      <c r="CN387" s="86"/>
      <c r="CO387" s="86"/>
      <c r="CP387" s="86"/>
      <c r="CQ387" s="86"/>
      <c r="CR387" s="86"/>
      <c r="CS387" s="46" t="s">
        <v>4574</v>
      </c>
      <c r="CT387" s="86"/>
      <c r="CU387" s="86"/>
      <c r="CV387" s="86"/>
      <c r="CW387" s="86"/>
      <c r="CX387" s="86"/>
      <c r="CY387" s="86"/>
      <c r="CZ387" s="86"/>
      <c r="DA387" s="86"/>
      <c r="DB387" s="86"/>
      <c r="DC387" s="86"/>
      <c r="DD387" s="86"/>
      <c r="DE387" s="86"/>
    </row>
    <row r="388" spans="34:109" hidden="1">
      <c r="AH388" s="84"/>
      <c r="AI388" s="84"/>
      <c r="AJ388" s="84"/>
      <c r="AK388" s="84"/>
      <c r="AL388" s="40" t="str">
        <f t="shared" ref="AL388:AL451" si="12">IFERROR(IF(HLOOKUP($N$10, $BZ$3:$DE$573, $AP388, FALSE )="", "", HLOOKUP($N$10, $BZ$3:$DE$573, $AP388, FALSE)), "")</f>
        <v/>
      </c>
      <c r="AM388" s="40" t="str">
        <f t="shared" ref="AM388:AM451" si="13">IFERROR(IF(AL388="", "", HLOOKUP($N$10, $AQ$3:$BV$573, AP388, FALSE)), "")</f>
        <v/>
      </c>
      <c r="AO388" s="84"/>
      <c r="AP388" s="36">
        <v>386</v>
      </c>
      <c r="AQ388" s="85"/>
      <c r="AR388" s="85"/>
      <c r="AS388" s="85"/>
      <c r="AT388" s="85"/>
      <c r="AU388" s="85"/>
      <c r="AV388" s="85"/>
      <c r="AW388" s="85"/>
      <c r="AX388" s="85"/>
      <c r="AY388" s="85"/>
      <c r="AZ388" s="85"/>
      <c r="BA388" s="85"/>
      <c r="BB388" s="85"/>
      <c r="BC388" s="85"/>
      <c r="BD388" s="85"/>
      <c r="BE388" s="85"/>
      <c r="BF388" s="85"/>
      <c r="BG388" s="85"/>
      <c r="BH388" s="85"/>
      <c r="BI388" s="85"/>
      <c r="BJ388" s="44" t="s">
        <v>4575</v>
      </c>
      <c r="BK388" s="85"/>
      <c r="BL388" s="85"/>
      <c r="BM388" s="85"/>
      <c r="BN388" s="85"/>
      <c r="BO388" s="85"/>
      <c r="BP388" s="85"/>
      <c r="BQ388" s="85"/>
      <c r="BR388" s="85"/>
      <c r="BS388" s="85"/>
      <c r="BT388" s="85"/>
      <c r="BU388" s="85"/>
      <c r="BV388" s="85"/>
      <c r="BW388" s="84"/>
      <c r="BX388" s="84"/>
      <c r="BY388" s="84"/>
      <c r="BZ388" s="86"/>
      <c r="CA388" s="86"/>
      <c r="CB388" s="86"/>
      <c r="CC388" s="86"/>
      <c r="CD388" s="86"/>
      <c r="CE388" s="86"/>
      <c r="CF388" s="86"/>
      <c r="CG388" s="86"/>
      <c r="CH388" s="86"/>
      <c r="CI388" s="86"/>
      <c r="CJ388" s="86"/>
      <c r="CK388" s="86"/>
      <c r="CL388" s="86"/>
      <c r="CM388" s="86"/>
      <c r="CN388" s="86"/>
      <c r="CO388" s="86"/>
      <c r="CP388" s="86"/>
      <c r="CQ388" s="86"/>
      <c r="CR388" s="86"/>
      <c r="CS388" s="46" t="s">
        <v>4576</v>
      </c>
      <c r="CT388" s="86"/>
      <c r="CU388" s="86"/>
      <c r="CV388" s="86"/>
      <c r="CW388" s="86"/>
      <c r="CX388" s="86"/>
      <c r="CY388" s="86"/>
      <c r="CZ388" s="86"/>
      <c r="DA388" s="86"/>
      <c r="DB388" s="86"/>
      <c r="DC388" s="86"/>
      <c r="DD388" s="86"/>
      <c r="DE388" s="86"/>
    </row>
    <row r="389" spans="34:109" hidden="1">
      <c r="AH389" s="84"/>
      <c r="AI389" s="84"/>
      <c r="AJ389" s="84"/>
      <c r="AK389" s="84"/>
      <c r="AL389" s="40" t="str">
        <f t="shared" si="12"/>
        <v/>
      </c>
      <c r="AM389" s="40" t="str">
        <f t="shared" si="13"/>
        <v/>
      </c>
      <c r="AO389" s="84"/>
      <c r="AP389" s="36">
        <v>387</v>
      </c>
      <c r="AQ389" s="85"/>
      <c r="AR389" s="85"/>
      <c r="AS389" s="85"/>
      <c r="AT389" s="85"/>
      <c r="AU389" s="85"/>
      <c r="AV389" s="85"/>
      <c r="AW389" s="85"/>
      <c r="AX389" s="85"/>
      <c r="AY389" s="85"/>
      <c r="AZ389" s="85"/>
      <c r="BA389" s="85"/>
      <c r="BB389" s="85"/>
      <c r="BC389" s="85"/>
      <c r="BD389" s="85"/>
      <c r="BE389" s="85"/>
      <c r="BF389" s="85"/>
      <c r="BG389" s="85"/>
      <c r="BH389" s="85"/>
      <c r="BI389" s="85"/>
      <c r="BJ389" s="44" t="s">
        <v>4577</v>
      </c>
      <c r="BK389" s="85"/>
      <c r="BL389" s="85"/>
      <c r="BM389" s="85"/>
      <c r="BN389" s="85"/>
      <c r="BO389" s="85"/>
      <c r="BP389" s="85"/>
      <c r="BQ389" s="85"/>
      <c r="BR389" s="85"/>
      <c r="BS389" s="85"/>
      <c r="BT389" s="85"/>
      <c r="BU389" s="85"/>
      <c r="BV389" s="85"/>
      <c r="BW389" s="84"/>
      <c r="BX389" s="84"/>
      <c r="BY389" s="84"/>
      <c r="BZ389" s="86"/>
      <c r="CA389" s="86"/>
      <c r="CB389" s="86"/>
      <c r="CC389" s="86"/>
      <c r="CD389" s="86"/>
      <c r="CE389" s="86"/>
      <c r="CF389" s="86"/>
      <c r="CG389" s="86"/>
      <c r="CH389" s="86"/>
      <c r="CI389" s="86"/>
      <c r="CJ389" s="86"/>
      <c r="CK389" s="86"/>
      <c r="CL389" s="86"/>
      <c r="CM389" s="86"/>
      <c r="CN389" s="86"/>
      <c r="CO389" s="86"/>
      <c r="CP389" s="86"/>
      <c r="CQ389" s="86"/>
      <c r="CR389" s="86"/>
      <c r="CS389" s="46" t="s">
        <v>4578</v>
      </c>
      <c r="CT389" s="86"/>
      <c r="CU389" s="86"/>
      <c r="CV389" s="86"/>
      <c r="CW389" s="86"/>
      <c r="CX389" s="86"/>
      <c r="CY389" s="86"/>
      <c r="CZ389" s="86"/>
      <c r="DA389" s="86"/>
      <c r="DB389" s="86"/>
      <c r="DC389" s="86"/>
      <c r="DD389" s="86"/>
      <c r="DE389" s="86"/>
    </row>
    <row r="390" spans="34:109" hidden="1">
      <c r="AH390" s="84"/>
      <c r="AI390" s="84"/>
      <c r="AJ390" s="84"/>
      <c r="AK390" s="84"/>
      <c r="AL390" s="40" t="str">
        <f t="shared" si="12"/>
        <v/>
      </c>
      <c r="AM390" s="40" t="str">
        <f t="shared" si="13"/>
        <v/>
      </c>
      <c r="AO390" s="84"/>
      <c r="AP390" s="36">
        <v>388</v>
      </c>
      <c r="AQ390" s="85"/>
      <c r="AR390" s="85"/>
      <c r="AS390" s="85"/>
      <c r="AT390" s="85"/>
      <c r="AU390" s="85"/>
      <c r="AV390" s="85"/>
      <c r="AW390" s="85"/>
      <c r="AX390" s="85"/>
      <c r="AY390" s="85"/>
      <c r="AZ390" s="85"/>
      <c r="BA390" s="85"/>
      <c r="BB390" s="85"/>
      <c r="BC390" s="85"/>
      <c r="BD390" s="85"/>
      <c r="BE390" s="85"/>
      <c r="BF390" s="85"/>
      <c r="BG390" s="85"/>
      <c r="BH390" s="85"/>
      <c r="BI390" s="85"/>
      <c r="BJ390" s="44" t="s">
        <v>4579</v>
      </c>
      <c r="BK390" s="85"/>
      <c r="BL390" s="85"/>
      <c r="BM390" s="85"/>
      <c r="BN390" s="85"/>
      <c r="BO390" s="85"/>
      <c r="BP390" s="85"/>
      <c r="BQ390" s="85"/>
      <c r="BR390" s="85"/>
      <c r="BS390" s="85"/>
      <c r="BT390" s="85"/>
      <c r="BU390" s="85"/>
      <c r="BV390" s="85"/>
      <c r="BW390" s="84"/>
      <c r="BX390" s="84"/>
      <c r="BY390" s="84"/>
      <c r="BZ390" s="86"/>
      <c r="CA390" s="86"/>
      <c r="CB390" s="86"/>
      <c r="CC390" s="86"/>
      <c r="CD390" s="86"/>
      <c r="CE390" s="86"/>
      <c r="CF390" s="86"/>
      <c r="CG390" s="86"/>
      <c r="CH390" s="86"/>
      <c r="CI390" s="86"/>
      <c r="CJ390" s="86"/>
      <c r="CK390" s="86"/>
      <c r="CL390" s="86"/>
      <c r="CM390" s="86"/>
      <c r="CN390" s="86"/>
      <c r="CO390" s="86"/>
      <c r="CP390" s="86"/>
      <c r="CQ390" s="86"/>
      <c r="CR390" s="86"/>
      <c r="CS390" s="46" t="s">
        <v>4580</v>
      </c>
      <c r="CT390" s="86"/>
      <c r="CU390" s="86"/>
      <c r="CV390" s="86"/>
      <c r="CW390" s="86"/>
      <c r="CX390" s="86"/>
      <c r="CY390" s="86"/>
      <c r="CZ390" s="86"/>
      <c r="DA390" s="86"/>
      <c r="DB390" s="86"/>
      <c r="DC390" s="86"/>
      <c r="DD390" s="86"/>
      <c r="DE390" s="86"/>
    </row>
    <row r="391" spans="34:109" hidden="1">
      <c r="AH391" s="84"/>
      <c r="AI391" s="84"/>
      <c r="AJ391" s="84"/>
      <c r="AK391" s="84"/>
      <c r="AL391" s="40" t="str">
        <f t="shared" si="12"/>
        <v/>
      </c>
      <c r="AM391" s="40" t="str">
        <f t="shared" si="13"/>
        <v/>
      </c>
      <c r="AO391" s="84"/>
      <c r="AP391" s="36">
        <v>389</v>
      </c>
      <c r="AQ391" s="85"/>
      <c r="AR391" s="85"/>
      <c r="AS391" s="85"/>
      <c r="AT391" s="85"/>
      <c r="AU391" s="85"/>
      <c r="AV391" s="85"/>
      <c r="AW391" s="85"/>
      <c r="AX391" s="85"/>
      <c r="AY391" s="85"/>
      <c r="AZ391" s="85"/>
      <c r="BA391" s="85"/>
      <c r="BB391" s="85"/>
      <c r="BC391" s="85"/>
      <c r="BD391" s="85"/>
      <c r="BE391" s="85"/>
      <c r="BF391" s="85"/>
      <c r="BG391" s="85"/>
      <c r="BH391" s="85"/>
      <c r="BI391" s="85"/>
      <c r="BJ391" s="44" t="s">
        <v>4581</v>
      </c>
      <c r="BK391" s="85"/>
      <c r="BL391" s="85"/>
      <c r="BM391" s="85"/>
      <c r="BN391" s="85"/>
      <c r="BO391" s="85"/>
      <c r="BP391" s="85"/>
      <c r="BQ391" s="85"/>
      <c r="BR391" s="85"/>
      <c r="BS391" s="85"/>
      <c r="BT391" s="85"/>
      <c r="BU391" s="85"/>
      <c r="BV391" s="85"/>
      <c r="BW391" s="84"/>
      <c r="BX391" s="84"/>
      <c r="BY391" s="84"/>
      <c r="BZ391" s="86"/>
      <c r="CA391" s="86"/>
      <c r="CB391" s="86"/>
      <c r="CC391" s="86"/>
      <c r="CD391" s="86"/>
      <c r="CE391" s="86"/>
      <c r="CF391" s="86"/>
      <c r="CG391" s="86"/>
      <c r="CH391" s="86"/>
      <c r="CI391" s="86"/>
      <c r="CJ391" s="86"/>
      <c r="CK391" s="86"/>
      <c r="CL391" s="86"/>
      <c r="CM391" s="86"/>
      <c r="CN391" s="86"/>
      <c r="CO391" s="86"/>
      <c r="CP391" s="86"/>
      <c r="CQ391" s="86"/>
      <c r="CR391" s="86"/>
      <c r="CS391" s="46" t="s">
        <v>4582</v>
      </c>
      <c r="CT391" s="86"/>
      <c r="CU391" s="86"/>
      <c r="CV391" s="86"/>
      <c r="CW391" s="86"/>
      <c r="CX391" s="86"/>
      <c r="CY391" s="86"/>
      <c r="CZ391" s="86"/>
      <c r="DA391" s="86"/>
      <c r="DB391" s="86"/>
      <c r="DC391" s="86"/>
      <c r="DD391" s="86"/>
      <c r="DE391" s="86"/>
    </row>
    <row r="392" spans="34:109" hidden="1">
      <c r="AH392" s="84"/>
      <c r="AI392" s="84"/>
      <c r="AJ392" s="84"/>
      <c r="AK392" s="84"/>
      <c r="AL392" s="40" t="str">
        <f t="shared" si="12"/>
        <v/>
      </c>
      <c r="AM392" s="40" t="str">
        <f t="shared" si="13"/>
        <v/>
      </c>
      <c r="AO392" s="84"/>
      <c r="AP392" s="36">
        <v>390</v>
      </c>
      <c r="AQ392" s="85"/>
      <c r="AR392" s="85"/>
      <c r="AS392" s="85"/>
      <c r="AT392" s="85"/>
      <c r="AU392" s="85"/>
      <c r="AV392" s="85"/>
      <c r="AW392" s="85"/>
      <c r="AX392" s="85"/>
      <c r="AY392" s="85"/>
      <c r="AZ392" s="85"/>
      <c r="BA392" s="85"/>
      <c r="BB392" s="85"/>
      <c r="BC392" s="85"/>
      <c r="BD392" s="85"/>
      <c r="BE392" s="85"/>
      <c r="BF392" s="85"/>
      <c r="BG392" s="85"/>
      <c r="BH392" s="85"/>
      <c r="BI392" s="85"/>
      <c r="BJ392" s="44" t="s">
        <v>4583</v>
      </c>
      <c r="BK392" s="85"/>
      <c r="BL392" s="85"/>
      <c r="BM392" s="85"/>
      <c r="BN392" s="85"/>
      <c r="BO392" s="85"/>
      <c r="BP392" s="85"/>
      <c r="BQ392" s="85"/>
      <c r="BR392" s="85"/>
      <c r="BS392" s="85"/>
      <c r="BT392" s="85"/>
      <c r="BU392" s="85"/>
      <c r="BV392" s="85"/>
      <c r="BW392" s="84"/>
      <c r="BX392" s="84"/>
      <c r="BY392" s="84"/>
      <c r="BZ392" s="86"/>
      <c r="CA392" s="86"/>
      <c r="CB392" s="86"/>
      <c r="CC392" s="86"/>
      <c r="CD392" s="86"/>
      <c r="CE392" s="86"/>
      <c r="CF392" s="86"/>
      <c r="CG392" s="86"/>
      <c r="CH392" s="86"/>
      <c r="CI392" s="86"/>
      <c r="CJ392" s="86"/>
      <c r="CK392" s="86"/>
      <c r="CL392" s="86"/>
      <c r="CM392" s="86"/>
      <c r="CN392" s="86"/>
      <c r="CO392" s="86"/>
      <c r="CP392" s="86"/>
      <c r="CQ392" s="86"/>
      <c r="CR392" s="86"/>
      <c r="CS392" s="46" t="s">
        <v>4584</v>
      </c>
      <c r="CT392" s="86"/>
      <c r="CU392" s="86"/>
      <c r="CV392" s="86"/>
      <c r="CW392" s="86"/>
      <c r="CX392" s="86"/>
      <c r="CY392" s="86"/>
      <c r="CZ392" s="86"/>
      <c r="DA392" s="86"/>
      <c r="DB392" s="86"/>
      <c r="DC392" s="86"/>
      <c r="DD392" s="86"/>
      <c r="DE392" s="86"/>
    </row>
    <row r="393" spans="34:109" hidden="1">
      <c r="AH393" s="84"/>
      <c r="AI393" s="84"/>
      <c r="AJ393" s="84"/>
      <c r="AK393" s="84"/>
      <c r="AL393" s="40" t="str">
        <f t="shared" si="12"/>
        <v/>
      </c>
      <c r="AM393" s="40" t="str">
        <f t="shared" si="13"/>
        <v/>
      </c>
      <c r="AO393" s="84"/>
      <c r="AP393" s="36">
        <v>391</v>
      </c>
      <c r="AQ393" s="85"/>
      <c r="AR393" s="85"/>
      <c r="AS393" s="85"/>
      <c r="AT393" s="85"/>
      <c r="AU393" s="85"/>
      <c r="AV393" s="85"/>
      <c r="AW393" s="85"/>
      <c r="AX393" s="85"/>
      <c r="AY393" s="85"/>
      <c r="AZ393" s="85"/>
      <c r="BA393" s="85"/>
      <c r="BB393" s="85"/>
      <c r="BC393" s="85"/>
      <c r="BD393" s="85"/>
      <c r="BE393" s="85"/>
      <c r="BF393" s="85"/>
      <c r="BG393" s="85"/>
      <c r="BH393" s="85"/>
      <c r="BI393" s="85"/>
      <c r="BJ393" s="44" t="s">
        <v>4585</v>
      </c>
      <c r="BK393" s="85"/>
      <c r="BL393" s="85"/>
      <c r="BM393" s="85"/>
      <c r="BN393" s="85"/>
      <c r="BO393" s="85"/>
      <c r="BP393" s="85"/>
      <c r="BQ393" s="85"/>
      <c r="BR393" s="85"/>
      <c r="BS393" s="85"/>
      <c r="BT393" s="85"/>
      <c r="BU393" s="85"/>
      <c r="BV393" s="85"/>
      <c r="BW393" s="84"/>
      <c r="BX393" s="84"/>
      <c r="BY393" s="84"/>
      <c r="BZ393" s="86"/>
      <c r="CA393" s="86"/>
      <c r="CB393" s="86"/>
      <c r="CC393" s="86"/>
      <c r="CD393" s="86"/>
      <c r="CE393" s="86"/>
      <c r="CF393" s="86"/>
      <c r="CG393" s="86"/>
      <c r="CH393" s="86"/>
      <c r="CI393" s="86"/>
      <c r="CJ393" s="86"/>
      <c r="CK393" s="86"/>
      <c r="CL393" s="86"/>
      <c r="CM393" s="86"/>
      <c r="CN393" s="86"/>
      <c r="CO393" s="86"/>
      <c r="CP393" s="86"/>
      <c r="CQ393" s="86"/>
      <c r="CR393" s="86"/>
      <c r="CS393" s="46" t="s">
        <v>4586</v>
      </c>
      <c r="CT393" s="86"/>
      <c r="CU393" s="86"/>
      <c r="CV393" s="86"/>
      <c r="CW393" s="86"/>
      <c r="CX393" s="86"/>
      <c r="CY393" s="86"/>
      <c r="CZ393" s="86"/>
      <c r="DA393" s="86"/>
      <c r="DB393" s="86"/>
      <c r="DC393" s="86"/>
      <c r="DD393" s="86"/>
      <c r="DE393" s="86"/>
    </row>
    <row r="394" spans="34:109" hidden="1">
      <c r="AH394" s="84"/>
      <c r="AI394" s="84"/>
      <c r="AJ394" s="84"/>
      <c r="AK394" s="84"/>
      <c r="AL394" s="40" t="str">
        <f t="shared" si="12"/>
        <v/>
      </c>
      <c r="AM394" s="40" t="str">
        <f t="shared" si="13"/>
        <v/>
      </c>
      <c r="AO394" s="84"/>
      <c r="AP394" s="36">
        <v>392</v>
      </c>
      <c r="AQ394" s="85"/>
      <c r="AR394" s="85"/>
      <c r="AS394" s="85"/>
      <c r="AT394" s="85"/>
      <c r="AU394" s="85"/>
      <c r="AV394" s="85"/>
      <c r="AW394" s="85"/>
      <c r="AX394" s="85"/>
      <c r="AY394" s="85"/>
      <c r="AZ394" s="85"/>
      <c r="BA394" s="85"/>
      <c r="BB394" s="85"/>
      <c r="BC394" s="85"/>
      <c r="BD394" s="85"/>
      <c r="BE394" s="85"/>
      <c r="BF394" s="85"/>
      <c r="BG394" s="85"/>
      <c r="BH394" s="85"/>
      <c r="BI394" s="85"/>
      <c r="BJ394" s="44" t="s">
        <v>4587</v>
      </c>
      <c r="BK394" s="85"/>
      <c r="BL394" s="85"/>
      <c r="BM394" s="85"/>
      <c r="BN394" s="85"/>
      <c r="BO394" s="85"/>
      <c r="BP394" s="85"/>
      <c r="BQ394" s="85"/>
      <c r="BR394" s="85"/>
      <c r="BS394" s="85"/>
      <c r="BT394" s="85"/>
      <c r="BU394" s="85"/>
      <c r="BV394" s="85"/>
      <c r="BW394" s="84"/>
      <c r="BX394" s="84"/>
      <c r="BY394" s="84"/>
      <c r="BZ394" s="86"/>
      <c r="CA394" s="86"/>
      <c r="CB394" s="86"/>
      <c r="CC394" s="86"/>
      <c r="CD394" s="86"/>
      <c r="CE394" s="86"/>
      <c r="CF394" s="86"/>
      <c r="CG394" s="86"/>
      <c r="CH394" s="86"/>
      <c r="CI394" s="86"/>
      <c r="CJ394" s="86"/>
      <c r="CK394" s="86"/>
      <c r="CL394" s="86"/>
      <c r="CM394" s="86"/>
      <c r="CN394" s="86"/>
      <c r="CO394" s="86"/>
      <c r="CP394" s="86"/>
      <c r="CQ394" s="86"/>
      <c r="CR394" s="86"/>
      <c r="CS394" s="46" t="s">
        <v>4588</v>
      </c>
      <c r="CT394" s="86"/>
      <c r="CU394" s="86"/>
      <c r="CV394" s="86"/>
      <c r="CW394" s="86"/>
      <c r="CX394" s="86"/>
      <c r="CY394" s="86"/>
      <c r="CZ394" s="86"/>
      <c r="DA394" s="86"/>
      <c r="DB394" s="86"/>
      <c r="DC394" s="86"/>
      <c r="DD394" s="86"/>
      <c r="DE394" s="86"/>
    </row>
    <row r="395" spans="34:109" hidden="1">
      <c r="AH395" s="84"/>
      <c r="AI395" s="84"/>
      <c r="AJ395" s="84"/>
      <c r="AK395" s="84"/>
      <c r="AL395" s="40" t="str">
        <f t="shared" si="12"/>
        <v/>
      </c>
      <c r="AM395" s="40" t="str">
        <f t="shared" si="13"/>
        <v/>
      </c>
      <c r="AO395" s="84"/>
      <c r="AP395" s="36">
        <v>393</v>
      </c>
      <c r="AQ395" s="85"/>
      <c r="AR395" s="85"/>
      <c r="AS395" s="85"/>
      <c r="AT395" s="85"/>
      <c r="AU395" s="85"/>
      <c r="AV395" s="85"/>
      <c r="AW395" s="85"/>
      <c r="AX395" s="85"/>
      <c r="AY395" s="85"/>
      <c r="AZ395" s="85"/>
      <c r="BA395" s="85"/>
      <c r="BB395" s="85"/>
      <c r="BC395" s="85"/>
      <c r="BD395" s="85"/>
      <c r="BE395" s="85"/>
      <c r="BF395" s="85"/>
      <c r="BG395" s="85"/>
      <c r="BH395" s="85"/>
      <c r="BI395" s="85"/>
      <c r="BJ395" s="44" t="s">
        <v>4589</v>
      </c>
      <c r="BK395" s="85"/>
      <c r="BL395" s="85"/>
      <c r="BM395" s="85"/>
      <c r="BN395" s="85"/>
      <c r="BO395" s="85"/>
      <c r="BP395" s="85"/>
      <c r="BQ395" s="85"/>
      <c r="BR395" s="85"/>
      <c r="BS395" s="85"/>
      <c r="BT395" s="85"/>
      <c r="BU395" s="85"/>
      <c r="BV395" s="85"/>
      <c r="BW395" s="84"/>
      <c r="BX395" s="84"/>
      <c r="BY395" s="84"/>
      <c r="BZ395" s="86"/>
      <c r="CA395" s="86"/>
      <c r="CB395" s="86"/>
      <c r="CC395" s="86"/>
      <c r="CD395" s="86"/>
      <c r="CE395" s="86"/>
      <c r="CF395" s="86"/>
      <c r="CG395" s="86"/>
      <c r="CH395" s="86"/>
      <c r="CI395" s="86"/>
      <c r="CJ395" s="86"/>
      <c r="CK395" s="86"/>
      <c r="CL395" s="86"/>
      <c r="CM395" s="86"/>
      <c r="CN395" s="86"/>
      <c r="CO395" s="86"/>
      <c r="CP395" s="86"/>
      <c r="CQ395" s="86"/>
      <c r="CR395" s="86"/>
      <c r="CS395" s="46" t="s">
        <v>4590</v>
      </c>
      <c r="CT395" s="86"/>
      <c r="CU395" s="86"/>
      <c r="CV395" s="86"/>
      <c r="CW395" s="86"/>
      <c r="CX395" s="86"/>
      <c r="CY395" s="86"/>
      <c r="CZ395" s="86"/>
      <c r="DA395" s="86"/>
      <c r="DB395" s="86"/>
      <c r="DC395" s="86"/>
      <c r="DD395" s="86"/>
      <c r="DE395" s="86"/>
    </row>
    <row r="396" spans="34:109" hidden="1">
      <c r="AH396" s="84"/>
      <c r="AI396" s="84"/>
      <c r="AJ396" s="84"/>
      <c r="AK396" s="84"/>
      <c r="AL396" s="40" t="str">
        <f t="shared" si="12"/>
        <v/>
      </c>
      <c r="AM396" s="40" t="str">
        <f t="shared" si="13"/>
        <v/>
      </c>
      <c r="AO396" s="84"/>
      <c r="AP396" s="36">
        <v>394</v>
      </c>
      <c r="AQ396" s="85"/>
      <c r="AR396" s="85"/>
      <c r="AS396" s="85"/>
      <c r="AT396" s="85"/>
      <c r="AU396" s="85"/>
      <c r="AV396" s="85"/>
      <c r="AW396" s="85"/>
      <c r="AX396" s="85"/>
      <c r="AY396" s="85"/>
      <c r="AZ396" s="85"/>
      <c r="BA396" s="85"/>
      <c r="BB396" s="85"/>
      <c r="BC396" s="85"/>
      <c r="BD396" s="85"/>
      <c r="BE396" s="85"/>
      <c r="BF396" s="85"/>
      <c r="BG396" s="85"/>
      <c r="BH396" s="85"/>
      <c r="BI396" s="85"/>
      <c r="BJ396" s="44" t="s">
        <v>4591</v>
      </c>
      <c r="BK396" s="85"/>
      <c r="BL396" s="85"/>
      <c r="BM396" s="85"/>
      <c r="BN396" s="85"/>
      <c r="BO396" s="85"/>
      <c r="BP396" s="85"/>
      <c r="BQ396" s="85"/>
      <c r="BR396" s="85"/>
      <c r="BS396" s="85"/>
      <c r="BT396" s="85"/>
      <c r="BU396" s="85"/>
      <c r="BV396" s="85"/>
      <c r="BW396" s="84"/>
      <c r="BX396" s="84"/>
      <c r="BY396" s="84"/>
      <c r="BZ396" s="86"/>
      <c r="CA396" s="86"/>
      <c r="CB396" s="86"/>
      <c r="CC396" s="86"/>
      <c r="CD396" s="86"/>
      <c r="CE396" s="86"/>
      <c r="CF396" s="86"/>
      <c r="CG396" s="86"/>
      <c r="CH396" s="86"/>
      <c r="CI396" s="86"/>
      <c r="CJ396" s="86"/>
      <c r="CK396" s="86"/>
      <c r="CL396" s="86"/>
      <c r="CM396" s="86"/>
      <c r="CN396" s="86"/>
      <c r="CO396" s="86"/>
      <c r="CP396" s="86"/>
      <c r="CQ396" s="86"/>
      <c r="CR396" s="86"/>
      <c r="CS396" s="46" t="s">
        <v>4592</v>
      </c>
      <c r="CT396" s="86"/>
      <c r="CU396" s="86"/>
      <c r="CV396" s="86"/>
      <c r="CW396" s="86"/>
      <c r="CX396" s="86"/>
      <c r="CY396" s="86"/>
      <c r="CZ396" s="86"/>
      <c r="DA396" s="86"/>
      <c r="DB396" s="86"/>
      <c r="DC396" s="86"/>
      <c r="DD396" s="86"/>
      <c r="DE396" s="86"/>
    </row>
    <row r="397" spans="34:109" hidden="1">
      <c r="AH397" s="84"/>
      <c r="AI397" s="84"/>
      <c r="AJ397" s="84"/>
      <c r="AK397" s="84"/>
      <c r="AL397" s="40" t="str">
        <f t="shared" si="12"/>
        <v/>
      </c>
      <c r="AM397" s="40" t="str">
        <f t="shared" si="13"/>
        <v/>
      </c>
      <c r="AO397" s="84"/>
      <c r="AP397" s="36">
        <v>395</v>
      </c>
      <c r="AQ397" s="85"/>
      <c r="AR397" s="85"/>
      <c r="AS397" s="85"/>
      <c r="AT397" s="85"/>
      <c r="AU397" s="85"/>
      <c r="AV397" s="85"/>
      <c r="AW397" s="85"/>
      <c r="AX397" s="85"/>
      <c r="AY397" s="85"/>
      <c r="AZ397" s="85"/>
      <c r="BA397" s="85"/>
      <c r="BB397" s="85"/>
      <c r="BC397" s="85"/>
      <c r="BD397" s="85"/>
      <c r="BE397" s="85"/>
      <c r="BF397" s="85"/>
      <c r="BG397" s="85"/>
      <c r="BH397" s="85"/>
      <c r="BI397" s="85"/>
      <c r="BJ397" s="44" t="s">
        <v>4593</v>
      </c>
      <c r="BK397" s="85"/>
      <c r="BL397" s="85"/>
      <c r="BM397" s="85"/>
      <c r="BN397" s="85"/>
      <c r="BO397" s="85"/>
      <c r="BP397" s="85"/>
      <c r="BQ397" s="85"/>
      <c r="BR397" s="85"/>
      <c r="BS397" s="85"/>
      <c r="BT397" s="85"/>
      <c r="BU397" s="85"/>
      <c r="BV397" s="85"/>
      <c r="BW397" s="84"/>
      <c r="BX397" s="84"/>
      <c r="BY397" s="84"/>
      <c r="BZ397" s="86"/>
      <c r="CA397" s="86"/>
      <c r="CB397" s="86"/>
      <c r="CC397" s="86"/>
      <c r="CD397" s="86"/>
      <c r="CE397" s="86"/>
      <c r="CF397" s="86"/>
      <c r="CG397" s="86"/>
      <c r="CH397" s="86"/>
      <c r="CI397" s="86"/>
      <c r="CJ397" s="86"/>
      <c r="CK397" s="86"/>
      <c r="CL397" s="86"/>
      <c r="CM397" s="86"/>
      <c r="CN397" s="86"/>
      <c r="CO397" s="86"/>
      <c r="CP397" s="86"/>
      <c r="CQ397" s="86"/>
      <c r="CR397" s="86"/>
      <c r="CS397" s="46" t="s">
        <v>4594</v>
      </c>
      <c r="CT397" s="86"/>
      <c r="CU397" s="86"/>
      <c r="CV397" s="86"/>
      <c r="CW397" s="86"/>
      <c r="CX397" s="86"/>
      <c r="CY397" s="86"/>
      <c r="CZ397" s="86"/>
      <c r="DA397" s="86"/>
      <c r="DB397" s="86"/>
      <c r="DC397" s="86"/>
      <c r="DD397" s="86"/>
      <c r="DE397" s="86"/>
    </row>
    <row r="398" spans="34:109" hidden="1">
      <c r="AH398" s="84"/>
      <c r="AI398" s="84"/>
      <c r="AJ398" s="84"/>
      <c r="AK398" s="84"/>
      <c r="AL398" s="40" t="str">
        <f t="shared" si="12"/>
        <v/>
      </c>
      <c r="AM398" s="40" t="str">
        <f t="shared" si="13"/>
        <v/>
      </c>
      <c r="AO398" s="84"/>
      <c r="AP398" s="36">
        <v>396</v>
      </c>
      <c r="AQ398" s="85"/>
      <c r="AR398" s="85"/>
      <c r="AS398" s="85"/>
      <c r="AT398" s="85"/>
      <c r="AU398" s="85"/>
      <c r="AV398" s="85"/>
      <c r="AW398" s="85"/>
      <c r="AX398" s="85"/>
      <c r="AY398" s="85"/>
      <c r="AZ398" s="85"/>
      <c r="BA398" s="85"/>
      <c r="BB398" s="85"/>
      <c r="BC398" s="85"/>
      <c r="BD398" s="85"/>
      <c r="BE398" s="85"/>
      <c r="BF398" s="85"/>
      <c r="BG398" s="85"/>
      <c r="BH398" s="85"/>
      <c r="BI398" s="85"/>
      <c r="BJ398" s="44" t="s">
        <v>4595</v>
      </c>
      <c r="BK398" s="85"/>
      <c r="BL398" s="85"/>
      <c r="BM398" s="85"/>
      <c r="BN398" s="85"/>
      <c r="BO398" s="85"/>
      <c r="BP398" s="85"/>
      <c r="BQ398" s="85"/>
      <c r="BR398" s="85"/>
      <c r="BS398" s="85"/>
      <c r="BT398" s="85"/>
      <c r="BU398" s="85"/>
      <c r="BV398" s="85"/>
      <c r="BW398" s="84"/>
      <c r="BX398" s="84"/>
      <c r="BY398" s="84"/>
      <c r="BZ398" s="86"/>
      <c r="CA398" s="86"/>
      <c r="CB398" s="86"/>
      <c r="CC398" s="86"/>
      <c r="CD398" s="86"/>
      <c r="CE398" s="86"/>
      <c r="CF398" s="86"/>
      <c r="CG398" s="86"/>
      <c r="CH398" s="86"/>
      <c r="CI398" s="86"/>
      <c r="CJ398" s="86"/>
      <c r="CK398" s="86"/>
      <c r="CL398" s="86"/>
      <c r="CM398" s="86"/>
      <c r="CN398" s="86"/>
      <c r="CO398" s="86"/>
      <c r="CP398" s="86"/>
      <c r="CQ398" s="86"/>
      <c r="CR398" s="86"/>
      <c r="CS398" s="46" t="s">
        <v>4596</v>
      </c>
      <c r="CT398" s="86"/>
      <c r="CU398" s="86"/>
      <c r="CV398" s="86"/>
      <c r="CW398" s="86"/>
      <c r="CX398" s="86"/>
      <c r="CY398" s="86"/>
      <c r="CZ398" s="86"/>
      <c r="DA398" s="86"/>
      <c r="DB398" s="86"/>
      <c r="DC398" s="86"/>
      <c r="DD398" s="86"/>
      <c r="DE398" s="86"/>
    </row>
    <row r="399" spans="34:109" hidden="1">
      <c r="AH399" s="84"/>
      <c r="AI399" s="84"/>
      <c r="AJ399" s="84"/>
      <c r="AK399" s="84"/>
      <c r="AL399" s="40" t="str">
        <f t="shared" si="12"/>
        <v/>
      </c>
      <c r="AM399" s="40" t="str">
        <f t="shared" si="13"/>
        <v/>
      </c>
      <c r="AO399" s="84"/>
      <c r="AP399" s="36">
        <v>397</v>
      </c>
      <c r="AQ399" s="85"/>
      <c r="AR399" s="85"/>
      <c r="AS399" s="85"/>
      <c r="AT399" s="85"/>
      <c r="AU399" s="85"/>
      <c r="AV399" s="85"/>
      <c r="AW399" s="85"/>
      <c r="AX399" s="85"/>
      <c r="AY399" s="85"/>
      <c r="AZ399" s="85"/>
      <c r="BA399" s="85"/>
      <c r="BB399" s="85"/>
      <c r="BC399" s="85"/>
      <c r="BD399" s="85"/>
      <c r="BE399" s="85"/>
      <c r="BF399" s="85"/>
      <c r="BG399" s="85"/>
      <c r="BH399" s="85"/>
      <c r="BI399" s="85"/>
      <c r="BJ399" s="44" t="s">
        <v>4597</v>
      </c>
      <c r="BK399" s="85"/>
      <c r="BL399" s="85"/>
      <c r="BM399" s="85"/>
      <c r="BN399" s="85"/>
      <c r="BO399" s="85"/>
      <c r="BP399" s="85"/>
      <c r="BQ399" s="85"/>
      <c r="BR399" s="85"/>
      <c r="BS399" s="85"/>
      <c r="BT399" s="85"/>
      <c r="BU399" s="85"/>
      <c r="BV399" s="85"/>
      <c r="BW399" s="84"/>
      <c r="BX399" s="84"/>
      <c r="BY399" s="84"/>
      <c r="BZ399" s="86"/>
      <c r="CA399" s="86"/>
      <c r="CB399" s="86"/>
      <c r="CC399" s="86"/>
      <c r="CD399" s="86"/>
      <c r="CE399" s="86"/>
      <c r="CF399" s="86"/>
      <c r="CG399" s="86"/>
      <c r="CH399" s="86"/>
      <c r="CI399" s="86"/>
      <c r="CJ399" s="86"/>
      <c r="CK399" s="86"/>
      <c r="CL399" s="86"/>
      <c r="CM399" s="86"/>
      <c r="CN399" s="86"/>
      <c r="CO399" s="86"/>
      <c r="CP399" s="86"/>
      <c r="CQ399" s="86"/>
      <c r="CR399" s="86"/>
      <c r="CS399" s="46" t="s">
        <v>4598</v>
      </c>
      <c r="CT399" s="86"/>
      <c r="CU399" s="86"/>
      <c r="CV399" s="86"/>
      <c r="CW399" s="86"/>
      <c r="CX399" s="86"/>
      <c r="CY399" s="86"/>
      <c r="CZ399" s="86"/>
      <c r="DA399" s="86"/>
      <c r="DB399" s="86"/>
      <c r="DC399" s="86"/>
      <c r="DD399" s="86"/>
      <c r="DE399" s="86"/>
    </row>
    <row r="400" spans="34:109" hidden="1">
      <c r="AH400" s="84"/>
      <c r="AI400" s="84"/>
      <c r="AJ400" s="84"/>
      <c r="AK400" s="84"/>
      <c r="AL400" s="40" t="str">
        <f t="shared" si="12"/>
        <v/>
      </c>
      <c r="AM400" s="40" t="str">
        <f t="shared" si="13"/>
        <v/>
      </c>
      <c r="AO400" s="84"/>
      <c r="AP400" s="36">
        <v>398</v>
      </c>
      <c r="AQ400" s="85"/>
      <c r="AR400" s="85"/>
      <c r="AS400" s="85"/>
      <c r="AT400" s="85"/>
      <c r="AU400" s="85"/>
      <c r="AV400" s="85"/>
      <c r="AW400" s="85"/>
      <c r="AX400" s="85"/>
      <c r="AY400" s="85"/>
      <c r="AZ400" s="85"/>
      <c r="BA400" s="85"/>
      <c r="BB400" s="85"/>
      <c r="BC400" s="85"/>
      <c r="BD400" s="85"/>
      <c r="BE400" s="85"/>
      <c r="BF400" s="85"/>
      <c r="BG400" s="85"/>
      <c r="BH400" s="85"/>
      <c r="BI400" s="85"/>
      <c r="BJ400" s="44" t="s">
        <v>4599</v>
      </c>
      <c r="BK400" s="85"/>
      <c r="BL400" s="85"/>
      <c r="BM400" s="85"/>
      <c r="BN400" s="85"/>
      <c r="BO400" s="85"/>
      <c r="BP400" s="85"/>
      <c r="BQ400" s="85"/>
      <c r="BR400" s="85"/>
      <c r="BS400" s="85"/>
      <c r="BT400" s="85"/>
      <c r="BU400" s="85"/>
      <c r="BV400" s="85"/>
      <c r="BW400" s="84"/>
      <c r="BX400" s="84"/>
      <c r="BY400" s="84"/>
      <c r="BZ400" s="86"/>
      <c r="CA400" s="86"/>
      <c r="CB400" s="86"/>
      <c r="CC400" s="86"/>
      <c r="CD400" s="86"/>
      <c r="CE400" s="86"/>
      <c r="CF400" s="86"/>
      <c r="CG400" s="86"/>
      <c r="CH400" s="86"/>
      <c r="CI400" s="86"/>
      <c r="CJ400" s="86"/>
      <c r="CK400" s="86"/>
      <c r="CL400" s="86"/>
      <c r="CM400" s="86"/>
      <c r="CN400" s="86"/>
      <c r="CO400" s="86"/>
      <c r="CP400" s="86"/>
      <c r="CQ400" s="86"/>
      <c r="CR400" s="86"/>
      <c r="CS400" s="46" t="s">
        <v>4600</v>
      </c>
      <c r="CT400" s="86"/>
      <c r="CU400" s="86"/>
      <c r="CV400" s="86"/>
      <c r="CW400" s="86"/>
      <c r="CX400" s="86"/>
      <c r="CY400" s="86"/>
      <c r="CZ400" s="86"/>
      <c r="DA400" s="86"/>
      <c r="DB400" s="86"/>
      <c r="DC400" s="86"/>
      <c r="DD400" s="86"/>
      <c r="DE400" s="86"/>
    </row>
    <row r="401" spans="34:109" hidden="1">
      <c r="AH401" s="84"/>
      <c r="AI401" s="84"/>
      <c r="AJ401" s="84"/>
      <c r="AK401" s="84"/>
      <c r="AL401" s="40" t="str">
        <f t="shared" si="12"/>
        <v/>
      </c>
      <c r="AM401" s="40" t="str">
        <f t="shared" si="13"/>
        <v/>
      </c>
      <c r="AO401" s="84"/>
      <c r="AP401" s="36">
        <v>399</v>
      </c>
      <c r="AQ401" s="85"/>
      <c r="AR401" s="85"/>
      <c r="AS401" s="85"/>
      <c r="AT401" s="85"/>
      <c r="AU401" s="85"/>
      <c r="AV401" s="85"/>
      <c r="AW401" s="85"/>
      <c r="AX401" s="85"/>
      <c r="AY401" s="85"/>
      <c r="AZ401" s="85"/>
      <c r="BA401" s="85"/>
      <c r="BB401" s="85"/>
      <c r="BC401" s="85"/>
      <c r="BD401" s="85"/>
      <c r="BE401" s="85"/>
      <c r="BF401" s="85"/>
      <c r="BG401" s="85"/>
      <c r="BH401" s="85"/>
      <c r="BI401" s="85"/>
      <c r="BJ401" s="44" t="s">
        <v>4601</v>
      </c>
      <c r="BK401" s="85"/>
      <c r="BL401" s="85"/>
      <c r="BM401" s="85"/>
      <c r="BN401" s="85"/>
      <c r="BO401" s="85"/>
      <c r="BP401" s="85"/>
      <c r="BQ401" s="85"/>
      <c r="BR401" s="85"/>
      <c r="BS401" s="85"/>
      <c r="BT401" s="85"/>
      <c r="BU401" s="85"/>
      <c r="BV401" s="85"/>
      <c r="BW401" s="84"/>
      <c r="BX401" s="84"/>
      <c r="BY401" s="84"/>
      <c r="BZ401" s="86"/>
      <c r="CA401" s="86"/>
      <c r="CB401" s="86"/>
      <c r="CC401" s="86"/>
      <c r="CD401" s="86"/>
      <c r="CE401" s="86"/>
      <c r="CF401" s="86"/>
      <c r="CG401" s="86"/>
      <c r="CH401" s="86"/>
      <c r="CI401" s="86"/>
      <c r="CJ401" s="86"/>
      <c r="CK401" s="86"/>
      <c r="CL401" s="86"/>
      <c r="CM401" s="86"/>
      <c r="CN401" s="86"/>
      <c r="CO401" s="86"/>
      <c r="CP401" s="86"/>
      <c r="CQ401" s="86"/>
      <c r="CR401" s="86"/>
      <c r="CS401" s="46" t="s">
        <v>4602</v>
      </c>
      <c r="CT401" s="86"/>
      <c r="CU401" s="86"/>
      <c r="CV401" s="86"/>
      <c r="CW401" s="86"/>
      <c r="CX401" s="86"/>
      <c r="CY401" s="86"/>
      <c r="CZ401" s="86"/>
      <c r="DA401" s="86"/>
      <c r="DB401" s="86"/>
      <c r="DC401" s="86"/>
      <c r="DD401" s="86"/>
      <c r="DE401" s="86"/>
    </row>
    <row r="402" spans="34:109" hidden="1">
      <c r="AH402" s="84"/>
      <c r="AI402" s="84"/>
      <c r="AJ402" s="84"/>
      <c r="AK402" s="84"/>
      <c r="AL402" s="40" t="str">
        <f t="shared" si="12"/>
        <v/>
      </c>
      <c r="AM402" s="40" t="str">
        <f t="shared" si="13"/>
        <v/>
      </c>
      <c r="AO402" s="84"/>
      <c r="AP402" s="36">
        <v>400</v>
      </c>
      <c r="AQ402" s="85"/>
      <c r="AR402" s="85"/>
      <c r="AS402" s="85"/>
      <c r="AT402" s="85"/>
      <c r="AU402" s="85"/>
      <c r="AV402" s="85"/>
      <c r="AW402" s="85"/>
      <c r="AX402" s="85"/>
      <c r="AY402" s="85"/>
      <c r="AZ402" s="85"/>
      <c r="BA402" s="85"/>
      <c r="BB402" s="85"/>
      <c r="BC402" s="85"/>
      <c r="BD402" s="85"/>
      <c r="BE402" s="85"/>
      <c r="BF402" s="85"/>
      <c r="BG402" s="85"/>
      <c r="BH402" s="85"/>
      <c r="BI402" s="85"/>
      <c r="BJ402" s="44" t="s">
        <v>4603</v>
      </c>
      <c r="BK402" s="85"/>
      <c r="BL402" s="85"/>
      <c r="BM402" s="85"/>
      <c r="BN402" s="85"/>
      <c r="BO402" s="85"/>
      <c r="BP402" s="85"/>
      <c r="BQ402" s="85"/>
      <c r="BR402" s="85"/>
      <c r="BS402" s="85"/>
      <c r="BT402" s="85"/>
      <c r="BU402" s="85"/>
      <c r="BV402" s="85"/>
      <c r="BW402" s="84"/>
      <c r="BX402" s="84"/>
      <c r="BY402" s="84"/>
      <c r="BZ402" s="86"/>
      <c r="CA402" s="86"/>
      <c r="CB402" s="86"/>
      <c r="CC402" s="86"/>
      <c r="CD402" s="86"/>
      <c r="CE402" s="86"/>
      <c r="CF402" s="86"/>
      <c r="CG402" s="86"/>
      <c r="CH402" s="86"/>
      <c r="CI402" s="86"/>
      <c r="CJ402" s="86"/>
      <c r="CK402" s="86"/>
      <c r="CL402" s="86"/>
      <c r="CM402" s="86"/>
      <c r="CN402" s="86"/>
      <c r="CO402" s="86"/>
      <c r="CP402" s="86"/>
      <c r="CQ402" s="86"/>
      <c r="CR402" s="86"/>
      <c r="CS402" s="46" t="s">
        <v>4604</v>
      </c>
      <c r="CT402" s="86"/>
      <c r="CU402" s="86"/>
      <c r="CV402" s="86"/>
      <c r="CW402" s="86"/>
      <c r="CX402" s="86"/>
      <c r="CY402" s="86"/>
      <c r="CZ402" s="86"/>
      <c r="DA402" s="86"/>
      <c r="DB402" s="86"/>
      <c r="DC402" s="86"/>
      <c r="DD402" s="86"/>
      <c r="DE402" s="86"/>
    </row>
    <row r="403" spans="34:109" hidden="1">
      <c r="AH403" s="84"/>
      <c r="AI403" s="84"/>
      <c r="AJ403" s="84"/>
      <c r="AK403" s="84"/>
      <c r="AL403" s="40" t="str">
        <f t="shared" si="12"/>
        <v/>
      </c>
      <c r="AM403" s="40" t="str">
        <f t="shared" si="13"/>
        <v/>
      </c>
      <c r="AO403" s="84"/>
      <c r="AP403" s="36">
        <v>401</v>
      </c>
      <c r="AQ403" s="85"/>
      <c r="AR403" s="85"/>
      <c r="AS403" s="85"/>
      <c r="AT403" s="85"/>
      <c r="AU403" s="85"/>
      <c r="AV403" s="85"/>
      <c r="AW403" s="85"/>
      <c r="AX403" s="85"/>
      <c r="AY403" s="85"/>
      <c r="AZ403" s="85"/>
      <c r="BA403" s="85"/>
      <c r="BB403" s="85"/>
      <c r="BC403" s="85"/>
      <c r="BD403" s="85"/>
      <c r="BE403" s="85"/>
      <c r="BF403" s="85"/>
      <c r="BG403" s="85"/>
      <c r="BH403" s="85"/>
      <c r="BI403" s="85"/>
      <c r="BJ403" s="44" t="s">
        <v>4605</v>
      </c>
      <c r="BK403" s="85"/>
      <c r="BL403" s="85"/>
      <c r="BM403" s="85"/>
      <c r="BN403" s="85"/>
      <c r="BO403" s="85"/>
      <c r="BP403" s="85"/>
      <c r="BQ403" s="85"/>
      <c r="BR403" s="85"/>
      <c r="BS403" s="85"/>
      <c r="BT403" s="85"/>
      <c r="BU403" s="85"/>
      <c r="BV403" s="85"/>
      <c r="BW403" s="84"/>
      <c r="BX403" s="84"/>
      <c r="BY403" s="84"/>
      <c r="BZ403" s="86"/>
      <c r="CA403" s="86"/>
      <c r="CB403" s="86"/>
      <c r="CC403" s="86"/>
      <c r="CD403" s="86"/>
      <c r="CE403" s="86"/>
      <c r="CF403" s="86"/>
      <c r="CG403" s="86"/>
      <c r="CH403" s="86"/>
      <c r="CI403" s="86"/>
      <c r="CJ403" s="86"/>
      <c r="CK403" s="86"/>
      <c r="CL403" s="86"/>
      <c r="CM403" s="86"/>
      <c r="CN403" s="86"/>
      <c r="CO403" s="86"/>
      <c r="CP403" s="86"/>
      <c r="CQ403" s="86"/>
      <c r="CR403" s="86"/>
      <c r="CS403" s="46" t="s">
        <v>4606</v>
      </c>
      <c r="CT403" s="86"/>
      <c r="CU403" s="86"/>
      <c r="CV403" s="86"/>
      <c r="CW403" s="86"/>
      <c r="CX403" s="86"/>
      <c r="CY403" s="86"/>
      <c r="CZ403" s="86"/>
      <c r="DA403" s="86"/>
      <c r="DB403" s="86"/>
      <c r="DC403" s="86"/>
      <c r="DD403" s="86"/>
      <c r="DE403" s="86"/>
    </row>
    <row r="404" spans="34:109" hidden="1">
      <c r="AH404" s="84"/>
      <c r="AI404" s="84"/>
      <c r="AJ404" s="84"/>
      <c r="AK404" s="84"/>
      <c r="AL404" s="40" t="str">
        <f t="shared" si="12"/>
        <v/>
      </c>
      <c r="AM404" s="40" t="str">
        <f t="shared" si="13"/>
        <v/>
      </c>
      <c r="AO404" s="84"/>
      <c r="AP404" s="36">
        <v>402</v>
      </c>
      <c r="AQ404" s="85"/>
      <c r="AR404" s="85"/>
      <c r="AS404" s="85"/>
      <c r="AT404" s="85"/>
      <c r="AU404" s="85"/>
      <c r="AV404" s="85"/>
      <c r="AW404" s="85"/>
      <c r="AX404" s="85"/>
      <c r="AY404" s="85"/>
      <c r="AZ404" s="85"/>
      <c r="BA404" s="85"/>
      <c r="BB404" s="85"/>
      <c r="BC404" s="85"/>
      <c r="BD404" s="85"/>
      <c r="BE404" s="85"/>
      <c r="BF404" s="85"/>
      <c r="BG404" s="85"/>
      <c r="BH404" s="85"/>
      <c r="BI404" s="85"/>
      <c r="BJ404" s="44" t="s">
        <v>4607</v>
      </c>
      <c r="BK404" s="85"/>
      <c r="BL404" s="85"/>
      <c r="BM404" s="85"/>
      <c r="BN404" s="85"/>
      <c r="BO404" s="85"/>
      <c r="BP404" s="85"/>
      <c r="BQ404" s="85"/>
      <c r="BR404" s="85"/>
      <c r="BS404" s="85"/>
      <c r="BT404" s="85"/>
      <c r="BU404" s="85"/>
      <c r="BV404" s="85"/>
      <c r="BW404" s="84"/>
      <c r="BX404" s="84"/>
      <c r="BY404" s="84"/>
      <c r="BZ404" s="86"/>
      <c r="CA404" s="86"/>
      <c r="CB404" s="86"/>
      <c r="CC404" s="86"/>
      <c r="CD404" s="86"/>
      <c r="CE404" s="86"/>
      <c r="CF404" s="86"/>
      <c r="CG404" s="86"/>
      <c r="CH404" s="86"/>
      <c r="CI404" s="86"/>
      <c r="CJ404" s="86"/>
      <c r="CK404" s="86"/>
      <c r="CL404" s="86"/>
      <c r="CM404" s="86"/>
      <c r="CN404" s="86"/>
      <c r="CO404" s="86"/>
      <c r="CP404" s="86"/>
      <c r="CQ404" s="86"/>
      <c r="CR404" s="86"/>
      <c r="CS404" s="46" t="s">
        <v>4608</v>
      </c>
      <c r="CT404" s="86"/>
      <c r="CU404" s="86"/>
      <c r="CV404" s="86"/>
      <c r="CW404" s="86"/>
      <c r="CX404" s="86"/>
      <c r="CY404" s="86"/>
      <c r="CZ404" s="86"/>
      <c r="DA404" s="86"/>
      <c r="DB404" s="86"/>
      <c r="DC404" s="86"/>
      <c r="DD404" s="86"/>
      <c r="DE404" s="86"/>
    </row>
    <row r="405" spans="34:109" hidden="1">
      <c r="AH405" s="84"/>
      <c r="AI405" s="84"/>
      <c r="AJ405" s="84"/>
      <c r="AK405" s="84"/>
      <c r="AL405" s="40" t="str">
        <f t="shared" si="12"/>
        <v/>
      </c>
      <c r="AM405" s="40" t="str">
        <f t="shared" si="13"/>
        <v/>
      </c>
      <c r="AO405" s="84"/>
      <c r="AP405" s="36">
        <v>403</v>
      </c>
      <c r="AQ405" s="85"/>
      <c r="AR405" s="85"/>
      <c r="AS405" s="85"/>
      <c r="AT405" s="85"/>
      <c r="AU405" s="85"/>
      <c r="AV405" s="85"/>
      <c r="AW405" s="85"/>
      <c r="AX405" s="85"/>
      <c r="AY405" s="85"/>
      <c r="AZ405" s="85"/>
      <c r="BA405" s="85"/>
      <c r="BB405" s="85"/>
      <c r="BC405" s="85"/>
      <c r="BD405" s="85"/>
      <c r="BE405" s="85"/>
      <c r="BF405" s="85"/>
      <c r="BG405" s="85"/>
      <c r="BH405" s="85"/>
      <c r="BI405" s="85"/>
      <c r="BJ405" s="44" t="s">
        <v>4609</v>
      </c>
      <c r="BK405" s="85"/>
      <c r="BL405" s="85"/>
      <c r="BM405" s="85"/>
      <c r="BN405" s="85"/>
      <c r="BO405" s="85"/>
      <c r="BP405" s="85"/>
      <c r="BQ405" s="85"/>
      <c r="BR405" s="85"/>
      <c r="BS405" s="85"/>
      <c r="BT405" s="85"/>
      <c r="BU405" s="85"/>
      <c r="BV405" s="85"/>
      <c r="BW405" s="84"/>
      <c r="BX405" s="84"/>
      <c r="BY405" s="84"/>
      <c r="BZ405" s="86"/>
      <c r="CA405" s="86"/>
      <c r="CB405" s="86"/>
      <c r="CC405" s="86"/>
      <c r="CD405" s="86"/>
      <c r="CE405" s="86"/>
      <c r="CF405" s="86"/>
      <c r="CG405" s="86"/>
      <c r="CH405" s="86"/>
      <c r="CI405" s="86"/>
      <c r="CJ405" s="86"/>
      <c r="CK405" s="86"/>
      <c r="CL405" s="86"/>
      <c r="CM405" s="86"/>
      <c r="CN405" s="86"/>
      <c r="CO405" s="86"/>
      <c r="CP405" s="86"/>
      <c r="CQ405" s="86"/>
      <c r="CR405" s="86"/>
      <c r="CS405" s="46" t="s">
        <v>4610</v>
      </c>
      <c r="CT405" s="86"/>
      <c r="CU405" s="86"/>
      <c r="CV405" s="86"/>
      <c r="CW405" s="86"/>
      <c r="CX405" s="86"/>
      <c r="CY405" s="86"/>
      <c r="CZ405" s="86"/>
      <c r="DA405" s="86"/>
      <c r="DB405" s="86"/>
      <c r="DC405" s="86"/>
      <c r="DD405" s="86"/>
      <c r="DE405" s="86"/>
    </row>
    <row r="406" spans="34:109" hidden="1">
      <c r="AH406" s="84"/>
      <c r="AI406" s="84"/>
      <c r="AJ406" s="84"/>
      <c r="AK406" s="84"/>
      <c r="AL406" s="40" t="str">
        <f t="shared" si="12"/>
        <v/>
      </c>
      <c r="AM406" s="40" t="str">
        <f t="shared" si="13"/>
        <v/>
      </c>
      <c r="AO406" s="84"/>
      <c r="AP406" s="36">
        <v>404</v>
      </c>
      <c r="AQ406" s="85"/>
      <c r="AR406" s="85"/>
      <c r="AS406" s="85"/>
      <c r="AT406" s="85"/>
      <c r="AU406" s="85"/>
      <c r="AV406" s="85"/>
      <c r="AW406" s="85"/>
      <c r="AX406" s="85"/>
      <c r="AY406" s="85"/>
      <c r="AZ406" s="85"/>
      <c r="BA406" s="85"/>
      <c r="BB406" s="85"/>
      <c r="BC406" s="85"/>
      <c r="BD406" s="85"/>
      <c r="BE406" s="85"/>
      <c r="BF406" s="85"/>
      <c r="BG406" s="85"/>
      <c r="BH406" s="85"/>
      <c r="BI406" s="85"/>
      <c r="BJ406" s="44" t="s">
        <v>4611</v>
      </c>
      <c r="BK406" s="85"/>
      <c r="BL406" s="85"/>
      <c r="BM406" s="85"/>
      <c r="BN406" s="85"/>
      <c r="BO406" s="85"/>
      <c r="BP406" s="85"/>
      <c r="BQ406" s="85"/>
      <c r="BR406" s="85"/>
      <c r="BS406" s="85"/>
      <c r="BT406" s="85"/>
      <c r="BU406" s="85"/>
      <c r="BV406" s="85"/>
      <c r="BW406" s="84"/>
      <c r="BX406" s="84"/>
      <c r="BY406" s="84"/>
      <c r="BZ406" s="86"/>
      <c r="CA406" s="86"/>
      <c r="CB406" s="86"/>
      <c r="CC406" s="86"/>
      <c r="CD406" s="86"/>
      <c r="CE406" s="86"/>
      <c r="CF406" s="86"/>
      <c r="CG406" s="86"/>
      <c r="CH406" s="86"/>
      <c r="CI406" s="86"/>
      <c r="CJ406" s="86"/>
      <c r="CK406" s="86"/>
      <c r="CL406" s="86"/>
      <c r="CM406" s="86"/>
      <c r="CN406" s="86"/>
      <c r="CO406" s="86"/>
      <c r="CP406" s="86"/>
      <c r="CQ406" s="86"/>
      <c r="CR406" s="86"/>
      <c r="CS406" s="46" t="s">
        <v>4612</v>
      </c>
      <c r="CT406" s="86"/>
      <c r="CU406" s="86"/>
      <c r="CV406" s="86"/>
      <c r="CW406" s="86"/>
      <c r="CX406" s="86"/>
      <c r="CY406" s="86"/>
      <c r="CZ406" s="86"/>
      <c r="DA406" s="86"/>
      <c r="DB406" s="86"/>
      <c r="DC406" s="86"/>
      <c r="DD406" s="86"/>
      <c r="DE406" s="86"/>
    </row>
    <row r="407" spans="34:109" hidden="1">
      <c r="AH407" s="84"/>
      <c r="AI407" s="84"/>
      <c r="AJ407" s="84"/>
      <c r="AK407" s="84"/>
      <c r="AL407" s="40" t="str">
        <f t="shared" si="12"/>
        <v/>
      </c>
      <c r="AM407" s="40" t="str">
        <f t="shared" si="13"/>
        <v/>
      </c>
      <c r="AO407" s="84"/>
      <c r="AP407" s="36">
        <v>405</v>
      </c>
      <c r="AQ407" s="85"/>
      <c r="AR407" s="85"/>
      <c r="AS407" s="85"/>
      <c r="AT407" s="85"/>
      <c r="AU407" s="85"/>
      <c r="AV407" s="85"/>
      <c r="AW407" s="85"/>
      <c r="AX407" s="85"/>
      <c r="AY407" s="85"/>
      <c r="AZ407" s="85"/>
      <c r="BA407" s="85"/>
      <c r="BB407" s="85"/>
      <c r="BC407" s="85"/>
      <c r="BD407" s="85"/>
      <c r="BE407" s="85"/>
      <c r="BF407" s="85"/>
      <c r="BG407" s="85"/>
      <c r="BH407" s="85"/>
      <c r="BI407" s="85"/>
      <c r="BJ407" s="44" t="s">
        <v>4613</v>
      </c>
      <c r="BK407" s="85"/>
      <c r="BL407" s="85"/>
      <c r="BM407" s="85"/>
      <c r="BN407" s="85"/>
      <c r="BO407" s="85"/>
      <c r="BP407" s="85"/>
      <c r="BQ407" s="85"/>
      <c r="BR407" s="85"/>
      <c r="BS407" s="85"/>
      <c r="BT407" s="85"/>
      <c r="BU407" s="85"/>
      <c r="BV407" s="85"/>
      <c r="BW407" s="84"/>
      <c r="BX407" s="84"/>
      <c r="BY407" s="84"/>
      <c r="BZ407" s="86"/>
      <c r="CA407" s="86"/>
      <c r="CB407" s="86"/>
      <c r="CC407" s="86"/>
      <c r="CD407" s="86"/>
      <c r="CE407" s="86"/>
      <c r="CF407" s="86"/>
      <c r="CG407" s="86"/>
      <c r="CH407" s="86"/>
      <c r="CI407" s="86"/>
      <c r="CJ407" s="86"/>
      <c r="CK407" s="86"/>
      <c r="CL407" s="86"/>
      <c r="CM407" s="86"/>
      <c r="CN407" s="86"/>
      <c r="CO407" s="86"/>
      <c r="CP407" s="86"/>
      <c r="CQ407" s="86"/>
      <c r="CR407" s="86"/>
      <c r="CS407" s="46" t="s">
        <v>4614</v>
      </c>
      <c r="CT407" s="86"/>
      <c r="CU407" s="86"/>
      <c r="CV407" s="86"/>
      <c r="CW407" s="86"/>
      <c r="CX407" s="86"/>
      <c r="CY407" s="86"/>
      <c r="CZ407" s="86"/>
      <c r="DA407" s="86"/>
      <c r="DB407" s="86"/>
      <c r="DC407" s="86"/>
      <c r="DD407" s="86"/>
      <c r="DE407" s="86"/>
    </row>
    <row r="408" spans="34:109" hidden="1">
      <c r="AH408" s="84"/>
      <c r="AI408" s="84"/>
      <c r="AJ408" s="84"/>
      <c r="AK408" s="84"/>
      <c r="AL408" s="40" t="str">
        <f t="shared" si="12"/>
        <v/>
      </c>
      <c r="AM408" s="40" t="str">
        <f t="shared" si="13"/>
        <v/>
      </c>
      <c r="AO408" s="84"/>
      <c r="AP408" s="36">
        <v>406</v>
      </c>
      <c r="AQ408" s="85"/>
      <c r="AR408" s="85"/>
      <c r="AS408" s="85"/>
      <c r="AT408" s="85"/>
      <c r="AU408" s="85"/>
      <c r="AV408" s="85"/>
      <c r="AW408" s="85"/>
      <c r="AX408" s="85"/>
      <c r="AY408" s="85"/>
      <c r="AZ408" s="85"/>
      <c r="BA408" s="85"/>
      <c r="BB408" s="85"/>
      <c r="BC408" s="85"/>
      <c r="BD408" s="85"/>
      <c r="BE408" s="85"/>
      <c r="BF408" s="85"/>
      <c r="BG408" s="85"/>
      <c r="BH408" s="85"/>
      <c r="BI408" s="85"/>
      <c r="BJ408" s="44" t="s">
        <v>4615</v>
      </c>
      <c r="BK408" s="85"/>
      <c r="BL408" s="85"/>
      <c r="BM408" s="85"/>
      <c r="BN408" s="85"/>
      <c r="BO408" s="85"/>
      <c r="BP408" s="85"/>
      <c r="BQ408" s="85"/>
      <c r="BR408" s="85"/>
      <c r="BS408" s="85"/>
      <c r="BT408" s="85"/>
      <c r="BU408" s="85"/>
      <c r="BV408" s="85"/>
      <c r="BW408" s="84"/>
      <c r="BX408" s="84"/>
      <c r="BY408" s="84"/>
      <c r="BZ408" s="86"/>
      <c r="CA408" s="86"/>
      <c r="CB408" s="86"/>
      <c r="CC408" s="86"/>
      <c r="CD408" s="86"/>
      <c r="CE408" s="86"/>
      <c r="CF408" s="86"/>
      <c r="CG408" s="86"/>
      <c r="CH408" s="86"/>
      <c r="CI408" s="86"/>
      <c r="CJ408" s="86"/>
      <c r="CK408" s="86"/>
      <c r="CL408" s="86"/>
      <c r="CM408" s="86"/>
      <c r="CN408" s="86"/>
      <c r="CO408" s="86"/>
      <c r="CP408" s="86"/>
      <c r="CQ408" s="86"/>
      <c r="CR408" s="86"/>
      <c r="CS408" s="46" t="s">
        <v>4616</v>
      </c>
      <c r="CT408" s="86"/>
      <c r="CU408" s="86"/>
      <c r="CV408" s="86"/>
      <c r="CW408" s="86"/>
      <c r="CX408" s="86"/>
      <c r="CY408" s="86"/>
      <c r="CZ408" s="86"/>
      <c r="DA408" s="86"/>
      <c r="DB408" s="86"/>
      <c r="DC408" s="86"/>
      <c r="DD408" s="86"/>
      <c r="DE408" s="86"/>
    </row>
    <row r="409" spans="34:109" hidden="1">
      <c r="AH409" s="84"/>
      <c r="AI409" s="84"/>
      <c r="AJ409" s="84"/>
      <c r="AK409" s="84"/>
      <c r="AL409" s="40" t="str">
        <f t="shared" si="12"/>
        <v/>
      </c>
      <c r="AM409" s="40" t="str">
        <f t="shared" si="13"/>
        <v/>
      </c>
      <c r="AO409" s="84"/>
      <c r="AP409" s="36">
        <v>407</v>
      </c>
      <c r="AQ409" s="85"/>
      <c r="AR409" s="85"/>
      <c r="AS409" s="85"/>
      <c r="AT409" s="85"/>
      <c r="AU409" s="85"/>
      <c r="AV409" s="85"/>
      <c r="AW409" s="85"/>
      <c r="AX409" s="85"/>
      <c r="AY409" s="85"/>
      <c r="AZ409" s="85"/>
      <c r="BA409" s="85"/>
      <c r="BB409" s="85"/>
      <c r="BC409" s="85"/>
      <c r="BD409" s="85"/>
      <c r="BE409" s="85"/>
      <c r="BF409" s="85"/>
      <c r="BG409" s="85"/>
      <c r="BH409" s="85"/>
      <c r="BI409" s="85"/>
      <c r="BJ409" s="44" t="s">
        <v>4617</v>
      </c>
      <c r="BK409" s="85"/>
      <c r="BL409" s="85"/>
      <c r="BM409" s="85"/>
      <c r="BN409" s="85"/>
      <c r="BO409" s="85"/>
      <c r="BP409" s="85"/>
      <c r="BQ409" s="85"/>
      <c r="BR409" s="85"/>
      <c r="BS409" s="85"/>
      <c r="BT409" s="85"/>
      <c r="BU409" s="85"/>
      <c r="BV409" s="85"/>
      <c r="BW409" s="84"/>
      <c r="BX409" s="84"/>
      <c r="BY409" s="84"/>
      <c r="BZ409" s="86"/>
      <c r="CA409" s="86"/>
      <c r="CB409" s="86"/>
      <c r="CC409" s="86"/>
      <c r="CD409" s="86"/>
      <c r="CE409" s="86"/>
      <c r="CF409" s="86"/>
      <c r="CG409" s="86"/>
      <c r="CH409" s="86"/>
      <c r="CI409" s="86"/>
      <c r="CJ409" s="86"/>
      <c r="CK409" s="86"/>
      <c r="CL409" s="86"/>
      <c r="CM409" s="86"/>
      <c r="CN409" s="86"/>
      <c r="CO409" s="86"/>
      <c r="CP409" s="86"/>
      <c r="CQ409" s="86"/>
      <c r="CR409" s="86"/>
      <c r="CS409" s="46" t="s">
        <v>4618</v>
      </c>
      <c r="CT409" s="86"/>
      <c r="CU409" s="86"/>
      <c r="CV409" s="86"/>
      <c r="CW409" s="86"/>
      <c r="CX409" s="86"/>
      <c r="CY409" s="86"/>
      <c r="CZ409" s="86"/>
      <c r="DA409" s="86"/>
      <c r="DB409" s="86"/>
      <c r="DC409" s="86"/>
      <c r="DD409" s="86"/>
      <c r="DE409" s="86"/>
    </row>
    <row r="410" spans="34:109" hidden="1">
      <c r="AH410" s="84"/>
      <c r="AI410" s="84"/>
      <c r="AJ410" s="84"/>
      <c r="AK410" s="84"/>
      <c r="AL410" s="40" t="str">
        <f t="shared" si="12"/>
        <v/>
      </c>
      <c r="AM410" s="40" t="str">
        <f t="shared" si="13"/>
        <v/>
      </c>
      <c r="AO410" s="84"/>
      <c r="AP410" s="36">
        <v>408</v>
      </c>
      <c r="AQ410" s="85"/>
      <c r="AR410" s="85"/>
      <c r="AS410" s="85"/>
      <c r="AT410" s="85"/>
      <c r="AU410" s="85"/>
      <c r="AV410" s="85"/>
      <c r="AW410" s="85"/>
      <c r="AX410" s="85"/>
      <c r="AY410" s="85"/>
      <c r="AZ410" s="85"/>
      <c r="BA410" s="85"/>
      <c r="BB410" s="85"/>
      <c r="BC410" s="85"/>
      <c r="BD410" s="85"/>
      <c r="BE410" s="85"/>
      <c r="BF410" s="85"/>
      <c r="BG410" s="85"/>
      <c r="BH410" s="85"/>
      <c r="BI410" s="85"/>
      <c r="BJ410" s="44" t="s">
        <v>4619</v>
      </c>
      <c r="BK410" s="85"/>
      <c r="BL410" s="85"/>
      <c r="BM410" s="85"/>
      <c r="BN410" s="85"/>
      <c r="BO410" s="85"/>
      <c r="BP410" s="85"/>
      <c r="BQ410" s="85"/>
      <c r="BR410" s="85"/>
      <c r="BS410" s="85"/>
      <c r="BT410" s="85"/>
      <c r="BU410" s="85"/>
      <c r="BV410" s="85"/>
      <c r="BW410" s="84"/>
      <c r="BX410" s="84"/>
      <c r="BY410" s="84"/>
      <c r="BZ410" s="86"/>
      <c r="CA410" s="86"/>
      <c r="CB410" s="86"/>
      <c r="CC410" s="86"/>
      <c r="CD410" s="86"/>
      <c r="CE410" s="86"/>
      <c r="CF410" s="86"/>
      <c r="CG410" s="86"/>
      <c r="CH410" s="86"/>
      <c r="CI410" s="86"/>
      <c r="CJ410" s="86"/>
      <c r="CK410" s="86"/>
      <c r="CL410" s="86"/>
      <c r="CM410" s="86"/>
      <c r="CN410" s="86"/>
      <c r="CO410" s="86"/>
      <c r="CP410" s="86"/>
      <c r="CQ410" s="86"/>
      <c r="CR410" s="86"/>
      <c r="CS410" s="46" t="s">
        <v>4620</v>
      </c>
      <c r="CT410" s="86"/>
      <c r="CU410" s="86"/>
      <c r="CV410" s="86"/>
      <c r="CW410" s="86"/>
      <c r="CX410" s="86"/>
      <c r="CY410" s="86"/>
      <c r="CZ410" s="86"/>
      <c r="DA410" s="86"/>
      <c r="DB410" s="86"/>
      <c r="DC410" s="86"/>
      <c r="DD410" s="86"/>
      <c r="DE410" s="86"/>
    </row>
    <row r="411" spans="34:109" hidden="1">
      <c r="AH411" s="84"/>
      <c r="AI411" s="84"/>
      <c r="AJ411" s="84"/>
      <c r="AK411" s="84"/>
      <c r="AL411" s="40" t="str">
        <f t="shared" si="12"/>
        <v/>
      </c>
      <c r="AM411" s="40" t="str">
        <f t="shared" si="13"/>
        <v/>
      </c>
      <c r="AO411" s="84"/>
      <c r="AP411" s="36">
        <v>409</v>
      </c>
      <c r="AQ411" s="85"/>
      <c r="AR411" s="85"/>
      <c r="AS411" s="85"/>
      <c r="AT411" s="85"/>
      <c r="AU411" s="85"/>
      <c r="AV411" s="85"/>
      <c r="AW411" s="85"/>
      <c r="AX411" s="85"/>
      <c r="AY411" s="85"/>
      <c r="AZ411" s="85"/>
      <c r="BA411" s="85"/>
      <c r="BB411" s="85"/>
      <c r="BC411" s="85"/>
      <c r="BD411" s="85"/>
      <c r="BE411" s="85"/>
      <c r="BF411" s="85"/>
      <c r="BG411" s="85"/>
      <c r="BH411" s="85"/>
      <c r="BI411" s="85"/>
      <c r="BJ411" s="44" t="s">
        <v>4621</v>
      </c>
      <c r="BK411" s="85"/>
      <c r="BL411" s="85"/>
      <c r="BM411" s="85"/>
      <c r="BN411" s="85"/>
      <c r="BO411" s="85"/>
      <c r="BP411" s="85"/>
      <c r="BQ411" s="85"/>
      <c r="BR411" s="85"/>
      <c r="BS411" s="85"/>
      <c r="BT411" s="85"/>
      <c r="BU411" s="85"/>
      <c r="BV411" s="85"/>
      <c r="BW411" s="84"/>
      <c r="BX411" s="84"/>
      <c r="BY411" s="84"/>
      <c r="BZ411" s="86"/>
      <c r="CA411" s="86"/>
      <c r="CB411" s="86"/>
      <c r="CC411" s="86"/>
      <c r="CD411" s="86"/>
      <c r="CE411" s="86"/>
      <c r="CF411" s="86"/>
      <c r="CG411" s="86"/>
      <c r="CH411" s="86"/>
      <c r="CI411" s="86"/>
      <c r="CJ411" s="86"/>
      <c r="CK411" s="86"/>
      <c r="CL411" s="86"/>
      <c r="CM411" s="86"/>
      <c r="CN411" s="86"/>
      <c r="CO411" s="86"/>
      <c r="CP411" s="86"/>
      <c r="CQ411" s="86"/>
      <c r="CR411" s="86"/>
      <c r="CS411" s="46" t="s">
        <v>4622</v>
      </c>
      <c r="CT411" s="86"/>
      <c r="CU411" s="86"/>
      <c r="CV411" s="86"/>
      <c r="CW411" s="86"/>
      <c r="CX411" s="86"/>
      <c r="CY411" s="86"/>
      <c r="CZ411" s="86"/>
      <c r="DA411" s="86"/>
      <c r="DB411" s="86"/>
      <c r="DC411" s="86"/>
      <c r="DD411" s="86"/>
      <c r="DE411" s="86"/>
    </row>
    <row r="412" spans="34:109" hidden="1">
      <c r="AH412" s="84"/>
      <c r="AI412" s="84"/>
      <c r="AJ412" s="84"/>
      <c r="AK412" s="84"/>
      <c r="AL412" s="40" t="str">
        <f t="shared" si="12"/>
        <v/>
      </c>
      <c r="AM412" s="40" t="str">
        <f t="shared" si="13"/>
        <v/>
      </c>
      <c r="AO412" s="84"/>
      <c r="AP412" s="36">
        <v>410</v>
      </c>
      <c r="AQ412" s="85"/>
      <c r="AR412" s="85"/>
      <c r="AS412" s="85"/>
      <c r="AT412" s="85"/>
      <c r="AU412" s="85"/>
      <c r="AV412" s="85"/>
      <c r="AW412" s="85"/>
      <c r="AX412" s="85"/>
      <c r="AY412" s="85"/>
      <c r="AZ412" s="85"/>
      <c r="BA412" s="85"/>
      <c r="BB412" s="85"/>
      <c r="BC412" s="85"/>
      <c r="BD412" s="85"/>
      <c r="BE412" s="85"/>
      <c r="BF412" s="85"/>
      <c r="BG412" s="85"/>
      <c r="BH412" s="85"/>
      <c r="BI412" s="85"/>
      <c r="BJ412" s="44" t="s">
        <v>4623</v>
      </c>
      <c r="BK412" s="85"/>
      <c r="BL412" s="85"/>
      <c r="BM412" s="85"/>
      <c r="BN412" s="85"/>
      <c r="BO412" s="85"/>
      <c r="BP412" s="85"/>
      <c r="BQ412" s="85"/>
      <c r="BR412" s="85"/>
      <c r="BS412" s="85"/>
      <c r="BT412" s="85"/>
      <c r="BU412" s="85"/>
      <c r="BV412" s="85"/>
      <c r="BW412" s="84"/>
      <c r="BX412" s="84"/>
      <c r="BY412" s="84"/>
      <c r="BZ412" s="86"/>
      <c r="CA412" s="86"/>
      <c r="CB412" s="86"/>
      <c r="CC412" s="86"/>
      <c r="CD412" s="86"/>
      <c r="CE412" s="86"/>
      <c r="CF412" s="86"/>
      <c r="CG412" s="86"/>
      <c r="CH412" s="86"/>
      <c r="CI412" s="86"/>
      <c r="CJ412" s="86"/>
      <c r="CK412" s="86"/>
      <c r="CL412" s="86"/>
      <c r="CM412" s="86"/>
      <c r="CN412" s="86"/>
      <c r="CO412" s="86"/>
      <c r="CP412" s="86"/>
      <c r="CQ412" s="86"/>
      <c r="CR412" s="86"/>
      <c r="CS412" s="46" t="s">
        <v>4624</v>
      </c>
      <c r="CT412" s="86"/>
      <c r="CU412" s="86"/>
      <c r="CV412" s="86"/>
      <c r="CW412" s="86"/>
      <c r="CX412" s="86"/>
      <c r="CY412" s="86"/>
      <c r="CZ412" s="86"/>
      <c r="DA412" s="86"/>
      <c r="DB412" s="86"/>
      <c r="DC412" s="86"/>
      <c r="DD412" s="86"/>
      <c r="DE412" s="86"/>
    </row>
    <row r="413" spans="34:109" hidden="1">
      <c r="AH413" s="84"/>
      <c r="AI413" s="84"/>
      <c r="AJ413" s="84"/>
      <c r="AK413" s="84"/>
      <c r="AL413" s="40" t="str">
        <f t="shared" si="12"/>
        <v/>
      </c>
      <c r="AM413" s="40" t="str">
        <f t="shared" si="13"/>
        <v/>
      </c>
      <c r="AO413" s="84"/>
      <c r="AP413" s="36">
        <v>411</v>
      </c>
      <c r="AQ413" s="85"/>
      <c r="AR413" s="85"/>
      <c r="AS413" s="85"/>
      <c r="AT413" s="85"/>
      <c r="AU413" s="85"/>
      <c r="AV413" s="85"/>
      <c r="AW413" s="85"/>
      <c r="AX413" s="85"/>
      <c r="AY413" s="85"/>
      <c r="AZ413" s="85"/>
      <c r="BA413" s="85"/>
      <c r="BB413" s="85"/>
      <c r="BC413" s="85"/>
      <c r="BD413" s="85"/>
      <c r="BE413" s="85"/>
      <c r="BF413" s="85"/>
      <c r="BG413" s="85"/>
      <c r="BH413" s="85"/>
      <c r="BI413" s="85"/>
      <c r="BJ413" s="44" t="s">
        <v>4625</v>
      </c>
      <c r="BK413" s="85"/>
      <c r="BL413" s="85"/>
      <c r="BM413" s="85"/>
      <c r="BN413" s="85"/>
      <c r="BO413" s="85"/>
      <c r="BP413" s="85"/>
      <c r="BQ413" s="85"/>
      <c r="BR413" s="85"/>
      <c r="BS413" s="85"/>
      <c r="BT413" s="85"/>
      <c r="BU413" s="85"/>
      <c r="BV413" s="85"/>
      <c r="BW413" s="84"/>
      <c r="BX413" s="84"/>
      <c r="BY413" s="84"/>
      <c r="BZ413" s="86"/>
      <c r="CA413" s="86"/>
      <c r="CB413" s="86"/>
      <c r="CC413" s="86"/>
      <c r="CD413" s="86"/>
      <c r="CE413" s="86"/>
      <c r="CF413" s="86"/>
      <c r="CG413" s="86"/>
      <c r="CH413" s="86"/>
      <c r="CI413" s="86"/>
      <c r="CJ413" s="86"/>
      <c r="CK413" s="86"/>
      <c r="CL413" s="86"/>
      <c r="CM413" s="86"/>
      <c r="CN413" s="86"/>
      <c r="CO413" s="86"/>
      <c r="CP413" s="86"/>
      <c r="CQ413" s="86"/>
      <c r="CR413" s="86"/>
      <c r="CS413" s="46" t="s">
        <v>4626</v>
      </c>
      <c r="CT413" s="86"/>
      <c r="CU413" s="86"/>
      <c r="CV413" s="86"/>
      <c r="CW413" s="86"/>
      <c r="CX413" s="86"/>
      <c r="CY413" s="86"/>
      <c r="CZ413" s="86"/>
      <c r="DA413" s="86"/>
      <c r="DB413" s="86"/>
      <c r="DC413" s="86"/>
      <c r="DD413" s="86"/>
      <c r="DE413" s="86"/>
    </row>
    <row r="414" spans="34:109" hidden="1">
      <c r="AH414" s="84"/>
      <c r="AI414" s="84"/>
      <c r="AJ414" s="84"/>
      <c r="AK414" s="84"/>
      <c r="AL414" s="40" t="str">
        <f t="shared" si="12"/>
        <v/>
      </c>
      <c r="AM414" s="40" t="str">
        <f t="shared" si="13"/>
        <v/>
      </c>
      <c r="AO414" s="84"/>
      <c r="AP414" s="36">
        <v>412</v>
      </c>
      <c r="AQ414" s="85"/>
      <c r="AR414" s="85"/>
      <c r="AS414" s="85"/>
      <c r="AT414" s="85"/>
      <c r="AU414" s="85"/>
      <c r="AV414" s="85"/>
      <c r="AW414" s="85"/>
      <c r="AX414" s="85"/>
      <c r="AY414" s="85"/>
      <c r="AZ414" s="85"/>
      <c r="BA414" s="85"/>
      <c r="BB414" s="85"/>
      <c r="BC414" s="85"/>
      <c r="BD414" s="85"/>
      <c r="BE414" s="85"/>
      <c r="BF414" s="85"/>
      <c r="BG414" s="85"/>
      <c r="BH414" s="85"/>
      <c r="BI414" s="85"/>
      <c r="BJ414" s="44" t="s">
        <v>4627</v>
      </c>
      <c r="BK414" s="85"/>
      <c r="BL414" s="85"/>
      <c r="BM414" s="85"/>
      <c r="BN414" s="85"/>
      <c r="BO414" s="85"/>
      <c r="BP414" s="85"/>
      <c r="BQ414" s="85"/>
      <c r="BR414" s="85"/>
      <c r="BS414" s="85"/>
      <c r="BT414" s="85"/>
      <c r="BU414" s="85"/>
      <c r="BV414" s="85"/>
      <c r="BW414" s="84"/>
      <c r="BX414" s="84"/>
      <c r="BY414" s="84"/>
      <c r="BZ414" s="86"/>
      <c r="CA414" s="86"/>
      <c r="CB414" s="86"/>
      <c r="CC414" s="86"/>
      <c r="CD414" s="86"/>
      <c r="CE414" s="86"/>
      <c r="CF414" s="86"/>
      <c r="CG414" s="86"/>
      <c r="CH414" s="86"/>
      <c r="CI414" s="86"/>
      <c r="CJ414" s="86"/>
      <c r="CK414" s="86"/>
      <c r="CL414" s="86"/>
      <c r="CM414" s="86"/>
      <c r="CN414" s="86"/>
      <c r="CO414" s="86"/>
      <c r="CP414" s="86"/>
      <c r="CQ414" s="86"/>
      <c r="CR414" s="86"/>
      <c r="CS414" s="46" t="s">
        <v>4628</v>
      </c>
      <c r="CT414" s="86"/>
      <c r="CU414" s="86"/>
      <c r="CV414" s="86"/>
      <c r="CW414" s="86"/>
      <c r="CX414" s="86"/>
      <c r="CY414" s="86"/>
      <c r="CZ414" s="86"/>
      <c r="DA414" s="86"/>
      <c r="DB414" s="86"/>
      <c r="DC414" s="86"/>
      <c r="DD414" s="86"/>
      <c r="DE414" s="86"/>
    </row>
    <row r="415" spans="34:109" hidden="1">
      <c r="AH415" s="84"/>
      <c r="AI415" s="84"/>
      <c r="AJ415" s="84"/>
      <c r="AK415" s="84"/>
      <c r="AL415" s="40" t="str">
        <f t="shared" si="12"/>
        <v/>
      </c>
      <c r="AM415" s="40" t="str">
        <f t="shared" si="13"/>
        <v/>
      </c>
      <c r="AO415" s="84"/>
      <c r="AP415" s="36">
        <v>413</v>
      </c>
      <c r="AQ415" s="85"/>
      <c r="AR415" s="85"/>
      <c r="AS415" s="85"/>
      <c r="AT415" s="85"/>
      <c r="AU415" s="85"/>
      <c r="AV415" s="85"/>
      <c r="AW415" s="85"/>
      <c r="AX415" s="85"/>
      <c r="AY415" s="85"/>
      <c r="AZ415" s="85"/>
      <c r="BA415" s="85"/>
      <c r="BB415" s="85"/>
      <c r="BC415" s="85"/>
      <c r="BD415" s="85"/>
      <c r="BE415" s="85"/>
      <c r="BF415" s="85"/>
      <c r="BG415" s="85"/>
      <c r="BH415" s="85"/>
      <c r="BI415" s="85"/>
      <c r="BJ415" s="44" t="s">
        <v>4629</v>
      </c>
      <c r="BK415" s="85"/>
      <c r="BL415" s="85"/>
      <c r="BM415" s="85"/>
      <c r="BN415" s="85"/>
      <c r="BO415" s="85"/>
      <c r="BP415" s="85"/>
      <c r="BQ415" s="85"/>
      <c r="BR415" s="85"/>
      <c r="BS415" s="85"/>
      <c r="BT415" s="85"/>
      <c r="BU415" s="85"/>
      <c r="BV415" s="85"/>
      <c r="BW415" s="84"/>
      <c r="BX415" s="84"/>
      <c r="BY415" s="84"/>
      <c r="BZ415" s="86"/>
      <c r="CA415" s="86"/>
      <c r="CB415" s="86"/>
      <c r="CC415" s="86"/>
      <c r="CD415" s="86"/>
      <c r="CE415" s="86"/>
      <c r="CF415" s="86"/>
      <c r="CG415" s="86"/>
      <c r="CH415" s="86"/>
      <c r="CI415" s="86"/>
      <c r="CJ415" s="86"/>
      <c r="CK415" s="86"/>
      <c r="CL415" s="86"/>
      <c r="CM415" s="86"/>
      <c r="CN415" s="86"/>
      <c r="CO415" s="86"/>
      <c r="CP415" s="86"/>
      <c r="CQ415" s="86"/>
      <c r="CR415" s="86"/>
      <c r="CS415" s="46" t="s">
        <v>4630</v>
      </c>
      <c r="CT415" s="86"/>
      <c r="CU415" s="86"/>
      <c r="CV415" s="86"/>
      <c r="CW415" s="86"/>
      <c r="CX415" s="86"/>
      <c r="CY415" s="86"/>
      <c r="CZ415" s="86"/>
      <c r="DA415" s="86"/>
      <c r="DB415" s="86"/>
      <c r="DC415" s="86"/>
      <c r="DD415" s="86"/>
      <c r="DE415" s="86"/>
    </row>
    <row r="416" spans="34:109" hidden="1">
      <c r="AH416" s="84"/>
      <c r="AI416" s="84"/>
      <c r="AJ416" s="84"/>
      <c r="AK416" s="84"/>
      <c r="AL416" s="40" t="str">
        <f t="shared" si="12"/>
        <v/>
      </c>
      <c r="AM416" s="40" t="str">
        <f t="shared" si="13"/>
        <v/>
      </c>
      <c r="AO416" s="84"/>
      <c r="AP416" s="36">
        <v>414</v>
      </c>
      <c r="AQ416" s="85"/>
      <c r="AR416" s="85"/>
      <c r="AS416" s="85"/>
      <c r="AT416" s="85"/>
      <c r="AU416" s="85"/>
      <c r="AV416" s="85"/>
      <c r="AW416" s="85"/>
      <c r="AX416" s="85"/>
      <c r="AY416" s="85"/>
      <c r="AZ416" s="85"/>
      <c r="BA416" s="85"/>
      <c r="BB416" s="85"/>
      <c r="BC416" s="85"/>
      <c r="BD416" s="85"/>
      <c r="BE416" s="85"/>
      <c r="BF416" s="85"/>
      <c r="BG416" s="85"/>
      <c r="BH416" s="85"/>
      <c r="BI416" s="85"/>
      <c r="BJ416" s="44" t="s">
        <v>4631</v>
      </c>
      <c r="BK416" s="85"/>
      <c r="BL416" s="85"/>
      <c r="BM416" s="85"/>
      <c r="BN416" s="85"/>
      <c r="BO416" s="85"/>
      <c r="BP416" s="85"/>
      <c r="BQ416" s="85"/>
      <c r="BR416" s="85"/>
      <c r="BS416" s="85"/>
      <c r="BT416" s="85"/>
      <c r="BU416" s="85"/>
      <c r="BV416" s="85"/>
      <c r="BW416" s="84"/>
      <c r="BX416" s="84"/>
      <c r="BY416" s="84"/>
      <c r="BZ416" s="86"/>
      <c r="CA416" s="86"/>
      <c r="CB416" s="86"/>
      <c r="CC416" s="86"/>
      <c r="CD416" s="86"/>
      <c r="CE416" s="86"/>
      <c r="CF416" s="86"/>
      <c r="CG416" s="86"/>
      <c r="CH416" s="86"/>
      <c r="CI416" s="86"/>
      <c r="CJ416" s="86"/>
      <c r="CK416" s="86"/>
      <c r="CL416" s="86"/>
      <c r="CM416" s="86"/>
      <c r="CN416" s="86"/>
      <c r="CO416" s="86"/>
      <c r="CP416" s="86"/>
      <c r="CQ416" s="86"/>
      <c r="CR416" s="86"/>
      <c r="CS416" s="46" t="s">
        <v>4632</v>
      </c>
      <c r="CT416" s="86"/>
      <c r="CU416" s="86"/>
      <c r="CV416" s="86"/>
      <c r="CW416" s="86"/>
      <c r="CX416" s="86"/>
      <c r="CY416" s="86"/>
      <c r="CZ416" s="86"/>
      <c r="DA416" s="86"/>
      <c r="DB416" s="86"/>
      <c r="DC416" s="86"/>
      <c r="DD416" s="86"/>
      <c r="DE416" s="86"/>
    </row>
    <row r="417" spans="34:109" hidden="1">
      <c r="AH417" s="84"/>
      <c r="AI417" s="84"/>
      <c r="AJ417" s="84"/>
      <c r="AK417" s="84"/>
      <c r="AL417" s="40" t="str">
        <f t="shared" si="12"/>
        <v/>
      </c>
      <c r="AM417" s="40" t="str">
        <f t="shared" si="13"/>
        <v/>
      </c>
      <c r="AO417" s="84"/>
      <c r="AP417" s="36">
        <v>415</v>
      </c>
      <c r="AQ417" s="85"/>
      <c r="AR417" s="85"/>
      <c r="AS417" s="85"/>
      <c r="AT417" s="85"/>
      <c r="AU417" s="85"/>
      <c r="AV417" s="85"/>
      <c r="AW417" s="85"/>
      <c r="AX417" s="85"/>
      <c r="AY417" s="85"/>
      <c r="AZ417" s="85"/>
      <c r="BA417" s="85"/>
      <c r="BB417" s="85"/>
      <c r="BC417" s="85"/>
      <c r="BD417" s="85"/>
      <c r="BE417" s="85"/>
      <c r="BF417" s="85"/>
      <c r="BG417" s="85"/>
      <c r="BH417" s="85"/>
      <c r="BI417" s="85"/>
      <c r="BJ417" s="44" t="s">
        <v>4633</v>
      </c>
      <c r="BK417" s="85"/>
      <c r="BL417" s="85"/>
      <c r="BM417" s="85"/>
      <c r="BN417" s="85"/>
      <c r="BO417" s="85"/>
      <c r="BP417" s="85"/>
      <c r="BQ417" s="85"/>
      <c r="BR417" s="85"/>
      <c r="BS417" s="85"/>
      <c r="BT417" s="85"/>
      <c r="BU417" s="85"/>
      <c r="BV417" s="85"/>
      <c r="BW417" s="84"/>
      <c r="BX417" s="84"/>
      <c r="BY417" s="84"/>
      <c r="BZ417" s="86"/>
      <c r="CA417" s="86"/>
      <c r="CB417" s="86"/>
      <c r="CC417" s="86"/>
      <c r="CD417" s="86"/>
      <c r="CE417" s="86"/>
      <c r="CF417" s="86"/>
      <c r="CG417" s="86"/>
      <c r="CH417" s="86"/>
      <c r="CI417" s="86"/>
      <c r="CJ417" s="86"/>
      <c r="CK417" s="86"/>
      <c r="CL417" s="86"/>
      <c r="CM417" s="86"/>
      <c r="CN417" s="86"/>
      <c r="CO417" s="86"/>
      <c r="CP417" s="86"/>
      <c r="CQ417" s="86"/>
      <c r="CR417" s="86"/>
      <c r="CS417" s="46" t="s">
        <v>4634</v>
      </c>
      <c r="CT417" s="86"/>
      <c r="CU417" s="86"/>
      <c r="CV417" s="86"/>
      <c r="CW417" s="86"/>
      <c r="CX417" s="86"/>
      <c r="CY417" s="86"/>
      <c r="CZ417" s="86"/>
      <c r="DA417" s="86"/>
      <c r="DB417" s="86"/>
      <c r="DC417" s="86"/>
      <c r="DD417" s="86"/>
      <c r="DE417" s="86"/>
    </row>
    <row r="418" spans="34:109" hidden="1">
      <c r="AH418" s="84"/>
      <c r="AI418" s="84"/>
      <c r="AJ418" s="84"/>
      <c r="AK418" s="84"/>
      <c r="AL418" s="40" t="str">
        <f t="shared" si="12"/>
        <v/>
      </c>
      <c r="AM418" s="40" t="str">
        <f t="shared" si="13"/>
        <v/>
      </c>
      <c r="AO418" s="84"/>
      <c r="AP418" s="36">
        <v>416</v>
      </c>
      <c r="AQ418" s="85"/>
      <c r="AR418" s="85"/>
      <c r="AS418" s="85"/>
      <c r="AT418" s="85"/>
      <c r="AU418" s="85"/>
      <c r="AV418" s="85"/>
      <c r="AW418" s="85"/>
      <c r="AX418" s="85"/>
      <c r="AY418" s="85"/>
      <c r="AZ418" s="85"/>
      <c r="BA418" s="85"/>
      <c r="BB418" s="85"/>
      <c r="BC418" s="85"/>
      <c r="BD418" s="85"/>
      <c r="BE418" s="85"/>
      <c r="BF418" s="85"/>
      <c r="BG418" s="85"/>
      <c r="BH418" s="85"/>
      <c r="BI418" s="85"/>
      <c r="BJ418" s="44" t="s">
        <v>4635</v>
      </c>
      <c r="BK418" s="85"/>
      <c r="BL418" s="85"/>
      <c r="BM418" s="85"/>
      <c r="BN418" s="85"/>
      <c r="BO418" s="85"/>
      <c r="BP418" s="85"/>
      <c r="BQ418" s="85"/>
      <c r="BR418" s="85"/>
      <c r="BS418" s="85"/>
      <c r="BT418" s="85"/>
      <c r="BU418" s="85"/>
      <c r="BV418" s="85"/>
      <c r="BW418" s="84"/>
      <c r="BX418" s="84"/>
      <c r="BY418" s="84"/>
      <c r="BZ418" s="86"/>
      <c r="CA418" s="86"/>
      <c r="CB418" s="86"/>
      <c r="CC418" s="86"/>
      <c r="CD418" s="86"/>
      <c r="CE418" s="86"/>
      <c r="CF418" s="86"/>
      <c r="CG418" s="86"/>
      <c r="CH418" s="86"/>
      <c r="CI418" s="86"/>
      <c r="CJ418" s="86"/>
      <c r="CK418" s="86"/>
      <c r="CL418" s="86"/>
      <c r="CM418" s="86"/>
      <c r="CN418" s="86"/>
      <c r="CO418" s="86"/>
      <c r="CP418" s="86"/>
      <c r="CQ418" s="86"/>
      <c r="CR418" s="86"/>
      <c r="CS418" s="46" t="s">
        <v>4636</v>
      </c>
      <c r="CT418" s="86"/>
      <c r="CU418" s="86"/>
      <c r="CV418" s="86"/>
      <c r="CW418" s="86"/>
      <c r="CX418" s="86"/>
      <c r="CY418" s="86"/>
      <c r="CZ418" s="86"/>
      <c r="DA418" s="86"/>
      <c r="DB418" s="86"/>
      <c r="DC418" s="86"/>
      <c r="DD418" s="86"/>
      <c r="DE418" s="86"/>
    </row>
    <row r="419" spans="34:109" hidden="1">
      <c r="AH419" s="84"/>
      <c r="AI419" s="84"/>
      <c r="AJ419" s="84"/>
      <c r="AK419" s="84"/>
      <c r="AL419" s="40" t="str">
        <f t="shared" si="12"/>
        <v/>
      </c>
      <c r="AM419" s="40" t="str">
        <f t="shared" si="13"/>
        <v/>
      </c>
      <c r="AO419" s="84"/>
      <c r="AP419" s="36">
        <v>417</v>
      </c>
      <c r="AQ419" s="85"/>
      <c r="AR419" s="85"/>
      <c r="AS419" s="85"/>
      <c r="AT419" s="85"/>
      <c r="AU419" s="85"/>
      <c r="AV419" s="85"/>
      <c r="AW419" s="85"/>
      <c r="AX419" s="85"/>
      <c r="AY419" s="85"/>
      <c r="AZ419" s="85"/>
      <c r="BA419" s="85"/>
      <c r="BB419" s="85"/>
      <c r="BC419" s="85"/>
      <c r="BD419" s="85"/>
      <c r="BE419" s="85"/>
      <c r="BF419" s="85"/>
      <c r="BG419" s="85"/>
      <c r="BH419" s="85"/>
      <c r="BI419" s="85"/>
      <c r="BJ419" s="44" t="s">
        <v>4637</v>
      </c>
      <c r="BK419" s="85"/>
      <c r="BL419" s="85"/>
      <c r="BM419" s="85"/>
      <c r="BN419" s="85"/>
      <c r="BO419" s="85"/>
      <c r="BP419" s="85"/>
      <c r="BQ419" s="85"/>
      <c r="BR419" s="85"/>
      <c r="BS419" s="85"/>
      <c r="BT419" s="85"/>
      <c r="BU419" s="85"/>
      <c r="BV419" s="85"/>
      <c r="BW419" s="84"/>
      <c r="BX419" s="84"/>
      <c r="BY419" s="84"/>
      <c r="BZ419" s="86"/>
      <c r="CA419" s="86"/>
      <c r="CB419" s="86"/>
      <c r="CC419" s="86"/>
      <c r="CD419" s="86"/>
      <c r="CE419" s="86"/>
      <c r="CF419" s="86"/>
      <c r="CG419" s="86"/>
      <c r="CH419" s="86"/>
      <c r="CI419" s="86"/>
      <c r="CJ419" s="86"/>
      <c r="CK419" s="86"/>
      <c r="CL419" s="86"/>
      <c r="CM419" s="86"/>
      <c r="CN419" s="86"/>
      <c r="CO419" s="86"/>
      <c r="CP419" s="86"/>
      <c r="CQ419" s="86"/>
      <c r="CR419" s="86"/>
      <c r="CS419" s="46" t="s">
        <v>4638</v>
      </c>
      <c r="CT419" s="86"/>
      <c r="CU419" s="86"/>
      <c r="CV419" s="86"/>
      <c r="CW419" s="86"/>
      <c r="CX419" s="86"/>
      <c r="CY419" s="86"/>
      <c r="CZ419" s="86"/>
      <c r="DA419" s="86"/>
      <c r="DB419" s="86"/>
      <c r="DC419" s="86"/>
      <c r="DD419" s="86"/>
      <c r="DE419" s="86"/>
    </row>
    <row r="420" spans="34:109" hidden="1">
      <c r="AH420" s="84"/>
      <c r="AI420" s="84"/>
      <c r="AJ420" s="84"/>
      <c r="AK420" s="84"/>
      <c r="AL420" s="40" t="str">
        <f t="shared" si="12"/>
        <v/>
      </c>
      <c r="AM420" s="40" t="str">
        <f t="shared" si="13"/>
        <v/>
      </c>
      <c r="AO420" s="84"/>
      <c r="AP420" s="36">
        <v>418</v>
      </c>
      <c r="AQ420" s="85"/>
      <c r="AR420" s="85"/>
      <c r="AS420" s="85"/>
      <c r="AT420" s="85"/>
      <c r="AU420" s="85"/>
      <c r="AV420" s="85"/>
      <c r="AW420" s="85"/>
      <c r="AX420" s="85"/>
      <c r="AY420" s="85"/>
      <c r="AZ420" s="85"/>
      <c r="BA420" s="85"/>
      <c r="BB420" s="85"/>
      <c r="BC420" s="85"/>
      <c r="BD420" s="85"/>
      <c r="BE420" s="85"/>
      <c r="BF420" s="85"/>
      <c r="BG420" s="85"/>
      <c r="BH420" s="85"/>
      <c r="BI420" s="85"/>
      <c r="BJ420" s="44" t="s">
        <v>4639</v>
      </c>
      <c r="BK420" s="85"/>
      <c r="BL420" s="85"/>
      <c r="BM420" s="85"/>
      <c r="BN420" s="85"/>
      <c r="BO420" s="85"/>
      <c r="BP420" s="85"/>
      <c r="BQ420" s="85"/>
      <c r="BR420" s="85"/>
      <c r="BS420" s="85"/>
      <c r="BT420" s="85"/>
      <c r="BU420" s="85"/>
      <c r="BV420" s="85"/>
      <c r="BW420" s="84"/>
      <c r="BX420" s="84"/>
      <c r="BY420" s="84"/>
      <c r="BZ420" s="86"/>
      <c r="CA420" s="86"/>
      <c r="CB420" s="86"/>
      <c r="CC420" s="86"/>
      <c r="CD420" s="86"/>
      <c r="CE420" s="86"/>
      <c r="CF420" s="86"/>
      <c r="CG420" s="86"/>
      <c r="CH420" s="86"/>
      <c r="CI420" s="86"/>
      <c r="CJ420" s="86"/>
      <c r="CK420" s="86"/>
      <c r="CL420" s="86"/>
      <c r="CM420" s="86"/>
      <c r="CN420" s="86"/>
      <c r="CO420" s="86"/>
      <c r="CP420" s="86"/>
      <c r="CQ420" s="86"/>
      <c r="CR420" s="86"/>
      <c r="CS420" s="46" t="s">
        <v>4640</v>
      </c>
      <c r="CT420" s="86"/>
      <c r="CU420" s="86"/>
      <c r="CV420" s="86"/>
      <c r="CW420" s="86"/>
      <c r="CX420" s="86"/>
      <c r="CY420" s="86"/>
      <c r="CZ420" s="86"/>
      <c r="DA420" s="86"/>
      <c r="DB420" s="86"/>
      <c r="DC420" s="86"/>
      <c r="DD420" s="86"/>
      <c r="DE420" s="86"/>
    </row>
    <row r="421" spans="34:109" hidden="1">
      <c r="AH421" s="84"/>
      <c r="AI421" s="84"/>
      <c r="AJ421" s="84"/>
      <c r="AK421" s="84"/>
      <c r="AL421" s="40" t="str">
        <f t="shared" si="12"/>
        <v/>
      </c>
      <c r="AM421" s="40" t="str">
        <f t="shared" si="13"/>
        <v/>
      </c>
      <c r="AO421" s="84"/>
      <c r="AP421" s="36">
        <v>419</v>
      </c>
      <c r="AQ421" s="85"/>
      <c r="AR421" s="85"/>
      <c r="AS421" s="85"/>
      <c r="AT421" s="85"/>
      <c r="AU421" s="85"/>
      <c r="AV421" s="85"/>
      <c r="AW421" s="85"/>
      <c r="AX421" s="85"/>
      <c r="AY421" s="85"/>
      <c r="AZ421" s="85"/>
      <c r="BA421" s="85"/>
      <c r="BB421" s="85"/>
      <c r="BC421" s="85"/>
      <c r="BD421" s="85"/>
      <c r="BE421" s="85"/>
      <c r="BF421" s="85"/>
      <c r="BG421" s="85"/>
      <c r="BH421" s="85"/>
      <c r="BI421" s="85"/>
      <c r="BJ421" s="44" t="s">
        <v>4641</v>
      </c>
      <c r="BK421" s="85"/>
      <c r="BL421" s="85"/>
      <c r="BM421" s="85"/>
      <c r="BN421" s="85"/>
      <c r="BO421" s="85"/>
      <c r="BP421" s="85"/>
      <c r="BQ421" s="85"/>
      <c r="BR421" s="85"/>
      <c r="BS421" s="85"/>
      <c r="BT421" s="85"/>
      <c r="BU421" s="85"/>
      <c r="BV421" s="85"/>
      <c r="BW421" s="84"/>
      <c r="BX421" s="84"/>
      <c r="BY421" s="84"/>
      <c r="BZ421" s="86"/>
      <c r="CA421" s="86"/>
      <c r="CB421" s="86"/>
      <c r="CC421" s="86"/>
      <c r="CD421" s="86"/>
      <c r="CE421" s="86"/>
      <c r="CF421" s="86"/>
      <c r="CG421" s="86"/>
      <c r="CH421" s="86"/>
      <c r="CI421" s="86"/>
      <c r="CJ421" s="86"/>
      <c r="CK421" s="86"/>
      <c r="CL421" s="86"/>
      <c r="CM421" s="86"/>
      <c r="CN421" s="86"/>
      <c r="CO421" s="86"/>
      <c r="CP421" s="86"/>
      <c r="CQ421" s="86"/>
      <c r="CR421" s="86"/>
      <c r="CS421" s="46" t="s">
        <v>4642</v>
      </c>
      <c r="CT421" s="86"/>
      <c r="CU421" s="86"/>
      <c r="CV421" s="86"/>
      <c r="CW421" s="86"/>
      <c r="CX421" s="86"/>
      <c r="CY421" s="86"/>
      <c r="CZ421" s="86"/>
      <c r="DA421" s="86"/>
      <c r="DB421" s="86"/>
      <c r="DC421" s="86"/>
      <c r="DD421" s="86"/>
      <c r="DE421" s="86"/>
    </row>
    <row r="422" spans="34:109" hidden="1">
      <c r="AH422" s="84"/>
      <c r="AI422" s="84"/>
      <c r="AJ422" s="84"/>
      <c r="AK422" s="84"/>
      <c r="AL422" s="40" t="str">
        <f t="shared" si="12"/>
        <v/>
      </c>
      <c r="AM422" s="40" t="str">
        <f t="shared" si="13"/>
        <v/>
      </c>
      <c r="AO422" s="84"/>
      <c r="AP422" s="36">
        <v>420</v>
      </c>
      <c r="AQ422" s="85"/>
      <c r="AR422" s="85"/>
      <c r="AS422" s="85"/>
      <c r="AT422" s="85"/>
      <c r="AU422" s="85"/>
      <c r="AV422" s="85"/>
      <c r="AW422" s="85"/>
      <c r="AX422" s="85"/>
      <c r="AY422" s="85"/>
      <c r="AZ422" s="85"/>
      <c r="BA422" s="85"/>
      <c r="BB422" s="85"/>
      <c r="BC422" s="85"/>
      <c r="BD422" s="85"/>
      <c r="BE422" s="85"/>
      <c r="BF422" s="85"/>
      <c r="BG422" s="85"/>
      <c r="BH422" s="85"/>
      <c r="BI422" s="85"/>
      <c r="BJ422" s="44" t="s">
        <v>4643</v>
      </c>
      <c r="BK422" s="85"/>
      <c r="BL422" s="85"/>
      <c r="BM422" s="85"/>
      <c r="BN422" s="85"/>
      <c r="BO422" s="85"/>
      <c r="BP422" s="85"/>
      <c r="BQ422" s="85"/>
      <c r="BR422" s="85"/>
      <c r="BS422" s="85"/>
      <c r="BT422" s="85"/>
      <c r="BU422" s="85"/>
      <c r="BV422" s="85"/>
      <c r="BW422" s="84"/>
      <c r="BX422" s="84"/>
      <c r="BY422" s="84"/>
      <c r="BZ422" s="86"/>
      <c r="CA422" s="86"/>
      <c r="CB422" s="86"/>
      <c r="CC422" s="86"/>
      <c r="CD422" s="86"/>
      <c r="CE422" s="86"/>
      <c r="CF422" s="86"/>
      <c r="CG422" s="86"/>
      <c r="CH422" s="86"/>
      <c r="CI422" s="86"/>
      <c r="CJ422" s="86"/>
      <c r="CK422" s="86"/>
      <c r="CL422" s="86"/>
      <c r="CM422" s="86"/>
      <c r="CN422" s="86"/>
      <c r="CO422" s="86"/>
      <c r="CP422" s="86"/>
      <c r="CQ422" s="86"/>
      <c r="CR422" s="86"/>
      <c r="CS422" s="46" t="s">
        <v>4644</v>
      </c>
      <c r="CT422" s="86"/>
      <c r="CU422" s="86"/>
      <c r="CV422" s="86"/>
      <c r="CW422" s="86"/>
      <c r="CX422" s="86"/>
      <c r="CY422" s="86"/>
      <c r="CZ422" s="86"/>
      <c r="DA422" s="86"/>
      <c r="DB422" s="86"/>
      <c r="DC422" s="86"/>
      <c r="DD422" s="86"/>
      <c r="DE422" s="86"/>
    </row>
    <row r="423" spans="34:109" hidden="1">
      <c r="AH423" s="84"/>
      <c r="AI423" s="84"/>
      <c r="AJ423" s="84"/>
      <c r="AK423" s="84"/>
      <c r="AL423" s="40" t="str">
        <f t="shared" si="12"/>
        <v/>
      </c>
      <c r="AM423" s="40" t="str">
        <f t="shared" si="13"/>
        <v/>
      </c>
      <c r="AO423" s="84"/>
      <c r="AP423" s="36">
        <v>421</v>
      </c>
      <c r="AQ423" s="85"/>
      <c r="AR423" s="85"/>
      <c r="AS423" s="85"/>
      <c r="AT423" s="85"/>
      <c r="AU423" s="85"/>
      <c r="AV423" s="85"/>
      <c r="AW423" s="85"/>
      <c r="AX423" s="85"/>
      <c r="AY423" s="85"/>
      <c r="AZ423" s="85"/>
      <c r="BA423" s="85"/>
      <c r="BB423" s="85"/>
      <c r="BC423" s="85"/>
      <c r="BD423" s="85"/>
      <c r="BE423" s="85"/>
      <c r="BF423" s="85"/>
      <c r="BG423" s="85"/>
      <c r="BH423" s="85"/>
      <c r="BI423" s="85"/>
      <c r="BJ423" s="44" t="s">
        <v>4645</v>
      </c>
      <c r="BK423" s="85"/>
      <c r="BL423" s="85"/>
      <c r="BM423" s="85"/>
      <c r="BN423" s="85"/>
      <c r="BO423" s="85"/>
      <c r="BP423" s="85"/>
      <c r="BQ423" s="85"/>
      <c r="BR423" s="85"/>
      <c r="BS423" s="85"/>
      <c r="BT423" s="85"/>
      <c r="BU423" s="85"/>
      <c r="BV423" s="85"/>
      <c r="BW423" s="84"/>
      <c r="BX423" s="84"/>
      <c r="BY423" s="84"/>
      <c r="BZ423" s="86"/>
      <c r="CA423" s="86"/>
      <c r="CB423" s="86"/>
      <c r="CC423" s="86"/>
      <c r="CD423" s="86"/>
      <c r="CE423" s="86"/>
      <c r="CF423" s="86"/>
      <c r="CG423" s="86"/>
      <c r="CH423" s="86"/>
      <c r="CI423" s="86"/>
      <c r="CJ423" s="86"/>
      <c r="CK423" s="86"/>
      <c r="CL423" s="86"/>
      <c r="CM423" s="86"/>
      <c r="CN423" s="86"/>
      <c r="CO423" s="86"/>
      <c r="CP423" s="86"/>
      <c r="CQ423" s="86"/>
      <c r="CR423" s="86"/>
      <c r="CS423" s="46" t="s">
        <v>4646</v>
      </c>
      <c r="CT423" s="86"/>
      <c r="CU423" s="86"/>
      <c r="CV423" s="86"/>
      <c r="CW423" s="86"/>
      <c r="CX423" s="86"/>
      <c r="CY423" s="86"/>
      <c r="CZ423" s="86"/>
      <c r="DA423" s="86"/>
      <c r="DB423" s="86"/>
      <c r="DC423" s="86"/>
      <c r="DD423" s="86"/>
      <c r="DE423" s="86"/>
    </row>
    <row r="424" spans="34:109" hidden="1">
      <c r="AH424" s="84"/>
      <c r="AI424" s="84"/>
      <c r="AJ424" s="84"/>
      <c r="AK424" s="84"/>
      <c r="AL424" s="40" t="str">
        <f t="shared" si="12"/>
        <v/>
      </c>
      <c r="AM424" s="40" t="str">
        <f t="shared" si="13"/>
        <v/>
      </c>
      <c r="AO424" s="84"/>
      <c r="AP424" s="36">
        <v>422</v>
      </c>
      <c r="AQ424" s="85"/>
      <c r="AR424" s="85"/>
      <c r="AS424" s="85"/>
      <c r="AT424" s="85"/>
      <c r="AU424" s="85"/>
      <c r="AV424" s="85"/>
      <c r="AW424" s="85"/>
      <c r="AX424" s="85"/>
      <c r="AY424" s="85"/>
      <c r="AZ424" s="85"/>
      <c r="BA424" s="85"/>
      <c r="BB424" s="85"/>
      <c r="BC424" s="85"/>
      <c r="BD424" s="85"/>
      <c r="BE424" s="85"/>
      <c r="BF424" s="85"/>
      <c r="BG424" s="85"/>
      <c r="BH424" s="85"/>
      <c r="BI424" s="85"/>
      <c r="BJ424" s="44" t="s">
        <v>4647</v>
      </c>
      <c r="BK424" s="85"/>
      <c r="BL424" s="85"/>
      <c r="BM424" s="85"/>
      <c r="BN424" s="85"/>
      <c r="BO424" s="85"/>
      <c r="BP424" s="85"/>
      <c r="BQ424" s="85"/>
      <c r="BR424" s="85"/>
      <c r="BS424" s="85"/>
      <c r="BT424" s="85"/>
      <c r="BU424" s="85"/>
      <c r="BV424" s="85"/>
      <c r="BW424" s="84"/>
      <c r="BX424" s="84"/>
      <c r="BY424" s="84"/>
      <c r="BZ424" s="86"/>
      <c r="CA424" s="86"/>
      <c r="CB424" s="86"/>
      <c r="CC424" s="86"/>
      <c r="CD424" s="86"/>
      <c r="CE424" s="86"/>
      <c r="CF424" s="86"/>
      <c r="CG424" s="86"/>
      <c r="CH424" s="86"/>
      <c r="CI424" s="86"/>
      <c r="CJ424" s="86"/>
      <c r="CK424" s="86"/>
      <c r="CL424" s="86"/>
      <c r="CM424" s="86"/>
      <c r="CN424" s="86"/>
      <c r="CO424" s="86"/>
      <c r="CP424" s="86"/>
      <c r="CQ424" s="86"/>
      <c r="CR424" s="86"/>
      <c r="CS424" s="46" t="s">
        <v>4648</v>
      </c>
      <c r="CT424" s="86"/>
      <c r="CU424" s="86"/>
      <c r="CV424" s="86"/>
      <c r="CW424" s="86"/>
      <c r="CX424" s="86"/>
      <c r="CY424" s="86"/>
      <c r="CZ424" s="86"/>
      <c r="DA424" s="86"/>
      <c r="DB424" s="86"/>
      <c r="DC424" s="86"/>
      <c r="DD424" s="86"/>
      <c r="DE424" s="86"/>
    </row>
    <row r="425" spans="34:109" hidden="1">
      <c r="AH425" s="84"/>
      <c r="AI425" s="84"/>
      <c r="AJ425" s="84"/>
      <c r="AK425" s="84"/>
      <c r="AL425" s="40" t="str">
        <f t="shared" si="12"/>
        <v/>
      </c>
      <c r="AM425" s="40" t="str">
        <f t="shared" si="13"/>
        <v/>
      </c>
      <c r="AO425" s="84"/>
      <c r="AP425" s="36">
        <v>423</v>
      </c>
      <c r="AQ425" s="85"/>
      <c r="AR425" s="85"/>
      <c r="AS425" s="85"/>
      <c r="AT425" s="85"/>
      <c r="AU425" s="85"/>
      <c r="AV425" s="85"/>
      <c r="AW425" s="85"/>
      <c r="AX425" s="85"/>
      <c r="AY425" s="85"/>
      <c r="AZ425" s="85"/>
      <c r="BA425" s="85"/>
      <c r="BB425" s="85"/>
      <c r="BC425" s="85"/>
      <c r="BD425" s="85"/>
      <c r="BE425" s="85"/>
      <c r="BF425" s="85"/>
      <c r="BG425" s="85"/>
      <c r="BH425" s="85"/>
      <c r="BI425" s="85"/>
      <c r="BJ425" s="44" t="s">
        <v>4649</v>
      </c>
      <c r="BK425" s="85"/>
      <c r="BL425" s="85"/>
      <c r="BM425" s="85"/>
      <c r="BN425" s="85"/>
      <c r="BO425" s="85"/>
      <c r="BP425" s="85"/>
      <c r="BQ425" s="85"/>
      <c r="BR425" s="85"/>
      <c r="BS425" s="85"/>
      <c r="BT425" s="85"/>
      <c r="BU425" s="85"/>
      <c r="BV425" s="85"/>
      <c r="BW425" s="84"/>
      <c r="BX425" s="84"/>
      <c r="BY425" s="84"/>
      <c r="BZ425" s="86"/>
      <c r="CA425" s="86"/>
      <c r="CB425" s="86"/>
      <c r="CC425" s="86"/>
      <c r="CD425" s="86"/>
      <c r="CE425" s="86"/>
      <c r="CF425" s="86"/>
      <c r="CG425" s="86"/>
      <c r="CH425" s="86"/>
      <c r="CI425" s="86"/>
      <c r="CJ425" s="86"/>
      <c r="CK425" s="86"/>
      <c r="CL425" s="86"/>
      <c r="CM425" s="86"/>
      <c r="CN425" s="86"/>
      <c r="CO425" s="86"/>
      <c r="CP425" s="86"/>
      <c r="CQ425" s="86"/>
      <c r="CR425" s="86"/>
      <c r="CS425" s="46" t="s">
        <v>4650</v>
      </c>
      <c r="CT425" s="86"/>
      <c r="CU425" s="86"/>
      <c r="CV425" s="86"/>
      <c r="CW425" s="86"/>
      <c r="CX425" s="86"/>
      <c r="CY425" s="86"/>
      <c r="CZ425" s="86"/>
      <c r="DA425" s="86"/>
      <c r="DB425" s="86"/>
      <c r="DC425" s="86"/>
      <c r="DD425" s="86"/>
      <c r="DE425" s="86"/>
    </row>
    <row r="426" spans="34:109" hidden="1">
      <c r="AH426" s="84"/>
      <c r="AI426" s="84"/>
      <c r="AJ426" s="84"/>
      <c r="AK426" s="84"/>
      <c r="AL426" s="40" t="str">
        <f t="shared" si="12"/>
        <v/>
      </c>
      <c r="AM426" s="40" t="str">
        <f t="shared" si="13"/>
        <v/>
      </c>
      <c r="AO426" s="84"/>
      <c r="AP426" s="36">
        <v>424</v>
      </c>
      <c r="AQ426" s="85"/>
      <c r="AR426" s="85"/>
      <c r="AS426" s="85"/>
      <c r="AT426" s="85"/>
      <c r="AU426" s="85"/>
      <c r="AV426" s="85"/>
      <c r="AW426" s="85"/>
      <c r="AX426" s="85"/>
      <c r="AY426" s="85"/>
      <c r="AZ426" s="85"/>
      <c r="BA426" s="85"/>
      <c r="BB426" s="85"/>
      <c r="BC426" s="85"/>
      <c r="BD426" s="85"/>
      <c r="BE426" s="85"/>
      <c r="BF426" s="85"/>
      <c r="BG426" s="85"/>
      <c r="BH426" s="85"/>
      <c r="BI426" s="85"/>
      <c r="BJ426" s="44" t="s">
        <v>4651</v>
      </c>
      <c r="BK426" s="85"/>
      <c r="BL426" s="85"/>
      <c r="BM426" s="85"/>
      <c r="BN426" s="85"/>
      <c r="BO426" s="85"/>
      <c r="BP426" s="85"/>
      <c r="BQ426" s="85"/>
      <c r="BR426" s="85"/>
      <c r="BS426" s="85"/>
      <c r="BT426" s="85"/>
      <c r="BU426" s="85"/>
      <c r="BV426" s="85"/>
      <c r="BW426" s="84"/>
      <c r="BX426" s="84"/>
      <c r="BY426" s="84"/>
      <c r="BZ426" s="86"/>
      <c r="CA426" s="86"/>
      <c r="CB426" s="86"/>
      <c r="CC426" s="86"/>
      <c r="CD426" s="86"/>
      <c r="CE426" s="86"/>
      <c r="CF426" s="86"/>
      <c r="CG426" s="86"/>
      <c r="CH426" s="86"/>
      <c r="CI426" s="86"/>
      <c r="CJ426" s="86"/>
      <c r="CK426" s="86"/>
      <c r="CL426" s="86"/>
      <c r="CM426" s="86"/>
      <c r="CN426" s="86"/>
      <c r="CO426" s="86"/>
      <c r="CP426" s="86"/>
      <c r="CQ426" s="86"/>
      <c r="CR426" s="86"/>
      <c r="CS426" s="46" t="s">
        <v>4652</v>
      </c>
      <c r="CT426" s="86"/>
      <c r="CU426" s="86"/>
      <c r="CV426" s="86"/>
      <c r="CW426" s="86"/>
      <c r="CX426" s="86"/>
      <c r="CY426" s="86"/>
      <c r="CZ426" s="86"/>
      <c r="DA426" s="86"/>
      <c r="DB426" s="86"/>
      <c r="DC426" s="86"/>
      <c r="DD426" s="86"/>
      <c r="DE426" s="86"/>
    </row>
    <row r="427" spans="34:109" hidden="1">
      <c r="AH427" s="84"/>
      <c r="AI427" s="84"/>
      <c r="AJ427" s="84"/>
      <c r="AK427" s="84"/>
      <c r="AL427" s="40" t="str">
        <f t="shared" si="12"/>
        <v/>
      </c>
      <c r="AM427" s="40" t="str">
        <f t="shared" si="13"/>
        <v/>
      </c>
      <c r="AO427" s="84"/>
      <c r="AP427" s="36">
        <v>425</v>
      </c>
      <c r="AQ427" s="85"/>
      <c r="AR427" s="85"/>
      <c r="AS427" s="85"/>
      <c r="AT427" s="85"/>
      <c r="AU427" s="85"/>
      <c r="AV427" s="85"/>
      <c r="AW427" s="85"/>
      <c r="AX427" s="85"/>
      <c r="AY427" s="85"/>
      <c r="AZ427" s="85"/>
      <c r="BA427" s="85"/>
      <c r="BB427" s="85"/>
      <c r="BC427" s="85"/>
      <c r="BD427" s="85"/>
      <c r="BE427" s="85"/>
      <c r="BF427" s="85"/>
      <c r="BG427" s="85"/>
      <c r="BH427" s="85"/>
      <c r="BI427" s="85"/>
      <c r="BJ427" s="44" t="s">
        <v>4653</v>
      </c>
      <c r="BK427" s="85"/>
      <c r="BL427" s="85"/>
      <c r="BM427" s="85"/>
      <c r="BN427" s="85"/>
      <c r="BO427" s="85"/>
      <c r="BP427" s="85"/>
      <c r="BQ427" s="85"/>
      <c r="BR427" s="85"/>
      <c r="BS427" s="85"/>
      <c r="BT427" s="85"/>
      <c r="BU427" s="85"/>
      <c r="BV427" s="85"/>
      <c r="BW427" s="84"/>
      <c r="BX427" s="84"/>
      <c r="BY427" s="84"/>
      <c r="BZ427" s="86"/>
      <c r="CA427" s="86"/>
      <c r="CB427" s="86"/>
      <c r="CC427" s="86"/>
      <c r="CD427" s="86"/>
      <c r="CE427" s="86"/>
      <c r="CF427" s="86"/>
      <c r="CG427" s="86"/>
      <c r="CH427" s="86"/>
      <c r="CI427" s="86"/>
      <c r="CJ427" s="86"/>
      <c r="CK427" s="86"/>
      <c r="CL427" s="86"/>
      <c r="CM427" s="86"/>
      <c r="CN427" s="86"/>
      <c r="CO427" s="86"/>
      <c r="CP427" s="86"/>
      <c r="CQ427" s="86"/>
      <c r="CR427" s="86"/>
      <c r="CS427" s="46" t="s">
        <v>4654</v>
      </c>
      <c r="CT427" s="86"/>
      <c r="CU427" s="86"/>
      <c r="CV427" s="86"/>
      <c r="CW427" s="86"/>
      <c r="CX427" s="86"/>
      <c r="CY427" s="86"/>
      <c r="CZ427" s="86"/>
      <c r="DA427" s="86"/>
      <c r="DB427" s="86"/>
      <c r="DC427" s="86"/>
      <c r="DD427" s="86"/>
      <c r="DE427" s="86"/>
    </row>
    <row r="428" spans="34:109" hidden="1">
      <c r="AH428" s="84"/>
      <c r="AI428" s="84"/>
      <c r="AJ428" s="84"/>
      <c r="AK428" s="84"/>
      <c r="AL428" s="40" t="str">
        <f t="shared" si="12"/>
        <v/>
      </c>
      <c r="AM428" s="40" t="str">
        <f t="shared" si="13"/>
        <v/>
      </c>
      <c r="AO428" s="84"/>
      <c r="AP428" s="36">
        <v>426</v>
      </c>
      <c r="AQ428" s="85"/>
      <c r="AR428" s="85"/>
      <c r="AS428" s="85"/>
      <c r="AT428" s="85"/>
      <c r="AU428" s="85"/>
      <c r="AV428" s="85"/>
      <c r="AW428" s="85"/>
      <c r="AX428" s="85"/>
      <c r="AY428" s="85"/>
      <c r="AZ428" s="85"/>
      <c r="BA428" s="85"/>
      <c r="BB428" s="85"/>
      <c r="BC428" s="85"/>
      <c r="BD428" s="85"/>
      <c r="BE428" s="85"/>
      <c r="BF428" s="85"/>
      <c r="BG428" s="85"/>
      <c r="BH428" s="85"/>
      <c r="BI428" s="85"/>
      <c r="BJ428" s="44" t="s">
        <v>4655</v>
      </c>
      <c r="BK428" s="85"/>
      <c r="BL428" s="85"/>
      <c r="BM428" s="85"/>
      <c r="BN428" s="85"/>
      <c r="BO428" s="85"/>
      <c r="BP428" s="85"/>
      <c r="BQ428" s="85"/>
      <c r="BR428" s="85"/>
      <c r="BS428" s="85"/>
      <c r="BT428" s="85"/>
      <c r="BU428" s="85"/>
      <c r="BV428" s="85"/>
      <c r="BW428" s="84"/>
      <c r="BX428" s="84"/>
      <c r="BY428" s="84"/>
      <c r="BZ428" s="86"/>
      <c r="CA428" s="86"/>
      <c r="CB428" s="86"/>
      <c r="CC428" s="86"/>
      <c r="CD428" s="86"/>
      <c r="CE428" s="86"/>
      <c r="CF428" s="86"/>
      <c r="CG428" s="86"/>
      <c r="CH428" s="86"/>
      <c r="CI428" s="86"/>
      <c r="CJ428" s="86"/>
      <c r="CK428" s="86"/>
      <c r="CL428" s="86"/>
      <c r="CM428" s="86"/>
      <c r="CN428" s="86"/>
      <c r="CO428" s="86"/>
      <c r="CP428" s="86"/>
      <c r="CQ428" s="86"/>
      <c r="CR428" s="86"/>
      <c r="CS428" s="46" t="s">
        <v>4656</v>
      </c>
      <c r="CT428" s="86"/>
      <c r="CU428" s="86"/>
      <c r="CV428" s="86"/>
      <c r="CW428" s="86"/>
      <c r="CX428" s="86"/>
      <c r="CY428" s="86"/>
      <c r="CZ428" s="86"/>
      <c r="DA428" s="86"/>
      <c r="DB428" s="86"/>
      <c r="DC428" s="86"/>
      <c r="DD428" s="86"/>
      <c r="DE428" s="86"/>
    </row>
    <row r="429" spans="34:109" hidden="1">
      <c r="AH429" s="84"/>
      <c r="AI429" s="84"/>
      <c r="AJ429" s="84"/>
      <c r="AK429" s="84"/>
      <c r="AL429" s="40" t="str">
        <f t="shared" si="12"/>
        <v/>
      </c>
      <c r="AM429" s="40" t="str">
        <f t="shared" si="13"/>
        <v/>
      </c>
      <c r="AO429" s="84"/>
      <c r="AP429" s="36">
        <v>427</v>
      </c>
      <c r="AQ429" s="85"/>
      <c r="AR429" s="85"/>
      <c r="AS429" s="85"/>
      <c r="AT429" s="85"/>
      <c r="AU429" s="85"/>
      <c r="AV429" s="85"/>
      <c r="AW429" s="85"/>
      <c r="AX429" s="85"/>
      <c r="AY429" s="85"/>
      <c r="AZ429" s="85"/>
      <c r="BA429" s="85"/>
      <c r="BB429" s="85"/>
      <c r="BC429" s="85"/>
      <c r="BD429" s="85"/>
      <c r="BE429" s="85"/>
      <c r="BF429" s="85"/>
      <c r="BG429" s="85"/>
      <c r="BH429" s="85"/>
      <c r="BI429" s="85"/>
      <c r="BJ429" s="44" t="s">
        <v>4657</v>
      </c>
      <c r="BK429" s="85"/>
      <c r="BL429" s="85"/>
      <c r="BM429" s="85"/>
      <c r="BN429" s="85"/>
      <c r="BO429" s="85"/>
      <c r="BP429" s="85"/>
      <c r="BQ429" s="85"/>
      <c r="BR429" s="85"/>
      <c r="BS429" s="85"/>
      <c r="BT429" s="85"/>
      <c r="BU429" s="85"/>
      <c r="BV429" s="85"/>
      <c r="BW429" s="84"/>
      <c r="BX429" s="84"/>
      <c r="BY429" s="84"/>
      <c r="BZ429" s="86"/>
      <c r="CA429" s="86"/>
      <c r="CB429" s="86"/>
      <c r="CC429" s="86"/>
      <c r="CD429" s="86"/>
      <c r="CE429" s="86"/>
      <c r="CF429" s="86"/>
      <c r="CG429" s="86"/>
      <c r="CH429" s="86"/>
      <c r="CI429" s="86"/>
      <c r="CJ429" s="86"/>
      <c r="CK429" s="86"/>
      <c r="CL429" s="86"/>
      <c r="CM429" s="86"/>
      <c r="CN429" s="86"/>
      <c r="CO429" s="86"/>
      <c r="CP429" s="86"/>
      <c r="CQ429" s="86"/>
      <c r="CR429" s="86"/>
      <c r="CS429" s="46" t="s">
        <v>4658</v>
      </c>
      <c r="CT429" s="86"/>
      <c r="CU429" s="86"/>
      <c r="CV429" s="86"/>
      <c r="CW429" s="86"/>
      <c r="CX429" s="86"/>
      <c r="CY429" s="86"/>
      <c r="CZ429" s="86"/>
      <c r="DA429" s="86"/>
      <c r="DB429" s="86"/>
      <c r="DC429" s="86"/>
      <c r="DD429" s="86"/>
      <c r="DE429" s="86"/>
    </row>
    <row r="430" spans="34:109" hidden="1">
      <c r="AH430" s="84"/>
      <c r="AI430" s="84"/>
      <c r="AJ430" s="84"/>
      <c r="AK430" s="84"/>
      <c r="AL430" s="40" t="str">
        <f t="shared" si="12"/>
        <v/>
      </c>
      <c r="AM430" s="40" t="str">
        <f t="shared" si="13"/>
        <v/>
      </c>
      <c r="AO430" s="84"/>
      <c r="AP430" s="36">
        <v>428</v>
      </c>
      <c r="AQ430" s="85"/>
      <c r="AR430" s="85"/>
      <c r="AS430" s="85"/>
      <c r="AT430" s="85"/>
      <c r="AU430" s="85"/>
      <c r="AV430" s="85"/>
      <c r="AW430" s="85"/>
      <c r="AX430" s="85"/>
      <c r="AY430" s="85"/>
      <c r="AZ430" s="85"/>
      <c r="BA430" s="85"/>
      <c r="BB430" s="85"/>
      <c r="BC430" s="85"/>
      <c r="BD430" s="85"/>
      <c r="BE430" s="85"/>
      <c r="BF430" s="85"/>
      <c r="BG430" s="85"/>
      <c r="BH430" s="85"/>
      <c r="BI430" s="85"/>
      <c r="BJ430" s="44" t="s">
        <v>4659</v>
      </c>
      <c r="BK430" s="85"/>
      <c r="BL430" s="85"/>
      <c r="BM430" s="85"/>
      <c r="BN430" s="85"/>
      <c r="BO430" s="85"/>
      <c r="BP430" s="85"/>
      <c r="BQ430" s="85"/>
      <c r="BR430" s="85"/>
      <c r="BS430" s="85"/>
      <c r="BT430" s="85"/>
      <c r="BU430" s="85"/>
      <c r="BV430" s="85"/>
      <c r="BW430" s="84"/>
      <c r="BX430" s="84"/>
      <c r="BY430" s="84"/>
      <c r="BZ430" s="86"/>
      <c r="CA430" s="86"/>
      <c r="CB430" s="86"/>
      <c r="CC430" s="86"/>
      <c r="CD430" s="86"/>
      <c r="CE430" s="86"/>
      <c r="CF430" s="86"/>
      <c r="CG430" s="86"/>
      <c r="CH430" s="86"/>
      <c r="CI430" s="86"/>
      <c r="CJ430" s="86"/>
      <c r="CK430" s="86"/>
      <c r="CL430" s="86"/>
      <c r="CM430" s="86"/>
      <c r="CN430" s="86"/>
      <c r="CO430" s="86"/>
      <c r="CP430" s="86"/>
      <c r="CQ430" s="86"/>
      <c r="CR430" s="86"/>
      <c r="CS430" s="46" t="s">
        <v>4660</v>
      </c>
      <c r="CT430" s="86"/>
      <c r="CU430" s="86"/>
      <c r="CV430" s="86"/>
      <c r="CW430" s="86"/>
      <c r="CX430" s="86"/>
      <c r="CY430" s="86"/>
      <c r="CZ430" s="86"/>
      <c r="DA430" s="86"/>
      <c r="DB430" s="86"/>
      <c r="DC430" s="86"/>
      <c r="DD430" s="86"/>
      <c r="DE430" s="86"/>
    </row>
    <row r="431" spans="34:109" hidden="1">
      <c r="AH431" s="84"/>
      <c r="AI431" s="84"/>
      <c r="AJ431" s="84"/>
      <c r="AK431" s="84"/>
      <c r="AL431" s="40" t="str">
        <f t="shared" si="12"/>
        <v/>
      </c>
      <c r="AM431" s="40" t="str">
        <f t="shared" si="13"/>
        <v/>
      </c>
      <c r="AO431" s="84"/>
      <c r="AP431" s="36">
        <v>429</v>
      </c>
      <c r="AQ431" s="85"/>
      <c r="AR431" s="85"/>
      <c r="AS431" s="85"/>
      <c r="AT431" s="85"/>
      <c r="AU431" s="85"/>
      <c r="AV431" s="85"/>
      <c r="AW431" s="85"/>
      <c r="AX431" s="85"/>
      <c r="AY431" s="85"/>
      <c r="AZ431" s="85"/>
      <c r="BA431" s="85"/>
      <c r="BB431" s="85"/>
      <c r="BC431" s="85"/>
      <c r="BD431" s="85"/>
      <c r="BE431" s="85"/>
      <c r="BF431" s="85"/>
      <c r="BG431" s="85"/>
      <c r="BH431" s="85"/>
      <c r="BI431" s="85"/>
      <c r="BJ431" s="44" t="s">
        <v>4661</v>
      </c>
      <c r="BK431" s="85"/>
      <c r="BL431" s="85"/>
      <c r="BM431" s="85"/>
      <c r="BN431" s="85"/>
      <c r="BO431" s="85"/>
      <c r="BP431" s="85"/>
      <c r="BQ431" s="85"/>
      <c r="BR431" s="85"/>
      <c r="BS431" s="85"/>
      <c r="BT431" s="85"/>
      <c r="BU431" s="85"/>
      <c r="BV431" s="85"/>
      <c r="BW431" s="84"/>
      <c r="BX431" s="84"/>
      <c r="BY431" s="84"/>
      <c r="BZ431" s="86"/>
      <c r="CA431" s="86"/>
      <c r="CB431" s="86"/>
      <c r="CC431" s="86"/>
      <c r="CD431" s="86"/>
      <c r="CE431" s="86"/>
      <c r="CF431" s="86"/>
      <c r="CG431" s="86"/>
      <c r="CH431" s="86"/>
      <c r="CI431" s="86"/>
      <c r="CJ431" s="86"/>
      <c r="CK431" s="86"/>
      <c r="CL431" s="86"/>
      <c r="CM431" s="86"/>
      <c r="CN431" s="86"/>
      <c r="CO431" s="86"/>
      <c r="CP431" s="86"/>
      <c r="CQ431" s="86"/>
      <c r="CR431" s="86"/>
      <c r="CS431" s="46" t="s">
        <v>4662</v>
      </c>
      <c r="CT431" s="86"/>
      <c r="CU431" s="86"/>
      <c r="CV431" s="86"/>
      <c r="CW431" s="86"/>
      <c r="CX431" s="86"/>
      <c r="CY431" s="86"/>
      <c r="CZ431" s="86"/>
      <c r="DA431" s="86"/>
      <c r="DB431" s="86"/>
      <c r="DC431" s="86"/>
      <c r="DD431" s="86"/>
      <c r="DE431" s="86"/>
    </row>
    <row r="432" spans="34:109" hidden="1">
      <c r="AH432" s="84"/>
      <c r="AI432" s="84"/>
      <c r="AJ432" s="84"/>
      <c r="AK432" s="84"/>
      <c r="AL432" s="40" t="str">
        <f t="shared" si="12"/>
        <v/>
      </c>
      <c r="AM432" s="40" t="str">
        <f t="shared" si="13"/>
        <v/>
      </c>
      <c r="AO432" s="84"/>
      <c r="AP432" s="36">
        <v>430</v>
      </c>
      <c r="AQ432" s="85"/>
      <c r="AR432" s="85"/>
      <c r="AS432" s="85"/>
      <c r="AT432" s="85"/>
      <c r="AU432" s="85"/>
      <c r="AV432" s="85"/>
      <c r="AW432" s="85"/>
      <c r="AX432" s="85"/>
      <c r="AY432" s="85"/>
      <c r="AZ432" s="85"/>
      <c r="BA432" s="85"/>
      <c r="BB432" s="85"/>
      <c r="BC432" s="85"/>
      <c r="BD432" s="85"/>
      <c r="BE432" s="85"/>
      <c r="BF432" s="85"/>
      <c r="BG432" s="85"/>
      <c r="BH432" s="85"/>
      <c r="BI432" s="85"/>
      <c r="BJ432" s="44" t="s">
        <v>4663</v>
      </c>
      <c r="BK432" s="85"/>
      <c r="BL432" s="85"/>
      <c r="BM432" s="85"/>
      <c r="BN432" s="85"/>
      <c r="BO432" s="85"/>
      <c r="BP432" s="85"/>
      <c r="BQ432" s="85"/>
      <c r="BR432" s="85"/>
      <c r="BS432" s="85"/>
      <c r="BT432" s="85"/>
      <c r="BU432" s="85"/>
      <c r="BV432" s="85"/>
      <c r="BW432" s="84"/>
      <c r="BX432" s="84"/>
      <c r="BY432" s="84"/>
      <c r="BZ432" s="86"/>
      <c r="CA432" s="86"/>
      <c r="CB432" s="86"/>
      <c r="CC432" s="86"/>
      <c r="CD432" s="86"/>
      <c r="CE432" s="86"/>
      <c r="CF432" s="86"/>
      <c r="CG432" s="86"/>
      <c r="CH432" s="86"/>
      <c r="CI432" s="86"/>
      <c r="CJ432" s="86"/>
      <c r="CK432" s="86"/>
      <c r="CL432" s="86"/>
      <c r="CM432" s="86"/>
      <c r="CN432" s="86"/>
      <c r="CO432" s="86"/>
      <c r="CP432" s="86"/>
      <c r="CQ432" s="86"/>
      <c r="CR432" s="86"/>
      <c r="CS432" s="46" t="s">
        <v>4664</v>
      </c>
      <c r="CT432" s="86"/>
      <c r="CU432" s="86"/>
      <c r="CV432" s="86"/>
      <c r="CW432" s="86"/>
      <c r="CX432" s="86"/>
      <c r="CY432" s="86"/>
      <c r="CZ432" s="86"/>
      <c r="DA432" s="86"/>
      <c r="DB432" s="86"/>
      <c r="DC432" s="86"/>
      <c r="DD432" s="86"/>
      <c r="DE432" s="86"/>
    </row>
    <row r="433" spans="34:109" hidden="1">
      <c r="AH433" s="84"/>
      <c r="AI433" s="84"/>
      <c r="AJ433" s="84"/>
      <c r="AK433" s="84"/>
      <c r="AL433" s="40" t="str">
        <f t="shared" si="12"/>
        <v/>
      </c>
      <c r="AM433" s="40" t="str">
        <f t="shared" si="13"/>
        <v/>
      </c>
      <c r="AO433" s="84"/>
      <c r="AP433" s="36">
        <v>431</v>
      </c>
      <c r="AQ433" s="85"/>
      <c r="AR433" s="85"/>
      <c r="AS433" s="85"/>
      <c r="AT433" s="85"/>
      <c r="AU433" s="85"/>
      <c r="AV433" s="85"/>
      <c r="AW433" s="85"/>
      <c r="AX433" s="85"/>
      <c r="AY433" s="85"/>
      <c r="AZ433" s="85"/>
      <c r="BA433" s="85"/>
      <c r="BB433" s="85"/>
      <c r="BC433" s="85"/>
      <c r="BD433" s="85"/>
      <c r="BE433" s="85"/>
      <c r="BF433" s="85"/>
      <c r="BG433" s="85"/>
      <c r="BH433" s="85"/>
      <c r="BI433" s="85"/>
      <c r="BJ433" s="44" t="s">
        <v>4665</v>
      </c>
      <c r="BK433" s="85"/>
      <c r="BL433" s="85"/>
      <c r="BM433" s="85"/>
      <c r="BN433" s="85"/>
      <c r="BO433" s="85"/>
      <c r="BP433" s="85"/>
      <c r="BQ433" s="85"/>
      <c r="BR433" s="85"/>
      <c r="BS433" s="85"/>
      <c r="BT433" s="85"/>
      <c r="BU433" s="85"/>
      <c r="BV433" s="85"/>
      <c r="BW433" s="84"/>
      <c r="BX433" s="84"/>
      <c r="BY433" s="84"/>
      <c r="BZ433" s="86"/>
      <c r="CA433" s="86"/>
      <c r="CB433" s="86"/>
      <c r="CC433" s="86"/>
      <c r="CD433" s="86"/>
      <c r="CE433" s="86"/>
      <c r="CF433" s="86"/>
      <c r="CG433" s="86"/>
      <c r="CH433" s="86"/>
      <c r="CI433" s="86"/>
      <c r="CJ433" s="86"/>
      <c r="CK433" s="86"/>
      <c r="CL433" s="86"/>
      <c r="CM433" s="86"/>
      <c r="CN433" s="86"/>
      <c r="CO433" s="86"/>
      <c r="CP433" s="86"/>
      <c r="CQ433" s="86"/>
      <c r="CR433" s="86"/>
      <c r="CS433" s="46" t="s">
        <v>4666</v>
      </c>
      <c r="CT433" s="86"/>
      <c r="CU433" s="86"/>
      <c r="CV433" s="86"/>
      <c r="CW433" s="86"/>
      <c r="CX433" s="86"/>
      <c r="CY433" s="86"/>
      <c r="CZ433" s="86"/>
      <c r="DA433" s="86"/>
      <c r="DB433" s="86"/>
      <c r="DC433" s="86"/>
      <c r="DD433" s="86"/>
      <c r="DE433" s="86"/>
    </row>
    <row r="434" spans="34:109" hidden="1">
      <c r="AH434" s="84"/>
      <c r="AI434" s="84"/>
      <c r="AJ434" s="84"/>
      <c r="AK434" s="84"/>
      <c r="AL434" s="40" t="str">
        <f t="shared" si="12"/>
        <v/>
      </c>
      <c r="AM434" s="40" t="str">
        <f t="shared" si="13"/>
        <v/>
      </c>
      <c r="AO434" s="84"/>
      <c r="AP434" s="36">
        <v>432</v>
      </c>
      <c r="AQ434" s="85"/>
      <c r="AR434" s="85"/>
      <c r="AS434" s="85"/>
      <c r="AT434" s="85"/>
      <c r="AU434" s="85"/>
      <c r="AV434" s="85"/>
      <c r="AW434" s="85"/>
      <c r="AX434" s="85"/>
      <c r="AY434" s="85"/>
      <c r="AZ434" s="85"/>
      <c r="BA434" s="85"/>
      <c r="BB434" s="85"/>
      <c r="BC434" s="85"/>
      <c r="BD434" s="85"/>
      <c r="BE434" s="85"/>
      <c r="BF434" s="85"/>
      <c r="BG434" s="85"/>
      <c r="BH434" s="85"/>
      <c r="BI434" s="85"/>
      <c r="BJ434" s="44" t="s">
        <v>4667</v>
      </c>
      <c r="BK434" s="85"/>
      <c r="BL434" s="85"/>
      <c r="BM434" s="85"/>
      <c r="BN434" s="85"/>
      <c r="BO434" s="85"/>
      <c r="BP434" s="85"/>
      <c r="BQ434" s="85"/>
      <c r="BR434" s="85"/>
      <c r="BS434" s="85"/>
      <c r="BT434" s="85"/>
      <c r="BU434" s="85"/>
      <c r="BV434" s="85"/>
      <c r="BW434" s="84"/>
      <c r="BX434" s="84"/>
      <c r="BY434" s="84"/>
      <c r="BZ434" s="86"/>
      <c r="CA434" s="86"/>
      <c r="CB434" s="86"/>
      <c r="CC434" s="86"/>
      <c r="CD434" s="86"/>
      <c r="CE434" s="86"/>
      <c r="CF434" s="86"/>
      <c r="CG434" s="86"/>
      <c r="CH434" s="86"/>
      <c r="CI434" s="86"/>
      <c r="CJ434" s="86"/>
      <c r="CK434" s="86"/>
      <c r="CL434" s="86"/>
      <c r="CM434" s="86"/>
      <c r="CN434" s="86"/>
      <c r="CO434" s="86"/>
      <c r="CP434" s="86"/>
      <c r="CQ434" s="86"/>
      <c r="CR434" s="86"/>
      <c r="CS434" s="46" t="s">
        <v>4668</v>
      </c>
      <c r="CT434" s="86"/>
      <c r="CU434" s="86"/>
      <c r="CV434" s="86"/>
      <c r="CW434" s="86"/>
      <c r="CX434" s="86"/>
      <c r="CY434" s="86"/>
      <c r="CZ434" s="86"/>
      <c r="DA434" s="86"/>
      <c r="DB434" s="86"/>
      <c r="DC434" s="86"/>
      <c r="DD434" s="86"/>
      <c r="DE434" s="86"/>
    </row>
    <row r="435" spans="34:109" hidden="1">
      <c r="AH435" s="84"/>
      <c r="AI435" s="84"/>
      <c r="AJ435" s="84"/>
      <c r="AK435" s="84"/>
      <c r="AL435" s="40" t="str">
        <f t="shared" si="12"/>
        <v/>
      </c>
      <c r="AM435" s="40" t="str">
        <f t="shared" si="13"/>
        <v/>
      </c>
      <c r="AO435" s="84"/>
      <c r="AP435" s="36">
        <v>433</v>
      </c>
      <c r="AQ435" s="85"/>
      <c r="AR435" s="85"/>
      <c r="AS435" s="85"/>
      <c r="AT435" s="85"/>
      <c r="AU435" s="85"/>
      <c r="AV435" s="85"/>
      <c r="AW435" s="85"/>
      <c r="AX435" s="85"/>
      <c r="AY435" s="85"/>
      <c r="AZ435" s="85"/>
      <c r="BA435" s="85"/>
      <c r="BB435" s="85"/>
      <c r="BC435" s="85"/>
      <c r="BD435" s="85"/>
      <c r="BE435" s="85"/>
      <c r="BF435" s="85"/>
      <c r="BG435" s="85"/>
      <c r="BH435" s="85"/>
      <c r="BI435" s="85"/>
      <c r="BJ435" s="44" t="s">
        <v>4669</v>
      </c>
      <c r="BK435" s="85"/>
      <c r="BL435" s="85"/>
      <c r="BM435" s="85"/>
      <c r="BN435" s="85"/>
      <c r="BO435" s="85"/>
      <c r="BP435" s="85"/>
      <c r="BQ435" s="85"/>
      <c r="BR435" s="85"/>
      <c r="BS435" s="85"/>
      <c r="BT435" s="85"/>
      <c r="BU435" s="85"/>
      <c r="BV435" s="85"/>
      <c r="BW435" s="84"/>
      <c r="BX435" s="84"/>
      <c r="BY435" s="84"/>
      <c r="BZ435" s="86"/>
      <c r="CA435" s="86"/>
      <c r="CB435" s="86"/>
      <c r="CC435" s="86"/>
      <c r="CD435" s="86"/>
      <c r="CE435" s="86"/>
      <c r="CF435" s="86"/>
      <c r="CG435" s="86"/>
      <c r="CH435" s="86"/>
      <c r="CI435" s="86"/>
      <c r="CJ435" s="86"/>
      <c r="CK435" s="86"/>
      <c r="CL435" s="86"/>
      <c r="CM435" s="86"/>
      <c r="CN435" s="86"/>
      <c r="CO435" s="86"/>
      <c r="CP435" s="86"/>
      <c r="CQ435" s="86"/>
      <c r="CR435" s="86"/>
      <c r="CS435" s="46" t="s">
        <v>4670</v>
      </c>
      <c r="CT435" s="86"/>
      <c r="CU435" s="86"/>
      <c r="CV435" s="86"/>
      <c r="CW435" s="86"/>
      <c r="CX435" s="86"/>
      <c r="CY435" s="86"/>
      <c r="CZ435" s="86"/>
      <c r="DA435" s="86"/>
      <c r="DB435" s="86"/>
      <c r="DC435" s="86"/>
      <c r="DD435" s="86"/>
      <c r="DE435" s="86"/>
    </row>
    <row r="436" spans="34:109" hidden="1">
      <c r="AH436" s="84"/>
      <c r="AI436" s="84"/>
      <c r="AJ436" s="84"/>
      <c r="AK436" s="84"/>
      <c r="AL436" s="40" t="str">
        <f t="shared" si="12"/>
        <v/>
      </c>
      <c r="AM436" s="40" t="str">
        <f t="shared" si="13"/>
        <v/>
      </c>
      <c r="AO436" s="84"/>
      <c r="AP436" s="36">
        <v>434</v>
      </c>
      <c r="AQ436" s="85"/>
      <c r="AR436" s="85"/>
      <c r="AS436" s="85"/>
      <c r="AT436" s="85"/>
      <c r="AU436" s="85"/>
      <c r="AV436" s="85"/>
      <c r="AW436" s="85"/>
      <c r="AX436" s="85"/>
      <c r="AY436" s="85"/>
      <c r="AZ436" s="85"/>
      <c r="BA436" s="85"/>
      <c r="BB436" s="85"/>
      <c r="BC436" s="85"/>
      <c r="BD436" s="85"/>
      <c r="BE436" s="85"/>
      <c r="BF436" s="85"/>
      <c r="BG436" s="85"/>
      <c r="BH436" s="85"/>
      <c r="BI436" s="85"/>
      <c r="BJ436" s="44" t="s">
        <v>4671</v>
      </c>
      <c r="BK436" s="85"/>
      <c r="BL436" s="85"/>
      <c r="BM436" s="85"/>
      <c r="BN436" s="85"/>
      <c r="BO436" s="85"/>
      <c r="BP436" s="85"/>
      <c r="BQ436" s="85"/>
      <c r="BR436" s="85"/>
      <c r="BS436" s="85"/>
      <c r="BT436" s="85"/>
      <c r="BU436" s="85"/>
      <c r="BV436" s="85"/>
      <c r="BW436" s="84"/>
      <c r="BX436" s="84"/>
      <c r="BY436" s="84"/>
      <c r="BZ436" s="86"/>
      <c r="CA436" s="86"/>
      <c r="CB436" s="86"/>
      <c r="CC436" s="86"/>
      <c r="CD436" s="86"/>
      <c r="CE436" s="86"/>
      <c r="CF436" s="86"/>
      <c r="CG436" s="86"/>
      <c r="CH436" s="86"/>
      <c r="CI436" s="86"/>
      <c r="CJ436" s="86"/>
      <c r="CK436" s="86"/>
      <c r="CL436" s="86"/>
      <c r="CM436" s="86"/>
      <c r="CN436" s="86"/>
      <c r="CO436" s="86"/>
      <c r="CP436" s="86"/>
      <c r="CQ436" s="86"/>
      <c r="CR436" s="86"/>
      <c r="CS436" s="46" t="s">
        <v>4672</v>
      </c>
      <c r="CT436" s="86"/>
      <c r="CU436" s="86"/>
      <c r="CV436" s="86"/>
      <c r="CW436" s="86"/>
      <c r="CX436" s="86"/>
      <c r="CY436" s="86"/>
      <c r="CZ436" s="86"/>
      <c r="DA436" s="86"/>
      <c r="DB436" s="86"/>
      <c r="DC436" s="86"/>
      <c r="DD436" s="86"/>
      <c r="DE436" s="86"/>
    </row>
    <row r="437" spans="34:109" hidden="1">
      <c r="AH437" s="84"/>
      <c r="AI437" s="84"/>
      <c r="AJ437" s="84"/>
      <c r="AK437" s="84"/>
      <c r="AL437" s="40" t="str">
        <f t="shared" si="12"/>
        <v/>
      </c>
      <c r="AM437" s="40" t="str">
        <f t="shared" si="13"/>
        <v/>
      </c>
      <c r="AO437" s="84"/>
      <c r="AP437" s="36">
        <v>435</v>
      </c>
      <c r="AQ437" s="85"/>
      <c r="AR437" s="85"/>
      <c r="AS437" s="85"/>
      <c r="AT437" s="85"/>
      <c r="AU437" s="85"/>
      <c r="AV437" s="85"/>
      <c r="AW437" s="85"/>
      <c r="AX437" s="85"/>
      <c r="AY437" s="85"/>
      <c r="AZ437" s="85"/>
      <c r="BA437" s="85"/>
      <c r="BB437" s="85"/>
      <c r="BC437" s="85"/>
      <c r="BD437" s="85"/>
      <c r="BE437" s="85"/>
      <c r="BF437" s="85"/>
      <c r="BG437" s="85"/>
      <c r="BH437" s="85"/>
      <c r="BI437" s="85"/>
      <c r="BJ437" s="44" t="s">
        <v>4673</v>
      </c>
      <c r="BK437" s="85"/>
      <c r="BL437" s="85"/>
      <c r="BM437" s="85"/>
      <c r="BN437" s="85"/>
      <c r="BO437" s="85"/>
      <c r="BP437" s="85"/>
      <c r="BQ437" s="85"/>
      <c r="BR437" s="85"/>
      <c r="BS437" s="85"/>
      <c r="BT437" s="85"/>
      <c r="BU437" s="85"/>
      <c r="BV437" s="85"/>
      <c r="BW437" s="84"/>
      <c r="BX437" s="84"/>
      <c r="BY437" s="84"/>
      <c r="BZ437" s="86"/>
      <c r="CA437" s="86"/>
      <c r="CB437" s="86"/>
      <c r="CC437" s="86"/>
      <c r="CD437" s="86"/>
      <c r="CE437" s="86"/>
      <c r="CF437" s="86"/>
      <c r="CG437" s="86"/>
      <c r="CH437" s="86"/>
      <c r="CI437" s="86"/>
      <c r="CJ437" s="86"/>
      <c r="CK437" s="86"/>
      <c r="CL437" s="86"/>
      <c r="CM437" s="86"/>
      <c r="CN437" s="86"/>
      <c r="CO437" s="86"/>
      <c r="CP437" s="86"/>
      <c r="CQ437" s="86"/>
      <c r="CR437" s="86"/>
      <c r="CS437" s="46" t="s">
        <v>4674</v>
      </c>
      <c r="CT437" s="86"/>
      <c r="CU437" s="86"/>
      <c r="CV437" s="86"/>
      <c r="CW437" s="86"/>
      <c r="CX437" s="86"/>
      <c r="CY437" s="86"/>
      <c r="CZ437" s="86"/>
      <c r="DA437" s="86"/>
      <c r="DB437" s="86"/>
      <c r="DC437" s="86"/>
      <c r="DD437" s="86"/>
      <c r="DE437" s="86"/>
    </row>
    <row r="438" spans="34:109" hidden="1">
      <c r="AH438" s="84"/>
      <c r="AI438" s="84"/>
      <c r="AJ438" s="84"/>
      <c r="AK438" s="84"/>
      <c r="AL438" s="40" t="str">
        <f t="shared" si="12"/>
        <v/>
      </c>
      <c r="AM438" s="40" t="str">
        <f t="shared" si="13"/>
        <v/>
      </c>
      <c r="AO438" s="84"/>
      <c r="AP438" s="36">
        <v>436</v>
      </c>
      <c r="AQ438" s="85"/>
      <c r="AR438" s="85"/>
      <c r="AS438" s="85"/>
      <c r="AT438" s="85"/>
      <c r="AU438" s="85"/>
      <c r="AV438" s="85"/>
      <c r="AW438" s="85"/>
      <c r="AX438" s="85"/>
      <c r="AY438" s="85"/>
      <c r="AZ438" s="85"/>
      <c r="BA438" s="85"/>
      <c r="BB438" s="85"/>
      <c r="BC438" s="85"/>
      <c r="BD438" s="85"/>
      <c r="BE438" s="85"/>
      <c r="BF438" s="85"/>
      <c r="BG438" s="85"/>
      <c r="BH438" s="85"/>
      <c r="BI438" s="85"/>
      <c r="BJ438" s="44" t="s">
        <v>4675</v>
      </c>
      <c r="BK438" s="85"/>
      <c r="BL438" s="85"/>
      <c r="BM438" s="85"/>
      <c r="BN438" s="85"/>
      <c r="BO438" s="85"/>
      <c r="BP438" s="85"/>
      <c r="BQ438" s="85"/>
      <c r="BR438" s="85"/>
      <c r="BS438" s="85"/>
      <c r="BT438" s="85"/>
      <c r="BU438" s="85"/>
      <c r="BV438" s="85"/>
      <c r="BW438" s="84"/>
      <c r="BX438" s="84"/>
      <c r="BY438" s="84"/>
      <c r="BZ438" s="86"/>
      <c r="CA438" s="86"/>
      <c r="CB438" s="86"/>
      <c r="CC438" s="86"/>
      <c r="CD438" s="86"/>
      <c r="CE438" s="86"/>
      <c r="CF438" s="86"/>
      <c r="CG438" s="86"/>
      <c r="CH438" s="86"/>
      <c r="CI438" s="86"/>
      <c r="CJ438" s="86"/>
      <c r="CK438" s="86"/>
      <c r="CL438" s="86"/>
      <c r="CM438" s="86"/>
      <c r="CN438" s="86"/>
      <c r="CO438" s="86"/>
      <c r="CP438" s="86"/>
      <c r="CQ438" s="86"/>
      <c r="CR438" s="86"/>
      <c r="CS438" s="46" t="s">
        <v>4676</v>
      </c>
      <c r="CT438" s="86"/>
      <c r="CU438" s="86"/>
      <c r="CV438" s="86"/>
      <c r="CW438" s="86"/>
      <c r="CX438" s="86"/>
      <c r="CY438" s="86"/>
      <c r="CZ438" s="86"/>
      <c r="DA438" s="86"/>
      <c r="DB438" s="86"/>
      <c r="DC438" s="86"/>
      <c r="DD438" s="86"/>
      <c r="DE438" s="86"/>
    </row>
    <row r="439" spans="34:109" hidden="1">
      <c r="AH439" s="36"/>
      <c r="AI439" s="36"/>
      <c r="AJ439" s="36"/>
      <c r="AK439" s="36"/>
      <c r="AL439" s="40" t="str">
        <f t="shared" si="12"/>
        <v/>
      </c>
      <c r="AM439" s="40" t="str">
        <f t="shared" si="13"/>
        <v/>
      </c>
      <c r="AO439" s="36"/>
      <c r="AP439" s="36">
        <v>437</v>
      </c>
      <c r="AQ439" s="44"/>
      <c r="AR439" s="44"/>
      <c r="AS439" s="44"/>
      <c r="AT439" s="44"/>
      <c r="AU439" s="44"/>
      <c r="AV439" s="44"/>
      <c r="AW439" s="44"/>
      <c r="AX439" s="44"/>
      <c r="AY439" s="44"/>
      <c r="AZ439" s="44"/>
      <c r="BA439" s="44"/>
      <c r="BB439" s="44"/>
      <c r="BC439" s="44"/>
      <c r="BD439" s="44"/>
      <c r="BE439" s="44"/>
      <c r="BF439" s="44"/>
      <c r="BG439" s="44"/>
      <c r="BH439" s="44"/>
      <c r="BI439" s="44"/>
      <c r="BJ439" s="44" t="s">
        <v>4677</v>
      </c>
      <c r="BK439" s="44"/>
      <c r="BL439" s="44"/>
      <c r="BM439" s="44"/>
      <c r="BN439" s="44"/>
      <c r="BO439" s="44"/>
      <c r="BP439" s="44"/>
      <c r="BQ439" s="44"/>
      <c r="BR439" s="44"/>
      <c r="BS439" s="44"/>
      <c r="BT439" s="44"/>
      <c r="BU439" s="44"/>
      <c r="BV439" s="44"/>
      <c r="BW439" s="36"/>
      <c r="BX439" s="36"/>
      <c r="BY439" s="36"/>
      <c r="BZ439" s="46"/>
      <c r="CA439" s="46"/>
      <c r="CB439" s="46"/>
      <c r="CC439" s="46"/>
      <c r="CD439" s="46"/>
      <c r="CE439" s="46"/>
      <c r="CF439" s="46"/>
      <c r="CG439" s="46"/>
      <c r="CH439" s="46"/>
      <c r="CI439" s="46"/>
      <c r="CJ439" s="46"/>
      <c r="CK439" s="46"/>
      <c r="CL439" s="46"/>
      <c r="CM439" s="46"/>
      <c r="CN439" s="46"/>
      <c r="CO439" s="46"/>
      <c r="CP439" s="46"/>
      <c r="CQ439" s="46"/>
      <c r="CR439" s="46"/>
      <c r="CS439" s="46" t="s">
        <v>4678</v>
      </c>
      <c r="CT439" s="46"/>
      <c r="CU439" s="46"/>
      <c r="CV439" s="46"/>
      <c r="CW439" s="46"/>
      <c r="CX439" s="46"/>
      <c r="CY439" s="46"/>
      <c r="CZ439" s="46"/>
      <c r="DA439" s="46"/>
      <c r="DB439" s="46"/>
      <c r="DC439" s="46"/>
      <c r="DD439" s="46"/>
      <c r="DE439" s="46"/>
    </row>
    <row r="440" spans="34:109" hidden="1">
      <c r="AH440" s="84"/>
      <c r="AI440" s="84"/>
      <c r="AJ440" s="84"/>
      <c r="AK440" s="84"/>
      <c r="AL440" s="40" t="str">
        <f t="shared" si="12"/>
        <v/>
      </c>
      <c r="AM440" s="40" t="str">
        <f t="shared" si="13"/>
        <v/>
      </c>
      <c r="AO440" s="84"/>
      <c r="AP440" s="36">
        <v>438</v>
      </c>
      <c r="AQ440" s="85"/>
      <c r="AR440" s="85"/>
      <c r="AS440" s="85"/>
      <c r="AT440" s="85"/>
      <c r="AU440" s="85"/>
      <c r="AV440" s="85"/>
      <c r="AW440" s="85"/>
      <c r="AX440" s="85"/>
      <c r="AY440" s="85"/>
      <c r="AZ440" s="85"/>
      <c r="BA440" s="85"/>
      <c r="BB440" s="85"/>
      <c r="BC440" s="85"/>
      <c r="BD440" s="85"/>
      <c r="BE440" s="85"/>
      <c r="BF440" s="85"/>
      <c r="BG440" s="85"/>
      <c r="BH440" s="85"/>
      <c r="BI440" s="85"/>
      <c r="BJ440" s="44" t="s">
        <v>4679</v>
      </c>
      <c r="BK440" s="85"/>
      <c r="BL440" s="85"/>
      <c r="BM440" s="85"/>
      <c r="BN440" s="85"/>
      <c r="BO440" s="85"/>
      <c r="BP440" s="85"/>
      <c r="BQ440" s="85"/>
      <c r="BR440" s="85"/>
      <c r="BS440" s="85"/>
      <c r="BT440" s="85"/>
      <c r="BU440" s="85"/>
      <c r="BV440" s="85"/>
      <c r="BW440" s="84"/>
      <c r="BX440" s="84"/>
      <c r="BY440" s="84"/>
      <c r="BZ440" s="86"/>
      <c r="CA440" s="86"/>
      <c r="CB440" s="86"/>
      <c r="CC440" s="86"/>
      <c r="CD440" s="86"/>
      <c r="CE440" s="86"/>
      <c r="CF440" s="86"/>
      <c r="CG440" s="86"/>
      <c r="CH440" s="86"/>
      <c r="CI440" s="86"/>
      <c r="CJ440" s="86"/>
      <c r="CK440" s="86"/>
      <c r="CL440" s="86"/>
      <c r="CM440" s="86"/>
      <c r="CN440" s="86"/>
      <c r="CO440" s="86"/>
      <c r="CP440" s="86"/>
      <c r="CQ440" s="86"/>
      <c r="CR440" s="86"/>
      <c r="CS440" s="46" t="s">
        <v>4680</v>
      </c>
      <c r="CT440" s="86"/>
      <c r="CU440" s="86"/>
      <c r="CV440" s="86"/>
      <c r="CW440" s="86"/>
      <c r="CX440" s="86"/>
      <c r="CY440" s="86"/>
      <c r="CZ440" s="86"/>
      <c r="DA440" s="86"/>
      <c r="DB440" s="86"/>
      <c r="DC440" s="86"/>
      <c r="DD440" s="86"/>
      <c r="DE440" s="86"/>
    </row>
    <row r="441" spans="34:109" hidden="1">
      <c r="AH441" s="84"/>
      <c r="AI441" s="84"/>
      <c r="AJ441" s="84"/>
      <c r="AK441" s="84"/>
      <c r="AL441" s="40" t="str">
        <f t="shared" si="12"/>
        <v/>
      </c>
      <c r="AM441" s="40" t="str">
        <f t="shared" si="13"/>
        <v/>
      </c>
      <c r="AO441" s="84"/>
      <c r="AP441" s="36">
        <v>439</v>
      </c>
      <c r="AQ441" s="85"/>
      <c r="AR441" s="85"/>
      <c r="AS441" s="85"/>
      <c r="AT441" s="85"/>
      <c r="AU441" s="85"/>
      <c r="AV441" s="85"/>
      <c r="AW441" s="85"/>
      <c r="AX441" s="85"/>
      <c r="AY441" s="85"/>
      <c r="AZ441" s="85"/>
      <c r="BA441" s="85"/>
      <c r="BB441" s="85"/>
      <c r="BC441" s="85"/>
      <c r="BD441" s="85"/>
      <c r="BE441" s="85"/>
      <c r="BF441" s="85"/>
      <c r="BG441" s="85"/>
      <c r="BH441" s="85"/>
      <c r="BI441" s="85"/>
      <c r="BJ441" s="44" t="s">
        <v>4681</v>
      </c>
      <c r="BK441" s="85"/>
      <c r="BL441" s="85"/>
      <c r="BM441" s="85"/>
      <c r="BN441" s="85"/>
      <c r="BO441" s="85"/>
      <c r="BP441" s="85"/>
      <c r="BQ441" s="85"/>
      <c r="BR441" s="85"/>
      <c r="BS441" s="85"/>
      <c r="BT441" s="85"/>
      <c r="BU441" s="85"/>
      <c r="BV441" s="85"/>
      <c r="BW441" s="84"/>
      <c r="BX441" s="84"/>
      <c r="BY441" s="84"/>
      <c r="BZ441" s="86"/>
      <c r="CA441" s="86"/>
      <c r="CB441" s="86"/>
      <c r="CC441" s="86"/>
      <c r="CD441" s="86"/>
      <c r="CE441" s="86"/>
      <c r="CF441" s="86"/>
      <c r="CG441" s="86"/>
      <c r="CH441" s="86"/>
      <c r="CI441" s="86"/>
      <c r="CJ441" s="86"/>
      <c r="CK441" s="86"/>
      <c r="CL441" s="86"/>
      <c r="CM441" s="86"/>
      <c r="CN441" s="86"/>
      <c r="CO441" s="86"/>
      <c r="CP441" s="86"/>
      <c r="CQ441" s="86"/>
      <c r="CR441" s="86"/>
      <c r="CS441" s="46" t="s">
        <v>4682</v>
      </c>
      <c r="CT441" s="86"/>
      <c r="CU441" s="86"/>
      <c r="CV441" s="86"/>
      <c r="CW441" s="86"/>
      <c r="CX441" s="86"/>
      <c r="CY441" s="86"/>
      <c r="CZ441" s="86"/>
      <c r="DA441" s="86"/>
      <c r="DB441" s="86"/>
      <c r="DC441" s="86"/>
      <c r="DD441" s="86"/>
      <c r="DE441" s="86"/>
    </row>
    <row r="442" spans="34:109" hidden="1">
      <c r="AH442" s="84"/>
      <c r="AI442" s="84"/>
      <c r="AJ442" s="84"/>
      <c r="AK442" s="84"/>
      <c r="AL442" s="40" t="str">
        <f t="shared" si="12"/>
        <v/>
      </c>
      <c r="AM442" s="40" t="str">
        <f t="shared" si="13"/>
        <v/>
      </c>
      <c r="AO442" s="84"/>
      <c r="AP442" s="36">
        <v>440</v>
      </c>
      <c r="AQ442" s="85"/>
      <c r="AR442" s="85"/>
      <c r="AS442" s="85"/>
      <c r="AT442" s="85"/>
      <c r="AU442" s="85"/>
      <c r="AV442" s="85"/>
      <c r="AW442" s="85"/>
      <c r="AX442" s="85"/>
      <c r="AY442" s="85"/>
      <c r="AZ442" s="85"/>
      <c r="BA442" s="85"/>
      <c r="BB442" s="85"/>
      <c r="BC442" s="85"/>
      <c r="BD442" s="85"/>
      <c r="BE442" s="85"/>
      <c r="BF442" s="85"/>
      <c r="BG442" s="85"/>
      <c r="BH442" s="85"/>
      <c r="BI442" s="85"/>
      <c r="BJ442" s="44" t="s">
        <v>4683</v>
      </c>
      <c r="BK442" s="85"/>
      <c r="BL442" s="85"/>
      <c r="BM442" s="85"/>
      <c r="BN442" s="85"/>
      <c r="BO442" s="85"/>
      <c r="BP442" s="85"/>
      <c r="BQ442" s="85"/>
      <c r="BR442" s="85"/>
      <c r="BS442" s="85"/>
      <c r="BT442" s="85"/>
      <c r="BU442" s="85"/>
      <c r="BV442" s="85"/>
      <c r="BW442" s="84"/>
      <c r="BX442" s="84"/>
      <c r="BY442" s="84"/>
      <c r="BZ442" s="86"/>
      <c r="CA442" s="86"/>
      <c r="CB442" s="86"/>
      <c r="CC442" s="86"/>
      <c r="CD442" s="86"/>
      <c r="CE442" s="86"/>
      <c r="CF442" s="86"/>
      <c r="CG442" s="86"/>
      <c r="CH442" s="86"/>
      <c r="CI442" s="86"/>
      <c r="CJ442" s="86"/>
      <c r="CK442" s="86"/>
      <c r="CL442" s="86"/>
      <c r="CM442" s="86"/>
      <c r="CN442" s="86"/>
      <c r="CO442" s="86"/>
      <c r="CP442" s="86"/>
      <c r="CQ442" s="86"/>
      <c r="CR442" s="86"/>
      <c r="CS442" s="46" t="s">
        <v>4684</v>
      </c>
      <c r="CT442" s="86"/>
      <c r="CU442" s="86"/>
      <c r="CV442" s="86"/>
      <c r="CW442" s="86"/>
      <c r="CX442" s="86"/>
      <c r="CY442" s="86"/>
      <c r="CZ442" s="86"/>
      <c r="DA442" s="86"/>
      <c r="DB442" s="86"/>
      <c r="DC442" s="86"/>
      <c r="DD442" s="86"/>
      <c r="DE442" s="86"/>
    </row>
    <row r="443" spans="34:109" hidden="1">
      <c r="AH443" s="84"/>
      <c r="AI443" s="84"/>
      <c r="AJ443" s="84"/>
      <c r="AK443" s="84"/>
      <c r="AL443" s="40" t="str">
        <f t="shared" si="12"/>
        <v/>
      </c>
      <c r="AM443" s="40" t="str">
        <f t="shared" si="13"/>
        <v/>
      </c>
      <c r="AO443" s="84"/>
      <c r="AP443" s="36">
        <v>441</v>
      </c>
      <c r="AQ443" s="85"/>
      <c r="AR443" s="85"/>
      <c r="AS443" s="85"/>
      <c r="AT443" s="85"/>
      <c r="AU443" s="85"/>
      <c r="AV443" s="85"/>
      <c r="AW443" s="85"/>
      <c r="AX443" s="85"/>
      <c r="AY443" s="85"/>
      <c r="AZ443" s="85"/>
      <c r="BA443" s="85"/>
      <c r="BB443" s="85"/>
      <c r="BC443" s="85"/>
      <c r="BD443" s="85"/>
      <c r="BE443" s="85"/>
      <c r="BF443" s="85"/>
      <c r="BG443" s="85"/>
      <c r="BH443" s="85"/>
      <c r="BI443" s="85"/>
      <c r="BJ443" s="44" t="s">
        <v>4685</v>
      </c>
      <c r="BK443" s="85"/>
      <c r="BL443" s="85"/>
      <c r="BM443" s="85"/>
      <c r="BN443" s="85"/>
      <c r="BO443" s="85"/>
      <c r="BP443" s="85"/>
      <c r="BQ443" s="85"/>
      <c r="BR443" s="85"/>
      <c r="BS443" s="85"/>
      <c r="BT443" s="85"/>
      <c r="BU443" s="85"/>
      <c r="BV443" s="85"/>
      <c r="BW443" s="84"/>
      <c r="BX443" s="84"/>
      <c r="BY443" s="84"/>
      <c r="BZ443" s="86"/>
      <c r="CA443" s="86"/>
      <c r="CB443" s="86"/>
      <c r="CC443" s="86"/>
      <c r="CD443" s="86"/>
      <c r="CE443" s="86"/>
      <c r="CF443" s="86"/>
      <c r="CG443" s="86"/>
      <c r="CH443" s="86"/>
      <c r="CI443" s="86"/>
      <c r="CJ443" s="86"/>
      <c r="CK443" s="86"/>
      <c r="CL443" s="86"/>
      <c r="CM443" s="86"/>
      <c r="CN443" s="86"/>
      <c r="CO443" s="86"/>
      <c r="CP443" s="86"/>
      <c r="CQ443" s="86"/>
      <c r="CR443" s="86"/>
      <c r="CS443" s="46" t="s">
        <v>4686</v>
      </c>
      <c r="CT443" s="86"/>
      <c r="CU443" s="86"/>
      <c r="CV443" s="86"/>
      <c r="CW443" s="86"/>
      <c r="CX443" s="86"/>
      <c r="CY443" s="86"/>
      <c r="CZ443" s="86"/>
      <c r="DA443" s="86"/>
      <c r="DB443" s="86"/>
      <c r="DC443" s="86"/>
      <c r="DD443" s="86"/>
      <c r="DE443" s="86"/>
    </row>
    <row r="444" spans="34:109" hidden="1">
      <c r="AH444" s="84"/>
      <c r="AI444" s="84"/>
      <c r="AJ444" s="84"/>
      <c r="AK444" s="84"/>
      <c r="AL444" s="40" t="str">
        <f t="shared" si="12"/>
        <v/>
      </c>
      <c r="AM444" s="40" t="str">
        <f t="shared" si="13"/>
        <v/>
      </c>
      <c r="AO444" s="84"/>
      <c r="AP444" s="36">
        <v>442</v>
      </c>
      <c r="AQ444" s="85"/>
      <c r="AR444" s="85"/>
      <c r="AS444" s="85"/>
      <c r="AT444" s="85"/>
      <c r="AU444" s="85"/>
      <c r="AV444" s="85"/>
      <c r="AW444" s="85"/>
      <c r="AX444" s="85"/>
      <c r="AY444" s="85"/>
      <c r="AZ444" s="85"/>
      <c r="BA444" s="85"/>
      <c r="BB444" s="85"/>
      <c r="BC444" s="85"/>
      <c r="BD444" s="85"/>
      <c r="BE444" s="85"/>
      <c r="BF444" s="85"/>
      <c r="BG444" s="85"/>
      <c r="BH444" s="85"/>
      <c r="BI444" s="85"/>
      <c r="BJ444" s="44" t="s">
        <v>4687</v>
      </c>
      <c r="BK444" s="85"/>
      <c r="BL444" s="85"/>
      <c r="BM444" s="85"/>
      <c r="BN444" s="85"/>
      <c r="BO444" s="85"/>
      <c r="BP444" s="85"/>
      <c r="BQ444" s="85"/>
      <c r="BR444" s="85"/>
      <c r="BS444" s="85"/>
      <c r="BT444" s="85"/>
      <c r="BU444" s="85"/>
      <c r="BV444" s="85"/>
      <c r="BW444" s="84"/>
      <c r="BX444" s="84"/>
      <c r="BY444" s="84"/>
      <c r="BZ444" s="86"/>
      <c r="CA444" s="86"/>
      <c r="CB444" s="86"/>
      <c r="CC444" s="86"/>
      <c r="CD444" s="86"/>
      <c r="CE444" s="86"/>
      <c r="CF444" s="86"/>
      <c r="CG444" s="86"/>
      <c r="CH444" s="86"/>
      <c r="CI444" s="86"/>
      <c r="CJ444" s="86"/>
      <c r="CK444" s="86"/>
      <c r="CL444" s="86"/>
      <c r="CM444" s="86"/>
      <c r="CN444" s="86"/>
      <c r="CO444" s="86"/>
      <c r="CP444" s="86"/>
      <c r="CQ444" s="86"/>
      <c r="CR444" s="86"/>
      <c r="CS444" s="46" t="s">
        <v>4688</v>
      </c>
      <c r="CT444" s="86"/>
      <c r="CU444" s="86"/>
      <c r="CV444" s="86"/>
      <c r="CW444" s="86"/>
      <c r="CX444" s="86"/>
      <c r="CY444" s="86"/>
      <c r="CZ444" s="86"/>
      <c r="DA444" s="86"/>
      <c r="DB444" s="86"/>
      <c r="DC444" s="86"/>
      <c r="DD444" s="86"/>
      <c r="DE444" s="86"/>
    </row>
    <row r="445" spans="34:109" hidden="1">
      <c r="AH445" s="84"/>
      <c r="AI445" s="84"/>
      <c r="AJ445" s="84"/>
      <c r="AK445" s="84"/>
      <c r="AL445" s="40" t="str">
        <f t="shared" si="12"/>
        <v/>
      </c>
      <c r="AM445" s="40" t="str">
        <f t="shared" si="13"/>
        <v/>
      </c>
      <c r="AO445" s="84"/>
      <c r="AP445" s="36">
        <v>443</v>
      </c>
      <c r="AQ445" s="85"/>
      <c r="AR445" s="85"/>
      <c r="AS445" s="85"/>
      <c r="AT445" s="85"/>
      <c r="AU445" s="85"/>
      <c r="AV445" s="85"/>
      <c r="AW445" s="85"/>
      <c r="AX445" s="85"/>
      <c r="AY445" s="85"/>
      <c r="AZ445" s="85"/>
      <c r="BA445" s="85"/>
      <c r="BB445" s="85"/>
      <c r="BC445" s="85"/>
      <c r="BD445" s="85"/>
      <c r="BE445" s="85"/>
      <c r="BF445" s="85"/>
      <c r="BG445" s="85"/>
      <c r="BH445" s="85"/>
      <c r="BI445" s="85"/>
      <c r="BJ445" s="44" t="s">
        <v>4689</v>
      </c>
      <c r="BK445" s="85"/>
      <c r="BL445" s="85"/>
      <c r="BM445" s="85"/>
      <c r="BN445" s="85"/>
      <c r="BO445" s="85"/>
      <c r="BP445" s="85"/>
      <c r="BQ445" s="85"/>
      <c r="BR445" s="85"/>
      <c r="BS445" s="85"/>
      <c r="BT445" s="85"/>
      <c r="BU445" s="85"/>
      <c r="BV445" s="85"/>
      <c r="BW445" s="84"/>
      <c r="BX445" s="84"/>
      <c r="BY445" s="84"/>
      <c r="BZ445" s="86"/>
      <c r="CA445" s="86"/>
      <c r="CB445" s="86"/>
      <c r="CC445" s="86"/>
      <c r="CD445" s="86"/>
      <c r="CE445" s="86"/>
      <c r="CF445" s="86"/>
      <c r="CG445" s="86"/>
      <c r="CH445" s="86"/>
      <c r="CI445" s="86"/>
      <c r="CJ445" s="86"/>
      <c r="CK445" s="86"/>
      <c r="CL445" s="86"/>
      <c r="CM445" s="86"/>
      <c r="CN445" s="86"/>
      <c r="CO445" s="86"/>
      <c r="CP445" s="86"/>
      <c r="CQ445" s="86"/>
      <c r="CR445" s="86"/>
      <c r="CS445" s="46" t="s">
        <v>4690</v>
      </c>
      <c r="CT445" s="86"/>
      <c r="CU445" s="86"/>
      <c r="CV445" s="86"/>
      <c r="CW445" s="86"/>
      <c r="CX445" s="86"/>
      <c r="CY445" s="86"/>
      <c r="CZ445" s="86"/>
      <c r="DA445" s="86"/>
      <c r="DB445" s="86"/>
      <c r="DC445" s="86"/>
      <c r="DD445" s="86"/>
      <c r="DE445" s="86"/>
    </row>
    <row r="446" spans="34:109" hidden="1">
      <c r="AH446" s="84"/>
      <c r="AI446" s="84"/>
      <c r="AJ446" s="84"/>
      <c r="AK446" s="84"/>
      <c r="AL446" s="40" t="str">
        <f t="shared" si="12"/>
        <v/>
      </c>
      <c r="AM446" s="40" t="str">
        <f t="shared" si="13"/>
        <v/>
      </c>
      <c r="AO446" s="84"/>
      <c r="AP446" s="36">
        <v>444</v>
      </c>
      <c r="AQ446" s="85"/>
      <c r="AR446" s="85"/>
      <c r="AS446" s="85"/>
      <c r="AT446" s="85"/>
      <c r="AU446" s="85"/>
      <c r="AV446" s="85"/>
      <c r="AW446" s="85"/>
      <c r="AX446" s="85"/>
      <c r="AY446" s="85"/>
      <c r="AZ446" s="85"/>
      <c r="BA446" s="85"/>
      <c r="BB446" s="85"/>
      <c r="BC446" s="85"/>
      <c r="BD446" s="85"/>
      <c r="BE446" s="85"/>
      <c r="BF446" s="85"/>
      <c r="BG446" s="85"/>
      <c r="BH446" s="85"/>
      <c r="BI446" s="85"/>
      <c r="BJ446" s="44" t="s">
        <v>4691</v>
      </c>
      <c r="BK446" s="85"/>
      <c r="BL446" s="85"/>
      <c r="BM446" s="85"/>
      <c r="BN446" s="85"/>
      <c r="BO446" s="85"/>
      <c r="BP446" s="85"/>
      <c r="BQ446" s="85"/>
      <c r="BR446" s="85"/>
      <c r="BS446" s="85"/>
      <c r="BT446" s="85"/>
      <c r="BU446" s="85"/>
      <c r="BV446" s="85"/>
      <c r="BW446" s="84"/>
      <c r="BX446" s="84"/>
      <c r="BY446" s="84"/>
      <c r="BZ446" s="86"/>
      <c r="CA446" s="86"/>
      <c r="CB446" s="86"/>
      <c r="CC446" s="86"/>
      <c r="CD446" s="86"/>
      <c r="CE446" s="86"/>
      <c r="CF446" s="86"/>
      <c r="CG446" s="86"/>
      <c r="CH446" s="86"/>
      <c r="CI446" s="86"/>
      <c r="CJ446" s="86"/>
      <c r="CK446" s="86"/>
      <c r="CL446" s="86"/>
      <c r="CM446" s="86"/>
      <c r="CN446" s="86"/>
      <c r="CO446" s="86"/>
      <c r="CP446" s="86"/>
      <c r="CQ446" s="86"/>
      <c r="CR446" s="86"/>
      <c r="CS446" s="46" t="s">
        <v>4692</v>
      </c>
      <c r="CT446" s="86"/>
      <c r="CU446" s="86"/>
      <c r="CV446" s="86"/>
      <c r="CW446" s="86"/>
      <c r="CX446" s="86"/>
      <c r="CY446" s="86"/>
      <c r="CZ446" s="86"/>
      <c r="DA446" s="86"/>
      <c r="DB446" s="86"/>
      <c r="DC446" s="86"/>
      <c r="DD446" s="86"/>
      <c r="DE446" s="86"/>
    </row>
    <row r="447" spans="34:109" hidden="1">
      <c r="AH447" s="84"/>
      <c r="AI447" s="84"/>
      <c r="AJ447" s="84"/>
      <c r="AK447" s="84"/>
      <c r="AL447" s="40" t="str">
        <f t="shared" si="12"/>
        <v/>
      </c>
      <c r="AM447" s="40" t="str">
        <f t="shared" si="13"/>
        <v/>
      </c>
      <c r="AO447" s="84"/>
      <c r="AP447" s="36">
        <v>445</v>
      </c>
      <c r="AQ447" s="85"/>
      <c r="AR447" s="85"/>
      <c r="AS447" s="85"/>
      <c r="AT447" s="85"/>
      <c r="AU447" s="85"/>
      <c r="AV447" s="85"/>
      <c r="AW447" s="85"/>
      <c r="AX447" s="85"/>
      <c r="AY447" s="85"/>
      <c r="AZ447" s="85"/>
      <c r="BA447" s="85"/>
      <c r="BB447" s="85"/>
      <c r="BC447" s="85"/>
      <c r="BD447" s="85"/>
      <c r="BE447" s="85"/>
      <c r="BF447" s="85"/>
      <c r="BG447" s="85"/>
      <c r="BH447" s="85"/>
      <c r="BI447" s="85"/>
      <c r="BJ447" s="44" t="s">
        <v>4693</v>
      </c>
      <c r="BK447" s="85"/>
      <c r="BL447" s="85"/>
      <c r="BM447" s="85"/>
      <c r="BN447" s="85"/>
      <c r="BO447" s="85"/>
      <c r="BP447" s="85"/>
      <c r="BQ447" s="85"/>
      <c r="BR447" s="85"/>
      <c r="BS447" s="85"/>
      <c r="BT447" s="85"/>
      <c r="BU447" s="85"/>
      <c r="BV447" s="85"/>
      <c r="BW447" s="84"/>
      <c r="BX447" s="84"/>
      <c r="BY447" s="84"/>
      <c r="BZ447" s="86"/>
      <c r="CA447" s="86"/>
      <c r="CB447" s="86"/>
      <c r="CC447" s="86"/>
      <c r="CD447" s="86"/>
      <c r="CE447" s="86"/>
      <c r="CF447" s="86"/>
      <c r="CG447" s="86"/>
      <c r="CH447" s="86"/>
      <c r="CI447" s="86"/>
      <c r="CJ447" s="86"/>
      <c r="CK447" s="86"/>
      <c r="CL447" s="86"/>
      <c r="CM447" s="86"/>
      <c r="CN447" s="86"/>
      <c r="CO447" s="86"/>
      <c r="CP447" s="86"/>
      <c r="CQ447" s="86"/>
      <c r="CR447" s="86"/>
      <c r="CS447" s="46" t="s">
        <v>4694</v>
      </c>
      <c r="CT447" s="86"/>
      <c r="CU447" s="86"/>
      <c r="CV447" s="86"/>
      <c r="CW447" s="86"/>
      <c r="CX447" s="86"/>
      <c r="CY447" s="86"/>
      <c r="CZ447" s="86"/>
      <c r="DA447" s="86"/>
      <c r="DB447" s="86"/>
      <c r="DC447" s="86"/>
      <c r="DD447" s="86"/>
      <c r="DE447" s="86"/>
    </row>
    <row r="448" spans="34:109" hidden="1">
      <c r="AH448" s="84"/>
      <c r="AI448" s="84"/>
      <c r="AJ448" s="84"/>
      <c r="AK448" s="84"/>
      <c r="AL448" s="40" t="str">
        <f t="shared" si="12"/>
        <v/>
      </c>
      <c r="AM448" s="40" t="str">
        <f t="shared" si="13"/>
        <v/>
      </c>
      <c r="AO448" s="84"/>
      <c r="AP448" s="36">
        <v>446</v>
      </c>
      <c r="AQ448" s="85"/>
      <c r="AR448" s="85"/>
      <c r="AS448" s="85"/>
      <c r="AT448" s="85"/>
      <c r="AU448" s="85"/>
      <c r="AV448" s="85"/>
      <c r="AW448" s="85"/>
      <c r="AX448" s="85"/>
      <c r="AY448" s="85"/>
      <c r="AZ448" s="85"/>
      <c r="BA448" s="85"/>
      <c r="BB448" s="85"/>
      <c r="BC448" s="85"/>
      <c r="BD448" s="85"/>
      <c r="BE448" s="85"/>
      <c r="BF448" s="85"/>
      <c r="BG448" s="85"/>
      <c r="BH448" s="85"/>
      <c r="BI448" s="85"/>
      <c r="BJ448" s="44" t="s">
        <v>4695</v>
      </c>
      <c r="BK448" s="85"/>
      <c r="BL448" s="85"/>
      <c r="BM448" s="85"/>
      <c r="BN448" s="85"/>
      <c r="BO448" s="85"/>
      <c r="BP448" s="85"/>
      <c r="BQ448" s="85"/>
      <c r="BR448" s="85"/>
      <c r="BS448" s="85"/>
      <c r="BT448" s="85"/>
      <c r="BU448" s="85"/>
      <c r="BV448" s="85"/>
      <c r="BW448" s="84"/>
      <c r="BX448" s="84"/>
      <c r="BY448" s="84"/>
      <c r="BZ448" s="86"/>
      <c r="CA448" s="86"/>
      <c r="CB448" s="86"/>
      <c r="CC448" s="86"/>
      <c r="CD448" s="86"/>
      <c r="CE448" s="86"/>
      <c r="CF448" s="86"/>
      <c r="CG448" s="86"/>
      <c r="CH448" s="86"/>
      <c r="CI448" s="86"/>
      <c r="CJ448" s="86"/>
      <c r="CK448" s="86"/>
      <c r="CL448" s="86"/>
      <c r="CM448" s="86"/>
      <c r="CN448" s="86"/>
      <c r="CO448" s="86"/>
      <c r="CP448" s="86"/>
      <c r="CQ448" s="86"/>
      <c r="CR448" s="86"/>
      <c r="CS448" s="46" t="s">
        <v>4696</v>
      </c>
      <c r="CT448" s="86"/>
      <c r="CU448" s="86"/>
      <c r="CV448" s="86"/>
      <c r="CW448" s="86"/>
      <c r="CX448" s="86"/>
      <c r="CY448" s="86"/>
      <c r="CZ448" s="86"/>
      <c r="DA448" s="86"/>
      <c r="DB448" s="86"/>
      <c r="DC448" s="86"/>
      <c r="DD448" s="86"/>
      <c r="DE448" s="86"/>
    </row>
    <row r="449" spans="34:109" hidden="1">
      <c r="AH449" s="84"/>
      <c r="AI449" s="84"/>
      <c r="AJ449" s="84"/>
      <c r="AK449" s="84"/>
      <c r="AL449" s="40" t="str">
        <f t="shared" si="12"/>
        <v/>
      </c>
      <c r="AM449" s="40" t="str">
        <f t="shared" si="13"/>
        <v/>
      </c>
      <c r="AO449" s="84"/>
      <c r="AP449" s="36">
        <v>447</v>
      </c>
      <c r="AQ449" s="85"/>
      <c r="AR449" s="85"/>
      <c r="AS449" s="85"/>
      <c r="AT449" s="85"/>
      <c r="AU449" s="85"/>
      <c r="AV449" s="85"/>
      <c r="AW449" s="85"/>
      <c r="AX449" s="85"/>
      <c r="AY449" s="85"/>
      <c r="AZ449" s="85"/>
      <c r="BA449" s="85"/>
      <c r="BB449" s="85"/>
      <c r="BC449" s="85"/>
      <c r="BD449" s="85"/>
      <c r="BE449" s="85"/>
      <c r="BF449" s="85"/>
      <c r="BG449" s="85"/>
      <c r="BH449" s="85"/>
      <c r="BI449" s="85"/>
      <c r="BJ449" s="44" t="s">
        <v>4697</v>
      </c>
      <c r="BK449" s="85"/>
      <c r="BL449" s="85"/>
      <c r="BM449" s="85"/>
      <c r="BN449" s="85"/>
      <c r="BO449" s="85"/>
      <c r="BP449" s="85"/>
      <c r="BQ449" s="85"/>
      <c r="BR449" s="85"/>
      <c r="BS449" s="85"/>
      <c r="BT449" s="85"/>
      <c r="BU449" s="85"/>
      <c r="BV449" s="85"/>
      <c r="BW449" s="84"/>
      <c r="BX449" s="84"/>
      <c r="BY449" s="84"/>
      <c r="BZ449" s="86"/>
      <c r="CA449" s="86"/>
      <c r="CB449" s="86"/>
      <c r="CC449" s="86"/>
      <c r="CD449" s="86"/>
      <c r="CE449" s="86"/>
      <c r="CF449" s="86"/>
      <c r="CG449" s="86"/>
      <c r="CH449" s="86"/>
      <c r="CI449" s="86"/>
      <c r="CJ449" s="86"/>
      <c r="CK449" s="86"/>
      <c r="CL449" s="86"/>
      <c r="CM449" s="86"/>
      <c r="CN449" s="86"/>
      <c r="CO449" s="86"/>
      <c r="CP449" s="86"/>
      <c r="CQ449" s="86"/>
      <c r="CR449" s="86"/>
      <c r="CS449" s="46" t="s">
        <v>4698</v>
      </c>
      <c r="CT449" s="86"/>
      <c r="CU449" s="86"/>
      <c r="CV449" s="86"/>
      <c r="CW449" s="86"/>
      <c r="CX449" s="86"/>
      <c r="CY449" s="86"/>
      <c r="CZ449" s="86"/>
      <c r="DA449" s="86"/>
      <c r="DB449" s="86"/>
      <c r="DC449" s="86"/>
      <c r="DD449" s="86"/>
      <c r="DE449" s="86"/>
    </row>
    <row r="450" spans="34:109" hidden="1">
      <c r="AH450" s="84"/>
      <c r="AI450" s="84"/>
      <c r="AJ450" s="84"/>
      <c r="AK450" s="84"/>
      <c r="AL450" s="40" t="str">
        <f t="shared" si="12"/>
        <v/>
      </c>
      <c r="AM450" s="40" t="str">
        <f t="shared" si="13"/>
        <v/>
      </c>
      <c r="AO450" s="84"/>
      <c r="AP450" s="36">
        <v>448</v>
      </c>
      <c r="AQ450" s="85"/>
      <c r="AR450" s="85"/>
      <c r="AS450" s="85"/>
      <c r="AT450" s="85"/>
      <c r="AU450" s="85"/>
      <c r="AV450" s="85"/>
      <c r="AW450" s="85"/>
      <c r="AX450" s="85"/>
      <c r="AY450" s="85"/>
      <c r="AZ450" s="85"/>
      <c r="BA450" s="85"/>
      <c r="BB450" s="85"/>
      <c r="BC450" s="85"/>
      <c r="BD450" s="85"/>
      <c r="BE450" s="85"/>
      <c r="BF450" s="85"/>
      <c r="BG450" s="85"/>
      <c r="BH450" s="85"/>
      <c r="BI450" s="85"/>
      <c r="BJ450" s="44" t="s">
        <v>4699</v>
      </c>
      <c r="BK450" s="85"/>
      <c r="BL450" s="85"/>
      <c r="BM450" s="85"/>
      <c r="BN450" s="85"/>
      <c r="BO450" s="85"/>
      <c r="BP450" s="85"/>
      <c r="BQ450" s="85"/>
      <c r="BR450" s="85"/>
      <c r="BS450" s="85"/>
      <c r="BT450" s="85"/>
      <c r="BU450" s="85"/>
      <c r="BV450" s="85"/>
      <c r="BW450" s="84"/>
      <c r="BX450" s="84"/>
      <c r="BY450" s="84"/>
      <c r="BZ450" s="86"/>
      <c r="CA450" s="86"/>
      <c r="CB450" s="86"/>
      <c r="CC450" s="86"/>
      <c r="CD450" s="86"/>
      <c r="CE450" s="86"/>
      <c r="CF450" s="86"/>
      <c r="CG450" s="86"/>
      <c r="CH450" s="86"/>
      <c r="CI450" s="86"/>
      <c r="CJ450" s="86"/>
      <c r="CK450" s="86"/>
      <c r="CL450" s="86"/>
      <c r="CM450" s="86"/>
      <c r="CN450" s="86"/>
      <c r="CO450" s="86"/>
      <c r="CP450" s="86"/>
      <c r="CQ450" s="86"/>
      <c r="CR450" s="86"/>
      <c r="CS450" s="46" t="s">
        <v>4700</v>
      </c>
      <c r="CT450" s="86"/>
      <c r="CU450" s="86"/>
      <c r="CV450" s="86"/>
      <c r="CW450" s="86"/>
      <c r="CX450" s="86"/>
      <c r="CY450" s="86"/>
      <c r="CZ450" s="86"/>
      <c r="DA450" s="86"/>
      <c r="DB450" s="86"/>
      <c r="DC450" s="86"/>
      <c r="DD450" s="86"/>
      <c r="DE450" s="86"/>
    </row>
    <row r="451" spans="34:109" hidden="1">
      <c r="AH451" s="84"/>
      <c r="AI451" s="84"/>
      <c r="AJ451" s="84"/>
      <c r="AK451" s="84"/>
      <c r="AL451" s="40" t="str">
        <f t="shared" si="12"/>
        <v/>
      </c>
      <c r="AM451" s="40" t="str">
        <f t="shared" si="13"/>
        <v/>
      </c>
      <c r="AO451" s="84"/>
      <c r="AP451" s="36">
        <v>449</v>
      </c>
      <c r="AQ451" s="85"/>
      <c r="AR451" s="85"/>
      <c r="AS451" s="85"/>
      <c r="AT451" s="85"/>
      <c r="AU451" s="85"/>
      <c r="AV451" s="85"/>
      <c r="AW451" s="85"/>
      <c r="AX451" s="85"/>
      <c r="AY451" s="85"/>
      <c r="AZ451" s="85"/>
      <c r="BA451" s="85"/>
      <c r="BB451" s="85"/>
      <c r="BC451" s="85"/>
      <c r="BD451" s="85"/>
      <c r="BE451" s="85"/>
      <c r="BF451" s="85"/>
      <c r="BG451" s="85"/>
      <c r="BH451" s="85"/>
      <c r="BI451" s="85"/>
      <c r="BJ451" s="44" t="s">
        <v>4701</v>
      </c>
      <c r="BK451" s="85"/>
      <c r="BL451" s="85"/>
      <c r="BM451" s="85"/>
      <c r="BN451" s="85"/>
      <c r="BO451" s="85"/>
      <c r="BP451" s="85"/>
      <c r="BQ451" s="85"/>
      <c r="BR451" s="85"/>
      <c r="BS451" s="85"/>
      <c r="BT451" s="85"/>
      <c r="BU451" s="85"/>
      <c r="BV451" s="85"/>
      <c r="BW451" s="84"/>
      <c r="BX451" s="84"/>
      <c r="BY451" s="84"/>
      <c r="BZ451" s="86"/>
      <c r="CA451" s="86"/>
      <c r="CB451" s="86"/>
      <c r="CC451" s="86"/>
      <c r="CD451" s="86"/>
      <c r="CE451" s="86"/>
      <c r="CF451" s="86"/>
      <c r="CG451" s="86"/>
      <c r="CH451" s="86"/>
      <c r="CI451" s="86"/>
      <c r="CJ451" s="86"/>
      <c r="CK451" s="86"/>
      <c r="CL451" s="86"/>
      <c r="CM451" s="86"/>
      <c r="CN451" s="86"/>
      <c r="CO451" s="86"/>
      <c r="CP451" s="86"/>
      <c r="CQ451" s="86"/>
      <c r="CR451" s="86"/>
      <c r="CS451" s="46" t="s">
        <v>4702</v>
      </c>
      <c r="CT451" s="86"/>
      <c r="CU451" s="86"/>
      <c r="CV451" s="86"/>
      <c r="CW451" s="86"/>
      <c r="CX451" s="86"/>
      <c r="CY451" s="86"/>
      <c r="CZ451" s="86"/>
      <c r="DA451" s="86"/>
      <c r="DB451" s="86"/>
      <c r="DC451" s="86"/>
      <c r="DD451" s="86"/>
      <c r="DE451" s="86"/>
    </row>
    <row r="452" spans="34:109" hidden="1">
      <c r="AH452" s="84"/>
      <c r="AI452" s="84"/>
      <c r="AJ452" s="84"/>
      <c r="AK452" s="84"/>
      <c r="AL452" s="40" t="str">
        <f t="shared" ref="AL452:AL515" si="14">IFERROR(IF(HLOOKUP($N$10, $BZ$3:$DE$573, $AP452, FALSE )="", "", HLOOKUP($N$10, $BZ$3:$DE$573, $AP452, FALSE)), "")</f>
        <v/>
      </c>
      <c r="AM452" s="40" t="str">
        <f t="shared" ref="AM452:AM515" si="15">IFERROR(IF(AL452="", "", HLOOKUP($N$10, $AQ$3:$BV$573, AP452, FALSE)), "")</f>
        <v/>
      </c>
      <c r="AO452" s="84"/>
      <c r="AP452" s="36">
        <v>450</v>
      </c>
      <c r="AQ452" s="85"/>
      <c r="AR452" s="85"/>
      <c r="AS452" s="85"/>
      <c r="AT452" s="85"/>
      <c r="AU452" s="85"/>
      <c r="AV452" s="85"/>
      <c r="AW452" s="85"/>
      <c r="AX452" s="85"/>
      <c r="AY452" s="85"/>
      <c r="AZ452" s="85"/>
      <c r="BA452" s="85"/>
      <c r="BB452" s="85"/>
      <c r="BC452" s="85"/>
      <c r="BD452" s="85"/>
      <c r="BE452" s="85"/>
      <c r="BF452" s="85"/>
      <c r="BG452" s="85"/>
      <c r="BH452" s="85"/>
      <c r="BI452" s="85"/>
      <c r="BJ452" s="44" t="s">
        <v>4703</v>
      </c>
      <c r="BK452" s="85"/>
      <c r="BL452" s="85"/>
      <c r="BM452" s="85"/>
      <c r="BN452" s="85"/>
      <c r="BO452" s="85"/>
      <c r="BP452" s="85"/>
      <c r="BQ452" s="85"/>
      <c r="BR452" s="85"/>
      <c r="BS452" s="85"/>
      <c r="BT452" s="85"/>
      <c r="BU452" s="85"/>
      <c r="BV452" s="85"/>
      <c r="BW452" s="84"/>
      <c r="BX452" s="84"/>
      <c r="BY452" s="84"/>
      <c r="BZ452" s="86"/>
      <c r="CA452" s="86"/>
      <c r="CB452" s="86"/>
      <c r="CC452" s="86"/>
      <c r="CD452" s="86"/>
      <c r="CE452" s="86"/>
      <c r="CF452" s="86"/>
      <c r="CG452" s="86"/>
      <c r="CH452" s="86"/>
      <c r="CI452" s="86"/>
      <c r="CJ452" s="86"/>
      <c r="CK452" s="86"/>
      <c r="CL452" s="86"/>
      <c r="CM452" s="86"/>
      <c r="CN452" s="86"/>
      <c r="CO452" s="86"/>
      <c r="CP452" s="86"/>
      <c r="CQ452" s="86"/>
      <c r="CR452" s="86"/>
      <c r="CS452" s="46" t="s">
        <v>4704</v>
      </c>
      <c r="CT452" s="86"/>
      <c r="CU452" s="86"/>
      <c r="CV452" s="86"/>
      <c r="CW452" s="86"/>
      <c r="CX452" s="86"/>
      <c r="CY452" s="86"/>
      <c r="CZ452" s="86"/>
      <c r="DA452" s="86"/>
      <c r="DB452" s="86"/>
      <c r="DC452" s="86"/>
      <c r="DD452" s="86"/>
      <c r="DE452" s="86"/>
    </row>
    <row r="453" spans="34:109" hidden="1">
      <c r="AH453" s="84"/>
      <c r="AI453" s="84"/>
      <c r="AJ453" s="84"/>
      <c r="AK453" s="84"/>
      <c r="AL453" s="40" t="str">
        <f t="shared" si="14"/>
        <v/>
      </c>
      <c r="AM453" s="40" t="str">
        <f t="shared" si="15"/>
        <v/>
      </c>
      <c r="AO453" s="84"/>
      <c r="AP453" s="36">
        <v>451</v>
      </c>
      <c r="AQ453" s="85"/>
      <c r="AR453" s="85"/>
      <c r="AS453" s="85"/>
      <c r="AT453" s="85"/>
      <c r="AU453" s="85"/>
      <c r="AV453" s="85"/>
      <c r="AW453" s="85"/>
      <c r="AX453" s="85"/>
      <c r="AY453" s="85"/>
      <c r="AZ453" s="85"/>
      <c r="BA453" s="85"/>
      <c r="BB453" s="85"/>
      <c r="BC453" s="85"/>
      <c r="BD453" s="85"/>
      <c r="BE453" s="85"/>
      <c r="BF453" s="85"/>
      <c r="BG453" s="85"/>
      <c r="BH453" s="85"/>
      <c r="BI453" s="85"/>
      <c r="BJ453" s="44" t="s">
        <v>4705</v>
      </c>
      <c r="BK453" s="85"/>
      <c r="BL453" s="85"/>
      <c r="BM453" s="85"/>
      <c r="BN453" s="85"/>
      <c r="BO453" s="85"/>
      <c r="BP453" s="85"/>
      <c r="BQ453" s="85"/>
      <c r="BR453" s="85"/>
      <c r="BS453" s="85"/>
      <c r="BT453" s="85"/>
      <c r="BU453" s="85"/>
      <c r="BV453" s="85"/>
      <c r="BW453" s="84"/>
      <c r="BX453" s="84"/>
      <c r="BY453" s="84"/>
      <c r="BZ453" s="86"/>
      <c r="CA453" s="86"/>
      <c r="CB453" s="86"/>
      <c r="CC453" s="86"/>
      <c r="CD453" s="86"/>
      <c r="CE453" s="86"/>
      <c r="CF453" s="86"/>
      <c r="CG453" s="86"/>
      <c r="CH453" s="86"/>
      <c r="CI453" s="86"/>
      <c r="CJ453" s="86"/>
      <c r="CK453" s="86"/>
      <c r="CL453" s="86"/>
      <c r="CM453" s="86"/>
      <c r="CN453" s="86"/>
      <c r="CO453" s="86"/>
      <c r="CP453" s="86"/>
      <c r="CQ453" s="86"/>
      <c r="CR453" s="86"/>
      <c r="CS453" s="46" t="s">
        <v>4706</v>
      </c>
      <c r="CT453" s="86"/>
      <c r="CU453" s="86"/>
      <c r="CV453" s="86"/>
      <c r="CW453" s="86"/>
      <c r="CX453" s="86"/>
      <c r="CY453" s="86"/>
      <c r="CZ453" s="86"/>
      <c r="DA453" s="86"/>
      <c r="DB453" s="86"/>
      <c r="DC453" s="86"/>
      <c r="DD453" s="86"/>
      <c r="DE453" s="86"/>
    </row>
    <row r="454" spans="34:109" hidden="1">
      <c r="AH454" s="84"/>
      <c r="AI454" s="84"/>
      <c r="AJ454" s="84"/>
      <c r="AK454" s="84"/>
      <c r="AL454" s="40" t="str">
        <f t="shared" si="14"/>
        <v/>
      </c>
      <c r="AM454" s="40" t="str">
        <f t="shared" si="15"/>
        <v/>
      </c>
      <c r="AO454" s="84"/>
      <c r="AP454" s="36">
        <v>452</v>
      </c>
      <c r="AQ454" s="85"/>
      <c r="AR454" s="85"/>
      <c r="AS454" s="85"/>
      <c r="AT454" s="85"/>
      <c r="AU454" s="85"/>
      <c r="AV454" s="85"/>
      <c r="AW454" s="85"/>
      <c r="AX454" s="85"/>
      <c r="AY454" s="85"/>
      <c r="AZ454" s="85"/>
      <c r="BA454" s="85"/>
      <c r="BB454" s="85"/>
      <c r="BC454" s="85"/>
      <c r="BD454" s="85"/>
      <c r="BE454" s="85"/>
      <c r="BF454" s="85"/>
      <c r="BG454" s="85"/>
      <c r="BH454" s="85"/>
      <c r="BI454" s="85"/>
      <c r="BJ454" s="44" t="s">
        <v>4707</v>
      </c>
      <c r="BK454" s="85"/>
      <c r="BL454" s="85"/>
      <c r="BM454" s="85"/>
      <c r="BN454" s="85"/>
      <c r="BO454" s="85"/>
      <c r="BP454" s="85"/>
      <c r="BQ454" s="85"/>
      <c r="BR454" s="85"/>
      <c r="BS454" s="85"/>
      <c r="BT454" s="85"/>
      <c r="BU454" s="85"/>
      <c r="BV454" s="85"/>
      <c r="BW454" s="84"/>
      <c r="BX454" s="84"/>
      <c r="BY454" s="84"/>
      <c r="BZ454" s="86"/>
      <c r="CA454" s="86"/>
      <c r="CB454" s="86"/>
      <c r="CC454" s="86"/>
      <c r="CD454" s="86"/>
      <c r="CE454" s="86"/>
      <c r="CF454" s="86"/>
      <c r="CG454" s="86"/>
      <c r="CH454" s="86"/>
      <c r="CI454" s="86"/>
      <c r="CJ454" s="86"/>
      <c r="CK454" s="86"/>
      <c r="CL454" s="86"/>
      <c r="CM454" s="86"/>
      <c r="CN454" s="86"/>
      <c r="CO454" s="86"/>
      <c r="CP454" s="86"/>
      <c r="CQ454" s="86"/>
      <c r="CR454" s="86"/>
      <c r="CS454" s="46" t="s">
        <v>4708</v>
      </c>
      <c r="CT454" s="86"/>
      <c r="CU454" s="86"/>
      <c r="CV454" s="86"/>
      <c r="CW454" s="86"/>
      <c r="CX454" s="86"/>
      <c r="CY454" s="86"/>
      <c r="CZ454" s="86"/>
      <c r="DA454" s="86"/>
      <c r="DB454" s="86"/>
      <c r="DC454" s="86"/>
      <c r="DD454" s="86"/>
      <c r="DE454" s="86"/>
    </row>
    <row r="455" spans="34:109" hidden="1">
      <c r="AH455" s="84"/>
      <c r="AI455" s="84"/>
      <c r="AJ455" s="84"/>
      <c r="AK455" s="84"/>
      <c r="AL455" s="40" t="str">
        <f t="shared" si="14"/>
        <v/>
      </c>
      <c r="AM455" s="40" t="str">
        <f t="shared" si="15"/>
        <v/>
      </c>
      <c r="AO455" s="84"/>
      <c r="AP455" s="36">
        <v>453</v>
      </c>
      <c r="AQ455" s="85"/>
      <c r="AR455" s="85"/>
      <c r="AS455" s="85"/>
      <c r="AT455" s="85"/>
      <c r="AU455" s="85"/>
      <c r="AV455" s="85"/>
      <c r="AW455" s="85"/>
      <c r="AX455" s="85"/>
      <c r="AY455" s="85"/>
      <c r="AZ455" s="85"/>
      <c r="BA455" s="85"/>
      <c r="BB455" s="85"/>
      <c r="BC455" s="85"/>
      <c r="BD455" s="85"/>
      <c r="BE455" s="85"/>
      <c r="BF455" s="85"/>
      <c r="BG455" s="85"/>
      <c r="BH455" s="85"/>
      <c r="BI455" s="85"/>
      <c r="BJ455" s="44" t="s">
        <v>4709</v>
      </c>
      <c r="BK455" s="85"/>
      <c r="BL455" s="85"/>
      <c r="BM455" s="85"/>
      <c r="BN455" s="85"/>
      <c r="BO455" s="85"/>
      <c r="BP455" s="85"/>
      <c r="BQ455" s="85"/>
      <c r="BR455" s="85"/>
      <c r="BS455" s="85"/>
      <c r="BT455" s="85"/>
      <c r="BU455" s="85"/>
      <c r="BV455" s="85"/>
      <c r="BW455" s="84"/>
      <c r="BX455" s="84"/>
      <c r="BY455" s="84"/>
      <c r="BZ455" s="86"/>
      <c r="CA455" s="86"/>
      <c r="CB455" s="86"/>
      <c r="CC455" s="86"/>
      <c r="CD455" s="86"/>
      <c r="CE455" s="86"/>
      <c r="CF455" s="86"/>
      <c r="CG455" s="86"/>
      <c r="CH455" s="86"/>
      <c r="CI455" s="86"/>
      <c r="CJ455" s="86"/>
      <c r="CK455" s="86"/>
      <c r="CL455" s="86"/>
      <c r="CM455" s="86"/>
      <c r="CN455" s="86"/>
      <c r="CO455" s="86"/>
      <c r="CP455" s="86"/>
      <c r="CQ455" s="86"/>
      <c r="CR455" s="86"/>
      <c r="CS455" s="46" t="s">
        <v>4710</v>
      </c>
      <c r="CT455" s="86"/>
      <c r="CU455" s="86"/>
      <c r="CV455" s="86"/>
      <c r="CW455" s="86"/>
      <c r="CX455" s="86"/>
      <c r="CY455" s="86"/>
      <c r="CZ455" s="86"/>
      <c r="DA455" s="86"/>
      <c r="DB455" s="86"/>
      <c r="DC455" s="86"/>
      <c r="DD455" s="86"/>
      <c r="DE455" s="86"/>
    </row>
    <row r="456" spans="34:109" hidden="1">
      <c r="AH456" s="84"/>
      <c r="AI456" s="84"/>
      <c r="AJ456" s="84"/>
      <c r="AK456" s="84"/>
      <c r="AL456" s="40" t="str">
        <f t="shared" si="14"/>
        <v/>
      </c>
      <c r="AM456" s="40" t="str">
        <f t="shared" si="15"/>
        <v/>
      </c>
      <c r="AO456" s="84"/>
      <c r="AP456" s="36">
        <v>454</v>
      </c>
      <c r="AQ456" s="85"/>
      <c r="AR456" s="85"/>
      <c r="AS456" s="85"/>
      <c r="AT456" s="85"/>
      <c r="AU456" s="85"/>
      <c r="AV456" s="85"/>
      <c r="AW456" s="85"/>
      <c r="AX456" s="85"/>
      <c r="AY456" s="85"/>
      <c r="AZ456" s="85"/>
      <c r="BA456" s="85"/>
      <c r="BB456" s="85"/>
      <c r="BC456" s="85"/>
      <c r="BD456" s="85"/>
      <c r="BE456" s="85"/>
      <c r="BF456" s="85"/>
      <c r="BG456" s="85"/>
      <c r="BH456" s="85"/>
      <c r="BI456" s="85"/>
      <c r="BJ456" s="44" t="s">
        <v>4711</v>
      </c>
      <c r="BK456" s="85"/>
      <c r="BL456" s="85"/>
      <c r="BM456" s="85"/>
      <c r="BN456" s="85"/>
      <c r="BO456" s="85"/>
      <c r="BP456" s="85"/>
      <c r="BQ456" s="85"/>
      <c r="BR456" s="85"/>
      <c r="BS456" s="85"/>
      <c r="BT456" s="85"/>
      <c r="BU456" s="85"/>
      <c r="BV456" s="85"/>
      <c r="BW456" s="84"/>
      <c r="BX456" s="84"/>
      <c r="BY456" s="84"/>
      <c r="BZ456" s="86"/>
      <c r="CA456" s="86"/>
      <c r="CB456" s="86"/>
      <c r="CC456" s="86"/>
      <c r="CD456" s="86"/>
      <c r="CE456" s="86"/>
      <c r="CF456" s="86"/>
      <c r="CG456" s="86"/>
      <c r="CH456" s="86"/>
      <c r="CI456" s="86"/>
      <c r="CJ456" s="86"/>
      <c r="CK456" s="86"/>
      <c r="CL456" s="86"/>
      <c r="CM456" s="86"/>
      <c r="CN456" s="86"/>
      <c r="CO456" s="86"/>
      <c r="CP456" s="86"/>
      <c r="CQ456" s="86"/>
      <c r="CR456" s="86"/>
      <c r="CS456" s="46" t="s">
        <v>4712</v>
      </c>
      <c r="CT456" s="86"/>
      <c r="CU456" s="86"/>
      <c r="CV456" s="86"/>
      <c r="CW456" s="86"/>
      <c r="CX456" s="86"/>
      <c r="CY456" s="86"/>
      <c r="CZ456" s="86"/>
      <c r="DA456" s="86"/>
      <c r="DB456" s="86"/>
      <c r="DC456" s="86"/>
      <c r="DD456" s="86"/>
      <c r="DE456" s="86"/>
    </row>
    <row r="457" spans="34:109" hidden="1">
      <c r="AH457" s="84"/>
      <c r="AI457" s="84"/>
      <c r="AJ457" s="84"/>
      <c r="AK457" s="84"/>
      <c r="AL457" s="40" t="str">
        <f t="shared" si="14"/>
        <v/>
      </c>
      <c r="AM457" s="40" t="str">
        <f t="shared" si="15"/>
        <v/>
      </c>
      <c r="AO457" s="84"/>
      <c r="AP457" s="36">
        <v>455</v>
      </c>
      <c r="AQ457" s="85"/>
      <c r="AR457" s="85"/>
      <c r="AS457" s="85"/>
      <c r="AT457" s="85"/>
      <c r="AU457" s="85"/>
      <c r="AV457" s="85"/>
      <c r="AW457" s="85"/>
      <c r="AX457" s="85"/>
      <c r="AY457" s="85"/>
      <c r="AZ457" s="85"/>
      <c r="BA457" s="85"/>
      <c r="BB457" s="85"/>
      <c r="BC457" s="85"/>
      <c r="BD457" s="85"/>
      <c r="BE457" s="85"/>
      <c r="BF457" s="85"/>
      <c r="BG457" s="85"/>
      <c r="BH457" s="85"/>
      <c r="BI457" s="85"/>
      <c r="BJ457" s="44" t="s">
        <v>4713</v>
      </c>
      <c r="BK457" s="85"/>
      <c r="BL457" s="85"/>
      <c r="BM457" s="85"/>
      <c r="BN457" s="85"/>
      <c r="BO457" s="85"/>
      <c r="BP457" s="85"/>
      <c r="BQ457" s="85"/>
      <c r="BR457" s="85"/>
      <c r="BS457" s="85"/>
      <c r="BT457" s="85"/>
      <c r="BU457" s="85"/>
      <c r="BV457" s="85"/>
      <c r="BW457" s="84"/>
      <c r="BX457" s="84"/>
      <c r="BY457" s="84"/>
      <c r="BZ457" s="86"/>
      <c r="CA457" s="86"/>
      <c r="CB457" s="86"/>
      <c r="CC457" s="86"/>
      <c r="CD457" s="86"/>
      <c r="CE457" s="86"/>
      <c r="CF457" s="86"/>
      <c r="CG457" s="86"/>
      <c r="CH457" s="86"/>
      <c r="CI457" s="86"/>
      <c r="CJ457" s="86"/>
      <c r="CK457" s="86"/>
      <c r="CL457" s="86"/>
      <c r="CM457" s="86"/>
      <c r="CN457" s="86"/>
      <c r="CO457" s="86"/>
      <c r="CP457" s="86"/>
      <c r="CQ457" s="86"/>
      <c r="CR457" s="86"/>
      <c r="CS457" s="46" t="s">
        <v>4714</v>
      </c>
      <c r="CT457" s="86"/>
      <c r="CU457" s="86"/>
      <c r="CV457" s="86"/>
      <c r="CW457" s="86"/>
      <c r="CX457" s="86"/>
      <c r="CY457" s="86"/>
      <c r="CZ457" s="86"/>
      <c r="DA457" s="86"/>
      <c r="DB457" s="86"/>
      <c r="DC457" s="86"/>
      <c r="DD457" s="86"/>
      <c r="DE457" s="86"/>
    </row>
    <row r="458" spans="34:109" hidden="1">
      <c r="AH458" s="84"/>
      <c r="AI458" s="84"/>
      <c r="AJ458" s="84"/>
      <c r="AK458" s="84"/>
      <c r="AL458" s="40" t="str">
        <f t="shared" si="14"/>
        <v/>
      </c>
      <c r="AM458" s="40" t="str">
        <f t="shared" si="15"/>
        <v/>
      </c>
      <c r="AO458" s="84"/>
      <c r="AP458" s="36">
        <v>456</v>
      </c>
      <c r="AQ458" s="85"/>
      <c r="AR458" s="85"/>
      <c r="AS458" s="85"/>
      <c r="AT458" s="85"/>
      <c r="AU458" s="85"/>
      <c r="AV458" s="85"/>
      <c r="AW458" s="85"/>
      <c r="AX458" s="85"/>
      <c r="AY458" s="85"/>
      <c r="AZ458" s="85"/>
      <c r="BA458" s="85"/>
      <c r="BB458" s="85"/>
      <c r="BC458" s="85"/>
      <c r="BD458" s="85"/>
      <c r="BE458" s="85"/>
      <c r="BF458" s="85"/>
      <c r="BG458" s="85"/>
      <c r="BH458" s="85"/>
      <c r="BI458" s="85"/>
      <c r="BJ458" s="44" t="s">
        <v>4715</v>
      </c>
      <c r="BK458" s="85"/>
      <c r="BL458" s="85"/>
      <c r="BM458" s="85"/>
      <c r="BN458" s="85"/>
      <c r="BO458" s="85"/>
      <c r="BP458" s="85"/>
      <c r="BQ458" s="85"/>
      <c r="BR458" s="85"/>
      <c r="BS458" s="85"/>
      <c r="BT458" s="85"/>
      <c r="BU458" s="85"/>
      <c r="BV458" s="85"/>
      <c r="BW458" s="84"/>
      <c r="BX458" s="84"/>
      <c r="BY458" s="84"/>
      <c r="BZ458" s="86"/>
      <c r="CA458" s="86"/>
      <c r="CB458" s="86"/>
      <c r="CC458" s="86"/>
      <c r="CD458" s="86"/>
      <c r="CE458" s="86"/>
      <c r="CF458" s="86"/>
      <c r="CG458" s="86"/>
      <c r="CH458" s="86"/>
      <c r="CI458" s="86"/>
      <c r="CJ458" s="86"/>
      <c r="CK458" s="86"/>
      <c r="CL458" s="86"/>
      <c r="CM458" s="86"/>
      <c r="CN458" s="86"/>
      <c r="CO458" s="86"/>
      <c r="CP458" s="86"/>
      <c r="CQ458" s="86"/>
      <c r="CR458" s="86"/>
      <c r="CS458" s="46" t="s">
        <v>4716</v>
      </c>
      <c r="CT458" s="86"/>
      <c r="CU458" s="86"/>
      <c r="CV458" s="86"/>
      <c r="CW458" s="86"/>
      <c r="CX458" s="86"/>
      <c r="CY458" s="86"/>
      <c r="CZ458" s="86"/>
      <c r="DA458" s="86"/>
      <c r="DB458" s="86"/>
      <c r="DC458" s="86"/>
      <c r="DD458" s="86"/>
      <c r="DE458" s="86"/>
    </row>
    <row r="459" spans="34:109" hidden="1">
      <c r="AH459" s="84"/>
      <c r="AI459" s="84"/>
      <c r="AJ459" s="84"/>
      <c r="AK459" s="84"/>
      <c r="AL459" s="40" t="str">
        <f t="shared" si="14"/>
        <v/>
      </c>
      <c r="AM459" s="40" t="str">
        <f t="shared" si="15"/>
        <v/>
      </c>
      <c r="AO459" s="84"/>
      <c r="AP459" s="36">
        <v>457</v>
      </c>
      <c r="AQ459" s="85"/>
      <c r="AR459" s="85"/>
      <c r="AS459" s="85"/>
      <c r="AT459" s="85"/>
      <c r="AU459" s="85"/>
      <c r="AV459" s="85"/>
      <c r="AW459" s="85"/>
      <c r="AX459" s="85"/>
      <c r="AY459" s="85"/>
      <c r="AZ459" s="85"/>
      <c r="BA459" s="85"/>
      <c r="BB459" s="85"/>
      <c r="BC459" s="85"/>
      <c r="BD459" s="85"/>
      <c r="BE459" s="85"/>
      <c r="BF459" s="85"/>
      <c r="BG459" s="85"/>
      <c r="BH459" s="85"/>
      <c r="BI459" s="85"/>
      <c r="BJ459" s="44" t="s">
        <v>4717</v>
      </c>
      <c r="BK459" s="85"/>
      <c r="BL459" s="85"/>
      <c r="BM459" s="85"/>
      <c r="BN459" s="85"/>
      <c r="BO459" s="85"/>
      <c r="BP459" s="85"/>
      <c r="BQ459" s="85"/>
      <c r="BR459" s="85"/>
      <c r="BS459" s="85"/>
      <c r="BT459" s="85"/>
      <c r="BU459" s="85"/>
      <c r="BV459" s="85"/>
      <c r="BW459" s="84"/>
      <c r="BX459" s="84"/>
      <c r="BY459" s="84"/>
      <c r="BZ459" s="86"/>
      <c r="CA459" s="86"/>
      <c r="CB459" s="86"/>
      <c r="CC459" s="86"/>
      <c r="CD459" s="86"/>
      <c r="CE459" s="86"/>
      <c r="CF459" s="86"/>
      <c r="CG459" s="86"/>
      <c r="CH459" s="86"/>
      <c r="CI459" s="86"/>
      <c r="CJ459" s="86"/>
      <c r="CK459" s="86"/>
      <c r="CL459" s="86"/>
      <c r="CM459" s="86"/>
      <c r="CN459" s="86"/>
      <c r="CO459" s="86"/>
      <c r="CP459" s="86"/>
      <c r="CQ459" s="86"/>
      <c r="CR459" s="86"/>
      <c r="CS459" s="46" t="s">
        <v>4718</v>
      </c>
      <c r="CT459" s="86"/>
      <c r="CU459" s="86"/>
      <c r="CV459" s="86"/>
      <c r="CW459" s="86"/>
      <c r="CX459" s="86"/>
      <c r="CY459" s="86"/>
      <c r="CZ459" s="86"/>
      <c r="DA459" s="86"/>
      <c r="DB459" s="86"/>
      <c r="DC459" s="86"/>
      <c r="DD459" s="86"/>
      <c r="DE459" s="86"/>
    </row>
    <row r="460" spans="34:109" hidden="1">
      <c r="AH460" s="84"/>
      <c r="AI460" s="84"/>
      <c r="AJ460" s="84"/>
      <c r="AK460" s="84"/>
      <c r="AL460" s="40" t="str">
        <f t="shared" si="14"/>
        <v/>
      </c>
      <c r="AM460" s="40" t="str">
        <f t="shared" si="15"/>
        <v/>
      </c>
      <c r="AO460" s="84"/>
      <c r="AP460" s="36">
        <v>458</v>
      </c>
      <c r="AQ460" s="85"/>
      <c r="AR460" s="85"/>
      <c r="AS460" s="85"/>
      <c r="AT460" s="85"/>
      <c r="AU460" s="85"/>
      <c r="AV460" s="85"/>
      <c r="AW460" s="85"/>
      <c r="AX460" s="85"/>
      <c r="AY460" s="85"/>
      <c r="AZ460" s="85"/>
      <c r="BA460" s="85"/>
      <c r="BB460" s="85"/>
      <c r="BC460" s="85"/>
      <c r="BD460" s="85"/>
      <c r="BE460" s="85"/>
      <c r="BF460" s="85"/>
      <c r="BG460" s="85"/>
      <c r="BH460" s="85"/>
      <c r="BI460" s="85"/>
      <c r="BJ460" s="44" t="s">
        <v>4719</v>
      </c>
      <c r="BK460" s="85"/>
      <c r="BL460" s="85"/>
      <c r="BM460" s="85"/>
      <c r="BN460" s="85"/>
      <c r="BO460" s="85"/>
      <c r="BP460" s="85"/>
      <c r="BQ460" s="85"/>
      <c r="BR460" s="85"/>
      <c r="BS460" s="85"/>
      <c r="BT460" s="85"/>
      <c r="BU460" s="85"/>
      <c r="BV460" s="85"/>
      <c r="BW460" s="84"/>
      <c r="BX460" s="84"/>
      <c r="BY460" s="84"/>
      <c r="BZ460" s="86"/>
      <c r="CA460" s="86"/>
      <c r="CB460" s="86"/>
      <c r="CC460" s="86"/>
      <c r="CD460" s="86"/>
      <c r="CE460" s="86"/>
      <c r="CF460" s="86"/>
      <c r="CG460" s="86"/>
      <c r="CH460" s="86"/>
      <c r="CI460" s="86"/>
      <c r="CJ460" s="86"/>
      <c r="CK460" s="86"/>
      <c r="CL460" s="86"/>
      <c r="CM460" s="86"/>
      <c r="CN460" s="86"/>
      <c r="CO460" s="86"/>
      <c r="CP460" s="86"/>
      <c r="CQ460" s="86"/>
      <c r="CR460" s="86"/>
      <c r="CS460" s="46" t="s">
        <v>4720</v>
      </c>
      <c r="CT460" s="86"/>
      <c r="CU460" s="86"/>
      <c r="CV460" s="86"/>
      <c r="CW460" s="86"/>
      <c r="CX460" s="86"/>
      <c r="CY460" s="86"/>
      <c r="CZ460" s="86"/>
      <c r="DA460" s="86"/>
      <c r="DB460" s="86"/>
      <c r="DC460" s="86"/>
      <c r="DD460" s="86"/>
      <c r="DE460" s="86"/>
    </row>
    <row r="461" spans="34:109" hidden="1">
      <c r="AH461" s="84"/>
      <c r="AI461" s="84"/>
      <c r="AJ461" s="84"/>
      <c r="AK461" s="84"/>
      <c r="AL461" s="40" t="str">
        <f t="shared" si="14"/>
        <v/>
      </c>
      <c r="AM461" s="40" t="str">
        <f t="shared" si="15"/>
        <v/>
      </c>
      <c r="AO461" s="84"/>
      <c r="AP461" s="36">
        <v>459</v>
      </c>
      <c r="AQ461" s="85"/>
      <c r="AR461" s="85"/>
      <c r="AS461" s="85"/>
      <c r="AT461" s="85"/>
      <c r="AU461" s="85"/>
      <c r="AV461" s="85"/>
      <c r="AW461" s="85"/>
      <c r="AX461" s="85"/>
      <c r="AY461" s="85"/>
      <c r="AZ461" s="85"/>
      <c r="BA461" s="85"/>
      <c r="BB461" s="85"/>
      <c r="BC461" s="85"/>
      <c r="BD461" s="85"/>
      <c r="BE461" s="85"/>
      <c r="BF461" s="85"/>
      <c r="BG461" s="85"/>
      <c r="BH461" s="85"/>
      <c r="BI461" s="85"/>
      <c r="BJ461" s="44" t="s">
        <v>4721</v>
      </c>
      <c r="BK461" s="85"/>
      <c r="BL461" s="85"/>
      <c r="BM461" s="85"/>
      <c r="BN461" s="85"/>
      <c r="BO461" s="85"/>
      <c r="BP461" s="85"/>
      <c r="BQ461" s="85"/>
      <c r="BR461" s="85"/>
      <c r="BS461" s="85"/>
      <c r="BT461" s="85"/>
      <c r="BU461" s="85"/>
      <c r="BV461" s="85"/>
      <c r="BW461" s="84"/>
      <c r="BX461" s="84"/>
      <c r="BY461" s="84"/>
      <c r="BZ461" s="86"/>
      <c r="CA461" s="86"/>
      <c r="CB461" s="86"/>
      <c r="CC461" s="86"/>
      <c r="CD461" s="86"/>
      <c r="CE461" s="86"/>
      <c r="CF461" s="86"/>
      <c r="CG461" s="86"/>
      <c r="CH461" s="86"/>
      <c r="CI461" s="86"/>
      <c r="CJ461" s="86"/>
      <c r="CK461" s="86"/>
      <c r="CL461" s="86"/>
      <c r="CM461" s="86"/>
      <c r="CN461" s="86"/>
      <c r="CO461" s="86"/>
      <c r="CP461" s="86"/>
      <c r="CQ461" s="86"/>
      <c r="CR461" s="86"/>
      <c r="CS461" s="46" t="s">
        <v>4722</v>
      </c>
      <c r="CT461" s="86"/>
      <c r="CU461" s="86"/>
      <c r="CV461" s="86"/>
      <c r="CW461" s="86"/>
      <c r="CX461" s="86"/>
      <c r="CY461" s="86"/>
      <c r="CZ461" s="86"/>
      <c r="DA461" s="86"/>
      <c r="DB461" s="86"/>
      <c r="DC461" s="86"/>
      <c r="DD461" s="86"/>
      <c r="DE461" s="86"/>
    </row>
    <row r="462" spans="34:109" hidden="1">
      <c r="AH462" s="84"/>
      <c r="AI462" s="84"/>
      <c r="AJ462" s="84"/>
      <c r="AK462" s="84"/>
      <c r="AL462" s="40" t="str">
        <f t="shared" si="14"/>
        <v/>
      </c>
      <c r="AM462" s="40" t="str">
        <f t="shared" si="15"/>
        <v/>
      </c>
      <c r="AO462" s="84"/>
      <c r="AP462" s="36">
        <v>460</v>
      </c>
      <c r="AQ462" s="85"/>
      <c r="AR462" s="85"/>
      <c r="AS462" s="85"/>
      <c r="AT462" s="85"/>
      <c r="AU462" s="85"/>
      <c r="AV462" s="85"/>
      <c r="AW462" s="85"/>
      <c r="AX462" s="85"/>
      <c r="AY462" s="85"/>
      <c r="AZ462" s="85"/>
      <c r="BA462" s="85"/>
      <c r="BB462" s="85"/>
      <c r="BC462" s="85"/>
      <c r="BD462" s="85"/>
      <c r="BE462" s="85"/>
      <c r="BF462" s="85"/>
      <c r="BG462" s="85"/>
      <c r="BH462" s="85"/>
      <c r="BI462" s="85"/>
      <c r="BJ462" s="44" t="s">
        <v>4723</v>
      </c>
      <c r="BK462" s="85"/>
      <c r="BL462" s="85"/>
      <c r="BM462" s="85"/>
      <c r="BN462" s="85"/>
      <c r="BO462" s="85"/>
      <c r="BP462" s="85"/>
      <c r="BQ462" s="85"/>
      <c r="BR462" s="85"/>
      <c r="BS462" s="85"/>
      <c r="BT462" s="85"/>
      <c r="BU462" s="85"/>
      <c r="BV462" s="85"/>
      <c r="BW462" s="84"/>
      <c r="BX462" s="84"/>
      <c r="BY462" s="84"/>
      <c r="BZ462" s="86"/>
      <c r="CA462" s="86"/>
      <c r="CB462" s="86"/>
      <c r="CC462" s="86"/>
      <c r="CD462" s="86"/>
      <c r="CE462" s="86"/>
      <c r="CF462" s="86"/>
      <c r="CG462" s="86"/>
      <c r="CH462" s="86"/>
      <c r="CI462" s="86"/>
      <c r="CJ462" s="86"/>
      <c r="CK462" s="86"/>
      <c r="CL462" s="86"/>
      <c r="CM462" s="86"/>
      <c r="CN462" s="86"/>
      <c r="CO462" s="86"/>
      <c r="CP462" s="86"/>
      <c r="CQ462" s="86"/>
      <c r="CR462" s="86"/>
      <c r="CS462" s="46" t="s">
        <v>4724</v>
      </c>
      <c r="CT462" s="86"/>
      <c r="CU462" s="86"/>
      <c r="CV462" s="86"/>
      <c r="CW462" s="86"/>
      <c r="CX462" s="86"/>
      <c r="CY462" s="86"/>
      <c r="CZ462" s="86"/>
      <c r="DA462" s="86"/>
      <c r="DB462" s="86"/>
      <c r="DC462" s="86"/>
      <c r="DD462" s="86"/>
      <c r="DE462" s="86"/>
    </row>
    <row r="463" spans="34:109" hidden="1">
      <c r="AH463" s="84"/>
      <c r="AI463" s="84"/>
      <c r="AJ463" s="84"/>
      <c r="AK463" s="84"/>
      <c r="AL463" s="40" t="str">
        <f t="shared" si="14"/>
        <v/>
      </c>
      <c r="AM463" s="40" t="str">
        <f t="shared" si="15"/>
        <v/>
      </c>
      <c r="AO463" s="84"/>
      <c r="AP463" s="36">
        <v>461</v>
      </c>
      <c r="AQ463" s="85"/>
      <c r="AR463" s="85"/>
      <c r="AS463" s="85"/>
      <c r="AT463" s="85"/>
      <c r="AU463" s="85"/>
      <c r="AV463" s="85"/>
      <c r="AW463" s="85"/>
      <c r="AX463" s="85"/>
      <c r="AY463" s="85"/>
      <c r="AZ463" s="85"/>
      <c r="BA463" s="85"/>
      <c r="BB463" s="85"/>
      <c r="BC463" s="85"/>
      <c r="BD463" s="85"/>
      <c r="BE463" s="85"/>
      <c r="BF463" s="85"/>
      <c r="BG463" s="85"/>
      <c r="BH463" s="85"/>
      <c r="BI463" s="85"/>
      <c r="BJ463" s="44" t="s">
        <v>4725</v>
      </c>
      <c r="BK463" s="85"/>
      <c r="BL463" s="85"/>
      <c r="BM463" s="85"/>
      <c r="BN463" s="85"/>
      <c r="BO463" s="85"/>
      <c r="BP463" s="85"/>
      <c r="BQ463" s="85"/>
      <c r="BR463" s="85"/>
      <c r="BS463" s="85"/>
      <c r="BT463" s="85"/>
      <c r="BU463" s="85"/>
      <c r="BV463" s="85"/>
      <c r="BW463" s="84"/>
      <c r="BX463" s="84"/>
      <c r="BY463" s="84"/>
      <c r="BZ463" s="86"/>
      <c r="CA463" s="86"/>
      <c r="CB463" s="86"/>
      <c r="CC463" s="86"/>
      <c r="CD463" s="86"/>
      <c r="CE463" s="86"/>
      <c r="CF463" s="86"/>
      <c r="CG463" s="86"/>
      <c r="CH463" s="86"/>
      <c r="CI463" s="86"/>
      <c r="CJ463" s="86"/>
      <c r="CK463" s="86"/>
      <c r="CL463" s="86"/>
      <c r="CM463" s="86"/>
      <c r="CN463" s="86"/>
      <c r="CO463" s="86"/>
      <c r="CP463" s="86"/>
      <c r="CQ463" s="86"/>
      <c r="CR463" s="86"/>
      <c r="CS463" s="46" t="s">
        <v>4726</v>
      </c>
      <c r="CT463" s="86"/>
      <c r="CU463" s="86"/>
      <c r="CV463" s="86"/>
      <c r="CW463" s="86"/>
      <c r="CX463" s="86"/>
      <c r="CY463" s="86"/>
      <c r="CZ463" s="86"/>
      <c r="DA463" s="86"/>
      <c r="DB463" s="86"/>
      <c r="DC463" s="86"/>
      <c r="DD463" s="86"/>
      <c r="DE463" s="86"/>
    </row>
    <row r="464" spans="34:109" hidden="1">
      <c r="AH464" s="84"/>
      <c r="AI464" s="84"/>
      <c r="AJ464" s="84"/>
      <c r="AK464" s="84"/>
      <c r="AL464" s="40" t="str">
        <f t="shared" si="14"/>
        <v/>
      </c>
      <c r="AM464" s="40" t="str">
        <f t="shared" si="15"/>
        <v/>
      </c>
      <c r="AO464" s="84"/>
      <c r="AP464" s="36">
        <v>462</v>
      </c>
      <c r="AQ464" s="85"/>
      <c r="AR464" s="85"/>
      <c r="AS464" s="85"/>
      <c r="AT464" s="85"/>
      <c r="AU464" s="85"/>
      <c r="AV464" s="85"/>
      <c r="AW464" s="85"/>
      <c r="AX464" s="85"/>
      <c r="AY464" s="85"/>
      <c r="AZ464" s="85"/>
      <c r="BA464" s="85"/>
      <c r="BB464" s="85"/>
      <c r="BC464" s="85"/>
      <c r="BD464" s="85"/>
      <c r="BE464" s="85"/>
      <c r="BF464" s="85"/>
      <c r="BG464" s="85"/>
      <c r="BH464" s="85"/>
      <c r="BI464" s="85"/>
      <c r="BJ464" s="44" t="s">
        <v>4727</v>
      </c>
      <c r="BK464" s="85"/>
      <c r="BL464" s="85"/>
      <c r="BM464" s="85"/>
      <c r="BN464" s="85"/>
      <c r="BO464" s="85"/>
      <c r="BP464" s="85"/>
      <c r="BQ464" s="85"/>
      <c r="BR464" s="85"/>
      <c r="BS464" s="85"/>
      <c r="BT464" s="85"/>
      <c r="BU464" s="85"/>
      <c r="BV464" s="85"/>
      <c r="BW464" s="84"/>
      <c r="BX464" s="84"/>
      <c r="BY464" s="84"/>
      <c r="BZ464" s="86"/>
      <c r="CA464" s="86"/>
      <c r="CB464" s="86"/>
      <c r="CC464" s="86"/>
      <c r="CD464" s="86"/>
      <c r="CE464" s="86"/>
      <c r="CF464" s="86"/>
      <c r="CG464" s="86"/>
      <c r="CH464" s="86"/>
      <c r="CI464" s="86"/>
      <c r="CJ464" s="86"/>
      <c r="CK464" s="86"/>
      <c r="CL464" s="86"/>
      <c r="CM464" s="86"/>
      <c r="CN464" s="86"/>
      <c r="CO464" s="86"/>
      <c r="CP464" s="86"/>
      <c r="CQ464" s="86"/>
      <c r="CR464" s="86"/>
      <c r="CS464" s="46" t="s">
        <v>4728</v>
      </c>
      <c r="CT464" s="86"/>
      <c r="CU464" s="86"/>
      <c r="CV464" s="86"/>
      <c r="CW464" s="86"/>
      <c r="CX464" s="86"/>
      <c r="CY464" s="86"/>
      <c r="CZ464" s="86"/>
      <c r="DA464" s="86"/>
      <c r="DB464" s="86"/>
      <c r="DC464" s="86"/>
      <c r="DD464" s="86"/>
      <c r="DE464" s="86"/>
    </row>
    <row r="465" spans="34:109" hidden="1">
      <c r="AH465" s="84"/>
      <c r="AI465" s="84"/>
      <c r="AJ465" s="84"/>
      <c r="AK465" s="84"/>
      <c r="AL465" s="40" t="str">
        <f t="shared" si="14"/>
        <v/>
      </c>
      <c r="AM465" s="40" t="str">
        <f t="shared" si="15"/>
        <v/>
      </c>
      <c r="AO465" s="84"/>
      <c r="AP465" s="36">
        <v>463</v>
      </c>
      <c r="AQ465" s="85"/>
      <c r="AR465" s="85"/>
      <c r="AS465" s="85"/>
      <c r="AT465" s="85"/>
      <c r="AU465" s="85"/>
      <c r="AV465" s="85"/>
      <c r="AW465" s="85"/>
      <c r="AX465" s="85"/>
      <c r="AY465" s="85"/>
      <c r="AZ465" s="85"/>
      <c r="BA465" s="85"/>
      <c r="BB465" s="85"/>
      <c r="BC465" s="85"/>
      <c r="BD465" s="85"/>
      <c r="BE465" s="85"/>
      <c r="BF465" s="85"/>
      <c r="BG465" s="85"/>
      <c r="BH465" s="85"/>
      <c r="BI465" s="85"/>
      <c r="BJ465" s="44" t="s">
        <v>4729</v>
      </c>
      <c r="BK465" s="85"/>
      <c r="BL465" s="85"/>
      <c r="BM465" s="85"/>
      <c r="BN465" s="85"/>
      <c r="BO465" s="85"/>
      <c r="BP465" s="85"/>
      <c r="BQ465" s="85"/>
      <c r="BR465" s="85"/>
      <c r="BS465" s="85"/>
      <c r="BT465" s="85"/>
      <c r="BU465" s="85"/>
      <c r="BV465" s="85"/>
      <c r="BW465" s="84"/>
      <c r="BX465" s="84"/>
      <c r="BY465" s="84"/>
      <c r="BZ465" s="86"/>
      <c r="CA465" s="86"/>
      <c r="CB465" s="86"/>
      <c r="CC465" s="86"/>
      <c r="CD465" s="86"/>
      <c r="CE465" s="86"/>
      <c r="CF465" s="86"/>
      <c r="CG465" s="86"/>
      <c r="CH465" s="86"/>
      <c r="CI465" s="86"/>
      <c r="CJ465" s="86"/>
      <c r="CK465" s="86"/>
      <c r="CL465" s="86"/>
      <c r="CM465" s="86"/>
      <c r="CN465" s="86"/>
      <c r="CO465" s="86"/>
      <c r="CP465" s="86"/>
      <c r="CQ465" s="86"/>
      <c r="CR465" s="86"/>
      <c r="CS465" s="46" t="s">
        <v>4730</v>
      </c>
      <c r="CT465" s="86"/>
      <c r="CU465" s="86"/>
      <c r="CV465" s="86"/>
      <c r="CW465" s="86"/>
      <c r="CX465" s="86"/>
      <c r="CY465" s="86"/>
      <c r="CZ465" s="86"/>
      <c r="DA465" s="86"/>
      <c r="DB465" s="86"/>
      <c r="DC465" s="86"/>
      <c r="DD465" s="86"/>
      <c r="DE465" s="86"/>
    </row>
    <row r="466" spans="34:109" hidden="1">
      <c r="AH466" s="84"/>
      <c r="AI466" s="84"/>
      <c r="AJ466" s="84"/>
      <c r="AK466" s="84"/>
      <c r="AL466" s="40" t="str">
        <f t="shared" si="14"/>
        <v/>
      </c>
      <c r="AM466" s="40" t="str">
        <f t="shared" si="15"/>
        <v/>
      </c>
      <c r="AO466" s="84"/>
      <c r="AP466" s="36">
        <v>464</v>
      </c>
      <c r="AQ466" s="85"/>
      <c r="AR466" s="85"/>
      <c r="AS466" s="85"/>
      <c r="AT466" s="85"/>
      <c r="AU466" s="85"/>
      <c r="AV466" s="85"/>
      <c r="AW466" s="85"/>
      <c r="AX466" s="85"/>
      <c r="AY466" s="85"/>
      <c r="AZ466" s="85"/>
      <c r="BA466" s="85"/>
      <c r="BB466" s="85"/>
      <c r="BC466" s="85"/>
      <c r="BD466" s="85"/>
      <c r="BE466" s="85"/>
      <c r="BF466" s="85"/>
      <c r="BG466" s="85"/>
      <c r="BH466" s="85"/>
      <c r="BI466" s="85"/>
      <c r="BJ466" s="44" t="s">
        <v>4731</v>
      </c>
      <c r="BK466" s="85"/>
      <c r="BL466" s="85"/>
      <c r="BM466" s="85"/>
      <c r="BN466" s="85"/>
      <c r="BO466" s="85"/>
      <c r="BP466" s="85"/>
      <c r="BQ466" s="85"/>
      <c r="BR466" s="85"/>
      <c r="BS466" s="85"/>
      <c r="BT466" s="85"/>
      <c r="BU466" s="85"/>
      <c r="BV466" s="85"/>
      <c r="BW466" s="84"/>
      <c r="BX466" s="84"/>
      <c r="BY466" s="84"/>
      <c r="BZ466" s="86"/>
      <c r="CA466" s="86"/>
      <c r="CB466" s="86"/>
      <c r="CC466" s="86"/>
      <c r="CD466" s="86"/>
      <c r="CE466" s="86"/>
      <c r="CF466" s="86"/>
      <c r="CG466" s="86"/>
      <c r="CH466" s="86"/>
      <c r="CI466" s="86"/>
      <c r="CJ466" s="86"/>
      <c r="CK466" s="86"/>
      <c r="CL466" s="86"/>
      <c r="CM466" s="86"/>
      <c r="CN466" s="86"/>
      <c r="CO466" s="86"/>
      <c r="CP466" s="86"/>
      <c r="CQ466" s="86"/>
      <c r="CR466" s="86"/>
      <c r="CS466" s="46" t="s">
        <v>4732</v>
      </c>
      <c r="CT466" s="86"/>
      <c r="CU466" s="86"/>
      <c r="CV466" s="86"/>
      <c r="CW466" s="86"/>
      <c r="CX466" s="86"/>
      <c r="CY466" s="86"/>
      <c r="CZ466" s="86"/>
      <c r="DA466" s="86"/>
      <c r="DB466" s="86"/>
      <c r="DC466" s="86"/>
      <c r="DD466" s="86"/>
      <c r="DE466" s="86"/>
    </row>
    <row r="467" spans="34:109" hidden="1">
      <c r="AH467" s="84"/>
      <c r="AI467" s="84"/>
      <c r="AJ467" s="84"/>
      <c r="AK467" s="84"/>
      <c r="AL467" s="40" t="str">
        <f t="shared" si="14"/>
        <v/>
      </c>
      <c r="AM467" s="40" t="str">
        <f t="shared" si="15"/>
        <v/>
      </c>
      <c r="AO467" s="84"/>
      <c r="AP467" s="36">
        <v>465</v>
      </c>
      <c r="AQ467" s="85"/>
      <c r="AR467" s="85"/>
      <c r="AS467" s="85"/>
      <c r="AT467" s="85"/>
      <c r="AU467" s="85"/>
      <c r="AV467" s="85"/>
      <c r="AW467" s="85"/>
      <c r="AX467" s="85"/>
      <c r="AY467" s="85"/>
      <c r="AZ467" s="85"/>
      <c r="BA467" s="85"/>
      <c r="BB467" s="85"/>
      <c r="BC467" s="85"/>
      <c r="BD467" s="85"/>
      <c r="BE467" s="85"/>
      <c r="BF467" s="85"/>
      <c r="BG467" s="85"/>
      <c r="BH467" s="85"/>
      <c r="BI467" s="85"/>
      <c r="BJ467" s="44" t="s">
        <v>4733</v>
      </c>
      <c r="BK467" s="85"/>
      <c r="BL467" s="85"/>
      <c r="BM467" s="85"/>
      <c r="BN467" s="85"/>
      <c r="BO467" s="85"/>
      <c r="BP467" s="85"/>
      <c r="BQ467" s="85"/>
      <c r="BR467" s="85"/>
      <c r="BS467" s="85"/>
      <c r="BT467" s="85"/>
      <c r="BU467" s="85"/>
      <c r="BV467" s="85"/>
      <c r="BW467" s="84"/>
      <c r="BX467" s="84"/>
      <c r="BY467" s="84"/>
      <c r="BZ467" s="86"/>
      <c r="CA467" s="86"/>
      <c r="CB467" s="86"/>
      <c r="CC467" s="86"/>
      <c r="CD467" s="86"/>
      <c r="CE467" s="86"/>
      <c r="CF467" s="86"/>
      <c r="CG467" s="86"/>
      <c r="CH467" s="86"/>
      <c r="CI467" s="86"/>
      <c r="CJ467" s="86"/>
      <c r="CK467" s="86"/>
      <c r="CL467" s="86"/>
      <c r="CM467" s="86"/>
      <c r="CN467" s="86"/>
      <c r="CO467" s="86"/>
      <c r="CP467" s="86"/>
      <c r="CQ467" s="86"/>
      <c r="CR467" s="86"/>
      <c r="CS467" s="46" t="s">
        <v>4734</v>
      </c>
      <c r="CT467" s="86"/>
      <c r="CU467" s="86"/>
      <c r="CV467" s="86"/>
      <c r="CW467" s="86"/>
      <c r="CX467" s="86"/>
      <c r="CY467" s="86"/>
      <c r="CZ467" s="86"/>
      <c r="DA467" s="86"/>
      <c r="DB467" s="86"/>
      <c r="DC467" s="86"/>
      <c r="DD467" s="86"/>
      <c r="DE467" s="86"/>
    </row>
    <row r="468" spans="34:109" hidden="1">
      <c r="AH468" s="84"/>
      <c r="AI468" s="84"/>
      <c r="AJ468" s="84"/>
      <c r="AK468" s="84"/>
      <c r="AL468" s="40" t="str">
        <f t="shared" si="14"/>
        <v/>
      </c>
      <c r="AM468" s="40" t="str">
        <f t="shared" si="15"/>
        <v/>
      </c>
      <c r="AO468" s="84"/>
      <c r="AP468" s="36">
        <v>466</v>
      </c>
      <c r="AQ468" s="85"/>
      <c r="AR468" s="85"/>
      <c r="AS468" s="85"/>
      <c r="AT468" s="85"/>
      <c r="AU468" s="85"/>
      <c r="AV468" s="85"/>
      <c r="AW468" s="85"/>
      <c r="AX468" s="85"/>
      <c r="AY468" s="85"/>
      <c r="AZ468" s="85"/>
      <c r="BA468" s="85"/>
      <c r="BB468" s="85"/>
      <c r="BC468" s="85"/>
      <c r="BD468" s="85"/>
      <c r="BE468" s="85"/>
      <c r="BF468" s="85"/>
      <c r="BG468" s="85"/>
      <c r="BH468" s="85"/>
      <c r="BI468" s="85"/>
      <c r="BJ468" s="44" t="s">
        <v>4735</v>
      </c>
      <c r="BK468" s="85"/>
      <c r="BL468" s="85"/>
      <c r="BM468" s="85"/>
      <c r="BN468" s="85"/>
      <c r="BO468" s="85"/>
      <c r="BP468" s="85"/>
      <c r="BQ468" s="85"/>
      <c r="BR468" s="85"/>
      <c r="BS468" s="85"/>
      <c r="BT468" s="85"/>
      <c r="BU468" s="85"/>
      <c r="BV468" s="85"/>
      <c r="BW468" s="84"/>
      <c r="BX468" s="84"/>
      <c r="BY468" s="84"/>
      <c r="BZ468" s="86"/>
      <c r="CA468" s="86"/>
      <c r="CB468" s="86"/>
      <c r="CC468" s="86"/>
      <c r="CD468" s="86"/>
      <c r="CE468" s="86"/>
      <c r="CF468" s="86"/>
      <c r="CG468" s="86"/>
      <c r="CH468" s="86"/>
      <c r="CI468" s="86"/>
      <c r="CJ468" s="86"/>
      <c r="CK468" s="86"/>
      <c r="CL468" s="86"/>
      <c r="CM468" s="86"/>
      <c r="CN468" s="86"/>
      <c r="CO468" s="86"/>
      <c r="CP468" s="86"/>
      <c r="CQ468" s="86"/>
      <c r="CR468" s="86"/>
      <c r="CS468" s="46" t="s">
        <v>4736</v>
      </c>
      <c r="CT468" s="86"/>
      <c r="CU468" s="86"/>
      <c r="CV468" s="86"/>
      <c r="CW468" s="86"/>
      <c r="CX468" s="86"/>
      <c r="CY468" s="86"/>
      <c r="CZ468" s="86"/>
      <c r="DA468" s="86"/>
      <c r="DB468" s="86"/>
      <c r="DC468" s="86"/>
      <c r="DD468" s="86"/>
      <c r="DE468" s="86"/>
    </row>
    <row r="469" spans="34:109" hidden="1">
      <c r="AH469" s="36"/>
      <c r="AI469" s="36"/>
      <c r="AJ469" s="36"/>
      <c r="AK469" s="36"/>
      <c r="AL469" s="40" t="str">
        <f t="shared" si="14"/>
        <v/>
      </c>
      <c r="AM469" s="40" t="str">
        <f t="shared" si="15"/>
        <v/>
      </c>
      <c r="AO469" s="36"/>
      <c r="AP469" s="36">
        <v>467</v>
      </c>
      <c r="AQ469" s="44"/>
      <c r="AR469" s="44"/>
      <c r="AS469" s="44"/>
      <c r="AT469" s="44"/>
      <c r="AU469" s="44"/>
      <c r="AV469" s="44"/>
      <c r="AW469" s="44"/>
      <c r="AX469" s="44"/>
      <c r="AY469" s="44"/>
      <c r="AZ469" s="44"/>
      <c r="BA469" s="44"/>
      <c r="BB469" s="44"/>
      <c r="BC469" s="44"/>
      <c r="BD469" s="44"/>
      <c r="BE469" s="44"/>
      <c r="BF469" s="44"/>
      <c r="BG469" s="44"/>
      <c r="BH469" s="44"/>
      <c r="BI469" s="44"/>
      <c r="BJ469" s="44" t="s">
        <v>4737</v>
      </c>
      <c r="BK469" s="44"/>
      <c r="BL469" s="44"/>
      <c r="BM469" s="44"/>
      <c r="BN469" s="44"/>
      <c r="BO469" s="44"/>
      <c r="BP469" s="44"/>
      <c r="BQ469" s="44"/>
      <c r="BR469" s="44"/>
      <c r="BS469" s="44"/>
      <c r="BT469" s="44"/>
      <c r="BU469" s="44"/>
      <c r="BV469" s="44"/>
      <c r="BW469" s="36"/>
      <c r="BX469" s="36"/>
      <c r="BY469" s="36"/>
      <c r="BZ469" s="46"/>
      <c r="CA469" s="46"/>
      <c r="CB469" s="46"/>
      <c r="CC469" s="46"/>
      <c r="CD469" s="46"/>
      <c r="CE469" s="46"/>
      <c r="CF469" s="46"/>
      <c r="CG469" s="46"/>
      <c r="CH469" s="46"/>
      <c r="CI469" s="46"/>
      <c r="CJ469" s="46"/>
      <c r="CK469" s="46"/>
      <c r="CL469" s="46"/>
      <c r="CM469" s="46"/>
      <c r="CN469" s="46"/>
      <c r="CO469" s="46"/>
      <c r="CP469" s="46"/>
      <c r="CQ469" s="46"/>
      <c r="CR469" s="46"/>
      <c r="CS469" s="46" t="s">
        <v>4738</v>
      </c>
      <c r="CT469" s="46"/>
      <c r="CU469" s="46"/>
      <c r="CV469" s="46"/>
      <c r="CW469" s="46"/>
      <c r="CX469" s="46"/>
      <c r="CY469" s="46"/>
      <c r="CZ469" s="46"/>
      <c r="DA469" s="46"/>
      <c r="DB469" s="46"/>
      <c r="DC469" s="46"/>
      <c r="DD469" s="46"/>
      <c r="DE469" s="46"/>
    </row>
    <row r="470" spans="34:109" hidden="1">
      <c r="AH470" s="84"/>
      <c r="AI470" s="84"/>
      <c r="AJ470" s="84"/>
      <c r="AK470" s="84"/>
      <c r="AL470" s="40" t="str">
        <f t="shared" si="14"/>
        <v/>
      </c>
      <c r="AM470" s="40" t="str">
        <f t="shared" si="15"/>
        <v/>
      </c>
      <c r="AO470" s="84"/>
      <c r="AP470" s="36">
        <v>468</v>
      </c>
      <c r="AQ470" s="85"/>
      <c r="AR470" s="85"/>
      <c r="AS470" s="85"/>
      <c r="AT470" s="85"/>
      <c r="AU470" s="85"/>
      <c r="AV470" s="85"/>
      <c r="AW470" s="85"/>
      <c r="AX470" s="85"/>
      <c r="AY470" s="85"/>
      <c r="AZ470" s="85"/>
      <c r="BA470" s="85"/>
      <c r="BB470" s="85"/>
      <c r="BC470" s="85"/>
      <c r="BD470" s="85"/>
      <c r="BE470" s="85"/>
      <c r="BF470" s="85"/>
      <c r="BG470" s="85"/>
      <c r="BH470" s="85"/>
      <c r="BI470" s="85"/>
      <c r="BJ470" s="44" t="s">
        <v>4739</v>
      </c>
      <c r="BK470" s="85"/>
      <c r="BL470" s="85"/>
      <c r="BM470" s="85"/>
      <c r="BN470" s="85"/>
      <c r="BO470" s="85"/>
      <c r="BP470" s="85"/>
      <c r="BQ470" s="85"/>
      <c r="BR470" s="85"/>
      <c r="BS470" s="85"/>
      <c r="BT470" s="85"/>
      <c r="BU470" s="85"/>
      <c r="BV470" s="85"/>
      <c r="BW470" s="84"/>
      <c r="BX470" s="84"/>
      <c r="BY470" s="84"/>
      <c r="BZ470" s="86"/>
      <c r="CA470" s="86"/>
      <c r="CB470" s="86"/>
      <c r="CC470" s="86"/>
      <c r="CD470" s="86"/>
      <c r="CE470" s="86"/>
      <c r="CF470" s="86"/>
      <c r="CG470" s="86"/>
      <c r="CH470" s="86"/>
      <c r="CI470" s="86"/>
      <c r="CJ470" s="86"/>
      <c r="CK470" s="86"/>
      <c r="CL470" s="86"/>
      <c r="CM470" s="86"/>
      <c r="CN470" s="86"/>
      <c r="CO470" s="86"/>
      <c r="CP470" s="86"/>
      <c r="CQ470" s="86"/>
      <c r="CR470" s="86"/>
      <c r="CS470" s="46" t="s">
        <v>4740</v>
      </c>
      <c r="CT470" s="86"/>
      <c r="CU470" s="86"/>
      <c r="CV470" s="86"/>
      <c r="CW470" s="86"/>
      <c r="CX470" s="86"/>
      <c r="CY470" s="86"/>
      <c r="CZ470" s="86"/>
      <c r="DA470" s="86"/>
      <c r="DB470" s="86"/>
      <c r="DC470" s="86"/>
      <c r="DD470" s="86"/>
      <c r="DE470" s="86"/>
    </row>
    <row r="471" spans="34:109" hidden="1">
      <c r="AH471" s="84"/>
      <c r="AI471" s="84"/>
      <c r="AJ471" s="84"/>
      <c r="AK471" s="84"/>
      <c r="AL471" s="40" t="str">
        <f t="shared" si="14"/>
        <v/>
      </c>
      <c r="AM471" s="40" t="str">
        <f t="shared" si="15"/>
        <v/>
      </c>
      <c r="AO471" s="84"/>
      <c r="AP471" s="36">
        <v>469</v>
      </c>
      <c r="AQ471" s="85"/>
      <c r="AR471" s="85"/>
      <c r="AS471" s="85"/>
      <c r="AT471" s="85"/>
      <c r="AU471" s="85"/>
      <c r="AV471" s="85"/>
      <c r="AW471" s="85"/>
      <c r="AX471" s="85"/>
      <c r="AY471" s="85"/>
      <c r="AZ471" s="85"/>
      <c r="BA471" s="85"/>
      <c r="BB471" s="85"/>
      <c r="BC471" s="85"/>
      <c r="BD471" s="85"/>
      <c r="BE471" s="85"/>
      <c r="BF471" s="85"/>
      <c r="BG471" s="85"/>
      <c r="BH471" s="85"/>
      <c r="BI471" s="85"/>
      <c r="BJ471" s="44" t="s">
        <v>4741</v>
      </c>
      <c r="BK471" s="85"/>
      <c r="BL471" s="85"/>
      <c r="BM471" s="85"/>
      <c r="BN471" s="85"/>
      <c r="BO471" s="85"/>
      <c r="BP471" s="85"/>
      <c r="BQ471" s="85"/>
      <c r="BR471" s="85"/>
      <c r="BS471" s="85"/>
      <c r="BT471" s="85"/>
      <c r="BU471" s="85"/>
      <c r="BV471" s="85"/>
      <c r="BW471" s="84"/>
      <c r="BX471" s="84"/>
      <c r="BY471" s="84"/>
      <c r="BZ471" s="86"/>
      <c r="CA471" s="86"/>
      <c r="CB471" s="86"/>
      <c r="CC471" s="86"/>
      <c r="CD471" s="86"/>
      <c r="CE471" s="86"/>
      <c r="CF471" s="86"/>
      <c r="CG471" s="86"/>
      <c r="CH471" s="86"/>
      <c r="CI471" s="86"/>
      <c r="CJ471" s="86"/>
      <c r="CK471" s="86"/>
      <c r="CL471" s="86"/>
      <c r="CM471" s="86"/>
      <c r="CN471" s="86"/>
      <c r="CO471" s="86"/>
      <c r="CP471" s="86"/>
      <c r="CQ471" s="86"/>
      <c r="CR471" s="86"/>
      <c r="CS471" s="46" t="s">
        <v>4742</v>
      </c>
      <c r="CT471" s="86"/>
      <c r="CU471" s="86"/>
      <c r="CV471" s="86"/>
      <c r="CW471" s="86"/>
      <c r="CX471" s="86"/>
      <c r="CY471" s="86"/>
      <c r="CZ471" s="86"/>
      <c r="DA471" s="86"/>
      <c r="DB471" s="86"/>
      <c r="DC471" s="86"/>
      <c r="DD471" s="86"/>
      <c r="DE471" s="86"/>
    </row>
    <row r="472" spans="34:109" hidden="1">
      <c r="AH472" s="84"/>
      <c r="AI472" s="84"/>
      <c r="AJ472" s="84"/>
      <c r="AK472" s="84"/>
      <c r="AL472" s="40" t="str">
        <f t="shared" si="14"/>
        <v/>
      </c>
      <c r="AM472" s="40" t="str">
        <f t="shared" si="15"/>
        <v/>
      </c>
      <c r="AO472" s="84"/>
      <c r="AP472" s="36">
        <v>470</v>
      </c>
      <c r="AQ472" s="85"/>
      <c r="AR472" s="85"/>
      <c r="AS472" s="85"/>
      <c r="AT472" s="85"/>
      <c r="AU472" s="85"/>
      <c r="AV472" s="85"/>
      <c r="AW472" s="85"/>
      <c r="AX472" s="85"/>
      <c r="AY472" s="85"/>
      <c r="AZ472" s="85"/>
      <c r="BA472" s="85"/>
      <c r="BB472" s="85"/>
      <c r="BC472" s="85"/>
      <c r="BD472" s="85"/>
      <c r="BE472" s="85"/>
      <c r="BF472" s="85"/>
      <c r="BG472" s="85"/>
      <c r="BH472" s="85"/>
      <c r="BI472" s="85"/>
      <c r="BJ472" s="44" t="s">
        <v>4743</v>
      </c>
      <c r="BK472" s="85"/>
      <c r="BL472" s="85"/>
      <c r="BM472" s="85"/>
      <c r="BN472" s="85"/>
      <c r="BO472" s="85"/>
      <c r="BP472" s="85"/>
      <c r="BQ472" s="85"/>
      <c r="BR472" s="85"/>
      <c r="BS472" s="85"/>
      <c r="BT472" s="85"/>
      <c r="BU472" s="85"/>
      <c r="BV472" s="85"/>
      <c r="BW472" s="84"/>
      <c r="BX472" s="84"/>
      <c r="BY472" s="84"/>
      <c r="BZ472" s="86"/>
      <c r="CA472" s="86"/>
      <c r="CB472" s="86"/>
      <c r="CC472" s="86"/>
      <c r="CD472" s="86"/>
      <c r="CE472" s="86"/>
      <c r="CF472" s="86"/>
      <c r="CG472" s="86"/>
      <c r="CH472" s="86"/>
      <c r="CI472" s="86"/>
      <c r="CJ472" s="86"/>
      <c r="CK472" s="86"/>
      <c r="CL472" s="86"/>
      <c r="CM472" s="86"/>
      <c r="CN472" s="86"/>
      <c r="CO472" s="86"/>
      <c r="CP472" s="86"/>
      <c r="CQ472" s="86"/>
      <c r="CR472" s="86"/>
      <c r="CS472" s="46" t="s">
        <v>4744</v>
      </c>
      <c r="CT472" s="86"/>
      <c r="CU472" s="86"/>
      <c r="CV472" s="86"/>
      <c r="CW472" s="86"/>
      <c r="CX472" s="86"/>
      <c r="CY472" s="86"/>
      <c r="CZ472" s="86"/>
      <c r="DA472" s="86"/>
      <c r="DB472" s="86"/>
      <c r="DC472" s="86"/>
      <c r="DD472" s="86"/>
      <c r="DE472" s="86"/>
    </row>
    <row r="473" spans="34:109" hidden="1">
      <c r="AH473" s="84"/>
      <c r="AI473" s="84"/>
      <c r="AJ473" s="84"/>
      <c r="AK473" s="84"/>
      <c r="AL473" s="40" t="str">
        <f t="shared" si="14"/>
        <v/>
      </c>
      <c r="AM473" s="40" t="str">
        <f t="shared" si="15"/>
        <v/>
      </c>
      <c r="AO473" s="84"/>
      <c r="AP473" s="36">
        <v>471</v>
      </c>
      <c r="AQ473" s="85"/>
      <c r="AR473" s="85"/>
      <c r="AS473" s="85"/>
      <c r="AT473" s="85"/>
      <c r="AU473" s="85"/>
      <c r="AV473" s="85"/>
      <c r="AW473" s="85"/>
      <c r="AX473" s="85"/>
      <c r="AY473" s="85"/>
      <c r="AZ473" s="85"/>
      <c r="BA473" s="85"/>
      <c r="BB473" s="85"/>
      <c r="BC473" s="85"/>
      <c r="BD473" s="85"/>
      <c r="BE473" s="85"/>
      <c r="BF473" s="85"/>
      <c r="BG473" s="85"/>
      <c r="BH473" s="85"/>
      <c r="BI473" s="85"/>
      <c r="BJ473" s="44" t="s">
        <v>4745</v>
      </c>
      <c r="BK473" s="85"/>
      <c r="BL473" s="85"/>
      <c r="BM473" s="85"/>
      <c r="BN473" s="85"/>
      <c r="BO473" s="85"/>
      <c r="BP473" s="85"/>
      <c r="BQ473" s="85"/>
      <c r="BR473" s="85"/>
      <c r="BS473" s="85"/>
      <c r="BT473" s="85"/>
      <c r="BU473" s="85"/>
      <c r="BV473" s="85"/>
      <c r="BW473" s="84"/>
      <c r="BX473" s="84"/>
      <c r="BY473" s="84"/>
      <c r="BZ473" s="86"/>
      <c r="CA473" s="86"/>
      <c r="CB473" s="86"/>
      <c r="CC473" s="86"/>
      <c r="CD473" s="86"/>
      <c r="CE473" s="86"/>
      <c r="CF473" s="86"/>
      <c r="CG473" s="86"/>
      <c r="CH473" s="86"/>
      <c r="CI473" s="86"/>
      <c r="CJ473" s="86"/>
      <c r="CK473" s="86"/>
      <c r="CL473" s="86"/>
      <c r="CM473" s="86"/>
      <c r="CN473" s="86"/>
      <c r="CO473" s="86"/>
      <c r="CP473" s="86"/>
      <c r="CQ473" s="86"/>
      <c r="CR473" s="86"/>
      <c r="CS473" s="46" t="s">
        <v>4746</v>
      </c>
      <c r="CT473" s="86"/>
      <c r="CU473" s="86"/>
      <c r="CV473" s="86"/>
      <c r="CW473" s="86"/>
      <c r="CX473" s="86"/>
      <c r="CY473" s="86"/>
      <c r="CZ473" s="86"/>
      <c r="DA473" s="86"/>
      <c r="DB473" s="86"/>
      <c r="DC473" s="86"/>
      <c r="DD473" s="86"/>
      <c r="DE473" s="86"/>
    </row>
    <row r="474" spans="34:109" hidden="1">
      <c r="AH474" s="84"/>
      <c r="AI474" s="84"/>
      <c r="AJ474" s="84"/>
      <c r="AK474" s="84"/>
      <c r="AL474" s="40" t="str">
        <f t="shared" si="14"/>
        <v/>
      </c>
      <c r="AM474" s="40" t="str">
        <f t="shared" si="15"/>
        <v/>
      </c>
      <c r="AO474" s="84"/>
      <c r="AP474" s="36">
        <v>472</v>
      </c>
      <c r="AQ474" s="85"/>
      <c r="AR474" s="85"/>
      <c r="AS474" s="85"/>
      <c r="AT474" s="85"/>
      <c r="AU474" s="85"/>
      <c r="AV474" s="85"/>
      <c r="AW474" s="85"/>
      <c r="AX474" s="85"/>
      <c r="AY474" s="85"/>
      <c r="AZ474" s="85"/>
      <c r="BA474" s="85"/>
      <c r="BB474" s="85"/>
      <c r="BC474" s="85"/>
      <c r="BD474" s="85"/>
      <c r="BE474" s="85"/>
      <c r="BF474" s="85"/>
      <c r="BG474" s="85"/>
      <c r="BH474" s="85"/>
      <c r="BI474" s="85"/>
      <c r="BJ474" s="44" t="s">
        <v>4747</v>
      </c>
      <c r="BK474" s="85"/>
      <c r="BL474" s="85"/>
      <c r="BM474" s="85"/>
      <c r="BN474" s="85"/>
      <c r="BO474" s="85"/>
      <c r="BP474" s="85"/>
      <c r="BQ474" s="85"/>
      <c r="BR474" s="85"/>
      <c r="BS474" s="85"/>
      <c r="BT474" s="85"/>
      <c r="BU474" s="85"/>
      <c r="BV474" s="85"/>
      <c r="BW474" s="84"/>
      <c r="BX474" s="84"/>
      <c r="BY474" s="84"/>
      <c r="BZ474" s="86"/>
      <c r="CA474" s="86"/>
      <c r="CB474" s="86"/>
      <c r="CC474" s="86"/>
      <c r="CD474" s="86"/>
      <c r="CE474" s="86"/>
      <c r="CF474" s="86"/>
      <c r="CG474" s="86"/>
      <c r="CH474" s="86"/>
      <c r="CI474" s="86"/>
      <c r="CJ474" s="86"/>
      <c r="CK474" s="86"/>
      <c r="CL474" s="86"/>
      <c r="CM474" s="86"/>
      <c r="CN474" s="86"/>
      <c r="CO474" s="86"/>
      <c r="CP474" s="86"/>
      <c r="CQ474" s="86"/>
      <c r="CR474" s="86"/>
      <c r="CS474" s="46" t="s">
        <v>4748</v>
      </c>
      <c r="CT474" s="86"/>
      <c r="CU474" s="86"/>
      <c r="CV474" s="86"/>
      <c r="CW474" s="86"/>
      <c r="CX474" s="86"/>
      <c r="CY474" s="86"/>
      <c r="CZ474" s="86"/>
      <c r="DA474" s="86"/>
      <c r="DB474" s="86"/>
      <c r="DC474" s="86"/>
      <c r="DD474" s="86"/>
      <c r="DE474" s="86"/>
    </row>
    <row r="475" spans="34:109" hidden="1">
      <c r="AH475" s="84"/>
      <c r="AI475" s="84"/>
      <c r="AJ475" s="84"/>
      <c r="AK475" s="84"/>
      <c r="AL475" s="40" t="str">
        <f t="shared" si="14"/>
        <v/>
      </c>
      <c r="AM475" s="40" t="str">
        <f t="shared" si="15"/>
        <v/>
      </c>
      <c r="AO475" s="84"/>
      <c r="AP475" s="36">
        <v>473</v>
      </c>
      <c r="AQ475" s="85"/>
      <c r="AR475" s="85"/>
      <c r="AS475" s="85"/>
      <c r="AT475" s="85"/>
      <c r="AU475" s="85"/>
      <c r="AV475" s="85"/>
      <c r="AW475" s="85"/>
      <c r="AX475" s="85"/>
      <c r="AY475" s="85"/>
      <c r="AZ475" s="85"/>
      <c r="BA475" s="85"/>
      <c r="BB475" s="85"/>
      <c r="BC475" s="85"/>
      <c r="BD475" s="85"/>
      <c r="BE475" s="85"/>
      <c r="BF475" s="85"/>
      <c r="BG475" s="85"/>
      <c r="BH475" s="85"/>
      <c r="BI475" s="85"/>
      <c r="BJ475" s="44" t="s">
        <v>4749</v>
      </c>
      <c r="BK475" s="85"/>
      <c r="BL475" s="85"/>
      <c r="BM475" s="85"/>
      <c r="BN475" s="85"/>
      <c r="BO475" s="85"/>
      <c r="BP475" s="85"/>
      <c r="BQ475" s="85"/>
      <c r="BR475" s="85"/>
      <c r="BS475" s="85"/>
      <c r="BT475" s="85"/>
      <c r="BU475" s="85"/>
      <c r="BV475" s="85"/>
      <c r="BW475" s="84"/>
      <c r="BX475" s="84"/>
      <c r="BY475" s="84"/>
      <c r="BZ475" s="86"/>
      <c r="CA475" s="86"/>
      <c r="CB475" s="86"/>
      <c r="CC475" s="86"/>
      <c r="CD475" s="86"/>
      <c r="CE475" s="86"/>
      <c r="CF475" s="86"/>
      <c r="CG475" s="86"/>
      <c r="CH475" s="86"/>
      <c r="CI475" s="86"/>
      <c r="CJ475" s="86"/>
      <c r="CK475" s="86"/>
      <c r="CL475" s="86"/>
      <c r="CM475" s="86"/>
      <c r="CN475" s="86"/>
      <c r="CO475" s="86"/>
      <c r="CP475" s="86"/>
      <c r="CQ475" s="86"/>
      <c r="CR475" s="86"/>
      <c r="CS475" s="46" t="s">
        <v>4750</v>
      </c>
      <c r="CT475" s="86"/>
      <c r="CU475" s="86"/>
      <c r="CV475" s="86"/>
      <c r="CW475" s="86"/>
      <c r="CX475" s="86"/>
      <c r="CY475" s="86"/>
      <c r="CZ475" s="86"/>
      <c r="DA475" s="86"/>
      <c r="DB475" s="86"/>
      <c r="DC475" s="86"/>
      <c r="DD475" s="86"/>
      <c r="DE475" s="86"/>
    </row>
    <row r="476" spans="34:109" hidden="1">
      <c r="AH476" s="84"/>
      <c r="AI476" s="84"/>
      <c r="AJ476" s="84"/>
      <c r="AK476" s="84"/>
      <c r="AL476" s="40" t="str">
        <f t="shared" si="14"/>
        <v/>
      </c>
      <c r="AM476" s="40" t="str">
        <f t="shared" si="15"/>
        <v/>
      </c>
      <c r="AO476" s="84"/>
      <c r="AP476" s="36">
        <v>474</v>
      </c>
      <c r="AQ476" s="85"/>
      <c r="AR476" s="85"/>
      <c r="AS476" s="85"/>
      <c r="AT476" s="85"/>
      <c r="AU476" s="85"/>
      <c r="AV476" s="85"/>
      <c r="AW476" s="85"/>
      <c r="AX476" s="85"/>
      <c r="AY476" s="85"/>
      <c r="AZ476" s="85"/>
      <c r="BA476" s="85"/>
      <c r="BB476" s="85"/>
      <c r="BC476" s="85"/>
      <c r="BD476" s="85"/>
      <c r="BE476" s="85"/>
      <c r="BF476" s="85"/>
      <c r="BG476" s="85"/>
      <c r="BH476" s="85"/>
      <c r="BI476" s="85"/>
      <c r="BJ476" s="44" t="s">
        <v>4751</v>
      </c>
      <c r="BK476" s="85"/>
      <c r="BL476" s="85"/>
      <c r="BM476" s="85"/>
      <c r="BN476" s="85"/>
      <c r="BO476" s="85"/>
      <c r="BP476" s="85"/>
      <c r="BQ476" s="85"/>
      <c r="BR476" s="85"/>
      <c r="BS476" s="85"/>
      <c r="BT476" s="85"/>
      <c r="BU476" s="85"/>
      <c r="BV476" s="85"/>
      <c r="BW476" s="84"/>
      <c r="BX476" s="84"/>
      <c r="BY476" s="84"/>
      <c r="BZ476" s="86"/>
      <c r="CA476" s="86"/>
      <c r="CB476" s="86"/>
      <c r="CC476" s="86"/>
      <c r="CD476" s="86"/>
      <c r="CE476" s="86"/>
      <c r="CF476" s="86"/>
      <c r="CG476" s="86"/>
      <c r="CH476" s="86"/>
      <c r="CI476" s="86"/>
      <c r="CJ476" s="86"/>
      <c r="CK476" s="86"/>
      <c r="CL476" s="86"/>
      <c r="CM476" s="86"/>
      <c r="CN476" s="86"/>
      <c r="CO476" s="86"/>
      <c r="CP476" s="86"/>
      <c r="CQ476" s="86"/>
      <c r="CR476" s="86"/>
      <c r="CS476" s="46" t="s">
        <v>4752</v>
      </c>
      <c r="CT476" s="86"/>
      <c r="CU476" s="86"/>
      <c r="CV476" s="86"/>
      <c r="CW476" s="86"/>
      <c r="CX476" s="86"/>
      <c r="CY476" s="86"/>
      <c r="CZ476" s="86"/>
      <c r="DA476" s="86"/>
      <c r="DB476" s="86"/>
      <c r="DC476" s="86"/>
      <c r="DD476" s="86"/>
      <c r="DE476" s="86"/>
    </row>
    <row r="477" spans="34:109" hidden="1">
      <c r="AH477" s="84"/>
      <c r="AI477" s="84"/>
      <c r="AJ477" s="84"/>
      <c r="AK477" s="84"/>
      <c r="AL477" s="40" t="str">
        <f t="shared" si="14"/>
        <v/>
      </c>
      <c r="AM477" s="40" t="str">
        <f t="shared" si="15"/>
        <v/>
      </c>
      <c r="AO477" s="84"/>
      <c r="AP477" s="36">
        <v>475</v>
      </c>
      <c r="AQ477" s="85"/>
      <c r="AR477" s="85"/>
      <c r="AS477" s="85"/>
      <c r="AT477" s="85"/>
      <c r="AU477" s="85"/>
      <c r="AV477" s="85"/>
      <c r="AW477" s="85"/>
      <c r="AX477" s="85"/>
      <c r="AY477" s="85"/>
      <c r="AZ477" s="85"/>
      <c r="BA477" s="85"/>
      <c r="BB477" s="85"/>
      <c r="BC477" s="85"/>
      <c r="BD477" s="85"/>
      <c r="BE477" s="85"/>
      <c r="BF477" s="85"/>
      <c r="BG477" s="85"/>
      <c r="BH477" s="85"/>
      <c r="BI477" s="85"/>
      <c r="BJ477" s="44" t="s">
        <v>4753</v>
      </c>
      <c r="BK477" s="85"/>
      <c r="BL477" s="85"/>
      <c r="BM477" s="85"/>
      <c r="BN477" s="85"/>
      <c r="BO477" s="85"/>
      <c r="BP477" s="85"/>
      <c r="BQ477" s="85"/>
      <c r="BR477" s="85"/>
      <c r="BS477" s="85"/>
      <c r="BT477" s="85"/>
      <c r="BU477" s="85"/>
      <c r="BV477" s="85"/>
      <c r="BW477" s="84"/>
      <c r="BX477" s="84"/>
      <c r="BY477" s="84"/>
      <c r="BZ477" s="86"/>
      <c r="CA477" s="86"/>
      <c r="CB477" s="86"/>
      <c r="CC477" s="86"/>
      <c r="CD477" s="86"/>
      <c r="CE477" s="86"/>
      <c r="CF477" s="86"/>
      <c r="CG477" s="86"/>
      <c r="CH477" s="86"/>
      <c r="CI477" s="86"/>
      <c r="CJ477" s="86"/>
      <c r="CK477" s="86"/>
      <c r="CL477" s="86"/>
      <c r="CM477" s="86"/>
      <c r="CN477" s="86"/>
      <c r="CO477" s="86"/>
      <c r="CP477" s="86"/>
      <c r="CQ477" s="86"/>
      <c r="CR477" s="86"/>
      <c r="CS477" s="46" t="s">
        <v>4754</v>
      </c>
      <c r="CT477" s="86"/>
      <c r="CU477" s="86"/>
      <c r="CV477" s="86"/>
      <c r="CW477" s="86"/>
      <c r="CX477" s="86"/>
      <c r="CY477" s="86"/>
      <c r="CZ477" s="86"/>
      <c r="DA477" s="86"/>
      <c r="DB477" s="86"/>
      <c r="DC477" s="86"/>
      <c r="DD477" s="86"/>
      <c r="DE477" s="86"/>
    </row>
    <row r="478" spans="34:109" hidden="1">
      <c r="AH478" s="84"/>
      <c r="AI478" s="84"/>
      <c r="AJ478" s="84"/>
      <c r="AK478" s="84"/>
      <c r="AL478" s="40" t="str">
        <f t="shared" si="14"/>
        <v/>
      </c>
      <c r="AM478" s="40" t="str">
        <f t="shared" si="15"/>
        <v/>
      </c>
      <c r="AO478" s="84"/>
      <c r="AP478" s="36">
        <v>476</v>
      </c>
      <c r="AQ478" s="85"/>
      <c r="AR478" s="85"/>
      <c r="AS478" s="85"/>
      <c r="AT478" s="85"/>
      <c r="AU478" s="85"/>
      <c r="AV478" s="85"/>
      <c r="AW478" s="85"/>
      <c r="AX478" s="85"/>
      <c r="AY478" s="85"/>
      <c r="AZ478" s="85"/>
      <c r="BA478" s="85"/>
      <c r="BB478" s="85"/>
      <c r="BC478" s="85"/>
      <c r="BD478" s="85"/>
      <c r="BE478" s="85"/>
      <c r="BF478" s="85"/>
      <c r="BG478" s="85"/>
      <c r="BH478" s="85"/>
      <c r="BI478" s="85"/>
      <c r="BJ478" s="44" t="s">
        <v>4755</v>
      </c>
      <c r="BK478" s="85"/>
      <c r="BL478" s="85"/>
      <c r="BM478" s="85"/>
      <c r="BN478" s="85"/>
      <c r="BO478" s="85"/>
      <c r="BP478" s="85"/>
      <c r="BQ478" s="85"/>
      <c r="BR478" s="85"/>
      <c r="BS478" s="85"/>
      <c r="BT478" s="85"/>
      <c r="BU478" s="85"/>
      <c r="BV478" s="85"/>
      <c r="BW478" s="84"/>
      <c r="BX478" s="84"/>
      <c r="BY478" s="84"/>
      <c r="BZ478" s="86"/>
      <c r="CA478" s="86"/>
      <c r="CB478" s="86"/>
      <c r="CC478" s="86"/>
      <c r="CD478" s="86"/>
      <c r="CE478" s="86"/>
      <c r="CF478" s="86"/>
      <c r="CG478" s="86"/>
      <c r="CH478" s="86"/>
      <c r="CI478" s="86"/>
      <c r="CJ478" s="86"/>
      <c r="CK478" s="86"/>
      <c r="CL478" s="86"/>
      <c r="CM478" s="86"/>
      <c r="CN478" s="86"/>
      <c r="CO478" s="86"/>
      <c r="CP478" s="86"/>
      <c r="CQ478" s="86"/>
      <c r="CR478" s="86"/>
      <c r="CS478" s="46" t="s">
        <v>4756</v>
      </c>
      <c r="CT478" s="86"/>
      <c r="CU478" s="86"/>
      <c r="CV478" s="86"/>
      <c r="CW478" s="86"/>
      <c r="CX478" s="86"/>
      <c r="CY478" s="86"/>
      <c r="CZ478" s="86"/>
      <c r="DA478" s="86"/>
      <c r="DB478" s="86"/>
      <c r="DC478" s="86"/>
      <c r="DD478" s="86"/>
      <c r="DE478" s="86"/>
    </row>
    <row r="479" spans="34:109" hidden="1">
      <c r="AH479" s="84"/>
      <c r="AI479" s="84"/>
      <c r="AJ479" s="84"/>
      <c r="AK479" s="84"/>
      <c r="AL479" s="40" t="str">
        <f t="shared" si="14"/>
        <v/>
      </c>
      <c r="AM479" s="40" t="str">
        <f t="shared" si="15"/>
        <v/>
      </c>
      <c r="AO479" s="84"/>
      <c r="AP479" s="36">
        <v>477</v>
      </c>
      <c r="AQ479" s="85"/>
      <c r="AR479" s="85"/>
      <c r="AS479" s="85"/>
      <c r="AT479" s="85"/>
      <c r="AU479" s="85"/>
      <c r="AV479" s="85"/>
      <c r="AW479" s="85"/>
      <c r="AX479" s="85"/>
      <c r="AY479" s="85"/>
      <c r="AZ479" s="85"/>
      <c r="BA479" s="85"/>
      <c r="BB479" s="85"/>
      <c r="BC479" s="85"/>
      <c r="BD479" s="85"/>
      <c r="BE479" s="85"/>
      <c r="BF479" s="85"/>
      <c r="BG479" s="85"/>
      <c r="BH479" s="85"/>
      <c r="BI479" s="85"/>
      <c r="BJ479" s="44" t="s">
        <v>4757</v>
      </c>
      <c r="BK479" s="85"/>
      <c r="BL479" s="85"/>
      <c r="BM479" s="85"/>
      <c r="BN479" s="85"/>
      <c r="BO479" s="85"/>
      <c r="BP479" s="85"/>
      <c r="BQ479" s="85"/>
      <c r="BR479" s="85"/>
      <c r="BS479" s="85"/>
      <c r="BT479" s="85"/>
      <c r="BU479" s="85"/>
      <c r="BV479" s="85"/>
      <c r="BW479" s="84"/>
      <c r="BX479" s="84"/>
      <c r="BY479" s="84"/>
      <c r="BZ479" s="86"/>
      <c r="CA479" s="86"/>
      <c r="CB479" s="86"/>
      <c r="CC479" s="86"/>
      <c r="CD479" s="86"/>
      <c r="CE479" s="86"/>
      <c r="CF479" s="86"/>
      <c r="CG479" s="86"/>
      <c r="CH479" s="86"/>
      <c r="CI479" s="86"/>
      <c r="CJ479" s="86"/>
      <c r="CK479" s="86"/>
      <c r="CL479" s="86"/>
      <c r="CM479" s="86"/>
      <c r="CN479" s="86"/>
      <c r="CO479" s="86"/>
      <c r="CP479" s="86"/>
      <c r="CQ479" s="86"/>
      <c r="CR479" s="86"/>
      <c r="CS479" s="46" t="s">
        <v>4758</v>
      </c>
      <c r="CT479" s="86"/>
      <c r="CU479" s="86"/>
      <c r="CV479" s="86"/>
      <c r="CW479" s="86"/>
      <c r="CX479" s="86"/>
      <c r="CY479" s="86"/>
      <c r="CZ479" s="86"/>
      <c r="DA479" s="86"/>
      <c r="DB479" s="86"/>
      <c r="DC479" s="86"/>
      <c r="DD479" s="86"/>
      <c r="DE479" s="86"/>
    </row>
    <row r="480" spans="34:109" hidden="1">
      <c r="AH480" s="84"/>
      <c r="AI480" s="84"/>
      <c r="AJ480" s="84"/>
      <c r="AK480" s="84"/>
      <c r="AL480" s="40" t="str">
        <f t="shared" si="14"/>
        <v/>
      </c>
      <c r="AM480" s="40" t="str">
        <f t="shared" si="15"/>
        <v/>
      </c>
      <c r="AO480" s="84"/>
      <c r="AP480" s="36">
        <v>478</v>
      </c>
      <c r="AQ480" s="85"/>
      <c r="AR480" s="85"/>
      <c r="AS480" s="85"/>
      <c r="AT480" s="85"/>
      <c r="AU480" s="85"/>
      <c r="AV480" s="85"/>
      <c r="AW480" s="85"/>
      <c r="AX480" s="85"/>
      <c r="AY480" s="85"/>
      <c r="AZ480" s="85"/>
      <c r="BA480" s="85"/>
      <c r="BB480" s="85"/>
      <c r="BC480" s="85"/>
      <c r="BD480" s="85"/>
      <c r="BE480" s="85"/>
      <c r="BF480" s="85"/>
      <c r="BG480" s="85"/>
      <c r="BH480" s="85"/>
      <c r="BI480" s="85"/>
      <c r="BJ480" s="44" t="s">
        <v>4759</v>
      </c>
      <c r="BK480" s="85"/>
      <c r="BL480" s="85"/>
      <c r="BM480" s="85"/>
      <c r="BN480" s="85"/>
      <c r="BO480" s="85"/>
      <c r="BP480" s="85"/>
      <c r="BQ480" s="85"/>
      <c r="BR480" s="85"/>
      <c r="BS480" s="85"/>
      <c r="BT480" s="85"/>
      <c r="BU480" s="85"/>
      <c r="BV480" s="85"/>
      <c r="BW480" s="84"/>
      <c r="BX480" s="84"/>
      <c r="BY480" s="84"/>
      <c r="BZ480" s="86"/>
      <c r="CA480" s="86"/>
      <c r="CB480" s="86"/>
      <c r="CC480" s="86"/>
      <c r="CD480" s="86"/>
      <c r="CE480" s="86"/>
      <c r="CF480" s="86"/>
      <c r="CG480" s="86"/>
      <c r="CH480" s="86"/>
      <c r="CI480" s="86"/>
      <c r="CJ480" s="86"/>
      <c r="CK480" s="86"/>
      <c r="CL480" s="86"/>
      <c r="CM480" s="86"/>
      <c r="CN480" s="86"/>
      <c r="CO480" s="86"/>
      <c r="CP480" s="86"/>
      <c r="CQ480" s="86"/>
      <c r="CR480" s="86"/>
      <c r="CS480" s="46" t="s">
        <v>4760</v>
      </c>
      <c r="CT480" s="86"/>
      <c r="CU480" s="86"/>
      <c r="CV480" s="86"/>
      <c r="CW480" s="86"/>
      <c r="CX480" s="86"/>
      <c r="CY480" s="86"/>
      <c r="CZ480" s="86"/>
      <c r="DA480" s="86"/>
      <c r="DB480" s="86"/>
      <c r="DC480" s="86"/>
      <c r="DD480" s="86"/>
      <c r="DE480" s="86"/>
    </row>
    <row r="481" spans="34:109" hidden="1">
      <c r="AH481" s="84"/>
      <c r="AI481" s="84"/>
      <c r="AJ481" s="84"/>
      <c r="AK481" s="84"/>
      <c r="AL481" s="40" t="str">
        <f t="shared" si="14"/>
        <v/>
      </c>
      <c r="AM481" s="40" t="str">
        <f t="shared" si="15"/>
        <v/>
      </c>
      <c r="AO481" s="84"/>
      <c r="AP481" s="36">
        <v>479</v>
      </c>
      <c r="AQ481" s="85"/>
      <c r="AR481" s="85"/>
      <c r="AS481" s="85"/>
      <c r="AT481" s="85"/>
      <c r="AU481" s="85"/>
      <c r="AV481" s="85"/>
      <c r="AW481" s="85"/>
      <c r="AX481" s="85"/>
      <c r="AY481" s="85"/>
      <c r="AZ481" s="85"/>
      <c r="BA481" s="85"/>
      <c r="BB481" s="85"/>
      <c r="BC481" s="85"/>
      <c r="BD481" s="85"/>
      <c r="BE481" s="85"/>
      <c r="BF481" s="85"/>
      <c r="BG481" s="85"/>
      <c r="BH481" s="85"/>
      <c r="BI481" s="85"/>
      <c r="BJ481" s="44" t="s">
        <v>4761</v>
      </c>
      <c r="BK481" s="85"/>
      <c r="BL481" s="85"/>
      <c r="BM481" s="85"/>
      <c r="BN481" s="85"/>
      <c r="BO481" s="85"/>
      <c r="BP481" s="85"/>
      <c r="BQ481" s="85"/>
      <c r="BR481" s="85"/>
      <c r="BS481" s="85"/>
      <c r="BT481" s="85"/>
      <c r="BU481" s="85"/>
      <c r="BV481" s="85"/>
      <c r="BW481" s="84"/>
      <c r="BX481" s="84"/>
      <c r="BY481" s="84"/>
      <c r="BZ481" s="86"/>
      <c r="CA481" s="86"/>
      <c r="CB481" s="86"/>
      <c r="CC481" s="86"/>
      <c r="CD481" s="86"/>
      <c r="CE481" s="86"/>
      <c r="CF481" s="86"/>
      <c r="CG481" s="86"/>
      <c r="CH481" s="86"/>
      <c r="CI481" s="86"/>
      <c r="CJ481" s="86"/>
      <c r="CK481" s="86"/>
      <c r="CL481" s="86"/>
      <c r="CM481" s="86"/>
      <c r="CN481" s="86"/>
      <c r="CO481" s="86"/>
      <c r="CP481" s="86"/>
      <c r="CQ481" s="86"/>
      <c r="CR481" s="86"/>
      <c r="CS481" s="46" t="s">
        <v>4762</v>
      </c>
      <c r="CT481" s="86"/>
      <c r="CU481" s="86"/>
      <c r="CV481" s="86"/>
      <c r="CW481" s="86"/>
      <c r="CX481" s="86"/>
      <c r="CY481" s="86"/>
      <c r="CZ481" s="86"/>
      <c r="DA481" s="86"/>
      <c r="DB481" s="86"/>
      <c r="DC481" s="86"/>
      <c r="DD481" s="86"/>
      <c r="DE481" s="86"/>
    </row>
    <row r="482" spans="34:109" hidden="1">
      <c r="AH482" s="84"/>
      <c r="AI482" s="84"/>
      <c r="AJ482" s="84"/>
      <c r="AK482" s="84"/>
      <c r="AL482" s="40" t="str">
        <f t="shared" si="14"/>
        <v/>
      </c>
      <c r="AM482" s="40" t="str">
        <f t="shared" si="15"/>
        <v/>
      </c>
      <c r="AO482" s="84"/>
      <c r="AP482" s="36">
        <v>480</v>
      </c>
      <c r="AQ482" s="85"/>
      <c r="AR482" s="85"/>
      <c r="AS482" s="85"/>
      <c r="AT482" s="85"/>
      <c r="AU482" s="85"/>
      <c r="AV482" s="85"/>
      <c r="AW482" s="85"/>
      <c r="AX482" s="85"/>
      <c r="AY482" s="85"/>
      <c r="AZ482" s="85"/>
      <c r="BA482" s="85"/>
      <c r="BB482" s="85"/>
      <c r="BC482" s="85"/>
      <c r="BD482" s="85"/>
      <c r="BE482" s="85"/>
      <c r="BF482" s="85"/>
      <c r="BG482" s="85"/>
      <c r="BH482" s="85"/>
      <c r="BI482" s="85"/>
      <c r="BJ482" s="44" t="s">
        <v>4763</v>
      </c>
      <c r="BK482" s="85"/>
      <c r="BL482" s="85"/>
      <c r="BM482" s="85"/>
      <c r="BN482" s="85"/>
      <c r="BO482" s="85"/>
      <c r="BP482" s="85"/>
      <c r="BQ482" s="85"/>
      <c r="BR482" s="85"/>
      <c r="BS482" s="85"/>
      <c r="BT482" s="85"/>
      <c r="BU482" s="85"/>
      <c r="BV482" s="85"/>
      <c r="BW482" s="84"/>
      <c r="BX482" s="84"/>
      <c r="BY482" s="84"/>
      <c r="BZ482" s="86"/>
      <c r="CA482" s="86"/>
      <c r="CB482" s="86"/>
      <c r="CC482" s="86"/>
      <c r="CD482" s="86"/>
      <c r="CE482" s="86"/>
      <c r="CF482" s="86"/>
      <c r="CG482" s="86"/>
      <c r="CH482" s="86"/>
      <c r="CI482" s="86"/>
      <c r="CJ482" s="86"/>
      <c r="CK482" s="86"/>
      <c r="CL482" s="86"/>
      <c r="CM482" s="86"/>
      <c r="CN482" s="86"/>
      <c r="CO482" s="86"/>
      <c r="CP482" s="86"/>
      <c r="CQ482" s="86"/>
      <c r="CR482" s="86"/>
      <c r="CS482" s="46" t="s">
        <v>4764</v>
      </c>
      <c r="CT482" s="86"/>
      <c r="CU482" s="86"/>
      <c r="CV482" s="86"/>
      <c r="CW482" s="86"/>
      <c r="CX482" s="86"/>
      <c r="CY482" s="86"/>
      <c r="CZ482" s="86"/>
      <c r="DA482" s="86"/>
      <c r="DB482" s="86"/>
      <c r="DC482" s="86"/>
      <c r="DD482" s="86"/>
      <c r="DE482" s="86"/>
    </row>
    <row r="483" spans="34:109" hidden="1">
      <c r="AH483" s="84"/>
      <c r="AI483" s="84"/>
      <c r="AJ483" s="84"/>
      <c r="AK483" s="84"/>
      <c r="AL483" s="40" t="str">
        <f t="shared" si="14"/>
        <v/>
      </c>
      <c r="AM483" s="40" t="str">
        <f t="shared" si="15"/>
        <v/>
      </c>
      <c r="AO483" s="84"/>
      <c r="AP483" s="36">
        <v>481</v>
      </c>
      <c r="AQ483" s="85"/>
      <c r="AR483" s="85"/>
      <c r="AS483" s="85"/>
      <c r="AT483" s="85"/>
      <c r="AU483" s="85"/>
      <c r="AV483" s="85"/>
      <c r="AW483" s="85"/>
      <c r="AX483" s="85"/>
      <c r="AY483" s="85"/>
      <c r="AZ483" s="85"/>
      <c r="BA483" s="85"/>
      <c r="BB483" s="85"/>
      <c r="BC483" s="85"/>
      <c r="BD483" s="85"/>
      <c r="BE483" s="85"/>
      <c r="BF483" s="85"/>
      <c r="BG483" s="85"/>
      <c r="BH483" s="85"/>
      <c r="BI483" s="85"/>
      <c r="BJ483" s="44" t="s">
        <v>4765</v>
      </c>
      <c r="BK483" s="85"/>
      <c r="BL483" s="85"/>
      <c r="BM483" s="85"/>
      <c r="BN483" s="85"/>
      <c r="BO483" s="85"/>
      <c r="BP483" s="85"/>
      <c r="BQ483" s="85"/>
      <c r="BR483" s="85"/>
      <c r="BS483" s="85"/>
      <c r="BT483" s="85"/>
      <c r="BU483" s="85"/>
      <c r="BV483" s="85"/>
      <c r="BW483" s="84"/>
      <c r="BX483" s="84"/>
      <c r="BY483" s="84"/>
      <c r="BZ483" s="86"/>
      <c r="CA483" s="86"/>
      <c r="CB483" s="86"/>
      <c r="CC483" s="86"/>
      <c r="CD483" s="86"/>
      <c r="CE483" s="86"/>
      <c r="CF483" s="86"/>
      <c r="CG483" s="86"/>
      <c r="CH483" s="86"/>
      <c r="CI483" s="86"/>
      <c r="CJ483" s="86"/>
      <c r="CK483" s="86"/>
      <c r="CL483" s="86"/>
      <c r="CM483" s="86"/>
      <c r="CN483" s="86"/>
      <c r="CO483" s="86"/>
      <c r="CP483" s="86"/>
      <c r="CQ483" s="86"/>
      <c r="CR483" s="86"/>
      <c r="CS483" s="46" t="s">
        <v>4766</v>
      </c>
      <c r="CT483" s="86"/>
      <c r="CU483" s="86"/>
      <c r="CV483" s="86"/>
      <c r="CW483" s="86"/>
      <c r="CX483" s="86"/>
      <c r="CY483" s="86"/>
      <c r="CZ483" s="86"/>
      <c r="DA483" s="86"/>
      <c r="DB483" s="86"/>
      <c r="DC483" s="86"/>
      <c r="DD483" s="86"/>
      <c r="DE483" s="86"/>
    </row>
    <row r="484" spans="34:109" hidden="1">
      <c r="AH484" s="84"/>
      <c r="AI484" s="84"/>
      <c r="AJ484" s="84"/>
      <c r="AK484" s="84"/>
      <c r="AL484" s="40" t="str">
        <f t="shared" si="14"/>
        <v/>
      </c>
      <c r="AM484" s="40" t="str">
        <f t="shared" si="15"/>
        <v/>
      </c>
      <c r="AO484" s="84"/>
      <c r="AP484" s="36">
        <v>482</v>
      </c>
      <c r="AQ484" s="85"/>
      <c r="AR484" s="85"/>
      <c r="AS484" s="85"/>
      <c r="AT484" s="85"/>
      <c r="AU484" s="85"/>
      <c r="AV484" s="85"/>
      <c r="AW484" s="85"/>
      <c r="AX484" s="85"/>
      <c r="AY484" s="85"/>
      <c r="AZ484" s="85"/>
      <c r="BA484" s="85"/>
      <c r="BB484" s="85"/>
      <c r="BC484" s="85"/>
      <c r="BD484" s="85"/>
      <c r="BE484" s="85"/>
      <c r="BF484" s="85"/>
      <c r="BG484" s="85"/>
      <c r="BH484" s="85"/>
      <c r="BI484" s="85"/>
      <c r="BJ484" s="44" t="s">
        <v>4767</v>
      </c>
      <c r="BK484" s="85"/>
      <c r="BL484" s="85"/>
      <c r="BM484" s="85"/>
      <c r="BN484" s="85"/>
      <c r="BO484" s="85"/>
      <c r="BP484" s="85"/>
      <c r="BQ484" s="85"/>
      <c r="BR484" s="85"/>
      <c r="BS484" s="85"/>
      <c r="BT484" s="85"/>
      <c r="BU484" s="85"/>
      <c r="BV484" s="85"/>
      <c r="BW484" s="84"/>
      <c r="BX484" s="84"/>
      <c r="BY484" s="84"/>
      <c r="BZ484" s="86"/>
      <c r="CA484" s="86"/>
      <c r="CB484" s="86"/>
      <c r="CC484" s="86"/>
      <c r="CD484" s="86"/>
      <c r="CE484" s="86"/>
      <c r="CF484" s="86"/>
      <c r="CG484" s="86"/>
      <c r="CH484" s="86"/>
      <c r="CI484" s="86"/>
      <c r="CJ484" s="86"/>
      <c r="CK484" s="86"/>
      <c r="CL484" s="86"/>
      <c r="CM484" s="86"/>
      <c r="CN484" s="86"/>
      <c r="CO484" s="86"/>
      <c r="CP484" s="86"/>
      <c r="CQ484" s="86"/>
      <c r="CR484" s="86"/>
      <c r="CS484" s="46" t="s">
        <v>4768</v>
      </c>
      <c r="CT484" s="86"/>
      <c r="CU484" s="86"/>
      <c r="CV484" s="86"/>
      <c r="CW484" s="86"/>
      <c r="CX484" s="86"/>
      <c r="CY484" s="86"/>
      <c r="CZ484" s="86"/>
      <c r="DA484" s="86"/>
      <c r="DB484" s="86"/>
      <c r="DC484" s="86"/>
      <c r="DD484" s="86"/>
      <c r="DE484" s="86"/>
    </row>
    <row r="485" spans="34:109" hidden="1">
      <c r="AH485" s="84"/>
      <c r="AI485" s="84"/>
      <c r="AJ485" s="84"/>
      <c r="AK485" s="84"/>
      <c r="AL485" s="40" t="str">
        <f t="shared" si="14"/>
        <v/>
      </c>
      <c r="AM485" s="40" t="str">
        <f t="shared" si="15"/>
        <v/>
      </c>
      <c r="AO485" s="84"/>
      <c r="AP485" s="36">
        <v>483</v>
      </c>
      <c r="AQ485" s="85"/>
      <c r="AR485" s="85"/>
      <c r="AS485" s="85"/>
      <c r="AT485" s="85"/>
      <c r="AU485" s="85"/>
      <c r="AV485" s="85"/>
      <c r="AW485" s="85"/>
      <c r="AX485" s="85"/>
      <c r="AY485" s="85"/>
      <c r="AZ485" s="85"/>
      <c r="BA485" s="85"/>
      <c r="BB485" s="85"/>
      <c r="BC485" s="85"/>
      <c r="BD485" s="85"/>
      <c r="BE485" s="85"/>
      <c r="BF485" s="85"/>
      <c r="BG485" s="85"/>
      <c r="BH485" s="85"/>
      <c r="BI485" s="85"/>
      <c r="BJ485" s="44" t="s">
        <v>4769</v>
      </c>
      <c r="BK485" s="85"/>
      <c r="BL485" s="85"/>
      <c r="BM485" s="85"/>
      <c r="BN485" s="85"/>
      <c r="BO485" s="85"/>
      <c r="BP485" s="85"/>
      <c r="BQ485" s="85"/>
      <c r="BR485" s="85"/>
      <c r="BS485" s="85"/>
      <c r="BT485" s="85"/>
      <c r="BU485" s="85"/>
      <c r="BV485" s="85"/>
      <c r="BW485" s="84"/>
      <c r="BX485" s="84"/>
      <c r="BY485" s="84"/>
      <c r="BZ485" s="86"/>
      <c r="CA485" s="86"/>
      <c r="CB485" s="86"/>
      <c r="CC485" s="86"/>
      <c r="CD485" s="86"/>
      <c r="CE485" s="86"/>
      <c r="CF485" s="86"/>
      <c r="CG485" s="86"/>
      <c r="CH485" s="86"/>
      <c r="CI485" s="86"/>
      <c r="CJ485" s="86"/>
      <c r="CK485" s="86"/>
      <c r="CL485" s="86"/>
      <c r="CM485" s="86"/>
      <c r="CN485" s="86"/>
      <c r="CO485" s="86"/>
      <c r="CP485" s="86"/>
      <c r="CQ485" s="86"/>
      <c r="CR485" s="86"/>
      <c r="CS485" s="46" t="s">
        <v>4770</v>
      </c>
      <c r="CT485" s="86"/>
      <c r="CU485" s="86"/>
      <c r="CV485" s="86"/>
      <c r="CW485" s="86"/>
      <c r="CX485" s="86"/>
      <c r="CY485" s="86"/>
      <c r="CZ485" s="86"/>
      <c r="DA485" s="86"/>
      <c r="DB485" s="86"/>
      <c r="DC485" s="86"/>
      <c r="DD485" s="86"/>
      <c r="DE485" s="86"/>
    </row>
    <row r="486" spans="34:109" hidden="1">
      <c r="AH486" s="84"/>
      <c r="AI486" s="84"/>
      <c r="AJ486" s="84"/>
      <c r="AK486" s="84"/>
      <c r="AL486" s="40" t="str">
        <f t="shared" si="14"/>
        <v/>
      </c>
      <c r="AM486" s="40" t="str">
        <f t="shared" si="15"/>
        <v/>
      </c>
      <c r="AO486" s="84"/>
      <c r="AP486" s="36">
        <v>484</v>
      </c>
      <c r="AQ486" s="85"/>
      <c r="AR486" s="85"/>
      <c r="AS486" s="85"/>
      <c r="AT486" s="85"/>
      <c r="AU486" s="85"/>
      <c r="AV486" s="85"/>
      <c r="AW486" s="85"/>
      <c r="AX486" s="85"/>
      <c r="AY486" s="85"/>
      <c r="AZ486" s="85"/>
      <c r="BA486" s="85"/>
      <c r="BB486" s="85"/>
      <c r="BC486" s="85"/>
      <c r="BD486" s="85"/>
      <c r="BE486" s="85"/>
      <c r="BF486" s="85"/>
      <c r="BG486" s="85"/>
      <c r="BH486" s="85"/>
      <c r="BI486" s="85"/>
      <c r="BJ486" s="44" t="s">
        <v>4771</v>
      </c>
      <c r="BK486" s="85"/>
      <c r="BL486" s="85"/>
      <c r="BM486" s="85"/>
      <c r="BN486" s="85"/>
      <c r="BO486" s="85"/>
      <c r="BP486" s="85"/>
      <c r="BQ486" s="85"/>
      <c r="BR486" s="85"/>
      <c r="BS486" s="85"/>
      <c r="BT486" s="85"/>
      <c r="BU486" s="85"/>
      <c r="BV486" s="85"/>
      <c r="BW486" s="84"/>
      <c r="BX486" s="84"/>
      <c r="BY486" s="84"/>
      <c r="BZ486" s="86"/>
      <c r="CA486" s="86"/>
      <c r="CB486" s="86"/>
      <c r="CC486" s="86"/>
      <c r="CD486" s="86"/>
      <c r="CE486" s="86"/>
      <c r="CF486" s="86"/>
      <c r="CG486" s="86"/>
      <c r="CH486" s="86"/>
      <c r="CI486" s="86"/>
      <c r="CJ486" s="86"/>
      <c r="CK486" s="86"/>
      <c r="CL486" s="86"/>
      <c r="CM486" s="86"/>
      <c r="CN486" s="86"/>
      <c r="CO486" s="86"/>
      <c r="CP486" s="86"/>
      <c r="CQ486" s="86"/>
      <c r="CR486" s="86"/>
      <c r="CS486" s="46" t="s">
        <v>4772</v>
      </c>
      <c r="CT486" s="86"/>
      <c r="CU486" s="86"/>
      <c r="CV486" s="86"/>
      <c r="CW486" s="86"/>
      <c r="CX486" s="86"/>
      <c r="CY486" s="86"/>
      <c r="CZ486" s="86"/>
      <c r="DA486" s="86"/>
      <c r="DB486" s="86"/>
      <c r="DC486" s="86"/>
      <c r="DD486" s="86"/>
      <c r="DE486" s="86"/>
    </row>
    <row r="487" spans="34:109" hidden="1">
      <c r="AH487" s="84"/>
      <c r="AI487" s="84"/>
      <c r="AJ487" s="84"/>
      <c r="AK487" s="84"/>
      <c r="AL487" s="40" t="str">
        <f t="shared" si="14"/>
        <v/>
      </c>
      <c r="AM487" s="40" t="str">
        <f t="shared" si="15"/>
        <v/>
      </c>
      <c r="AO487" s="84"/>
      <c r="AP487" s="36">
        <v>485</v>
      </c>
      <c r="AQ487" s="85"/>
      <c r="AR487" s="85"/>
      <c r="AS487" s="85"/>
      <c r="AT487" s="85"/>
      <c r="AU487" s="85"/>
      <c r="AV487" s="85"/>
      <c r="AW487" s="85"/>
      <c r="AX487" s="85"/>
      <c r="AY487" s="85"/>
      <c r="AZ487" s="85"/>
      <c r="BA487" s="85"/>
      <c r="BB487" s="85"/>
      <c r="BC487" s="85"/>
      <c r="BD487" s="85"/>
      <c r="BE487" s="85"/>
      <c r="BF487" s="85"/>
      <c r="BG487" s="85"/>
      <c r="BH487" s="85"/>
      <c r="BI487" s="85"/>
      <c r="BJ487" s="44" t="s">
        <v>4773</v>
      </c>
      <c r="BK487" s="85"/>
      <c r="BL487" s="85"/>
      <c r="BM487" s="85"/>
      <c r="BN487" s="85"/>
      <c r="BO487" s="85"/>
      <c r="BP487" s="85"/>
      <c r="BQ487" s="85"/>
      <c r="BR487" s="85"/>
      <c r="BS487" s="85"/>
      <c r="BT487" s="85"/>
      <c r="BU487" s="85"/>
      <c r="BV487" s="85"/>
      <c r="BW487" s="84"/>
      <c r="BX487" s="84"/>
      <c r="BY487" s="84"/>
      <c r="BZ487" s="86"/>
      <c r="CA487" s="86"/>
      <c r="CB487" s="86"/>
      <c r="CC487" s="86"/>
      <c r="CD487" s="86"/>
      <c r="CE487" s="86"/>
      <c r="CF487" s="86"/>
      <c r="CG487" s="86"/>
      <c r="CH487" s="86"/>
      <c r="CI487" s="86"/>
      <c r="CJ487" s="86"/>
      <c r="CK487" s="86"/>
      <c r="CL487" s="86"/>
      <c r="CM487" s="86"/>
      <c r="CN487" s="86"/>
      <c r="CO487" s="86"/>
      <c r="CP487" s="86"/>
      <c r="CQ487" s="86"/>
      <c r="CR487" s="86"/>
      <c r="CS487" s="46" t="s">
        <v>4774</v>
      </c>
      <c r="CT487" s="86"/>
      <c r="CU487" s="86"/>
      <c r="CV487" s="86"/>
      <c r="CW487" s="86"/>
      <c r="CX487" s="86"/>
      <c r="CY487" s="86"/>
      <c r="CZ487" s="86"/>
      <c r="DA487" s="86"/>
      <c r="DB487" s="86"/>
      <c r="DC487" s="86"/>
      <c r="DD487" s="86"/>
      <c r="DE487" s="86"/>
    </row>
    <row r="488" spans="34:109" hidden="1">
      <c r="AH488" s="84"/>
      <c r="AI488" s="84"/>
      <c r="AJ488" s="84"/>
      <c r="AK488" s="84"/>
      <c r="AL488" s="40" t="str">
        <f t="shared" si="14"/>
        <v/>
      </c>
      <c r="AM488" s="40" t="str">
        <f t="shared" si="15"/>
        <v/>
      </c>
      <c r="AO488" s="84"/>
      <c r="AP488" s="36">
        <v>486</v>
      </c>
      <c r="AQ488" s="85"/>
      <c r="AR488" s="85"/>
      <c r="AS488" s="85"/>
      <c r="AT488" s="85"/>
      <c r="AU488" s="85"/>
      <c r="AV488" s="85"/>
      <c r="AW488" s="85"/>
      <c r="AX488" s="85"/>
      <c r="AY488" s="85"/>
      <c r="AZ488" s="85"/>
      <c r="BA488" s="85"/>
      <c r="BB488" s="85"/>
      <c r="BC488" s="85"/>
      <c r="BD488" s="85"/>
      <c r="BE488" s="85"/>
      <c r="BF488" s="85"/>
      <c r="BG488" s="85"/>
      <c r="BH488" s="85"/>
      <c r="BI488" s="85"/>
      <c r="BJ488" s="44" t="s">
        <v>4775</v>
      </c>
      <c r="BK488" s="85"/>
      <c r="BL488" s="85"/>
      <c r="BM488" s="85"/>
      <c r="BN488" s="85"/>
      <c r="BO488" s="85"/>
      <c r="BP488" s="85"/>
      <c r="BQ488" s="85"/>
      <c r="BR488" s="85"/>
      <c r="BS488" s="85"/>
      <c r="BT488" s="85"/>
      <c r="BU488" s="85"/>
      <c r="BV488" s="85"/>
      <c r="BW488" s="84"/>
      <c r="BX488" s="84"/>
      <c r="BY488" s="84"/>
      <c r="BZ488" s="86"/>
      <c r="CA488" s="86"/>
      <c r="CB488" s="86"/>
      <c r="CC488" s="86"/>
      <c r="CD488" s="86"/>
      <c r="CE488" s="86"/>
      <c r="CF488" s="86"/>
      <c r="CG488" s="86"/>
      <c r="CH488" s="86"/>
      <c r="CI488" s="86"/>
      <c r="CJ488" s="86"/>
      <c r="CK488" s="86"/>
      <c r="CL488" s="86"/>
      <c r="CM488" s="86"/>
      <c r="CN488" s="86"/>
      <c r="CO488" s="86"/>
      <c r="CP488" s="86"/>
      <c r="CQ488" s="86"/>
      <c r="CR488" s="86"/>
      <c r="CS488" s="46" t="s">
        <v>4776</v>
      </c>
      <c r="CT488" s="86"/>
      <c r="CU488" s="86"/>
      <c r="CV488" s="86"/>
      <c r="CW488" s="86"/>
      <c r="CX488" s="86"/>
      <c r="CY488" s="86"/>
      <c r="CZ488" s="86"/>
      <c r="DA488" s="86"/>
      <c r="DB488" s="86"/>
      <c r="DC488" s="86"/>
      <c r="DD488" s="86"/>
      <c r="DE488" s="86"/>
    </row>
    <row r="489" spans="34:109" hidden="1">
      <c r="AH489" s="84"/>
      <c r="AI489" s="84"/>
      <c r="AJ489" s="84"/>
      <c r="AK489" s="84"/>
      <c r="AL489" s="40" t="str">
        <f t="shared" si="14"/>
        <v/>
      </c>
      <c r="AM489" s="40" t="str">
        <f t="shared" si="15"/>
        <v/>
      </c>
      <c r="AO489" s="84"/>
      <c r="AP489" s="36">
        <v>487</v>
      </c>
      <c r="AQ489" s="85"/>
      <c r="AR489" s="85"/>
      <c r="AS489" s="85"/>
      <c r="AT489" s="85"/>
      <c r="AU489" s="85"/>
      <c r="AV489" s="85"/>
      <c r="AW489" s="85"/>
      <c r="AX489" s="85"/>
      <c r="AY489" s="85"/>
      <c r="AZ489" s="85"/>
      <c r="BA489" s="85"/>
      <c r="BB489" s="85"/>
      <c r="BC489" s="85"/>
      <c r="BD489" s="85"/>
      <c r="BE489" s="85"/>
      <c r="BF489" s="85"/>
      <c r="BG489" s="85"/>
      <c r="BH489" s="85"/>
      <c r="BI489" s="85"/>
      <c r="BJ489" s="44" t="s">
        <v>4777</v>
      </c>
      <c r="BK489" s="85"/>
      <c r="BL489" s="85"/>
      <c r="BM489" s="85"/>
      <c r="BN489" s="85"/>
      <c r="BO489" s="85"/>
      <c r="BP489" s="85"/>
      <c r="BQ489" s="85"/>
      <c r="BR489" s="85"/>
      <c r="BS489" s="85"/>
      <c r="BT489" s="85"/>
      <c r="BU489" s="85"/>
      <c r="BV489" s="85"/>
      <c r="BW489" s="84"/>
      <c r="BX489" s="84"/>
      <c r="BY489" s="84"/>
      <c r="BZ489" s="86"/>
      <c r="CA489" s="86"/>
      <c r="CB489" s="86"/>
      <c r="CC489" s="86"/>
      <c r="CD489" s="86"/>
      <c r="CE489" s="86"/>
      <c r="CF489" s="86"/>
      <c r="CG489" s="86"/>
      <c r="CH489" s="86"/>
      <c r="CI489" s="86"/>
      <c r="CJ489" s="86"/>
      <c r="CK489" s="86"/>
      <c r="CL489" s="86"/>
      <c r="CM489" s="86"/>
      <c r="CN489" s="86"/>
      <c r="CO489" s="86"/>
      <c r="CP489" s="86"/>
      <c r="CQ489" s="86"/>
      <c r="CR489" s="86"/>
      <c r="CS489" s="46" t="s">
        <v>4778</v>
      </c>
      <c r="CT489" s="86"/>
      <c r="CU489" s="86"/>
      <c r="CV489" s="86"/>
      <c r="CW489" s="86"/>
      <c r="CX489" s="86"/>
      <c r="CY489" s="86"/>
      <c r="CZ489" s="86"/>
      <c r="DA489" s="86"/>
      <c r="DB489" s="86"/>
      <c r="DC489" s="86"/>
      <c r="DD489" s="86"/>
      <c r="DE489" s="86"/>
    </row>
    <row r="490" spans="34:109" hidden="1">
      <c r="AH490" s="84"/>
      <c r="AI490" s="84"/>
      <c r="AJ490" s="84"/>
      <c r="AK490" s="84"/>
      <c r="AL490" s="40" t="str">
        <f t="shared" si="14"/>
        <v/>
      </c>
      <c r="AM490" s="40" t="str">
        <f t="shared" si="15"/>
        <v/>
      </c>
      <c r="AO490" s="84"/>
      <c r="AP490" s="36">
        <v>488</v>
      </c>
      <c r="AQ490" s="85"/>
      <c r="AR490" s="85"/>
      <c r="AS490" s="85"/>
      <c r="AT490" s="85"/>
      <c r="AU490" s="85"/>
      <c r="AV490" s="85"/>
      <c r="AW490" s="85"/>
      <c r="AX490" s="85"/>
      <c r="AY490" s="85"/>
      <c r="AZ490" s="85"/>
      <c r="BA490" s="85"/>
      <c r="BB490" s="85"/>
      <c r="BC490" s="85"/>
      <c r="BD490" s="85"/>
      <c r="BE490" s="85"/>
      <c r="BF490" s="85"/>
      <c r="BG490" s="85"/>
      <c r="BH490" s="85"/>
      <c r="BI490" s="85"/>
      <c r="BJ490" s="44" t="s">
        <v>4779</v>
      </c>
      <c r="BK490" s="85"/>
      <c r="BL490" s="85"/>
      <c r="BM490" s="85"/>
      <c r="BN490" s="85"/>
      <c r="BO490" s="85"/>
      <c r="BP490" s="85"/>
      <c r="BQ490" s="85"/>
      <c r="BR490" s="85"/>
      <c r="BS490" s="85"/>
      <c r="BT490" s="85"/>
      <c r="BU490" s="85"/>
      <c r="BV490" s="85"/>
      <c r="BW490" s="84"/>
      <c r="BX490" s="84"/>
      <c r="BY490" s="84"/>
      <c r="BZ490" s="86"/>
      <c r="CA490" s="86"/>
      <c r="CB490" s="86"/>
      <c r="CC490" s="86"/>
      <c r="CD490" s="86"/>
      <c r="CE490" s="86"/>
      <c r="CF490" s="86"/>
      <c r="CG490" s="86"/>
      <c r="CH490" s="86"/>
      <c r="CI490" s="86"/>
      <c r="CJ490" s="86"/>
      <c r="CK490" s="86"/>
      <c r="CL490" s="86"/>
      <c r="CM490" s="86"/>
      <c r="CN490" s="86"/>
      <c r="CO490" s="86"/>
      <c r="CP490" s="86"/>
      <c r="CQ490" s="86"/>
      <c r="CR490" s="86"/>
      <c r="CS490" s="46" t="s">
        <v>4780</v>
      </c>
      <c r="CT490" s="86"/>
      <c r="CU490" s="86"/>
      <c r="CV490" s="86"/>
      <c r="CW490" s="86"/>
      <c r="CX490" s="86"/>
      <c r="CY490" s="86"/>
      <c r="CZ490" s="86"/>
      <c r="DA490" s="86"/>
      <c r="DB490" s="86"/>
      <c r="DC490" s="86"/>
      <c r="DD490" s="86"/>
      <c r="DE490" s="86"/>
    </row>
    <row r="491" spans="34:109" hidden="1">
      <c r="AH491" s="84"/>
      <c r="AI491" s="84"/>
      <c r="AJ491" s="84"/>
      <c r="AK491" s="84"/>
      <c r="AL491" s="40" t="str">
        <f t="shared" si="14"/>
        <v/>
      </c>
      <c r="AM491" s="40" t="str">
        <f t="shared" si="15"/>
        <v/>
      </c>
      <c r="AO491" s="84"/>
      <c r="AP491" s="36">
        <v>489</v>
      </c>
      <c r="AQ491" s="85"/>
      <c r="AR491" s="85"/>
      <c r="AS491" s="85"/>
      <c r="AT491" s="85"/>
      <c r="AU491" s="85"/>
      <c r="AV491" s="85"/>
      <c r="AW491" s="85"/>
      <c r="AX491" s="85"/>
      <c r="AY491" s="85"/>
      <c r="AZ491" s="85"/>
      <c r="BA491" s="85"/>
      <c r="BB491" s="85"/>
      <c r="BC491" s="85"/>
      <c r="BD491" s="85"/>
      <c r="BE491" s="85"/>
      <c r="BF491" s="85"/>
      <c r="BG491" s="85"/>
      <c r="BH491" s="85"/>
      <c r="BI491" s="85"/>
      <c r="BJ491" s="44" t="s">
        <v>4781</v>
      </c>
      <c r="BK491" s="85"/>
      <c r="BL491" s="85"/>
      <c r="BM491" s="85"/>
      <c r="BN491" s="85"/>
      <c r="BO491" s="85"/>
      <c r="BP491" s="85"/>
      <c r="BQ491" s="85"/>
      <c r="BR491" s="85"/>
      <c r="BS491" s="85"/>
      <c r="BT491" s="85"/>
      <c r="BU491" s="85"/>
      <c r="BV491" s="85"/>
      <c r="BW491" s="84"/>
      <c r="BX491" s="84"/>
      <c r="BY491" s="84"/>
      <c r="BZ491" s="86"/>
      <c r="CA491" s="86"/>
      <c r="CB491" s="86"/>
      <c r="CC491" s="86"/>
      <c r="CD491" s="86"/>
      <c r="CE491" s="86"/>
      <c r="CF491" s="86"/>
      <c r="CG491" s="86"/>
      <c r="CH491" s="86"/>
      <c r="CI491" s="86"/>
      <c r="CJ491" s="86"/>
      <c r="CK491" s="86"/>
      <c r="CL491" s="86"/>
      <c r="CM491" s="86"/>
      <c r="CN491" s="86"/>
      <c r="CO491" s="86"/>
      <c r="CP491" s="86"/>
      <c r="CQ491" s="86"/>
      <c r="CR491" s="86"/>
      <c r="CS491" s="46" t="s">
        <v>4782</v>
      </c>
      <c r="CT491" s="86"/>
      <c r="CU491" s="86"/>
      <c r="CV491" s="86"/>
      <c r="CW491" s="86"/>
      <c r="CX491" s="86"/>
      <c r="CY491" s="86"/>
      <c r="CZ491" s="86"/>
      <c r="DA491" s="86"/>
      <c r="DB491" s="86"/>
      <c r="DC491" s="86"/>
      <c r="DD491" s="86"/>
      <c r="DE491" s="86"/>
    </row>
    <row r="492" spans="34:109" hidden="1">
      <c r="AH492" s="84"/>
      <c r="AI492" s="84"/>
      <c r="AJ492" s="84"/>
      <c r="AK492" s="84"/>
      <c r="AL492" s="40" t="str">
        <f t="shared" si="14"/>
        <v/>
      </c>
      <c r="AM492" s="40" t="str">
        <f t="shared" si="15"/>
        <v/>
      </c>
      <c r="AO492" s="84"/>
      <c r="AP492" s="36">
        <v>490</v>
      </c>
      <c r="AQ492" s="85"/>
      <c r="AR492" s="85"/>
      <c r="AS492" s="85"/>
      <c r="AT492" s="85"/>
      <c r="AU492" s="85"/>
      <c r="AV492" s="85"/>
      <c r="AW492" s="85"/>
      <c r="AX492" s="85"/>
      <c r="AY492" s="85"/>
      <c r="AZ492" s="85"/>
      <c r="BA492" s="85"/>
      <c r="BB492" s="85"/>
      <c r="BC492" s="85"/>
      <c r="BD492" s="85"/>
      <c r="BE492" s="85"/>
      <c r="BF492" s="85"/>
      <c r="BG492" s="85"/>
      <c r="BH492" s="85"/>
      <c r="BI492" s="85"/>
      <c r="BJ492" s="44" t="s">
        <v>4783</v>
      </c>
      <c r="BK492" s="85"/>
      <c r="BL492" s="85"/>
      <c r="BM492" s="85"/>
      <c r="BN492" s="85"/>
      <c r="BO492" s="85"/>
      <c r="BP492" s="85"/>
      <c r="BQ492" s="85"/>
      <c r="BR492" s="85"/>
      <c r="BS492" s="85"/>
      <c r="BT492" s="85"/>
      <c r="BU492" s="85"/>
      <c r="BV492" s="85"/>
      <c r="BW492" s="84"/>
      <c r="BX492" s="84"/>
      <c r="BY492" s="84"/>
      <c r="BZ492" s="86"/>
      <c r="CA492" s="86"/>
      <c r="CB492" s="86"/>
      <c r="CC492" s="86"/>
      <c r="CD492" s="86"/>
      <c r="CE492" s="86"/>
      <c r="CF492" s="86"/>
      <c r="CG492" s="86"/>
      <c r="CH492" s="86"/>
      <c r="CI492" s="86"/>
      <c r="CJ492" s="86"/>
      <c r="CK492" s="86"/>
      <c r="CL492" s="86"/>
      <c r="CM492" s="86"/>
      <c r="CN492" s="86"/>
      <c r="CO492" s="86"/>
      <c r="CP492" s="86"/>
      <c r="CQ492" s="86"/>
      <c r="CR492" s="86"/>
      <c r="CS492" s="46" t="s">
        <v>4784</v>
      </c>
      <c r="CT492" s="86"/>
      <c r="CU492" s="86"/>
      <c r="CV492" s="86"/>
      <c r="CW492" s="86"/>
      <c r="CX492" s="86"/>
      <c r="CY492" s="86"/>
      <c r="CZ492" s="86"/>
      <c r="DA492" s="86"/>
      <c r="DB492" s="86"/>
      <c r="DC492" s="86"/>
      <c r="DD492" s="86"/>
      <c r="DE492" s="86"/>
    </row>
    <row r="493" spans="34:109" hidden="1">
      <c r="AH493" s="36"/>
      <c r="AI493" s="36"/>
      <c r="AJ493" s="36"/>
      <c r="AK493" s="36"/>
      <c r="AL493" s="40" t="str">
        <f t="shared" si="14"/>
        <v/>
      </c>
      <c r="AM493" s="40" t="str">
        <f t="shared" si="15"/>
        <v/>
      </c>
      <c r="AO493" s="36"/>
      <c r="AP493" s="36">
        <v>491</v>
      </c>
      <c r="AQ493" s="44"/>
      <c r="AR493" s="44"/>
      <c r="AS493" s="44"/>
      <c r="AT493" s="44"/>
      <c r="AU493" s="44"/>
      <c r="AV493" s="44"/>
      <c r="AW493" s="44"/>
      <c r="AX493" s="44"/>
      <c r="AY493" s="44"/>
      <c r="AZ493" s="44"/>
      <c r="BA493" s="44"/>
      <c r="BB493" s="44"/>
      <c r="BC493" s="44"/>
      <c r="BD493" s="44"/>
      <c r="BE493" s="44"/>
      <c r="BF493" s="44"/>
      <c r="BG493" s="44"/>
      <c r="BH493" s="44"/>
      <c r="BI493" s="44"/>
      <c r="BJ493" s="44" t="s">
        <v>4785</v>
      </c>
      <c r="BK493" s="44"/>
      <c r="BL493" s="44"/>
      <c r="BM493" s="44"/>
      <c r="BN493" s="44"/>
      <c r="BO493" s="44"/>
      <c r="BP493" s="44"/>
      <c r="BQ493" s="44"/>
      <c r="BR493" s="44"/>
      <c r="BS493" s="44"/>
      <c r="BT493" s="44"/>
      <c r="BU493" s="44"/>
      <c r="BV493" s="44"/>
      <c r="BW493" s="36"/>
      <c r="BX493" s="36"/>
      <c r="BY493" s="36"/>
      <c r="BZ493" s="46"/>
      <c r="CA493" s="46"/>
      <c r="CB493" s="46"/>
      <c r="CC493" s="46"/>
      <c r="CD493" s="46"/>
      <c r="CE493" s="46"/>
      <c r="CF493" s="46"/>
      <c r="CG493" s="46"/>
      <c r="CH493" s="46"/>
      <c r="CI493" s="46"/>
      <c r="CJ493" s="46"/>
      <c r="CK493" s="46"/>
      <c r="CL493" s="46"/>
      <c r="CM493" s="46"/>
      <c r="CN493" s="46"/>
      <c r="CO493" s="46"/>
      <c r="CP493" s="46"/>
      <c r="CQ493" s="46"/>
      <c r="CR493" s="46"/>
      <c r="CS493" s="46" t="s">
        <v>4786</v>
      </c>
      <c r="CT493" s="46"/>
      <c r="CU493" s="46"/>
      <c r="CV493" s="46"/>
      <c r="CW493" s="46"/>
      <c r="CX493" s="46"/>
      <c r="CY493" s="46"/>
      <c r="CZ493" s="46"/>
      <c r="DA493" s="46"/>
      <c r="DB493" s="46"/>
      <c r="DC493" s="46"/>
      <c r="DD493" s="46"/>
      <c r="DE493" s="46"/>
    </row>
    <row r="494" spans="34:109" hidden="1">
      <c r="AH494" s="84"/>
      <c r="AI494" s="84"/>
      <c r="AJ494" s="84"/>
      <c r="AK494" s="84"/>
      <c r="AL494" s="40" t="str">
        <f t="shared" si="14"/>
        <v/>
      </c>
      <c r="AM494" s="40" t="str">
        <f t="shared" si="15"/>
        <v/>
      </c>
      <c r="AO494" s="84"/>
      <c r="AP494" s="36">
        <v>492</v>
      </c>
      <c r="AQ494" s="85"/>
      <c r="AR494" s="85"/>
      <c r="AS494" s="85"/>
      <c r="AT494" s="85"/>
      <c r="AU494" s="85"/>
      <c r="AV494" s="85"/>
      <c r="AW494" s="85"/>
      <c r="AX494" s="85"/>
      <c r="AY494" s="85"/>
      <c r="AZ494" s="85"/>
      <c r="BA494" s="85"/>
      <c r="BB494" s="85"/>
      <c r="BC494" s="85"/>
      <c r="BD494" s="85"/>
      <c r="BE494" s="85"/>
      <c r="BF494" s="85"/>
      <c r="BG494" s="85"/>
      <c r="BH494" s="85"/>
      <c r="BI494" s="85"/>
      <c r="BJ494" s="44" t="s">
        <v>4787</v>
      </c>
      <c r="BK494" s="85"/>
      <c r="BL494" s="85"/>
      <c r="BM494" s="85"/>
      <c r="BN494" s="85"/>
      <c r="BO494" s="85"/>
      <c r="BP494" s="85"/>
      <c r="BQ494" s="85"/>
      <c r="BR494" s="85"/>
      <c r="BS494" s="85"/>
      <c r="BT494" s="85"/>
      <c r="BU494" s="85"/>
      <c r="BV494" s="85"/>
      <c r="BW494" s="84"/>
      <c r="BX494" s="84"/>
      <c r="BY494" s="84"/>
      <c r="BZ494" s="86"/>
      <c r="CA494" s="86"/>
      <c r="CB494" s="86"/>
      <c r="CC494" s="86"/>
      <c r="CD494" s="86"/>
      <c r="CE494" s="86"/>
      <c r="CF494" s="86"/>
      <c r="CG494" s="86"/>
      <c r="CH494" s="86"/>
      <c r="CI494" s="86"/>
      <c r="CJ494" s="86"/>
      <c r="CK494" s="86"/>
      <c r="CL494" s="86"/>
      <c r="CM494" s="86"/>
      <c r="CN494" s="86"/>
      <c r="CO494" s="86"/>
      <c r="CP494" s="86"/>
      <c r="CQ494" s="86"/>
      <c r="CR494" s="86"/>
      <c r="CS494" s="46" t="s">
        <v>4788</v>
      </c>
      <c r="CT494" s="86"/>
      <c r="CU494" s="86"/>
      <c r="CV494" s="86"/>
      <c r="CW494" s="86"/>
      <c r="CX494" s="86"/>
      <c r="CY494" s="86"/>
      <c r="CZ494" s="86"/>
      <c r="DA494" s="86"/>
      <c r="DB494" s="86"/>
      <c r="DC494" s="86"/>
      <c r="DD494" s="86"/>
      <c r="DE494" s="86"/>
    </row>
    <row r="495" spans="34:109" hidden="1">
      <c r="AH495" s="84"/>
      <c r="AI495" s="84"/>
      <c r="AJ495" s="84"/>
      <c r="AK495" s="84"/>
      <c r="AL495" s="40" t="str">
        <f t="shared" si="14"/>
        <v/>
      </c>
      <c r="AM495" s="40" t="str">
        <f t="shared" si="15"/>
        <v/>
      </c>
      <c r="AO495" s="84"/>
      <c r="AP495" s="36">
        <v>493</v>
      </c>
      <c r="AQ495" s="85"/>
      <c r="AR495" s="85"/>
      <c r="AS495" s="85"/>
      <c r="AT495" s="85"/>
      <c r="AU495" s="85"/>
      <c r="AV495" s="85"/>
      <c r="AW495" s="85"/>
      <c r="AX495" s="85"/>
      <c r="AY495" s="85"/>
      <c r="AZ495" s="85"/>
      <c r="BA495" s="85"/>
      <c r="BB495" s="85"/>
      <c r="BC495" s="85"/>
      <c r="BD495" s="85"/>
      <c r="BE495" s="85"/>
      <c r="BF495" s="85"/>
      <c r="BG495" s="85"/>
      <c r="BH495" s="85"/>
      <c r="BI495" s="85"/>
      <c r="BJ495" s="44" t="s">
        <v>4789</v>
      </c>
      <c r="BK495" s="85"/>
      <c r="BL495" s="85"/>
      <c r="BM495" s="85"/>
      <c r="BN495" s="85"/>
      <c r="BO495" s="85"/>
      <c r="BP495" s="85"/>
      <c r="BQ495" s="85"/>
      <c r="BR495" s="85"/>
      <c r="BS495" s="85"/>
      <c r="BT495" s="85"/>
      <c r="BU495" s="85"/>
      <c r="BV495" s="85"/>
      <c r="BW495" s="84"/>
      <c r="BX495" s="84"/>
      <c r="BY495" s="84"/>
      <c r="BZ495" s="86"/>
      <c r="CA495" s="86"/>
      <c r="CB495" s="86"/>
      <c r="CC495" s="86"/>
      <c r="CD495" s="86"/>
      <c r="CE495" s="86"/>
      <c r="CF495" s="86"/>
      <c r="CG495" s="86"/>
      <c r="CH495" s="86"/>
      <c r="CI495" s="86"/>
      <c r="CJ495" s="86"/>
      <c r="CK495" s="86"/>
      <c r="CL495" s="86"/>
      <c r="CM495" s="86"/>
      <c r="CN495" s="86"/>
      <c r="CO495" s="86"/>
      <c r="CP495" s="86"/>
      <c r="CQ495" s="86"/>
      <c r="CR495" s="86"/>
      <c r="CS495" s="46" t="s">
        <v>4790</v>
      </c>
      <c r="CT495" s="86"/>
      <c r="CU495" s="86"/>
      <c r="CV495" s="86"/>
      <c r="CW495" s="86"/>
      <c r="CX495" s="86"/>
      <c r="CY495" s="86"/>
      <c r="CZ495" s="86"/>
      <c r="DA495" s="86"/>
      <c r="DB495" s="86"/>
      <c r="DC495" s="86"/>
      <c r="DD495" s="86"/>
      <c r="DE495" s="86"/>
    </row>
    <row r="496" spans="34:109" hidden="1">
      <c r="AH496" s="84"/>
      <c r="AI496" s="84"/>
      <c r="AJ496" s="84"/>
      <c r="AK496" s="84"/>
      <c r="AL496" s="40" t="str">
        <f t="shared" si="14"/>
        <v/>
      </c>
      <c r="AM496" s="40" t="str">
        <f t="shared" si="15"/>
        <v/>
      </c>
      <c r="AO496" s="84"/>
      <c r="AP496" s="36">
        <v>494</v>
      </c>
      <c r="AQ496" s="85"/>
      <c r="AR496" s="85"/>
      <c r="AS496" s="85"/>
      <c r="AT496" s="85"/>
      <c r="AU496" s="85"/>
      <c r="AV496" s="85"/>
      <c r="AW496" s="85"/>
      <c r="AX496" s="85"/>
      <c r="AY496" s="85"/>
      <c r="AZ496" s="85"/>
      <c r="BA496" s="85"/>
      <c r="BB496" s="85"/>
      <c r="BC496" s="85"/>
      <c r="BD496" s="85"/>
      <c r="BE496" s="85"/>
      <c r="BF496" s="85"/>
      <c r="BG496" s="85"/>
      <c r="BH496" s="85"/>
      <c r="BI496" s="85"/>
      <c r="BJ496" s="44" t="s">
        <v>4791</v>
      </c>
      <c r="BK496" s="85"/>
      <c r="BL496" s="85"/>
      <c r="BM496" s="85"/>
      <c r="BN496" s="85"/>
      <c r="BO496" s="85"/>
      <c r="BP496" s="85"/>
      <c r="BQ496" s="85"/>
      <c r="BR496" s="85"/>
      <c r="BS496" s="85"/>
      <c r="BT496" s="85"/>
      <c r="BU496" s="85"/>
      <c r="BV496" s="85"/>
      <c r="BW496" s="84"/>
      <c r="BX496" s="84"/>
      <c r="BY496" s="84"/>
      <c r="BZ496" s="86"/>
      <c r="CA496" s="86"/>
      <c r="CB496" s="86"/>
      <c r="CC496" s="86"/>
      <c r="CD496" s="86"/>
      <c r="CE496" s="86"/>
      <c r="CF496" s="86"/>
      <c r="CG496" s="86"/>
      <c r="CH496" s="86"/>
      <c r="CI496" s="86"/>
      <c r="CJ496" s="86"/>
      <c r="CK496" s="86"/>
      <c r="CL496" s="86"/>
      <c r="CM496" s="86"/>
      <c r="CN496" s="86"/>
      <c r="CO496" s="86"/>
      <c r="CP496" s="86"/>
      <c r="CQ496" s="86"/>
      <c r="CR496" s="86"/>
      <c r="CS496" s="46" t="s">
        <v>4792</v>
      </c>
      <c r="CT496" s="86"/>
      <c r="CU496" s="86"/>
      <c r="CV496" s="86"/>
      <c r="CW496" s="86"/>
      <c r="CX496" s="86"/>
      <c r="CY496" s="86"/>
      <c r="CZ496" s="86"/>
      <c r="DA496" s="86"/>
      <c r="DB496" s="86"/>
      <c r="DC496" s="86"/>
      <c r="DD496" s="86"/>
      <c r="DE496" s="86"/>
    </row>
    <row r="497" spans="34:109" hidden="1">
      <c r="AH497" s="84"/>
      <c r="AI497" s="84"/>
      <c r="AJ497" s="84"/>
      <c r="AK497" s="84"/>
      <c r="AL497" s="40" t="str">
        <f t="shared" si="14"/>
        <v/>
      </c>
      <c r="AM497" s="40" t="str">
        <f t="shared" si="15"/>
        <v/>
      </c>
      <c r="AO497" s="84"/>
      <c r="AP497" s="36">
        <v>495</v>
      </c>
      <c r="AQ497" s="85"/>
      <c r="AR497" s="85"/>
      <c r="AS497" s="85"/>
      <c r="AT497" s="85"/>
      <c r="AU497" s="85"/>
      <c r="AV497" s="85"/>
      <c r="AW497" s="85"/>
      <c r="AX497" s="85"/>
      <c r="AY497" s="85"/>
      <c r="AZ497" s="85"/>
      <c r="BA497" s="85"/>
      <c r="BB497" s="85"/>
      <c r="BC497" s="85"/>
      <c r="BD497" s="85"/>
      <c r="BE497" s="85"/>
      <c r="BF497" s="85"/>
      <c r="BG497" s="85"/>
      <c r="BH497" s="85"/>
      <c r="BI497" s="85"/>
      <c r="BJ497" s="44" t="s">
        <v>4793</v>
      </c>
      <c r="BK497" s="85"/>
      <c r="BL497" s="85"/>
      <c r="BM497" s="85"/>
      <c r="BN497" s="85"/>
      <c r="BO497" s="85"/>
      <c r="BP497" s="85"/>
      <c r="BQ497" s="85"/>
      <c r="BR497" s="85"/>
      <c r="BS497" s="85"/>
      <c r="BT497" s="85"/>
      <c r="BU497" s="85"/>
      <c r="BV497" s="85"/>
      <c r="BW497" s="84"/>
      <c r="BX497" s="84"/>
      <c r="BY497" s="84"/>
      <c r="BZ497" s="86"/>
      <c r="CA497" s="86"/>
      <c r="CB497" s="86"/>
      <c r="CC497" s="86"/>
      <c r="CD497" s="86"/>
      <c r="CE497" s="86"/>
      <c r="CF497" s="86"/>
      <c r="CG497" s="86"/>
      <c r="CH497" s="86"/>
      <c r="CI497" s="86"/>
      <c r="CJ497" s="86"/>
      <c r="CK497" s="86"/>
      <c r="CL497" s="86"/>
      <c r="CM497" s="86"/>
      <c r="CN497" s="86"/>
      <c r="CO497" s="86"/>
      <c r="CP497" s="86"/>
      <c r="CQ497" s="86"/>
      <c r="CR497" s="86"/>
      <c r="CS497" s="46" t="s">
        <v>4794</v>
      </c>
      <c r="CT497" s="86"/>
      <c r="CU497" s="86"/>
      <c r="CV497" s="86"/>
      <c r="CW497" s="86"/>
      <c r="CX497" s="86"/>
      <c r="CY497" s="86"/>
      <c r="CZ497" s="86"/>
      <c r="DA497" s="86"/>
      <c r="DB497" s="86"/>
      <c r="DC497" s="86"/>
      <c r="DD497" s="86"/>
      <c r="DE497" s="86"/>
    </row>
    <row r="498" spans="34:109" hidden="1">
      <c r="AH498" s="84"/>
      <c r="AI498" s="84"/>
      <c r="AJ498" s="84"/>
      <c r="AK498" s="84"/>
      <c r="AL498" s="40" t="str">
        <f t="shared" si="14"/>
        <v/>
      </c>
      <c r="AM498" s="40" t="str">
        <f t="shared" si="15"/>
        <v/>
      </c>
      <c r="AO498" s="84"/>
      <c r="AP498" s="36">
        <v>496</v>
      </c>
      <c r="AQ498" s="85"/>
      <c r="AR498" s="85"/>
      <c r="AS498" s="85"/>
      <c r="AT498" s="85"/>
      <c r="AU498" s="85"/>
      <c r="AV498" s="85"/>
      <c r="AW498" s="85"/>
      <c r="AX498" s="85"/>
      <c r="AY498" s="85"/>
      <c r="AZ498" s="85"/>
      <c r="BA498" s="85"/>
      <c r="BB498" s="85"/>
      <c r="BC498" s="85"/>
      <c r="BD498" s="85"/>
      <c r="BE498" s="85"/>
      <c r="BF498" s="85"/>
      <c r="BG498" s="85"/>
      <c r="BH498" s="85"/>
      <c r="BI498" s="85"/>
      <c r="BJ498" s="44" t="s">
        <v>4795</v>
      </c>
      <c r="BK498" s="85"/>
      <c r="BL498" s="85"/>
      <c r="BM498" s="85"/>
      <c r="BN498" s="85"/>
      <c r="BO498" s="85"/>
      <c r="BP498" s="85"/>
      <c r="BQ498" s="85"/>
      <c r="BR498" s="85"/>
      <c r="BS498" s="85"/>
      <c r="BT498" s="85"/>
      <c r="BU498" s="85"/>
      <c r="BV498" s="85"/>
      <c r="BW498" s="84"/>
      <c r="BX498" s="84"/>
      <c r="BY498" s="84"/>
      <c r="BZ498" s="86"/>
      <c r="CA498" s="86"/>
      <c r="CB498" s="86"/>
      <c r="CC498" s="86"/>
      <c r="CD498" s="86"/>
      <c r="CE498" s="86"/>
      <c r="CF498" s="86"/>
      <c r="CG498" s="86"/>
      <c r="CH498" s="86"/>
      <c r="CI498" s="86"/>
      <c r="CJ498" s="86"/>
      <c r="CK498" s="86"/>
      <c r="CL498" s="86"/>
      <c r="CM498" s="86"/>
      <c r="CN498" s="86"/>
      <c r="CO498" s="86"/>
      <c r="CP498" s="86"/>
      <c r="CQ498" s="86"/>
      <c r="CR498" s="86"/>
      <c r="CS498" s="46" t="s">
        <v>4796</v>
      </c>
      <c r="CT498" s="86"/>
      <c r="CU498" s="86"/>
      <c r="CV498" s="86"/>
      <c r="CW498" s="86"/>
      <c r="CX498" s="86"/>
      <c r="CY498" s="86"/>
      <c r="CZ498" s="86"/>
      <c r="DA498" s="86"/>
      <c r="DB498" s="86"/>
      <c r="DC498" s="86"/>
      <c r="DD498" s="86"/>
      <c r="DE498" s="86"/>
    </row>
    <row r="499" spans="34:109" hidden="1">
      <c r="AH499" s="84"/>
      <c r="AI499" s="84"/>
      <c r="AJ499" s="84"/>
      <c r="AK499" s="84"/>
      <c r="AL499" s="40" t="str">
        <f t="shared" si="14"/>
        <v/>
      </c>
      <c r="AM499" s="40" t="str">
        <f t="shared" si="15"/>
        <v/>
      </c>
      <c r="AO499" s="84"/>
      <c r="AP499" s="36">
        <v>497</v>
      </c>
      <c r="AQ499" s="85"/>
      <c r="AR499" s="85"/>
      <c r="AS499" s="85"/>
      <c r="AT499" s="85"/>
      <c r="AU499" s="85"/>
      <c r="AV499" s="85"/>
      <c r="AW499" s="85"/>
      <c r="AX499" s="85"/>
      <c r="AY499" s="85"/>
      <c r="AZ499" s="85"/>
      <c r="BA499" s="85"/>
      <c r="BB499" s="85"/>
      <c r="BC499" s="85"/>
      <c r="BD499" s="85"/>
      <c r="BE499" s="85"/>
      <c r="BF499" s="85"/>
      <c r="BG499" s="85"/>
      <c r="BH499" s="85"/>
      <c r="BI499" s="85"/>
      <c r="BJ499" s="44" t="s">
        <v>4797</v>
      </c>
      <c r="BK499" s="85"/>
      <c r="BL499" s="85"/>
      <c r="BM499" s="85"/>
      <c r="BN499" s="85"/>
      <c r="BO499" s="85"/>
      <c r="BP499" s="85"/>
      <c r="BQ499" s="85"/>
      <c r="BR499" s="85"/>
      <c r="BS499" s="85"/>
      <c r="BT499" s="85"/>
      <c r="BU499" s="85"/>
      <c r="BV499" s="85"/>
      <c r="BW499" s="84"/>
      <c r="BX499" s="84"/>
      <c r="BY499" s="84"/>
      <c r="BZ499" s="86"/>
      <c r="CA499" s="86"/>
      <c r="CB499" s="86"/>
      <c r="CC499" s="86"/>
      <c r="CD499" s="86"/>
      <c r="CE499" s="86"/>
      <c r="CF499" s="86"/>
      <c r="CG499" s="86"/>
      <c r="CH499" s="86"/>
      <c r="CI499" s="86"/>
      <c r="CJ499" s="86"/>
      <c r="CK499" s="86"/>
      <c r="CL499" s="86"/>
      <c r="CM499" s="86"/>
      <c r="CN499" s="86"/>
      <c r="CO499" s="86"/>
      <c r="CP499" s="86"/>
      <c r="CQ499" s="86"/>
      <c r="CR499" s="86"/>
      <c r="CS499" s="46" t="s">
        <v>4798</v>
      </c>
      <c r="CT499" s="86"/>
      <c r="CU499" s="86"/>
      <c r="CV499" s="86"/>
      <c r="CW499" s="86"/>
      <c r="CX499" s="86"/>
      <c r="CY499" s="86"/>
      <c r="CZ499" s="86"/>
      <c r="DA499" s="86"/>
      <c r="DB499" s="86"/>
      <c r="DC499" s="86"/>
      <c r="DD499" s="86"/>
      <c r="DE499" s="86"/>
    </row>
    <row r="500" spans="34:109" hidden="1">
      <c r="AH500" s="84"/>
      <c r="AI500" s="84"/>
      <c r="AJ500" s="84"/>
      <c r="AK500" s="84"/>
      <c r="AL500" s="40" t="str">
        <f t="shared" si="14"/>
        <v/>
      </c>
      <c r="AM500" s="40" t="str">
        <f t="shared" si="15"/>
        <v/>
      </c>
      <c r="AO500" s="84"/>
      <c r="AP500" s="36">
        <v>498</v>
      </c>
      <c r="AQ500" s="85"/>
      <c r="AR500" s="85"/>
      <c r="AS500" s="85"/>
      <c r="AT500" s="85"/>
      <c r="AU500" s="85"/>
      <c r="AV500" s="85"/>
      <c r="AW500" s="85"/>
      <c r="AX500" s="85"/>
      <c r="AY500" s="85"/>
      <c r="AZ500" s="85"/>
      <c r="BA500" s="85"/>
      <c r="BB500" s="85"/>
      <c r="BC500" s="85"/>
      <c r="BD500" s="85"/>
      <c r="BE500" s="85"/>
      <c r="BF500" s="85"/>
      <c r="BG500" s="85"/>
      <c r="BH500" s="85"/>
      <c r="BI500" s="85"/>
      <c r="BJ500" s="44" t="s">
        <v>4799</v>
      </c>
      <c r="BK500" s="85"/>
      <c r="BL500" s="85"/>
      <c r="BM500" s="85"/>
      <c r="BN500" s="85"/>
      <c r="BO500" s="85"/>
      <c r="BP500" s="85"/>
      <c r="BQ500" s="85"/>
      <c r="BR500" s="85"/>
      <c r="BS500" s="85"/>
      <c r="BT500" s="85"/>
      <c r="BU500" s="85"/>
      <c r="BV500" s="85"/>
      <c r="BW500" s="84"/>
      <c r="BX500" s="84"/>
      <c r="BY500" s="84"/>
      <c r="BZ500" s="86"/>
      <c r="CA500" s="86"/>
      <c r="CB500" s="86"/>
      <c r="CC500" s="86"/>
      <c r="CD500" s="86"/>
      <c r="CE500" s="86"/>
      <c r="CF500" s="86"/>
      <c r="CG500" s="86"/>
      <c r="CH500" s="86"/>
      <c r="CI500" s="86"/>
      <c r="CJ500" s="86"/>
      <c r="CK500" s="86"/>
      <c r="CL500" s="86"/>
      <c r="CM500" s="86"/>
      <c r="CN500" s="86"/>
      <c r="CO500" s="86"/>
      <c r="CP500" s="86"/>
      <c r="CQ500" s="86"/>
      <c r="CR500" s="86"/>
      <c r="CS500" s="46" t="s">
        <v>4800</v>
      </c>
      <c r="CT500" s="86"/>
      <c r="CU500" s="86"/>
      <c r="CV500" s="86"/>
      <c r="CW500" s="86"/>
      <c r="CX500" s="86"/>
      <c r="CY500" s="86"/>
      <c r="CZ500" s="86"/>
      <c r="DA500" s="86"/>
      <c r="DB500" s="86"/>
      <c r="DC500" s="86"/>
      <c r="DD500" s="86"/>
      <c r="DE500" s="86"/>
    </row>
    <row r="501" spans="34:109" hidden="1">
      <c r="AH501" s="84"/>
      <c r="AI501" s="84"/>
      <c r="AJ501" s="84"/>
      <c r="AK501" s="84"/>
      <c r="AL501" s="40" t="str">
        <f t="shared" si="14"/>
        <v/>
      </c>
      <c r="AM501" s="40" t="str">
        <f t="shared" si="15"/>
        <v/>
      </c>
      <c r="AO501" s="84"/>
      <c r="AP501" s="36">
        <v>499</v>
      </c>
      <c r="AQ501" s="85"/>
      <c r="AR501" s="85"/>
      <c r="AS501" s="85"/>
      <c r="AT501" s="85"/>
      <c r="AU501" s="85"/>
      <c r="AV501" s="85"/>
      <c r="AW501" s="85"/>
      <c r="AX501" s="85"/>
      <c r="AY501" s="85"/>
      <c r="AZ501" s="85"/>
      <c r="BA501" s="85"/>
      <c r="BB501" s="85"/>
      <c r="BC501" s="85"/>
      <c r="BD501" s="85"/>
      <c r="BE501" s="85"/>
      <c r="BF501" s="85"/>
      <c r="BG501" s="85"/>
      <c r="BH501" s="85"/>
      <c r="BI501" s="85"/>
      <c r="BJ501" s="44" t="s">
        <v>4801</v>
      </c>
      <c r="BK501" s="85"/>
      <c r="BL501" s="85"/>
      <c r="BM501" s="85"/>
      <c r="BN501" s="85"/>
      <c r="BO501" s="85"/>
      <c r="BP501" s="85"/>
      <c r="BQ501" s="85"/>
      <c r="BR501" s="85"/>
      <c r="BS501" s="85"/>
      <c r="BT501" s="85"/>
      <c r="BU501" s="85"/>
      <c r="BV501" s="85"/>
      <c r="BW501" s="84"/>
      <c r="BX501" s="84"/>
      <c r="BY501" s="84"/>
      <c r="BZ501" s="86"/>
      <c r="CA501" s="86"/>
      <c r="CB501" s="86"/>
      <c r="CC501" s="86"/>
      <c r="CD501" s="86"/>
      <c r="CE501" s="86"/>
      <c r="CF501" s="86"/>
      <c r="CG501" s="86"/>
      <c r="CH501" s="86"/>
      <c r="CI501" s="86"/>
      <c r="CJ501" s="86"/>
      <c r="CK501" s="86"/>
      <c r="CL501" s="86"/>
      <c r="CM501" s="86"/>
      <c r="CN501" s="86"/>
      <c r="CO501" s="86"/>
      <c r="CP501" s="86"/>
      <c r="CQ501" s="86"/>
      <c r="CR501" s="86"/>
      <c r="CS501" s="46" t="s">
        <v>4802</v>
      </c>
      <c r="CT501" s="86"/>
      <c r="CU501" s="86"/>
      <c r="CV501" s="86"/>
      <c r="CW501" s="86"/>
      <c r="CX501" s="86"/>
      <c r="CY501" s="86"/>
      <c r="CZ501" s="86"/>
      <c r="DA501" s="86"/>
      <c r="DB501" s="86"/>
      <c r="DC501" s="86"/>
      <c r="DD501" s="86"/>
      <c r="DE501" s="86"/>
    </row>
    <row r="502" spans="34:109" hidden="1">
      <c r="AH502" s="84"/>
      <c r="AI502" s="84"/>
      <c r="AJ502" s="84"/>
      <c r="AK502" s="84"/>
      <c r="AL502" s="40" t="str">
        <f t="shared" si="14"/>
        <v/>
      </c>
      <c r="AM502" s="40" t="str">
        <f t="shared" si="15"/>
        <v/>
      </c>
      <c r="AO502" s="84"/>
      <c r="AP502" s="36">
        <v>500</v>
      </c>
      <c r="AQ502" s="85"/>
      <c r="AR502" s="85"/>
      <c r="AS502" s="85"/>
      <c r="AT502" s="85"/>
      <c r="AU502" s="85"/>
      <c r="AV502" s="85"/>
      <c r="AW502" s="85"/>
      <c r="AX502" s="85"/>
      <c r="AY502" s="85"/>
      <c r="AZ502" s="85"/>
      <c r="BA502" s="85"/>
      <c r="BB502" s="85"/>
      <c r="BC502" s="85"/>
      <c r="BD502" s="85"/>
      <c r="BE502" s="85"/>
      <c r="BF502" s="85"/>
      <c r="BG502" s="85"/>
      <c r="BH502" s="85"/>
      <c r="BI502" s="85"/>
      <c r="BJ502" s="44" t="s">
        <v>4803</v>
      </c>
      <c r="BK502" s="85"/>
      <c r="BL502" s="85"/>
      <c r="BM502" s="85"/>
      <c r="BN502" s="85"/>
      <c r="BO502" s="85"/>
      <c r="BP502" s="85"/>
      <c r="BQ502" s="85"/>
      <c r="BR502" s="85"/>
      <c r="BS502" s="85"/>
      <c r="BT502" s="85"/>
      <c r="BU502" s="85"/>
      <c r="BV502" s="85"/>
      <c r="BW502" s="84"/>
      <c r="BX502" s="84"/>
      <c r="BY502" s="84"/>
      <c r="BZ502" s="86"/>
      <c r="CA502" s="86"/>
      <c r="CB502" s="86"/>
      <c r="CC502" s="86"/>
      <c r="CD502" s="86"/>
      <c r="CE502" s="86"/>
      <c r="CF502" s="86"/>
      <c r="CG502" s="86"/>
      <c r="CH502" s="86"/>
      <c r="CI502" s="86"/>
      <c r="CJ502" s="86"/>
      <c r="CK502" s="86"/>
      <c r="CL502" s="86"/>
      <c r="CM502" s="86"/>
      <c r="CN502" s="86"/>
      <c r="CO502" s="86"/>
      <c r="CP502" s="86"/>
      <c r="CQ502" s="86"/>
      <c r="CR502" s="86"/>
      <c r="CS502" s="46" t="s">
        <v>4804</v>
      </c>
      <c r="CT502" s="86"/>
      <c r="CU502" s="86"/>
      <c r="CV502" s="86"/>
      <c r="CW502" s="86"/>
      <c r="CX502" s="86"/>
      <c r="CY502" s="86"/>
      <c r="CZ502" s="86"/>
      <c r="DA502" s="86"/>
      <c r="DB502" s="86"/>
      <c r="DC502" s="86"/>
      <c r="DD502" s="86"/>
      <c r="DE502" s="86"/>
    </row>
    <row r="503" spans="34:109" hidden="1">
      <c r="AH503" s="84"/>
      <c r="AI503" s="84"/>
      <c r="AJ503" s="84"/>
      <c r="AK503" s="84"/>
      <c r="AL503" s="40" t="str">
        <f t="shared" si="14"/>
        <v/>
      </c>
      <c r="AM503" s="40" t="str">
        <f t="shared" si="15"/>
        <v/>
      </c>
      <c r="AO503" s="84"/>
      <c r="AP503" s="36">
        <v>501</v>
      </c>
      <c r="AQ503" s="85"/>
      <c r="AR503" s="85"/>
      <c r="AS503" s="85"/>
      <c r="AT503" s="85"/>
      <c r="AU503" s="85"/>
      <c r="AV503" s="85"/>
      <c r="AW503" s="85"/>
      <c r="AX503" s="85"/>
      <c r="AY503" s="85"/>
      <c r="AZ503" s="85"/>
      <c r="BA503" s="85"/>
      <c r="BB503" s="85"/>
      <c r="BC503" s="85"/>
      <c r="BD503" s="85"/>
      <c r="BE503" s="85"/>
      <c r="BF503" s="85"/>
      <c r="BG503" s="85"/>
      <c r="BH503" s="85"/>
      <c r="BI503" s="85"/>
      <c r="BJ503" s="44" t="s">
        <v>4805</v>
      </c>
      <c r="BK503" s="85"/>
      <c r="BL503" s="85"/>
      <c r="BM503" s="85"/>
      <c r="BN503" s="85"/>
      <c r="BO503" s="85"/>
      <c r="BP503" s="85"/>
      <c r="BQ503" s="85"/>
      <c r="BR503" s="85"/>
      <c r="BS503" s="85"/>
      <c r="BT503" s="85"/>
      <c r="BU503" s="85"/>
      <c r="BV503" s="85"/>
      <c r="BW503" s="84"/>
      <c r="BX503" s="84"/>
      <c r="BY503" s="84"/>
      <c r="BZ503" s="86"/>
      <c r="CA503" s="86"/>
      <c r="CB503" s="86"/>
      <c r="CC503" s="86"/>
      <c r="CD503" s="86"/>
      <c r="CE503" s="86"/>
      <c r="CF503" s="86"/>
      <c r="CG503" s="86"/>
      <c r="CH503" s="86"/>
      <c r="CI503" s="86"/>
      <c r="CJ503" s="86"/>
      <c r="CK503" s="86"/>
      <c r="CL503" s="86"/>
      <c r="CM503" s="86"/>
      <c r="CN503" s="86"/>
      <c r="CO503" s="86"/>
      <c r="CP503" s="86"/>
      <c r="CQ503" s="86"/>
      <c r="CR503" s="86"/>
      <c r="CS503" s="46" t="s">
        <v>4806</v>
      </c>
      <c r="CT503" s="86"/>
      <c r="CU503" s="86"/>
      <c r="CV503" s="86"/>
      <c r="CW503" s="86"/>
      <c r="CX503" s="86"/>
      <c r="CY503" s="86"/>
      <c r="CZ503" s="86"/>
      <c r="DA503" s="86"/>
      <c r="DB503" s="86"/>
      <c r="DC503" s="86"/>
      <c r="DD503" s="86"/>
      <c r="DE503" s="86"/>
    </row>
    <row r="504" spans="34:109" hidden="1">
      <c r="AH504" s="84"/>
      <c r="AI504" s="84"/>
      <c r="AJ504" s="84"/>
      <c r="AK504" s="84"/>
      <c r="AL504" s="40" t="str">
        <f t="shared" si="14"/>
        <v/>
      </c>
      <c r="AM504" s="40" t="str">
        <f t="shared" si="15"/>
        <v/>
      </c>
      <c r="AO504" s="84"/>
      <c r="AP504" s="36">
        <v>502</v>
      </c>
      <c r="AQ504" s="85"/>
      <c r="AR504" s="85"/>
      <c r="AS504" s="85"/>
      <c r="AT504" s="85"/>
      <c r="AU504" s="85"/>
      <c r="AV504" s="85"/>
      <c r="AW504" s="85"/>
      <c r="AX504" s="85"/>
      <c r="AY504" s="85"/>
      <c r="AZ504" s="85"/>
      <c r="BA504" s="85"/>
      <c r="BB504" s="85"/>
      <c r="BC504" s="85"/>
      <c r="BD504" s="85"/>
      <c r="BE504" s="85"/>
      <c r="BF504" s="85"/>
      <c r="BG504" s="85"/>
      <c r="BH504" s="85"/>
      <c r="BI504" s="85"/>
      <c r="BJ504" s="44" t="s">
        <v>4807</v>
      </c>
      <c r="BK504" s="85"/>
      <c r="BL504" s="85"/>
      <c r="BM504" s="85"/>
      <c r="BN504" s="85"/>
      <c r="BO504" s="85"/>
      <c r="BP504" s="85"/>
      <c r="BQ504" s="85"/>
      <c r="BR504" s="85"/>
      <c r="BS504" s="85"/>
      <c r="BT504" s="85"/>
      <c r="BU504" s="85"/>
      <c r="BV504" s="85"/>
      <c r="BW504" s="84"/>
      <c r="BX504" s="84"/>
      <c r="BY504" s="84"/>
      <c r="BZ504" s="86"/>
      <c r="CA504" s="86"/>
      <c r="CB504" s="86"/>
      <c r="CC504" s="86"/>
      <c r="CD504" s="86"/>
      <c r="CE504" s="86"/>
      <c r="CF504" s="86"/>
      <c r="CG504" s="86"/>
      <c r="CH504" s="86"/>
      <c r="CI504" s="86"/>
      <c r="CJ504" s="86"/>
      <c r="CK504" s="86"/>
      <c r="CL504" s="86"/>
      <c r="CM504" s="86"/>
      <c r="CN504" s="86"/>
      <c r="CO504" s="86"/>
      <c r="CP504" s="86"/>
      <c r="CQ504" s="86"/>
      <c r="CR504" s="86"/>
      <c r="CS504" s="46" t="s">
        <v>4808</v>
      </c>
      <c r="CT504" s="86"/>
      <c r="CU504" s="86"/>
      <c r="CV504" s="86"/>
      <c r="CW504" s="86"/>
      <c r="CX504" s="86"/>
      <c r="CY504" s="86"/>
      <c r="CZ504" s="86"/>
      <c r="DA504" s="86"/>
      <c r="DB504" s="86"/>
      <c r="DC504" s="86"/>
      <c r="DD504" s="86"/>
      <c r="DE504" s="86"/>
    </row>
    <row r="505" spans="34:109" hidden="1">
      <c r="AH505" s="84"/>
      <c r="AI505" s="84"/>
      <c r="AJ505" s="84"/>
      <c r="AK505" s="84"/>
      <c r="AL505" s="40" t="str">
        <f t="shared" si="14"/>
        <v/>
      </c>
      <c r="AM505" s="40" t="str">
        <f t="shared" si="15"/>
        <v/>
      </c>
      <c r="AO505" s="84"/>
      <c r="AP505" s="36">
        <v>503</v>
      </c>
      <c r="AQ505" s="85"/>
      <c r="AR505" s="85"/>
      <c r="AS505" s="85"/>
      <c r="AT505" s="85"/>
      <c r="AU505" s="85"/>
      <c r="AV505" s="85"/>
      <c r="AW505" s="85"/>
      <c r="AX505" s="85"/>
      <c r="AY505" s="85"/>
      <c r="AZ505" s="85"/>
      <c r="BA505" s="85"/>
      <c r="BB505" s="85"/>
      <c r="BC505" s="85"/>
      <c r="BD505" s="85"/>
      <c r="BE505" s="85"/>
      <c r="BF505" s="85"/>
      <c r="BG505" s="85"/>
      <c r="BH505" s="85"/>
      <c r="BI505" s="85"/>
      <c r="BJ505" s="44" t="s">
        <v>4809</v>
      </c>
      <c r="BK505" s="85"/>
      <c r="BL505" s="85"/>
      <c r="BM505" s="85"/>
      <c r="BN505" s="85"/>
      <c r="BO505" s="85"/>
      <c r="BP505" s="85"/>
      <c r="BQ505" s="85"/>
      <c r="BR505" s="85"/>
      <c r="BS505" s="85"/>
      <c r="BT505" s="85"/>
      <c r="BU505" s="85"/>
      <c r="BV505" s="85"/>
      <c r="BW505" s="84"/>
      <c r="BX505" s="84"/>
      <c r="BY505" s="84"/>
      <c r="BZ505" s="86"/>
      <c r="CA505" s="86"/>
      <c r="CB505" s="86"/>
      <c r="CC505" s="86"/>
      <c r="CD505" s="86"/>
      <c r="CE505" s="86"/>
      <c r="CF505" s="86"/>
      <c r="CG505" s="86"/>
      <c r="CH505" s="86"/>
      <c r="CI505" s="86"/>
      <c r="CJ505" s="86"/>
      <c r="CK505" s="86"/>
      <c r="CL505" s="86"/>
      <c r="CM505" s="86"/>
      <c r="CN505" s="86"/>
      <c r="CO505" s="86"/>
      <c r="CP505" s="86"/>
      <c r="CQ505" s="86"/>
      <c r="CR505" s="86"/>
      <c r="CS505" s="46" t="s">
        <v>4810</v>
      </c>
      <c r="CT505" s="86"/>
      <c r="CU505" s="86"/>
      <c r="CV505" s="86"/>
      <c r="CW505" s="86"/>
      <c r="CX505" s="86"/>
      <c r="CY505" s="86"/>
      <c r="CZ505" s="86"/>
      <c r="DA505" s="86"/>
      <c r="DB505" s="86"/>
      <c r="DC505" s="86"/>
      <c r="DD505" s="86"/>
      <c r="DE505" s="86"/>
    </row>
    <row r="506" spans="34:109" hidden="1">
      <c r="AH506" s="84"/>
      <c r="AI506" s="84"/>
      <c r="AJ506" s="84"/>
      <c r="AK506" s="84"/>
      <c r="AL506" s="40" t="str">
        <f t="shared" si="14"/>
        <v/>
      </c>
      <c r="AM506" s="40" t="str">
        <f t="shared" si="15"/>
        <v/>
      </c>
      <c r="AO506" s="84"/>
      <c r="AP506" s="36">
        <v>504</v>
      </c>
      <c r="AQ506" s="85"/>
      <c r="AR506" s="85"/>
      <c r="AS506" s="85"/>
      <c r="AT506" s="85"/>
      <c r="AU506" s="85"/>
      <c r="AV506" s="85"/>
      <c r="AW506" s="85"/>
      <c r="AX506" s="85"/>
      <c r="AY506" s="85"/>
      <c r="AZ506" s="85"/>
      <c r="BA506" s="85"/>
      <c r="BB506" s="85"/>
      <c r="BC506" s="85"/>
      <c r="BD506" s="85"/>
      <c r="BE506" s="85"/>
      <c r="BF506" s="85"/>
      <c r="BG506" s="85"/>
      <c r="BH506" s="85"/>
      <c r="BI506" s="85"/>
      <c r="BJ506" s="44" t="s">
        <v>4811</v>
      </c>
      <c r="BK506" s="85"/>
      <c r="BL506" s="85"/>
      <c r="BM506" s="85"/>
      <c r="BN506" s="85"/>
      <c r="BO506" s="85"/>
      <c r="BP506" s="85"/>
      <c r="BQ506" s="85"/>
      <c r="BR506" s="85"/>
      <c r="BS506" s="85"/>
      <c r="BT506" s="85"/>
      <c r="BU506" s="85"/>
      <c r="BV506" s="85"/>
      <c r="BW506" s="84"/>
      <c r="BX506" s="84"/>
      <c r="BY506" s="84"/>
      <c r="BZ506" s="86"/>
      <c r="CA506" s="86"/>
      <c r="CB506" s="86"/>
      <c r="CC506" s="86"/>
      <c r="CD506" s="86"/>
      <c r="CE506" s="86"/>
      <c r="CF506" s="86"/>
      <c r="CG506" s="86"/>
      <c r="CH506" s="86"/>
      <c r="CI506" s="86"/>
      <c r="CJ506" s="86"/>
      <c r="CK506" s="86"/>
      <c r="CL506" s="86"/>
      <c r="CM506" s="86"/>
      <c r="CN506" s="86"/>
      <c r="CO506" s="86"/>
      <c r="CP506" s="86"/>
      <c r="CQ506" s="86"/>
      <c r="CR506" s="86"/>
      <c r="CS506" s="46" t="s">
        <v>4812</v>
      </c>
      <c r="CT506" s="86"/>
      <c r="CU506" s="86"/>
      <c r="CV506" s="86"/>
      <c r="CW506" s="86"/>
      <c r="CX506" s="86"/>
      <c r="CY506" s="86"/>
      <c r="CZ506" s="86"/>
      <c r="DA506" s="86"/>
      <c r="DB506" s="86"/>
      <c r="DC506" s="86"/>
      <c r="DD506" s="86"/>
      <c r="DE506" s="86"/>
    </row>
    <row r="507" spans="34:109" hidden="1">
      <c r="AH507" s="84"/>
      <c r="AI507" s="84"/>
      <c r="AJ507" s="84"/>
      <c r="AK507" s="84"/>
      <c r="AL507" s="40" t="str">
        <f t="shared" si="14"/>
        <v/>
      </c>
      <c r="AM507" s="40" t="str">
        <f t="shared" si="15"/>
        <v/>
      </c>
      <c r="AO507" s="84"/>
      <c r="AP507" s="36">
        <v>505</v>
      </c>
      <c r="AQ507" s="85"/>
      <c r="AR507" s="85"/>
      <c r="AS507" s="85"/>
      <c r="AT507" s="85"/>
      <c r="AU507" s="85"/>
      <c r="AV507" s="85"/>
      <c r="AW507" s="85"/>
      <c r="AX507" s="85"/>
      <c r="AY507" s="85"/>
      <c r="AZ507" s="85"/>
      <c r="BA507" s="85"/>
      <c r="BB507" s="85"/>
      <c r="BC507" s="85"/>
      <c r="BD507" s="85"/>
      <c r="BE507" s="85"/>
      <c r="BF507" s="85"/>
      <c r="BG507" s="85"/>
      <c r="BH507" s="85"/>
      <c r="BI507" s="85"/>
      <c r="BJ507" s="44" t="s">
        <v>4813</v>
      </c>
      <c r="BK507" s="85"/>
      <c r="BL507" s="85"/>
      <c r="BM507" s="85"/>
      <c r="BN507" s="85"/>
      <c r="BO507" s="85"/>
      <c r="BP507" s="85"/>
      <c r="BQ507" s="85"/>
      <c r="BR507" s="85"/>
      <c r="BS507" s="85"/>
      <c r="BT507" s="85"/>
      <c r="BU507" s="85"/>
      <c r="BV507" s="85"/>
      <c r="BW507" s="84"/>
      <c r="BX507" s="84"/>
      <c r="BY507" s="84"/>
      <c r="BZ507" s="86"/>
      <c r="CA507" s="86"/>
      <c r="CB507" s="86"/>
      <c r="CC507" s="86"/>
      <c r="CD507" s="86"/>
      <c r="CE507" s="86"/>
      <c r="CF507" s="86"/>
      <c r="CG507" s="86"/>
      <c r="CH507" s="86"/>
      <c r="CI507" s="86"/>
      <c r="CJ507" s="86"/>
      <c r="CK507" s="86"/>
      <c r="CL507" s="86"/>
      <c r="CM507" s="86"/>
      <c r="CN507" s="86"/>
      <c r="CO507" s="86"/>
      <c r="CP507" s="86"/>
      <c r="CQ507" s="86"/>
      <c r="CR507" s="86"/>
      <c r="CS507" s="46" t="s">
        <v>4814</v>
      </c>
      <c r="CT507" s="86"/>
      <c r="CU507" s="86"/>
      <c r="CV507" s="86"/>
      <c r="CW507" s="86"/>
      <c r="CX507" s="86"/>
      <c r="CY507" s="86"/>
      <c r="CZ507" s="86"/>
      <c r="DA507" s="86"/>
      <c r="DB507" s="86"/>
      <c r="DC507" s="86"/>
      <c r="DD507" s="86"/>
      <c r="DE507" s="86"/>
    </row>
    <row r="508" spans="34:109" hidden="1">
      <c r="AH508" s="84"/>
      <c r="AI508" s="84"/>
      <c r="AJ508" s="84"/>
      <c r="AK508" s="84"/>
      <c r="AL508" s="40" t="str">
        <f t="shared" si="14"/>
        <v/>
      </c>
      <c r="AM508" s="40" t="str">
        <f t="shared" si="15"/>
        <v/>
      </c>
      <c r="AO508" s="84"/>
      <c r="AP508" s="36">
        <v>506</v>
      </c>
      <c r="AQ508" s="85"/>
      <c r="AR508" s="85"/>
      <c r="AS508" s="85"/>
      <c r="AT508" s="85"/>
      <c r="AU508" s="85"/>
      <c r="AV508" s="85"/>
      <c r="AW508" s="85"/>
      <c r="AX508" s="85"/>
      <c r="AY508" s="85"/>
      <c r="AZ508" s="85"/>
      <c r="BA508" s="85"/>
      <c r="BB508" s="85"/>
      <c r="BC508" s="85"/>
      <c r="BD508" s="85"/>
      <c r="BE508" s="85"/>
      <c r="BF508" s="85"/>
      <c r="BG508" s="85"/>
      <c r="BH508" s="85"/>
      <c r="BI508" s="85"/>
      <c r="BJ508" s="44" t="s">
        <v>4815</v>
      </c>
      <c r="BK508" s="85"/>
      <c r="BL508" s="85"/>
      <c r="BM508" s="85"/>
      <c r="BN508" s="85"/>
      <c r="BO508" s="85"/>
      <c r="BP508" s="85"/>
      <c r="BQ508" s="85"/>
      <c r="BR508" s="85"/>
      <c r="BS508" s="85"/>
      <c r="BT508" s="85"/>
      <c r="BU508" s="85"/>
      <c r="BV508" s="85"/>
      <c r="BW508" s="84"/>
      <c r="BX508" s="84"/>
      <c r="BY508" s="84"/>
      <c r="BZ508" s="86"/>
      <c r="CA508" s="86"/>
      <c r="CB508" s="86"/>
      <c r="CC508" s="86"/>
      <c r="CD508" s="86"/>
      <c r="CE508" s="86"/>
      <c r="CF508" s="86"/>
      <c r="CG508" s="86"/>
      <c r="CH508" s="86"/>
      <c r="CI508" s="86"/>
      <c r="CJ508" s="86"/>
      <c r="CK508" s="86"/>
      <c r="CL508" s="86"/>
      <c r="CM508" s="86"/>
      <c r="CN508" s="86"/>
      <c r="CO508" s="86"/>
      <c r="CP508" s="86"/>
      <c r="CQ508" s="86"/>
      <c r="CR508" s="86"/>
      <c r="CS508" s="46" t="s">
        <v>4816</v>
      </c>
      <c r="CT508" s="86"/>
      <c r="CU508" s="86"/>
      <c r="CV508" s="86"/>
      <c r="CW508" s="86"/>
      <c r="CX508" s="86"/>
      <c r="CY508" s="86"/>
      <c r="CZ508" s="86"/>
      <c r="DA508" s="86"/>
      <c r="DB508" s="86"/>
      <c r="DC508" s="86"/>
      <c r="DD508" s="86"/>
      <c r="DE508" s="86"/>
    </row>
    <row r="509" spans="34:109" hidden="1">
      <c r="AH509" s="84"/>
      <c r="AI509" s="84"/>
      <c r="AJ509" s="84"/>
      <c r="AK509" s="84"/>
      <c r="AL509" s="40" t="str">
        <f t="shared" si="14"/>
        <v/>
      </c>
      <c r="AM509" s="40" t="str">
        <f t="shared" si="15"/>
        <v/>
      </c>
      <c r="AO509" s="84"/>
      <c r="AP509" s="36">
        <v>507</v>
      </c>
      <c r="AQ509" s="85"/>
      <c r="AR509" s="85"/>
      <c r="AS509" s="85"/>
      <c r="AT509" s="85"/>
      <c r="AU509" s="85"/>
      <c r="AV509" s="85"/>
      <c r="AW509" s="85"/>
      <c r="AX509" s="85"/>
      <c r="AY509" s="85"/>
      <c r="AZ509" s="85"/>
      <c r="BA509" s="85"/>
      <c r="BB509" s="85"/>
      <c r="BC509" s="85"/>
      <c r="BD509" s="85"/>
      <c r="BE509" s="85"/>
      <c r="BF509" s="85"/>
      <c r="BG509" s="85"/>
      <c r="BH509" s="85"/>
      <c r="BI509" s="85"/>
      <c r="BJ509" s="44" t="s">
        <v>4817</v>
      </c>
      <c r="BK509" s="85"/>
      <c r="BL509" s="85"/>
      <c r="BM509" s="85"/>
      <c r="BN509" s="85"/>
      <c r="BO509" s="85"/>
      <c r="BP509" s="85"/>
      <c r="BQ509" s="85"/>
      <c r="BR509" s="85"/>
      <c r="BS509" s="85"/>
      <c r="BT509" s="85"/>
      <c r="BU509" s="85"/>
      <c r="BV509" s="85"/>
      <c r="BW509" s="84"/>
      <c r="BX509" s="84"/>
      <c r="BY509" s="84"/>
      <c r="BZ509" s="86"/>
      <c r="CA509" s="86"/>
      <c r="CB509" s="86"/>
      <c r="CC509" s="86"/>
      <c r="CD509" s="86"/>
      <c r="CE509" s="86"/>
      <c r="CF509" s="86"/>
      <c r="CG509" s="86"/>
      <c r="CH509" s="86"/>
      <c r="CI509" s="86"/>
      <c r="CJ509" s="86"/>
      <c r="CK509" s="86"/>
      <c r="CL509" s="86"/>
      <c r="CM509" s="86"/>
      <c r="CN509" s="86"/>
      <c r="CO509" s="86"/>
      <c r="CP509" s="86"/>
      <c r="CQ509" s="86"/>
      <c r="CR509" s="86"/>
      <c r="CS509" s="46" t="s">
        <v>4818</v>
      </c>
      <c r="CT509" s="86"/>
      <c r="CU509" s="86"/>
      <c r="CV509" s="86"/>
      <c r="CW509" s="86"/>
      <c r="CX509" s="86"/>
      <c r="CY509" s="86"/>
      <c r="CZ509" s="86"/>
      <c r="DA509" s="86"/>
      <c r="DB509" s="86"/>
      <c r="DC509" s="86"/>
      <c r="DD509" s="86"/>
      <c r="DE509" s="86"/>
    </row>
    <row r="510" spans="34:109" hidden="1">
      <c r="AH510" s="84"/>
      <c r="AI510" s="84"/>
      <c r="AJ510" s="84"/>
      <c r="AK510" s="84"/>
      <c r="AL510" s="40" t="str">
        <f t="shared" si="14"/>
        <v/>
      </c>
      <c r="AM510" s="40" t="str">
        <f t="shared" si="15"/>
        <v/>
      </c>
      <c r="AO510" s="84"/>
      <c r="AP510" s="36">
        <v>508</v>
      </c>
      <c r="AQ510" s="85"/>
      <c r="AR510" s="85"/>
      <c r="AS510" s="85"/>
      <c r="AT510" s="85"/>
      <c r="AU510" s="85"/>
      <c r="AV510" s="85"/>
      <c r="AW510" s="85"/>
      <c r="AX510" s="85"/>
      <c r="AY510" s="85"/>
      <c r="AZ510" s="85"/>
      <c r="BA510" s="85"/>
      <c r="BB510" s="85"/>
      <c r="BC510" s="85"/>
      <c r="BD510" s="85"/>
      <c r="BE510" s="85"/>
      <c r="BF510" s="85"/>
      <c r="BG510" s="85"/>
      <c r="BH510" s="85"/>
      <c r="BI510" s="85"/>
      <c r="BJ510" s="44" t="s">
        <v>4819</v>
      </c>
      <c r="BK510" s="85"/>
      <c r="BL510" s="85"/>
      <c r="BM510" s="85"/>
      <c r="BN510" s="85"/>
      <c r="BO510" s="85"/>
      <c r="BP510" s="85"/>
      <c r="BQ510" s="85"/>
      <c r="BR510" s="85"/>
      <c r="BS510" s="85"/>
      <c r="BT510" s="85"/>
      <c r="BU510" s="85"/>
      <c r="BV510" s="85"/>
      <c r="BW510" s="84"/>
      <c r="BX510" s="84"/>
      <c r="BY510" s="84"/>
      <c r="BZ510" s="86"/>
      <c r="CA510" s="86"/>
      <c r="CB510" s="86"/>
      <c r="CC510" s="86"/>
      <c r="CD510" s="86"/>
      <c r="CE510" s="86"/>
      <c r="CF510" s="86"/>
      <c r="CG510" s="86"/>
      <c r="CH510" s="86"/>
      <c r="CI510" s="86"/>
      <c r="CJ510" s="86"/>
      <c r="CK510" s="86"/>
      <c r="CL510" s="86"/>
      <c r="CM510" s="86"/>
      <c r="CN510" s="86"/>
      <c r="CO510" s="86"/>
      <c r="CP510" s="86"/>
      <c r="CQ510" s="86"/>
      <c r="CR510" s="86"/>
      <c r="CS510" s="46" t="s">
        <v>4820</v>
      </c>
      <c r="CT510" s="86"/>
      <c r="CU510" s="86"/>
      <c r="CV510" s="86"/>
      <c r="CW510" s="86"/>
      <c r="CX510" s="86"/>
      <c r="CY510" s="86"/>
      <c r="CZ510" s="86"/>
      <c r="DA510" s="86"/>
      <c r="DB510" s="86"/>
      <c r="DC510" s="86"/>
      <c r="DD510" s="86"/>
      <c r="DE510" s="86"/>
    </row>
    <row r="511" spans="34:109" hidden="1">
      <c r="AH511" s="84"/>
      <c r="AI511" s="84"/>
      <c r="AJ511" s="84"/>
      <c r="AK511" s="84"/>
      <c r="AL511" s="40" t="str">
        <f t="shared" si="14"/>
        <v/>
      </c>
      <c r="AM511" s="40" t="str">
        <f t="shared" si="15"/>
        <v/>
      </c>
      <c r="AO511" s="84"/>
      <c r="AP511" s="36">
        <v>509</v>
      </c>
      <c r="AQ511" s="85"/>
      <c r="AR511" s="85"/>
      <c r="AS511" s="85"/>
      <c r="AT511" s="85"/>
      <c r="AU511" s="85"/>
      <c r="AV511" s="85"/>
      <c r="AW511" s="85"/>
      <c r="AX511" s="85"/>
      <c r="AY511" s="85"/>
      <c r="AZ511" s="85"/>
      <c r="BA511" s="85"/>
      <c r="BB511" s="85"/>
      <c r="BC511" s="85"/>
      <c r="BD511" s="85"/>
      <c r="BE511" s="85"/>
      <c r="BF511" s="85"/>
      <c r="BG511" s="85"/>
      <c r="BH511" s="85"/>
      <c r="BI511" s="85"/>
      <c r="BJ511" s="44" t="s">
        <v>4821</v>
      </c>
      <c r="BK511" s="85"/>
      <c r="BL511" s="85"/>
      <c r="BM511" s="85"/>
      <c r="BN511" s="85"/>
      <c r="BO511" s="85"/>
      <c r="BP511" s="85"/>
      <c r="BQ511" s="85"/>
      <c r="BR511" s="85"/>
      <c r="BS511" s="85"/>
      <c r="BT511" s="85"/>
      <c r="BU511" s="85"/>
      <c r="BV511" s="85"/>
      <c r="BW511" s="84"/>
      <c r="BX511" s="84"/>
      <c r="BY511" s="84"/>
      <c r="BZ511" s="86"/>
      <c r="CA511" s="86"/>
      <c r="CB511" s="86"/>
      <c r="CC511" s="86"/>
      <c r="CD511" s="86"/>
      <c r="CE511" s="86"/>
      <c r="CF511" s="86"/>
      <c r="CG511" s="86"/>
      <c r="CH511" s="86"/>
      <c r="CI511" s="86"/>
      <c r="CJ511" s="86"/>
      <c r="CK511" s="86"/>
      <c r="CL511" s="86"/>
      <c r="CM511" s="86"/>
      <c r="CN511" s="86"/>
      <c r="CO511" s="86"/>
      <c r="CP511" s="86"/>
      <c r="CQ511" s="86"/>
      <c r="CR511" s="86"/>
      <c r="CS511" s="46" t="s">
        <v>4822</v>
      </c>
      <c r="CT511" s="86"/>
      <c r="CU511" s="86"/>
      <c r="CV511" s="86"/>
      <c r="CW511" s="86"/>
      <c r="CX511" s="86"/>
      <c r="CY511" s="86"/>
      <c r="CZ511" s="86"/>
      <c r="DA511" s="86"/>
      <c r="DB511" s="86"/>
      <c r="DC511" s="86"/>
      <c r="DD511" s="86"/>
      <c r="DE511" s="86"/>
    </row>
    <row r="512" spans="34:109" hidden="1">
      <c r="AH512" s="84"/>
      <c r="AI512" s="84"/>
      <c r="AJ512" s="84"/>
      <c r="AK512" s="84"/>
      <c r="AL512" s="40" t="str">
        <f t="shared" si="14"/>
        <v/>
      </c>
      <c r="AM512" s="40" t="str">
        <f t="shared" si="15"/>
        <v/>
      </c>
      <c r="AO512" s="84"/>
      <c r="AP512" s="36">
        <v>510</v>
      </c>
      <c r="AQ512" s="85"/>
      <c r="AR512" s="85"/>
      <c r="AS512" s="85"/>
      <c r="AT512" s="85"/>
      <c r="AU512" s="85"/>
      <c r="AV512" s="85"/>
      <c r="AW512" s="85"/>
      <c r="AX512" s="85"/>
      <c r="AY512" s="85"/>
      <c r="AZ512" s="85"/>
      <c r="BA512" s="85"/>
      <c r="BB512" s="85"/>
      <c r="BC512" s="85"/>
      <c r="BD512" s="85"/>
      <c r="BE512" s="85"/>
      <c r="BF512" s="85"/>
      <c r="BG512" s="85"/>
      <c r="BH512" s="85"/>
      <c r="BI512" s="85"/>
      <c r="BJ512" s="44" t="s">
        <v>4823</v>
      </c>
      <c r="BK512" s="85"/>
      <c r="BL512" s="85"/>
      <c r="BM512" s="85"/>
      <c r="BN512" s="85"/>
      <c r="BO512" s="85"/>
      <c r="BP512" s="85"/>
      <c r="BQ512" s="85"/>
      <c r="BR512" s="85"/>
      <c r="BS512" s="85"/>
      <c r="BT512" s="85"/>
      <c r="BU512" s="85"/>
      <c r="BV512" s="85"/>
      <c r="BW512" s="84"/>
      <c r="BX512" s="84"/>
      <c r="BY512" s="84"/>
      <c r="BZ512" s="86"/>
      <c r="CA512" s="86"/>
      <c r="CB512" s="86"/>
      <c r="CC512" s="86"/>
      <c r="CD512" s="86"/>
      <c r="CE512" s="86"/>
      <c r="CF512" s="86"/>
      <c r="CG512" s="86"/>
      <c r="CH512" s="86"/>
      <c r="CI512" s="86"/>
      <c r="CJ512" s="86"/>
      <c r="CK512" s="86"/>
      <c r="CL512" s="86"/>
      <c r="CM512" s="86"/>
      <c r="CN512" s="86"/>
      <c r="CO512" s="86"/>
      <c r="CP512" s="86"/>
      <c r="CQ512" s="86"/>
      <c r="CR512" s="86"/>
      <c r="CS512" s="46" t="s">
        <v>4824</v>
      </c>
      <c r="CT512" s="86"/>
      <c r="CU512" s="86"/>
      <c r="CV512" s="86"/>
      <c r="CW512" s="86"/>
      <c r="CX512" s="86"/>
      <c r="CY512" s="86"/>
      <c r="CZ512" s="86"/>
      <c r="DA512" s="86"/>
      <c r="DB512" s="86"/>
      <c r="DC512" s="86"/>
      <c r="DD512" s="86"/>
      <c r="DE512" s="86"/>
    </row>
    <row r="513" spans="34:109" hidden="1">
      <c r="AH513" s="84"/>
      <c r="AI513" s="84"/>
      <c r="AJ513" s="84"/>
      <c r="AK513" s="84"/>
      <c r="AL513" s="40" t="str">
        <f t="shared" si="14"/>
        <v/>
      </c>
      <c r="AM513" s="40" t="str">
        <f t="shared" si="15"/>
        <v/>
      </c>
      <c r="AO513" s="84"/>
      <c r="AP513" s="36">
        <v>511</v>
      </c>
      <c r="AQ513" s="85"/>
      <c r="AR513" s="85"/>
      <c r="AS513" s="85"/>
      <c r="AT513" s="85"/>
      <c r="AU513" s="85"/>
      <c r="AV513" s="85"/>
      <c r="AW513" s="85"/>
      <c r="AX513" s="85"/>
      <c r="AY513" s="85"/>
      <c r="AZ513" s="85"/>
      <c r="BA513" s="85"/>
      <c r="BB513" s="85"/>
      <c r="BC513" s="85"/>
      <c r="BD513" s="85"/>
      <c r="BE513" s="85"/>
      <c r="BF513" s="85"/>
      <c r="BG513" s="85"/>
      <c r="BH513" s="85"/>
      <c r="BI513" s="85"/>
      <c r="BJ513" s="44" t="s">
        <v>4825</v>
      </c>
      <c r="BK513" s="85"/>
      <c r="BL513" s="85"/>
      <c r="BM513" s="85"/>
      <c r="BN513" s="85"/>
      <c r="BO513" s="85"/>
      <c r="BP513" s="85"/>
      <c r="BQ513" s="85"/>
      <c r="BR513" s="85"/>
      <c r="BS513" s="85"/>
      <c r="BT513" s="85"/>
      <c r="BU513" s="85"/>
      <c r="BV513" s="85"/>
      <c r="BW513" s="84"/>
      <c r="BX513" s="84"/>
      <c r="BY513" s="84"/>
      <c r="BZ513" s="86"/>
      <c r="CA513" s="86"/>
      <c r="CB513" s="86"/>
      <c r="CC513" s="86"/>
      <c r="CD513" s="86"/>
      <c r="CE513" s="86"/>
      <c r="CF513" s="86"/>
      <c r="CG513" s="86"/>
      <c r="CH513" s="86"/>
      <c r="CI513" s="86"/>
      <c r="CJ513" s="86"/>
      <c r="CK513" s="86"/>
      <c r="CL513" s="86"/>
      <c r="CM513" s="86"/>
      <c r="CN513" s="86"/>
      <c r="CO513" s="86"/>
      <c r="CP513" s="86"/>
      <c r="CQ513" s="86"/>
      <c r="CR513" s="86"/>
      <c r="CS513" s="46" t="s">
        <v>4826</v>
      </c>
      <c r="CT513" s="86"/>
      <c r="CU513" s="86"/>
      <c r="CV513" s="86"/>
      <c r="CW513" s="86"/>
      <c r="CX513" s="86"/>
      <c r="CY513" s="86"/>
      <c r="CZ513" s="86"/>
      <c r="DA513" s="86"/>
      <c r="DB513" s="86"/>
      <c r="DC513" s="86"/>
      <c r="DD513" s="86"/>
      <c r="DE513" s="86"/>
    </row>
    <row r="514" spans="34:109" hidden="1">
      <c r="AH514" s="84"/>
      <c r="AI514" s="84"/>
      <c r="AJ514" s="84"/>
      <c r="AK514" s="84"/>
      <c r="AL514" s="40" t="str">
        <f t="shared" si="14"/>
        <v/>
      </c>
      <c r="AM514" s="40" t="str">
        <f t="shared" si="15"/>
        <v/>
      </c>
      <c r="AO514" s="84"/>
      <c r="AP514" s="36">
        <v>512</v>
      </c>
      <c r="AQ514" s="85"/>
      <c r="AR514" s="85"/>
      <c r="AS514" s="85"/>
      <c r="AT514" s="85"/>
      <c r="AU514" s="85"/>
      <c r="AV514" s="85"/>
      <c r="AW514" s="85"/>
      <c r="AX514" s="85"/>
      <c r="AY514" s="85"/>
      <c r="AZ514" s="85"/>
      <c r="BA514" s="85"/>
      <c r="BB514" s="85"/>
      <c r="BC514" s="85"/>
      <c r="BD514" s="85"/>
      <c r="BE514" s="85"/>
      <c r="BF514" s="85"/>
      <c r="BG514" s="85"/>
      <c r="BH514" s="85"/>
      <c r="BI514" s="85"/>
      <c r="BJ514" s="44" t="s">
        <v>4827</v>
      </c>
      <c r="BK514" s="85"/>
      <c r="BL514" s="85"/>
      <c r="BM514" s="85"/>
      <c r="BN514" s="85"/>
      <c r="BO514" s="85"/>
      <c r="BP514" s="85"/>
      <c r="BQ514" s="85"/>
      <c r="BR514" s="85"/>
      <c r="BS514" s="85"/>
      <c r="BT514" s="85"/>
      <c r="BU514" s="85"/>
      <c r="BV514" s="85"/>
      <c r="BW514" s="84"/>
      <c r="BX514" s="84"/>
      <c r="BY514" s="84"/>
      <c r="BZ514" s="86"/>
      <c r="CA514" s="86"/>
      <c r="CB514" s="86"/>
      <c r="CC514" s="86"/>
      <c r="CD514" s="86"/>
      <c r="CE514" s="86"/>
      <c r="CF514" s="86"/>
      <c r="CG514" s="86"/>
      <c r="CH514" s="86"/>
      <c r="CI514" s="86"/>
      <c r="CJ514" s="86"/>
      <c r="CK514" s="86"/>
      <c r="CL514" s="86"/>
      <c r="CM514" s="86"/>
      <c r="CN514" s="86"/>
      <c r="CO514" s="86"/>
      <c r="CP514" s="86"/>
      <c r="CQ514" s="86"/>
      <c r="CR514" s="86"/>
      <c r="CS514" s="46" t="s">
        <v>4828</v>
      </c>
      <c r="CT514" s="86"/>
      <c r="CU514" s="86"/>
      <c r="CV514" s="86"/>
      <c r="CW514" s="86"/>
      <c r="CX514" s="86"/>
      <c r="CY514" s="86"/>
      <c r="CZ514" s="86"/>
      <c r="DA514" s="86"/>
      <c r="DB514" s="86"/>
      <c r="DC514" s="86"/>
      <c r="DD514" s="86"/>
      <c r="DE514" s="86"/>
    </row>
    <row r="515" spans="34:109" hidden="1">
      <c r="AH515" s="84"/>
      <c r="AI515" s="84"/>
      <c r="AJ515" s="84"/>
      <c r="AK515" s="84"/>
      <c r="AL515" s="40" t="str">
        <f t="shared" si="14"/>
        <v/>
      </c>
      <c r="AM515" s="40" t="str">
        <f t="shared" si="15"/>
        <v/>
      </c>
      <c r="AO515" s="84"/>
      <c r="AP515" s="36">
        <v>513</v>
      </c>
      <c r="AQ515" s="85"/>
      <c r="AR515" s="85"/>
      <c r="AS515" s="85"/>
      <c r="AT515" s="85"/>
      <c r="AU515" s="85"/>
      <c r="AV515" s="85"/>
      <c r="AW515" s="85"/>
      <c r="AX515" s="85"/>
      <c r="AY515" s="85"/>
      <c r="AZ515" s="85"/>
      <c r="BA515" s="85"/>
      <c r="BB515" s="85"/>
      <c r="BC515" s="85"/>
      <c r="BD515" s="85"/>
      <c r="BE515" s="85"/>
      <c r="BF515" s="85"/>
      <c r="BG515" s="85"/>
      <c r="BH515" s="85"/>
      <c r="BI515" s="85"/>
      <c r="BJ515" s="44" t="s">
        <v>4829</v>
      </c>
      <c r="BK515" s="85"/>
      <c r="BL515" s="85"/>
      <c r="BM515" s="85"/>
      <c r="BN515" s="85"/>
      <c r="BO515" s="85"/>
      <c r="BP515" s="85"/>
      <c r="BQ515" s="85"/>
      <c r="BR515" s="85"/>
      <c r="BS515" s="85"/>
      <c r="BT515" s="85"/>
      <c r="BU515" s="85"/>
      <c r="BV515" s="85"/>
      <c r="BW515" s="84"/>
      <c r="BX515" s="84"/>
      <c r="BY515" s="84"/>
      <c r="BZ515" s="86"/>
      <c r="CA515" s="86"/>
      <c r="CB515" s="86"/>
      <c r="CC515" s="86"/>
      <c r="CD515" s="86"/>
      <c r="CE515" s="86"/>
      <c r="CF515" s="86"/>
      <c r="CG515" s="86"/>
      <c r="CH515" s="86"/>
      <c r="CI515" s="86"/>
      <c r="CJ515" s="86"/>
      <c r="CK515" s="86"/>
      <c r="CL515" s="86"/>
      <c r="CM515" s="86"/>
      <c r="CN515" s="86"/>
      <c r="CO515" s="86"/>
      <c r="CP515" s="86"/>
      <c r="CQ515" s="86"/>
      <c r="CR515" s="86"/>
      <c r="CS515" s="46" t="s">
        <v>4830</v>
      </c>
      <c r="CT515" s="86"/>
      <c r="CU515" s="86"/>
      <c r="CV515" s="86"/>
      <c r="CW515" s="86"/>
      <c r="CX515" s="86"/>
      <c r="CY515" s="86"/>
      <c r="CZ515" s="86"/>
      <c r="DA515" s="86"/>
      <c r="DB515" s="86"/>
      <c r="DC515" s="86"/>
      <c r="DD515" s="86"/>
      <c r="DE515" s="86"/>
    </row>
    <row r="516" spans="34:109" hidden="1">
      <c r="AH516" s="84"/>
      <c r="AI516" s="84"/>
      <c r="AJ516" s="84"/>
      <c r="AK516" s="84"/>
      <c r="AL516" s="40" t="str">
        <f t="shared" ref="AL516:AL573" si="16">IFERROR(IF(HLOOKUP($N$10, $BZ$3:$DE$573, $AP516, FALSE )="", "", HLOOKUP($N$10, $BZ$3:$DE$573, $AP516, FALSE)), "")</f>
        <v/>
      </c>
      <c r="AM516" s="40" t="str">
        <f t="shared" ref="AM516:AM573" si="17">IFERROR(IF(AL516="", "", HLOOKUP($N$10, $AQ$3:$BV$573, AP516, FALSE)), "")</f>
        <v/>
      </c>
      <c r="AO516" s="84"/>
      <c r="AP516" s="36">
        <v>514</v>
      </c>
      <c r="AQ516" s="85"/>
      <c r="AR516" s="85"/>
      <c r="AS516" s="85"/>
      <c r="AT516" s="85"/>
      <c r="AU516" s="85"/>
      <c r="AV516" s="85"/>
      <c r="AW516" s="85"/>
      <c r="AX516" s="85"/>
      <c r="AY516" s="85"/>
      <c r="AZ516" s="85"/>
      <c r="BA516" s="85"/>
      <c r="BB516" s="85"/>
      <c r="BC516" s="85"/>
      <c r="BD516" s="85"/>
      <c r="BE516" s="85"/>
      <c r="BF516" s="85"/>
      <c r="BG516" s="85"/>
      <c r="BH516" s="85"/>
      <c r="BI516" s="85"/>
      <c r="BJ516" s="44" t="s">
        <v>4831</v>
      </c>
      <c r="BK516" s="85"/>
      <c r="BL516" s="85"/>
      <c r="BM516" s="85"/>
      <c r="BN516" s="85"/>
      <c r="BO516" s="85"/>
      <c r="BP516" s="85"/>
      <c r="BQ516" s="85"/>
      <c r="BR516" s="85"/>
      <c r="BS516" s="85"/>
      <c r="BT516" s="85"/>
      <c r="BU516" s="85"/>
      <c r="BV516" s="85"/>
      <c r="BW516" s="84"/>
      <c r="BX516" s="84"/>
      <c r="BY516" s="84"/>
      <c r="BZ516" s="86"/>
      <c r="CA516" s="86"/>
      <c r="CB516" s="86"/>
      <c r="CC516" s="86"/>
      <c r="CD516" s="86"/>
      <c r="CE516" s="86"/>
      <c r="CF516" s="86"/>
      <c r="CG516" s="86"/>
      <c r="CH516" s="86"/>
      <c r="CI516" s="86"/>
      <c r="CJ516" s="86"/>
      <c r="CK516" s="86"/>
      <c r="CL516" s="86"/>
      <c r="CM516" s="86"/>
      <c r="CN516" s="86"/>
      <c r="CO516" s="86"/>
      <c r="CP516" s="86"/>
      <c r="CQ516" s="86"/>
      <c r="CR516" s="86"/>
      <c r="CS516" s="46" t="s">
        <v>4832</v>
      </c>
      <c r="CT516" s="86"/>
      <c r="CU516" s="86"/>
      <c r="CV516" s="86"/>
      <c r="CW516" s="86"/>
      <c r="CX516" s="86"/>
      <c r="CY516" s="86"/>
      <c r="CZ516" s="86"/>
      <c r="DA516" s="86"/>
      <c r="DB516" s="86"/>
      <c r="DC516" s="86"/>
      <c r="DD516" s="86"/>
      <c r="DE516" s="86"/>
    </row>
    <row r="517" spans="34:109" hidden="1">
      <c r="AH517" s="84"/>
      <c r="AI517" s="84"/>
      <c r="AJ517" s="84"/>
      <c r="AK517" s="84"/>
      <c r="AL517" s="40" t="str">
        <f t="shared" si="16"/>
        <v/>
      </c>
      <c r="AM517" s="40" t="str">
        <f t="shared" si="17"/>
        <v/>
      </c>
      <c r="AO517" s="84"/>
      <c r="AP517" s="36">
        <v>515</v>
      </c>
      <c r="AQ517" s="85"/>
      <c r="AR517" s="85"/>
      <c r="AS517" s="85"/>
      <c r="AT517" s="85"/>
      <c r="AU517" s="85"/>
      <c r="AV517" s="85"/>
      <c r="AW517" s="85"/>
      <c r="AX517" s="85"/>
      <c r="AY517" s="85"/>
      <c r="AZ517" s="85"/>
      <c r="BA517" s="85"/>
      <c r="BB517" s="85"/>
      <c r="BC517" s="85"/>
      <c r="BD517" s="85"/>
      <c r="BE517" s="85"/>
      <c r="BF517" s="85"/>
      <c r="BG517" s="85"/>
      <c r="BH517" s="85"/>
      <c r="BI517" s="85"/>
      <c r="BJ517" s="44" t="s">
        <v>4833</v>
      </c>
      <c r="BK517" s="85"/>
      <c r="BL517" s="85"/>
      <c r="BM517" s="85"/>
      <c r="BN517" s="85"/>
      <c r="BO517" s="85"/>
      <c r="BP517" s="85"/>
      <c r="BQ517" s="85"/>
      <c r="BR517" s="85"/>
      <c r="BS517" s="85"/>
      <c r="BT517" s="85"/>
      <c r="BU517" s="85"/>
      <c r="BV517" s="85"/>
      <c r="BW517" s="84"/>
      <c r="BX517" s="84"/>
      <c r="BY517" s="84"/>
      <c r="BZ517" s="86"/>
      <c r="CA517" s="86"/>
      <c r="CB517" s="86"/>
      <c r="CC517" s="86"/>
      <c r="CD517" s="86"/>
      <c r="CE517" s="86"/>
      <c r="CF517" s="86"/>
      <c r="CG517" s="86"/>
      <c r="CH517" s="86"/>
      <c r="CI517" s="86"/>
      <c r="CJ517" s="86"/>
      <c r="CK517" s="86"/>
      <c r="CL517" s="86"/>
      <c r="CM517" s="86"/>
      <c r="CN517" s="86"/>
      <c r="CO517" s="86"/>
      <c r="CP517" s="86"/>
      <c r="CQ517" s="86"/>
      <c r="CR517" s="86"/>
      <c r="CS517" s="46" t="s">
        <v>4834</v>
      </c>
      <c r="CT517" s="86"/>
      <c r="CU517" s="86"/>
      <c r="CV517" s="86"/>
      <c r="CW517" s="86"/>
      <c r="CX517" s="86"/>
      <c r="CY517" s="86"/>
      <c r="CZ517" s="86"/>
      <c r="DA517" s="86"/>
      <c r="DB517" s="86"/>
      <c r="DC517" s="86"/>
      <c r="DD517" s="86"/>
      <c r="DE517" s="86"/>
    </row>
    <row r="518" spans="34:109" hidden="1">
      <c r="AH518" s="84"/>
      <c r="AI518" s="84"/>
      <c r="AJ518" s="84"/>
      <c r="AK518" s="84"/>
      <c r="AL518" s="40" t="str">
        <f t="shared" si="16"/>
        <v/>
      </c>
      <c r="AM518" s="40" t="str">
        <f t="shared" si="17"/>
        <v/>
      </c>
      <c r="AO518" s="84"/>
      <c r="AP518" s="36">
        <v>516</v>
      </c>
      <c r="AQ518" s="85"/>
      <c r="AR518" s="85"/>
      <c r="AS518" s="85"/>
      <c r="AT518" s="85"/>
      <c r="AU518" s="85"/>
      <c r="AV518" s="85"/>
      <c r="AW518" s="85"/>
      <c r="AX518" s="85"/>
      <c r="AY518" s="85"/>
      <c r="AZ518" s="85"/>
      <c r="BA518" s="85"/>
      <c r="BB518" s="85"/>
      <c r="BC518" s="85"/>
      <c r="BD518" s="85"/>
      <c r="BE518" s="85"/>
      <c r="BF518" s="85"/>
      <c r="BG518" s="85"/>
      <c r="BH518" s="85"/>
      <c r="BI518" s="85"/>
      <c r="BJ518" s="44" t="s">
        <v>4835</v>
      </c>
      <c r="BK518" s="85"/>
      <c r="BL518" s="85"/>
      <c r="BM518" s="85"/>
      <c r="BN518" s="85"/>
      <c r="BO518" s="85"/>
      <c r="BP518" s="85"/>
      <c r="BQ518" s="85"/>
      <c r="BR518" s="85"/>
      <c r="BS518" s="85"/>
      <c r="BT518" s="85"/>
      <c r="BU518" s="85"/>
      <c r="BV518" s="85"/>
      <c r="BW518" s="84"/>
      <c r="BX518" s="84"/>
      <c r="BY518" s="84"/>
      <c r="BZ518" s="86"/>
      <c r="CA518" s="86"/>
      <c r="CB518" s="86"/>
      <c r="CC518" s="86"/>
      <c r="CD518" s="86"/>
      <c r="CE518" s="86"/>
      <c r="CF518" s="86"/>
      <c r="CG518" s="86"/>
      <c r="CH518" s="86"/>
      <c r="CI518" s="86"/>
      <c r="CJ518" s="86"/>
      <c r="CK518" s="86"/>
      <c r="CL518" s="86"/>
      <c r="CM518" s="86"/>
      <c r="CN518" s="86"/>
      <c r="CO518" s="86"/>
      <c r="CP518" s="86"/>
      <c r="CQ518" s="86"/>
      <c r="CR518" s="86"/>
      <c r="CS518" s="46" t="s">
        <v>4836</v>
      </c>
      <c r="CT518" s="86"/>
      <c r="CU518" s="86"/>
      <c r="CV518" s="86"/>
      <c r="CW518" s="86"/>
      <c r="CX518" s="86"/>
      <c r="CY518" s="86"/>
      <c r="CZ518" s="86"/>
      <c r="DA518" s="86"/>
      <c r="DB518" s="86"/>
      <c r="DC518" s="86"/>
      <c r="DD518" s="86"/>
      <c r="DE518" s="86"/>
    </row>
    <row r="519" spans="34:109" hidden="1">
      <c r="AH519" s="84"/>
      <c r="AI519" s="84"/>
      <c r="AJ519" s="84"/>
      <c r="AK519" s="84"/>
      <c r="AL519" s="40" t="str">
        <f t="shared" si="16"/>
        <v/>
      </c>
      <c r="AM519" s="40" t="str">
        <f t="shared" si="17"/>
        <v/>
      </c>
      <c r="AO519" s="84"/>
      <c r="AP519" s="36">
        <v>517</v>
      </c>
      <c r="AQ519" s="85"/>
      <c r="AR519" s="85"/>
      <c r="AS519" s="85"/>
      <c r="AT519" s="85"/>
      <c r="AU519" s="85"/>
      <c r="AV519" s="85"/>
      <c r="AW519" s="85"/>
      <c r="AX519" s="85"/>
      <c r="AY519" s="85"/>
      <c r="AZ519" s="85"/>
      <c r="BA519" s="85"/>
      <c r="BB519" s="85"/>
      <c r="BC519" s="85"/>
      <c r="BD519" s="85"/>
      <c r="BE519" s="85"/>
      <c r="BF519" s="85"/>
      <c r="BG519" s="85"/>
      <c r="BH519" s="85"/>
      <c r="BI519" s="85"/>
      <c r="BJ519" s="44" t="s">
        <v>4837</v>
      </c>
      <c r="BK519" s="85"/>
      <c r="BL519" s="85"/>
      <c r="BM519" s="85"/>
      <c r="BN519" s="85"/>
      <c r="BO519" s="85"/>
      <c r="BP519" s="85"/>
      <c r="BQ519" s="85"/>
      <c r="BR519" s="85"/>
      <c r="BS519" s="85"/>
      <c r="BT519" s="85"/>
      <c r="BU519" s="85"/>
      <c r="BV519" s="85"/>
      <c r="BW519" s="84"/>
      <c r="BX519" s="84"/>
      <c r="BY519" s="84"/>
      <c r="BZ519" s="86"/>
      <c r="CA519" s="86"/>
      <c r="CB519" s="86"/>
      <c r="CC519" s="86"/>
      <c r="CD519" s="86"/>
      <c r="CE519" s="86"/>
      <c r="CF519" s="86"/>
      <c r="CG519" s="86"/>
      <c r="CH519" s="86"/>
      <c r="CI519" s="86"/>
      <c r="CJ519" s="86"/>
      <c r="CK519" s="86"/>
      <c r="CL519" s="86"/>
      <c r="CM519" s="86"/>
      <c r="CN519" s="86"/>
      <c r="CO519" s="86"/>
      <c r="CP519" s="86"/>
      <c r="CQ519" s="86"/>
      <c r="CR519" s="86"/>
      <c r="CS519" s="46" t="s">
        <v>4838</v>
      </c>
      <c r="CT519" s="86"/>
      <c r="CU519" s="86"/>
      <c r="CV519" s="86"/>
      <c r="CW519" s="86"/>
      <c r="CX519" s="86"/>
      <c r="CY519" s="86"/>
      <c r="CZ519" s="86"/>
      <c r="DA519" s="86"/>
      <c r="DB519" s="86"/>
      <c r="DC519" s="86"/>
      <c r="DD519" s="86"/>
      <c r="DE519" s="86"/>
    </row>
    <row r="520" spans="34:109" hidden="1">
      <c r="AH520" s="84"/>
      <c r="AI520" s="84"/>
      <c r="AJ520" s="84"/>
      <c r="AK520" s="84"/>
      <c r="AL520" s="40" t="str">
        <f t="shared" si="16"/>
        <v/>
      </c>
      <c r="AM520" s="40" t="str">
        <f t="shared" si="17"/>
        <v/>
      </c>
      <c r="AO520" s="84"/>
      <c r="AP520" s="36">
        <v>518</v>
      </c>
      <c r="AQ520" s="85"/>
      <c r="AR520" s="85"/>
      <c r="AS520" s="85"/>
      <c r="AT520" s="85"/>
      <c r="AU520" s="85"/>
      <c r="AV520" s="85"/>
      <c r="AW520" s="85"/>
      <c r="AX520" s="85"/>
      <c r="AY520" s="85"/>
      <c r="AZ520" s="85"/>
      <c r="BA520" s="85"/>
      <c r="BB520" s="85"/>
      <c r="BC520" s="85"/>
      <c r="BD520" s="85"/>
      <c r="BE520" s="85"/>
      <c r="BF520" s="85"/>
      <c r="BG520" s="85"/>
      <c r="BH520" s="85"/>
      <c r="BI520" s="85"/>
      <c r="BJ520" s="44" t="s">
        <v>4839</v>
      </c>
      <c r="BK520" s="85"/>
      <c r="BL520" s="85"/>
      <c r="BM520" s="85"/>
      <c r="BN520" s="85"/>
      <c r="BO520" s="85"/>
      <c r="BP520" s="85"/>
      <c r="BQ520" s="85"/>
      <c r="BR520" s="85"/>
      <c r="BS520" s="85"/>
      <c r="BT520" s="85"/>
      <c r="BU520" s="85"/>
      <c r="BV520" s="85"/>
      <c r="BW520" s="84"/>
      <c r="BX520" s="84"/>
      <c r="BY520" s="84"/>
      <c r="BZ520" s="86"/>
      <c r="CA520" s="86"/>
      <c r="CB520" s="86"/>
      <c r="CC520" s="86"/>
      <c r="CD520" s="86"/>
      <c r="CE520" s="86"/>
      <c r="CF520" s="86"/>
      <c r="CG520" s="86"/>
      <c r="CH520" s="86"/>
      <c r="CI520" s="86"/>
      <c r="CJ520" s="86"/>
      <c r="CK520" s="86"/>
      <c r="CL520" s="86"/>
      <c r="CM520" s="86"/>
      <c r="CN520" s="86"/>
      <c r="CO520" s="86"/>
      <c r="CP520" s="86"/>
      <c r="CQ520" s="86"/>
      <c r="CR520" s="86"/>
      <c r="CS520" s="46" t="s">
        <v>4840</v>
      </c>
      <c r="CT520" s="86"/>
      <c r="CU520" s="86"/>
      <c r="CV520" s="86"/>
      <c r="CW520" s="86"/>
      <c r="CX520" s="86"/>
      <c r="CY520" s="86"/>
      <c r="CZ520" s="86"/>
      <c r="DA520" s="86"/>
      <c r="DB520" s="86"/>
      <c r="DC520" s="86"/>
      <c r="DD520" s="86"/>
      <c r="DE520" s="86"/>
    </row>
    <row r="521" spans="34:109" hidden="1">
      <c r="AH521" s="84"/>
      <c r="AI521" s="84"/>
      <c r="AJ521" s="84"/>
      <c r="AK521" s="84"/>
      <c r="AL521" s="40" t="str">
        <f t="shared" si="16"/>
        <v/>
      </c>
      <c r="AM521" s="40" t="str">
        <f t="shared" si="17"/>
        <v/>
      </c>
      <c r="AO521" s="84"/>
      <c r="AP521" s="36">
        <v>519</v>
      </c>
      <c r="AQ521" s="85"/>
      <c r="AR521" s="85"/>
      <c r="AS521" s="85"/>
      <c r="AT521" s="85"/>
      <c r="AU521" s="85"/>
      <c r="AV521" s="85"/>
      <c r="AW521" s="85"/>
      <c r="AX521" s="85"/>
      <c r="AY521" s="85"/>
      <c r="AZ521" s="85"/>
      <c r="BA521" s="85"/>
      <c r="BB521" s="85"/>
      <c r="BC521" s="85"/>
      <c r="BD521" s="85"/>
      <c r="BE521" s="85"/>
      <c r="BF521" s="85"/>
      <c r="BG521" s="85"/>
      <c r="BH521" s="85"/>
      <c r="BI521" s="85"/>
      <c r="BJ521" s="44" t="s">
        <v>4841</v>
      </c>
      <c r="BK521" s="85"/>
      <c r="BL521" s="85"/>
      <c r="BM521" s="85"/>
      <c r="BN521" s="85"/>
      <c r="BO521" s="85"/>
      <c r="BP521" s="85"/>
      <c r="BQ521" s="85"/>
      <c r="BR521" s="85"/>
      <c r="BS521" s="85"/>
      <c r="BT521" s="85"/>
      <c r="BU521" s="85"/>
      <c r="BV521" s="85"/>
      <c r="BW521" s="84"/>
      <c r="BX521" s="84"/>
      <c r="BY521" s="84"/>
      <c r="BZ521" s="86"/>
      <c r="CA521" s="86"/>
      <c r="CB521" s="86"/>
      <c r="CC521" s="86"/>
      <c r="CD521" s="86"/>
      <c r="CE521" s="86"/>
      <c r="CF521" s="86"/>
      <c r="CG521" s="86"/>
      <c r="CH521" s="86"/>
      <c r="CI521" s="86"/>
      <c r="CJ521" s="86"/>
      <c r="CK521" s="86"/>
      <c r="CL521" s="86"/>
      <c r="CM521" s="86"/>
      <c r="CN521" s="86"/>
      <c r="CO521" s="86"/>
      <c r="CP521" s="86"/>
      <c r="CQ521" s="86"/>
      <c r="CR521" s="86"/>
      <c r="CS521" s="46" t="s">
        <v>4842</v>
      </c>
      <c r="CT521" s="86"/>
      <c r="CU521" s="86"/>
      <c r="CV521" s="86"/>
      <c r="CW521" s="86"/>
      <c r="CX521" s="86"/>
      <c r="CY521" s="86"/>
      <c r="CZ521" s="86"/>
      <c r="DA521" s="86"/>
      <c r="DB521" s="86"/>
      <c r="DC521" s="86"/>
      <c r="DD521" s="86"/>
      <c r="DE521" s="86"/>
    </row>
    <row r="522" spans="34:109" hidden="1">
      <c r="AH522" s="84"/>
      <c r="AI522" s="84"/>
      <c r="AJ522" s="84"/>
      <c r="AK522" s="84"/>
      <c r="AL522" s="40" t="str">
        <f t="shared" si="16"/>
        <v/>
      </c>
      <c r="AM522" s="40" t="str">
        <f t="shared" si="17"/>
        <v/>
      </c>
      <c r="AO522" s="84"/>
      <c r="AP522" s="36">
        <v>520</v>
      </c>
      <c r="AQ522" s="85"/>
      <c r="AR522" s="85"/>
      <c r="AS522" s="85"/>
      <c r="AT522" s="85"/>
      <c r="AU522" s="85"/>
      <c r="AV522" s="85"/>
      <c r="AW522" s="85"/>
      <c r="AX522" s="85"/>
      <c r="AY522" s="85"/>
      <c r="AZ522" s="85"/>
      <c r="BA522" s="85"/>
      <c r="BB522" s="85"/>
      <c r="BC522" s="85"/>
      <c r="BD522" s="85"/>
      <c r="BE522" s="85"/>
      <c r="BF522" s="85"/>
      <c r="BG522" s="85"/>
      <c r="BH522" s="85"/>
      <c r="BI522" s="85"/>
      <c r="BJ522" s="44" t="s">
        <v>4843</v>
      </c>
      <c r="BK522" s="85"/>
      <c r="BL522" s="85"/>
      <c r="BM522" s="85"/>
      <c r="BN522" s="85"/>
      <c r="BO522" s="85"/>
      <c r="BP522" s="85"/>
      <c r="BQ522" s="85"/>
      <c r="BR522" s="85"/>
      <c r="BS522" s="85"/>
      <c r="BT522" s="85"/>
      <c r="BU522" s="85"/>
      <c r="BV522" s="85"/>
      <c r="BW522" s="84"/>
      <c r="BX522" s="84"/>
      <c r="BY522" s="84"/>
      <c r="BZ522" s="86"/>
      <c r="CA522" s="86"/>
      <c r="CB522" s="86"/>
      <c r="CC522" s="86"/>
      <c r="CD522" s="86"/>
      <c r="CE522" s="86"/>
      <c r="CF522" s="86"/>
      <c r="CG522" s="86"/>
      <c r="CH522" s="86"/>
      <c r="CI522" s="86"/>
      <c r="CJ522" s="86"/>
      <c r="CK522" s="86"/>
      <c r="CL522" s="86"/>
      <c r="CM522" s="86"/>
      <c r="CN522" s="86"/>
      <c r="CO522" s="86"/>
      <c r="CP522" s="86"/>
      <c r="CQ522" s="86"/>
      <c r="CR522" s="86"/>
      <c r="CS522" s="46" t="s">
        <v>4844</v>
      </c>
      <c r="CT522" s="86"/>
      <c r="CU522" s="86"/>
      <c r="CV522" s="86"/>
      <c r="CW522" s="86"/>
      <c r="CX522" s="86"/>
      <c r="CY522" s="86"/>
      <c r="CZ522" s="86"/>
      <c r="DA522" s="86"/>
      <c r="DB522" s="86"/>
      <c r="DC522" s="86"/>
      <c r="DD522" s="86"/>
      <c r="DE522" s="86"/>
    </row>
    <row r="523" spans="34:109" hidden="1">
      <c r="AH523" s="84"/>
      <c r="AI523" s="84"/>
      <c r="AJ523" s="84"/>
      <c r="AK523" s="84"/>
      <c r="AL523" s="40" t="str">
        <f t="shared" si="16"/>
        <v/>
      </c>
      <c r="AM523" s="40" t="str">
        <f t="shared" si="17"/>
        <v/>
      </c>
      <c r="AO523" s="84"/>
      <c r="AP523" s="36">
        <v>521</v>
      </c>
      <c r="AQ523" s="85"/>
      <c r="AR523" s="85"/>
      <c r="AS523" s="85"/>
      <c r="AT523" s="85"/>
      <c r="AU523" s="85"/>
      <c r="AV523" s="85"/>
      <c r="AW523" s="85"/>
      <c r="AX523" s="85"/>
      <c r="AY523" s="85"/>
      <c r="AZ523" s="85"/>
      <c r="BA523" s="85"/>
      <c r="BB523" s="85"/>
      <c r="BC523" s="85"/>
      <c r="BD523" s="85"/>
      <c r="BE523" s="85"/>
      <c r="BF523" s="85"/>
      <c r="BG523" s="85"/>
      <c r="BH523" s="85"/>
      <c r="BI523" s="85"/>
      <c r="BJ523" s="44" t="s">
        <v>4845</v>
      </c>
      <c r="BK523" s="85"/>
      <c r="BL523" s="85"/>
      <c r="BM523" s="85"/>
      <c r="BN523" s="85"/>
      <c r="BO523" s="85"/>
      <c r="BP523" s="85"/>
      <c r="BQ523" s="85"/>
      <c r="BR523" s="85"/>
      <c r="BS523" s="85"/>
      <c r="BT523" s="85"/>
      <c r="BU523" s="85"/>
      <c r="BV523" s="85"/>
      <c r="BW523" s="84"/>
      <c r="BX523" s="84"/>
      <c r="BY523" s="84"/>
      <c r="BZ523" s="86"/>
      <c r="CA523" s="86"/>
      <c r="CB523" s="86"/>
      <c r="CC523" s="86"/>
      <c r="CD523" s="86"/>
      <c r="CE523" s="86"/>
      <c r="CF523" s="86"/>
      <c r="CG523" s="86"/>
      <c r="CH523" s="86"/>
      <c r="CI523" s="86"/>
      <c r="CJ523" s="86"/>
      <c r="CK523" s="86"/>
      <c r="CL523" s="86"/>
      <c r="CM523" s="86"/>
      <c r="CN523" s="86"/>
      <c r="CO523" s="86"/>
      <c r="CP523" s="86"/>
      <c r="CQ523" s="86"/>
      <c r="CR523" s="86"/>
      <c r="CS523" s="46" t="s">
        <v>4846</v>
      </c>
      <c r="CT523" s="86"/>
      <c r="CU523" s="86"/>
      <c r="CV523" s="86"/>
      <c r="CW523" s="86"/>
      <c r="CX523" s="86"/>
      <c r="CY523" s="86"/>
      <c r="CZ523" s="86"/>
      <c r="DA523" s="86"/>
      <c r="DB523" s="86"/>
      <c r="DC523" s="86"/>
      <c r="DD523" s="86"/>
      <c r="DE523" s="86"/>
    </row>
    <row r="524" spans="34:109" hidden="1">
      <c r="AH524" s="84"/>
      <c r="AI524" s="84"/>
      <c r="AJ524" s="84"/>
      <c r="AK524" s="84"/>
      <c r="AL524" s="40" t="str">
        <f t="shared" si="16"/>
        <v/>
      </c>
      <c r="AM524" s="40" t="str">
        <f t="shared" si="17"/>
        <v/>
      </c>
      <c r="AO524" s="84"/>
      <c r="AP524" s="36">
        <v>522</v>
      </c>
      <c r="AQ524" s="85"/>
      <c r="AR524" s="85"/>
      <c r="AS524" s="85"/>
      <c r="AT524" s="85"/>
      <c r="AU524" s="85"/>
      <c r="AV524" s="85"/>
      <c r="AW524" s="85"/>
      <c r="AX524" s="85"/>
      <c r="AY524" s="85"/>
      <c r="AZ524" s="85"/>
      <c r="BA524" s="85"/>
      <c r="BB524" s="85"/>
      <c r="BC524" s="85"/>
      <c r="BD524" s="85"/>
      <c r="BE524" s="85"/>
      <c r="BF524" s="85"/>
      <c r="BG524" s="85"/>
      <c r="BH524" s="85"/>
      <c r="BI524" s="85"/>
      <c r="BJ524" s="44" t="s">
        <v>4847</v>
      </c>
      <c r="BK524" s="85"/>
      <c r="BL524" s="85"/>
      <c r="BM524" s="85"/>
      <c r="BN524" s="85"/>
      <c r="BO524" s="85"/>
      <c r="BP524" s="85"/>
      <c r="BQ524" s="85"/>
      <c r="BR524" s="85"/>
      <c r="BS524" s="85"/>
      <c r="BT524" s="85"/>
      <c r="BU524" s="85"/>
      <c r="BV524" s="85"/>
      <c r="BW524" s="84"/>
      <c r="BX524" s="84"/>
      <c r="BY524" s="84"/>
      <c r="BZ524" s="86"/>
      <c r="CA524" s="86"/>
      <c r="CB524" s="86"/>
      <c r="CC524" s="86"/>
      <c r="CD524" s="86"/>
      <c r="CE524" s="86"/>
      <c r="CF524" s="86"/>
      <c r="CG524" s="86"/>
      <c r="CH524" s="86"/>
      <c r="CI524" s="86"/>
      <c r="CJ524" s="86"/>
      <c r="CK524" s="86"/>
      <c r="CL524" s="86"/>
      <c r="CM524" s="86"/>
      <c r="CN524" s="86"/>
      <c r="CO524" s="86"/>
      <c r="CP524" s="86"/>
      <c r="CQ524" s="86"/>
      <c r="CR524" s="86"/>
      <c r="CS524" s="46" t="s">
        <v>4848</v>
      </c>
      <c r="CT524" s="86"/>
      <c r="CU524" s="86"/>
      <c r="CV524" s="86"/>
      <c r="CW524" s="86"/>
      <c r="CX524" s="86"/>
      <c r="CY524" s="86"/>
      <c r="CZ524" s="86"/>
      <c r="DA524" s="86"/>
      <c r="DB524" s="86"/>
      <c r="DC524" s="86"/>
      <c r="DD524" s="86"/>
      <c r="DE524" s="86"/>
    </row>
    <row r="525" spans="34:109" hidden="1">
      <c r="AH525" s="84"/>
      <c r="AI525" s="84"/>
      <c r="AJ525" s="84"/>
      <c r="AK525" s="84"/>
      <c r="AL525" s="40" t="str">
        <f t="shared" si="16"/>
        <v/>
      </c>
      <c r="AM525" s="40" t="str">
        <f t="shared" si="17"/>
        <v/>
      </c>
      <c r="AO525" s="84"/>
      <c r="AP525" s="36">
        <v>523</v>
      </c>
      <c r="AQ525" s="85"/>
      <c r="AR525" s="85"/>
      <c r="AS525" s="85"/>
      <c r="AT525" s="85"/>
      <c r="AU525" s="85"/>
      <c r="AV525" s="85"/>
      <c r="AW525" s="85"/>
      <c r="AX525" s="85"/>
      <c r="AY525" s="85"/>
      <c r="AZ525" s="85"/>
      <c r="BA525" s="85"/>
      <c r="BB525" s="85"/>
      <c r="BC525" s="85"/>
      <c r="BD525" s="85"/>
      <c r="BE525" s="85"/>
      <c r="BF525" s="85"/>
      <c r="BG525" s="85"/>
      <c r="BH525" s="85"/>
      <c r="BI525" s="85"/>
      <c r="BJ525" s="44" t="s">
        <v>4849</v>
      </c>
      <c r="BK525" s="85"/>
      <c r="BL525" s="85"/>
      <c r="BM525" s="85"/>
      <c r="BN525" s="85"/>
      <c r="BO525" s="85"/>
      <c r="BP525" s="85"/>
      <c r="BQ525" s="85"/>
      <c r="BR525" s="85"/>
      <c r="BS525" s="85"/>
      <c r="BT525" s="85"/>
      <c r="BU525" s="85"/>
      <c r="BV525" s="85"/>
      <c r="BW525" s="84"/>
      <c r="BX525" s="84"/>
      <c r="BY525" s="84"/>
      <c r="BZ525" s="86"/>
      <c r="CA525" s="86"/>
      <c r="CB525" s="86"/>
      <c r="CC525" s="86"/>
      <c r="CD525" s="86"/>
      <c r="CE525" s="86"/>
      <c r="CF525" s="86"/>
      <c r="CG525" s="86"/>
      <c r="CH525" s="86"/>
      <c r="CI525" s="86"/>
      <c r="CJ525" s="86"/>
      <c r="CK525" s="86"/>
      <c r="CL525" s="86"/>
      <c r="CM525" s="86"/>
      <c r="CN525" s="86"/>
      <c r="CO525" s="86"/>
      <c r="CP525" s="86"/>
      <c r="CQ525" s="86"/>
      <c r="CR525" s="86"/>
      <c r="CS525" s="46" t="s">
        <v>4850</v>
      </c>
      <c r="CT525" s="86"/>
      <c r="CU525" s="86"/>
      <c r="CV525" s="86"/>
      <c r="CW525" s="86"/>
      <c r="CX525" s="86"/>
      <c r="CY525" s="86"/>
      <c r="CZ525" s="86"/>
      <c r="DA525" s="86"/>
      <c r="DB525" s="86"/>
      <c r="DC525" s="86"/>
      <c r="DD525" s="86"/>
      <c r="DE525" s="86"/>
    </row>
    <row r="526" spans="34:109" hidden="1">
      <c r="AH526" s="84"/>
      <c r="AI526" s="84"/>
      <c r="AJ526" s="84"/>
      <c r="AK526" s="84"/>
      <c r="AL526" s="40" t="str">
        <f t="shared" si="16"/>
        <v/>
      </c>
      <c r="AM526" s="40" t="str">
        <f t="shared" si="17"/>
        <v/>
      </c>
      <c r="AO526" s="84"/>
      <c r="AP526" s="36">
        <v>524</v>
      </c>
      <c r="AQ526" s="85"/>
      <c r="AR526" s="85"/>
      <c r="AS526" s="85"/>
      <c r="AT526" s="85"/>
      <c r="AU526" s="85"/>
      <c r="AV526" s="85"/>
      <c r="AW526" s="85"/>
      <c r="AX526" s="85"/>
      <c r="AY526" s="85"/>
      <c r="AZ526" s="85"/>
      <c r="BA526" s="85"/>
      <c r="BB526" s="85"/>
      <c r="BC526" s="85"/>
      <c r="BD526" s="85"/>
      <c r="BE526" s="85"/>
      <c r="BF526" s="85"/>
      <c r="BG526" s="85"/>
      <c r="BH526" s="85"/>
      <c r="BI526" s="85"/>
      <c r="BJ526" s="44" t="s">
        <v>4851</v>
      </c>
      <c r="BK526" s="85"/>
      <c r="BL526" s="85"/>
      <c r="BM526" s="85"/>
      <c r="BN526" s="85"/>
      <c r="BO526" s="85"/>
      <c r="BP526" s="85"/>
      <c r="BQ526" s="85"/>
      <c r="BR526" s="85"/>
      <c r="BS526" s="85"/>
      <c r="BT526" s="85"/>
      <c r="BU526" s="85"/>
      <c r="BV526" s="85"/>
      <c r="BW526" s="84"/>
      <c r="BX526" s="84"/>
      <c r="BY526" s="84"/>
      <c r="BZ526" s="86"/>
      <c r="CA526" s="86"/>
      <c r="CB526" s="86"/>
      <c r="CC526" s="86"/>
      <c r="CD526" s="86"/>
      <c r="CE526" s="86"/>
      <c r="CF526" s="86"/>
      <c r="CG526" s="86"/>
      <c r="CH526" s="86"/>
      <c r="CI526" s="86"/>
      <c r="CJ526" s="86"/>
      <c r="CK526" s="86"/>
      <c r="CL526" s="86"/>
      <c r="CM526" s="86"/>
      <c r="CN526" s="86"/>
      <c r="CO526" s="86"/>
      <c r="CP526" s="86"/>
      <c r="CQ526" s="86"/>
      <c r="CR526" s="86"/>
      <c r="CS526" s="46" t="s">
        <v>4852</v>
      </c>
      <c r="CT526" s="86"/>
      <c r="CU526" s="86"/>
      <c r="CV526" s="86"/>
      <c r="CW526" s="86"/>
      <c r="CX526" s="86"/>
      <c r="CY526" s="86"/>
      <c r="CZ526" s="86"/>
      <c r="DA526" s="86"/>
      <c r="DB526" s="86"/>
      <c r="DC526" s="86"/>
      <c r="DD526" s="86"/>
      <c r="DE526" s="86"/>
    </row>
    <row r="527" spans="34:109" hidden="1">
      <c r="AH527" s="84"/>
      <c r="AI527" s="84"/>
      <c r="AJ527" s="84"/>
      <c r="AK527" s="84"/>
      <c r="AL527" s="40" t="str">
        <f t="shared" si="16"/>
        <v/>
      </c>
      <c r="AM527" s="40" t="str">
        <f t="shared" si="17"/>
        <v/>
      </c>
      <c r="AO527" s="84"/>
      <c r="AP527" s="36">
        <v>525</v>
      </c>
      <c r="AQ527" s="85"/>
      <c r="AR527" s="85"/>
      <c r="AS527" s="85"/>
      <c r="AT527" s="85"/>
      <c r="AU527" s="85"/>
      <c r="AV527" s="85"/>
      <c r="AW527" s="85"/>
      <c r="AX527" s="85"/>
      <c r="AY527" s="85"/>
      <c r="AZ527" s="85"/>
      <c r="BA527" s="85"/>
      <c r="BB527" s="85"/>
      <c r="BC527" s="85"/>
      <c r="BD527" s="85"/>
      <c r="BE527" s="85"/>
      <c r="BF527" s="85"/>
      <c r="BG527" s="85"/>
      <c r="BH527" s="85"/>
      <c r="BI527" s="85"/>
      <c r="BJ527" s="44" t="s">
        <v>4853</v>
      </c>
      <c r="BK527" s="85"/>
      <c r="BL527" s="85"/>
      <c r="BM527" s="85"/>
      <c r="BN527" s="85"/>
      <c r="BO527" s="85"/>
      <c r="BP527" s="85"/>
      <c r="BQ527" s="85"/>
      <c r="BR527" s="85"/>
      <c r="BS527" s="85"/>
      <c r="BT527" s="85"/>
      <c r="BU527" s="85"/>
      <c r="BV527" s="85"/>
      <c r="BW527" s="84"/>
      <c r="BX527" s="84"/>
      <c r="BY527" s="84"/>
      <c r="BZ527" s="86"/>
      <c r="CA527" s="86"/>
      <c r="CB527" s="86"/>
      <c r="CC527" s="86"/>
      <c r="CD527" s="86"/>
      <c r="CE527" s="86"/>
      <c r="CF527" s="86"/>
      <c r="CG527" s="86"/>
      <c r="CH527" s="86"/>
      <c r="CI527" s="86"/>
      <c r="CJ527" s="86"/>
      <c r="CK527" s="86"/>
      <c r="CL527" s="86"/>
      <c r="CM527" s="86"/>
      <c r="CN527" s="86"/>
      <c r="CO527" s="86"/>
      <c r="CP527" s="86"/>
      <c r="CQ527" s="86"/>
      <c r="CR527" s="86"/>
      <c r="CS527" s="46" t="s">
        <v>4854</v>
      </c>
      <c r="CT527" s="86"/>
      <c r="CU527" s="86"/>
      <c r="CV527" s="86"/>
      <c r="CW527" s="86"/>
      <c r="CX527" s="86"/>
      <c r="CY527" s="86"/>
      <c r="CZ527" s="86"/>
      <c r="DA527" s="86"/>
      <c r="DB527" s="86"/>
      <c r="DC527" s="86"/>
      <c r="DD527" s="86"/>
      <c r="DE527" s="86"/>
    </row>
    <row r="528" spans="34:109" hidden="1">
      <c r="AH528" s="84"/>
      <c r="AI528" s="84"/>
      <c r="AJ528" s="84"/>
      <c r="AK528" s="84"/>
      <c r="AL528" s="40" t="str">
        <f t="shared" si="16"/>
        <v/>
      </c>
      <c r="AM528" s="40" t="str">
        <f t="shared" si="17"/>
        <v/>
      </c>
      <c r="AO528" s="84"/>
      <c r="AP528" s="36">
        <v>526</v>
      </c>
      <c r="AQ528" s="85"/>
      <c r="AR528" s="85"/>
      <c r="AS528" s="85"/>
      <c r="AT528" s="85"/>
      <c r="AU528" s="85"/>
      <c r="AV528" s="85"/>
      <c r="AW528" s="85"/>
      <c r="AX528" s="85"/>
      <c r="AY528" s="85"/>
      <c r="AZ528" s="85"/>
      <c r="BA528" s="85"/>
      <c r="BB528" s="85"/>
      <c r="BC528" s="85"/>
      <c r="BD528" s="85"/>
      <c r="BE528" s="85"/>
      <c r="BF528" s="85"/>
      <c r="BG528" s="85"/>
      <c r="BH528" s="85"/>
      <c r="BI528" s="85"/>
      <c r="BJ528" s="44" t="s">
        <v>4855</v>
      </c>
      <c r="BK528" s="85"/>
      <c r="BL528" s="85"/>
      <c r="BM528" s="85"/>
      <c r="BN528" s="85"/>
      <c r="BO528" s="85"/>
      <c r="BP528" s="85"/>
      <c r="BQ528" s="85"/>
      <c r="BR528" s="85"/>
      <c r="BS528" s="85"/>
      <c r="BT528" s="85"/>
      <c r="BU528" s="85"/>
      <c r="BV528" s="85"/>
      <c r="BW528" s="84"/>
      <c r="BX528" s="84"/>
      <c r="BY528" s="84"/>
      <c r="BZ528" s="86"/>
      <c r="CA528" s="86"/>
      <c r="CB528" s="86"/>
      <c r="CC528" s="86"/>
      <c r="CD528" s="86"/>
      <c r="CE528" s="86"/>
      <c r="CF528" s="86"/>
      <c r="CG528" s="86"/>
      <c r="CH528" s="86"/>
      <c r="CI528" s="86"/>
      <c r="CJ528" s="86"/>
      <c r="CK528" s="86"/>
      <c r="CL528" s="86"/>
      <c r="CM528" s="86"/>
      <c r="CN528" s="86"/>
      <c r="CO528" s="86"/>
      <c r="CP528" s="86"/>
      <c r="CQ528" s="86"/>
      <c r="CR528" s="86"/>
      <c r="CS528" s="46" t="s">
        <v>4856</v>
      </c>
      <c r="CT528" s="86"/>
      <c r="CU528" s="86"/>
      <c r="CV528" s="86"/>
      <c r="CW528" s="86"/>
      <c r="CX528" s="86"/>
      <c r="CY528" s="86"/>
      <c r="CZ528" s="86"/>
      <c r="DA528" s="86"/>
      <c r="DB528" s="86"/>
      <c r="DC528" s="86"/>
      <c r="DD528" s="86"/>
      <c r="DE528" s="86"/>
    </row>
    <row r="529" spans="34:109" hidden="1">
      <c r="AH529" s="84"/>
      <c r="AI529" s="84"/>
      <c r="AJ529" s="84"/>
      <c r="AK529" s="84"/>
      <c r="AL529" s="40" t="str">
        <f t="shared" si="16"/>
        <v/>
      </c>
      <c r="AM529" s="40" t="str">
        <f t="shared" si="17"/>
        <v/>
      </c>
      <c r="AO529" s="84"/>
      <c r="AP529" s="36">
        <v>527</v>
      </c>
      <c r="AQ529" s="85"/>
      <c r="AR529" s="85"/>
      <c r="AS529" s="85"/>
      <c r="AT529" s="85"/>
      <c r="AU529" s="85"/>
      <c r="AV529" s="85"/>
      <c r="AW529" s="85"/>
      <c r="AX529" s="85"/>
      <c r="AY529" s="85"/>
      <c r="AZ529" s="85"/>
      <c r="BA529" s="85"/>
      <c r="BB529" s="85"/>
      <c r="BC529" s="85"/>
      <c r="BD529" s="85"/>
      <c r="BE529" s="85"/>
      <c r="BF529" s="85"/>
      <c r="BG529" s="85"/>
      <c r="BH529" s="85"/>
      <c r="BI529" s="85"/>
      <c r="BJ529" s="44" t="s">
        <v>4857</v>
      </c>
      <c r="BK529" s="85"/>
      <c r="BL529" s="85"/>
      <c r="BM529" s="85"/>
      <c r="BN529" s="85"/>
      <c r="BO529" s="85"/>
      <c r="BP529" s="85"/>
      <c r="BQ529" s="85"/>
      <c r="BR529" s="85"/>
      <c r="BS529" s="85"/>
      <c r="BT529" s="85"/>
      <c r="BU529" s="85"/>
      <c r="BV529" s="85"/>
      <c r="BW529" s="84"/>
      <c r="BX529" s="84"/>
      <c r="BY529" s="84"/>
      <c r="BZ529" s="86"/>
      <c r="CA529" s="86"/>
      <c r="CB529" s="86"/>
      <c r="CC529" s="86"/>
      <c r="CD529" s="86"/>
      <c r="CE529" s="86"/>
      <c r="CF529" s="86"/>
      <c r="CG529" s="86"/>
      <c r="CH529" s="86"/>
      <c r="CI529" s="86"/>
      <c r="CJ529" s="86"/>
      <c r="CK529" s="86"/>
      <c r="CL529" s="86"/>
      <c r="CM529" s="86"/>
      <c r="CN529" s="86"/>
      <c r="CO529" s="86"/>
      <c r="CP529" s="86"/>
      <c r="CQ529" s="86"/>
      <c r="CR529" s="86"/>
      <c r="CS529" s="46" t="s">
        <v>4858</v>
      </c>
      <c r="CT529" s="86"/>
      <c r="CU529" s="86"/>
      <c r="CV529" s="86"/>
      <c r="CW529" s="86"/>
      <c r="CX529" s="86"/>
      <c r="CY529" s="86"/>
      <c r="CZ529" s="86"/>
      <c r="DA529" s="86"/>
      <c r="DB529" s="86"/>
      <c r="DC529" s="86"/>
      <c r="DD529" s="86"/>
      <c r="DE529" s="86"/>
    </row>
    <row r="530" spans="34:109" hidden="1">
      <c r="AH530" s="84"/>
      <c r="AI530" s="84"/>
      <c r="AJ530" s="84"/>
      <c r="AK530" s="84"/>
      <c r="AL530" s="40" t="str">
        <f t="shared" si="16"/>
        <v/>
      </c>
      <c r="AM530" s="40" t="str">
        <f t="shared" si="17"/>
        <v/>
      </c>
      <c r="AO530" s="84"/>
      <c r="AP530" s="36">
        <v>528</v>
      </c>
      <c r="AQ530" s="85"/>
      <c r="AR530" s="85"/>
      <c r="AS530" s="85"/>
      <c r="AT530" s="85"/>
      <c r="AU530" s="85"/>
      <c r="AV530" s="85"/>
      <c r="AW530" s="85"/>
      <c r="AX530" s="85"/>
      <c r="AY530" s="85"/>
      <c r="AZ530" s="85"/>
      <c r="BA530" s="85"/>
      <c r="BB530" s="85"/>
      <c r="BC530" s="85"/>
      <c r="BD530" s="85"/>
      <c r="BE530" s="85"/>
      <c r="BF530" s="85"/>
      <c r="BG530" s="85"/>
      <c r="BH530" s="85"/>
      <c r="BI530" s="85"/>
      <c r="BJ530" s="44" t="s">
        <v>4859</v>
      </c>
      <c r="BK530" s="85"/>
      <c r="BL530" s="85"/>
      <c r="BM530" s="85"/>
      <c r="BN530" s="85"/>
      <c r="BO530" s="85"/>
      <c r="BP530" s="85"/>
      <c r="BQ530" s="85"/>
      <c r="BR530" s="85"/>
      <c r="BS530" s="85"/>
      <c r="BT530" s="85"/>
      <c r="BU530" s="85"/>
      <c r="BV530" s="85"/>
      <c r="BW530" s="84"/>
      <c r="BX530" s="84"/>
      <c r="BY530" s="84"/>
      <c r="BZ530" s="86"/>
      <c r="CA530" s="86"/>
      <c r="CB530" s="86"/>
      <c r="CC530" s="86"/>
      <c r="CD530" s="86"/>
      <c r="CE530" s="86"/>
      <c r="CF530" s="86"/>
      <c r="CG530" s="86"/>
      <c r="CH530" s="86"/>
      <c r="CI530" s="86"/>
      <c r="CJ530" s="86"/>
      <c r="CK530" s="86"/>
      <c r="CL530" s="86"/>
      <c r="CM530" s="86"/>
      <c r="CN530" s="86"/>
      <c r="CO530" s="86"/>
      <c r="CP530" s="86"/>
      <c r="CQ530" s="86"/>
      <c r="CR530" s="86"/>
      <c r="CS530" s="46" t="s">
        <v>4860</v>
      </c>
      <c r="CT530" s="86"/>
      <c r="CU530" s="86"/>
      <c r="CV530" s="86"/>
      <c r="CW530" s="86"/>
      <c r="CX530" s="86"/>
      <c r="CY530" s="86"/>
      <c r="CZ530" s="86"/>
      <c r="DA530" s="86"/>
      <c r="DB530" s="86"/>
      <c r="DC530" s="86"/>
      <c r="DD530" s="86"/>
      <c r="DE530" s="86"/>
    </row>
    <row r="531" spans="34:109" hidden="1">
      <c r="AH531" s="84"/>
      <c r="AI531" s="84"/>
      <c r="AJ531" s="84"/>
      <c r="AK531" s="84"/>
      <c r="AL531" s="40" t="str">
        <f t="shared" si="16"/>
        <v/>
      </c>
      <c r="AM531" s="40" t="str">
        <f t="shared" si="17"/>
        <v/>
      </c>
      <c r="AO531" s="84"/>
      <c r="AP531" s="36">
        <v>529</v>
      </c>
      <c r="AQ531" s="85"/>
      <c r="AR531" s="85"/>
      <c r="AS531" s="85"/>
      <c r="AT531" s="85"/>
      <c r="AU531" s="85"/>
      <c r="AV531" s="85"/>
      <c r="AW531" s="85"/>
      <c r="AX531" s="85"/>
      <c r="AY531" s="85"/>
      <c r="AZ531" s="85"/>
      <c r="BA531" s="85"/>
      <c r="BB531" s="85"/>
      <c r="BC531" s="85"/>
      <c r="BD531" s="85"/>
      <c r="BE531" s="85"/>
      <c r="BF531" s="85"/>
      <c r="BG531" s="85"/>
      <c r="BH531" s="85"/>
      <c r="BI531" s="85"/>
      <c r="BJ531" s="44" t="s">
        <v>4861</v>
      </c>
      <c r="BK531" s="85"/>
      <c r="BL531" s="85"/>
      <c r="BM531" s="85"/>
      <c r="BN531" s="85"/>
      <c r="BO531" s="85"/>
      <c r="BP531" s="85"/>
      <c r="BQ531" s="85"/>
      <c r="BR531" s="85"/>
      <c r="BS531" s="85"/>
      <c r="BT531" s="85"/>
      <c r="BU531" s="85"/>
      <c r="BV531" s="85"/>
      <c r="BW531" s="84"/>
      <c r="BX531" s="84"/>
      <c r="BY531" s="84"/>
      <c r="BZ531" s="86"/>
      <c r="CA531" s="86"/>
      <c r="CB531" s="86"/>
      <c r="CC531" s="86"/>
      <c r="CD531" s="86"/>
      <c r="CE531" s="86"/>
      <c r="CF531" s="86"/>
      <c r="CG531" s="86"/>
      <c r="CH531" s="86"/>
      <c r="CI531" s="86"/>
      <c r="CJ531" s="86"/>
      <c r="CK531" s="86"/>
      <c r="CL531" s="86"/>
      <c r="CM531" s="86"/>
      <c r="CN531" s="86"/>
      <c r="CO531" s="86"/>
      <c r="CP531" s="86"/>
      <c r="CQ531" s="86"/>
      <c r="CR531" s="86"/>
      <c r="CS531" s="46" t="s">
        <v>4862</v>
      </c>
      <c r="CT531" s="86"/>
      <c r="CU531" s="86"/>
      <c r="CV531" s="86"/>
      <c r="CW531" s="86"/>
      <c r="CX531" s="86"/>
      <c r="CY531" s="86"/>
      <c r="CZ531" s="86"/>
      <c r="DA531" s="86"/>
      <c r="DB531" s="86"/>
      <c r="DC531" s="86"/>
      <c r="DD531" s="86"/>
      <c r="DE531" s="86"/>
    </row>
    <row r="532" spans="34:109" hidden="1">
      <c r="AH532" s="84"/>
      <c r="AI532" s="84"/>
      <c r="AJ532" s="84"/>
      <c r="AK532" s="84"/>
      <c r="AL532" s="40" t="str">
        <f t="shared" si="16"/>
        <v/>
      </c>
      <c r="AM532" s="40" t="str">
        <f t="shared" si="17"/>
        <v/>
      </c>
      <c r="AO532" s="84"/>
      <c r="AP532" s="36">
        <v>530</v>
      </c>
      <c r="AQ532" s="85"/>
      <c r="AR532" s="85"/>
      <c r="AS532" s="85"/>
      <c r="AT532" s="85"/>
      <c r="AU532" s="85"/>
      <c r="AV532" s="85"/>
      <c r="AW532" s="85"/>
      <c r="AX532" s="85"/>
      <c r="AY532" s="85"/>
      <c r="AZ532" s="85"/>
      <c r="BA532" s="85"/>
      <c r="BB532" s="85"/>
      <c r="BC532" s="85"/>
      <c r="BD532" s="85"/>
      <c r="BE532" s="85"/>
      <c r="BF532" s="85"/>
      <c r="BG532" s="85"/>
      <c r="BH532" s="85"/>
      <c r="BI532" s="85"/>
      <c r="BJ532" s="44" t="s">
        <v>4863</v>
      </c>
      <c r="BK532" s="85"/>
      <c r="BL532" s="85"/>
      <c r="BM532" s="85"/>
      <c r="BN532" s="85"/>
      <c r="BO532" s="85"/>
      <c r="BP532" s="85"/>
      <c r="BQ532" s="85"/>
      <c r="BR532" s="85"/>
      <c r="BS532" s="85"/>
      <c r="BT532" s="85"/>
      <c r="BU532" s="85"/>
      <c r="BV532" s="85"/>
      <c r="BW532" s="84"/>
      <c r="BX532" s="84"/>
      <c r="BY532" s="84"/>
      <c r="BZ532" s="86"/>
      <c r="CA532" s="86"/>
      <c r="CB532" s="86"/>
      <c r="CC532" s="86"/>
      <c r="CD532" s="86"/>
      <c r="CE532" s="86"/>
      <c r="CF532" s="86"/>
      <c r="CG532" s="86"/>
      <c r="CH532" s="86"/>
      <c r="CI532" s="86"/>
      <c r="CJ532" s="86"/>
      <c r="CK532" s="86"/>
      <c r="CL532" s="86"/>
      <c r="CM532" s="86"/>
      <c r="CN532" s="86"/>
      <c r="CO532" s="86"/>
      <c r="CP532" s="86"/>
      <c r="CQ532" s="86"/>
      <c r="CR532" s="86"/>
      <c r="CS532" s="46" t="s">
        <v>4864</v>
      </c>
      <c r="CT532" s="86"/>
      <c r="CU532" s="86"/>
      <c r="CV532" s="86"/>
      <c r="CW532" s="86"/>
      <c r="CX532" s="86"/>
      <c r="CY532" s="86"/>
      <c r="CZ532" s="86"/>
      <c r="DA532" s="86"/>
      <c r="DB532" s="86"/>
      <c r="DC532" s="86"/>
      <c r="DD532" s="86"/>
      <c r="DE532" s="86"/>
    </row>
    <row r="533" spans="34:109" hidden="1">
      <c r="AH533" s="84"/>
      <c r="AI533" s="84"/>
      <c r="AJ533" s="84"/>
      <c r="AK533" s="84"/>
      <c r="AL533" s="40" t="str">
        <f t="shared" si="16"/>
        <v/>
      </c>
      <c r="AM533" s="40" t="str">
        <f t="shared" si="17"/>
        <v/>
      </c>
      <c r="AO533" s="84"/>
      <c r="AP533" s="36">
        <v>531</v>
      </c>
      <c r="AQ533" s="85"/>
      <c r="AR533" s="85"/>
      <c r="AS533" s="85"/>
      <c r="AT533" s="85"/>
      <c r="AU533" s="85"/>
      <c r="AV533" s="85"/>
      <c r="AW533" s="85"/>
      <c r="AX533" s="85"/>
      <c r="AY533" s="85"/>
      <c r="AZ533" s="85"/>
      <c r="BA533" s="85"/>
      <c r="BB533" s="85"/>
      <c r="BC533" s="85"/>
      <c r="BD533" s="85"/>
      <c r="BE533" s="85"/>
      <c r="BF533" s="85"/>
      <c r="BG533" s="85"/>
      <c r="BH533" s="85"/>
      <c r="BI533" s="85"/>
      <c r="BJ533" s="44" t="s">
        <v>4865</v>
      </c>
      <c r="BK533" s="85"/>
      <c r="BL533" s="85"/>
      <c r="BM533" s="85"/>
      <c r="BN533" s="85"/>
      <c r="BO533" s="85"/>
      <c r="BP533" s="85"/>
      <c r="BQ533" s="85"/>
      <c r="BR533" s="85"/>
      <c r="BS533" s="85"/>
      <c r="BT533" s="85"/>
      <c r="BU533" s="85"/>
      <c r="BV533" s="85"/>
      <c r="BW533" s="84"/>
      <c r="BX533" s="84"/>
      <c r="BY533" s="84"/>
      <c r="BZ533" s="86"/>
      <c r="CA533" s="86"/>
      <c r="CB533" s="86"/>
      <c r="CC533" s="86"/>
      <c r="CD533" s="86"/>
      <c r="CE533" s="86"/>
      <c r="CF533" s="86"/>
      <c r="CG533" s="86"/>
      <c r="CH533" s="86"/>
      <c r="CI533" s="86"/>
      <c r="CJ533" s="86"/>
      <c r="CK533" s="86"/>
      <c r="CL533" s="86"/>
      <c r="CM533" s="86"/>
      <c r="CN533" s="86"/>
      <c r="CO533" s="86"/>
      <c r="CP533" s="86"/>
      <c r="CQ533" s="86"/>
      <c r="CR533" s="86"/>
      <c r="CS533" s="46" t="s">
        <v>4866</v>
      </c>
      <c r="CT533" s="86"/>
      <c r="CU533" s="86"/>
      <c r="CV533" s="86"/>
      <c r="CW533" s="86"/>
      <c r="CX533" s="86"/>
      <c r="CY533" s="86"/>
      <c r="CZ533" s="86"/>
      <c r="DA533" s="86"/>
      <c r="DB533" s="86"/>
      <c r="DC533" s="86"/>
      <c r="DD533" s="86"/>
      <c r="DE533" s="86"/>
    </row>
    <row r="534" spans="34:109" hidden="1">
      <c r="AH534" s="84"/>
      <c r="AI534" s="84"/>
      <c r="AJ534" s="84"/>
      <c r="AK534" s="84"/>
      <c r="AL534" s="40" t="str">
        <f t="shared" si="16"/>
        <v/>
      </c>
      <c r="AM534" s="40" t="str">
        <f t="shared" si="17"/>
        <v/>
      </c>
      <c r="AO534" s="84"/>
      <c r="AP534" s="36">
        <v>532</v>
      </c>
      <c r="AQ534" s="85"/>
      <c r="AR534" s="85"/>
      <c r="AS534" s="85"/>
      <c r="AT534" s="85"/>
      <c r="AU534" s="85"/>
      <c r="AV534" s="85"/>
      <c r="AW534" s="85"/>
      <c r="AX534" s="85"/>
      <c r="AY534" s="85"/>
      <c r="AZ534" s="85"/>
      <c r="BA534" s="85"/>
      <c r="BB534" s="85"/>
      <c r="BC534" s="85"/>
      <c r="BD534" s="85"/>
      <c r="BE534" s="85"/>
      <c r="BF534" s="85"/>
      <c r="BG534" s="85"/>
      <c r="BH534" s="85"/>
      <c r="BI534" s="85"/>
      <c r="BJ534" s="44" t="s">
        <v>4867</v>
      </c>
      <c r="BK534" s="85"/>
      <c r="BL534" s="85"/>
      <c r="BM534" s="85"/>
      <c r="BN534" s="85"/>
      <c r="BO534" s="85"/>
      <c r="BP534" s="85"/>
      <c r="BQ534" s="85"/>
      <c r="BR534" s="85"/>
      <c r="BS534" s="85"/>
      <c r="BT534" s="85"/>
      <c r="BU534" s="85"/>
      <c r="BV534" s="85"/>
      <c r="BW534" s="84"/>
      <c r="BX534" s="84"/>
      <c r="BY534" s="84"/>
      <c r="BZ534" s="86"/>
      <c r="CA534" s="86"/>
      <c r="CB534" s="86"/>
      <c r="CC534" s="86"/>
      <c r="CD534" s="86"/>
      <c r="CE534" s="86"/>
      <c r="CF534" s="86"/>
      <c r="CG534" s="86"/>
      <c r="CH534" s="86"/>
      <c r="CI534" s="86"/>
      <c r="CJ534" s="86"/>
      <c r="CK534" s="86"/>
      <c r="CL534" s="86"/>
      <c r="CM534" s="86"/>
      <c r="CN534" s="86"/>
      <c r="CO534" s="86"/>
      <c r="CP534" s="86"/>
      <c r="CQ534" s="86"/>
      <c r="CR534" s="86"/>
      <c r="CS534" s="46" t="s">
        <v>4868</v>
      </c>
      <c r="CT534" s="86"/>
      <c r="CU534" s="86"/>
      <c r="CV534" s="86"/>
      <c r="CW534" s="86"/>
      <c r="CX534" s="86"/>
      <c r="CY534" s="86"/>
      <c r="CZ534" s="86"/>
      <c r="DA534" s="86"/>
      <c r="DB534" s="86"/>
      <c r="DC534" s="86"/>
      <c r="DD534" s="86"/>
      <c r="DE534" s="86"/>
    </row>
    <row r="535" spans="34:109" hidden="1">
      <c r="AH535" s="84"/>
      <c r="AI535" s="84"/>
      <c r="AJ535" s="84"/>
      <c r="AK535" s="84"/>
      <c r="AL535" s="40" t="str">
        <f t="shared" si="16"/>
        <v/>
      </c>
      <c r="AM535" s="40" t="str">
        <f t="shared" si="17"/>
        <v/>
      </c>
      <c r="AO535" s="84"/>
      <c r="AP535" s="36">
        <v>533</v>
      </c>
      <c r="AQ535" s="85"/>
      <c r="AR535" s="85"/>
      <c r="AS535" s="85"/>
      <c r="AT535" s="85"/>
      <c r="AU535" s="85"/>
      <c r="AV535" s="85"/>
      <c r="AW535" s="85"/>
      <c r="AX535" s="85"/>
      <c r="AY535" s="85"/>
      <c r="AZ535" s="85"/>
      <c r="BA535" s="85"/>
      <c r="BB535" s="85"/>
      <c r="BC535" s="85"/>
      <c r="BD535" s="85"/>
      <c r="BE535" s="85"/>
      <c r="BF535" s="85"/>
      <c r="BG535" s="85"/>
      <c r="BH535" s="85"/>
      <c r="BI535" s="85"/>
      <c r="BJ535" s="44" t="s">
        <v>4869</v>
      </c>
      <c r="BK535" s="85"/>
      <c r="BL535" s="85"/>
      <c r="BM535" s="85"/>
      <c r="BN535" s="85"/>
      <c r="BO535" s="85"/>
      <c r="BP535" s="85"/>
      <c r="BQ535" s="85"/>
      <c r="BR535" s="85"/>
      <c r="BS535" s="85"/>
      <c r="BT535" s="85"/>
      <c r="BU535" s="85"/>
      <c r="BV535" s="85"/>
      <c r="BW535" s="84"/>
      <c r="BX535" s="84"/>
      <c r="BY535" s="84"/>
      <c r="BZ535" s="86"/>
      <c r="CA535" s="86"/>
      <c r="CB535" s="86"/>
      <c r="CC535" s="86"/>
      <c r="CD535" s="86"/>
      <c r="CE535" s="86"/>
      <c r="CF535" s="86"/>
      <c r="CG535" s="86"/>
      <c r="CH535" s="86"/>
      <c r="CI535" s="86"/>
      <c r="CJ535" s="86"/>
      <c r="CK535" s="86"/>
      <c r="CL535" s="86"/>
      <c r="CM535" s="86"/>
      <c r="CN535" s="86"/>
      <c r="CO535" s="86"/>
      <c r="CP535" s="86"/>
      <c r="CQ535" s="86"/>
      <c r="CR535" s="86"/>
      <c r="CS535" s="46" t="s">
        <v>4870</v>
      </c>
      <c r="CT535" s="86"/>
      <c r="CU535" s="86"/>
      <c r="CV535" s="86"/>
      <c r="CW535" s="86"/>
      <c r="CX535" s="86"/>
      <c r="CY535" s="86"/>
      <c r="CZ535" s="86"/>
      <c r="DA535" s="86"/>
      <c r="DB535" s="86"/>
      <c r="DC535" s="86"/>
      <c r="DD535" s="86"/>
      <c r="DE535" s="86"/>
    </row>
    <row r="536" spans="34:109" hidden="1">
      <c r="AH536" s="84"/>
      <c r="AI536" s="84"/>
      <c r="AJ536" s="84"/>
      <c r="AK536" s="84"/>
      <c r="AL536" s="40" t="str">
        <f t="shared" si="16"/>
        <v/>
      </c>
      <c r="AM536" s="40" t="str">
        <f t="shared" si="17"/>
        <v/>
      </c>
      <c r="AO536" s="84"/>
      <c r="AP536" s="36">
        <v>534</v>
      </c>
      <c r="AQ536" s="85"/>
      <c r="AR536" s="85"/>
      <c r="AS536" s="85"/>
      <c r="AT536" s="85"/>
      <c r="AU536" s="85"/>
      <c r="AV536" s="85"/>
      <c r="AW536" s="85"/>
      <c r="AX536" s="85"/>
      <c r="AY536" s="85"/>
      <c r="AZ536" s="85"/>
      <c r="BA536" s="85"/>
      <c r="BB536" s="85"/>
      <c r="BC536" s="85"/>
      <c r="BD536" s="85"/>
      <c r="BE536" s="85"/>
      <c r="BF536" s="85"/>
      <c r="BG536" s="85"/>
      <c r="BH536" s="85"/>
      <c r="BI536" s="85"/>
      <c r="BJ536" s="44" t="s">
        <v>4871</v>
      </c>
      <c r="BK536" s="85"/>
      <c r="BL536" s="85"/>
      <c r="BM536" s="85"/>
      <c r="BN536" s="85"/>
      <c r="BO536" s="85"/>
      <c r="BP536" s="85"/>
      <c r="BQ536" s="85"/>
      <c r="BR536" s="85"/>
      <c r="BS536" s="85"/>
      <c r="BT536" s="85"/>
      <c r="BU536" s="85"/>
      <c r="BV536" s="85"/>
      <c r="BW536" s="84"/>
      <c r="BX536" s="84"/>
      <c r="BY536" s="84"/>
      <c r="BZ536" s="86"/>
      <c r="CA536" s="86"/>
      <c r="CB536" s="86"/>
      <c r="CC536" s="86"/>
      <c r="CD536" s="86"/>
      <c r="CE536" s="86"/>
      <c r="CF536" s="86"/>
      <c r="CG536" s="86"/>
      <c r="CH536" s="86"/>
      <c r="CI536" s="86"/>
      <c r="CJ536" s="86"/>
      <c r="CK536" s="86"/>
      <c r="CL536" s="86"/>
      <c r="CM536" s="86"/>
      <c r="CN536" s="86"/>
      <c r="CO536" s="86"/>
      <c r="CP536" s="86"/>
      <c r="CQ536" s="86"/>
      <c r="CR536" s="86"/>
      <c r="CS536" s="46" t="s">
        <v>4872</v>
      </c>
      <c r="CT536" s="86"/>
      <c r="CU536" s="86"/>
      <c r="CV536" s="86"/>
      <c r="CW536" s="86"/>
      <c r="CX536" s="86"/>
      <c r="CY536" s="86"/>
      <c r="CZ536" s="86"/>
      <c r="DA536" s="86"/>
      <c r="DB536" s="86"/>
      <c r="DC536" s="86"/>
      <c r="DD536" s="86"/>
      <c r="DE536" s="86"/>
    </row>
    <row r="537" spans="34:109" hidden="1">
      <c r="AH537" s="84"/>
      <c r="AI537" s="84"/>
      <c r="AJ537" s="84"/>
      <c r="AK537" s="84"/>
      <c r="AL537" s="40" t="str">
        <f t="shared" si="16"/>
        <v/>
      </c>
      <c r="AM537" s="40" t="str">
        <f t="shared" si="17"/>
        <v/>
      </c>
      <c r="AO537" s="84"/>
      <c r="AP537" s="36">
        <v>535</v>
      </c>
      <c r="AQ537" s="85"/>
      <c r="AR537" s="85"/>
      <c r="AS537" s="85"/>
      <c r="AT537" s="85"/>
      <c r="AU537" s="85"/>
      <c r="AV537" s="85"/>
      <c r="AW537" s="85"/>
      <c r="AX537" s="85"/>
      <c r="AY537" s="85"/>
      <c r="AZ537" s="85"/>
      <c r="BA537" s="85"/>
      <c r="BB537" s="85"/>
      <c r="BC537" s="85"/>
      <c r="BD537" s="85"/>
      <c r="BE537" s="85"/>
      <c r="BF537" s="85"/>
      <c r="BG537" s="85"/>
      <c r="BH537" s="85"/>
      <c r="BI537" s="85"/>
      <c r="BJ537" s="44" t="s">
        <v>4873</v>
      </c>
      <c r="BK537" s="85"/>
      <c r="BL537" s="85"/>
      <c r="BM537" s="85"/>
      <c r="BN537" s="85"/>
      <c r="BO537" s="85"/>
      <c r="BP537" s="85"/>
      <c r="BQ537" s="85"/>
      <c r="BR537" s="85"/>
      <c r="BS537" s="85"/>
      <c r="BT537" s="85"/>
      <c r="BU537" s="85"/>
      <c r="BV537" s="85"/>
      <c r="BW537" s="84"/>
      <c r="BX537" s="84"/>
      <c r="BY537" s="84"/>
      <c r="BZ537" s="86"/>
      <c r="CA537" s="86"/>
      <c r="CB537" s="86"/>
      <c r="CC537" s="86"/>
      <c r="CD537" s="86"/>
      <c r="CE537" s="86"/>
      <c r="CF537" s="86"/>
      <c r="CG537" s="86"/>
      <c r="CH537" s="86"/>
      <c r="CI537" s="86"/>
      <c r="CJ537" s="86"/>
      <c r="CK537" s="86"/>
      <c r="CL537" s="86"/>
      <c r="CM537" s="86"/>
      <c r="CN537" s="86"/>
      <c r="CO537" s="86"/>
      <c r="CP537" s="86"/>
      <c r="CQ537" s="86"/>
      <c r="CR537" s="86"/>
      <c r="CS537" s="46" t="s">
        <v>4874</v>
      </c>
      <c r="CT537" s="86"/>
      <c r="CU537" s="86"/>
      <c r="CV537" s="86"/>
      <c r="CW537" s="86"/>
      <c r="CX537" s="86"/>
      <c r="CY537" s="86"/>
      <c r="CZ537" s="86"/>
      <c r="DA537" s="86"/>
      <c r="DB537" s="86"/>
      <c r="DC537" s="86"/>
      <c r="DD537" s="86"/>
      <c r="DE537" s="86"/>
    </row>
    <row r="538" spans="34:109" hidden="1">
      <c r="AH538" s="84"/>
      <c r="AI538" s="84"/>
      <c r="AJ538" s="84"/>
      <c r="AK538" s="84"/>
      <c r="AL538" s="40" t="str">
        <f t="shared" si="16"/>
        <v/>
      </c>
      <c r="AM538" s="40" t="str">
        <f t="shared" si="17"/>
        <v/>
      </c>
      <c r="AO538" s="84"/>
      <c r="AP538" s="36">
        <v>536</v>
      </c>
      <c r="AQ538" s="85"/>
      <c r="AR538" s="85"/>
      <c r="AS538" s="85"/>
      <c r="AT538" s="85"/>
      <c r="AU538" s="85"/>
      <c r="AV538" s="85"/>
      <c r="AW538" s="85"/>
      <c r="AX538" s="85"/>
      <c r="AY538" s="85"/>
      <c r="AZ538" s="85"/>
      <c r="BA538" s="85"/>
      <c r="BB538" s="85"/>
      <c r="BC538" s="85"/>
      <c r="BD538" s="85"/>
      <c r="BE538" s="85"/>
      <c r="BF538" s="85"/>
      <c r="BG538" s="85"/>
      <c r="BH538" s="85"/>
      <c r="BI538" s="85"/>
      <c r="BJ538" s="44" t="s">
        <v>4875</v>
      </c>
      <c r="BK538" s="85"/>
      <c r="BL538" s="85"/>
      <c r="BM538" s="85"/>
      <c r="BN538" s="85"/>
      <c r="BO538" s="85"/>
      <c r="BP538" s="85"/>
      <c r="BQ538" s="85"/>
      <c r="BR538" s="85"/>
      <c r="BS538" s="85"/>
      <c r="BT538" s="85"/>
      <c r="BU538" s="85"/>
      <c r="BV538" s="85"/>
      <c r="BW538" s="84"/>
      <c r="BX538" s="84"/>
      <c r="BY538" s="84"/>
      <c r="BZ538" s="86"/>
      <c r="CA538" s="86"/>
      <c r="CB538" s="86"/>
      <c r="CC538" s="86"/>
      <c r="CD538" s="86"/>
      <c r="CE538" s="86"/>
      <c r="CF538" s="86"/>
      <c r="CG538" s="86"/>
      <c r="CH538" s="86"/>
      <c r="CI538" s="86"/>
      <c r="CJ538" s="86"/>
      <c r="CK538" s="86"/>
      <c r="CL538" s="86"/>
      <c r="CM538" s="86"/>
      <c r="CN538" s="86"/>
      <c r="CO538" s="86"/>
      <c r="CP538" s="86"/>
      <c r="CQ538" s="86"/>
      <c r="CR538" s="86"/>
      <c r="CS538" s="46" t="s">
        <v>4876</v>
      </c>
      <c r="CT538" s="86"/>
      <c r="CU538" s="86"/>
      <c r="CV538" s="86"/>
      <c r="CW538" s="86"/>
      <c r="CX538" s="86"/>
      <c r="CY538" s="86"/>
      <c r="CZ538" s="86"/>
      <c r="DA538" s="86"/>
      <c r="DB538" s="86"/>
      <c r="DC538" s="86"/>
      <c r="DD538" s="86"/>
      <c r="DE538" s="86"/>
    </row>
    <row r="539" spans="34:109" hidden="1">
      <c r="AH539" s="84"/>
      <c r="AI539" s="84"/>
      <c r="AJ539" s="84"/>
      <c r="AK539" s="84"/>
      <c r="AL539" s="40" t="str">
        <f t="shared" si="16"/>
        <v/>
      </c>
      <c r="AM539" s="40" t="str">
        <f t="shared" si="17"/>
        <v/>
      </c>
      <c r="AO539" s="84"/>
      <c r="AP539" s="36">
        <v>537</v>
      </c>
      <c r="AQ539" s="85"/>
      <c r="AR539" s="85"/>
      <c r="AS539" s="85"/>
      <c r="AT539" s="85"/>
      <c r="AU539" s="85"/>
      <c r="AV539" s="85"/>
      <c r="AW539" s="85"/>
      <c r="AX539" s="85"/>
      <c r="AY539" s="85"/>
      <c r="AZ539" s="85"/>
      <c r="BA539" s="85"/>
      <c r="BB539" s="85"/>
      <c r="BC539" s="85"/>
      <c r="BD539" s="85"/>
      <c r="BE539" s="85"/>
      <c r="BF539" s="85"/>
      <c r="BG539" s="85"/>
      <c r="BH539" s="85"/>
      <c r="BI539" s="85"/>
      <c r="BJ539" s="44" t="s">
        <v>4877</v>
      </c>
      <c r="BK539" s="85"/>
      <c r="BL539" s="85"/>
      <c r="BM539" s="85"/>
      <c r="BN539" s="85"/>
      <c r="BO539" s="85"/>
      <c r="BP539" s="85"/>
      <c r="BQ539" s="85"/>
      <c r="BR539" s="85"/>
      <c r="BS539" s="85"/>
      <c r="BT539" s="85"/>
      <c r="BU539" s="85"/>
      <c r="BV539" s="85"/>
      <c r="BW539" s="84"/>
      <c r="BX539" s="84"/>
      <c r="BY539" s="84"/>
      <c r="BZ539" s="86"/>
      <c r="CA539" s="86"/>
      <c r="CB539" s="86"/>
      <c r="CC539" s="86"/>
      <c r="CD539" s="86"/>
      <c r="CE539" s="86"/>
      <c r="CF539" s="86"/>
      <c r="CG539" s="86"/>
      <c r="CH539" s="86"/>
      <c r="CI539" s="86"/>
      <c r="CJ539" s="86"/>
      <c r="CK539" s="86"/>
      <c r="CL539" s="86"/>
      <c r="CM539" s="86"/>
      <c r="CN539" s="86"/>
      <c r="CO539" s="86"/>
      <c r="CP539" s="86"/>
      <c r="CQ539" s="86"/>
      <c r="CR539" s="86"/>
      <c r="CS539" s="46" t="s">
        <v>4878</v>
      </c>
      <c r="CT539" s="86"/>
      <c r="CU539" s="86"/>
      <c r="CV539" s="86"/>
      <c r="CW539" s="86"/>
      <c r="CX539" s="86"/>
      <c r="CY539" s="86"/>
      <c r="CZ539" s="86"/>
      <c r="DA539" s="86"/>
      <c r="DB539" s="86"/>
      <c r="DC539" s="86"/>
      <c r="DD539" s="86"/>
      <c r="DE539" s="86"/>
    </row>
    <row r="540" spans="34:109" hidden="1">
      <c r="AH540" s="84"/>
      <c r="AI540" s="84"/>
      <c r="AJ540" s="84"/>
      <c r="AK540" s="84"/>
      <c r="AL540" s="40" t="str">
        <f t="shared" si="16"/>
        <v/>
      </c>
      <c r="AM540" s="40" t="str">
        <f t="shared" si="17"/>
        <v/>
      </c>
      <c r="AO540" s="84"/>
      <c r="AP540" s="36">
        <v>538</v>
      </c>
      <c r="AQ540" s="85"/>
      <c r="AR540" s="85"/>
      <c r="AS540" s="85"/>
      <c r="AT540" s="85"/>
      <c r="AU540" s="85"/>
      <c r="AV540" s="85"/>
      <c r="AW540" s="85"/>
      <c r="AX540" s="85"/>
      <c r="AY540" s="85"/>
      <c r="AZ540" s="85"/>
      <c r="BA540" s="85"/>
      <c r="BB540" s="85"/>
      <c r="BC540" s="85"/>
      <c r="BD540" s="85"/>
      <c r="BE540" s="85"/>
      <c r="BF540" s="85"/>
      <c r="BG540" s="85"/>
      <c r="BH540" s="85"/>
      <c r="BI540" s="85"/>
      <c r="BJ540" s="44" t="s">
        <v>4879</v>
      </c>
      <c r="BK540" s="85"/>
      <c r="BL540" s="85"/>
      <c r="BM540" s="85"/>
      <c r="BN540" s="85"/>
      <c r="BO540" s="85"/>
      <c r="BP540" s="85"/>
      <c r="BQ540" s="85"/>
      <c r="BR540" s="85"/>
      <c r="BS540" s="85"/>
      <c r="BT540" s="85"/>
      <c r="BU540" s="85"/>
      <c r="BV540" s="85"/>
      <c r="BW540" s="84"/>
      <c r="BX540" s="84"/>
      <c r="BY540" s="84"/>
      <c r="BZ540" s="86"/>
      <c r="CA540" s="86"/>
      <c r="CB540" s="86"/>
      <c r="CC540" s="86"/>
      <c r="CD540" s="86"/>
      <c r="CE540" s="86"/>
      <c r="CF540" s="86"/>
      <c r="CG540" s="86"/>
      <c r="CH540" s="86"/>
      <c r="CI540" s="86"/>
      <c r="CJ540" s="86"/>
      <c r="CK540" s="86"/>
      <c r="CL540" s="86"/>
      <c r="CM540" s="86"/>
      <c r="CN540" s="86"/>
      <c r="CO540" s="86"/>
      <c r="CP540" s="86"/>
      <c r="CQ540" s="86"/>
      <c r="CR540" s="86"/>
      <c r="CS540" s="46" t="s">
        <v>4880</v>
      </c>
      <c r="CT540" s="86"/>
      <c r="CU540" s="86"/>
      <c r="CV540" s="86"/>
      <c r="CW540" s="86"/>
      <c r="CX540" s="86"/>
      <c r="CY540" s="86"/>
      <c r="CZ540" s="86"/>
      <c r="DA540" s="86"/>
      <c r="DB540" s="86"/>
      <c r="DC540" s="86"/>
      <c r="DD540" s="86"/>
      <c r="DE540" s="86"/>
    </row>
    <row r="541" spans="34:109" hidden="1">
      <c r="AH541" s="84"/>
      <c r="AI541" s="84"/>
      <c r="AJ541" s="84"/>
      <c r="AK541" s="84"/>
      <c r="AL541" s="40" t="str">
        <f t="shared" si="16"/>
        <v/>
      </c>
      <c r="AM541" s="40" t="str">
        <f t="shared" si="17"/>
        <v/>
      </c>
      <c r="AO541" s="84"/>
      <c r="AP541" s="36">
        <v>539</v>
      </c>
      <c r="AQ541" s="85"/>
      <c r="AR541" s="85"/>
      <c r="AS541" s="85"/>
      <c r="AT541" s="85"/>
      <c r="AU541" s="85"/>
      <c r="AV541" s="85"/>
      <c r="AW541" s="85"/>
      <c r="AX541" s="85"/>
      <c r="AY541" s="85"/>
      <c r="AZ541" s="85"/>
      <c r="BA541" s="85"/>
      <c r="BB541" s="85"/>
      <c r="BC541" s="85"/>
      <c r="BD541" s="85"/>
      <c r="BE541" s="85"/>
      <c r="BF541" s="85"/>
      <c r="BG541" s="85"/>
      <c r="BH541" s="85"/>
      <c r="BI541" s="85"/>
      <c r="BJ541" s="44" t="s">
        <v>4881</v>
      </c>
      <c r="BK541" s="85"/>
      <c r="BL541" s="85"/>
      <c r="BM541" s="85"/>
      <c r="BN541" s="85"/>
      <c r="BO541" s="85"/>
      <c r="BP541" s="85"/>
      <c r="BQ541" s="85"/>
      <c r="BR541" s="85"/>
      <c r="BS541" s="85"/>
      <c r="BT541" s="85"/>
      <c r="BU541" s="85"/>
      <c r="BV541" s="85"/>
      <c r="BW541" s="84"/>
      <c r="BX541" s="84"/>
      <c r="BY541" s="84"/>
      <c r="BZ541" s="86"/>
      <c r="CA541" s="86"/>
      <c r="CB541" s="86"/>
      <c r="CC541" s="86"/>
      <c r="CD541" s="86"/>
      <c r="CE541" s="86"/>
      <c r="CF541" s="86"/>
      <c r="CG541" s="86"/>
      <c r="CH541" s="86"/>
      <c r="CI541" s="86"/>
      <c r="CJ541" s="86"/>
      <c r="CK541" s="86"/>
      <c r="CL541" s="86"/>
      <c r="CM541" s="86"/>
      <c r="CN541" s="86"/>
      <c r="CO541" s="86"/>
      <c r="CP541" s="86"/>
      <c r="CQ541" s="86"/>
      <c r="CR541" s="86"/>
      <c r="CS541" s="46" t="s">
        <v>4882</v>
      </c>
      <c r="CT541" s="86"/>
      <c r="CU541" s="86"/>
      <c r="CV541" s="86"/>
      <c r="CW541" s="86"/>
      <c r="CX541" s="86"/>
      <c r="CY541" s="86"/>
      <c r="CZ541" s="86"/>
      <c r="DA541" s="86"/>
      <c r="DB541" s="86"/>
      <c r="DC541" s="86"/>
      <c r="DD541" s="86"/>
      <c r="DE541" s="86"/>
    </row>
    <row r="542" spans="34:109" hidden="1">
      <c r="AH542" s="84"/>
      <c r="AI542" s="84"/>
      <c r="AJ542" s="84"/>
      <c r="AK542" s="84"/>
      <c r="AL542" s="40" t="str">
        <f t="shared" si="16"/>
        <v/>
      </c>
      <c r="AM542" s="40" t="str">
        <f t="shared" si="17"/>
        <v/>
      </c>
      <c r="AO542" s="84"/>
      <c r="AP542" s="36">
        <v>540</v>
      </c>
      <c r="AQ542" s="85"/>
      <c r="AR542" s="85"/>
      <c r="AS542" s="85"/>
      <c r="AT542" s="85"/>
      <c r="AU542" s="85"/>
      <c r="AV542" s="85"/>
      <c r="AW542" s="85"/>
      <c r="AX542" s="85"/>
      <c r="AY542" s="85"/>
      <c r="AZ542" s="85"/>
      <c r="BA542" s="85"/>
      <c r="BB542" s="85"/>
      <c r="BC542" s="85"/>
      <c r="BD542" s="85"/>
      <c r="BE542" s="85"/>
      <c r="BF542" s="85"/>
      <c r="BG542" s="85"/>
      <c r="BH542" s="85"/>
      <c r="BI542" s="85"/>
      <c r="BJ542" s="44" t="s">
        <v>4883</v>
      </c>
      <c r="BK542" s="85"/>
      <c r="BL542" s="85"/>
      <c r="BM542" s="85"/>
      <c r="BN542" s="85"/>
      <c r="BO542" s="85"/>
      <c r="BP542" s="85"/>
      <c r="BQ542" s="85"/>
      <c r="BR542" s="85"/>
      <c r="BS542" s="85"/>
      <c r="BT542" s="85"/>
      <c r="BU542" s="85"/>
      <c r="BV542" s="85"/>
      <c r="BW542" s="84"/>
      <c r="BX542" s="84"/>
      <c r="BY542" s="84"/>
      <c r="BZ542" s="86"/>
      <c r="CA542" s="86"/>
      <c r="CB542" s="86"/>
      <c r="CC542" s="86"/>
      <c r="CD542" s="86"/>
      <c r="CE542" s="86"/>
      <c r="CF542" s="86"/>
      <c r="CG542" s="86"/>
      <c r="CH542" s="86"/>
      <c r="CI542" s="86"/>
      <c r="CJ542" s="86"/>
      <c r="CK542" s="86"/>
      <c r="CL542" s="86"/>
      <c r="CM542" s="86"/>
      <c r="CN542" s="86"/>
      <c r="CO542" s="86"/>
      <c r="CP542" s="86"/>
      <c r="CQ542" s="86"/>
      <c r="CR542" s="86"/>
      <c r="CS542" s="46" t="s">
        <v>4884</v>
      </c>
      <c r="CT542" s="86"/>
      <c r="CU542" s="86"/>
      <c r="CV542" s="86"/>
      <c r="CW542" s="86"/>
      <c r="CX542" s="86"/>
      <c r="CY542" s="86"/>
      <c r="CZ542" s="86"/>
      <c r="DA542" s="86"/>
      <c r="DB542" s="86"/>
      <c r="DC542" s="86"/>
      <c r="DD542" s="86"/>
      <c r="DE542" s="86"/>
    </row>
    <row r="543" spans="34:109" hidden="1">
      <c r="AH543" s="84"/>
      <c r="AI543" s="84"/>
      <c r="AJ543" s="84"/>
      <c r="AK543" s="84"/>
      <c r="AL543" s="40" t="str">
        <f t="shared" si="16"/>
        <v/>
      </c>
      <c r="AM543" s="40" t="str">
        <f t="shared" si="17"/>
        <v/>
      </c>
      <c r="AO543" s="84"/>
      <c r="AP543" s="36">
        <v>541</v>
      </c>
      <c r="AQ543" s="85"/>
      <c r="AR543" s="85"/>
      <c r="AS543" s="85"/>
      <c r="AT543" s="85"/>
      <c r="AU543" s="85"/>
      <c r="AV543" s="85"/>
      <c r="AW543" s="85"/>
      <c r="AX543" s="85"/>
      <c r="AY543" s="85"/>
      <c r="AZ543" s="85"/>
      <c r="BA543" s="85"/>
      <c r="BB543" s="85"/>
      <c r="BC543" s="85"/>
      <c r="BD543" s="85"/>
      <c r="BE543" s="85"/>
      <c r="BF543" s="85"/>
      <c r="BG543" s="85"/>
      <c r="BH543" s="85"/>
      <c r="BI543" s="85"/>
      <c r="BJ543" s="44" t="s">
        <v>4885</v>
      </c>
      <c r="BK543" s="85"/>
      <c r="BL543" s="85"/>
      <c r="BM543" s="85"/>
      <c r="BN543" s="85"/>
      <c r="BO543" s="85"/>
      <c r="BP543" s="85"/>
      <c r="BQ543" s="85"/>
      <c r="BR543" s="85"/>
      <c r="BS543" s="85"/>
      <c r="BT543" s="85"/>
      <c r="BU543" s="85"/>
      <c r="BV543" s="85"/>
      <c r="BW543" s="84"/>
      <c r="BX543" s="84"/>
      <c r="BY543" s="84"/>
      <c r="BZ543" s="86"/>
      <c r="CA543" s="86"/>
      <c r="CB543" s="86"/>
      <c r="CC543" s="86"/>
      <c r="CD543" s="86"/>
      <c r="CE543" s="86"/>
      <c r="CF543" s="86"/>
      <c r="CG543" s="86"/>
      <c r="CH543" s="86"/>
      <c r="CI543" s="86"/>
      <c r="CJ543" s="86"/>
      <c r="CK543" s="86"/>
      <c r="CL543" s="86"/>
      <c r="CM543" s="86"/>
      <c r="CN543" s="86"/>
      <c r="CO543" s="86"/>
      <c r="CP543" s="86"/>
      <c r="CQ543" s="86"/>
      <c r="CR543" s="86"/>
      <c r="CS543" s="46" t="s">
        <v>4886</v>
      </c>
      <c r="CT543" s="86"/>
      <c r="CU543" s="86"/>
      <c r="CV543" s="86"/>
      <c r="CW543" s="86"/>
      <c r="CX543" s="86"/>
      <c r="CY543" s="86"/>
      <c r="CZ543" s="86"/>
      <c r="DA543" s="86"/>
      <c r="DB543" s="86"/>
      <c r="DC543" s="86"/>
      <c r="DD543" s="86"/>
      <c r="DE543" s="86"/>
    </row>
    <row r="544" spans="34:109" hidden="1">
      <c r="AH544" s="84"/>
      <c r="AI544" s="84"/>
      <c r="AJ544" s="84"/>
      <c r="AK544" s="84"/>
      <c r="AL544" s="40" t="str">
        <f t="shared" si="16"/>
        <v/>
      </c>
      <c r="AM544" s="40" t="str">
        <f t="shared" si="17"/>
        <v/>
      </c>
      <c r="AO544" s="84"/>
      <c r="AP544" s="36">
        <v>542</v>
      </c>
      <c r="AQ544" s="85"/>
      <c r="AR544" s="85"/>
      <c r="AS544" s="85"/>
      <c r="AT544" s="85"/>
      <c r="AU544" s="85"/>
      <c r="AV544" s="85"/>
      <c r="AW544" s="85"/>
      <c r="AX544" s="85"/>
      <c r="AY544" s="85"/>
      <c r="AZ544" s="85"/>
      <c r="BA544" s="85"/>
      <c r="BB544" s="85"/>
      <c r="BC544" s="85"/>
      <c r="BD544" s="85"/>
      <c r="BE544" s="85"/>
      <c r="BF544" s="85"/>
      <c r="BG544" s="85"/>
      <c r="BH544" s="85"/>
      <c r="BI544" s="85"/>
      <c r="BJ544" s="44" t="s">
        <v>4887</v>
      </c>
      <c r="BK544" s="85"/>
      <c r="BL544" s="85"/>
      <c r="BM544" s="85"/>
      <c r="BN544" s="85"/>
      <c r="BO544" s="85"/>
      <c r="BP544" s="85"/>
      <c r="BQ544" s="85"/>
      <c r="BR544" s="85"/>
      <c r="BS544" s="85"/>
      <c r="BT544" s="85"/>
      <c r="BU544" s="85"/>
      <c r="BV544" s="85"/>
      <c r="BW544" s="84"/>
      <c r="BX544" s="84"/>
      <c r="BY544" s="84"/>
      <c r="BZ544" s="86"/>
      <c r="CA544" s="86"/>
      <c r="CB544" s="86"/>
      <c r="CC544" s="86"/>
      <c r="CD544" s="86"/>
      <c r="CE544" s="86"/>
      <c r="CF544" s="86"/>
      <c r="CG544" s="86"/>
      <c r="CH544" s="86"/>
      <c r="CI544" s="86"/>
      <c r="CJ544" s="86"/>
      <c r="CK544" s="86"/>
      <c r="CL544" s="86"/>
      <c r="CM544" s="86"/>
      <c r="CN544" s="86"/>
      <c r="CO544" s="86"/>
      <c r="CP544" s="86"/>
      <c r="CQ544" s="86"/>
      <c r="CR544" s="86"/>
      <c r="CS544" s="46" t="s">
        <v>4888</v>
      </c>
      <c r="CT544" s="86"/>
      <c r="CU544" s="86"/>
      <c r="CV544" s="86"/>
      <c r="CW544" s="86"/>
      <c r="CX544" s="86"/>
      <c r="CY544" s="86"/>
      <c r="CZ544" s="86"/>
      <c r="DA544" s="86"/>
      <c r="DB544" s="86"/>
      <c r="DC544" s="86"/>
      <c r="DD544" s="86"/>
      <c r="DE544" s="86"/>
    </row>
    <row r="545" spans="34:109" hidden="1">
      <c r="AH545" s="84"/>
      <c r="AI545" s="84"/>
      <c r="AJ545" s="84"/>
      <c r="AK545" s="84"/>
      <c r="AL545" s="40" t="str">
        <f t="shared" si="16"/>
        <v/>
      </c>
      <c r="AM545" s="40" t="str">
        <f t="shared" si="17"/>
        <v/>
      </c>
      <c r="AO545" s="84"/>
      <c r="AP545" s="36">
        <v>543</v>
      </c>
      <c r="AQ545" s="85"/>
      <c r="AR545" s="85"/>
      <c r="AS545" s="85"/>
      <c r="AT545" s="85"/>
      <c r="AU545" s="85"/>
      <c r="AV545" s="85"/>
      <c r="AW545" s="85"/>
      <c r="AX545" s="85"/>
      <c r="AY545" s="85"/>
      <c r="AZ545" s="85"/>
      <c r="BA545" s="85"/>
      <c r="BB545" s="85"/>
      <c r="BC545" s="85"/>
      <c r="BD545" s="85"/>
      <c r="BE545" s="85"/>
      <c r="BF545" s="85"/>
      <c r="BG545" s="85"/>
      <c r="BH545" s="85"/>
      <c r="BI545" s="85"/>
      <c r="BJ545" s="44" t="s">
        <v>4889</v>
      </c>
      <c r="BK545" s="85"/>
      <c r="BL545" s="85"/>
      <c r="BM545" s="85"/>
      <c r="BN545" s="85"/>
      <c r="BO545" s="85"/>
      <c r="BP545" s="85"/>
      <c r="BQ545" s="85"/>
      <c r="BR545" s="85"/>
      <c r="BS545" s="85"/>
      <c r="BT545" s="85"/>
      <c r="BU545" s="85"/>
      <c r="BV545" s="85"/>
      <c r="BW545" s="84"/>
      <c r="BX545" s="84"/>
      <c r="BY545" s="84"/>
      <c r="BZ545" s="86"/>
      <c r="CA545" s="86"/>
      <c r="CB545" s="86"/>
      <c r="CC545" s="86"/>
      <c r="CD545" s="86"/>
      <c r="CE545" s="86"/>
      <c r="CF545" s="86"/>
      <c r="CG545" s="86"/>
      <c r="CH545" s="86"/>
      <c r="CI545" s="86"/>
      <c r="CJ545" s="86"/>
      <c r="CK545" s="86"/>
      <c r="CL545" s="86"/>
      <c r="CM545" s="86"/>
      <c r="CN545" s="86"/>
      <c r="CO545" s="86"/>
      <c r="CP545" s="86"/>
      <c r="CQ545" s="86"/>
      <c r="CR545" s="86"/>
      <c r="CS545" s="46" t="s">
        <v>4890</v>
      </c>
      <c r="CT545" s="86"/>
      <c r="CU545" s="86"/>
      <c r="CV545" s="86"/>
      <c r="CW545" s="86"/>
      <c r="CX545" s="86"/>
      <c r="CY545" s="86"/>
      <c r="CZ545" s="86"/>
      <c r="DA545" s="86"/>
      <c r="DB545" s="86"/>
      <c r="DC545" s="86"/>
      <c r="DD545" s="86"/>
      <c r="DE545" s="86"/>
    </row>
    <row r="546" spans="34:109" hidden="1">
      <c r="AH546" s="84"/>
      <c r="AI546" s="84"/>
      <c r="AJ546" s="84"/>
      <c r="AK546" s="84"/>
      <c r="AL546" s="40" t="str">
        <f t="shared" si="16"/>
        <v/>
      </c>
      <c r="AM546" s="40" t="str">
        <f t="shared" si="17"/>
        <v/>
      </c>
      <c r="AO546" s="84"/>
      <c r="AP546" s="36">
        <v>544</v>
      </c>
      <c r="AQ546" s="85"/>
      <c r="AR546" s="85"/>
      <c r="AS546" s="85"/>
      <c r="AT546" s="85"/>
      <c r="AU546" s="85"/>
      <c r="AV546" s="85"/>
      <c r="AW546" s="85"/>
      <c r="AX546" s="85"/>
      <c r="AY546" s="85"/>
      <c r="AZ546" s="85"/>
      <c r="BA546" s="85"/>
      <c r="BB546" s="85"/>
      <c r="BC546" s="85"/>
      <c r="BD546" s="85"/>
      <c r="BE546" s="85"/>
      <c r="BF546" s="85"/>
      <c r="BG546" s="85"/>
      <c r="BH546" s="85"/>
      <c r="BI546" s="85"/>
      <c r="BJ546" s="44" t="s">
        <v>4891</v>
      </c>
      <c r="BK546" s="85"/>
      <c r="BL546" s="85"/>
      <c r="BM546" s="85"/>
      <c r="BN546" s="85"/>
      <c r="BO546" s="85"/>
      <c r="BP546" s="85"/>
      <c r="BQ546" s="85"/>
      <c r="BR546" s="85"/>
      <c r="BS546" s="85"/>
      <c r="BT546" s="85"/>
      <c r="BU546" s="85"/>
      <c r="BV546" s="85"/>
      <c r="BW546" s="84"/>
      <c r="BX546" s="84"/>
      <c r="BY546" s="84"/>
      <c r="BZ546" s="86"/>
      <c r="CA546" s="86"/>
      <c r="CB546" s="86"/>
      <c r="CC546" s="86"/>
      <c r="CD546" s="86"/>
      <c r="CE546" s="86"/>
      <c r="CF546" s="86"/>
      <c r="CG546" s="86"/>
      <c r="CH546" s="86"/>
      <c r="CI546" s="86"/>
      <c r="CJ546" s="86"/>
      <c r="CK546" s="86"/>
      <c r="CL546" s="86"/>
      <c r="CM546" s="86"/>
      <c r="CN546" s="86"/>
      <c r="CO546" s="86"/>
      <c r="CP546" s="86"/>
      <c r="CQ546" s="86"/>
      <c r="CR546" s="86"/>
      <c r="CS546" s="46" t="s">
        <v>4892</v>
      </c>
      <c r="CT546" s="86"/>
      <c r="CU546" s="86"/>
      <c r="CV546" s="86"/>
      <c r="CW546" s="86"/>
      <c r="CX546" s="86"/>
      <c r="CY546" s="86"/>
      <c r="CZ546" s="86"/>
      <c r="DA546" s="86"/>
      <c r="DB546" s="86"/>
      <c r="DC546" s="86"/>
      <c r="DD546" s="86"/>
      <c r="DE546" s="86"/>
    </row>
    <row r="547" spans="34:109" hidden="1">
      <c r="AH547" s="84"/>
      <c r="AI547" s="84"/>
      <c r="AJ547" s="84"/>
      <c r="AK547" s="84"/>
      <c r="AL547" s="40" t="str">
        <f t="shared" si="16"/>
        <v/>
      </c>
      <c r="AM547" s="40" t="str">
        <f t="shared" si="17"/>
        <v/>
      </c>
      <c r="AO547" s="84"/>
      <c r="AP547" s="36">
        <v>545</v>
      </c>
      <c r="AQ547" s="85"/>
      <c r="AR547" s="85"/>
      <c r="AS547" s="85"/>
      <c r="AT547" s="85"/>
      <c r="AU547" s="85"/>
      <c r="AV547" s="85"/>
      <c r="AW547" s="85"/>
      <c r="AX547" s="85"/>
      <c r="AY547" s="85"/>
      <c r="AZ547" s="85"/>
      <c r="BA547" s="85"/>
      <c r="BB547" s="85"/>
      <c r="BC547" s="85"/>
      <c r="BD547" s="85"/>
      <c r="BE547" s="85"/>
      <c r="BF547" s="85"/>
      <c r="BG547" s="85"/>
      <c r="BH547" s="85"/>
      <c r="BI547" s="85"/>
      <c r="BJ547" s="44" t="s">
        <v>4893</v>
      </c>
      <c r="BK547" s="85"/>
      <c r="BL547" s="85"/>
      <c r="BM547" s="85"/>
      <c r="BN547" s="85"/>
      <c r="BO547" s="85"/>
      <c r="BP547" s="85"/>
      <c r="BQ547" s="85"/>
      <c r="BR547" s="85"/>
      <c r="BS547" s="85"/>
      <c r="BT547" s="85"/>
      <c r="BU547" s="85"/>
      <c r="BV547" s="85"/>
      <c r="BW547" s="84"/>
      <c r="BX547" s="84"/>
      <c r="BY547" s="84"/>
      <c r="BZ547" s="86"/>
      <c r="CA547" s="86"/>
      <c r="CB547" s="86"/>
      <c r="CC547" s="86"/>
      <c r="CD547" s="86"/>
      <c r="CE547" s="86"/>
      <c r="CF547" s="86"/>
      <c r="CG547" s="86"/>
      <c r="CH547" s="86"/>
      <c r="CI547" s="86"/>
      <c r="CJ547" s="86"/>
      <c r="CK547" s="86"/>
      <c r="CL547" s="86"/>
      <c r="CM547" s="86"/>
      <c r="CN547" s="86"/>
      <c r="CO547" s="86"/>
      <c r="CP547" s="86"/>
      <c r="CQ547" s="86"/>
      <c r="CR547" s="86"/>
      <c r="CS547" s="46" t="s">
        <v>4894</v>
      </c>
      <c r="CT547" s="86"/>
      <c r="CU547" s="86"/>
      <c r="CV547" s="86"/>
      <c r="CW547" s="86"/>
      <c r="CX547" s="86"/>
      <c r="CY547" s="86"/>
      <c r="CZ547" s="86"/>
      <c r="DA547" s="86"/>
      <c r="DB547" s="86"/>
      <c r="DC547" s="86"/>
      <c r="DD547" s="86"/>
      <c r="DE547" s="86"/>
    </row>
    <row r="548" spans="34:109" hidden="1">
      <c r="AH548" s="84"/>
      <c r="AI548" s="84"/>
      <c r="AJ548" s="84"/>
      <c r="AK548" s="84"/>
      <c r="AL548" s="40" t="str">
        <f t="shared" si="16"/>
        <v/>
      </c>
      <c r="AM548" s="40" t="str">
        <f t="shared" si="17"/>
        <v/>
      </c>
      <c r="AO548" s="84"/>
      <c r="AP548" s="36">
        <v>546</v>
      </c>
      <c r="AQ548" s="85"/>
      <c r="AR548" s="85"/>
      <c r="AS548" s="85"/>
      <c r="AT548" s="85"/>
      <c r="AU548" s="85"/>
      <c r="AV548" s="85"/>
      <c r="AW548" s="85"/>
      <c r="AX548" s="85"/>
      <c r="AY548" s="85"/>
      <c r="AZ548" s="85"/>
      <c r="BA548" s="85"/>
      <c r="BB548" s="85"/>
      <c r="BC548" s="85"/>
      <c r="BD548" s="85"/>
      <c r="BE548" s="85"/>
      <c r="BF548" s="85"/>
      <c r="BG548" s="85"/>
      <c r="BH548" s="85"/>
      <c r="BI548" s="85"/>
      <c r="BJ548" s="44" t="s">
        <v>4895</v>
      </c>
      <c r="BK548" s="85"/>
      <c r="BL548" s="85"/>
      <c r="BM548" s="85"/>
      <c r="BN548" s="85"/>
      <c r="BO548" s="85"/>
      <c r="BP548" s="85"/>
      <c r="BQ548" s="85"/>
      <c r="BR548" s="85"/>
      <c r="BS548" s="85"/>
      <c r="BT548" s="85"/>
      <c r="BU548" s="85"/>
      <c r="BV548" s="85"/>
      <c r="BW548" s="84"/>
      <c r="BX548" s="84"/>
      <c r="BY548" s="84"/>
      <c r="BZ548" s="86"/>
      <c r="CA548" s="86"/>
      <c r="CB548" s="86"/>
      <c r="CC548" s="86"/>
      <c r="CD548" s="86"/>
      <c r="CE548" s="86"/>
      <c r="CF548" s="86"/>
      <c r="CG548" s="86"/>
      <c r="CH548" s="86"/>
      <c r="CI548" s="86"/>
      <c r="CJ548" s="86"/>
      <c r="CK548" s="86"/>
      <c r="CL548" s="86"/>
      <c r="CM548" s="86"/>
      <c r="CN548" s="86"/>
      <c r="CO548" s="86"/>
      <c r="CP548" s="86"/>
      <c r="CQ548" s="86"/>
      <c r="CR548" s="86"/>
      <c r="CS548" s="46" t="s">
        <v>4896</v>
      </c>
      <c r="CT548" s="86"/>
      <c r="CU548" s="86"/>
      <c r="CV548" s="86"/>
      <c r="CW548" s="86"/>
      <c r="CX548" s="86"/>
      <c r="CY548" s="86"/>
      <c r="CZ548" s="86"/>
      <c r="DA548" s="86"/>
      <c r="DB548" s="86"/>
      <c r="DC548" s="86"/>
      <c r="DD548" s="86"/>
      <c r="DE548" s="86"/>
    </row>
    <row r="549" spans="34:109" hidden="1">
      <c r="AH549" s="84"/>
      <c r="AI549" s="84"/>
      <c r="AJ549" s="84"/>
      <c r="AK549" s="84"/>
      <c r="AL549" s="40" t="str">
        <f t="shared" si="16"/>
        <v/>
      </c>
      <c r="AM549" s="40" t="str">
        <f t="shared" si="17"/>
        <v/>
      </c>
      <c r="AO549" s="84"/>
      <c r="AP549" s="36">
        <v>547</v>
      </c>
      <c r="AQ549" s="85"/>
      <c r="AR549" s="85"/>
      <c r="AS549" s="85"/>
      <c r="AT549" s="85"/>
      <c r="AU549" s="85"/>
      <c r="AV549" s="85"/>
      <c r="AW549" s="85"/>
      <c r="AX549" s="85"/>
      <c r="AY549" s="85"/>
      <c r="AZ549" s="85"/>
      <c r="BA549" s="85"/>
      <c r="BB549" s="85"/>
      <c r="BC549" s="85"/>
      <c r="BD549" s="85"/>
      <c r="BE549" s="85"/>
      <c r="BF549" s="85"/>
      <c r="BG549" s="85"/>
      <c r="BH549" s="85"/>
      <c r="BI549" s="85"/>
      <c r="BJ549" s="44" t="s">
        <v>4897</v>
      </c>
      <c r="BK549" s="85"/>
      <c r="BL549" s="85"/>
      <c r="BM549" s="85"/>
      <c r="BN549" s="85"/>
      <c r="BO549" s="85"/>
      <c r="BP549" s="85"/>
      <c r="BQ549" s="85"/>
      <c r="BR549" s="85"/>
      <c r="BS549" s="85"/>
      <c r="BT549" s="85"/>
      <c r="BU549" s="85"/>
      <c r="BV549" s="85"/>
      <c r="BW549" s="84"/>
      <c r="BX549" s="84"/>
      <c r="BY549" s="84"/>
      <c r="BZ549" s="86"/>
      <c r="CA549" s="86"/>
      <c r="CB549" s="86"/>
      <c r="CC549" s="86"/>
      <c r="CD549" s="86"/>
      <c r="CE549" s="86"/>
      <c r="CF549" s="86"/>
      <c r="CG549" s="86"/>
      <c r="CH549" s="86"/>
      <c r="CI549" s="86"/>
      <c r="CJ549" s="86"/>
      <c r="CK549" s="86"/>
      <c r="CL549" s="86"/>
      <c r="CM549" s="86"/>
      <c r="CN549" s="86"/>
      <c r="CO549" s="86"/>
      <c r="CP549" s="86"/>
      <c r="CQ549" s="86"/>
      <c r="CR549" s="86"/>
      <c r="CS549" s="46" t="s">
        <v>4898</v>
      </c>
      <c r="CT549" s="86"/>
      <c r="CU549" s="86"/>
      <c r="CV549" s="86"/>
      <c r="CW549" s="86"/>
      <c r="CX549" s="86"/>
      <c r="CY549" s="86"/>
      <c r="CZ549" s="86"/>
      <c r="DA549" s="86"/>
      <c r="DB549" s="86"/>
      <c r="DC549" s="86"/>
      <c r="DD549" s="86"/>
      <c r="DE549" s="86"/>
    </row>
    <row r="550" spans="34:109" hidden="1">
      <c r="AH550" s="84"/>
      <c r="AI550" s="84"/>
      <c r="AJ550" s="84"/>
      <c r="AK550" s="84"/>
      <c r="AL550" s="40" t="str">
        <f t="shared" si="16"/>
        <v/>
      </c>
      <c r="AM550" s="40" t="str">
        <f t="shared" si="17"/>
        <v/>
      </c>
      <c r="AO550" s="84"/>
      <c r="AP550" s="36">
        <v>548</v>
      </c>
      <c r="AQ550" s="85"/>
      <c r="AR550" s="85"/>
      <c r="AS550" s="85"/>
      <c r="AT550" s="85"/>
      <c r="AU550" s="85"/>
      <c r="AV550" s="85"/>
      <c r="AW550" s="85"/>
      <c r="AX550" s="85"/>
      <c r="AY550" s="85"/>
      <c r="AZ550" s="85"/>
      <c r="BA550" s="85"/>
      <c r="BB550" s="85"/>
      <c r="BC550" s="85"/>
      <c r="BD550" s="85"/>
      <c r="BE550" s="85"/>
      <c r="BF550" s="85"/>
      <c r="BG550" s="85"/>
      <c r="BH550" s="85"/>
      <c r="BI550" s="85"/>
      <c r="BJ550" s="44" t="s">
        <v>4899</v>
      </c>
      <c r="BK550" s="85"/>
      <c r="BL550" s="85"/>
      <c r="BM550" s="85"/>
      <c r="BN550" s="85"/>
      <c r="BO550" s="85"/>
      <c r="BP550" s="85"/>
      <c r="BQ550" s="85"/>
      <c r="BR550" s="85"/>
      <c r="BS550" s="85"/>
      <c r="BT550" s="85"/>
      <c r="BU550" s="85"/>
      <c r="BV550" s="85"/>
      <c r="BW550" s="84"/>
      <c r="BX550" s="84"/>
      <c r="BY550" s="84"/>
      <c r="BZ550" s="86"/>
      <c r="CA550" s="86"/>
      <c r="CB550" s="86"/>
      <c r="CC550" s="86"/>
      <c r="CD550" s="86"/>
      <c r="CE550" s="86"/>
      <c r="CF550" s="86"/>
      <c r="CG550" s="86"/>
      <c r="CH550" s="86"/>
      <c r="CI550" s="86"/>
      <c r="CJ550" s="86"/>
      <c r="CK550" s="86"/>
      <c r="CL550" s="86"/>
      <c r="CM550" s="86"/>
      <c r="CN550" s="86"/>
      <c r="CO550" s="86"/>
      <c r="CP550" s="86"/>
      <c r="CQ550" s="86"/>
      <c r="CR550" s="86"/>
      <c r="CS550" s="46" t="s">
        <v>4900</v>
      </c>
      <c r="CT550" s="86"/>
      <c r="CU550" s="86"/>
      <c r="CV550" s="86"/>
      <c r="CW550" s="86"/>
      <c r="CX550" s="86"/>
      <c r="CY550" s="86"/>
      <c r="CZ550" s="86"/>
      <c r="DA550" s="86"/>
      <c r="DB550" s="86"/>
      <c r="DC550" s="86"/>
      <c r="DD550" s="86"/>
      <c r="DE550" s="86"/>
    </row>
    <row r="551" spans="34:109" hidden="1">
      <c r="AH551" s="84"/>
      <c r="AI551" s="84"/>
      <c r="AJ551" s="84"/>
      <c r="AK551" s="84"/>
      <c r="AL551" s="40" t="str">
        <f t="shared" si="16"/>
        <v/>
      </c>
      <c r="AM551" s="40" t="str">
        <f t="shared" si="17"/>
        <v/>
      </c>
      <c r="AO551" s="84"/>
      <c r="AP551" s="36">
        <v>549</v>
      </c>
      <c r="AQ551" s="85"/>
      <c r="AR551" s="85"/>
      <c r="AS551" s="85"/>
      <c r="AT551" s="85"/>
      <c r="AU551" s="85"/>
      <c r="AV551" s="85"/>
      <c r="AW551" s="85"/>
      <c r="AX551" s="85"/>
      <c r="AY551" s="85"/>
      <c r="AZ551" s="85"/>
      <c r="BA551" s="85"/>
      <c r="BB551" s="85"/>
      <c r="BC551" s="85"/>
      <c r="BD551" s="85"/>
      <c r="BE551" s="85"/>
      <c r="BF551" s="85"/>
      <c r="BG551" s="85"/>
      <c r="BH551" s="85"/>
      <c r="BI551" s="85"/>
      <c r="BJ551" s="44" t="s">
        <v>4901</v>
      </c>
      <c r="BK551" s="85"/>
      <c r="BL551" s="85"/>
      <c r="BM551" s="85"/>
      <c r="BN551" s="85"/>
      <c r="BO551" s="85"/>
      <c r="BP551" s="85"/>
      <c r="BQ551" s="85"/>
      <c r="BR551" s="85"/>
      <c r="BS551" s="85"/>
      <c r="BT551" s="85"/>
      <c r="BU551" s="85"/>
      <c r="BV551" s="85"/>
      <c r="BW551" s="84"/>
      <c r="BX551" s="84"/>
      <c r="BY551" s="84"/>
      <c r="BZ551" s="86"/>
      <c r="CA551" s="86"/>
      <c r="CB551" s="86"/>
      <c r="CC551" s="86"/>
      <c r="CD551" s="86"/>
      <c r="CE551" s="86"/>
      <c r="CF551" s="86"/>
      <c r="CG551" s="86"/>
      <c r="CH551" s="86"/>
      <c r="CI551" s="86"/>
      <c r="CJ551" s="86"/>
      <c r="CK551" s="86"/>
      <c r="CL551" s="86"/>
      <c r="CM551" s="86"/>
      <c r="CN551" s="86"/>
      <c r="CO551" s="86"/>
      <c r="CP551" s="86"/>
      <c r="CQ551" s="86"/>
      <c r="CR551" s="86"/>
      <c r="CS551" s="46" t="s">
        <v>4902</v>
      </c>
      <c r="CT551" s="86"/>
      <c r="CU551" s="86"/>
      <c r="CV551" s="86"/>
      <c r="CW551" s="86"/>
      <c r="CX551" s="86"/>
      <c r="CY551" s="86"/>
      <c r="CZ551" s="86"/>
      <c r="DA551" s="86"/>
      <c r="DB551" s="86"/>
      <c r="DC551" s="86"/>
      <c r="DD551" s="86"/>
      <c r="DE551" s="86"/>
    </row>
    <row r="552" spans="34:109" hidden="1">
      <c r="AH552" s="84"/>
      <c r="AI552" s="84"/>
      <c r="AJ552" s="84"/>
      <c r="AK552" s="84"/>
      <c r="AL552" s="40" t="str">
        <f t="shared" si="16"/>
        <v/>
      </c>
      <c r="AM552" s="40" t="str">
        <f t="shared" si="17"/>
        <v/>
      </c>
      <c r="AO552" s="84"/>
      <c r="AP552" s="36">
        <v>550</v>
      </c>
      <c r="AQ552" s="85"/>
      <c r="AR552" s="85"/>
      <c r="AS552" s="85"/>
      <c r="AT552" s="85"/>
      <c r="AU552" s="85"/>
      <c r="AV552" s="85"/>
      <c r="AW552" s="85"/>
      <c r="AX552" s="85"/>
      <c r="AY552" s="85"/>
      <c r="AZ552" s="85"/>
      <c r="BA552" s="85"/>
      <c r="BB552" s="85"/>
      <c r="BC552" s="85"/>
      <c r="BD552" s="85"/>
      <c r="BE552" s="85"/>
      <c r="BF552" s="85"/>
      <c r="BG552" s="85"/>
      <c r="BH552" s="85"/>
      <c r="BI552" s="85"/>
      <c r="BJ552" s="44" t="s">
        <v>4903</v>
      </c>
      <c r="BK552" s="85"/>
      <c r="BL552" s="85"/>
      <c r="BM552" s="85"/>
      <c r="BN552" s="85"/>
      <c r="BO552" s="85"/>
      <c r="BP552" s="85"/>
      <c r="BQ552" s="85"/>
      <c r="BR552" s="85"/>
      <c r="BS552" s="85"/>
      <c r="BT552" s="85"/>
      <c r="BU552" s="85"/>
      <c r="BV552" s="85"/>
      <c r="BW552" s="84"/>
      <c r="BX552" s="84"/>
      <c r="BY552" s="84"/>
      <c r="BZ552" s="86"/>
      <c r="CA552" s="86"/>
      <c r="CB552" s="86"/>
      <c r="CC552" s="86"/>
      <c r="CD552" s="86"/>
      <c r="CE552" s="86"/>
      <c r="CF552" s="86"/>
      <c r="CG552" s="86"/>
      <c r="CH552" s="86"/>
      <c r="CI552" s="86"/>
      <c r="CJ552" s="86"/>
      <c r="CK552" s="86"/>
      <c r="CL552" s="86"/>
      <c r="CM552" s="86"/>
      <c r="CN552" s="86"/>
      <c r="CO552" s="86"/>
      <c r="CP552" s="86"/>
      <c r="CQ552" s="86"/>
      <c r="CR552" s="86"/>
      <c r="CS552" s="46" t="s">
        <v>4904</v>
      </c>
      <c r="CT552" s="86"/>
      <c r="CU552" s="86"/>
      <c r="CV552" s="86"/>
      <c r="CW552" s="86"/>
      <c r="CX552" s="86"/>
      <c r="CY552" s="86"/>
      <c r="CZ552" s="86"/>
      <c r="DA552" s="86"/>
      <c r="DB552" s="86"/>
      <c r="DC552" s="86"/>
      <c r="DD552" s="86"/>
      <c r="DE552" s="86"/>
    </row>
    <row r="553" spans="34:109" hidden="1">
      <c r="AH553" s="84"/>
      <c r="AI553" s="84"/>
      <c r="AJ553" s="84"/>
      <c r="AK553" s="84"/>
      <c r="AL553" s="40" t="str">
        <f t="shared" si="16"/>
        <v/>
      </c>
      <c r="AM553" s="40" t="str">
        <f t="shared" si="17"/>
        <v/>
      </c>
      <c r="AO553" s="84"/>
      <c r="AP553" s="36">
        <v>551</v>
      </c>
      <c r="AQ553" s="85"/>
      <c r="AR553" s="85"/>
      <c r="AS553" s="85"/>
      <c r="AT553" s="85"/>
      <c r="AU553" s="85"/>
      <c r="AV553" s="85"/>
      <c r="AW553" s="85"/>
      <c r="AX553" s="85"/>
      <c r="AY553" s="85"/>
      <c r="AZ553" s="85"/>
      <c r="BA553" s="85"/>
      <c r="BB553" s="85"/>
      <c r="BC553" s="85"/>
      <c r="BD553" s="85"/>
      <c r="BE553" s="85"/>
      <c r="BF553" s="85"/>
      <c r="BG553" s="85"/>
      <c r="BH553" s="85"/>
      <c r="BI553" s="85"/>
      <c r="BJ553" s="44" t="s">
        <v>4905</v>
      </c>
      <c r="BK553" s="85"/>
      <c r="BL553" s="85"/>
      <c r="BM553" s="85"/>
      <c r="BN553" s="85"/>
      <c r="BO553" s="85"/>
      <c r="BP553" s="85"/>
      <c r="BQ553" s="85"/>
      <c r="BR553" s="85"/>
      <c r="BS553" s="85"/>
      <c r="BT553" s="85"/>
      <c r="BU553" s="85"/>
      <c r="BV553" s="85"/>
      <c r="BW553" s="84"/>
      <c r="BX553" s="84"/>
      <c r="BY553" s="84"/>
      <c r="BZ553" s="86"/>
      <c r="CA553" s="86"/>
      <c r="CB553" s="86"/>
      <c r="CC553" s="86"/>
      <c r="CD553" s="86"/>
      <c r="CE553" s="86"/>
      <c r="CF553" s="86"/>
      <c r="CG553" s="86"/>
      <c r="CH553" s="86"/>
      <c r="CI553" s="86"/>
      <c r="CJ553" s="86"/>
      <c r="CK553" s="86"/>
      <c r="CL553" s="86"/>
      <c r="CM553" s="86"/>
      <c r="CN553" s="86"/>
      <c r="CO553" s="86"/>
      <c r="CP553" s="86"/>
      <c r="CQ553" s="86"/>
      <c r="CR553" s="86"/>
      <c r="CS553" s="46" t="s">
        <v>4906</v>
      </c>
      <c r="CT553" s="86"/>
      <c r="CU553" s="86"/>
      <c r="CV553" s="86"/>
      <c r="CW553" s="86"/>
      <c r="CX553" s="86"/>
      <c r="CY553" s="86"/>
      <c r="CZ553" s="86"/>
      <c r="DA553" s="86"/>
      <c r="DB553" s="86"/>
      <c r="DC553" s="86"/>
      <c r="DD553" s="86"/>
      <c r="DE553" s="86"/>
    </row>
    <row r="554" spans="34:109" hidden="1">
      <c r="AH554" s="84"/>
      <c r="AI554" s="84"/>
      <c r="AJ554" s="84"/>
      <c r="AK554" s="84"/>
      <c r="AL554" s="40" t="str">
        <f t="shared" si="16"/>
        <v/>
      </c>
      <c r="AM554" s="40" t="str">
        <f t="shared" si="17"/>
        <v/>
      </c>
      <c r="AO554" s="84"/>
      <c r="AP554" s="36">
        <v>552</v>
      </c>
      <c r="AQ554" s="85"/>
      <c r="AR554" s="85"/>
      <c r="AS554" s="85"/>
      <c r="AT554" s="85"/>
      <c r="AU554" s="85"/>
      <c r="AV554" s="85"/>
      <c r="AW554" s="85"/>
      <c r="AX554" s="85"/>
      <c r="AY554" s="85"/>
      <c r="AZ554" s="85"/>
      <c r="BA554" s="85"/>
      <c r="BB554" s="85"/>
      <c r="BC554" s="85"/>
      <c r="BD554" s="85"/>
      <c r="BE554" s="85"/>
      <c r="BF554" s="85"/>
      <c r="BG554" s="85"/>
      <c r="BH554" s="85"/>
      <c r="BI554" s="85"/>
      <c r="BJ554" s="44" t="s">
        <v>4907</v>
      </c>
      <c r="BK554" s="85"/>
      <c r="BL554" s="85"/>
      <c r="BM554" s="85"/>
      <c r="BN554" s="85"/>
      <c r="BO554" s="85"/>
      <c r="BP554" s="85"/>
      <c r="BQ554" s="85"/>
      <c r="BR554" s="85"/>
      <c r="BS554" s="85"/>
      <c r="BT554" s="85"/>
      <c r="BU554" s="85"/>
      <c r="BV554" s="85"/>
      <c r="BW554" s="84"/>
      <c r="BX554" s="84"/>
      <c r="BY554" s="84"/>
      <c r="BZ554" s="86"/>
      <c r="CA554" s="86"/>
      <c r="CB554" s="86"/>
      <c r="CC554" s="86"/>
      <c r="CD554" s="86"/>
      <c r="CE554" s="86"/>
      <c r="CF554" s="86"/>
      <c r="CG554" s="86"/>
      <c r="CH554" s="86"/>
      <c r="CI554" s="86"/>
      <c r="CJ554" s="86"/>
      <c r="CK554" s="86"/>
      <c r="CL554" s="86"/>
      <c r="CM554" s="86"/>
      <c r="CN554" s="86"/>
      <c r="CO554" s="86"/>
      <c r="CP554" s="86"/>
      <c r="CQ554" s="86"/>
      <c r="CR554" s="86"/>
      <c r="CS554" s="46" t="s">
        <v>4908</v>
      </c>
      <c r="CT554" s="86"/>
      <c r="CU554" s="86"/>
      <c r="CV554" s="86"/>
      <c r="CW554" s="86"/>
      <c r="CX554" s="86"/>
      <c r="CY554" s="86"/>
      <c r="CZ554" s="86"/>
      <c r="DA554" s="86"/>
      <c r="DB554" s="86"/>
      <c r="DC554" s="86"/>
      <c r="DD554" s="86"/>
      <c r="DE554" s="86"/>
    </row>
    <row r="555" spans="34:109" hidden="1">
      <c r="AH555" s="84"/>
      <c r="AI555" s="84"/>
      <c r="AJ555" s="84"/>
      <c r="AK555" s="84"/>
      <c r="AL555" s="40" t="str">
        <f t="shared" si="16"/>
        <v/>
      </c>
      <c r="AM555" s="40" t="str">
        <f t="shared" si="17"/>
        <v/>
      </c>
      <c r="AO555" s="84"/>
      <c r="AP555" s="36">
        <v>553</v>
      </c>
      <c r="AQ555" s="85"/>
      <c r="AR555" s="85"/>
      <c r="AS555" s="85"/>
      <c r="AT555" s="85"/>
      <c r="AU555" s="85"/>
      <c r="AV555" s="85"/>
      <c r="AW555" s="85"/>
      <c r="AX555" s="85"/>
      <c r="AY555" s="85"/>
      <c r="AZ555" s="85"/>
      <c r="BA555" s="85"/>
      <c r="BB555" s="85"/>
      <c r="BC555" s="85"/>
      <c r="BD555" s="85"/>
      <c r="BE555" s="85"/>
      <c r="BF555" s="85"/>
      <c r="BG555" s="85"/>
      <c r="BH555" s="85"/>
      <c r="BI555" s="85"/>
      <c r="BJ555" s="44" t="s">
        <v>4909</v>
      </c>
      <c r="BK555" s="85"/>
      <c r="BL555" s="85"/>
      <c r="BM555" s="85"/>
      <c r="BN555" s="85"/>
      <c r="BO555" s="85"/>
      <c r="BP555" s="85"/>
      <c r="BQ555" s="85"/>
      <c r="BR555" s="85"/>
      <c r="BS555" s="85"/>
      <c r="BT555" s="85"/>
      <c r="BU555" s="85"/>
      <c r="BV555" s="85"/>
      <c r="BW555" s="84"/>
      <c r="BX555" s="84"/>
      <c r="BY555" s="84"/>
      <c r="BZ555" s="86"/>
      <c r="CA555" s="86"/>
      <c r="CB555" s="86"/>
      <c r="CC555" s="86"/>
      <c r="CD555" s="86"/>
      <c r="CE555" s="86"/>
      <c r="CF555" s="86"/>
      <c r="CG555" s="86"/>
      <c r="CH555" s="86"/>
      <c r="CI555" s="86"/>
      <c r="CJ555" s="86"/>
      <c r="CK555" s="86"/>
      <c r="CL555" s="86"/>
      <c r="CM555" s="86"/>
      <c r="CN555" s="86"/>
      <c r="CO555" s="86"/>
      <c r="CP555" s="86"/>
      <c r="CQ555" s="86"/>
      <c r="CR555" s="86"/>
      <c r="CS555" s="46" t="s">
        <v>4910</v>
      </c>
      <c r="CT555" s="86"/>
      <c r="CU555" s="86"/>
      <c r="CV555" s="86"/>
      <c r="CW555" s="86"/>
      <c r="CX555" s="86"/>
      <c r="CY555" s="86"/>
      <c r="CZ555" s="86"/>
      <c r="DA555" s="86"/>
      <c r="DB555" s="86"/>
      <c r="DC555" s="86"/>
      <c r="DD555" s="86"/>
      <c r="DE555" s="86"/>
    </row>
    <row r="556" spans="34:109" hidden="1">
      <c r="AH556" s="84"/>
      <c r="AI556" s="84"/>
      <c r="AJ556" s="84"/>
      <c r="AK556" s="84"/>
      <c r="AL556" s="40" t="str">
        <f t="shared" si="16"/>
        <v/>
      </c>
      <c r="AM556" s="40" t="str">
        <f t="shared" si="17"/>
        <v/>
      </c>
      <c r="AO556" s="84"/>
      <c r="AP556" s="36">
        <v>554</v>
      </c>
      <c r="AQ556" s="85"/>
      <c r="AR556" s="85"/>
      <c r="AS556" s="85"/>
      <c r="AT556" s="85"/>
      <c r="AU556" s="85"/>
      <c r="AV556" s="85"/>
      <c r="AW556" s="85"/>
      <c r="AX556" s="85"/>
      <c r="AY556" s="85"/>
      <c r="AZ556" s="85"/>
      <c r="BA556" s="85"/>
      <c r="BB556" s="85"/>
      <c r="BC556" s="85"/>
      <c r="BD556" s="85"/>
      <c r="BE556" s="85"/>
      <c r="BF556" s="85"/>
      <c r="BG556" s="85"/>
      <c r="BH556" s="85"/>
      <c r="BI556" s="85"/>
      <c r="BJ556" s="44" t="s">
        <v>4911</v>
      </c>
      <c r="BK556" s="85"/>
      <c r="BL556" s="85"/>
      <c r="BM556" s="85"/>
      <c r="BN556" s="85"/>
      <c r="BO556" s="85"/>
      <c r="BP556" s="85"/>
      <c r="BQ556" s="85"/>
      <c r="BR556" s="85"/>
      <c r="BS556" s="85"/>
      <c r="BT556" s="85"/>
      <c r="BU556" s="85"/>
      <c r="BV556" s="85"/>
      <c r="BW556" s="84"/>
      <c r="BX556" s="84"/>
      <c r="BY556" s="84"/>
      <c r="BZ556" s="86"/>
      <c r="CA556" s="86"/>
      <c r="CB556" s="86"/>
      <c r="CC556" s="86"/>
      <c r="CD556" s="86"/>
      <c r="CE556" s="86"/>
      <c r="CF556" s="86"/>
      <c r="CG556" s="86"/>
      <c r="CH556" s="86"/>
      <c r="CI556" s="86"/>
      <c r="CJ556" s="86"/>
      <c r="CK556" s="86"/>
      <c r="CL556" s="86"/>
      <c r="CM556" s="86"/>
      <c r="CN556" s="86"/>
      <c r="CO556" s="86"/>
      <c r="CP556" s="86"/>
      <c r="CQ556" s="86"/>
      <c r="CR556" s="86"/>
      <c r="CS556" s="46" t="s">
        <v>4912</v>
      </c>
      <c r="CT556" s="86"/>
      <c r="CU556" s="86"/>
      <c r="CV556" s="86"/>
      <c r="CW556" s="86"/>
      <c r="CX556" s="86"/>
      <c r="CY556" s="86"/>
      <c r="CZ556" s="86"/>
      <c r="DA556" s="86"/>
      <c r="DB556" s="86"/>
      <c r="DC556" s="86"/>
      <c r="DD556" s="86"/>
      <c r="DE556" s="86"/>
    </row>
    <row r="557" spans="34:109" hidden="1">
      <c r="AH557" s="84"/>
      <c r="AI557" s="84"/>
      <c r="AJ557" s="84"/>
      <c r="AK557" s="84"/>
      <c r="AL557" s="40" t="str">
        <f t="shared" si="16"/>
        <v/>
      </c>
      <c r="AM557" s="40" t="str">
        <f t="shared" si="17"/>
        <v/>
      </c>
      <c r="AO557" s="84"/>
      <c r="AP557" s="36">
        <v>555</v>
      </c>
      <c r="AQ557" s="85"/>
      <c r="AR557" s="85"/>
      <c r="AS557" s="85"/>
      <c r="AT557" s="85"/>
      <c r="AU557" s="85"/>
      <c r="AV557" s="85"/>
      <c r="AW557" s="85"/>
      <c r="AX557" s="85"/>
      <c r="AY557" s="85"/>
      <c r="AZ557" s="85"/>
      <c r="BA557" s="85"/>
      <c r="BB557" s="85"/>
      <c r="BC557" s="85"/>
      <c r="BD557" s="85"/>
      <c r="BE557" s="85"/>
      <c r="BF557" s="85"/>
      <c r="BG557" s="85"/>
      <c r="BH557" s="85"/>
      <c r="BI557" s="85"/>
      <c r="BJ557" s="44" t="s">
        <v>4913</v>
      </c>
      <c r="BK557" s="85"/>
      <c r="BL557" s="85"/>
      <c r="BM557" s="85"/>
      <c r="BN557" s="85"/>
      <c r="BO557" s="85"/>
      <c r="BP557" s="85"/>
      <c r="BQ557" s="85"/>
      <c r="BR557" s="85"/>
      <c r="BS557" s="85"/>
      <c r="BT557" s="85"/>
      <c r="BU557" s="85"/>
      <c r="BV557" s="85"/>
      <c r="BW557" s="84"/>
      <c r="BX557" s="84"/>
      <c r="BY557" s="84"/>
      <c r="BZ557" s="86"/>
      <c r="CA557" s="86"/>
      <c r="CB557" s="86"/>
      <c r="CC557" s="86"/>
      <c r="CD557" s="86"/>
      <c r="CE557" s="86"/>
      <c r="CF557" s="86"/>
      <c r="CG557" s="86"/>
      <c r="CH557" s="86"/>
      <c r="CI557" s="86"/>
      <c r="CJ557" s="86"/>
      <c r="CK557" s="86"/>
      <c r="CL557" s="86"/>
      <c r="CM557" s="86"/>
      <c r="CN557" s="86"/>
      <c r="CO557" s="86"/>
      <c r="CP557" s="86"/>
      <c r="CQ557" s="86"/>
      <c r="CR557" s="86"/>
      <c r="CS557" s="46" t="s">
        <v>4914</v>
      </c>
      <c r="CT557" s="86"/>
      <c r="CU557" s="86"/>
      <c r="CV557" s="86"/>
      <c r="CW557" s="86"/>
      <c r="CX557" s="86"/>
      <c r="CY557" s="86"/>
      <c r="CZ557" s="86"/>
      <c r="DA557" s="86"/>
      <c r="DB557" s="86"/>
      <c r="DC557" s="86"/>
      <c r="DD557" s="86"/>
      <c r="DE557" s="86"/>
    </row>
    <row r="558" spans="34:109" hidden="1">
      <c r="AH558" s="84"/>
      <c r="AI558" s="84"/>
      <c r="AJ558" s="84"/>
      <c r="AK558" s="84"/>
      <c r="AL558" s="40" t="str">
        <f t="shared" si="16"/>
        <v/>
      </c>
      <c r="AM558" s="40" t="str">
        <f t="shared" si="17"/>
        <v/>
      </c>
      <c r="AO558" s="84"/>
      <c r="AP558" s="36">
        <v>556</v>
      </c>
      <c r="AQ558" s="85"/>
      <c r="AR558" s="85"/>
      <c r="AS558" s="85"/>
      <c r="AT558" s="85"/>
      <c r="AU558" s="85"/>
      <c r="AV558" s="85"/>
      <c r="AW558" s="85"/>
      <c r="AX558" s="85"/>
      <c r="AY558" s="85"/>
      <c r="AZ558" s="85"/>
      <c r="BA558" s="85"/>
      <c r="BB558" s="85"/>
      <c r="BC558" s="85"/>
      <c r="BD558" s="85"/>
      <c r="BE558" s="85"/>
      <c r="BF558" s="85"/>
      <c r="BG558" s="85"/>
      <c r="BH558" s="85"/>
      <c r="BI558" s="85"/>
      <c r="BJ558" s="44" t="s">
        <v>4915</v>
      </c>
      <c r="BK558" s="85"/>
      <c r="BL558" s="85"/>
      <c r="BM558" s="85"/>
      <c r="BN558" s="85"/>
      <c r="BO558" s="85"/>
      <c r="BP558" s="85"/>
      <c r="BQ558" s="85"/>
      <c r="BR558" s="85"/>
      <c r="BS558" s="85"/>
      <c r="BT558" s="85"/>
      <c r="BU558" s="85"/>
      <c r="BV558" s="85"/>
      <c r="BW558" s="84"/>
      <c r="BX558" s="84"/>
      <c r="BY558" s="84"/>
      <c r="BZ558" s="86"/>
      <c r="CA558" s="86"/>
      <c r="CB558" s="86"/>
      <c r="CC558" s="86"/>
      <c r="CD558" s="86"/>
      <c r="CE558" s="86"/>
      <c r="CF558" s="86"/>
      <c r="CG558" s="86"/>
      <c r="CH558" s="86"/>
      <c r="CI558" s="86"/>
      <c r="CJ558" s="86"/>
      <c r="CK558" s="86"/>
      <c r="CL558" s="86"/>
      <c r="CM558" s="86"/>
      <c r="CN558" s="86"/>
      <c r="CO558" s="86"/>
      <c r="CP558" s="86"/>
      <c r="CQ558" s="86"/>
      <c r="CR558" s="86"/>
      <c r="CS558" s="46" t="s">
        <v>4916</v>
      </c>
      <c r="CT558" s="86"/>
      <c r="CU558" s="86"/>
      <c r="CV558" s="86"/>
      <c r="CW558" s="86"/>
      <c r="CX558" s="86"/>
      <c r="CY558" s="86"/>
      <c r="CZ558" s="86"/>
      <c r="DA558" s="86"/>
      <c r="DB558" s="86"/>
      <c r="DC558" s="86"/>
      <c r="DD558" s="86"/>
      <c r="DE558" s="86"/>
    </row>
    <row r="559" spans="34:109" hidden="1">
      <c r="AH559" s="84"/>
      <c r="AI559" s="84"/>
      <c r="AJ559" s="84"/>
      <c r="AK559" s="84"/>
      <c r="AL559" s="40" t="str">
        <f t="shared" si="16"/>
        <v/>
      </c>
      <c r="AM559" s="40" t="str">
        <f t="shared" si="17"/>
        <v/>
      </c>
      <c r="AO559" s="84"/>
      <c r="AP559" s="36">
        <v>557</v>
      </c>
      <c r="AQ559" s="85"/>
      <c r="AR559" s="85"/>
      <c r="AS559" s="85"/>
      <c r="AT559" s="85"/>
      <c r="AU559" s="85"/>
      <c r="AV559" s="85"/>
      <c r="AW559" s="85"/>
      <c r="AX559" s="85"/>
      <c r="AY559" s="85"/>
      <c r="AZ559" s="85"/>
      <c r="BA559" s="85"/>
      <c r="BB559" s="85"/>
      <c r="BC559" s="85"/>
      <c r="BD559" s="85"/>
      <c r="BE559" s="85"/>
      <c r="BF559" s="85"/>
      <c r="BG559" s="85"/>
      <c r="BH559" s="85"/>
      <c r="BI559" s="85"/>
      <c r="BJ559" s="44" t="s">
        <v>4917</v>
      </c>
      <c r="BK559" s="85"/>
      <c r="BL559" s="85"/>
      <c r="BM559" s="85"/>
      <c r="BN559" s="85"/>
      <c r="BO559" s="85"/>
      <c r="BP559" s="85"/>
      <c r="BQ559" s="85"/>
      <c r="BR559" s="85"/>
      <c r="BS559" s="85"/>
      <c r="BT559" s="85"/>
      <c r="BU559" s="85"/>
      <c r="BV559" s="85"/>
      <c r="BW559" s="84"/>
      <c r="BX559" s="84"/>
      <c r="BY559" s="84"/>
      <c r="BZ559" s="86"/>
      <c r="CA559" s="86"/>
      <c r="CB559" s="86"/>
      <c r="CC559" s="86"/>
      <c r="CD559" s="86"/>
      <c r="CE559" s="86"/>
      <c r="CF559" s="86"/>
      <c r="CG559" s="86"/>
      <c r="CH559" s="86"/>
      <c r="CI559" s="86"/>
      <c r="CJ559" s="86"/>
      <c r="CK559" s="86"/>
      <c r="CL559" s="86"/>
      <c r="CM559" s="86"/>
      <c r="CN559" s="86"/>
      <c r="CO559" s="86"/>
      <c r="CP559" s="86"/>
      <c r="CQ559" s="86"/>
      <c r="CR559" s="86"/>
      <c r="CS559" s="46" t="s">
        <v>4918</v>
      </c>
      <c r="CT559" s="86"/>
      <c r="CU559" s="86"/>
      <c r="CV559" s="86"/>
      <c r="CW559" s="86"/>
      <c r="CX559" s="86"/>
      <c r="CY559" s="86"/>
      <c r="CZ559" s="86"/>
      <c r="DA559" s="86"/>
      <c r="DB559" s="86"/>
      <c r="DC559" s="86"/>
      <c r="DD559" s="86"/>
      <c r="DE559" s="86"/>
    </row>
    <row r="560" spans="34:109" hidden="1">
      <c r="AH560" s="84"/>
      <c r="AI560" s="84"/>
      <c r="AJ560" s="84"/>
      <c r="AK560" s="84"/>
      <c r="AL560" s="40" t="str">
        <f t="shared" si="16"/>
        <v/>
      </c>
      <c r="AM560" s="40" t="str">
        <f t="shared" si="17"/>
        <v/>
      </c>
      <c r="AO560" s="84"/>
      <c r="AP560" s="36">
        <v>558</v>
      </c>
      <c r="AQ560" s="85"/>
      <c r="AR560" s="85"/>
      <c r="AS560" s="85"/>
      <c r="AT560" s="85"/>
      <c r="AU560" s="85"/>
      <c r="AV560" s="85"/>
      <c r="AW560" s="85"/>
      <c r="AX560" s="85"/>
      <c r="AY560" s="85"/>
      <c r="AZ560" s="85"/>
      <c r="BA560" s="85"/>
      <c r="BB560" s="85"/>
      <c r="BC560" s="85"/>
      <c r="BD560" s="85"/>
      <c r="BE560" s="85"/>
      <c r="BF560" s="85"/>
      <c r="BG560" s="85"/>
      <c r="BH560" s="85"/>
      <c r="BI560" s="85"/>
      <c r="BJ560" s="44" t="s">
        <v>4919</v>
      </c>
      <c r="BK560" s="85"/>
      <c r="BL560" s="85"/>
      <c r="BM560" s="85"/>
      <c r="BN560" s="85"/>
      <c r="BO560" s="85"/>
      <c r="BP560" s="85"/>
      <c r="BQ560" s="85"/>
      <c r="BR560" s="85"/>
      <c r="BS560" s="85"/>
      <c r="BT560" s="85"/>
      <c r="BU560" s="85"/>
      <c r="BV560" s="85"/>
      <c r="BW560" s="84"/>
      <c r="BX560" s="84"/>
      <c r="BY560" s="84"/>
      <c r="BZ560" s="86"/>
      <c r="CA560" s="86"/>
      <c r="CB560" s="86"/>
      <c r="CC560" s="86"/>
      <c r="CD560" s="86"/>
      <c r="CE560" s="86"/>
      <c r="CF560" s="86"/>
      <c r="CG560" s="86"/>
      <c r="CH560" s="86"/>
      <c r="CI560" s="86"/>
      <c r="CJ560" s="86"/>
      <c r="CK560" s="86"/>
      <c r="CL560" s="86"/>
      <c r="CM560" s="86"/>
      <c r="CN560" s="86"/>
      <c r="CO560" s="86"/>
      <c r="CP560" s="86"/>
      <c r="CQ560" s="86"/>
      <c r="CR560" s="86"/>
      <c r="CS560" s="46" t="s">
        <v>4920</v>
      </c>
      <c r="CT560" s="86"/>
      <c r="CU560" s="86"/>
      <c r="CV560" s="86"/>
      <c r="CW560" s="86"/>
      <c r="CX560" s="86"/>
      <c r="CY560" s="86"/>
      <c r="CZ560" s="86"/>
      <c r="DA560" s="86"/>
      <c r="DB560" s="86"/>
      <c r="DC560" s="86"/>
      <c r="DD560" s="86"/>
      <c r="DE560" s="86"/>
    </row>
    <row r="561" spans="34:109" hidden="1">
      <c r="AH561" s="84"/>
      <c r="AI561" s="84"/>
      <c r="AJ561" s="84"/>
      <c r="AK561" s="84"/>
      <c r="AL561" s="40" t="str">
        <f t="shared" si="16"/>
        <v/>
      </c>
      <c r="AM561" s="40" t="str">
        <f t="shared" si="17"/>
        <v/>
      </c>
      <c r="AO561" s="84"/>
      <c r="AP561" s="36">
        <v>559</v>
      </c>
      <c r="AQ561" s="85"/>
      <c r="AR561" s="85"/>
      <c r="AS561" s="85"/>
      <c r="AT561" s="85"/>
      <c r="AU561" s="85"/>
      <c r="AV561" s="85"/>
      <c r="AW561" s="85"/>
      <c r="AX561" s="85"/>
      <c r="AY561" s="85"/>
      <c r="AZ561" s="85"/>
      <c r="BA561" s="85"/>
      <c r="BB561" s="85"/>
      <c r="BC561" s="85"/>
      <c r="BD561" s="85"/>
      <c r="BE561" s="85"/>
      <c r="BF561" s="85"/>
      <c r="BG561" s="85"/>
      <c r="BH561" s="85"/>
      <c r="BI561" s="85"/>
      <c r="BJ561" s="44" t="s">
        <v>4921</v>
      </c>
      <c r="BK561" s="85"/>
      <c r="BL561" s="85"/>
      <c r="BM561" s="85"/>
      <c r="BN561" s="85"/>
      <c r="BO561" s="85"/>
      <c r="BP561" s="85"/>
      <c r="BQ561" s="85"/>
      <c r="BR561" s="85"/>
      <c r="BS561" s="85"/>
      <c r="BT561" s="85"/>
      <c r="BU561" s="85"/>
      <c r="BV561" s="85"/>
      <c r="BW561" s="84"/>
      <c r="BX561" s="84"/>
      <c r="BY561" s="84"/>
      <c r="BZ561" s="86"/>
      <c r="CA561" s="86"/>
      <c r="CB561" s="86"/>
      <c r="CC561" s="86"/>
      <c r="CD561" s="86"/>
      <c r="CE561" s="86"/>
      <c r="CF561" s="86"/>
      <c r="CG561" s="86"/>
      <c r="CH561" s="86"/>
      <c r="CI561" s="86"/>
      <c r="CJ561" s="86"/>
      <c r="CK561" s="86"/>
      <c r="CL561" s="86"/>
      <c r="CM561" s="86"/>
      <c r="CN561" s="86"/>
      <c r="CO561" s="86"/>
      <c r="CP561" s="86"/>
      <c r="CQ561" s="86"/>
      <c r="CR561" s="86"/>
      <c r="CS561" s="46" t="s">
        <v>4922</v>
      </c>
      <c r="CT561" s="86"/>
      <c r="CU561" s="86"/>
      <c r="CV561" s="86"/>
      <c r="CW561" s="86"/>
      <c r="CX561" s="86"/>
      <c r="CY561" s="86"/>
      <c r="CZ561" s="86"/>
      <c r="DA561" s="86"/>
      <c r="DB561" s="86"/>
      <c r="DC561" s="86"/>
      <c r="DD561" s="86"/>
      <c r="DE561" s="86"/>
    </row>
    <row r="562" spans="34:109" hidden="1">
      <c r="AH562" s="84"/>
      <c r="AI562" s="84"/>
      <c r="AJ562" s="84"/>
      <c r="AK562" s="84"/>
      <c r="AL562" s="40" t="str">
        <f t="shared" si="16"/>
        <v/>
      </c>
      <c r="AM562" s="40" t="str">
        <f t="shared" si="17"/>
        <v/>
      </c>
      <c r="AO562" s="84"/>
      <c r="AP562" s="36">
        <v>560</v>
      </c>
      <c r="AQ562" s="85"/>
      <c r="AR562" s="85"/>
      <c r="AS562" s="85"/>
      <c r="AT562" s="85"/>
      <c r="AU562" s="85"/>
      <c r="AV562" s="85"/>
      <c r="AW562" s="85"/>
      <c r="AX562" s="85"/>
      <c r="AY562" s="85"/>
      <c r="AZ562" s="85"/>
      <c r="BA562" s="85"/>
      <c r="BB562" s="85"/>
      <c r="BC562" s="85"/>
      <c r="BD562" s="85"/>
      <c r="BE562" s="85"/>
      <c r="BF562" s="85"/>
      <c r="BG562" s="85"/>
      <c r="BH562" s="85"/>
      <c r="BI562" s="85"/>
      <c r="BJ562" s="44" t="s">
        <v>4923</v>
      </c>
      <c r="BK562" s="85"/>
      <c r="BL562" s="85"/>
      <c r="BM562" s="85"/>
      <c r="BN562" s="85"/>
      <c r="BO562" s="85"/>
      <c r="BP562" s="85"/>
      <c r="BQ562" s="85"/>
      <c r="BR562" s="85"/>
      <c r="BS562" s="85"/>
      <c r="BT562" s="85"/>
      <c r="BU562" s="85"/>
      <c r="BV562" s="85"/>
      <c r="BW562" s="84"/>
      <c r="BX562" s="84"/>
      <c r="BY562" s="84"/>
      <c r="BZ562" s="86"/>
      <c r="CA562" s="86"/>
      <c r="CB562" s="86"/>
      <c r="CC562" s="86"/>
      <c r="CD562" s="86"/>
      <c r="CE562" s="86"/>
      <c r="CF562" s="86"/>
      <c r="CG562" s="86"/>
      <c r="CH562" s="86"/>
      <c r="CI562" s="86"/>
      <c r="CJ562" s="86"/>
      <c r="CK562" s="86"/>
      <c r="CL562" s="86"/>
      <c r="CM562" s="86"/>
      <c r="CN562" s="86"/>
      <c r="CO562" s="86"/>
      <c r="CP562" s="86"/>
      <c r="CQ562" s="86"/>
      <c r="CR562" s="86"/>
      <c r="CS562" s="46" t="s">
        <v>4924</v>
      </c>
      <c r="CT562" s="86"/>
      <c r="CU562" s="86"/>
      <c r="CV562" s="86"/>
      <c r="CW562" s="86"/>
      <c r="CX562" s="86"/>
      <c r="CY562" s="86"/>
      <c r="CZ562" s="86"/>
      <c r="DA562" s="86"/>
      <c r="DB562" s="86"/>
      <c r="DC562" s="86"/>
      <c r="DD562" s="86"/>
      <c r="DE562" s="86"/>
    </row>
    <row r="563" spans="34:109" hidden="1">
      <c r="AH563" s="84"/>
      <c r="AI563" s="84"/>
      <c r="AJ563" s="84"/>
      <c r="AK563" s="84"/>
      <c r="AL563" s="40" t="str">
        <f t="shared" si="16"/>
        <v/>
      </c>
      <c r="AM563" s="40" t="str">
        <f t="shared" si="17"/>
        <v/>
      </c>
      <c r="AO563" s="84"/>
      <c r="AP563" s="36">
        <v>561</v>
      </c>
      <c r="AQ563" s="85"/>
      <c r="AR563" s="85"/>
      <c r="AS563" s="85"/>
      <c r="AT563" s="85"/>
      <c r="AU563" s="85"/>
      <c r="AV563" s="85"/>
      <c r="AW563" s="85"/>
      <c r="AX563" s="85"/>
      <c r="AY563" s="85"/>
      <c r="AZ563" s="85"/>
      <c r="BA563" s="85"/>
      <c r="BB563" s="85"/>
      <c r="BC563" s="85"/>
      <c r="BD563" s="85"/>
      <c r="BE563" s="85"/>
      <c r="BF563" s="85"/>
      <c r="BG563" s="85"/>
      <c r="BH563" s="85"/>
      <c r="BI563" s="85"/>
      <c r="BJ563" s="44" t="s">
        <v>4925</v>
      </c>
      <c r="BK563" s="85"/>
      <c r="BL563" s="85"/>
      <c r="BM563" s="85"/>
      <c r="BN563" s="85"/>
      <c r="BO563" s="85"/>
      <c r="BP563" s="85"/>
      <c r="BQ563" s="85"/>
      <c r="BR563" s="85"/>
      <c r="BS563" s="85"/>
      <c r="BT563" s="85"/>
      <c r="BU563" s="85"/>
      <c r="BV563" s="85"/>
      <c r="BW563" s="84"/>
      <c r="BX563" s="84"/>
      <c r="BY563" s="84"/>
      <c r="BZ563" s="86"/>
      <c r="CA563" s="86"/>
      <c r="CB563" s="86"/>
      <c r="CC563" s="86"/>
      <c r="CD563" s="86"/>
      <c r="CE563" s="86"/>
      <c r="CF563" s="86"/>
      <c r="CG563" s="86"/>
      <c r="CH563" s="86"/>
      <c r="CI563" s="86"/>
      <c r="CJ563" s="86"/>
      <c r="CK563" s="86"/>
      <c r="CL563" s="86"/>
      <c r="CM563" s="86"/>
      <c r="CN563" s="86"/>
      <c r="CO563" s="86"/>
      <c r="CP563" s="86"/>
      <c r="CQ563" s="86"/>
      <c r="CR563" s="86"/>
      <c r="CS563" s="46" t="s">
        <v>4926</v>
      </c>
      <c r="CT563" s="86"/>
      <c r="CU563" s="86"/>
      <c r="CV563" s="86"/>
      <c r="CW563" s="86"/>
      <c r="CX563" s="86"/>
      <c r="CY563" s="86"/>
      <c r="CZ563" s="86"/>
      <c r="DA563" s="86"/>
      <c r="DB563" s="86"/>
      <c r="DC563" s="86"/>
      <c r="DD563" s="86"/>
      <c r="DE563" s="86"/>
    </row>
    <row r="564" spans="34:109" hidden="1">
      <c r="AH564" s="84"/>
      <c r="AI564" s="84"/>
      <c r="AJ564" s="84"/>
      <c r="AK564" s="84"/>
      <c r="AL564" s="40" t="str">
        <f t="shared" si="16"/>
        <v/>
      </c>
      <c r="AM564" s="40" t="str">
        <f t="shared" si="17"/>
        <v/>
      </c>
      <c r="AO564" s="84"/>
      <c r="AP564" s="36">
        <v>562</v>
      </c>
      <c r="AQ564" s="85"/>
      <c r="AR564" s="85"/>
      <c r="AS564" s="85"/>
      <c r="AT564" s="85"/>
      <c r="AU564" s="85"/>
      <c r="AV564" s="85"/>
      <c r="AW564" s="85"/>
      <c r="AX564" s="85"/>
      <c r="AY564" s="85"/>
      <c r="AZ564" s="85"/>
      <c r="BA564" s="85"/>
      <c r="BB564" s="85"/>
      <c r="BC564" s="85"/>
      <c r="BD564" s="85"/>
      <c r="BE564" s="85"/>
      <c r="BF564" s="85"/>
      <c r="BG564" s="85"/>
      <c r="BH564" s="85"/>
      <c r="BI564" s="85"/>
      <c r="BJ564" s="44" t="s">
        <v>4927</v>
      </c>
      <c r="BK564" s="85"/>
      <c r="BL564" s="85"/>
      <c r="BM564" s="85"/>
      <c r="BN564" s="85"/>
      <c r="BO564" s="85"/>
      <c r="BP564" s="85"/>
      <c r="BQ564" s="85"/>
      <c r="BR564" s="85"/>
      <c r="BS564" s="85"/>
      <c r="BT564" s="85"/>
      <c r="BU564" s="85"/>
      <c r="BV564" s="85"/>
      <c r="BW564" s="84"/>
      <c r="BX564" s="84"/>
      <c r="BY564" s="84"/>
      <c r="BZ564" s="86"/>
      <c r="CA564" s="86"/>
      <c r="CB564" s="86"/>
      <c r="CC564" s="86"/>
      <c r="CD564" s="86"/>
      <c r="CE564" s="86"/>
      <c r="CF564" s="86"/>
      <c r="CG564" s="86"/>
      <c r="CH564" s="86"/>
      <c r="CI564" s="86"/>
      <c r="CJ564" s="86"/>
      <c r="CK564" s="86"/>
      <c r="CL564" s="86"/>
      <c r="CM564" s="86"/>
      <c r="CN564" s="86"/>
      <c r="CO564" s="86"/>
      <c r="CP564" s="86"/>
      <c r="CQ564" s="86"/>
      <c r="CR564" s="86"/>
      <c r="CS564" s="46" t="s">
        <v>4928</v>
      </c>
      <c r="CT564" s="86"/>
      <c r="CU564" s="86"/>
      <c r="CV564" s="86"/>
      <c r="CW564" s="86"/>
      <c r="CX564" s="86"/>
      <c r="CY564" s="86"/>
      <c r="CZ564" s="86"/>
      <c r="DA564" s="86"/>
      <c r="DB564" s="86"/>
      <c r="DC564" s="86"/>
      <c r="DD564" s="86"/>
      <c r="DE564" s="86"/>
    </row>
    <row r="565" spans="34:109" hidden="1">
      <c r="AH565" s="84"/>
      <c r="AI565" s="84"/>
      <c r="AJ565" s="84"/>
      <c r="AK565" s="84"/>
      <c r="AL565" s="40" t="str">
        <f t="shared" si="16"/>
        <v/>
      </c>
      <c r="AM565" s="40" t="str">
        <f t="shared" si="17"/>
        <v/>
      </c>
      <c r="AO565" s="84"/>
      <c r="AP565" s="36">
        <v>563</v>
      </c>
      <c r="AQ565" s="85"/>
      <c r="AR565" s="85"/>
      <c r="AS565" s="85"/>
      <c r="AT565" s="85"/>
      <c r="AU565" s="85"/>
      <c r="AV565" s="85"/>
      <c r="AW565" s="85"/>
      <c r="AX565" s="85"/>
      <c r="AY565" s="85"/>
      <c r="AZ565" s="85"/>
      <c r="BA565" s="85"/>
      <c r="BB565" s="85"/>
      <c r="BC565" s="85"/>
      <c r="BD565" s="85"/>
      <c r="BE565" s="85"/>
      <c r="BF565" s="85"/>
      <c r="BG565" s="85"/>
      <c r="BH565" s="85"/>
      <c r="BI565" s="85"/>
      <c r="BJ565" s="44" t="s">
        <v>4929</v>
      </c>
      <c r="BK565" s="85"/>
      <c r="BL565" s="85"/>
      <c r="BM565" s="85"/>
      <c r="BN565" s="85"/>
      <c r="BO565" s="85"/>
      <c r="BP565" s="85"/>
      <c r="BQ565" s="85"/>
      <c r="BR565" s="85"/>
      <c r="BS565" s="85"/>
      <c r="BT565" s="85"/>
      <c r="BU565" s="85"/>
      <c r="BV565" s="85"/>
      <c r="BW565" s="84"/>
      <c r="BX565" s="84"/>
      <c r="BY565" s="84"/>
      <c r="BZ565" s="86"/>
      <c r="CA565" s="86"/>
      <c r="CB565" s="86"/>
      <c r="CC565" s="86"/>
      <c r="CD565" s="86"/>
      <c r="CE565" s="86"/>
      <c r="CF565" s="86"/>
      <c r="CG565" s="86"/>
      <c r="CH565" s="86"/>
      <c r="CI565" s="86"/>
      <c r="CJ565" s="86"/>
      <c r="CK565" s="86"/>
      <c r="CL565" s="86"/>
      <c r="CM565" s="86"/>
      <c r="CN565" s="86"/>
      <c r="CO565" s="86"/>
      <c r="CP565" s="86"/>
      <c r="CQ565" s="86"/>
      <c r="CR565" s="86"/>
      <c r="CS565" s="46" t="s">
        <v>4930</v>
      </c>
      <c r="CT565" s="86"/>
      <c r="CU565" s="86"/>
      <c r="CV565" s="86"/>
      <c r="CW565" s="86"/>
      <c r="CX565" s="86"/>
      <c r="CY565" s="86"/>
      <c r="CZ565" s="86"/>
      <c r="DA565" s="86"/>
      <c r="DB565" s="86"/>
      <c r="DC565" s="86"/>
      <c r="DD565" s="86"/>
      <c r="DE565" s="86"/>
    </row>
    <row r="566" spans="34:109" hidden="1">
      <c r="AH566" s="84"/>
      <c r="AI566" s="84"/>
      <c r="AJ566" s="84"/>
      <c r="AK566" s="84"/>
      <c r="AL566" s="40" t="str">
        <f t="shared" si="16"/>
        <v/>
      </c>
      <c r="AM566" s="40" t="str">
        <f t="shared" si="17"/>
        <v/>
      </c>
      <c r="AO566" s="84"/>
      <c r="AP566" s="36">
        <v>564</v>
      </c>
      <c r="AQ566" s="85"/>
      <c r="AR566" s="85"/>
      <c r="AS566" s="85"/>
      <c r="AT566" s="85"/>
      <c r="AU566" s="85"/>
      <c r="AV566" s="85"/>
      <c r="AW566" s="85"/>
      <c r="AX566" s="85"/>
      <c r="AY566" s="85"/>
      <c r="AZ566" s="85"/>
      <c r="BA566" s="85"/>
      <c r="BB566" s="85"/>
      <c r="BC566" s="85"/>
      <c r="BD566" s="85"/>
      <c r="BE566" s="85"/>
      <c r="BF566" s="85"/>
      <c r="BG566" s="85"/>
      <c r="BH566" s="85"/>
      <c r="BI566" s="85"/>
      <c r="BJ566" s="44" t="s">
        <v>4931</v>
      </c>
      <c r="BK566" s="85"/>
      <c r="BL566" s="85"/>
      <c r="BM566" s="85"/>
      <c r="BN566" s="85"/>
      <c r="BO566" s="85"/>
      <c r="BP566" s="85"/>
      <c r="BQ566" s="85"/>
      <c r="BR566" s="85"/>
      <c r="BS566" s="85"/>
      <c r="BT566" s="85"/>
      <c r="BU566" s="85"/>
      <c r="BV566" s="85"/>
      <c r="BW566" s="84"/>
      <c r="BX566" s="84"/>
      <c r="BY566" s="84"/>
      <c r="BZ566" s="86"/>
      <c r="CA566" s="86"/>
      <c r="CB566" s="86"/>
      <c r="CC566" s="86"/>
      <c r="CD566" s="86"/>
      <c r="CE566" s="86"/>
      <c r="CF566" s="86"/>
      <c r="CG566" s="86"/>
      <c r="CH566" s="86"/>
      <c r="CI566" s="86"/>
      <c r="CJ566" s="86"/>
      <c r="CK566" s="86"/>
      <c r="CL566" s="86"/>
      <c r="CM566" s="86"/>
      <c r="CN566" s="86"/>
      <c r="CO566" s="86"/>
      <c r="CP566" s="86"/>
      <c r="CQ566" s="86"/>
      <c r="CR566" s="86"/>
      <c r="CS566" s="46" t="s">
        <v>4932</v>
      </c>
      <c r="CT566" s="86"/>
      <c r="CU566" s="86"/>
      <c r="CV566" s="86"/>
      <c r="CW566" s="86"/>
      <c r="CX566" s="86"/>
      <c r="CY566" s="86"/>
      <c r="CZ566" s="86"/>
      <c r="DA566" s="86"/>
      <c r="DB566" s="86"/>
      <c r="DC566" s="86"/>
      <c r="DD566" s="86"/>
      <c r="DE566" s="86"/>
    </row>
    <row r="567" spans="34:109" hidden="1">
      <c r="AH567" s="84"/>
      <c r="AI567" s="84"/>
      <c r="AJ567" s="84"/>
      <c r="AK567" s="84"/>
      <c r="AL567" s="40" t="str">
        <f t="shared" si="16"/>
        <v/>
      </c>
      <c r="AM567" s="40" t="str">
        <f t="shared" si="17"/>
        <v/>
      </c>
      <c r="AO567" s="84"/>
      <c r="AP567" s="36">
        <v>565</v>
      </c>
      <c r="AQ567" s="85"/>
      <c r="AR567" s="85"/>
      <c r="AS567" s="85"/>
      <c r="AT567" s="85"/>
      <c r="AU567" s="85"/>
      <c r="AV567" s="85"/>
      <c r="AW567" s="85"/>
      <c r="AX567" s="85"/>
      <c r="AY567" s="85"/>
      <c r="AZ567" s="85"/>
      <c r="BA567" s="85"/>
      <c r="BB567" s="85"/>
      <c r="BC567" s="85"/>
      <c r="BD567" s="85"/>
      <c r="BE567" s="85"/>
      <c r="BF567" s="85"/>
      <c r="BG567" s="85"/>
      <c r="BH567" s="85"/>
      <c r="BI567" s="85"/>
      <c r="BJ567" s="44" t="s">
        <v>4933</v>
      </c>
      <c r="BK567" s="85"/>
      <c r="BL567" s="85"/>
      <c r="BM567" s="85"/>
      <c r="BN567" s="85"/>
      <c r="BO567" s="85"/>
      <c r="BP567" s="85"/>
      <c r="BQ567" s="85"/>
      <c r="BR567" s="85"/>
      <c r="BS567" s="85"/>
      <c r="BT567" s="85"/>
      <c r="BU567" s="85"/>
      <c r="BV567" s="85"/>
      <c r="BW567" s="84"/>
      <c r="BX567" s="84"/>
      <c r="BY567" s="84"/>
      <c r="BZ567" s="86"/>
      <c r="CA567" s="86"/>
      <c r="CB567" s="86"/>
      <c r="CC567" s="86"/>
      <c r="CD567" s="86"/>
      <c r="CE567" s="86"/>
      <c r="CF567" s="86"/>
      <c r="CG567" s="86"/>
      <c r="CH567" s="86"/>
      <c r="CI567" s="86"/>
      <c r="CJ567" s="86"/>
      <c r="CK567" s="86"/>
      <c r="CL567" s="86"/>
      <c r="CM567" s="86"/>
      <c r="CN567" s="86"/>
      <c r="CO567" s="86"/>
      <c r="CP567" s="86"/>
      <c r="CQ567" s="86"/>
      <c r="CR567" s="86"/>
      <c r="CS567" s="46" t="s">
        <v>4934</v>
      </c>
      <c r="CT567" s="86"/>
      <c r="CU567" s="86"/>
      <c r="CV567" s="86"/>
      <c r="CW567" s="86"/>
      <c r="CX567" s="86"/>
      <c r="CY567" s="86"/>
      <c r="CZ567" s="86"/>
      <c r="DA567" s="86"/>
      <c r="DB567" s="86"/>
      <c r="DC567" s="86"/>
      <c r="DD567" s="86"/>
      <c r="DE567" s="86"/>
    </row>
    <row r="568" spans="34:109" hidden="1">
      <c r="AH568" s="84"/>
      <c r="AI568" s="84"/>
      <c r="AJ568" s="84"/>
      <c r="AK568" s="84"/>
      <c r="AL568" s="40" t="str">
        <f t="shared" si="16"/>
        <v/>
      </c>
      <c r="AM568" s="40" t="str">
        <f t="shared" si="17"/>
        <v/>
      </c>
      <c r="AO568" s="84"/>
      <c r="AP568" s="36">
        <v>566</v>
      </c>
      <c r="AQ568" s="85"/>
      <c r="AR568" s="85"/>
      <c r="AS568" s="85"/>
      <c r="AT568" s="85"/>
      <c r="AU568" s="85"/>
      <c r="AV568" s="85"/>
      <c r="AW568" s="85"/>
      <c r="AX568" s="85"/>
      <c r="AY568" s="85"/>
      <c r="AZ568" s="85"/>
      <c r="BA568" s="85"/>
      <c r="BB568" s="85"/>
      <c r="BC568" s="85"/>
      <c r="BD568" s="85"/>
      <c r="BE568" s="85"/>
      <c r="BF568" s="85"/>
      <c r="BG568" s="85"/>
      <c r="BH568" s="85"/>
      <c r="BI568" s="85"/>
      <c r="BJ568" s="44" t="s">
        <v>4935</v>
      </c>
      <c r="BK568" s="85"/>
      <c r="BL568" s="85"/>
      <c r="BM568" s="85"/>
      <c r="BN568" s="85"/>
      <c r="BO568" s="85"/>
      <c r="BP568" s="85"/>
      <c r="BQ568" s="85"/>
      <c r="BR568" s="85"/>
      <c r="BS568" s="85"/>
      <c r="BT568" s="85"/>
      <c r="BU568" s="85"/>
      <c r="BV568" s="85"/>
      <c r="BW568" s="84"/>
      <c r="BX568" s="84"/>
      <c r="BY568" s="84"/>
      <c r="BZ568" s="86"/>
      <c r="CA568" s="86"/>
      <c r="CB568" s="86"/>
      <c r="CC568" s="86"/>
      <c r="CD568" s="86"/>
      <c r="CE568" s="86"/>
      <c r="CF568" s="86"/>
      <c r="CG568" s="86"/>
      <c r="CH568" s="86"/>
      <c r="CI568" s="86"/>
      <c r="CJ568" s="86"/>
      <c r="CK568" s="86"/>
      <c r="CL568" s="86"/>
      <c r="CM568" s="86"/>
      <c r="CN568" s="86"/>
      <c r="CO568" s="86"/>
      <c r="CP568" s="86"/>
      <c r="CQ568" s="86"/>
      <c r="CR568" s="86"/>
      <c r="CS568" s="46" t="s">
        <v>4936</v>
      </c>
      <c r="CT568" s="86"/>
      <c r="CU568" s="86"/>
      <c r="CV568" s="86"/>
      <c r="CW568" s="86"/>
      <c r="CX568" s="86"/>
      <c r="CY568" s="86"/>
      <c r="CZ568" s="86"/>
      <c r="DA568" s="86"/>
      <c r="DB568" s="86"/>
      <c r="DC568" s="86"/>
      <c r="DD568" s="86"/>
      <c r="DE568" s="86"/>
    </row>
    <row r="569" spans="34:109" hidden="1">
      <c r="AH569" s="84"/>
      <c r="AI569" s="84"/>
      <c r="AJ569" s="84"/>
      <c r="AK569" s="84"/>
      <c r="AL569" s="40" t="str">
        <f t="shared" si="16"/>
        <v/>
      </c>
      <c r="AM569" s="40" t="str">
        <f t="shared" si="17"/>
        <v/>
      </c>
      <c r="AO569" s="84"/>
      <c r="AP569" s="36">
        <v>567</v>
      </c>
      <c r="AQ569" s="85"/>
      <c r="AR569" s="85"/>
      <c r="AS569" s="85"/>
      <c r="AT569" s="85"/>
      <c r="AU569" s="85"/>
      <c r="AV569" s="85"/>
      <c r="AW569" s="85"/>
      <c r="AX569" s="85"/>
      <c r="AY569" s="85"/>
      <c r="AZ569" s="85"/>
      <c r="BA569" s="85"/>
      <c r="BB569" s="85"/>
      <c r="BC569" s="85"/>
      <c r="BD569" s="85"/>
      <c r="BE569" s="85"/>
      <c r="BF569" s="85"/>
      <c r="BG569" s="85"/>
      <c r="BH569" s="85"/>
      <c r="BI569" s="85"/>
      <c r="BJ569" s="44" t="s">
        <v>4937</v>
      </c>
      <c r="BK569" s="85"/>
      <c r="BL569" s="85"/>
      <c r="BM569" s="85"/>
      <c r="BN569" s="85"/>
      <c r="BO569" s="85"/>
      <c r="BP569" s="85"/>
      <c r="BQ569" s="85"/>
      <c r="BR569" s="85"/>
      <c r="BS569" s="85"/>
      <c r="BT569" s="85"/>
      <c r="BU569" s="85"/>
      <c r="BV569" s="85"/>
      <c r="BW569" s="84"/>
      <c r="BX569" s="84"/>
      <c r="BY569" s="84"/>
      <c r="BZ569" s="86"/>
      <c r="CA569" s="86"/>
      <c r="CB569" s="86"/>
      <c r="CC569" s="86"/>
      <c r="CD569" s="86"/>
      <c r="CE569" s="86"/>
      <c r="CF569" s="86"/>
      <c r="CG569" s="86"/>
      <c r="CH569" s="86"/>
      <c r="CI569" s="86"/>
      <c r="CJ569" s="86"/>
      <c r="CK569" s="86"/>
      <c r="CL569" s="86"/>
      <c r="CM569" s="86"/>
      <c r="CN569" s="86"/>
      <c r="CO569" s="86"/>
      <c r="CP569" s="86"/>
      <c r="CQ569" s="86"/>
      <c r="CR569" s="86"/>
      <c r="CS569" s="46" t="s">
        <v>4938</v>
      </c>
      <c r="CT569" s="86"/>
      <c r="CU569" s="86"/>
      <c r="CV569" s="86"/>
      <c r="CW569" s="86"/>
      <c r="CX569" s="86"/>
      <c r="CY569" s="86"/>
      <c r="CZ569" s="86"/>
      <c r="DA569" s="86"/>
      <c r="DB569" s="86"/>
      <c r="DC569" s="86"/>
      <c r="DD569" s="86"/>
      <c r="DE569" s="86"/>
    </row>
    <row r="570" spans="34:109" hidden="1">
      <c r="AH570" s="84"/>
      <c r="AI570" s="84"/>
      <c r="AJ570" s="84"/>
      <c r="AK570" s="84"/>
      <c r="AL570" s="40" t="str">
        <f t="shared" si="16"/>
        <v/>
      </c>
      <c r="AM570" s="40" t="str">
        <f t="shared" si="17"/>
        <v/>
      </c>
      <c r="AO570" s="84"/>
      <c r="AP570" s="36">
        <v>568</v>
      </c>
      <c r="AQ570" s="85"/>
      <c r="AR570" s="85"/>
      <c r="AS570" s="85"/>
      <c r="AT570" s="85"/>
      <c r="AU570" s="85"/>
      <c r="AV570" s="85"/>
      <c r="AW570" s="85"/>
      <c r="AX570" s="85"/>
      <c r="AY570" s="85"/>
      <c r="AZ570" s="85"/>
      <c r="BA570" s="85"/>
      <c r="BB570" s="85"/>
      <c r="BC570" s="85"/>
      <c r="BD570" s="85"/>
      <c r="BE570" s="85"/>
      <c r="BF570" s="85"/>
      <c r="BG570" s="85"/>
      <c r="BH570" s="85"/>
      <c r="BI570" s="85"/>
      <c r="BJ570" s="44" t="s">
        <v>4939</v>
      </c>
      <c r="BK570" s="85"/>
      <c r="BL570" s="85"/>
      <c r="BM570" s="85"/>
      <c r="BN570" s="85"/>
      <c r="BO570" s="85"/>
      <c r="BP570" s="85"/>
      <c r="BQ570" s="85"/>
      <c r="BR570" s="85"/>
      <c r="BS570" s="85"/>
      <c r="BT570" s="85"/>
      <c r="BU570" s="85"/>
      <c r="BV570" s="85"/>
      <c r="BW570" s="84"/>
      <c r="BX570" s="84"/>
      <c r="BY570" s="84"/>
      <c r="BZ570" s="86"/>
      <c r="CA570" s="86"/>
      <c r="CB570" s="86"/>
      <c r="CC570" s="86"/>
      <c r="CD570" s="86"/>
      <c r="CE570" s="86"/>
      <c r="CF570" s="86"/>
      <c r="CG570" s="86"/>
      <c r="CH570" s="86"/>
      <c r="CI570" s="86"/>
      <c r="CJ570" s="86"/>
      <c r="CK570" s="86"/>
      <c r="CL570" s="86"/>
      <c r="CM570" s="86"/>
      <c r="CN570" s="86"/>
      <c r="CO570" s="86"/>
      <c r="CP570" s="86"/>
      <c r="CQ570" s="86"/>
      <c r="CR570" s="86"/>
      <c r="CS570" s="46" t="s">
        <v>4940</v>
      </c>
      <c r="CT570" s="86"/>
      <c r="CU570" s="86"/>
      <c r="CV570" s="86"/>
      <c r="CW570" s="86"/>
      <c r="CX570" s="86"/>
      <c r="CY570" s="86"/>
      <c r="CZ570" s="86"/>
      <c r="DA570" s="86"/>
      <c r="DB570" s="86"/>
      <c r="DC570" s="86"/>
      <c r="DD570" s="86"/>
      <c r="DE570" s="86"/>
    </row>
    <row r="571" spans="34:109" hidden="1">
      <c r="AH571" s="36"/>
      <c r="AI571" s="36"/>
      <c r="AJ571" s="36"/>
      <c r="AK571" s="36"/>
      <c r="AL571" s="40" t="str">
        <f t="shared" si="16"/>
        <v/>
      </c>
      <c r="AM571" s="40" t="str">
        <f t="shared" si="17"/>
        <v/>
      </c>
      <c r="AO571" s="84"/>
      <c r="AP571" s="36">
        <v>569</v>
      </c>
      <c r="AQ571" s="85"/>
      <c r="AR571" s="85"/>
      <c r="AS571" s="85"/>
      <c r="AT571" s="85"/>
      <c r="AU571" s="85"/>
      <c r="AV571" s="85"/>
      <c r="AW571" s="85"/>
      <c r="AX571" s="85"/>
      <c r="AY571" s="85"/>
      <c r="AZ571" s="85"/>
      <c r="BA571" s="85"/>
      <c r="BB571" s="85"/>
      <c r="BC571" s="85"/>
      <c r="BD571" s="85"/>
      <c r="BE571" s="85"/>
      <c r="BF571" s="85"/>
      <c r="BG571" s="85"/>
      <c r="BH571" s="85"/>
      <c r="BI571" s="85"/>
      <c r="BJ571" s="44" t="s">
        <v>4941</v>
      </c>
      <c r="BK571" s="85"/>
      <c r="BL571" s="85"/>
      <c r="BM571" s="85"/>
      <c r="BN571" s="85"/>
      <c r="BO571" s="85"/>
      <c r="BP571" s="85"/>
      <c r="BQ571" s="85"/>
      <c r="BR571" s="85"/>
      <c r="BS571" s="85"/>
      <c r="BT571" s="85"/>
      <c r="BU571" s="85"/>
      <c r="BV571" s="85"/>
      <c r="BW571" s="84"/>
      <c r="BX571" s="84"/>
      <c r="BY571" s="84"/>
      <c r="BZ571" s="86"/>
      <c r="CA571" s="86"/>
      <c r="CB571" s="86"/>
      <c r="CC571" s="86"/>
      <c r="CD571" s="86"/>
      <c r="CE571" s="86"/>
      <c r="CF571" s="86"/>
      <c r="CG571" s="86"/>
      <c r="CH571" s="86"/>
      <c r="CI571" s="86"/>
      <c r="CJ571" s="86"/>
      <c r="CK571" s="86"/>
      <c r="CL571" s="86"/>
      <c r="CM571" s="86"/>
      <c r="CN571" s="86"/>
      <c r="CO571" s="86"/>
      <c r="CP571" s="86"/>
      <c r="CQ571" s="86"/>
      <c r="CR571" s="86"/>
      <c r="CS571" s="46" t="s">
        <v>4942</v>
      </c>
      <c r="CT571" s="86"/>
      <c r="CU571" s="86"/>
      <c r="CV571" s="86"/>
      <c r="CW571" s="86"/>
      <c r="CX571" s="86"/>
      <c r="CY571" s="86"/>
      <c r="CZ571" s="86"/>
      <c r="DA571" s="86"/>
      <c r="DB571" s="86"/>
      <c r="DC571" s="86"/>
      <c r="DD571" s="86"/>
      <c r="DE571" s="86"/>
    </row>
    <row r="572" spans="34:109" hidden="1">
      <c r="AH572" s="36"/>
      <c r="AI572" s="36"/>
      <c r="AJ572" s="36"/>
      <c r="AK572" s="36"/>
      <c r="AL572" s="40" t="str">
        <f t="shared" si="16"/>
        <v/>
      </c>
      <c r="AM572" s="40" t="str">
        <f t="shared" si="17"/>
        <v/>
      </c>
      <c r="AO572" s="84"/>
      <c r="AP572" s="36">
        <v>570</v>
      </c>
      <c r="AQ572" s="85"/>
      <c r="AR572" s="85"/>
      <c r="AS572" s="85"/>
      <c r="AT572" s="85"/>
      <c r="AU572" s="85"/>
      <c r="AV572" s="85"/>
      <c r="AW572" s="85"/>
      <c r="AX572" s="85"/>
      <c r="AY572" s="85"/>
      <c r="AZ572" s="85"/>
      <c r="BA572" s="85"/>
      <c r="BB572" s="85"/>
      <c r="BC572" s="85"/>
      <c r="BD572" s="85"/>
      <c r="BE572" s="85"/>
      <c r="BF572" s="85"/>
      <c r="BG572" s="85"/>
      <c r="BH572" s="85"/>
      <c r="BI572" s="85"/>
      <c r="BJ572" s="44" t="s">
        <v>4943</v>
      </c>
      <c r="BK572" s="85"/>
      <c r="BL572" s="85"/>
      <c r="BM572" s="85"/>
      <c r="BN572" s="85"/>
      <c r="BO572" s="85"/>
      <c r="BP572" s="85"/>
      <c r="BQ572" s="85"/>
      <c r="BR572" s="85"/>
      <c r="BS572" s="85"/>
      <c r="BT572" s="85"/>
      <c r="BU572" s="85"/>
      <c r="BV572" s="85"/>
      <c r="BW572" s="84"/>
      <c r="BX572" s="84"/>
      <c r="BY572" s="84"/>
      <c r="BZ572" s="86"/>
      <c r="CA572" s="86"/>
      <c r="CB572" s="86"/>
      <c r="CC572" s="86"/>
      <c r="CD572" s="86"/>
      <c r="CE572" s="86"/>
      <c r="CF572" s="86"/>
      <c r="CG572" s="86"/>
      <c r="CH572" s="86"/>
      <c r="CI572" s="86"/>
      <c r="CJ572" s="86"/>
      <c r="CK572" s="86"/>
      <c r="CL572" s="86"/>
      <c r="CM572" s="86"/>
      <c r="CN572" s="86"/>
      <c r="CO572" s="86"/>
      <c r="CP572" s="86"/>
      <c r="CQ572" s="86"/>
      <c r="CR572" s="86"/>
      <c r="CS572" s="46" t="s">
        <v>4944</v>
      </c>
      <c r="CT572" s="86"/>
      <c r="CU572" s="86"/>
      <c r="CV572" s="86"/>
      <c r="CW572" s="86"/>
      <c r="CX572" s="86"/>
      <c r="CY572" s="86"/>
      <c r="CZ572" s="86"/>
      <c r="DA572" s="86"/>
      <c r="DB572" s="86"/>
      <c r="DC572" s="86"/>
      <c r="DD572" s="86"/>
      <c r="DE572" s="86"/>
    </row>
    <row r="573" spans="34:109" hidden="1">
      <c r="AL573" s="134" t="str">
        <f t="shared" si="16"/>
        <v/>
      </c>
      <c r="AM573" s="134" t="str">
        <f t="shared" si="17"/>
        <v/>
      </c>
      <c r="AO573" s="84"/>
      <c r="AP573" s="36">
        <v>571</v>
      </c>
      <c r="AQ573" s="85"/>
      <c r="AR573" s="85"/>
      <c r="AS573" s="85"/>
      <c r="AT573" s="85"/>
      <c r="AU573" s="85"/>
      <c r="AV573" s="85"/>
      <c r="AW573" s="85"/>
      <c r="AX573" s="85"/>
      <c r="AY573" s="85"/>
      <c r="AZ573" s="85"/>
      <c r="BA573" s="85"/>
      <c r="BB573" s="85"/>
      <c r="BC573" s="85"/>
      <c r="BD573" s="85"/>
      <c r="BE573" s="85"/>
      <c r="BF573" s="85"/>
      <c r="BG573" s="85"/>
      <c r="BH573" s="85"/>
      <c r="BI573" s="85"/>
      <c r="BJ573" s="44" t="s">
        <v>4945</v>
      </c>
      <c r="BK573" s="85"/>
      <c r="BL573" s="85"/>
      <c r="BM573" s="85"/>
      <c r="BN573" s="85"/>
      <c r="BO573" s="85"/>
      <c r="BP573" s="85"/>
      <c r="BQ573" s="85"/>
      <c r="BR573" s="85"/>
      <c r="BS573" s="85"/>
      <c r="BT573" s="85"/>
      <c r="BU573" s="85"/>
      <c r="BV573" s="85"/>
      <c r="BW573" s="84"/>
      <c r="BX573" s="84"/>
      <c r="BY573" s="84"/>
      <c r="BZ573" s="86"/>
      <c r="CA573" s="86"/>
      <c r="CB573" s="86"/>
      <c r="CC573" s="86"/>
      <c r="CD573" s="86"/>
      <c r="CE573" s="86"/>
      <c r="CF573" s="86"/>
      <c r="CG573" s="86"/>
      <c r="CH573" s="86"/>
      <c r="CI573" s="86"/>
      <c r="CJ573" s="86"/>
      <c r="CK573" s="86"/>
      <c r="CL573" s="86"/>
      <c r="CM573" s="86"/>
      <c r="CN573" s="86"/>
      <c r="CO573" s="86"/>
      <c r="CP573" s="86"/>
      <c r="CQ573" s="86"/>
      <c r="CR573" s="86"/>
      <c r="CS573" s="46" t="s">
        <v>4946</v>
      </c>
      <c r="CT573" s="86"/>
      <c r="CU573" s="86"/>
      <c r="CV573" s="86"/>
      <c r="CW573" s="86"/>
      <c r="CX573" s="86"/>
      <c r="CY573" s="86"/>
      <c r="CZ573" s="86"/>
      <c r="DA573" s="86"/>
      <c r="DB573" s="86"/>
      <c r="DC573" s="86"/>
      <c r="DD573" s="86"/>
      <c r="DE573" s="86"/>
    </row>
    <row r="574" spans="34:109" hidden="1">
      <c r="AO574" s="84"/>
      <c r="AP574" s="36"/>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135"/>
      <c r="CA574" s="135"/>
      <c r="CB574" s="135"/>
      <c r="CC574" s="135"/>
      <c r="CD574" s="135"/>
      <c r="CE574" s="135"/>
      <c r="CF574" s="135"/>
      <c r="CG574" s="135"/>
      <c r="CH574" s="135"/>
      <c r="CI574" s="135"/>
      <c r="CJ574" s="135"/>
      <c r="CK574" s="135"/>
      <c r="CL574" s="135"/>
      <c r="CM574" s="135"/>
      <c r="CN574" s="135"/>
      <c r="CO574" s="135"/>
      <c r="CP574" s="135"/>
      <c r="CQ574" s="135"/>
      <c r="CR574" s="135"/>
      <c r="CS574" s="136"/>
      <c r="CT574" s="135"/>
      <c r="CU574" s="135"/>
      <c r="CV574" s="135"/>
      <c r="CW574" s="135"/>
      <c r="CX574" s="135"/>
      <c r="CY574" s="135"/>
      <c r="CZ574" s="135"/>
      <c r="DA574" s="135"/>
      <c r="DB574" s="135"/>
      <c r="DC574" s="135"/>
      <c r="DD574" s="135"/>
      <c r="DE574" s="135"/>
    </row>
  </sheetData>
  <sheetProtection algorithmName="SHA-512" hashValue="XJ6rdGrz4QM+TzPOOHGoNMpRBXqsnthW7EXyER90Ca9mFDIA6Vour7+02aymaIHTH/aLpPmwvESV7vlsc5KlbA==" saltValue="S7WnXOFuzTYHpOS2/OIhBQ==" spinCount="100000" sheet="1" objects="1" scenarios="1"/>
  <mergeCells count="69">
    <mergeCell ref="B5:AD5"/>
    <mergeCell ref="C88:AC88"/>
    <mergeCell ref="C20:AC20"/>
    <mergeCell ref="K98:Z98"/>
    <mergeCell ref="I125:AC125"/>
    <mergeCell ref="C94:AC94"/>
    <mergeCell ref="C25:AC25"/>
    <mergeCell ref="C54:AC54"/>
    <mergeCell ref="C16:AC16"/>
    <mergeCell ref="C22:AC22"/>
    <mergeCell ref="B7:AD7"/>
    <mergeCell ref="C92:AC92"/>
    <mergeCell ref="D58:AC58"/>
    <mergeCell ref="C30:AC30"/>
    <mergeCell ref="D68:AC68"/>
    <mergeCell ref="F98:J98"/>
    <mergeCell ref="U126:AC126"/>
    <mergeCell ref="C50:AC50"/>
    <mergeCell ref="C44:AC44"/>
    <mergeCell ref="F99:J99"/>
    <mergeCell ref="D34:AC34"/>
    <mergeCell ref="C84:AC84"/>
    <mergeCell ref="C80:AC80"/>
    <mergeCell ref="K101:Z101"/>
    <mergeCell ref="K123:AC123"/>
    <mergeCell ref="F102:J102"/>
    <mergeCell ref="G124:AC124"/>
    <mergeCell ref="H114:AC114"/>
    <mergeCell ref="D112:AC112"/>
    <mergeCell ref="K100:Z100"/>
    <mergeCell ref="C96:AC96"/>
    <mergeCell ref="K99:Z99"/>
    <mergeCell ref="B3:AD3"/>
    <mergeCell ref="C40:AC40"/>
    <mergeCell ref="G126:Q126"/>
    <mergeCell ref="C56:AC56"/>
    <mergeCell ref="C90:AC90"/>
    <mergeCell ref="H116:AC116"/>
    <mergeCell ref="G122:AC122"/>
    <mergeCell ref="C46:AC46"/>
    <mergeCell ref="C60:AC60"/>
    <mergeCell ref="C36:AC36"/>
    <mergeCell ref="D108:AC108"/>
    <mergeCell ref="C120:AC120"/>
    <mergeCell ref="C76:AC76"/>
    <mergeCell ref="C52:AC52"/>
    <mergeCell ref="F101:J101"/>
    <mergeCell ref="F100:J100"/>
    <mergeCell ref="B1:AD1"/>
    <mergeCell ref="D70:AC70"/>
    <mergeCell ref="C82:AC82"/>
    <mergeCell ref="D66:AC66"/>
    <mergeCell ref="D48:AC48"/>
    <mergeCell ref="AA9:AD9"/>
    <mergeCell ref="C38:AC38"/>
    <mergeCell ref="C32:AC32"/>
    <mergeCell ref="C72:AC72"/>
    <mergeCell ref="B10:L10"/>
    <mergeCell ref="N10:O10"/>
    <mergeCell ref="C28:AC28"/>
    <mergeCell ref="C13:AC13"/>
    <mergeCell ref="D78:AC78"/>
    <mergeCell ref="C18:AC18"/>
    <mergeCell ref="D62:AC62"/>
    <mergeCell ref="K102:Z102"/>
    <mergeCell ref="C42:AC42"/>
    <mergeCell ref="C104:AC104"/>
    <mergeCell ref="C74:AC74"/>
    <mergeCell ref="D64:AC64"/>
  </mergeCells>
  <dataValidations count="2">
    <dataValidation showDropDown="1" showInputMessage="1" showErrorMessage="1" sqref="A5:AG6" xr:uid="{00000000-0002-0000-0100-000000000000}"/>
    <dataValidation type="list" allowBlank="1" showInputMessage="1" showErrorMessage="1" sqref="B10:L10" xr:uid="{239C2D5F-DEFB-4A8E-A92A-2A387224B56B}">
      <formula1>$AH$3:$AH$35</formula1>
    </dataValidation>
  </dataValidations>
  <hyperlinks>
    <hyperlink ref="AA9" location="Índice!B11" display="Índice" xr:uid="{00000000-0004-0000-0100-000000000000}"/>
    <hyperlink ref="I125" r:id="rId1" xr:uid="{256E8FE0-351D-4240-9039-469402C9CA0E}"/>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XII
Presentación</oddHeader>
    <oddFooter>&amp;LCenso Nacional de Gobiernos Estatales 2025&amp;R&amp;P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58"/>
  <sheetViews>
    <sheetView showGridLines="0" zoomScaleNormal="100" workbookViewId="0"/>
  </sheetViews>
  <sheetFormatPr baseColWidth="10" defaultColWidth="0" defaultRowHeight="15" customHeight="1" zeroHeight="1"/>
  <cols>
    <col min="1" max="1" width="5.75" style="51" customWidth="1"/>
    <col min="2" max="30" width="3.75" style="51" customWidth="1"/>
    <col min="31" max="31" width="5.75" style="51" customWidth="1"/>
    <col min="32" max="32" width="11.375" style="51" hidden="1" customWidth="1"/>
    <col min="33" max="16384" width="11.375" style="51" hidden="1"/>
  </cols>
  <sheetData>
    <row r="1" spans="1:30" ht="173.25" customHeight="1">
      <c r="A1" s="61"/>
      <c r="B1" s="319" t="s">
        <v>0</v>
      </c>
      <c r="C1" s="331"/>
      <c r="D1" s="331"/>
      <c r="E1" s="331"/>
      <c r="F1" s="331"/>
      <c r="G1" s="331"/>
      <c r="H1" s="331"/>
      <c r="I1" s="331"/>
      <c r="J1" s="331"/>
      <c r="K1" s="331"/>
      <c r="L1" s="331"/>
      <c r="M1" s="331"/>
      <c r="N1" s="331"/>
      <c r="O1" s="331"/>
      <c r="P1" s="331"/>
      <c r="Q1" s="331"/>
      <c r="R1" s="331"/>
      <c r="S1" s="331"/>
      <c r="T1" s="331"/>
      <c r="U1" s="331"/>
      <c r="V1" s="331"/>
      <c r="W1" s="331"/>
      <c r="X1" s="331"/>
      <c r="Y1" s="331"/>
      <c r="Z1" s="331"/>
      <c r="AA1" s="331"/>
      <c r="AB1" s="331"/>
      <c r="AC1" s="331"/>
      <c r="AD1" s="331"/>
    </row>
    <row r="3" spans="1:30" ht="45" customHeight="1">
      <c r="A3" s="61"/>
      <c r="B3" s="323" t="s">
        <v>1</v>
      </c>
      <c r="C3" s="331"/>
      <c r="D3" s="331"/>
      <c r="E3" s="331"/>
      <c r="F3" s="331"/>
      <c r="G3" s="331"/>
      <c r="H3" s="331"/>
      <c r="I3" s="331"/>
      <c r="J3" s="331"/>
      <c r="K3" s="331"/>
      <c r="L3" s="331"/>
      <c r="M3" s="331"/>
      <c r="N3" s="331"/>
      <c r="O3" s="331"/>
      <c r="P3" s="331"/>
      <c r="Q3" s="331"/>
      <c r="R3" s="331"/>
      <c r="S3" s="331"/>
      <c r="T3" s="331"/>
      <c r="U3" s="331"/>
      <c r="V3" s="331"/>
      <c r="W3" s="331"/>
      <c r="X3" s="331"/>
      <c r="Y3" s="331"/>
      <c r="Z3" s="331"/>
      <c r="AA3" s="331"/>
      <c r="AB3" s="331"/>
      <c r="AC3" s="331"/>
      <c r="AD3" s="331"/>
    </row>
    <row r="4" spans="1:30" ht="14.2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row>
    <row r="5" spans="1:30" s="48" customFormat="1" ht="45" customHeight="1">
      <c r="B5" s="323" t="s">
        <v>2</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row>
    <row r="6" spans="1:30" s="48" customFormat="1" ht="15" customHeight="1"/>
    <row r="7" spans="1:30" s="39" customFormat="1" ht="60" customHeight="1">
      <c r="A7" s="61"/>
      <c r="B7" s="386" t="s">
        <v>4947</v>
      </c>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row>
    <row r="8" spans="1:30" ht="15" customHeight="1">
      <c r="A8" s="61"/>
      <c r="B8" s="137"/>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row>
    <row r="9" spans="1:30" ht="15" customHeight="1" thickBot="1">
      <c r="A9" s="61"/>
      <c r="B9" s="139" t="s">
        <v>4</v>
      </c>
      <c r="C9" s="61"/>
      <c r="D9" s="61"/>
      <c r="E9" s="61"/>
      <c r="F9" s="61"/>
      <c r="G9" s="61"/>
      <c r="H9" s="61"/>
      <c r="I9" s="61"/>
      <c r="J9" s="61"/>
      <c r="K9" s="61"/>
      <c r="L9" s="61"/>
      <c r="M9" s="61"/>
      <c r="N9" s="139" t="s">
        <v>5</v>
      </c>
      <c r="O9" s="61"/>
      <c r="P9" s="61"/>
      <c r="Q9" s="61"/>
      <c r="R9" s="61"/>
      <c r="S9" s="61"/>
      <c r="T9" s="61"/>
      <c r="U9" s="61"/>
      <c r="V9" s="61"/>
      <c r="W9" s="61"/>
      <c r="X9" s="61"/>
      <c r="Y9" s="61"/>
      <c r="Z9" s="61"/>
      <c r="AA9" s="336" t="s">
        <v>3</v>
      </c>
      <c r="AB9" s="331"/>
      <c r="AC9" s="331"/>
      <c r="AD9" s="331"/>
    </row>
    <row r="10" spans="1:30" ht="15" customHeight="1" thickBot="1">
      <c r="A10" s="61"/>
      <c r="B10" s="364" t="str">
        <f>IF(Presentación!B10="","",Presentación!B10)</f>
        <v/>
      </c>
      <c r="C10" s="321"/>
      <c r="D10" s="321"/>
      <c r="E10" s="321"/>
      <c r="F10" s="321"/>
      <c r="G10" s="321"/>
      <c r="H10" s="321"/>
      <c r="I10" s="321"/>
      <c r="J10" s="321"/>
      <c r="K10" s="321"/>
      <c r="L10" s="322"/>
      <c r="M10" s="140"/>
      <c r="N10" s="364" t="str">
        <f>IF(Presentación!N10="","",Presentación!N10)</f>
        <v/>
      </c>
      <c r="O10" s="322"/>
      <c r="P10" s="61"/>
      <c r="Q10" s="61"/>
      <c r="R10" s="61"/>
      <c r="S10" s="61"/>
      <c r="T10" s="61"/>
      <c r="U10" s="61"/>
      <c r="V10" s="61"/>
      <c r="W10" s="61"/>
      <c r="X10" s="61"/>
      <c r="Y10" s="61"/>
      <c r="Z10" s="61"/>
      <c r="AA10" s="61"/>
      <c r="AB10" s="61"/>
      <c r="AC10" s="61"/>
      <c r="AD10" s="61"/>
    </row>
    <row r="11" spans="1:30" ht="15" customHeight="1" thickBot="1">
      <c r="A11" s="61"/>
      <c r="B11" s="88"/>
      <c r="C11" s="88"/>
      <c r="D11" s="88"/>
      <c r="E11" s="88"/>
      <c r="F11" s="88"/>
      <c r="G11" s="88"/>
      <c r="H11" s="88"/>
      <c r="I11" s="88"/>
      <c r="J11" s="88"/>
      <c r="K11" s="88"/>
      <c r="L11" s="88"/>
      <c r="M11" s="61"/>
      <c r="N11" s="141"/>
      <c r="O11" s="61"/>
      <c r="P11" s="61"/>
      <c r="Q11" s="61"/>
      <c r="R11" s="61"/>
      <c r="S11" s="61"/>
      <c r="T11" s="61"/>
      <c r="U11" s="61"/>
      <c r="V11" s="61"/>
      <c r="W11" s="61"/>
      <c r="X11" s="61"/>
      <c r="Y11" s="61"/>
      <c r="Z11" s="61"/>
      <c r="AA11" s="61"/>
      <c r="AB11" s="61"/>
      <c r="AC11" s="61"/>
      <c r="AD11" s="61"/>
    </row>
    <row r="12" spans="1:30" ht="15" customHeight="1" thickBot="1">
      <c r="A12" s="61"/>
      <c r="B12" s="378" t="s">
        <v>4948</v>
      </c>
      <c r="C12" s="363"/>
      <c r="D12" s="363"/>
      <c r="E12" s="363"/>
      <c r="F12" s="363"/>
      <c r="G12" s="363"/>
      <c r="H12" s="363"/>
      <c r="I12" s="363"/>
      <c r="J12" s="363"/>
      <c r="K12" s="363"/>
      <c r="L12" s="363"/>
      <c r="M12" s="363"/>
      <c r="N12" s="363"/>
      <c r="O12" s="363"/>
      <c r="P12" s="363"/>
      <c r="Q12" s="363"/>
      <c r="R12" s="379"/>
      <c r="S12" s="142"/>
      <c r="T12" s="378" t="s">
        <v>4949</v>
      </c>
      <c r="U12" s="363"/>
      <c r="V12" s="363"/>
      <c r="W12" s="363"/>
      <c r="X12" s="363"/>
      <c r="Y12" s="363"/>
      <c r="Z12" s="363"/>
      <c r="AA12" s="363"/>
      <c r="AB12" s="363"/>
      <c r="AC12" s="363"/>
      <c r="AD12" s="379"/>
    </row>
    <row r="13" spans="1:30" ht="48" customHeight="1" thickBot="1">
      <c r="A13" s="61"/>
      <c r="B13" s="143"/>
      <c r="C13" s="362" t="s">
        <v>4950</v>
      </c>
      <c r="D13" s="363"/>
      <c r="E13" s="363"/>
      <c r="F13" s="363"/>
      <c r="G13" s="363"/>
      <c r="H13" s="363"/>
      <c r="I13" s="363"/>
      <c r="J13" s="363"/>
      <c r="K13" s="363"/>
      <c r="L13" s="363"/>
      <c r="M13" s="363"/>
      <c r="N13" s="363"/>
      <c r="O13" s="363"/>
      <c r="P13" s="363"/>
      <c r="Q13" s="363"/>
      <c r="R13" s="144"/>
      <c r="S13" s="142"/>
      <c r="T13" s="366" t="s">
        <v>4951</v>
      </c>
      <c r="U13" s="367"/>
      <c r="V13" s="367"/>
      <c r="W13" s="367"/>
      <c r="X13" s="367"/>
      <c r="Y13" s="367"/>
      <c r="Z13" s="367"/>
      <c r="AA13" s="367"/>
      <c r="AB13" s="367"/>
      <c r="AC13" s="367"/>
      <c r="AD13" s="368"/>
    </row>
    <row r="14" spans="1:30" ht="15" customHeight="1">
      <c r="A14" s="61"/>
      <c r="B14" s="145"/>
      <c r="C14" s="146"/>
      <c r="D14" s="146"/>
      <c r="E14" s="146"/>
      <c r="F14" s="146"/>
      <c r="G14" s="146"/>
      <c r="H14" s="146"/>
      <c r="I14" s="146"/>
      <c r="J14" s="146"/>
      <c r="K14" s="146"/>
      <c r="L14" s="146"/>
      <c r="M14" s="146"/>
      <c r="N14" s="146"/>
      <c r="O14" s="146"/>
      <c r="P14" s="146"/>
      <c r="Q14" s="146"/>
      <c r="R14" s="147"/>
      <c r="S14" s="142"/>
      <c r="T14" s="148"/>
      <c r="U14" s="142"/>
      <c r="V14" s="142"/>
      <c r="W14" s="61"/>
      <c r="X14" s="61"/>
      <c r="Y14" s="61"/>
      <c r="Z14" s="61"/>
      <c r="AA14" s="61"/>
      <c r="AB14" s="142"/>
      <c r="AC14" s="142"/>
      <c r="AD14" s="149"/>
    </row>
    <row r="15" spans="1:30" ht="15" customHeight="1">
      <c r="A15" s="61"/>
      <c r="B15" s="148"/>
      <c r="C15" s="150" t="s">
        <v>4952</v>
      </c>
      <c r="D15" s="90"/>
      <c r="E15" s="90"/>
      <c r="F15" s="90"/>
      <c r="G15" s="90"/>
      <c r="H15" s="151"/>
      <c r="I15" s="151"/>
      <c r="J15" s="151"/>
      <c r="K15" s="151"/>
      <c r="L15" s="151"/>
      <c r="M15" s="357"/>
      <c r="N15" s="347"/>
      <c r="O15" s="347"/>
      <c r="P15" s="347"/>
      <c r="Q15" s="347"/>
      <c r="R15" s="149"/>
      <c r="S15" s="142"/>
      <c r="T15" s="148"/>
      <c r="U15" s="365" t="s">
        <v>4953</v>
      </c>
      <c r="V15" s="326"/>
      <c r="W15" s="326"/>
      <c r="X15" s="326"/>
      <c r="Y15" s="326"/>
      <c r="Z15" s="326"/>
      <c r="AA15" s="326"/>
      <c r="AB15" s="326"/>
      <c r="AC15" s="327"/>
      <c r="AD15" s="149"/>
    </row>
    <row r="16" spans="1:30" ht="15" customHeight="1">
      <c r="A16" s="61"/>
      <c r="B16" s="148"/>
      <c r="C16" s="150" t="s">
        <v>4954</v>
      </c>
      <c r="D16" s="90"/>
      <c r="E16" s="90"/>
      <c r="F16" s="357"/>
      <c r="G16" s="347"/>
      <c r="H16" s="347"/>
      <c r="I16" s="347"/>
      <c r="J16" s="347"/>
      <c r="K16" s="347"/>
      <c r="L16" s="347"/>
      <c r="M16" s="347"/>
      <c r="N16" s="347"/>
      <c r="O16" s="347"/>
      <c r="P16" s="347"/>
      <c r="Q16" s="347"/>
      <c r="R16" s="149"/>
      <c r="S16" s="142"/>
      <c r="T16" s="148"/>
      <c r="U16" s="369"/>
      <c r="V16" s="370"/>
      <c r="W16" s="370"/>
      <c r="X16" s="370"/>
      <c r="Y16" s="370"/>
      <c r="Z16" s="370"/>
      <c r="AA16" s="370"/>
      <c r="AB16" s="370"/>
      <c r="AC16" s="371"/>
      <c r="AD16" s="149"/>
    </row>
    <row r="17" spans="1:30" ht="15" customHeight="1">
      <c r="A17" s="61"/>
      <c r="B17" s="148"/>
      <c r="C17" s="150" t="s">
        <v>4955</v>
      </c>
      <c r="D17" s="90"/>
      <c r="E17" s="90"/>
      <c r="F17" s="90"/>
      <c r="G17" s="358"/>
      <c r="H17" s="351"/>
      <c r="I17" s="351"/>
      <c r="J17" s="351"/>
      <c r="K17" s="351"/>
      <c r="L17" s="351"/>
      <c r="M17" s="351"/>
      <c r="N17" s="351"/>
      <c r="O17" s="351"/>
      <c r="P17" s="351"/>
      <c r="Q17" s="351"/>
      <c r="R17" s="149"/>
      <c r="S17" s="142"/>
      <c r="T17" s="148"/>
      <c r="U17" s="372"/>
      <c r="V17" s="349"/>
      <c r="W17" s="349"/>
      <c r="X17" s="349"/>
      <c r="Y17" s="349"/>
      <c r="Z17" s="349"/>
      <c r="AA17" s="349"/>
      <c r="AB17" s="349"/>
      <c r="AC17" s="373"/>
      <c r="AD17" s="149"/>
    </row>
    <row r="18" spans="1:30" ht="15" customHeight="1">
      <c r="A18" s="61"/>
      <c r="B18" s="148"/>
      <c r="C18" s="150" t="s">
        <v>4956</v>
      </c>
      <c r="D18" s="90"/>
      <c r="E18" s="90"/>
      <c r="F18" s="90"/>
      <c r="G18" s="90"/>
      <c r="H18" s="358"/>
      <c r="I18" s="351"/>
      <c r="J18" s="351"/>
      <c r="K18" s="351"/>
      <c r="L18" s="351"/>
      <c r="M18" s="351"/>
      <c r="N18" s="351"/>
      <c r="O18" s="351"/>
      <c r="P18" s="351"/>
      <c r="Q18" s="351"/>
      <c r="R18" s="149"/>
      <c r="S18" s="142"/>
      <c r="T18" s="148"/>
      <c r="U18" s="372"/>
      <c r="V18" s="349"/>
      <c r="W18" s="349"/>
      <c r="X18" s="349"/>
      <c r="Y18" s="349"/>
      <c r="Z18" s="349"/>
      <c r="AA18" s="349"/>
      <c r="AB18" s="349"/>
      <c r="AC18" s="373"/>
      <c r="AD18" s="149"/>
    </row>
    <row r="19" spans="1:30" ht="15" customHeight="1">
      <c r="A19" s="61"/>
      <c r="B19" s="148"/>
      <c r="C19" s="150" t="s">
        <v>4957</v>
      </c>
      <c r="D19" s="90"/>
      <c r="E19" s="90"/>
      <c r="F19" s="90"/>
      <c r="G19" s="90"/>
      <c r="H19" s="358"/>
      <c r="I19" s="351"/>
      <c r="J19" s="351"/>
      <c r="K19" s="351"/>
      <c r="L19" s="351"/>
      <c r="M19" s="351"/>
      <c r="N19" s="351"/>
      <c r="O19" s="351"/>
      <c r="P19" s="351"/>
      <c r="Q19" s="351"/>
      <c r="R19" s="149"/>
      <c r="S19" s="142"/>
      <c r="T19" s="148"/>
      <c r="U19" s="372"/>
      <c r="V19" s="349"/>
      <c r="W19" s="349"/>
      <c r="X19" s="349"/>
      <c r="Y19" s="349"/>
      <c r="Z19" s="349"/>
      <c r="AA19" s="349"/>
      <c r="AB19" s="349"/>
      <c r="AC19" s="373"/>
      <c r="AD19" s="149"/>
    </row>
    <row r="20" spans="1:30" ht="15" customHeight="1">
      <c r="A20" s="61"/>
      <c r="B20" s="148"/>
      <c r="C20" s="150" t="s">
        <v>3655</v>
      </c>
      <c r="D20" s="90"/>
      <c r="E20" s="357"/>
      <c r="F20" s="347"/>
      <c r="G20" s="347"/>
      <c r="H20" s="347"/>
      <c r="I20" s="347"/>
      <c r="J20" s="347"/>
      <c r="K20" s="347"/>
      <c r="L20" s="347"/>
      <c r="M20" s="347"/>
      <c r="N20" s="347"/>
      <c r="O20" s="347"/>
      <c r="P20" s="347"/>
      <c r="Q20" s="347"/>
      <c r="R20" s="149"/>
      <c r="S20" s="142"/>
      <c r="T20" s="148"/>
      <c r="U20" s="372"/>
      <c r="V20" s="349"/>
      <c r="W20" s="349"/>
      <c r="X20" s="349"/>
      <c r="Y20" s="349"/>
      <c r="Z20" s="349"/>
      <c r="AA20" s="349"/>
      <c r="AB20" s="349"/>
      <c r="AC20" s="373"/>
      <c r="AD20" s="149"/>
    </row>
    <row r="21" spans="1:30" ht="15" customHeight="1">
      <c r="A21" s="61"/>
      <c r="B21" s="148"/>
      <c r="C21" s="150" t="s">
        <v>3680</v>
      </c>
      <c r="D21" s="90"/>
      <c r="E21" s="90"/>
      <c r="F21" s="358"/>
      <c r="G21" s="351"/>
      <c r="H21" s="351"/>
      <c r="I21" s="351"/>
      <c r="J21" s="351"/>
      <c r="K21" s="351"/>
      <c r="L21" s="351"/>
      <c r="M21" s="351"/>
      <c r="N21" s="351"/>
      <c r="O21" s="351"/>
      <c r="P21" s="351"/>
      <c r="Q21" s="351"/>
      <c r="R21" s="149"/>
      <c r="S21" s="142"/>
      <c r="T21" s="148"/>
      <c r="U21" s="372"/>
      <c r="V21" s="349"/>
      <c r="W21" s="349"/>
      <c r="X21" s="349"/>
      <c r="Y21" s="349"/>
      <c r="Z21" s="349"/>
      <c r="AA21" s="349"/>
      <c r="AB21" s="349"/>
      <c r="AC21" s="373"/>
      <c r="AD21" s="149"/>
    </row>
    <row r="22" spans="1:30" ht="15" customHeight="1">
      <c r="A22" s="61"/>
      <c r="B22" s="148"/>
      <c r="C22" s="150" t="s">
        <v>3668</v>
      </c>
      <c r="D22" s="90"/>
      <c r="E22" s="90"/>
      <c r="F22" s="153"/>
      <c r="G22" s="153"/>
      <c r="H22" s="358"/>
      <c r="I22" s="351"/>
      <c r="J22" s="351"/>
      <c r="K22" s="351"/>
      <c r="L22" s="351"/>
      <c r="M22" s="351"/>
      <c r="N22" s="351"/>
      <c r="O22" s="351"/>
      <c r="P22" s="351"/>
      <c r="Q22" s="351"/>
      <c r="R22" s="149"/>
      <c r="S22" s="142"/>
      <c r="T22" s="148"/>
      <c r="U22" s="374"/>
      <c r="V22" s="347"/>
      <c r="W22" s="347"/>
      <c r="X22" s="347"/>
      <c r="Y22" s="347"/>
      <c r="Z22" s="347"/>
      <c r="AA22" s="347"/>
      <c r="AB22" s="347"/>
      <c r="AC22" s="375"/>
      <c r="AD22" s="149"/>
    </row>
    <row r="23" spans="1:30" ht="15" customHeight="1" thickBot="1">
      <c r="A23" s="61"/>
      <c r="B23" s="155"/>
      <c r="C23" s="156"/>
      <c r="D23" s="156"/>
      <c r="E23" s="156"/>
      <c r="F23" s="156"/>
      <c r="G23" s="156"/>
      <c r="H23" s="156"/>
      <c r="I23" s="156"/>
      <c r="J23" s="156"/>
      <c r="K23" s="156"/>
      <c r="L23" s="156"/>
      <c r="M23" s="156"/>
      <c r="N23" s="156"/>
      <c r="O23" s="156"/>
      <c r="P23" s="156"/>
      <c r="Q23" s="156"/>
      <c r="R23" s="157"/>
      <c r="S23" s="142"/>
      <c r="T23" s="155"/>
      <c r="U23" s="156"/>
      <c r="V23" s="156"/>
      <c r="W23" s="156"/>
      <c r="X23" s="156"/>
      <c r="Y23" s="156"/>
      <c r="Z23" s="156"/>
      <c r="AA23" s="156"/>
      <c r="AB23" s="156"/>
      <c r="AC23" s="156"/>
      <c r="AD23" s="157"/>
    </row>
    <row r="24" spans="1:30" ht="15" customHeight="1" thickBot="1">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row>
    <row r="25" spans="1:30" ht="15" customHeight="1" thickBot="1">
      <c r="A25" s="61"/>
      <c r="B25" s="380" t="s">
        <v>4958</v>
      </c>
      <c r="C25" s="381"/>
      <c r="D25" s="381"/>
      <c r="E25" s="381"/>
      <c r="F25" s="381"/>
      <c r="G25" s="381"/>
      <c r="H25" s="381"/>
      <c r="I25" s="381"/>
      <c r="J25" s="381"/>
      <c r="K25" s="381"/>
      <c r="L25" s="381"/>
      <c r="M25" s="381"/>
      <c r="N25" s="381"/>
      <c r="O25" s="381"/>
      <c r="P25" s="381"/>
      <c r="Q25" s="381"/>
      <c r="R25" s="382"/>
      <c r="S25" s="142"/>
      <c r="T25" s="380" t="s">
        <v>4949</v>
      </c>
      <c r="U25" s="381"/>
      <c r="V25" s="381"/>
      <c r="W25" s="381"/>
      <c r="X25" s="381"/>
      <c r="Y25" s="381"/>
      <c r="Z25" s="381"/>
      <c r="AA25" s="381"/>
      <c r="AB25" s="381"/>
      <c r="AC25" s="381"/>
      <c r="AD25" s="382"/>
    </row>
    <row r="26" spans="1:30" ht="48" customHeight="1" thickBot="1">
      <c r="A26" s="61"/>
      <c r="B26" s="158"/>
      <c r="C26" s="383" t="s">
        <v>4959</v>
      </c>
      <c r="D26" s="381"/>
      <c r="E26" s="381"/>
      <c r="F26" s="381"/>
      <c r="G26" s="381"/>
      <c r="H26" s="381"/>
      <c r="I26" s="381"/>
      <c r="J26" s="381"/>
      <c r="K26" s="381"/>
      <c r="L26" s="381"/>
      <c r="M26" s="381"/>
      <c r="N26" s="381"/>
      <c r="O26" s="381"/>
      <c r="P26" s="381"/>
      <c r="Q26" s="381"/>
      <c r="R26" s="159"/>
      <c r="S26" s="142"/>
      <c r="T26" s="359" t="s">
        <v>4951</v>
      </c>
      <c r="U26" s="360"/>
      <c r="V26" s="360"/>
      <c r="W26" s="360"/>
      <c r="X26" s="360"/>
      <c r="Y26" s="360"/>
      <c r="Z26" s="360"/>
      <c r="AA26" s="360"/>
      <c r="AB26" s="360"/>
      <c r="AC26" s="360"/>
      <c r="AD26" s="361"/>
    </row>
    <row r="27" spans="1:30" ht="15" customHeight="1">
      <c r="A27" s="61"/>
      <c r="B27" s="160"/>
      <c r="C27" s="161"/>
      <c r="D27" s="161"/>
      <c r="E27" s="161"/>
      <c r="F27" s="161"/>
      <c r="G27" s="161"/>
      <c r="H27" s="161"/>
      <c r="I27" s="161"/>
      <c r="J27" s="161"/>
      <c r="K27" s="161"/>
      <c r="L27" s="161"/>
      <c r="M27" s="161"/>
      <c r="N27" s="161"/>
      <c r="O27" s="161"/>
      <c r="P27" s="161"/>
      <c r="Q27" s="161"/>
      <c r="R27" s="162"/>
      <c r="S27" s="142"/>
      <c r="T27" s="163"/>
      <c r="U27" s="142"/>
      <c r="V27" s="142"/>
      <c r="W27" s="61"/>
      <c r="X27" s="61"/>
      <c r="Y27" s="61"/>
      <c r="Z27" s="61"/>
      <c r="AA27" s="61"/>
      <c r="AB27" s="142"/>
      <c r="AC27" s="142"/>
      <c r="AD27" s="164"/>
    </row>
    <row r="28" spans="1:30" ht="15" customHeight="1">
      <c r="A28" s="61"/>
      <c r="B28" s="163"/>
      <c r="C28" s="150" t="s">
        <v>4952</v>
      </c>
      <c r="D28" s="90"/>
      <c r="E28" s="90"/>
      <c r="F28" s="90"/>
      <c r="G28" s="90"/>
      <c r="H28" s="151"/>
      <c r="I28" s="151"/>
      <c r="J28" s="151"/>
      <c r="K28" s="151"/>
      <c r="L28" s="151"/>
      <c r="M28" s="357"/>
      <c r="N28" s="347"/>
      <c r="O28" s="347"/>
      <c r="P28" s="347"/>
      <c r="Q28" s="347"/>
      <c r="R28" s="164"/>
      <c r="S28" s="142"/>
      <c r="T28" s="163"/>
      <c r="U28" s="365" t="s">
        <v>4953</v>
      </c>
      <c r="V28" s="326"/>
      <c r="W28" s="326"/>
      <c r="X28" s="326"/>
      <c r="Y28" s="326"/>
      <c r="Z28" s="326"/>
      <c r="AA28" s="326"/>
      <c r="AB28" s="326"/>
      <c r="AC28" s="327"/>
      <c r="AD28" s="164"/>
    </row>
    <row r="29" spans="1:30" ht="15" customHeight="1">
      <c r="A29" s="61"/>
      <c r="B29" s="163"/>
      <c r="C29" s="150" t="s">
        <v>4954</v>
      </c>
      <c r="D29" s="90"/>
      <c r="E29" s="90"/>
      <c r="F29" s="357"/>
      <c r="G29" s="347"/>
      <c r="H29" s="347"/>
      <c r="I29" s="347"/>
      <c r="J29" s="347"/>
      <c r="K29" s="347"/>
      <c r="L29" s="347"/>
      <c r="M29" s="347"/>
      <c r="N29" s="347"/>
      <c r="O29" s="347"/>
      <c r="P29" s="347"/>
      <c r="Q29" s="347"/>
      <c r="R29" s="164"/>
      <c r="S29" s="142"/>
      <c r="T29" s="163"/>
      <c r="U29" s="369"/>
      <c r="V29" s="370"/>
      <c r="W29" s="370"/>
      <c r="X29" s="370"/>
      <c r="Y29" s="370"/>
      <c r="Z29" s="370"/>
      <c r="AA29" s="370"/>
      <c r="AB29" s="370"/>
      <c r="AC29" s="371"/>
      <c r="AD29" s="164"/>
    </row>
    <row r="30" spans="1:30" ht="15" customHeight="1">
      <c r="A30" s="61"/>
      <c r="B30" s="163"/>
      <c r="C30" s="150" t="s">
        <v>4955</v>
      </c>
      <c r="D30" s="90"/>
      <c r="E30" s="90"/>
      <c r="F30" s="90"/>
      <c r="G30" s="358"/>
      <c r="H30" s="351"/>
      <c r="I30" s="351"/>
      <c r="J30" s="351"/>
      <c r="K30" s="351"/>
      <c r="L30" s="351"/>
      <c r="M30" s="351"/>
      <c r="N30" s="351"/>
      <c r="O30" s="351"/>
      <c r="P30" s="351"/>
      <c r="Q30" s="351"/>
      <c r="R30" s="164"/>
      <c r="S30" s="142"/>
      <c r="T30" s="163"/>
      <c r="U30" s="372"/>
      <c r="V30" s="349"/>
      <c r="W30" s="349"/>
      <c r="X30" s="349"/>
      <c r="Y30" s="349"/>
      <c r="Z30" s="349"/>
      <c r="AA30" s="349"/>
      <c r="AB30" s="349"/>
      <c r="AC30" s="373"/>
      <c r="AD30" s="164"/>
    </row>
    <row r="31" spans="1:30" ht="15" customHeight="1">
      <c r="A31" s="61"/>
      <c r="B31" s="163"/>
      <c r="C31" s="150" t="s">
        <v>4956</v>
      </c>
      <c r="D31" s="90"/>
      <c r="E31" s="90"/>
      <c r="F31" s="90"/>
      <c r="G31" s="90"/>
      <c r="H31" s="358"/>
      <c r="I31" s="351"/>
      <c r="J31" s="351"/>
      <c r="K31" s="351"/>
      <c r="L31" s="351"/>
      <c r="M31" s="351"/>
      <c r="N31" s="351"/>
      <c r="O31" s="351"/>
      <c r="P31" s="351"/>
      <c r="Q31" s="351"/>
      <c r="R31" s="164"/>
      <c r="S31" s="142"/>
      <c r="T31" s="163"/>
      <c r="U31" s="372"/>
      <c r="V31" s="349"/>
      <c r="W31" s="349"/>
      <c r="X31" s="349"/>
      <c r="Y31" s="349"/>
      <c r="Z31" s="349"/>
      <c r="AA31" s="349"/>
      <c r="AB31" s="349"/>
      <c r="AC31" s="373"/>
      <c r="AD31" s="164"/>
    </row>
    <row r="32" spans="1:30" ht="15" customHeight="1">
      <c r="A32" s="61"/>
      <c r="B32" s="163"/>
      <c r="C32" s="150" t="s">
        <v>4957</v>
      </c>
      <c r="D32" s="90"/>
      <c r="E32" s="90"/>
      <c r="F32" s="90"/>
      <c r="G32" s="90"/>
      <c r="H32" s="358"/>
      <c r="I32" s="351"/>
      <c r="J32" s="351"/>
      <c r="K32" s="351"/>
      <c r="L32" s="351"/>
      <c r="M32" s="351"/>
      <c r="N32" s="351"/>
      <c r="O32" s="351"/>
      <c r="P32" s="351"/>
      <c r="Q32" s="351"/>
      <c r="R32" s="164"/>
      <c r="S32" s="142"/>
      <c r="T32" s="163"/>
      <c r="U32" s="372"/>
      <c r="V32" s="349"/>
      <c r="W32" s="349"/>
      <c r="X32" s="349"/>
      <c r="Y32" s="349"/>
      <c r="Z32" s="349"/>
      <c r="AA32" s="349"/>
      <c r="AB32" s="349"/>
      <c r="AC32" s="373"/>
      <c r="AD32" s="164"/>
    </row>
    <row r="33" spans="1:30" ht="15" customHeight="1">
      <c r="A33" s="61"/>
      <c r="B33" s="163"/>
      <c r="C33" s="150" t="s">
        <v>3655</v>
      </c>
      <c r="D33" s="90"/>
      <c r="E33" s="357"/>
      <c r="F33" s="347"/>
      <c r="G33" s="347"/>
      <c r="H33" s="347"/>
      <c r="I33" s="347"/>
      <c r="J33" s="347"/>
      <c r="K33" s="347"/>
      <c r="L33" s="347"/>
      <c r="M33" s="347"/>
      <c r="N33" s="347"/>
      <c r="O33" s="347"/>
      <c r="P33" s="347"/>
      <c r="Q33" s="347"/>
      <c r="R33" s="164"/>
      <c r="S33" s="142"/>
      <c r="T33" s="163"/>
      <c r="U33" s="372"/>
      <c r="V33" s="349"/>
      <c r="W33" s="349"/>
      <c r="X33" s="349"/>
      <c r="Y33" s="349"/>
      <c r="Z33" s="349"/>
      <c r="AA33" s="349"/>
      <c r="AB33" s="349"/>
      <c r="AC33" s="373"/>
      <c r="AD33" s="164"/>
    </row>
    <row r="34" spans="1:30" ht="15" customHeight="1">
      <c r="A34" s="61"/>
      <c r="B34" s="163"/>
      <c r="C34" s="150" t="s">
        <v>3680</v>
      </c>
      <c r="D34" s="90"/>
      <c r="E34" s="90"/>
      <c r="F34" s="358"/>
      <c r="G34" s="351"/>
      <c r="H34" s="351"/>
      <c r="I34" s="351"/>
      <c r="J34" s="351"/>
      <c r="K34" s="351"/>
      <c r="L34" s="351"/>
      <c r="M34" s="351"/>
      <c r="N34" s="351"/>
      <c r="O34" s="351"/>
      <c r="P34" s="351"/>
      <c r="Q34" s="351"/>
      <c r="R34" s="164"/>
      <c r="S34" s="142"/>
      <c r="T34" s="163"/>
      <c r="U34" s="372"/>
      <c r="V34" s="349"/>
      <c r="W34" s="349"/>
      <c r="X34" s="349"/>
      <c r="Y34" s="349"/>
      <c r="Z34" s="349"/>
      <c r="AA34" s="349"/>
      <c r="AB34" s="349"/>
      <c r="AC34" s="373"/>
      <c r="AD34" s="164"/>
    </row>
    <row r="35" spans="1:30" ht="15" customHeight="1">
      <c r="A35" s="61"/>
      <c r="B35" s="163"/>
      <c r="C35" s="150" t="s">
        <v>3668</v>
      </c>
      <c r="D35" s="90"/>
      <c r="E35" s="90"/>
      <c r="F35" s="153"/>
      <c r="G35" s="153"/>
      <c r="H35" s="358"/>
      <c r="I35" s="351"/>
      <c r="J35" s="351"/>
      <c r="K35" s="351"/>
      <c r="L35" s="351"/>
      <c r="M35" s="351"/>
      <c r="N35" s="351"/>
      <c r="O35" s="351"/>
      <c r="P35" s="351"/>
      <c r="Q35" s="351"/>
      <c r="R35" s="164"/>
      <c r="S35" s="142"/>
      <c r="T35" s="163"/>
      <c r="U35" s="374"/>
      <c r="V35" s="347"/>
      <c r="W35" s="347"/>
      <c r="X35" s="347"/>
      <c r="Y35" s="347"/>
      <c r="Z35" s="347"/>
      <c r="AA35" s="347"/>
      <c r="AB35" s="347"/>
      <c r="AC35" s="375"/>
      <c r="AD35" s="164"/>
    </row>
    <row r="36" spans="1:30" ht="15" customHeight="1" thickBot="1">
      <c r="A36" s="61"/>
      <c r="B36" s="165"/>
      <c r="C36" s="166"/>
      <c r="D36" s="166"/>
      <c r="E36" s="166"/>
      <c r="F36" s="166"/>
      <c r="G36" s="166"/>
      <c r="H36" s="166"/>
      <c r="I36" s="166"/>
      <c r="J36" s="166"/>
      <c r="K36" s="166"/>
      <c r="L36" s="166"/>
      <c r="M36" s="166"/>
      <c r="N36" s="166"/>
      <c r="O36" s="166"/>
      <c r="P36" s="166"/>
      <c r="Q36" s="166"/>
      <c r="R36" s="167"/>
      <c r="S36" s="142"/>
      <c r="T36" s="165"/>
      <c r="U36" s="166"/>
      <c r="V36" s="166"/>
      <c r="W36" s="166"/>
      <c r="X36" s="166"/>
      <c r="Y36" s="166"/>
      <c r="Z36" s="166"/>
      <c r="AA36" s="166"/>
      <c r="AB36" s="166"/>
      <c r="AC36" s="166"/>
      <c r="AD36" s="167"/>
    </row>
    <row r="37" spans="1:30" ht="15" customHeight="1" thickBot="1">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row>
    <row r="38" spans="1:30" ht="15" customHeight="1" thickBot="1">
      <c r="A38" s="61"/>
      <c r="B38" s="380" t="s">
        <v>4960</v>
      </c>
      <c r="C38" s="381"/>
      <c r="D38" s="381"/>
      <c r="E38" s="381"/>
      <c r="F38" s="381"/>
      <c r="G38" s="381"/>
      <c r="H38" s="381"/>
      <c r="I38" s="381"/>
      <c r="J38" s="381"/>
      <c r="K38" s="381"/>
      <c r="L38" s="381"/>
      <c r="M38" s="381"/>
      <c r="N38" s="381"/>
      <c r="O38" s="381"/>
      <c r="P38" s="381"/>
      <c r="Q38" s="381"/>
      <c r="R38" s="382"/>
      <c r="S38" s="142"/>
      <c r="T38" s="380" t="s">
        <v>4949</v>
      </c>
      <c r="U38" s="381"/>
      <c r="V38" s="381"/>
      <c r="W38" s="381"/>
      <c r="X38" s="381"/>
      <c r="Y38" s="381"/>
      <c r="Z38" s="381"/>
      <c r="AA38" s="381"/>
      <c r="AB38" s="381"/>
      <c r="AC38" s="381"/>
      <c r="AD38" s="382"/>
    </row>
    <row r="39" spans="1:30" ht="48" customHeight="1" thickBot="1">
      <c r="A39" s="61"/>
      <c r="B39" s="158"/>
      <c r="C39" s="384" t="s">
        <v>4961</v>
      </c>
      <c r="D39" s="385"/>
      <c r="E39" s="385"/>
      <c r="F39" s="385"/>
      <c r="G39" s="385"/>
      <c r="H39" s="385"/>
      <c r="I39" s="385"/>
      <c r="J39" s="385"/>
      <c r="K39" s="385"/>
      <c r="L39" s="385"/>
      <c r="M39" s="385"/>
      <c r="N39" s="385"/>
      <c r="O39" s="385"/>
      <c r="P39" s="385"/>
      <c r="Q39" s="385"/>
      <c r="R39" s="159"/>
      <c r="S39" s="142"/>
      <c r="T39" s="359" t="s">
        <v>4951</v>
      </c>
      <c r="U39" s="360"/>
      <c r="V39" s="360"/>
      <c r="W39" s="360"/>
      <c r="X39" s="360"/>
      <c r="Y39" s="360"/>
      <c r="Z39" s="360"/>
      <c r="AA39" s="360"/>
      <c r="AB39" s="360"/>
      <c r="AC39" s="360"/>
      <c r="AD39" s="361"/>
    </row>
    <row r="40" spans="1:30" ht="15" customHeight="1">
      <c r="A40" s="61"/>
      <c r="B40" s="160"/>
      <c r="C40" s="161"/>
      <c r="D40" s="161"/>
      <c r="E40" s="161"/>
      <c r="F40" s="161"/>
      <c r="G40" s="161"/>
      <c r="H40" s="161"/>
      <c r="I40" s="161"/>
      <c r="J40" s="161"/>
      <c r="K40" s="161"/>
      <c r="L40" s="161"/>
      <c r="M40" s="161"/>
      <c r="N40" s="161"/>
      <c r="O40" s="161"/>
      <c r="P40" s="161"/>
      <c r="Q40" s="161"/>
      <c r="R40" s="162"/>
      <c r="S40" s="142"/>
      <c r="T40" s="163"/>
      <c r="U40" s="142"/>
      <c r="V40" s="142"/>
      <c r="W40" s="61"/>
      <c r="X40" s="61"/>
      <c r="Y40" s="61"/>
      <c r="Z40" s="61"/>
      <c r="AA40" s="61"/>
      <c r="AB40" s="142"/>
      <c r="AC40" s="142"/>
      <c r="AD40" s="164"/>
    </row>
    <row r="41" spans="1:30" ht="15" customHeight="1">
      <c r="A41" s="61"/>
      <c r="B41" s="163"/>
      <c r="C41" s="150" t="s">
        <v>4952</v>
      </c>
      <c r="D41" s="90"/>
      <c r="E41" s="90"/>
      <c r="F41" s="90"/>
      <c r="G41" s="90"/>
      <c r="H41" s="151"/>
      <c r="I41" s="151"/>
      <c r="J41" s="151"/>
      <c r="K41" s="151"/>
      <c r="L41" s="151"/>
      <c r="M41" s="357"/>
      <c r="N41" s="347"/>
      <c r="O41" s="347"/>
      <c r="P41" s="347"/>
      <c r="Q41" s="347"/>
      <c r="R41" s="164"/>
      <c r="S41" s="142"/>
      <c r="T41" s="163"/>
      <c r="U41" s="365" t="s">
        <v>4953</v>
      </c>
      <c r="V41" s="326"/>
      <c r="W41" s="326"/>
      <c r="X41" s="326"/>
      <c r="Y41" s="326"/>
      <c r="Z41" s="326"/>
      <c r="AA41" s="326"/>
      <c r="AB41" s="326"/>
      <c r="AC41" s="327"/>
      <c r="AD41" s="164"/>
    </row>
    <row r="42" spans="1:30" ht="15" customHeight="1">
      <c r="A42" s="61"/>
      <c r="B42" s="163"/>
      <c r="C42" s="150" t="s">
        <v>4954</v>
      </c>
      <c r="D42" s="90"/>
      <c r="E42" s="90"/>
      <c r="F42" s="357"/>
      <c r="G42" s="347"/>
      <c r="H42" s="347"/>
      <c r="I42" s="347"/>
      <c r="J42" s="347"/>
      <c r="K42" s="347"/>
      <c r="L42" s="347"/>
      <c r="M42" s="347"/>
      <c r="N42" s="347"/>
      <c r="O42" s="347"/>
      <c r="P42" s="347"/>
      <c r="Q42" s="347"/>
      <c r="R42" s="164"/>
      <c r="S42" s="142"/>
      <c r="T42" s="163"/>
      <c r="U42" s="369"/>
      <c r="V42" s="370"/>
      <c r="W42" s="370"/>
      <c r="X42" s="370"/>
      <c r="Y42" s="370"/>
      <c r="Z42" s="370"/>
      <c r="AA42" s="370"/>
      <c r="AB42" s="370"/>
      <c r="AC42" s="371"/>
      <c r="AD42" s="164"/>
    </row>
    <row r="43" spans="1:30" ht="15" customHeight="1">
      <c r="A43" s="61"/>
      <c r="B43" s="163"/>
      <c r="C43" s="150" t="s">
        <v>4955</v>
      </c>
      <c r="D43" s="90"/>
      <c r="E43" s="90"/>
      <c r="F43" s="90"/>
      <c r="G43" s="358"/>
      <c r="H43" s="351"/>
      <c r="I43" s="351"/>
      <c r="J43" s="351"/>
      <c r="K43" s="351"/>
      <c r="L43" s="351"/>
      <c r="M43" s="351"/>
      <c r="N43" s="351"/>
      <c r="O43" s="351"/>
      <c r="P43" s="351"/>
      <c r="Q43" s="351"/>
      <c r="R43" s="164"/>
      <c r="S43" s="142"/>
      <c r="T43" s="163"/>
      <c r="U43" s="372"/>
      <c r="V43" s="349"/>
      <c r="W43" s="349"/>
      <c r="X43" s="349"/>
      <c r="Y43" s="349"/>
      <c r="Z43" s="349"/>
      <c r="AA43" s="349"/>
      <c r="AB43" s="349"/>
      <c r="AC43" s="373"/>
      <c r="AD43" s="164"/>
    </row>
    <row r="44" spans="1:30" ht="15" customHeight="1">
      <c r="A44" s="61"/>
      <c r="B44" s="163"/>
      <c r="C44" s="150" t="s">
        <v>4956</v>
      </c>
      <c r="D44" s="90"/>
      <c r="E44" s="90"/>
      <c r="F44" s="90"/>
      <c r="G44" s="90"/>
      <c r="H44" s="358"/>
      <c r="I44" s="351"/>
      <c r="J44" s="351"/>
      <c r="K44" s="351"/>
      <c r="L44" s="351"/>
      <c r="M44" s="351"/>
      <c r="N44" s="351"/>
      <c r="O44" s="351"/>
      <c r="P44" s="351"/>
      <c r="Q44" s="351"/>
      <c r="R44" s="164"/>
      <c r="S44" s="142"/>
      <c r="T44" s="163"/>
      <c r="U44" s="372"/>
      <c r="V44" s="349"/>
      <c r="W44" s="349"/>
      <c r="X44" s="349"/>
      <c r="Y44" s="349"/>
      <c r="Z44" s="349"/>
      <c r="AA44" s="349"/>
      <c r="AB44" s="349"/>
      <c r="AC44" s="373"/>
      <c r="AD44" s="164"/>
    </row>
    <row r="45" spans="1:30" ht="15" customHeight="1">
      <c r="A45" s="61"/>
      <c r="B45" s="163"/>
      <c r="C45" s="150" t="s">
        <v>4957</v>
      </c>
      <c r="D45" s="90"/>
      <c r="E45" s="90"/>
      <c r="F45" s="90"/>
      <c r="G45" s="90"/>
      <c r="H45" s="358"/>
      <c r="I45" s="351"/>
      <c r="J45" s="351"/>
      <c r="K45" s="351"/>
      <c r="L45" s="351"/>
      <c r="M45" s="351"/>
      <c r="N45" s="351"/>
      <c r="O45" s="351"/>
      <c r="P45" s="351"/>
      <c r="Q45" s="351"/>
      <c r="R45" s="164"/>
      <c r="S45" s="142"/>
      <c r="T45" s="163"/>
      <c r="U45" s="372"/>
      <c r="V45" s="349"/>
      <c r="W45" s="349"/>
      <c r="X45" s="349"/>
      <c r="Y45" s="349"/>
      <c r="Z45" s="349"/>
      <c r="AA45" s="349"/>
      <c r="AB45" s="349"/>
      <c r="AC45" s="373"/>
      <c r="AD45" s="164"/>
    </row>
    <row r="46" spans="1:30" ht="15" customHeight="1">
      <c r="A46" s="61"/>
      <c r="B46" s="163"/>
      <c r="C46" s="150" t="s">
        <v>3655</v>
      </c>
      <c r="D46" s="90"/>
      <c r="E46" s="357"/>
      <c r="F46" s="347"/>
      <c r="G46" s="347"/>
      <c r="H46" s="347"/>
      <c r="I46" s="347"/>
      <c r="J46" s="347"/>
      <c r="K46" s="347"/>
      <c r="L46" s="347"/>
      <c r="M46" s="347"/>
      <c r="N46" s="347"/>
      <c r="O46" s="347"/>
      <c r="P46" s="347"/>
      <c r="Q46" s="347"/>
      <c r="R46" s="164"/>
      <c r="S46" s="142"/>
      <c r="T46" s="163"/>
      <c r="U46" s="372"/>
      <c r="V46" s="349"/>
      <c r="W46" s="349"/>
      <c r="X46" s="349"/>
      <c r="Y46" s="349"/>
      <c r="Z46" s="349"/>
      <c r="AA46" s="349"/>
      <c r="AB46" s="349"/>
      <c r="AC46" s="373"/>
      <c r="AD46" s="164"/>
    </row>
    <row r="47" spans="1:30" ht="15" customHeight="1">
      <c r="A47" s="61"/>
      <c r="B47" s="163"/>
      <c r="C47" s="150" t="s">
        <v>3680</v>
      </c>
      <c r="D47" s="90"/>
      <c r="E47" s="90"/>
      <c r="F47" s="358"/>
      <c r="G47" s="351"/>
      <c r="H47" s="351"/>
      <c r="I47" s="351"/>
      <c r="J47" s="351"/>
      <c r="K47" s="351"/>
      <c r="L47" s="351"/>
      <c r="M47" s="351"/>
      <c r="N47" s="351"/>
      <c r="O47" s="351"/>
      <c r="P47" s="351"/>
      <c r="Q47" s="351"/>
      <c r="R47" s="164"/>
      <c r="S47" s="142"/>
      <c r="T47" s="163"/>
      <c r="U47" s="372"/>
      <c r="V47" s="349"/>
      <c r="W47" s="349"/>
      <c r="X47" s="349"/>
      <c r="Y47" s="349"/>
      <c r="Z47" s="349"/>
      <c r="AA47" s="349"/>
      <c r="AB47" s="349"/>
      <c r="AC47" s="373"/>
      <c r="AD47" s="164"/>
    </row>
    <row r="48" spans="1:30" ht="15" customHeight="1">
      <c r="A48" s="61"/>
      <c r="B48" s="163"/>
      <c r="C48" s="150" t="s">
        <v>3668</v>
      </c>
      <c r="D48" s="90"/>
      <c r="E48" s="90"/>
      <c r="F48" s="153"/>
      <c r="G48" s="153"/>
      <c r="H48" s="358"/>
      <c r="I48" s="351"/>
      <c r="J48" s="351"/>
      <c r="K48" s="351"/>
      <c r="L48" s="351"/>
      <c r="M48" s="351"/>
      <c r="N48" s="351"/>
      <c r="O48" s="351"/>
      <c r="P48" s="351"/>
      <c r="Q48" s="351"/>
      <c r="R48" s="164"/>
      <c r="S48" s="142"/>
      <c r="T48" s="163"/>
      <c r="U48" s="374"/>
      <c r="V48" s="347"/>
      <c r="W48" s="347"/>
      <c r="X48" s="347"/>
      <c r="Y48" s="347"/>
      <c r="Z48" s="347"/>
      <c r="AA48" s="347"/>
      <c r="AB48" s="347"/>
      <c r="AC48" s="375"/>
      <c r="AD48" s="164"/>
    </row>
    <row r="49" spans="1:30" ht="15" customHeight="1" thickBot="1">
      <c r="A49" s="61"/>
      <c r="B49" s="165"/>
      <c r="C49" s="166"/>
      <c r="D49" s="166"/>
      <c r="E49" s="166"/>
      <c r="F49" s="166"/>
      <c r="G49" s="166"/>
      <c r="H49" s="166"/>
      <c r="I49" s="166"/>
      <c r="J49" s="166"/>
      <c r="K49" s="166"/>
      <c r="L49" s="166"/>
      <c r="M49" s="166"/>
      <c r="N49" s="166"/>
      <c r="O49" s="166"/>
      <c r="P49" s="166"/>
      <c r="Q49" s="166"/>
      <c r="R49" s="167"/>
      <c r="S49" s="142"/>
      <c r="T49" s="165"/>
      <c r="U49" s="166"/>
      <c r="V49" s="166"/>
      <c r="W49" s="166"/>
      <c r="X49" s="166"/>
      <c r="Y49" s="166"/>
      <c r="Z49" s="166"/>
      <c r="AA49" s="166"/>
      <c r="AB49" s="166"/>
      <c r="AC49" s="166"/>
      <c r="AD49" s="167"/>
    </row>
    <row r="50" spans="1:30" ht="15" customHeight="1" thickBot="1">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row>
    <row r="51" spans="1:30" ht="15" customHeight="1">
      <c r="A51" s="61"/>
      <c r="B51" s="168"/>
      <c r="C51" s="169" t="s">
        <v>4962</v>
      </c>
      <c r="D51" s="169"/>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70"/>
    </row>
    <row r="52" spans="1:30" ht="72" customHeight="1" thickBot="1">
      <c r="A52" s="61"/>
      <c r="B52" s="171"/>
      <c r="C52" s="376"/>
      <c r="D52" s="377"/>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172"/>
    </row>
    <row r="53" spans="1:30" ht="15" customHeight="1">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row>
    <row r="54" spans="1:30" ht="15" customHeight="1">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row>
    <row r="55" spans="1:30" ht="15" customHeight="1">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row>
    <row r="56" spans="1:30" ht="15" customHeight="1">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row>
    <row r="57" spans="1:30" ht="15" customHeight="1">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row>
    <row r="58" spans="1:30" ht="15" customHeight="1">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row>
  </sheetData>
  <sheetProtection algorithmName="SHA-512" hashValue="zFWr6XgUwT54aT232SH4JdBcZkmRvJc5JU2ic/XPnrD7XbEukKZS6mNRvBp01DKNSt4Aw7tmYOOC0v+DfkcFbg==" saltValue="jsVYGY9UXU90dmZ9HXQv9Q==" spinCount="100000" sheet="1" objects="1" scenarios="1"/>
  <mergeCells count="50">
    <mergeCell ref="B7:AD7"/>
    <mergeCell ref="B3:AD3"/>
    <mergeCell ref="G17:Q17"/>
    <mergeCell ref="H18:Q18"/>
    <mergeCell ref="B5:AD5"/>
    <mergeCell ref="F47:Q47"/>
    <mergeCell ref="U28:AC28"/>
    <mergeCell ref="B12:R12"/>
    <mergeCell ref="H35:Q35"/>
    <mergeCell ref="T25:AD25"/>
    <mergeCell ref="C39:Q39"/>
    <mergeCell ref="E46:Q46"/>
    <mergeCell ref="U41:AC41"/>
    <mergeCell ref="T38:AD38"/>
    <mergeCell ref="B25:R25"/>
    <mergeCell ref="H22:Q22"/>
    <mergeCell ref="T39:AD39"/>
    <mergeCell ref="F42:Q42"/>
    <mergeCell ref="C52:AC52"/>
    <mergeCell ref="E33:Q33"/>
    <mergeCell ref="U16:AC22"/>
    <mergeCell ref="H44:Q44"/>
    <mergeCell ref="T12:AD12"/>
    <mergeCell ref="B38:R38"/>
    <mergeCell ref="M41:Q41"/>
    <mergeCell ref="U42:AC48"/>
    <mergeCell ref="F34:Q34"/>
    <mergeCell ref="H45:Q45"/>
    <mergeCell ref="C26:Q26"/>
    <mergeCell ref="H32:Q32"/>
    <mergeCell ref="F21:Q21"/>
    <mergeCell ref="H48:Q48"/>
    <mergeCell ref="H19:Q19"/>
    <mergeCell ref="G43:Q43"/>
    <mergeCell ref="B1:AD1"/>
    <mergeCell ref="M15:Q15"/>
    <mergeCell ref="H31:Q31"/>
    <mergeCell ref="T26:AD26"/>
    <mergeCell ref="AA9:AD9"/>
    <mergeCell ref="G30:Q30"/>
    <mergeCell ref="C13:Q13"/>
    <mergeCell ref="M28:Q28"/>
    <mergeCell ref="B10:L10"/>
    <mergeCell ref="E20:Q20"/>
    <mergeCell ref="N10:O10"/>
    <mergeCell ref="F29:Q29"/>
    <mergeCell ref="U15:AC15"/>
    <mergeCell ref="F16:Q16"/>
    <mergeCell ref="T13:AD13"/>
    <mergeCell ref="U29:AC35"/>
  </mergeCells>
  <dataValidations count="1">
    <dataValidation showDropDown="1" showInputMessage="1" showErrorMessage="1" sqref="A5:XFD6" xr:uid="{00000000-0002-0000-0200-000000000000}"/>
  </dataValidations>
  <hyperlinks>
    <hyperlink ref="AA9" location="Índice!B13" display="Índice" xr:uid="{00000000-0004-0000-0200-000000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XII
Informantes</oddHeader>
    <oddFooter>&amp;LCenso Nacional de Gobiernos Estatales 2025&amp;R&amp;P de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Y73"/>
  <sheetViews>
    <sheetView showGridLines="0" zoomScaleNormal="100" workbookViewId="0"/>
  </sheetViews>
  <sheetFormatPr baseColWidth="10" defaultColWidth="0" defaultRowHeight="15" customHeight="1" zeroHeight="1"/>
  <cols>
    <col min="1" max="1" width="5.75" style="51" customWidth="1"/>
    <col min="2" max="61" width="3.75" style="51" customWidth="1"/>
    <col min="62" max="62" width="5.75" style="51" customWidth="1"/>
    <col min="63" max="63" width="5.125" style="51" hidden="1" customWidth="1"/>
    <col min="64" max="77" width="0" style="51" hidden="1" customWidth="1"/>
    <col min="78" max="16384" width="5.125" style="51" hidden="1"/>
  </cols>
  <sheetData>
    <row r="1" spans="1:64" ht="173.25" customHeight="1">
      <c r="A1" s="61"/>
      <c r="B1" s="424" t="s">
        <v>0</v>
      </c>
      <c r="C1" s="331"/>
      <c r="D1" s="331"/>
      <c r="E1" s="331"/>
      <c r="F1" s="331"/>
      <c r="G1" s="331"/>
      <c r="H1" s="331"/>
      <c r="I1" s="331"/>
      <c r="J1" s="331"/>
      <c r="K1" s="331"/>
      <c r="L1" s="331"/>
      <c r="M1" s="331"/>
      <c r="N1" s="331"/>
      <c r="O1" s="331"/>
      <c r="P1" s="331"/>
      <c r="Q1" s="331"/>
      <c r="R1" s="331"/>
      <c r="S1" s="331"/>
      <c r="T1" s="331"/>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row>
    <row r="2" spans="1:64" ht="14.25">
      <c r="A2" s="61"/>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row>
    <row r="3" spans="1:64" ht="45" customHeight="1">
      <c r="A3" s="61"/>
      <c r="B3" s="408" t="s">
        <v>1</v>
      </c>
      <c r="C3" s="331"/>
      <c r="D3" s="331"/>
      <c r="E3" s="331"/>
      <c r="F3" s="331"/>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row>
    <row r="4" spans="1:64" ht="14.2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row>
    <row r="5" spans="1:64" s="48" customFormat="1" ht="45" customHeight="1">
      <c r="A5" s="100"/>
      <c r="B5" s="408" t="s">
        <v>2</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row>
    <row r="6" spans="1:64" s="48" customFormat="1" ht="15" customHeight="1">
      <c r="A6" s="100"/>
      <c r="B6" s="173"/>
      <c r="C6" s="173"/>
      <c r="D6" s="173"/>
      <c r="E6" s="173"/>
      <c r="F6" s="173"/>
      <c r="G6" s="173"/>
      <c r="H6" s="173"/>
      <c r="I6" s="173"/>
      <c r="J6" s="173"/>
      <c r="K6" s="173"/>
      <c r="L6" s="173"/>
      <c r="M6" s="173"/>
      <c r="N6" s="173"/>
      <c r="O6" s="173"/>
      <c r="P6" s="173"/>
      <c r="Q6" s="173"/>
      <c r="R6" s="173"/>
      <c r="S6" s="173"/>
      <c r="T6" s="173"/>
      <c r="U6" s="173"/>
      <c r="V6" s="173"/>
      <c r="W6" s="173"/>
      <c r="X6" s="173"/>
      <c r="Y6" s="173"/>
      <c r="Z6" s="173"/>
      <c r="AA6" s="173"/>
      <c r="AB6" s="173"/>
      <c r="AC6" s="173"/>
      <c r="AD6" s="173"/>
      <c r="AE6" s="173"/>
      <c r="AF6" s="173"/>
      <c r="AG6" s="173"/>
      <c r="AH6" s="173"/>
      <c r="AI6" s="173"/>
      <c r="AJ6" s="173"/>
      <c r="AK6" s="173"/>
      <c r="AL6" s="173"/>
      <c r="AM6" s="173"/>
      <c r="AN6" s="173"/>
      <c r="AO6" s="173"/>
      <c r="AP6" s="173"/>
      <c r="AQ6" s="173"/>
      <c r="AR6" s="173"/>
      <c r="AS6" s="173"/>
      <c r="AT6" s="173"/>
      <c r="AU6" s="173"/>
      <c r="AV6" s="173"/>
      <c r="AW6" s="173"/>
      <c r="AX6" s="173"/>
      <c r="AY6" s="173"/>
      <c r="AZ6" s="173"/>
      <c r="BA6" s="173"/>
      <c r="BB6" s="173"/>
      <c r="BC6" s="173"/>
      <c r="BD6" s="100"/>
      <c r="BE6" s="100"/>
      <c r="BF6" s="100"/>
      <c r="BG6" s="100"/>
      <c r="BH6" s="100"/>
      <c r="BI6" s="100"/>
    </row>
    <row r="7" spans="1:64" s="142" customFormat="1" ht="60" customHeight="1">
      <c r="A7" s="61"/>
      <c r="B7" s="408" t="s">
        <v>4963</v>
      </c>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c r="BG7" s="413"/>
      <c r="BH7" s="413"/>
      <c r="BI7" s="413"/>
    </row>
    <row r="8" spans="1:64" ht="15" customHeight="1">
      <c r="A8" s="61"/>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row>
    <row r="9" spans="1:64" ht="15" customHeight="1" thickBot="1">
      <c r="A9" s="61"/>
      <c r="B9" s="139" t="s">
        <v>4</v>
      </c>
      <c r="C9" s="61"/>
      <c r="D9" s="61"/>
      <c r="E9" s="61"/>
      <c r="F9" s="61"/>
      <c r="G9" s="61"/>
      <c r="H9" s="61"/>
      <c r="I9" s="61"/>
      <c r="J9" s="61"/>
      <c r="K9" s="61"/>
      <c r="L9" s="61"/>
      <c r="M9" s="61"/>
      <c r="N9" s="139" t="s">
        <v>5</v>
      </c>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139"/>
      <c r="AR9" s="139"/>
      <c r="AS9" s="139"/>
      <c r="AT9" s="174"/>
      <c r="AU9" s="61"/>
      <c r="AV9" s="61"/>
      <c r="AW9" s="61"/>
      <c r="AX9" s="61"/>
      <c r="AY9" s="61"/>
      <c r="AZ9" s="61"/>
      <c r="BA9" s="61"/>
      <c r="BB9" s="61"/>
      <c r="BC9" s="61"/>
      <c r="BD9" s="61"/>
      <c r="BE9" s="61"/>
      <c r="BF9" s="336" t="s">
        <v>3</v>
      </c>
      <c r="BG9" s="331"/>
      <c r="BH9" s="331"/>
      <c r="BI9" s="331"/>
    </row>
    <row r="10" spans="1:64" ht="15" customHeight="1" thickBot="1">
      <c r="A10" s="61"/>
      <c r="B10" s="364" t="str">
        <f>IF(Presentación!B10="","",Presentación!B10)</f>
        <v/>
      </c>
      <c r="C10" s="321"/>
      <c r="D10" s="321"/>
      <c r="E10" s="321"/>
      <c r="F10" s="321"/>
      <c r="G10" s="321"/>
      <c r="H10" s="321"/>
      <c r="I10" s="321"/>
      <c r="J10" s="321"/>
      <c r="K10" s="321"/>
      <c r="L10" s="322"/>
      <c r="M10" s="140"/>
      <c r="N10" s="364" t="str">
        <f>IF(Presentación!N10="","",Presentación!N10)</f>
        <v/>
      </c>
      <c r="O10" s="322"/>
      <c r="P10" s="139"/>
      <c r="Q10" s="139"/>
      <c r="R10" s="139"/>
      <c r="S10" s="139"/>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row>
    <row r="11" spans="1:64" ht="15" customHeight="1" thickBot="1">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row>
    <row r="12" spans="1:64" s="61" customFormat="1" ht="15" customHeight="1" thickBot="1">
      <c r="A12" s="175"/>
      <c r="B12" s="419" t="s">
        <v>4964</v>
      </c>
      <c r="C12" s="363"/>
      <c r="D12" s="363"/>
      <c r="E12" s="363"/>
      <c r="F12" s="363"/>
      <c r="G12" s="363"/>
      <c r="H12" s="363"/>
      <c r="I12" s="363"/>
      <c r="J12" s="363"/>
      <c r="K12" s="363"/>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63"/>
      <c r="AJ12" s="363"/>
      <c r="AK12" s="363"/>
      <c r="AL12" s="363"/>
      <c r="AM12" s="363"/>
      <c r="AN12" s="363"/>
      <c r="AO12" s="363"/>
      <c r="AP12" s="363"/>
      <c r="AQ12" s="363"/>
      <c r="AR12" s="363"/>
      <c r="AS12" s="363"/>
      <c r="AT12" s="363"/>
      <c r="AU12" s="363"/>
      <c r="AV12" s="363"/>
      <c r="AW12" s="363"/>
      <c r="AX12" s="363"/>
      <c r="AY12" s="363"/>
      <c r="AZ12" s="363"/>
      <c r="BA12" s="363"/>
      <c r="BB12" s="363"/>
      <c r="BC12" s="363"/>
      <c r="BD12" s="363"/>
      <c r="BE12" s="363"/>
      <c r="BF12" s="363"/>
      <c r="BG12" s="363"/>
      <c r="BH12" s="363"/>
      <c r="BI12" s="379"/>
      <c r="BJ12" s="176"/>
      <c r="BK12" s="176"/>
      <c r="BL12" s="176"/>
    </row>
    <row r="13" spans="1:64" s="61" customFormat="1" ht="15" customHeight="1">
      <c r="A13" s="177"/>
      <c r="B13" s="425" t="s">
        <v>4965</v>
      </c>
      <c r="C13" s="333"/>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c r="AT13" s="333"/>
      <c r="AU13" s="333"/>
      <c r="AV13" s="333"/>
      <c r="AW13" s="333"/>
      <c r="AX13" s="333"/>
      <c r="AY13" s="333"/>
      <c r="AZ13" s="333"/>
      <c r="BA13" s="333"/>
      <c r="BB13" s="333"/>
      <c r="BC13" s="333"/>
      <c r="BD13" s="333"/>
      <c r="BE13" s="333"/>
      <c r="BF13" s="333"/>
      <c r="BG13" s="333"/>
      <c r="BH13" s="333"/>
      <c r="BI13" s="410"/>
    </row>
    <row r="14" spans="1:64" s="61" customFormat="1" ht="15" customHeight="1">
      <c r="A14" s="177"/>
      <c r="B14" s="178"/>
      <c r="C14" s="409" t="s">
        <v>4966</v>
      </c>
      <c r="D14" s="333"/>
      <c r="E14" s="333"/>
      <c r="F14" s="333"/>
      <c r="G14" s="333"/>
      <c r="H14" s="333"/>
      <c r="I14" s="333"/>
      <c r="J14" s="333"/>
      <c r="K14" s="333"/>
      <c r="L14" s="333"/>
      <c r="M14" s="333"/>
      <c r="N14" s="333"/>
      <c r="O14" s="333"/>
      <c r="P14" s="333"/>
      <c r="Q14" s="333"/>
      <c r="R14" s="333"/>
      <c r="S14" s="333"/>
      <c r="T14" s="333"/>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410"/>
      <c r="BJ14" s="179"/>
    </row>
    <row r="15" spans="1:64" s="61" customFormat="1" ht="15" customHeight="1">
      <c r="A15" s="177"/>
      <c r="B15" s="178"/>
      <c r="C15" s="409" t="s">
        <v>4967</v>
      </c>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410"/>
      <c r="BJ15" s="179"/>
    </row>
    <row r="16" spans="1:64" s="61" customFormat="1" ht="15" customHeight="1">
      <c r="A16" s="177"/>
      <c r="B16" s="178"/>
      <c r="C16" s="409" t="s">
        <v>4968</v>
      </c>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410"/>
      <c r="BJ16" s="179"/>
    </row>
    <row r="17" spans="1:77" s="61" customFormat="1" ht="15" customHeight="1">
      <c r="A17" s="177"/>
      <c r="B17" s="178"/>
      <c r="C17" s="409" t="s">
        <v>4969</v>
      </c>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410"/>
      <c r="BJ17" s="179"/>
    </row>
    <row r="18" spans="1:77" s="61" customFormat="1" ht="15" customHeight="1">
      <c r="A18" s="177"/>
      <c r="B18" s="178"/>
      <c r="C18" s="409" t="s">
        <v>4970</v>
      </c>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410"/>
      <c r="BJ18" s="179"/>
    </row>
    <row r="19" spans="1:77" s="61" customFormat="1" ht="15" customHeight="1">
      <c r="A19" s="177"/>
      <c r="B19" s="180"/>
      <c r="C19" s="409" t="s">
        <v>4971</v>
      </c>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410"/>
      <c r="BJ19" s="179"/>
    </row>
    <row r="20" spans="1:77" s="61" customFormat="1" ht="15" customHeight="1">
      <c r="A20" s="177"/>
      <c r="B20" s="180"/>
      <c r="C20" s="409" t="s">
        <v>4972</v>
      </c>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410"/>
      <c r="BJ20" s="179"/>
    </row>
    <row r="21" spans="1:77" s="61" customFormat="1" ht="48" customHeight="1">
      <c r="A21" s="177"/>
      <c r="B21" s="180"/>
      <c r="C21" s="181"/>
      <c r="D21" s="409" t="s">
        <v>4973</v>
      </c>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410"/>
      <c r="BJ21" s="179"/>
    </row>
    <row r="22" spans="1:77" s="61" customFormat="1" ht="15" customHeight="1">
      <c r="A22" s="177"/>
      <c r="B22" s="180"/>
      <c r="C22" s="426" t="s">
        <v>4974</v>
      </c>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410"/>
    </row>
    <row r="23" spans="1:77" s="61" customFormat="1" ht="15" customHeight="1">
      <c r="A23" s="177"/>
      <c r="B23" s="180"/>
      <c r="C23" s="182"/>
      <c r="D23" s="420" t="s">
        <v>4975</v>
      </c>
      <c r="E23" s="333"/>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410"/>
    </row>
    <row r="24" spans="1:77" s="61" customFormat="1" ht="15" customHeight="1">
      <c r="A24" s="177"/>
      <c r="B24" s="180"/>
      <c r="C24" s="182"/>
      <c r="D24" s="420" t="s">
        <v>4976</v>
      </c>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410"/>
    </row>
    <row r="25" spans="1:77" s="61" customFormat="1" ht="15" customHeight="1">
      <c r="A25" s="177"/>
      <c r="B25" s="180"/>
      <c r="C25" s="182"/>
      <c r="D25" s="420" t="s">
        <v>4977</v>
      </c>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410"/>
    </row>
    <row r="26" spans="1:77" s="61" customFormat="1" ht="195.95" customHeight="1">
      <c r="A26" s="183"/>
      <c r="B26" s="184"/>
      <c r="C26" s="181"/>
      <c r="D26" s="185"/>
      <c r="E26" s="409" t="s">
        <v>4978</v>
      </c>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410"/>
    </row>
    <row r="27" spans="1:77" s="61" customFormat="1" ht="15" customHeight="1">
      <c r="A27" s="177"/>
      <c r="B27" s="186"/>
      <c r="C27" s="187"/>
      <c r="D27" s="421" t="s">
        <v>4979</v>
      </c>
      <c r="E27" s="422"/>
      <c r="F27" s="422"/>
      <c r="G27" s="422"/>
      <c r="H27" s="422"/>
      <c r="I27" s="422"/>
      <c r="J27" s="422"/>
      <c r="K27" s="422"/>
      <c r="L27" s="422"/>
      <c r="M27" s="422"/>
      <c r="N27" s="422"/>
      <c r="O27" s="422"/>
      <c r="P27" s="422"/>
      <c r="Q27" s="422"/>
      <c r="R27" s="422"/>
      <c r="S27" s="422"/>
      <c r="T27" s="422"/>
      <c r="U27" s="422"/>
      <c r="V27" s="422"/>
      <c r="W27" s="422"/>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c r="AY27" s="422"/>
      <c r="AZ27" s="422"/>
      <c r="BA27" s="422"/>
      <c r="BB27" s="422"/>
      <c r="BC27" s="422"/>
      <c r="BD27" s="422"/>
      <c r="BE27" s="422"/>
      <c r="BF27" s="422"/>
      <c r="BG27" s="422"/>
      <c r="BH27" s="422"/>
      <c r="BI27" s="423"/>
    </row>
    <row r="28" spans="1:77" s="61" customFormat="1" ht="15" customHeight="1" thickBot="1">
      <c r="A28" s="177"/>
      <c r="B28" s="90"/>
      <c r="C28" s="179"/>
      <c r="D28" s="179"/>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row>
    <row r="29" spans="1:77" s="61" customFormat="1" ht="15" customHeight="1">
      <c r="A29" s="80"/>
      <c r="B29" s="427" t="s">
        <v>4980</v>
      </c>
      <c r="C29" s="398" t="s">
        <v>4981</v>
      </c>
      <c r="D29" s="399"/>
      <c r="E29" s="400"/>
      <c r="F29" s="398" t="s">
        <v>4982</v>
      </c>
      <c r="G29" s="399"/>
      <c r="H29" s="400"/>
      <c r="I29" s="398" t="s">
        <v>4983</v>
      </c>
      <c r="J29" s="399"/>
      <c r="K29" s="400"/>
      <c r="L29" s="398" t="s">
        <v>4984</v>
      </c>
      <c r="M29" s="399"/>
      <c r="N29" s="400"/>
      <c r="O29" s="398" t="s">
        <v>4985</v>
      </c>
      <c r="P29" s="399"/>
      <c r="Q29" s="399"/>
      <c r="R29" s="400"/>
      <c r="S29" s="398" t="s">
        <v>4986</v>
      </c>
      <c r="T29" s="399"/>
      <c r="U29" s="399"/>
      <c r="V29" s="400"/>
      <c r="W29" s="398" t="s">
        <v>4987</v>
      </c>
      <c r="X29" s="399"/>
      <c r="Y29" s="400"/>
      <c r="Z29" s="398" t="s">
        <v>4988</v>
      </c>
      <c r="AA29" s="399"/>
      <c r="AB29" s="400"/>
      <c r="AC29" s="398" t="s">
        <v>4989</v>
      </c>
      <c r="AD29" s="399"/>
      <c r="AE29" s="400"/>
      <c r="AF29" s="398" t="s">
        <v>4990</v>
      </c>
      <c r="AG29" s="406"/>
      <c r="AH29" s="406"/>
      <c r="AI29" s="406"/>
      <c r="AJ29" s="406"/>
      <c r="AK29" s="406"/>
      <c r="AL29" s="406"/>
      <c r="AM29" s="406"/>
      <c r="AN29" s="406"/>
      <c r="AO29" s="406"/>
      <c r="AP29" s="406"/>
      <c r="AQ29" s="406"/>
      <c r="AR29" s="406"/>
      <c r="AS29" s="406"/>
      <c r="AT29" s="406"/>
      <c r="AU29" s="406"/>
      <c r="AV29" s="406"/>
      <c r="AW29" s="406"/>
      <c r="AX29" s="406"/>
      <c r="AY29" s="406"/>
      <c r="AZ29" s="406"/>
      <c r="BA29" s="406"/>
      <c r="BB29" s="406"/>
      <c r="BC29" s="406"/>
      <c r="BD29" s="406"/>
      <c r="BE29" s="406"/>
      <c r="BF29" s="406"/>
      <c r="BG29" s="406"/>
      <c r="BH29" s="406"/>
      <c r="BI29" s="407"/>
      <c r="BJ29" s="188"/>
      <c r="BK29" s="188"/>
      <c r="BL29" s="188"/>
    </row>
    <row r="30" spans="1:77" s="61" customFormat="1" ht="15" customHeight="1">
      <c r="A30" s="80"/>
      <c r="B30" s="428"/>
      <c r="C30" s="401"/>
      <c r="D30" s="333"/>
      <c r="E30" s="402"/>
      <c r="F30" s="401"/>
      <c r="G30" s="333"/>
      <c r="H30" s="402"/>
      <c r="I30" s="401"/>
      <c r="J30" s="333"/>
      <c r="K30" s="402"/>
      <c r="L30" s="401"/>
      <c r="M30" s="333"/>
      <c r="N30" s="402"/>
      <c r="O30" s="401"/>
      <c r="P30" s="333"/>
      <c r="Q30" s="333"/>
      <c r="R30" s="402"/>
      <c r="S30" s="401"/>
      <c r="T30" s="333"/>
      <c r="U30" s="333"/>
      <c r="V30" s="402"/>
      <c r="W30" s="401"/>
      <c r="X30" s="333"/>
      <c r="Y30" s="402"/>
      <c r="Z30" s="401"/>
      <c r="AA30" s="333"/>
      <c r="AB30" s="402"/>
      <c r="AC30" s="401"/>
      <c r="AD30" s="333"/>
      <c r="AE30" s="402"/>
      <c r="AF30" s="411" t="s">
        <v>4991</v>
      </c>
      <c r="AG30" s="390"/>
      <c r="AH30" s="390"/>
      <c r="AI30" s="390"/>
      <c r="AJ30" s="390"/>
      <c r="AK30" s="390"/>
      <c r="AL30" s="390"/>
      <c r="AM30" s="391"/>
      <c r="AN30" s="411" t="s">
        <v>4992</v>
      </c>
      <c r="AO30" s="390"/>
      <c r="AP30" s="390"/>
      <c r="AQ30" s="390"/>
      <c r="AR30" s="390"/>
      <c r="AS30" s="390"/>
      <c r="AT30" s="390"/>
      <c r="AU30" s="391"/>
      <c r="AV30" s="411" t="s">
        <v>4993</v>
      </c>
      <c r="AW30" s="390"/>
      <c r="AX30" s="390"/>
      <c r="AY30" s="390"/>
      <c r="AZ30" s="390"/>
      <c r="BA30" s="390"/>
      <c r="BB30" s="390"/>
      <c r="BC30" s="391"/>
      <c r="BD30" s="436" t="s">
        <v>4994</v>
      </c>
      <c r="BE30" s="437"/>
      <c r="BF30" s="437"/>
      <c r="BG30" s="437"/>
      <c r="BH30" s="437"/>
      <c r="BI30" s="438"/>
      <c r="BJ30" s="188"/>
      <c r="BK30" s="188"/>
      <c r="BL30" s="188"/>
    </row>
    <row r="31" spans="1:77" s="61" customFormat="1" ht="24" customHeight="1">
      <c r="A31" s="80"/>
      <c r="B31" s="429"/>
      <c r="C31" s="403"/>
      <c r="D31" s="404"/>
      <c r="E31" s="405"/>
      <c r="F31" s="403"/>
      <c r="G31" s="404"/>
      <c r="H31" s="405"/>
      <c r="I31" s="403"/>
      <c r="J31" s="404"/>
      <c r="K31" s="405"/>
      <c r="L31" s="403"/>
      <c r="M31" s="404"/>
      <c r="N31" s="405"/>
      <c r="O31" s="403"/>
      <c r="P31" s="404"/>
      <c r="Q31" s="404"/>
      <c r="R31" s="405"/>
      <c r="S31" s="403"/>
      <c r="T31" s="404"/>
      <c r="U31" s="404"/>
      <c r="V31" s="405"/>
      <c r="W31" s="403"/>
      <c r="X31" s="404"/>
      <c r="Y31" s="405"/>
      <c r="Z31" s="403"/>
      <c r="AA31" s="404"/>
      <c r="AB31" s="405"/>
      <c r="AC31" s="403"/>
      <c r="AD31" s="404"/>
      <c r="AE31" s="405"/>
      <c r="AF31" s="411" t="s">
        <v>4995</v>
      </c>
      <c r="AG31" s="390"/>
      <c r="AH31" s="390"/>
      <c r="AI31" s="391"/>
      <c r="AJ31" s="411" t="s">
        <v>4996</v>
      </c>
      <c r="AK31" s="390"/>
      <c r="AL31" s="390"/>
      <c r="AM31" s="391"/>
      <c r="AN31" s="411" t="s">
        <v>4995</v>
      </c>
      <c r="AO31" s="390"/>
      <c r="AP31" s="390"/>
      <c r="AQ31" s="391"/>
      <c r="AR31" s="411" t="s">
        <v>4996</v>
      </c>
      <c r="AS31" s="390"/>
      <c r="AT31" s="390"/>
      <c r="AU31" s="391"/>
      <c r="AV31" s="411" t="s">
        <v>4995</v>
      </c>
      <c r="AW31" s="390"/>
      <c r="AX31" s="390"/>
      <c r="AY31" s="391"/>
      <c r="AZ31" s="411" t="s">
        <v>4996</v>
      </c>
      <c r="BA31" s="390"/>
      <c r="BB31" s="390"/>
      <c r="BC31" s="391"/>
      <c r="BD31" s="403"/>
      <c r="BE31" s="404"/>
      <c r="BF31" s="404"/>
      <c r="BG31" s="404"/>
      <c r="BH31" s="404"/>
      <c r="BI31" s="439"/>
      <c r="BJ31" s="188"/>
      <c r="BK31" s="188"/>
      <c r="BL31" s="188"/>
    </row>
    <row r="32" spans="1:77" s="61" customFormat="1" ht="48" customHeight="1">
      <c r="A32" s="62"/>
      <c r="B32" s="189" t="s">
        <v>4997</v>
      </c>
      <c r="C32" s="397" t="s">
        <v>4998</v>
      </c>
      <c r="D32" s="390"/>
      <c r="E32" s="391"/>
      <c r="F32" s="397" t="s">
        <v>1042</v>
      </c>
      <c r="G32" s="390"/>
      <c r="H32" s="391"/>
      <c r="I32" s="397" t="s">
        <v>4999</v>
      </c>
      <c r="J32" s="390"/>
      <c r="K32" s="391"/>
      <c r="L32" s="397" t="s">
        <v>1080</v>
      </c>
      <c r="M32" s="390"/>
      <c r="N32" s="391"/>
      <c r="O32" s="397" t="s">
        <v>5000</v>
      </c>
      <c r="P32" s="390"/>
      <c r="Q32" s="390"/>
      <c r="R32" s="391"/>
      <c r="S32" s="397" t="s">
        <v>5001</v>
      </c>
      <c r="T32" s="390"/>
      <c r="U32" s="390"/>
      <c r="V32" s="391"/>
      <c r="W32" s="397" t="s">
        <v>5002</v>
      </c>
      <c r="X32" s="390"/>
      <c r="Y32" s="391"/>
      <c r="Z32" s="412" t="s">
        <v>5003</v>
      </c>
      <c r="AA32" s="390"/>
      <c r="AB32" s="391"/>
      <c r="AC32" s="397" t="s">
        <v>5004</v>
      </c>
      <c r="AD32" s="390"/>
      <c r="AE32" s="391"/>
      <c r="AF32" s="430" t="s">
        <v>5005</v>
      </c>
      <c r="AG32" s="390"/>
      <c r="AH32" s="390"/>
      <c r="AI32" s="391"/>
      <c r="AJ32" s="389">
        <v>3</v>
      </c>
      <c r="AK32" s="390"/>
      <c r="AL32" s="390"/>
      <c r="AM32" s="391"/>
      <c r="AN32" s="430" t="s">
        <v>5006</v>
      </c>
      <c r="AO32" s="390"/>
      <c r="AP32" s="390"/>
      <c r="AQ32" s="391"/>
      <c r="AR32" s="389">
        <v>1</v>
      </c>
      <c r="AS32" s="390"/>
      <c r="AT32" s="390"/>
      <c r="AU32" s="391"/>
      <c r="AV32" s="430" t="s">
        <v>5007</v>
      </c>
      <c r="AW32" s="390"/>
      <c r="AX32" s="390"/>
      <c r="AY32" s="391"/>
      <c r="AZ32" s="389">
        <v>9</v>
      </c>
      <c r="BA32" s="390"/>
      <c r="BB32" s="390"/>
      <c r="BC32" s="391"/>
      <c r="BD32" s="434"/>
      <c r="BE32" s="390"/>
      <c r="BF32" s="390"/>
      <c r="BG32" s="390"/>
      <c r="BH32" s="390"/>
      <c r="BI32" s="435"/>
      <c r="BJ32" s="177"/>
      <c r="BK32" s="177"/>
      <c r="BL32" s="177"/>
      <c r="BY32" s="190" t="s">
        <v>5008</v>
      </c>
    </row>
    <row r="33" spans="2:77" s="61" customFormat="1" ht="15" customHeight="1">
      <c r="B33" s="191" t="s">
        <v>5009</v>
      </c>
      <c r="C33" s="394"/>
      <c r="D33" s="395"/>
      <c r="E33" s="396"/>
      <c r="F33" s="394"/>
      <c r="G33" s="395"/>
      <c r="H33" s="396"/>
      <c r="I33" s="394"/>
      <c r="J33" s="395"/>
      <c r="K33" s="396"/>
      <c r="L33" s="394"/>
      <c r="M33" s="395"/>
      <c r="N33" s="396"/>
      <c r="O33" s="394"/>
      <c r="P33" s="395"/>
      <c r="Q33" s="395"/>
      <c r="R33" s="396"/>
      <c r="S33" s="394"/>
      <c r="T33" s="395"/>
      <c r="U33" s="395"/>
      <c r="V33" s="396"/>
      <c r="W33" s="394"/>
      <c r="X33" s="395"/>
      <c r="Y33" s="396"/>
      <c r="Z33" s="394"/>
      <c r="AA33" s="395"/>
      <c r="AB33" s="396"/>
      <c r="AC33" s="394"/>
      <c r="AD33" s="395"/>
      <c r="AE33" s="396"/>
      <c r="AF33" s="394"/>
      <c r="AG33" s="395"/>
      <c r="AH33" s="395"/>
      <c r="AI33" s="396"/>
      <c r="AJ33" s="394"/>
      <c r="AK33" s="395"/>
      <c r="AL33" s="395"/>
      <c r="AM33" s="396"/>
      <c r="AN33" s="394"/>
      <c r="AO33" s="395"/>
      <c r="AP33" s="395"/>
      <c r="AQ33" s="396"/>
      <c r="AR33" s="394"/>
      <c r="AS33" s="395"/>
      <c r="AT33" s="395"/>
      <c r="AU33" s="396"/>
      <c r="AV33" s="394"/>
      <c r="AW33" s="395"/>
      <c r="AX33" s="395"/>
      <c r="AY33" s="396"/>
      <c r="AZ33" s="394"/>
      <c r="BA33" s="395"/>
      <c r="BB33" s="395"/>
      <c r="BC33" s="396"/>
      <c r="BD33" s="392"/>
      <c r="BE33" s="392"/>
      <c r="BF33" s="392"/>
      <c r="BG33" s="392"/>
      <c r="BH33" s="392"/>
      <c r="BI33" s="393"/>
      <c r="BK33" s="61">
        <v>1</v>
      </c>
      <c r="BL33" s="61" t="s">
        <v>5010</v>
      </c>
      <c r="BY33" s="192">
        <f>IF(OR(COUNTIF(AJ33,10)&gt;0,COUNTIF(AR33,10)&gt;0,COUNTIF(AZ33,10)&gt;0),1,0)</f>
        <v>0</v>
      </c>
    </row>
    <row r="34" spans="2:77" s="61" customFormat="1" ht="15" customHeight="1">
      <c r="B34" s="191" t="s">
        <v>5011</v>
      </c>
      <c r="C34" s="394"/>
      <c r="D34" s="395"/>
      <c r="E34" s="396"/>
      <c r="F34" s="394"/>
      <c r="G34" s="395"/>
      <c r="H34" s="396"/>
      <c r="I34" s="394"/>
      <c r="J34" s="395"/>
      <c r="K34" s="396"/>
      <c r="L34" s="394"/>
      <c r="M34" s="395"/>
      <c r="N34" s="396"/>
      <c r="O34" s="394"/>
      <c r="P34" s="395"/>
      <c r="Q34" s="395"/>
      <c r="R34" s="396"/>
      <c r="S34" s="394"/>
      <c r="T34" s="395"/>
      <c r="U34" s="395"/>
      <c r="V34" s="396"/>
      <c r="W34" s="394"/>
      <c r="X34" s="395"/>
      <c r="Y34" s="396"/>
      <c r="Z34" s="394"/>
      <c r="AA34" s="395"/>
      <c r="AB34" s="396"/>
      <c r="AC34" s="394"/>
      <c r="AD34" s="395"/>
      <c r="AE34" s="396"/>
      <c r="AF34" s="394"/>
      <c r="AG34" s="395"/>
      <c r="AH34" s="395"/>
      <c r="AI34" s="396"/>
      <c r="AJ34" s="394"/>
      <c r="AK34" s="395"/>
      <c r="AL34" s="395"/>
      <c r="AM34" s="396"/>
      <c r="AN34" s="394"/>
      <c r="AO34" s="395"/>
      <c r="AP34" s="395"/>
      <c r="AQ34" s="396"/>
      <c r="AR34" s="394"/>
      <c r="AS34" s="395"/>
      <c r="AT34" s="395"/>
      <c r="AU34" s="396"/>
      <c r="AV34" s="394"/>
      <c r="AW34" s="395"/>
      <c r="AX34" s="395"/>
      <c r="AY34" s="396"/>
      <c r="AZ34" s="394"/>
      <c r="BA34" s="395"/>
      <c r="BB34" s="395"/>
      <c r="BC34" s="396"/>
      <c r="BD34" s="392"/>
      <c r="BE34" s="392"/>
      <c r="BF34" s="392"/>
      <c r="BG34" s="392"/>
      <c r="BH34" s="392"/>
      <c r="BI34" s="393"/>
      <c r="BK34" s="61">
        <v>2</v>
      </c>
      <c r="BL34" s="61" t="s">
        <v>5012</v>
      </c>
      <c r="BY34" s="192">
        <f t="shared" ref="BY34:BY66" si="0">IF(OR(COUNTIF(AJ34,10)&gt;0,COUNTIF(AR34,10)&gt;0,COUNTIF(AZ34,10)&gt;0),1,0)</f>
        <v>0</v>
      </c>
    </row>
    <row r="35" spans="2:77" s="61" customFormat="1" ht="15" customHeight="1">
      <c r="B35" s="191" t="s">
        <v>5013</v>
      </c>
      <c r="C35" s="394"/>
      <c r="D35" s="395"/>
      <c r="E35" s="396"/>
      <c r="F35" s="394"/>
      <c r="G35" s="395"/>
      <c r="H35" s="396"/>
      <c r="I35" s="394"/>
      <c r="J35" s="395"/>
      <c r="K35" s="396"/>
      <c r="L35" s="394"/>
      <c r="M35" s="395"/>
      <c r="N35" s="396"/>
      <c r="O35" s="394"/>
      <c r="P35" s="395"/>
      <c r="Q35" s="395"/>
      <c r="R35" s="396"/>
      <c r="S35" s="394"/>
      <c r="T35" s="395"/>
      <c r="U35" s="395"/>
      <c r="V35" s="396"/>
      <c r="W35" s="394"/>
      <c r="X35" s="395"/>
      <c r="Y35" s="396"/>
      <c r="Z35" s="394"/>
      <c r="AA35" s="395"/>
      <c r="AB35" s="396"/>
      <c r="AC35" s="394"/>
      <c r="AD35" s="395"/>
      <c r="AE35" s="396"/>
      <c r="AF35" s="394"/>
      <c r="AG35" s="395"/>
      <c r="AH35" s="395"/>
      <c r="AI35" s="396"/>
      <c r="AJ35" s="394"/>
      <c r="AK35" s="395"/>
      <c r="AL35" s="395"/>
      <c r="AM35" s="396"/>
      <c r="AN35" s="394"/>
      <c r="AO35" s="395"/>
      <c r="AP35" s="395"/>
      <c r="AQ35" s="396"/>
      <c r="AR35" s="394"/>
      <c r="AS35" s="395"/>
      <c r="AT35" s="395"/>
      <c r="AU35" s="396"/>
      <c r="AV35" s="394"/>
      <c r="AW35" s="395"/>
      <c r="AX35" s="395"/>
      <c r="AY35" s="396"/>
      <c r="AZ35" s="394"/>
      <c r="BA35" s="395"/>
      <c r="BB35" s="395"/>
      <c r="BC35" s="396"/>
      <c r="BD35" s="431"/>
      <c r="BE35" s="432"/>
      <c r="BF35" s="392"/>
      <c r="BG35" s="392"/>
      <c r="BH35" s="432"/>
      <c r="BI35" s="433"/>
      <c r="BK35" s="61">
        <v>3</v>
      </c>
      <c r="BL35" s="61" t="s">
        <v>5014</v>
      </c>
      <c r="BY35" s="192">
        <f t="shared" si="0"/>
        <v>0</v>
      </c>
    </row>
    <row r="36" spans="2:77" s="61" customFormat="1" ht="15" customHeight="1">
      <c r="B36" s="191" t="s">
        <v>5015</v>
      </c>
      <c r="C36" s="394"/>
      <c r="D36" s="395"/>
      <c r="E36" s="396"/>
      <c r="F36" s="394"/>
      <c r="G36" s="395"/>
      <c r="H36" s="396"/>
      <c r="I36" s="394"/>
      <c r="J36" s="395"/>
      <c r="K36" s="396"/>
      <c r="L36" s="394"/>
      <c r="M36" s="395"/>
      <c r="N36" s="396"/>
      <c r="O36" s="394"/>
      <c r="P36" s="395"/>
      <c r="Q36" s="395"/>
      <c r="R36" s="396"/>
      <c r="S36" s="394"/>
      <c r="T36" s="395"/>
      <c r="U36" s="395"/>
      <c r="V36" s="396"/>
      <c r="W36" s="394"/>
      <c r="X36" s="395"/>
      <c r="Y36" s="396"/>
      <c r="Z36" s="394"/>
      <c r="AA36" s="395"/>
      <c r="AB36" s="396"/>
      <c r="AC36" s="394"/>
      <c r="AD36" s="395"/>
      <c r="AE36" s="396"/>
      <c r="AF36" s="394"/>
      <c r="AG36" s="395"/>
      <c r="AH36" s="395"/>
      <c r="AI36" s="396"/>
      <c r="AJ36" s="394"/>
      <c r="AK36" s="395"/>
      <c r="AL36" s="395"/>
      <c r="AM36" s="396"/>
      <c r="AN36" s="394"/>
      <c r="AO36" s="395"/>
      <c r="AP36" s="395"/>
      <c r="AQ36" s="396"/>
      <c r="AR36" s="394"/>
      <c r="AS36" s="395"/>
      <c r="AT36" s="395"/>
      <c r="AU36" s="396"/>
      <c r="AV36" s="394"/>
      <c r="AW36" s="395"/>
      <c r="AX36" s="395"/>
      <c r="AY36" s="396"/>
      <c r="AZ36" s="394"/>
      <c r="BA36" s="395"/>
      <c r="BB36" s="395"/>
      <c r="BC36" s="396"/>
      <c r="BD36" s="392"/>
      <c r="BE36" s="392"/>
      <c r="BF36" s="392"/>
      <c r="BG36" s="392"/>
      <c r="BH36" s="392"/>
      <c r="BI36" s="393"/>
      <c r="BK36" s="61">
        <v>4</v>
      </c>
      <c r="BL36" s="61" t="s">
        <v>5016</v>
      </c>
      <c r="BY36" s="192">
        <f t="shared" si="0"/>
        <v>0</v>
      </c>
    </row>
    <row r="37" spans="2:77" s="61" customFormat="1" ht="15" customHeight="1">
      <c r="B37" s="191" t="s">
        <v>5017</v>
      </c>
      <c r="C37" s="394"/>
      <c r="D37" s="395"/>
      <c r="E37" s="396"/>
      <c r="F37" s="394"/>
      <c r="G37" s="395"/>
      <c r="H37" s="396"/>
      <c r="I37" s="394"/>
      <c r="J37" s="395"/>
      <c r="K37" s="396"/>
      <c r="L37" s="394"/>
      <c r="M37" s="395"/>
      <c r="N37" s="396"/>
      <c r="O37" s="394"/>
      <c r="P37" s="395"/>
      <c r="Q37" s="395"/>
      <c r="R37" s="396"/>
      <c r="S37" s="394"/>
      <c r="T37" s="395"/>
      <c r="U37" s="395"/>
      <c r="V37" s="396"/>
      <c r="W37" s="394"/>
      <c r="X37" s="395"/>
      <c r="Y37" s="396"/>
      <c r="Z37" s="394"/>
      <c r="AA37" s="395"/>
      <c r="AB37" s="396"/>
      <c r="AC37" s="394"/>
      <c r="AD37" s="395"/>
      <c r="AE37" s="396"/>
      <c r="AF37" s="394"/>
      <c r="AG37" s="395"/>
      <c r="AH37" s="395"/>
      <c r="AI37" s="396"/>
      <c r="AJ37" s="394"/>
      <c r="AK37" s="395"/>
      <c r="AL37" s="395"/>
      <c r="AM37" s="396"/>
      <c r="AN37" s="394"/>
      <c r="AO37" s="395"/>
      <c r="AP37" s="395"/>
      <c r="AQ37" s="396"/>
      <c r="AR37" s="394"/>
      <c r="AS37" s="395"/>
      <c r="AT37" s="395"/>
      <c r="AU37" s="396"/>
      <c r="AV37" s="394"/>
      <c r="AW37" s="395"/>
      <c r="AX37" s="395"/>
      <c r="AY37" s="396"/>
      <c r="AZ37" s="394"/>
      <c r="BA37" s="395"/>
      <c r="BB37" s="395"/>
      <c r="BC37" s="396"/>
      <c r="BD37" s="392"/>
      <c r="BE37" s="392"/>
      <c r="BF37" s="392"/>
      <c r="BG37" s="392"/>
      <c r="BH37" s="392"/>
      <c r="BI37" s="393"/>
      <c r="BK37" s="61">
        <v>5</v>
      </c>
      <c r="BL37" s="61" t="s">
        <v>5018</v>
      </c>
      <c r="BY37" s="192">
        <f t="shared" si="0"/>
        <v>0</v>
      </c>
    </row>
    <row r="38" spans="2:77" s="61" customFormat="1" ht="15" customHeight="1">
      <c r="B38" s="191" t="s">
        <v>5019</v>
      </c>
      <c r="C38" s="394"/>
      <c r="D38" s="395"/>
      <c r="E38" s="396"/>
      <c r="F38" s="394"/>
      <c r="G38" s="395"/>
      <c r="H38" s="396"/>
      <c r="I38" s="394"/>
      <c r="J38" s="395"/>
      <c r="K38" s="396"/>
      <c r="L38" s="394"/>
      <c r="M38" s="395"/>
      <c r="N38" s="396"/>
      <c r="O38" s="394"/>
      <c r="P38" s="395"/>
      <c r="Q38" s="395"/>
      <c r="R38" s="396"/>
      <c r="S38" s="394"/>
      <c r="T38" s="395"/>
      <c r="U38" s="395"/>
      <c r="V38" s="396"/>
      <c r="W38" s="394"/>
      <c r="X38" s="395"/>
      <c r="Y38" s="396"/>
      <c r="Z38" s="394"/>
      <c r="AA38" s="395"/>
      <c r="AB38" s="396"/>
      <c r="AC38" s="394"/>
      <c r="AD38" s="395"/>
      <c r="AE38" s="396"/>
      <c r="AF38" s="394"/>
      <c r="AG38" s="395"/>
      <c r="AH38" s="395"/>
      <c r="AI38" s="396"/>
      <c r="AJ38" s="394"/>
      <c r="AK38" s="395"/>
      <c r="AL38" s="395"/>
      <c r="AM38" s="396"/>
      <c r="AN38" s="394"/>
      <c r="AO38" s="395"/>
      <c r="AP38" s="395"/>
      <c r="AQ38" s="396"/>
      <c r="AR38" s="394"/>
      <c r="AS38" s="395"/>
      <c r="AT38" s="395"/>
      <c r="AU38" s="396"/>
      <c r="AV38" s="394"/>
      <c r="AW38" s="395"/>
      <c r="AX38" s="395"/>
      <c r="AY38" s="396"/>
      <c r="AZ38" s="394"/>
      <c r="BA38" s="395"/>
      <c r="BB38" s="395"/>
      <c r="BC38" s="396"/>
      <c r="BD38" s="392"/>
      <c r="BE38" s="392"/>
      <c r="BF38" s="392"/>
      <c r="BG38" s="392"/>
      <c r="BH38" s="392"/>
      <c r="BI38" s="393"/>
      <c r="BK38" s="61">
        <v>6</v>
      </c>
      <c r="BL38" s="61" t="s">
        <v>5020</v>
      </c>
      <c r="BY38" s="192">
        <f t="shared" si="0"/>
        <v>0</v>
      </c>
    </row>
    <row r="39" spans="2:77" s="61" customFormat="1" ht="15" customHeight="1">
      <c r="B39" s="191" t="s">
        <v>5021</v>
      </c>
      <c r="C39" s="394"/>
      <c r="D39" s="395"/>
      <c r="E39" s="396"/>
      <c r="F39" s="394"/>
      <c r="G39" s="395"/>
      <c r="H39" s="396"/>
      <c r="I39" s="394"/>
      <c r="J39" s="395"/>
      <c r="K39" s="396"/>
      <c r="L39" s="394"/>
      <c r="M39" s="395"/>
      <c r="N39" s="396"/>
      <c r="O39" s="394"/>
      <c r="P39" s="395"/>
      <c r="Q39" s="395"/>
      <c r="R39" s="396"/>
      <c r="S39" s="394"/>
      <c r="T39" s="395"/>
      <c r="U39" s="395"/>
      <c r="V39" s="396"/>
      <c r="W39" s="394"/>
      <c r="X39" s="395"/>
      <c r="Y39" s="396"/>
      <c r="Z39" s="394"/>
      <c r="AA39" s="395"/>
      <c r="AB39" s="396"/>
      <c r="AC39" s="394"/>
      <c r="AD39" s="395"/>
      <c r="AE39" s="396"/>
      <c r="AF39" s="394"/>
      <c r="AG39" s="395"/>
      <c r="AH39" s="395"/>
      <c r="AI39" s="396"/>
      <c r="AJ39" s="394"/>
      <c r="AK39" s="395"/>
      <c r="AL39" s="395"/>
      <c r="AM39" s="396"/>
      <c r="AN39" s="394"/>
      <c r="AO39" s="395"/>
      <c r="AP39" s="395"/>
      <c r="AQ39" s="396"/>
      <c r="AR39" s="394"/>
      <c r="AS39" s="395"/>
      <c r="AT39" s="395"/>
      <c r="AU39" s="396"/>
      <c r="AV39" s="394"/>
      <c r="AW39" s="395"/>
      <c r="AX39" s="395"/>
      <c r="AY39" s="396"/>
      <c r="AZ39" s="394"/>
      <c r="BA39" s="395"/>
      <c r="BB39" s="395"/>
      <c r="BC39" s="396"/>
      <c r="BD39" s="392"/>
      <c r="BE39" s="392"/>
      <c r="BF39" s="392"/>
      <c r="BG39" s="392"/>
      <c r="BH39" s="392"/>
      <c r="BI39" s="393"/>
      <c r="BK39" s="61">
        <v>7</v>
      </c>
      <c r="BL39" s="61" t="s">
        <v>5022</v>
      </c>
      <c r="BY39" s="192">
        <f t="shared" si="0"/>
        <v>0</v>
      </c>
    </row>
    <row r="40" spans="2:77" s="61" customFormat="1" ht="15" customHeight="1">
      <c r="B40" s="191" t="s">
        <v>5023</v>
      </c>
      <c r="C40" s="394"/>
      <c r="D40" s="395"/>
      <c r="E40" s="396"/>
      <c r="F40" s="394"/>
      <c r="G40" s="395"/>
      <c r="H40" s="396"/>
      <c r="I40" s="394"/>
      <c r="J40" s="395"/>
      <c r="K40" s="396"/>
      <c r="L40" s="394"/>
      <c r="M40" s="395"/>
      <c r="N40" s="396"/>
      <c r="O40" s="394"/>
      <c r="P40" s="395"/>
      <c r="Q40" s="395"/>
      <c r="R40" s="396"/>
      <c r="S40" s="394"/>
      <c r="T40" s="395"/>
      <c r="U40" s="395"/>
      <c r="V40" s="396"/>
      <c r="W40" s="394"/>
      <c r="X40" s="395"/>
      <c r="Y40" s="396"/>
      <c r="Z40" s="394"/>
      <c r="AA40" s="395"/>
      <c r="AB40" s="396"/>
      <c r="AC40" s="394"/>
      <c r="AD40" s="395"/>
      <c r="AE40" s="396"/>
      <c r="AF40" s="394"/>
      <c r="AG40" s="395"/>
      <c r="AH40" s="395"/>
      <c r="AI40" s="396"/>
      <c r="AJ40" s="394"/>
      <c r="AK40" s="395"/>
      <c r="AL40" s="395"/>
      <c r="AM40" s="396"/>
      <c r="AN40" s="394"/>
      <c r="AO40" s="395"/>
      <c r="AP40" s="395"/>
      <c r="AQ40" s="396"/>
      <c r="AR40" s="394"/>
      <c r="AS40" s="395"/>
      <c r="AT40" s="395"/>
      <c r="AU40" s="396"/>
      <c r="AV40" s="394"/>
      <c r="AW40" s="395"/>
      <c r="AX40" s="395"/>
      <c r="AY40" s="396"/>
      <c r="AZ40" s="394"/>
      <c r="BA40" s="395"/>
      <c r="BB40" s="395"/>
      <c r="BC40" s="396"/>
      <c r="BD40" s="392"/>
      <c r="BE40" s="392"/>
      <c r="BF40" s="392"/>
      <c r="BG40" s="392"/>
      <c r="BH40" s="392"/>
      <c r="BI40" s="393"/>
      <c r="BK40" s="61">
        <v>8</v>
      </c>
      <c r="BL40" s="61" t="s">
        <v>5024</v>
      </c>
      <c r="BY40" s="192">
        <f t="shared" si="0"/>
        <v>0</v>
      </c>
    </row>
    <row r="41" spans="2:77" s="61" customFormat="1" ht="15" customHeight="1">
      <c r="B41" s="191" t="s">
        <v>5025</v>
      </c>
      <c r="C41" s="394"/>
      <c r="D41" s="395"/>
      <c r="E41" s="396"/>
      <c r="F41" s="394"/>
      <c r="G41" s="395"/>
      <c r="H41" s="396"/>
      <c r="I41" s="394"/>
      <c r="J41" s="395"/>
      <c r="K41" s="396"/>
      <c r="L41" s="394"/>
      <c r="M41" s="395"/>
      <c r="N41" s="396"/>
      <c r="O41" s="394"/>
      <c r="P41" s="395"/>
      <c r="Q41" s="395"/>
      <c r="R41" s="396"/>
      <c r="S41" s="394"/>
      <c r="T41" s="395"/>
      <c r="U41" s="395"/>
      <c r="V41" s="396"/>
      <c r="W41" s="394"/>
      <c r="X41" s="395"/>
      <c r="Y41" s="396"/>
      <c r="Z41" s="394"/>
      <c r="AA41" s="395"/>
      <c r="AB41" s="396"/>
      <c r="AC41" s="394"/>
      <c r="AD41" s="395"/>
      <c r="AE41" s="396"/>
      <c r="AF41" s="394"/>
      <c r="AG41" s="395"/>
      <c r="AH41" s="395"/>
      <c r="AI41" s="396"/>
      <c r="AJ41" s="394"/>
      <c r="AK41" s="395"/>
      <c r="AL41" s="395"/>
      <c r="AM41" s="396"/>
      <c r="AN41" s="394"/>
      <c r="AO41" s="395"/>
      <c r="AP41" s="395"/>
      <c r="AQ41" s="396"/>
      <c r="AR41" s="394"/>
      <c r="AS41" s="395"/>
      <c r="AT41" s="395"/>
      <c r="AU41" s="396"/>
      <c r="AV41" s="394"/>
      <c r="AW41" s="395"/>
      <c r="AX41" s="395"/>
      <c r="AY41" s="396"/>
      <c r="AZ41" s="394"/>
      <c r="BA41" s="395"/>
      <c r="BB41" s="395"/>
      <c r="BC41" s="396"/>
      <c r="BD41" s="392"/>
      <c r="BE41" s="392"/>
      <c r="BF41" s="392"/>
      <c r="BG41" s="392"/>
      <c r="BH41" s="392"/>
      <c r="BI41" s="393"/>
      <c r="BK41" s="61">
        <v>9</v>
      </c>
      <c r="BL41" s="61" t="s">
        <v>5007</v>
      </c>
      <c r="BY41" s="192">
        <f t="shared" si="0"/>
        <v>0</v>
      </c>
    </row>
    <row r="42" spans="2:77" s="61" customFormat="1" ht="15" customHeight="1">
      <c r="B42" s="191" t="s">
        <v>5026</v>
      </c>
      <c r="C42" s="394"/>
      <c r="D42" s="395"/>
      <c r="E42" s="396"/>
      <c r="F42" s="394"/>
      <c r="G42" s="395"/>
      <c r="H42" s="396"/>
      <c r="I42" s="394"/>
      <c r="J42" s="395"/>
      <c r="K42" s="396"/>
      <c r="L42" s="394"/>
      <c r="M42" s="395"/>
      <c r="N42" s="396"/>
      <c r="O42" s="394"/>
      <c r="P42" s="395"/>
      <c r="Q42" s="395"/>
      <c r="R42" s="396"/>
      <c r="S42" s="394"/>
      <c r="T42" s="395"/>
      <c r="U42" s="395"/>
      <c r="V42" s="396"/>
      <c r="W42" s="394"/>
      <c r="X42" s="395"/>
      <c r="Y42" s="396"/>
      <c r="Z42" s="394"/>
      <c r="AA42" s="395"/>
      <c r="AB42" s="396"/>
      <c r="AC42" s="394"/>
      <c r="AD42" s="395"/>
      <c r="AE42" s="396"/>
      <c r="AF42" s="394"/>
      <c r="AG42" s="395"/>
      <c r="AH42" s="395"/>
      <c r="AI42" s="396"/>
      <c r="AJ42" s="394"/>
      <c r="AK42" s="395"/>
      <c r="AL42" s="395"/>
      <c r="AM42" s="396"/>
      <c r="AN42" s="394"/>
      <c r="AO42" s="395"/>
      <c r="AP42" s="395"/>
      <c r="AQ42" s="396"/>
      <c r="AR42" s="394"/>
      <c r="AS42" s="395"/>
      <c r="AT42" s="395"/>
      <c r="AU42" s="396"/>
      <c r="AV42" s="394"/>
      <c r="AW42" s="395"/>
      <c r="AX42" s="395"/>
      <c r="AY42" s="396"/>
      <c r="AZ42" s="394"/>
      <c r="BA42" s="395"/>
      <c r="BB42" s="395"/>
      <c r="BC42" s="396"/>
      <c r="BD42" s="392"/>
      <c r="BE42" s="392"/>
      <c r="BF42" s="392"/>
      <c r="BG42" s="392"/>
      <c r="BH42" s="392"/>
      <c r="BI42" s="393"/>
      <c r="BK42" s="61">
        <v>10</v>
      </c>
      <c r="BL42" s="61" t="s">
        <v>5027</v>
      </c>
      <c r="BY42" s="192">
        <f t="shared" si="0"/>
        <v>0</v>
      </c>
    </row>
    <row r="43" spans="2:77" s="61" customFormat="1" ht="15" customHeight="1">
      <c r="B43" s="191" t="s">
        <v>5028</v>
      </c>
      <c r="C43" s="394"/>
      <c r="D43" s="395"/>
      <c r="E43" s="396"/>
      <c r="F43" s="394"/>
      <c r="G43" s="395"/>
      <c r="H43" s="396"/>
      <c r="I43" s="394"/>
      <c r="J43" s="395"/>
      <c r="K43" s="396"/>
      <c r="L43" s="394"/>
      <c r="M43" s="395"/>
      <c r="N43" s="396"/>
      <c r="O43" s="394"/>
      <c r="P43" s="395"/>
      <c r="Q43" s="395"/>
      <c r="R43" s="396"/>
      <c r="S43" s="394"/>
      <c r="T43" s="395"/>
      <c r="U43" s="395"/>
      <c r="V43" s="396"/>
      <c r="W43" s="394"/>
      <c r="X43" s="395"/>
      <c r="Y43" s="396"/>
      <c r="Z43" s="394"/>
      <c r="AA43" s="395"/>
      <c r="AB43" s="396"/>
      <c r="AC43" s="394"/>
      <c r="AD43" s="395"/>
      <c r="AE43" s="396"/>
      <c r="AF43" s="394"/>
      <c r="AG43" s="395"/>
      <c r="AH43" s="395"/>
      <c r="AI43" s="396"/>
      <c r="AJ43" s="394"/>
      <c r="AK43" s="395"/>
      <c r="AL43" s="395"/>
      <c r="AM43" s="396"/>
      <c r="AN43" s="394"/>
      <c r="AO43" s="395"/>
      <c r="AP43" s="395"/>
      <c r="AQ43" s="396"/>
      <c r="AR43" s="394"/>
      <c r="AS43" s="395"/>
      <c r="AT43" s="395"/>
      <c r="AU43" s="396"/>
      <c r="AV43" s="394"/>
      <c r="AW43" s="395"/>
      <c r="AX43" s="395"/>
      <c r="AY43" s="396"/>
      <c r="AZ43" s="394"/>
      <c r="BA43" s="395"/>
      <c r="BB43" s="395"/>
      <c r="BC43" s="396"/>
      <c r="BD43" s="392"/>
      <c r="BE43" s="392"/>
      <c r="BF43" s="392"/>
      <c r="BG43" s="392"/>
      <c r="BH43" s="392"/>
      <c r="BI43" s="393"/>
      <c r="BY43" s="192">
        <f t="shared" si="0"/>
        <v>0</v>
      </c>
    </row>
    <row r="44" spans="2:77" s="61" customFormat="1" ht="15" customHeight="1">
      <c r="B44" s="191" t="s">
        <v>5029</v>
      </c>
      <c r="C44" s="394"/>
      <c r="D44" s="395"/>
      <c r="E44" s="396"/>
      <c r="F44" s="394"/>
      <c r="G44" s="395"/>
      <c r="H44" s="396"/>
      <c r="I44" s="394"/>
      <c r="J44" s="395"/>
      <c r="K44" s="396"/>
      <c r="L44" s="394"/>
      <c r="M44" s="395"/>
      <c r="N44" s="396"/>
      <c r="O44" s="394"/>
      <c r="P44" s="395"/>
      <c r="Q44" s="395"/>
      <c r="R44" s="396"/>
      <c r="S44" s="394"/>
      <c r="T44" s="395"/>
      <c r="U44" s="395"/>
      <c r="V44" s="396"/>
      <c r="W44" s="394"/>
      <c r="X44" s="395"/>
      <c r="Y44" s="396"/>
      <c r="Z44" s="394"/>
      <c r="AA44" s="395"/>
      <c r="AB44" s="396"/>
      <c r="AC44" s="394"/>
      <c r="AD44" s="395"/>
      <c r="AE44" s="396"/>
      <c r="AF44" s="394"/>
      <c r="AG44" s="395"/>
      <c r="AH44" s="395"/>
      <c r="AI44" s="396"/>
      <c r="AJ44" s="394"/>
      <c r="AK44" s="395"/>
      <c r="AL44" s="395"/>
      <c r="AM44" s="396"/>
      <c r="AN44" s="394"/>
      <c r="AO44" s="395"/>
      <c r="AP44" s="395"/>
      <c r="AQ44" s="396"/>
      <c r="AR44" s="394"/>
      <c r="AS44" s="395"/>
      <c r="AT44" s="395"/>
      <c r="AU44" s="396"/>
      <c r="AV44" s="394"/>
      <c r="AW44" s="395"/>
      <c r="AX44" s="395"/>
      <c r="AY44" s="396"/>
      <c r="AZ44" s="394"/>
      <c r="BA44" s="395"/>
      <c r="BB44" s="395"/>
      <c r="BC44" s="396"/>
      <c r="BD44" s="392"/>
      <c r="BE44" s="392"/>
      <c r="BF44" s="392"/>
      <c r="BG44" s="392"/>
      <c r="BH44" s="392"/>
      <c r="BI44" s="393"/>
      <c r="BY44" s="192">
        <f t="shared" si="0"/>
        <v>0</v>
      </c>
    </row>
    <row r="45" spans="2:77" s="61" customFormat="1" ht="15" customHeight="1">
      <c r="B45" s="191" t="s">
        <v>5030</v>
      </c>
      <c r="C45" s="394"/>
      <c r="D45" s="395"/>
      <c r="E45" s="396"/>
      <c r="F45" s="394"/>
      <c r="G45" s="395"/>
      <c r="H45" s="396"/>
      <c r="I45" s="394"/>
      <c r="J45" s="395"/>
      <c r="K45" s="396"/>
      <c r="L45" s="394"/>
      <c r="M45" s="395"/>
      <c r="N45" s="396"/>
      <c r="O45" s="394"/>
      <c r="P45" s="395"/>
      <c r="Q45" s="395"/>
      <c r="R45" s="396"/>
      <c r="S45" s="394"/>
      <c r="T45" s="395"/>
      <c r="U45" s="395"/>
      <c r="V45" s="396"/>
      <c r="W45" s="394"/>
      <c r="X45" s="395"/>
      <c r="Y45" s="396"/>
      <c r="Z45" s="394"/>
      <c r="AA45" s="395"/>
      <c r="AB45" s="396"/>
      <c r="AC45" s="394"/>
      <c r="AD45" s="395"/>
      <c r="AE45" s="396"/>
      <c r="AF45" s="394"/>
      <c r="AG45" s="395"/>
      <c r="AH45" s="395"/>
      <c r="AI45" s="396"/>
      <c r="AJ45" s="394"/>
      <c r="AK45" s="395"/>
      <c r="AL45" s="395"/>
      <c r="AM45" s="396"/>
      <c r="AN45" s="394"/>
      <c r="AO45" s="395"/>
      <c r="AP45" s="395"/>
      <c r="AQ45" s="396"/>
      <c r="AR45" s="394"/>
      <c r="AS45" s="395"/>
      <c r="AT45" s="395"/>
      <c r="AU45" s="396"/>
      <c r="AV45" s="394"/>
      <c r="AW45" s="395"/>
      <c r="AX45" s="395"/>
      <c r="AY45" s="396"/>
      <c r="AZ45" s="394"/>
      <c r="BA45" s="395"/>
      <c r="BB45" s="395"/>
      <c r="BC45" s="396"/>
      <c r="BD45" s="392"/>
      <c r="BE45" s="392"/>
      <c r="BF45" s="392"/>
      <c r="BG45" s="392"/>
      <c r="BH45" s="392"/>
      <c r="BI45" s="393"/>
      <c r="BY45" s="192">
        <f t="shared" si="0"/>
        <v>0</v>
      </c>
    </row>
    <row r="46" spans="2:77" s="61" customFormat="1" ht="15" customHeight="1">
      <c r="B46" s="191" t="s">
        <v>5031</v>
      </c>
      <c r="C46" s="394"/>
      <c r="D46" s="395"/>
      <c r="E46" s="396"/>
      <c r="F46" s="394"/>
      <c r="G46" s="395"/>
      <c r="H46" s="396"/>
      <c r="I46" s="394"/>
      <c r="J46" s="395"/>
      <c r="K46" s="396"/>
      <c r="L46" s="394"/>
      <c r="M46" s="395"/>
      <c r="N46" s="396"/>
      <c r="O46" s="394"/>
      <c r="P46" s="395"/>
      <c r="Q46" s="395"/>
      <c r="R46" s="396"/>
      <c r="S46" s="394"/>
      <c r="T46" s="395"/>
      <c r="U46" s="395"/>
      <c r="V46" s="396"/>
      <c r="W46" s="394"/>
      <c r="X46" s="395"/>
      <c r="Y46" s="396"/>
      <c r="Z46" s="394"/>
      <c r="AA46" s="395"/>
      <c r="AB46" s="396"/>
      <c r="AC46" s="394"/>
      <c r="AD46" s="395"/>
      <c r="AE46" s="396"/>
      <c r="AF46" s="394"/>
      <c r="AG46" s="395"/>
      <c r="AH46" s="395"/>
      <c r="AI46" s="396"/>
      <c r="AJ46" s="394"/>
      <c r="AK46" s="395"/>
      <c r="AL46" s="395"/>
      <c r="AM46" s="396"/>
      <c r="AN46" s="394"/>
      <c r="AO46" s="395"/>
      <c r="AP46" s="395"/>
      <c r="AQ46" s="396"/>
      <c r="AR46" s="394"/>
      <c r="AS46" s="395"/>
      <c r="AT46" s="395"/>
      <c r="AU46" s="396"/>
      <c r="AV46" s="394"/>
      <c r="AW46" s="395"/>
      <c r="AX46" s="395"/>
      <c r="AY46" s="396"/>
      <c r="AZ46" s="394"/>
      <c r="BA46" s="395"/>
      <c r="BB46" s="395"/>
      <c r="BC46" s="396"/>
      <c r="BD46" s="392"/>
      <c r="BE46" s="392"/>
      <c r="BF46" s="392"/>
      <c r="BG46" s="392"/>
      <c r="BH46" s="392"/>
      <c r="BI46" s="393"/>
      <c r="BY46" s="192">
        <f t="shared" si="0"/>
        <v>0</v>
      </c>
    </row>
    <row r="47" spans="2:77" s="61" customFormat="1" ht="15" customHeight="1">
      <c r="B47" s="191" t="s">
        <v>5032</v>
      </c>
      <c r="C47" s="394"/>
      <c r="D47" s="395"/>
      <c r="E47" s="396"/>
      <c r="F47" s="394"/>
      <c r="G47" s="395"/>
      <c r="H47" s="396"/>
      <c r="I47" s="394"/>
      <c r="J47" s="395"/>
      <c r="K47" s="396"/>
      <c r="L47" s="394"/>
      <c r="M47" s="395"/>
      <c r="N47" s="396"/>
      <c r="O47" s="394"/>
      <c r="P47" s="395"/>
      <c r="Q47" s="395"/>
      <c r="R47" s="396"/>
      <c r="S47" s="394"/>
      <c r="T47" s="395"/>
      <c r="U47" s="395"/>
      <c r="V47" s="396"/>
      <c r="W47" s="394"/>
      <c r="X47" s="395"/>
      <c r="Y47" s="396"/>
      <c r="Z47" s="394"/>
      <c r="AA47" s="395"/>
      <c r="AB47" s="396"/>
      <c r="AC47" s="394"/>
      <c r="AD47" s="395"/>
      <c r="AE47" s="396"/>
      <c r="AF47" s="394"/>
      <c r="AG47" s="395"/>
      <c r="AH47" s="395"/>
      <c r="AI47" s="396"/>
      <c r="AJ47" s="394"/>
      <c r="AK47" s="395"/>
      <c r="AL47" s="395"/>
      <c r="AM47" s="396"/>
      <c r="AN47" s="394"/>
      <c r="AO47" s="395"/>
      <c r="AP47" s="395"/>
      <c r="AQ47" s="396"/>
      <c r="AR47" s="394"/>
      <c r="AS47" s="395"/>
      <c r="AT47" s="395"/>
      <c r="AU47" s="396"/>
      <c r="AV47" s="394"/>
      <c r="AW47" s="395"/>
      <c r="AX47" s="395"/>
      <c r="AY47" s="396"/>
      <c r="AZ47" s="394"/>
      <c r="BA47" s="395"/>
      <c r="BB47" s="395"/>
      <c r="BC47" s="396"/>
      <c r="BD47" s="392"/>
      <c r="BE47" s="392"/>
      <c r="BF47" s="392"/>
      <c r="BG47" s="392"/>
      <c r="BH47" s="392"/>
      <c r="BI47" s="393"/>
      <c r="BY47" s="192">
        <f t="shared" si="0"/>
        <v>0</v>
      </c>
    </row>
    <row r="48" spans="2:77" s="61" customFormat="1" ht="15" customHeight="1">
      <c r="B48" s="191" t="s">
        <v>5033</v>
      </c>
      <c r="C48" s="394"/>
      <c r="D48" s="395"/>
      <c r="E48" s="396"/>
      <c r="F48" s="394"/>
      <c r="G48" s="395"/>
      <c r="H48" s="396"/>
      <c r="I48" s="394"/>
      <c r="J48" s="395"/>
      <c r="K48" s="396"/>
      <c r="L48" s="394"/>
      <c r="M48" s="395"/>
      <c r="N48" s="396"/>
      <c r="O48" s="394"/>
      <c r="P48" s="395"/>
      <c r="Q48" s="395"/>
      <c r="R48" s="396"/>
      <c r="S48" s="394"/>
      <c r="T48" s="395"/>
      <c r="U48" s="395"/>
      <c r="V48" s="396"/>
      <c r="W48" s="394"/>
      <c r="X48" s="395"/>
      <c r="Y48" s="396"/>
      <c r="Z48" s="394"/>
      <c r="AA48" s="395"/>
      <c r="AB48" s="396"/>
      <c r="AC48" s="394"/>
      <c r="AD48" s="395"/>
      <c r="AE48" s="396"/>
      <c r="AF48" s="394"/>
      <c r="AG48" s="395"/>
      <c r="AH48" s="395"/>
      <c r="AI48" s="396"/>
      <c r="AJ48" s="394"/>
      <c r="AK48" s="395"/>
      <c r="AL48" s="395"/>
      <c r="AM48" s="396"/>
      <c r="AN48" s="394"/>
      <c r="AO48" s="395"/>
      <c r="AP48" s="395"/>
      <c r="AQ48" s="396"/>
      <c r="AR48" s="394"/>
      <c r="AS48" s="395"/>
      <c r="AT48" s="395"/>
      <c r="AU48" s="396"/>
      <c r="AV48" s="394"/>
      <c r="AW48" s="395"/>
      <c r="AX48" s="395"/>
      <c r="AY48" s="396"/>
      <c r="AZ48" s="394"/>
      <c r="BA48" s="395"/>
      <c r="BB48" s="395"/>
      <c r="BC48" s="396"/>
      <c r="BD48" s="392"/>
      <c r="BE48" s="392"/>
      <c r="BF48" s="392"/>
      <c r="BG48" s="392"/>
      <c r="BH48" s="392"/>
      <c r="BI48" s="393"/>
      <c r="BY48" s="192">
        <f t="shared" si="0"/>
        <v>0</v>
      </c>
    </row>
    <row r="49" spans="2:77" s="61" customFormat="1" ht="15" customHeight="1">
      <c r="B49" s="191" t="s">
        <v>5034</v>
      </c>
      <c r="C49" s="394"/>
      <c r="D49" s="395"/>
      <c r="E49" s="396"/>
      <c r="F49" s="394"/>
      <c r="G49" s="395"/>
      <c r="H49" s="396"/>
      <c r="I49" s="394"/>
      <c r="J49" s="395"/>
      <c r="K49" s="396"/>
      <c r="L49" s="394"/>
      <c r="M49" s="395"/>
      <c r="N49" s="396"/>
      <c r="O49" s="394"/>
      <c r="P49" s="395"/>
      <c r="Q49" s="395"/>
      <c r="R49" s="396"/>
      <c r="S49" s="394"/>
      <c r="T49" s="395"/>
      <c r="U49" s="395"/>
      <c r="V49" s="396"/>
      <c r="W49" s="394"/>
      <c r="X49" s="395"/>
      <c r="Y49" s="396"/>
      <c r="Z49" s="394"/>
      <c r="AA49" s="395"/>
      <c r="AB49" s="396"/>
      <c r="AC49" s="394"/>
      <c r="AD49" s="395"/>
      <c r="AE49" s="396"/>
      <c r="AF49" s="394"/>
      <c r="AG49" s="395"/>
      <c r="AH49" s="395"/>
      <c r="AI49" s="396"/>
      <c r="AJ49" s="394"/>
      <c r="AK49" s="395"/>
      <c r="AL49" s="395"/>
      <c r="AM49" s="396"/>
      <c r="AN49" s="394"/>
      <c r="AO49" s="395"/>
      <c r="AP49" s="395"/>
      <c r="AQ49" s="396"/>
      <c r="AR49" s="394"/>
      <c r="AS49" s="395"/>
      <c r="AT49" s="395"/>
      <c r="AU49" s="396"/>
      <c r="AV49" s="394"/>
      <c r="AW49" s="395"/>
      <c r="AX49" s="395"/>
      <c r="AY49" s="396"/>
      <c r="AZ49" s="394"/>
      <c r="BA49" s="395"/>
      <c r="BB49" s="395"/>
      <c r="BC49" s="396"/>
      <c r="BD49" s="392"/>
      <c r="BE49" s="392"/>
      <c r="BF49" s="392"/>
      <c r="BG49" s="392"/>
      <c r="BH49" s="392"/>
      <c r="BI49" s="393"/>
      <c r="BY49" s="192">
        <f t="shared" si="0"/>
        <v>0</v>
      </c>
    </row>
    <row r="50" spans="2:77" s="61" customFormat="1" ht="15" customHeight="1">
      <c r="B50" s="191" t="s">
        <v>5035</v>
      </c>
      <c r="C50" s="394"/>
      <c r="D50" s="395"/>
      <c r="E50" s="396"/>
      <c r="F50" s="394"/>
      <c r="G50" s="395"/>
      <c r="H50" s="396"/>
      <c r="I50" s="394"/>
      <c r="J50" s="395"/>
      <c r="K50" s="396"/>
      <c r="L50" s="394"/>
      <c r="M50" s="395"/>
      <c r="N50" s="396"/>
      <c r="O50" s="394"/>
      <c r="P50" s="395"/>
      <c r="Q50" s="395"/>
      <c r="R50" s="396"/>
      <c r="S50" s="394"/>
      <c r="T50" s="395"/>
      <c r="U50" s="395"/>
      <c r="V50" s="396"/>
      <c r="W50" s="394"/>
      <c r="X50" s="395"/>
      <c r="Y50" s="396"/>
      <c r="Z50" s="394"/>
      <c r="AA50" s="395"/>
      <c r="AB50" s="396"/>
      <c r="AC50" s="394"/>
      <c r="AD50" s="395"/>
      <c r="AE50" s="396"/>
      <c r="AF50" s="394"/>
      <c r="AG50" s="395"/>
      <c r="AH50" s="395"/>
      <c r="AI50" s="396"/>
      <c r="AJ50" s="394"/>
      <c r="AK50" s="395"/>
      <c r="AL50" s="395"/>
      <c r="AM50" s="396"/>
      <c r="AN50" s="394"/>
      <c r="AO50" s="395"/>
      <c r="AP50" s="395"/>
      <c r="AQ50" s="396"/>
      <c r="AR50" s="394"/>
      <c r="AS50" s="395"/>
      <c r="AT50" s="395"/>
      <c r="AU50" s="396"/>
      <c r="AV50" s="394"/>
      <c r="AW50" s="395"/>
      <c r="AX50" s="395"/>
      <c r="AY50" s="396"/>
      <c r="AZ50" s="394"/>
      <c r="BA50" s="395"/>
      <c r="BB50" s="395"/>
      <c r="BC50" s="396"/>
      <c r="BD50" s="392"/>
      <c r="BE50" s="392"/>
      <c r="BF50" s="392"/>
      <c r="BG50" s="392"/>
      <c r="BH50" s="392"/>
      <c r="BI50" s="393"/>
      <c r="BY50" s="192">
        <f t="shared" si="0"/>
        <v>0</v>
      </c>
    </row>
    <row r="51" spans="2:77" s="61" customFormat="1" ht="15" customHeight="1">
      <c r="B51" s="191" t="s">
        <v>5036</v>
      </c>
      <c r="C51" s="394"/>
      <c r="D51" s="395"/>
      <c r="E51" s="396"/>
      <c r="F51" s="394"/>
      <c r="G51" s="395"/>
      <c r="H51" s="396"/>
      <c r="I51" s="394"/>
      <c r="J51" s="395"/>
      <c r="K51" s="396"/>
      <c r="L51" s="394"/>
      <c r="M51" s="395"/>
      <c r="N51" s="396"/>
      <c r="O51" s="394"/>
      <c r="P51" s="395"/>
      <c r="Q51" s="395"/>
      <c r="R51" s="396"/>
      <c r="S51" s="394"/>
      <c r="T51" s="395"/>
      <c r="U51" s="395"/>
      <c r="V51" s="396"/>
      <c r="W51" s="394"/>
      <c r="X51" s="395"/>
      <c r="Y51" s="396"/>
      <c r="Z51" s="394"/>
      <c r="AA51" s="395"/>
      <c r="AB51" s="396"/>
      <c r="AC51" s="394"/>
      <c r="AD51" s="395"/>
      <c r="AE51" s="396"/>
      <c r="AF51" s="394"/>
      <c r="AG51" s="395"/>
      <c r="AH51" s="395"/>
      <c r="AI51" s="396"/>
      <c r="AJ51" s="394"/>
      <c r="AK51" s="395"/>
      <c r="AL51" s="395"/>
      <c r="AM51" s="396"/>
      <c r="AN51" s="394"/>
      <c r="AO51" s="395"/>
      <c r="AP51" s="395"/>
      <c r="AQ51" s="396"/>
      <c r="AR51" s="394"/>
      <c r="AS51" s="395"/>
      <c r="AT51" s="395"/>
      <c r="AU51" s="396"/>
      <c r="AV51" s="394"/>
      <c r="AW51" s="395"/>
      <c r="AX51" s="395"/>
      <c r="AY51" s="396"/>
      <c r="AZ51" s="394"/>
      <c r="BA51" s="395"/>
      <c r="BB51" s="395"/>
      <c r="BC51" s="396"/>
      <c r="BD51" s="392"/>
      <c r="BE51" s="392"/>
      <c r="BF51" s="392"/>
      <c r="BG51" s="392"/>
      <c r="BH51" s="392"/>
      <c r="BI51" s="393"/>
      <c r="BY51" s="192">
        <f t="shared" si="0"/>
        <v>0</v>
      </c>
    </row>
    <row r="52" spans="2:77" s="61" customFormat="1" ht="15" customHeight="1">
      <c r="B52" s="191" t="s">
        <v>5037</v>
      </c>
      <c r="C52" s="394"/>
      <c r="D52" s="395"/>
      <c r="E52" s="396"/>
      <c r="F52" s="394"/>
      <c r="G52" s="395"/>
      <c r="H52" s="396"/>
      <c r="I52" s="394"/>
      <c r="J52" s="395"/>
      <c r="K52" s="396"/>
      <c r="L52" s="394"/>
      <c r="M52" s="395"/>
      <c r="N52" s="396"/>
      <c r="O52" s="394"/>
      <c r="P52" s="395"/>
      <c r="Q52" s="395"/>
      <c r="R52" s="396"/>
      <c r="S52" s="394"/>
      <c r="T52" s="395"/>
      <c r="U52" s="395"/>
      <c r="V52" s="396"/>
      <c r="W52" s="394"/>
      <c r="X52" s="395"/>
      <c r="Y52" s="396"/>
      <c r="Z52" s="394"/>
      <c r="AA52" s="395"/>
      <c r="AB52" s="396"/>
      <c r="AC52" s="394"/>
      <c r="AD52" s="395"/>
      <c r="AE52" s="396"/>
      <c r="AF52" s="394"/>
      <c r="AG52" s="395"/>
      <c r="AH52" s="395"/>
      <c r="AI52" s="396"/>
      <c r="AJ52" s="394"/>
      <c r="AK52" s="395"/>
      <c r="AL52" s="395"/>
      <c r="AM52" s="396"/>
      <c r="AN52" s="394"/>
      <c r="AO52" s="395"/>
      <c r="AP52" s="395"/>
      <c r="AQ52" s="396"/>
      <c r="AR52" s="394"/>
      <c r="AS52" s="395"/>
      <c r="AT52" s="395"/>
      <c r="AU52" s="396"/>
      <c r="AV52" s="394"/>
      <c r="AW52" s="395"/>
      <c r="AX52" s="395"/>
      <c r="AY52" s="396"/>
      <c r="AZ52" s="394"/>
      <c r="BA52" s="395"/>
      <c r="BB52" s="395"/>
      <c r="BC52" s="396"/>
      <c r="BD52" s="392"/>
      <c r="BE52" s="392"/>
      <c r="BF52" s="392"/>
      <c r="BG52" s="392"/>
      <c r="BH52" s="392"/>
      <c r="BI52" s="393"/>
      <c r="BY52" s="192">
        <f t="shared" si="0"/>
        <v>0</v>
      </c>
    </row>
    <row r="53" spans="2:77" s="61" customFormat="1" ht="15" customHeight="1">
      <c r="B53" s="191" t="s">
        <v>5038</v>
      </c>
      <c r="C53" s="394"/>
      <c r="D53" s="395"/>
      <c r="E53" s="396"/>
      <c r="F53" s="394"/>
      <c r="G53" s="395"/>
      <c r="H53" s="396"/>
      <c r="I53" s="394"/>
      <c r="J53" s="395"/>
      <c r="K53" s="396"/>
      <c r="L53" s="394"/>
      <c r="M53" s="395"/>
      <c r="N53" s="396"/>
      <c r="O53" s="394"/>
      <c r="P53" s="395"/>
      <c r="Q53" s="395"/>
      <c r="R53" s="396"/>
      <c r="S53" s="394"/>
      <c r="T53" s="395"/>
      <c r="U53" s="395"/>
      <c r="V53" s="396"/>
      <c r="W53" s="394"/>
      <c r="X53" s="395"/>
      <c r="Y53" s="396"/>
      <c r="Z53" s="394"/>
      <c r="AA53" s="395"/>
      <c r="AB53" s="396"/>
      <c r="AC53" s="394"/>
      <c r="AD53" s="395"/>
      <c r="AE53" s="396"/>
      <c r="AF53" s="394"/>
      <c r="AG53" s="395"/>
      <c r="AH53" s="395"/>
      <c r="AI53" s="396"/>
      <c r="AJ53" s="394"/>
      <c r="AK53" s="395"/>
      <c r="AL53" s="395"/>
      <c r="AM53" s="396"/>
      <c r="AN53" s="394"/>
      <c r="AO53" s="395"/>
      <c r="AP53" s="395"/>
      <c r="AQ53" s="396"/>
      <c r="AR53" s="394"/>
      <c r="AS53" s="395"/>
      <c r="AT53" s="395"/>
      <c r="AU53" s="396"/>
      <c r="AV53" s="394"/>
      <c r="AW53" s="395"/>
      <c r="AX53" s="395"/>
      <c r="AY53" s="396"/>
      <c r="AZ53" s="394"/>
      <c r="BA53" s="395"/>
      <c r="BB53" s="395"/>
      <c r="BC53" s="396"/>
      <c r="BD53" s="392"/>
      <c r="BE53" s="392"/>
      <c r="BF53" s="392"/>
      <c r="BG53" s="392"/>
      <c r="BH53" s="392"/>
      <c r="BI53" s="393"/>
      <c r="BY53" s="192">
        <f t="shared" si="0"/>
        <v>0</v>
      </c>
    </row>
    <row r="54" spans="2:77" s="61" customFormat="1" ht="15" customHeight="1">
      <c r="B54" s="191" t="s">
        <v>5039</v>
      </c>
      <c r="C54" s="394"/>
      <c r="D54" s="395"/>
      <c r="E54" s="396"/>
      <c r="F54" s="394"/>
      <c r="G54" s="395"/>
      <c r="H54" s="396"/>
      <c r="I54" s="394"/>
      <c r="J54" s="395"/>
      <c r="K54" s="396"/>
      <c r="L54" s="394"/>
      <c r="M54" s="395"/>
      <c r="N54" s="396"/>
      <c r="O54" s="394"/>
      <c r="P54" s="395"/>
      <c r="Q54" s="395"/>
      <c r="R54" s="396"/>
      <c r="S54" s="394"/>
      <c r="T54" s="395"/>
      <c r="U54" s="395"/>
      <c r="V54" s="396"/>
      <c r="W54" s="394"/>
      <c r="X54" s="395"/>
      <c r="Y54" s="396"/>
      <c r="Z54" s="394"/>
      <c r="AA54" s="395"/>
      <c r="AB54" s="396"/>
      <c r="AC54" s="394"/>
      <c r="AD54" s="395"/>
      <c r="AE54" s="396"/>
      <c r="AF54" s="394"/>
      <c r="AG54" s="395"/>
      <c r="AH54" s="395"/>
      <c r="AI54" s="396"/>
      <c r="AJ54" s="394"/>
      <c r="AK54" s="395"/>
      <c r="AL54" s="395"/>
      <c r="AM54" s="396"/>
      <c r="AN54" s="394"/>
      <c r="AO54" s="395"/>
      <c r="AP54" s="395"/>
      <c r="AQ54" s="396"/>
      <c r="AR54" s="394"/>
      <c r="AS54" s="395"/>
      <c r="AT54" s="395"/>
      <c r="AU54" s="396"/>
      <c r="AV54" s="394"/>
      <c r="AW54" s="395"/>
      <c r="AX54" s="395"/>
      <c r="AY54" s="396"/>
      <c r="AZ54" s="394"/>
      <c r="BA54" s="395"/>
      <c r="BB54" s="395"/>
      <c r="BC54" s="396"/>
      <c r="BD54" s="392"/>
      <c r="BE54" s="392"/>
      <c r="BF54" s="392"/>
      <c r="BG54" s="392"/>
      <c r="BH54" s="392"/>
      <c r="BI54" s="393"/>
      <c r="BY54" s="192">
        <f t="shared" si="0"/>
        <v>0</v>
      </c>
    </row>
    <row r="55" spans="2:77" s="61" customFormat="1" ht="15" customHeight="1">
      <c r="B55" s="191" t="s">
        <v>5040</v>
      </c>
      <c r="C55" s="394"/>
      <c r="D55" s="395"/>
      <c r="E55" s="396"/>
      <c r="F55" s="394"/>
      <c r="G55" s="395"/>
      <c r="H55" s="396"/>
      <c r="I55" s="394"/>
      <c r="J55" s="395"/>
      <c r="K55" s="396"/>
      <c r="L55" s="394"/>
      <c r="M55" s="395"/>
      <c r="N55" s="396"/>
      <c r="O55" s="394"/>
      <c r="P55" s="395"/>
      <c r="Q55" s="395"/>
      <c r="R55" s="396"/>
      <c r="S55" s="394"/>
      <c r="T55" s="395"/>
      <c r="U55" s="395"/>
      <c r="V55" s="396"/>
      <c r="W55" s="394"/>
      <c r="X55" s="395"/>
      <c r="Y55" s="396"/>
      <c r="Z55" s="394"/>
      <c r="AA55" s="395"/>
      <c r="AB55" s="396"/>
      <c r="AC55" s="394"/>
      <c r="AD55" s="395"/>
      <c r="AE55" s="396"/>
      <c r="AF55" s="394"/>
      <c r="AG55" s="395"/>
      <c r="AH55" s="395"/>
      <c r="AI55" s="396"/>
      <c r="AJ55" s="394"/>
      <c r="AK55" s="395"/>
      <c r="AL55" s="395"/>
      <c r="AM55" s="396"/>
      <c r="AN55" s="394"/>
      <c r="AO55" s="395"/>
      <c r="AP55" s="395"/>
      <c r="AQ55" s="396"/>
      <c r="AR55" s="394"/>
      <c r="AS55" s="395"/>
      <c r="AT55" s="395"/>
      <c r="AU55" s="396"/>
      <c r="AV55" s="394"/>
      <c r="AW55" s="395"/>
      <c r="AX55" s="395"/>
      <c r="AY55" s="396"/>
      <c r="AZ55" s="394"/>
      <c r="BA55" s="395"/>
      <c r="BB55" s="395"/>
      <c r="BC55" s="396"/>
      <c r="BD55" s="392"/>
      <c r="BE55" s="392"/>
      <c r="BF55" s="392"/>
      <c r="BG55" s="392"/>
      <c r="BH55" s="392"/>
      <c r="BI55" s="393"/>
      <c r="BY55" s="192">
        <f t="shared" si="0"/>
        <v>0</v>
      </c>
    </row>
    <row r="56" spans="2:77" s="61" customFormat="1" ht="15" customHeight="1">
      <c r="B56" s="191" t="s">
        <v>5041</v>
      </c>
      <c r="C56" s="394"/>
      <c r="D56" s="395"/>
      <c r="E56" s="396"/>
      <c r="F56" s="394"/>
      <c r="G56" s="395"/>
      <c r="H56" s="396"/>
      <c r="I56" s="394"/>
      <c r="J56" s="395"/>
      <c r="K56" s="396"/>
      <c r="L56" s="394"/>
      <c r="M56" s="395"/>
      <c r="N56" s="396"/>
      <c r="O56" s="394"/>
      <c r="P56" s="395"/>
      <c r="Q56" s="395"/>
      <c r="R56" s="396"/>
      <c r="S56" s="394"/>
      <c r="T56" s="395"/>
      <c r="U56" s="395"/>
      <c r="V56" s="396"/>
      <c r="W56" s="394"/>
      <c r="X56" s="395"/>
      <c r="Y56" s="396"/>
      <c r="Z56" s="394"/>
      <c r="AA56" s="395"/>
      <c r="AB56" s="396"/>
      <c r="AC56" s="394"/>
      <c r="AD56" s="395"/>
      <c r="AE56" s="396"/>
      <c r="AF56" s="394"/>
      <c r="AG56" s="395"/>
      <c r="AH56" s="395"/>
      <c r="AI56" s="396"/>
      <c r="AJ56" s="394"/>
      <c r="AK56" s="395"/>
      <c r="AL56" s="395"/>
      <c r="AM56" s="396"/>
      <c r="AN56" s="394"/>
      <c r="AO56" s="395"/>
      <c r="AP56" s="395"/>
      <c r="AQ56" s="396"/>
      <c r="AR56" s="394"/>
      <c r="AS56" s="395"/>
      <c r="AT56" s="395"/>
      <c r="AU56" s="396"/>
      <c r="AV56" s="394"/>
      <c r="AW56" s="395"/>
      <c r="AX56" s="395"/>
      <c r="AY56" s="396"/>
      <c r="AZ56" s="394"/>
      <c r="BA56" s="395"/>
      <c r="BB56" s="395"/>
      <c r="BC56" s="396"/>
      <c r="BD56" s="392"/>
      <c r="BE56" s="392"/>
      <c r="BF56" s="392"/>
      <c r="BG56" s="392"/>
      <c r="BH56" s="392"/>
      <c r="BI56" s="393"/>
      <c r="BY56" s="192">
        <f t="shared" si="0"/>
        <v>0</v>
      </c>
    </row>
    <row r="57" spans="2:77" s="61" customFormat="1" ht="15" customHeight="1">
      <c r="B57" s="191" t="s">
        <v>5042</v>
      </c>
      <c r="C57" s="394"/>
      <c r="D57" s="395"/>
      <c r="E57" s="396"/>
      <c r="F57" s="394"/>
      <c r="G57" s="395"/>
      <c r="H57" s="396"/>
      <c r="I57" s="394"/>
      <c r="J57" s="395"/>
      <c r="K57" s="396"/>
      <c r="L57" s="394"/>
      <c r="M57" s="395"/>
      <c r="N57" s="396"/>
      <c r="O57" s="394"/>
      <c r="P57" s="395"/>
      <c r="Q57" s="395"/>
      <c r="R57" s="396"/>
      <c r="S57" s="394"/>
      <c r="T57" s="395"/>
      <c r="U57" s="395"/>
      <c r="V57" s="396"/>
      <c r="W57" s="394"/>
      <c r="X57" s="395"/>
      <c r="Y57" s="396"/>
      <c r="Z57" s="394"/>
      <c r="AA57" s="395"/>
      <c r="AB57" s="396"/>
      <c r="AC57" s="394"/>
      <c r="AD57" s="395"/>
      <c r="AE57" s="396"/>
      <c r="AF57" s="394"/>
      <c r="AG57" s="395"/>
      <c r="AH57" s="395"/>
      <c r="AI57" s="396"/>
      <c r="AJ57" s="394"/>
      <c r="AK57" s="395"/>
      <c r="AL57" s="395"/>
      <c r="AM57" s="396"/>
      <c r="AN57" s="394"/>
      <c r="AO57" s="395"/>
      <c r="AP57" s="395"/>
      <c r="AQ57" s="396"/>
      <c r="AR57" s="394"/>
      <c r="AS57" s="395"/>
      <c r="AT57" s="395"/>
      <c r="AU57" s="396"/>
      <c r="AV57" s="394"/>
      <c r="AW57" s="395"/>
      <c r="AX57" s="395"/>
      <c r="AY57" s="396"/>
      <c r="AZ57" s="394"/>
      <c r="BA57" s="395"/>
      <c r="BB57" s="395"/>
      <c r="BC57" s="396"/>
      <c r="BD57" s="392"/>
      <c r="BE57" s="392"/>
      <c r="BF57" s="392"/>
      <c r="BG57" s="392"/>
      <c r="BH57" s="392"/>
      <c r="BI57" s="393"/>
      <c r="BY57" s="192">
        <f t="shared" si="0"/>
        <v>0</v>
      </c>
    </row>
    <row r="58" spans="2:77" s="61" customFormat="1" ht="15" customHeight="1">
      <c r="B58" s="191" t="s">
        <v>5043</v>
      </c>
      <c r="C58" s="394"/>
      <c r="D58" s="395"/>
      <c r="E58" s="396"/>
      <c r="F58" s="394"/>
      <c r="G58" s="395"/>
      <c r="H58" s="396"/>
      <c r="I58" s="394"/>
      <c r="J58" s="395"/>
      <c r="K58" s="396"/>
      <c r="L58" s="394"/>
      <c r="M58" s="395"/>
      <c r="N58" s="396"/>
      <c r="O58" s="394"/>
      <c r="P58" s="395"/>
      <c r="Q58" s="395"/>
      <c r="R58" s="396"/>
      <c r="S58" s="394"/>
      <c r="T58" s="395"/>
      <c r="U58" s="395"/>
      <c r="V58" s="396"/>
      <c r="W58" s="394"/>
      <c r="X58" s="395"/>
      <c r="Y58" s="396"/>
      <c r="Z58" s="394"/>
      <c r="AA58" s="395"/>
      <c r="AB58" s="396"/>
      <c r="AC58" s="394"/>
      <c r="AD58" s="395"/>
      <c r="AE58" s="396"/>
      <c r="AF58" s="394"/>
      <c r="AG58" s="395"/>
      <c r="AH58" s="395"/>
      <c r="AI58" s="396"/>
      <c r="AJ58" s="394"/>
      <c r="AK58" s="395"/>
      <c r="AL58" s="395"/>
      <c r="AM58" s="396"/>
      <c r="AN58" s="394"/>
      <c r="AO58" s="395"/>
      <c r="AP58" s="395"/>
      <c r="AQ58" s="396"/>
      <c r="AR58" s="394"/>
      <c r="AS58" s="395"/>
      <c r="AT58" s="395"/>
      <c r="AU58" s="396"/>
      <c r="AV58" s="394"/>
      <c r="AW58" s="395"/>
      <c r="AX58" s="395"/>
      <c r="AY58" s="396"/>
      <c r="AZ58" s="394"/>
      <c r="BA58" s="395"/>
      <c r="BB58" s="395"/>
      <c r="BC58" s="396"/>
      <c r="BD58" s="392"/>
      <c r="BE58" s="392"/>
      <c r="BF58" s="392"/>
      <c r="BG58" s="392"/>
      <c r="BH58" s="392"/>
      <c r="BI58" s="393"/>
      <c r="BY58" s="192">
        <f t="shared" si="0"/>
        <v>0</v>
      </c>
    </row>
    <row r="59" spans="2:77" s="61" customFormat="1" ht="15" customHeight="1">
      <c r="B59" s="191" t="s">
        <v>5044</v>
      </c>
      <c r="C59" s="394"/>
      <c r="D59" s="395"/>
      <c r="E59" s="396"/>
      <c r="F59" s="394"/>
      <c r="G59" s="395"/>
      <c r="H59" s="396"/>
      <c r="I59" s="394"/>
      <c r="J59" s="395"/>
      <c r="K59" s="396"/>
      <c r="L59" s="394"/>
      <c r="M59" s="395"/>
      <c r="N59" s="396"/>
      <c r="O59" s="394"/>
      <c r="P59" s="395"/>
      <c r="Q59" s="395"/>
      <c r="R59" s="396"/>
      <c r="S59" s="394"/>
      <c r="T59" s="395"/>
      <c r="U59" s="395"/>
      <c r="V59" s="396"/>
      <c r="W59" s="394"/>
      <c r="X59" s="395"/>
      <c r="Y59" s="396"/>
      <c r="Z59" s="394"/>
      <c r="AA59" s="395"/>
      <c r="AB59" s="396"/>
      <c r="AC59" s="394"/>
      <c r="AD59" s="395"/>
      <c r="AE59" s="396"/>
      <c r="AF59" s="394"/>
      <c r="AG59" s="395"/>
      <c r="AH59" s="395"/>
      <c r="AI59" s="396"/>
      <c r="AJ59" s="394"/>
      <c r="AK59" s="395"/>
      <c r="AL59" s="395"/>
      <c r="AM59" s="396"/>
      <c r="AN59" s="394"/>
      <c r="AO59" s="395"/>
      <c r="AP59" s="395"/>
      <c r="AQ59" s="396"/>
      <c r="AR59" s="394"/>
      <c r="AS59" s="395"/>
      <c r="AT59" s="395"/>
      <c r="AU59" s="396"/>
      <c r="AV59" s="394"/>
      <c r="AW59" s="395"/>
      <c r="AX59" s="395"/>
      <c r="AY59" s="396"/>
      <c r="AZ59" s="394"/>
      <c r="BA59" s="395"/>
      <c r="BB59" s="395"/>
      <c r="BC59" s="396"/>
      <c r="BD59" s="392"/>
      <c r="BE59" s="392"/>
      <c r="BF59" s="392"/>
      <c r="BG59" s="392"/>
      <c r="BH59" s="392"/>
      <c r="BI59" s="393"/>
      <c r="BY59" s="192">
        <f t="shared" si="0"/>
        <v>0</v>
      </c>
    </row>
    <row r="60" spans="2:77" s="61" customFormat="1" ht="15" customHeight="1">
      <c r="B60" s="191" t="s">
        <v>5045</v>
      </c>
      <c r="C60" s="394"/>
      <c r="D60" s="395"/>
      <c r="E60" s="396"/>
      <c r="F60" s="394"/>
      <c r="G60" s="395"/>
      <c r="H60" s="396"/>
      <c r="I60" s="394"/>
      <c r="J60" s="395"/>
      <c r="K60" s="396"/>
      <c r="L60" s="394"/>
      <c r="M60" s="395"/>
      <c r="N60" s="396"/>
      <c r="O60" s="394"/>
      <c r="P60" s="395"/>
      <c r="Q60" s="395"/>
      <c r="R60" s="396"/>
      <c r="S60" s="394"/>
      <c r="T60" s="395"/>
      <c r="U60" s="395"/>
      <c r="V60" s="396"/>
      <c r="W60" s="394"/>
      <c r="X60" s="395"/>
      <c r="Y60" s="396"/>
      <c r="Z60" s="394"/>
      <c r="AA60" s="395"/>
      <c r="AB60" s="396"/>
      <c r="AC60" s="394"/>
      <c r="AD60" s="395"/>
      <c r="AE60" s="396"/>
      <c r="AF60" s="394"/>
      <c r="AG60" s="395"/>
      <c r="AH60" s="395"/>
      <c r="AI60" s="396"/>
      <c r="AJ60" s="394"/>
      <c r="AK60" s="395"/>
      <c r="AL60" s="395"/>
      <c r="AM60" s="396"/>
      <c r="AN60" s="394"/>
      <c r="AO60" s="395"/>
      <c r="AP60" s="395"/>
      <c r="AQ60" s="396"/>
      <c r="AR60" s="394"/>
      <c r="AS60" s="395"/>
      <c r="AT60" s="395"/>
      <c r="AU60" s="396"/>
      <c r="AV60" s="394"/>
      <c r="AW60" s="395"/>
      <c r="AX60" s="395"/>
      <c r="AY60" s="396"/>
      <c r="AZ60" s="394"/>
      <c r="BA60" s="395"/>
      <c r="BB60" s="395"/>
      <c r="BC60" s="396"/>
      <c r="BD60" s="392"/>
      <c r="BE60" s="392"/>
      <c r="BF60" s="392"/>
      <c r="BG60" s="392"/>
      <c r="BH60" s="392"/>
      <c r="BI60" s="393"/>
      <c r="BY60" s="192">
        <f t="shared" si="0"/>
        <v>0</v>
      </c>
    </row>
    <row r="61" spans="2:77" s="61" customFormat="1" ht="15" customHeight="1">
      <c r="B61" s="191" t="s">
        <v>5046</v>
      </c>
      <c r="C61" s="394"/>
      <c r="D61" s="395"/>
      <c r="E61" s="396"/>
      <c r="F61" s="394"/>
      <c r="G61" s="395"/>
      <c r="H61" s="396"/>
      <c r="I61" s="394"/>
      <c r="J61" s="395"/>
      <c r="K61" s="396"/>
      <c r="L61" s="394"/>
      <c r="M61" s="395"/>
      <c r="N61" s="396"/>
      <c r="O61" s="394"/>
      <c r="P61" s="395"/>
      <c r="Q61" s="395"/>
      <c r="R61" s="396"/>
      <c r="S61" s="394"/>
      <c r="T61" s="395"/>
      <c r="U61" s="395"/>
      <c r="V61" s="396"/>
      <c r="W61" s="394"/>
      <c r="X61" s="395"/>
      <c r="Y61" s="396"/>
      <c r="Z61" s="394"/>
      <c r="AA61" s="395"/>
      <c r="AB61" s="396"/>
      <c r="AC61" s="394"/>
      <c r="AD61" s="395"/>
      <c r="AE61" s="396"/>
      <c r="AF61" s="394"/>
      <c r="AG61" s="395"/>
      <c r="AH61" s="395"/>
      <c r="AI61" s="396"/>
      <c r="AJ61" s="394"/>
      <c r="AK61" s="395"/>
      <c r="AL61" s="395"/>
      <c r="AM61" s="396"/>
      <c r="AN61" s="394"/>
      <c r="AO61" s="395"/>
      <c r="AP61" s="395"/>
      <c r="AQ61" s="396"/>
      <c r="AR61" s="394"/>
      <c r="AS61" s="395"/>
      <c r="AT61" s="395"/>
      <c r="AU61" s="396"/>
      <c r="AV61" s="394"/>
      <c r="AW61" s="395"/>
      <c r="AX61" s="395"/>
      <c r="AY61" s="396"/>
      <c r="AZ61" s="394"/>
      <c r="BA61" s="395"/>
      <c r="BB61" s="395"/>
      <c r="BC61" s="396"/>
      <c r="BD61" s="392"/>
      <c r="BE61" s="392"/>
      <c r="BF61" s="392"/>
      <c r="BG61" s="392"/>
      <c r="BH61" s="392"/>
      <c r="BI61" s="393"/>
      <c r="BY61" s="192">
        <f t="shared" si="0"/>
        <v>0</v>
      </c>
    </row>
    <row r="62" spans="2:77" s="61" customFormat="1" ht="15" customHeight="1">
      <c r="B62" s="191" t="s">
        <v>5047</v>
      </c>
      <c r="C62" s="394"/>
      <c r="D62" s="395"/>
      <c r="E62" s="396"/>
      <c r="F62" s="394"/>
      <c r="G62" s="395"/>
      <c r="H62" s="396"/>
      <c r="I62" s="394"/>
      <c r="J62" s="395"/>
      <c r="K62" s="396"/>
      <c r="L62" s="394"/>
      <c r="M62" s="395"/>
      <c r="N62" s="396"/>
      <c r="O62" s="394"/>
      <c r="P62" s="395"/>
      <c r="Q62" s="395"/>
      <c r="R62" s="396"/>
      <c r="S62" s="394"/>
      <c r="T62" s="395"/>
      <c r="U62" s="395"/>
      <c r="V62" s="396"/>
      <c r="W62" s="394"/>
      <c r="X62" s="395"/>
      <c r="Y62" s="396"/>
      <c r="Z62" s="394"/>
      <c r="AA62" s="395"/>
      <c r="AB62" s="396"/>
      <c r="AC62" s="394"/>
      <c r="AD62" s="395"/>
      <c r="AE62" s="396"/>
      <c r="AF62" s="394"/>
      <c r="AG62" s="395"/>
      <c r="AH62" s="395"/>
      <c r="AI62" s="396"/>
      <c r="AJ62" s="394"/>
      <c r="AK62" s="395"/>
      <c r="AL62" s="395"/>
      <c r="AM62" s="396"/>
      <c r="AN62" s="394"/>
      <c r="AO62" s="395"/>
      <c r="AP62" s="395"/>
      <c r="AQ62" s="396"/>
      <c r="AR62" s="394"/>
      <c r="AS62" s="395"/>
      <c r="AT62" s="395"/>
      <c r="AU62" s="396"/>
      <c r="AV62" s="394"/>
      <c r="AW62" s="395"/>
      <c r="AX62" s="395"/>
      <c r="AY62" s="396"/>
      <c r="AZ62" s="394"/>
      <c r="BA62" s="395"/>
      <c r="BB62" s="395"/>
      <c r="BC62" s="396"/>
      <c r="BD62" s="392"/>
      <c r="BE62" s="392"/>
      <c r="BF62" s="392"/>
      <c r="BG62" s="392"/>
      <c r="BH62" s="392"/>
      <c r="BI62" s="393"/>
      <c r="BY62" s="192">
        <f t="shared" si="0"/>
        <v>0</v>
      </c>
    </row>
    <row r="63" spans="2:77" s="61" customFormat="1" ht="15" customHeight="1">
      <c r="B63" s="191" t="s">
        <v>5048</v>
      </c>
      <c r="C63" s="394"/>
      <c r="D63" s="395"/>
      <c r="E63" s="396"/>
      <c r="F63" s="394"/>
      <c r="G63" s="395"/>
      <c r="H63" s="396"/>
      <c r="I63" s="394"/>
      <c r="J63" s="395"/>
      <c r="K63" s="396"/>
      <c r="L63" s="394"/>
      <c r="M63" s="395"/>
      <c r="N63" s="396"/>
      <c r="O63" s="394"/>
      <c r="P63" s="395"/>
      <c r="Q63" s="395"/>
      <c r="R63" s="396"/>
      <c r="S63" s="394"/>
      <c r="T63" s="395"/>
      <c r="U63" s="395"/>
      <c r="V63" s="396"/>
      <c r="W63" s="394"/>
      <c r="X63" s="395"/>
      <c r="Y63" s="396"/>
      <c r="Z63" s="394"/>
      <c r="AA63" s="395"/>
      <c r="AB63" s="396"/>
      <c r="AC63" s="394"/>
      <c r="AD63" s="395"/>
      <c r="AE63" s="396"/>
      <c r="AF63" s="394"/>
      <c r="AG63" s="395"/>
      <c r="AH63" s="395"/>
      <c r="AI63" s="396"/>
      <c r="AJ63" s="394"/>
      <c r="AK63" s="395"/>
      <c r="AL63" s="395"/>
      <c r="AM63" s="396"/>
      <c r="AN63" s="394"/>
      <c r="AO63" s="395"/>
      <c r="AP63" s="395"/>
      <c r="AQ63" s="396"/>
      <c r="AR63" s="394"/>
      <c r="AS63" s="395"/>
      <c r="AT63" s="395"/>
      <c r="AU63" s="396"/>
      <c r="AV63" s="394"/>
      <c r="AW63" s="395"/>
      <c r="AX63" s="395"/>
      <c r="AY63" s="396"/>
      <c r="AZ63" s="394"/>
      <c r="BA63" s="395"/>
      <c r="BB63" s="395"/>
      <c r="BC63" s="396"/>
      <c r="BD63" s="392"/>
      <c r="BE63" s="392"/>
      <c r="BF63" s="392"/>
      <c r="BG63" s="392"/>
      <c r="BH63" s="392"/>
      <c r="BI63" s="393"/>
      <c r="BY63" s="192">
        <f t="shared" si="0"/>
        <v>0</v>
      </c>
    </row>
    <row r="64" spans="2:77" s="61" customFormat="1" ht="15" customHeight="1">
      <c r="B64" s="191" t="s">
        <v>5049</v>
      </c>
      <c r="C64" s="394"/>
      <c r="D64" s="395"/>
      <c r="E64" s="396"/>
      <c r="F64" s="394"/>
      <c r="G64" s="395"/>
      <c r="H64" s="396"/>
      <c r="I64" s="394"/>
      <c r="J64" s="395"/>
      <c r="K64" s="396"/>
      <c r="L64" s="394"/>
      <c r="M64" s="395"/>
      <c r="N64" s="396"/>
      <c r="O64" s="394"/>
      <c r="P64" s="395"/>
      <c r="Q64" s="395"/>
      <c r="R64" s="396"/>
      <c r="S64" s="394"/>
      <c r="T64" s="395"/>
      <c r="U64" s="395"/>
      <c r="V64" s="396"/>
      <c r="W64" s="394"/>
      <c r="X64" s="395"/>
      <c r="Y64" s="396"/>
      <c r="Z64" s="394"/>
      <c r="AA64" s="395"/>
      <c r="AB64" s="396"/>
      <c r="AC64" s="394"/>
      <c r="AD64" s="395"/>
      <c r="AE64" s="396"/>
      <c r="AF64" s="394"/>
      <c r="AG64" s="395"/>
      <c r="AH64" s="395"/>
      <c r="AI64" s="396"/>
      <c r="AJ64" s="394"/>
      <c r="AK64" s="395"/>
      <c r="AL64" s="395"/>
      <c r="AM64" s="396"/>
      <c r="AN64" s="394"/>
      <c r="AO64" s="395"/>
      <c r="AP64" s="395"/>
      <c r="AQ64" s="396"/>
      <c r="AR64" s="394"/>
      <c r="AS64" s="395"/>
      <c r="AT64" s="395"/>
      <c r="AU64" s="396"/>
      <c r="AV64" s="394"/>
      <c r="AW64" s="395"/>
      <c r="AX64" s="395"/>
      <c r="AY64" s="396"/>
      <c r="AZ64" s="394"/>
      <c r="BA64" s="395"/>
      <c r="BB64" s="395"/>
      <c r="BC64" s="396"/>
      <c r="BD64" s="392"/>
      <c r="BE64" s="392"/>
      <c r="BF64" s="392"/>
      <c r="BG64" s="392"/>
      <c r="BH64" s="392"/>
      <c r="BI64" s="393"/>
      <c r="BY64" s="192">
        <f t="shared" si="0"/>
        <v>0</v>
      </c>
    </row>
    <row r="65" spans="2:77" s="61" customFormat="1" ht="15" customHeight="1">
      <c r="B65" s="191" t="s">
        <v>5050</v>
      </c>
      <c r="C65" s="394"/>
      <c r="D65" s="395"/>
      <c r="E65" s="396"/>
      <c r="F65" s="394"/>
      <c r="G65" s="395"/>
      <c r="H65" s="396"/>
      <c r="I65" s="394"/>
      <c r="J65" s="395"/>
      <c r="K65" s="396"/>
      <c r="L65" s="394"/>
      <c r="M65" s="395"/>
      <c r="N65" s="396"/>
      <c r="O65" s="394"/>
      <c r="P65" s="395"/>
      <c r="Q65" s="395"/>
      <c r="R65" s="396"/>
      <c r="S65" s="394"/>
      <c r="T65" s="395"/>
      <c r="U65" s="395"/>
      <c r="V65" s="396"/>
      <c r="W65" s="394"/>
      <c r="X65" s="395"/>
      <c r="Y65" s="396"/>
      <c r="Z65" s="394"/>
      <c r="AA65" s="395"/>
      <c r="AB65" s="396"/>
      <c r="AC65" s="394"/>
      <c r="AD65" s="395"/>
      <c r="AE65" s="396"/>
      <c r="AF65" s="394"/>
      <c r="AG65" s="395"/>
      <c r="AH65" s="395"/>
      <c r="AI65" s="396"/>
      <c r="AJ65" s="394"/>
      <c r="AK65" s="395"/>
      <c r="AL65" s="395"/>
      <c r="AM65" s="396"/>
      <c r="AN65" s="394"/>
      <c r="AO65" s="395"/>
      <c r="AP65" s="395"/>
      <c r="AQ65" s="396"/>
      <c r="AR65" s="394"/>
      <c r="AS65" s="395"/>
      <c r="AT65" s="395"/>
      <c r="AU65" s="396"/>
      <c r="AV65" s="394"/>
      <c r="AW65" s="395"/>
      <c r="AX65" s="395"/>
      <c r="AY65" s="396"/>
      <c r="AZ65" s="394"/>
      <c r="BA65" s="395"/>
      <c r="BB65" s="395"/>
      <c r="BC65" s="396"/>
      <c r="BD65" s="392"/>
      <c r="BE65" s="392"/>
      <c r="BF65" s="392"/>
      <c r="BG65" s="392"/>
      <c r="BH65" s="392"/>
      <c r="BI65" s="393"/>
      <c r="BY65" s="192">
        <f t="shared" si="0"/>
        <v>0</v>
      </c>
    </row>
    <row r="66" spans="2:77" s="61" customFormat="1" ht="15" customHeight="1">
      <c r="B66" s="191" t="s">
        <v>5051</v>
      </c>
      <c r="C66" s="394"/>
      <c r="D66" s="395"/>
      <c r="E66" s="396"/>
      <c r="F66" s="394"/>
      <c r="G66" s="395"/>
      <c r="H66" s="396"/>
      <c r="I66" s="394"/>
      <c r="J66" s="395"/>
      <c r="K66" s="396"/>
      <c r="L66" s="394"/>
      <c r="M66" s="395"/>
      <c r="N66" s="396"/>
      <c r="O66" s="394"/>
      <c r="P66" s="395"/>
      <c r="Q66" s="395"/>
      <c r="R66" s="396"/>
      <c r="S66" s="394"/>
      <c r="T66" s="395"/>
      <c r="U66" s="395"/>
      <c r="V66" s="396"/>
      <c r="W66" s="394"/>
      <c r="X66" s="395"/>
      <c r="Y66" s="396"/>
      <c r="Z66" s="394"/>
      <c r="AA66" s="395"/>
      <c r="AB66" s="396"/>
      <c r="AC66" s="394"/>
      <c r="AD66" s="395"/>
      <c r="AE66" s="396"/>
      <c r="AF66" s="394"/>
      <c r="AG66" s="395"/>
      <c r="AH66" s="395"/>
      <c r="AI66" s="396"/>
      <c r="AJ66" s="394"/>
      <c r="AK66" s="395"/>
      <c r="AL66" s="395"/>
      <c r="AM66" s="396"/>
      <c r="AN66" s="394"/>
      <c r="AO66" s="395"/>
      <c r="AP66" s="395"/>
      <c r="AQ66" s="396"/>
      <c r="AR66" s="394"/>
      <c r="AS66" s="395"/>
      <c r="AT66" s="395"/>
      <c r="AU66" s="396"/>
      <c r="AV66" s="394"/>
      <c r="AW66" s="395"/>
      <c r="AX66" s="395"/>
      <c r="AY66" s="396"/>
      <c r="AZ66" s="394"/>
      <c r="BA66" s="395"/>
      <c r="BB66" s="395"/>
      <c r="BC66" s="396"/>
      <c r="BD66" s="392"/>
      <c r="BE66" s="392"/>
      <c r="BF66" s="392"/>
      <c r="BG66" s="392"/>
      <c r="BH66" s="392"/>
      <c r="BI66" s="393"/>
      <c r="BY66" s="192">
        <f t="shared" si="0"/>
        <v>0</v>
      </c>
    </row>
    <row r="67" spans="2:77" s="61" customFormat="1" ht="15" customHeight="1" thickBot="1">
      <c r="B67" s="193" t="s">
        <v>5052</v>
      </c>
      <c r="C67" s="414"/>
      <c r="D67" s="415"/>
      <c r="E67" s="416"/>
      <c r="F67" s="414"/>
      <c r="G67" s="415"/>
      <c r="H67" s="416"/>
      <c r="I67" s="414"/>
      <c r="J67" s="415"/>
      <c r="K67" s="416"/>
      <c r="L67" s="414"/>
      <c r="M67" s="415"/>
      <c r="N67" s="416"/>
      <c r="O67" s="414"/>
      <c r="P67" s="415"/>
      <c r="Q67" s="415"/>
      <c r="R67" s="416"/>
      <c r="S67" s="414"/>
      <c r="T67" s="415"/>
      <c r="U67" s="415"/>
      <c r="V67" s="416"/>
      <c r="W67" s="414"/>
      <c r="X67" s="415"/>
      <c r="Y67" s="416"/>
      <c r="Z67" s="414"/>
      <c r="AA67" s="415"/>
      <c r="AB67" s="416"/>
      <c r="AC67" s="414"/>
      <c r="AD67" s="415"/>
      <c r="AE67" s="416"/>
      <c r="AF67" s="414"/>
      <c r="AG67" s="415"/>
      <c r="AH67" s="415"/>
      <c r="AI67" s="416"/>
      <c r="AJ67" s="414"/>
      <c r="AK67" s="415"/>
      <c r="AL67" s="415"/>
      <c r="AM67" s="416"/>
      <c r="AN67" s="414"/>
      <c r="AO67" s="415"/>
      <c r="AP67" s="415"/>
      <c r="AQ67" s="416"/>
      <c r="AR67" s="414"/>
      <c r="AS67" s="415"/>
      <c r="AT67" s="415"/>
      <c r="AU67" s="416"/>
      <c r="AV67" s="414"/>
      <c r="AW67" s="415"/>
      <c r="AX67" s="415"/>
      <c r="AY67" s="416"/>
      <c r="AZ67" s="414"/>
      <c r="BA67" s="415"/>
      <c r="BB67" s="415"/>
      <c r="BC67" s="416"/>
      <c r="BD67" s="417"/>
      <c r="BE67" s="417"/>
      <c r="BF67" s="417"/>
      <c r="BG67" s="417"/>
      <c r="BH67" s="417"/>
      <c r="BI67" s="418"/>
      <c r="BY67" s="192">
        <f>IF(OR(COUNTIF(AJ67,10)&gt;0,COUNTIF(AR67,10)&gt;0,COUNTIF(AZ67,10)&gt;0),1,0)</f>
        <v>0</v>
      </c>
    </row>
    <row r="68" spans="2:77" s="142" customFormat="1" ht="15" customHeight="1">
      <c r="B68" s="387" t="str">
        <f>IF(BY68&gt;0,"Alerta: debido a que ha seleccionado la categoría Otra en algunas de las cols. Tipo de fuente, favor de especificar ese otro tipo de fuente en la col. Comentarios o especificaciones sobre el tipo de fuente"," ")</f>
        <v xml:space="preserve"> </v>
      </c>
      <c r="C68" s="388"/>
      <c r="D68" s="388"/>
      <c r="E68" s="388"/>
      <c r="F68" s="388"/>
      <c r="G68" s="388"/>
      <c r="H68" s="388"/>
      <c r="I68" s="388"/>
      <c r="J68" s="388"/>
      <c r="K68" s="388"/>
      <c r="L68" s="388"/>
      <c r="M68" s="388"/>
      <c r="N68" s="388"/>
      <c r="O68" s="388"/>
      <c r="P68" s="388"/>
      <c r="Q68" s="388"/>
      <c r="R68" s="388"/>
      <c r="S68" s="388"/>
      <c r="T68" s="388"/>
      <c r="U68" s="388"/>
      <c r="V68" s="388"/>
      <c r="W68" s="388"/>
      <c r="X68" s="388"/>
      <c r="Y68" s="388"/>
      <c r="Z68" s="388"/>
      <c r="AA68" s="388"/>
      <c r="AB68" s="388"/>
      <c r="AC68" s="388"/>
      <c r="AD68" s="388"/>
      <c r="AE68" s="388"/>
      <c r="AF68" s="388"/>
      <c r="AG68" s="388"/>
      <c r="AH68" s="388"/>
      <c r="AI68" s="388"/>
      <c r="AJ68" s="388"/>
      <c r="AK68" s="388"/>
      <c r="AL68" s="388"/>
      <c r="AM68" s="388"/>
      <c r="AN68" s="388"/>
      <c r="AO68" s="388"/>
      <c r="AP68" s="388"/>
      <c r="AQ68" s="388"/>
      <c r="AR68" s="388"/>
      <c r="AS68" s="388"/>
      <c r="AT68" s="388"/>
      <c r="AU68" s="388"/>
      <c r="AV68" s="388"/>
      <c r="AW68" s="388"/>
      <c r="AX68" s="388"/>
      <c r="AY68" s="388"/>
      <c r="AZ68" s="388"/>
      <c r="BA68" s="388"/>
      <c r="BB68" s="388"/>
      <c r="BC68" s="388"/>
      <c r="BD68" s="388"/>
      <c r="BE68" s="388"/>
      <c r="BF68" s="388"/>
      <c r="BG68" s="388"/>
      <c r="BH68" s="388"/>
      <c r="BI68" s="388"/>
      <c r="BY68" s="194">
        <f>SUM(BY33:BY67)</f>
        <v>0</v>
      </c>
    </row>
    <row r="69" spans="2:77" s="142" customFormat="1" ht="15" customHeight="1"/>
    <row r="70" spans="2:77" s="142" customFormat="1" ht="15" customHeight="1"/>
    <row r="71" spans="2:77" s="142" customFormat="1" ht="15" customHeight="1"/>
    <row r="72" spans="2:77" s="142" customFormat="1" ht="15" customHeight="1"/>
    <row r="73" spans="2:77" s="142" customFormat="1" ht="15" customHeight="1"/>
  </sheetData>
  <sheetProtection algorithmName="SHA-512" hashValue="5hALomUpo+OG8oj85c3FJrHvWTyX9F6MeNz9bQtih8ktYn5vEMWLPF8U1qhghptbiKReMxzdF98dHTdo5q9DqQ==" saltValue="v4Dy4rYrdicBkGahHwI7Vw==" spinCount="100000" sheet="1" objects="1" scenarios="1"/>
  <mergeCells count="621">
    <mergeCell ref="F66:H66"/>
    <mergeCell ref="I56:K56"/>
    <mergeCell ref="AZ42:BC42"/>
    <mergeCell ref="F47:H47"/>
    <mergeCell ref="AN66:AQ66"/>
    <mergeCell ref="AV63:AY63"/>
    <mergeCell ref="AC29:AE31"/>
    <mergeCell ref="Z67:AB67"/>
    <mergeCell ref="W58:Y58"/>
    <mergeCell ref="F61:H61"/>
    <mergeCell ref="AR59:AU59"/>
    <mergeCell ref="AR46:AU46"/>
    <mergeCell ref="AC58:AE58"/>
    <mergeCell ref="AF32:AI32"/>
    <mergeCell ref="AZ47:BC47"/>
    <mergeCell ref="Z62:AB62"/>
    <mergeCell ref="F41:H41"/>
    <mergeCell ref="O60:R60"/>
    <mergeCell ref="Z56:AB56"/>
    <mergeCell ref="S36:V36"/>
    <mergeCell ref="F35:H35"/>
    <mergeCell ref="AC39:AE39"/>
    <mergeCell ref="AJ54:AM54"/>
    <mergeCell ref="W59:Y59"/>
    <mergeCell ref="D23:BI23"/>
    <mergeCell ref="W60:Y60"/>
    <mergeCell ref="AR67:AU67"/>
    <mergeCell ref="I59:K59"/>
    <mergeCell ref="AR61:AU61"/>
    <mergeCell ref="AR48:AU48"/>
    <mergeCell ref="AZ45:BC45"/>
    <mergeCell ref="I34:K34"/>
    <mergeCell ref="W53:Y53"/>
    <mergeCell ref="BD51:BI51"/>
    <mergeCell ref="C34:E34"/>
    <mergeCell ref="O54:R54"/>
    <mergeCell ref="AV58:AY58"/>
    <mergeCell ref="O41:R41"/>
    <mergeCell ref="I49:K49"/>
    <mergeCell ref="O35:R35"/>
    <mergeCell ref="L32:N32"/>
    <mergeCell ref="AC57:AE57"/>
    <mergeCell ref="I36:K36"/>
    <mergeCell ref="AF59:AI59"/>
    <mergeCell ref="L47:N47"/>
    <mergeCell ref="O43:R43"/>
    <mergeCell ref="S34:V34"/>
    <mergeCell ref="AV53:AY53"/>
    <mergeCell ref="D25:BI25"/>
    <mergeCell ref="L52:N52"/>
    <mergeCell ref="I51:K51"/>
    <mergeCell ref="I29:K31"/>
    <mergeCell ref="AZ33:BC33"/>
    <mergeCell ref="E26:BI26"/>
    <mergeCell ref="C55:E55"/>
    <mergeCell ref="L55:N55"/>
    <mergeCell ref="F38:H38"/>
    <mergeCell ref="AJ31:AM31"/>
    <mergeCell ref="I52:K52"/>
    <mergeCell ref="L40:N40"/>
    <mergeCell ref="I39:K39"/>
    <mergeCell ref="F43:H43"/>
    <mergeCell ref="O29:R31"/>
    <mergeCell ref="S32:V32"/>
    <mergeCell ref="C46:E46"/>
    <mergeCell ref="Z33:AB33"/>
    <mergeCell ref="AV32:AY32"/>
    <mergeCell ref="AJ33:AM33"/>
    <mergeCell ref="I54:K54"/>
    <mergeCell ref="Z43:AB43"/>
    <mergeCell ref="BD30:BI31"/>
    <mergeCell ref="W47:Y47"/>
    <mergeCell ref="BD34:BI34"/>
    <mergeCell ref="BD36:BI36"/>
    <mergeCell ref="AV38:AY38"/>
    <mergeCell ref="BD62:BI62"/>
    <mergeCell ref="W34:Y34"/>
    <mergeCell ref="AN44:AQ44"/>
    <mergeCell ref="BD50:BI50"/>
    <mergeCell ref="AR43:AU43"/>
    <mergeCell ref="AJ43:AM43"/>
    <mergeCell ref="W48:Y48"/>
    <mergeCell ref="AN58:AQ58"/>
    <mergeCell ref="AR35:AU35"/>
    <mergeCell ref="AR41:AU41"/>
    <mergeCell ref="AZ38:BC38"/>
    <mergeCell ref="AJ41:AM41"/>
    <mergeCell ref="AF60:AI60"/>
    <mergeCell ref="AR34:AU34"/>
    <mergeCell ref="AF58:AI58"/>
    <mergeCell ref="AF40:AI40"/>
    <mergeCell ref="AR51:AU51"/>
    <mergeCell ref="AN57:AQ57"/>
    <mergeCell ref="AV54:AY54"/>
    <mergeCell ref="AF37:AI37"/>
    <mergeCell ref="AN53:AQ53"/>
    <mergeCell ref="BD32:BI32"/>
    <mergeCell ref="AR57:AU57"/>
    <mergeCell ref="AZ54:BC54"/>
    <mergeCell ref="AJ57:AM57"/>
    <mergeCell ref="S37:V37"/>
    <mergeCell ref="AZ41:BC41"/>
    <mergeCell ref="L66:N66"/>
    <mergeCell ref="L53:N53"/>
    <mergeCell ref="I57:K57"/>
    <mergeCell ref="W64:Y64"/>
    <mergeCell ref="AZ43:BC43"/>
    <mergeCell ref="W51:Y51"/>
    <mergeCell ref="AN42:AQ42"/>
    <mergeCell ref="Z37:AB37"/>
    <mergeCell ref="I58:K58"/>
    <mergeCell ref="AF47:AI47"/>
    <mergeCell ref="BD44:BI44"/>
    <mergeCell ref="AJ34:AM34"/>
    <mergeCell ref="S49:V49"/>
    <mergeCell ref="BD42:BI42"/>
    <mergeCell ref="O62:R62"/>
    <mergeCell ref="AZ59:BC59"/>
    <mergeCell ref="O56:R56"/>
    <mergeCell ref="AJ36:AM36"/>
    <mergeCell ref="C19:BI19"/>
    <mergeCell ref="C59:E59"/>
    <mergeCell ref="L51:N51"/>
    <mergeCell ref="AC42:AE42"/>
    <mergeCell ref="AF38:AI38"/>
    <mergeCell ref="AV60:AY60"/>
    <mergeCell ref="AZ67:BC67"/>
    <mergeCell ref="AF46:AI46"/>
    <mergeCell ref="AN37:AQ37"/>
    <mergeCell ref="AJ50:AM50"/>
    <mergeCell ref="AF61:AI61"/>
    <mergeCell ref="W42:Y42"/>
    <mergeCell ref="AF48:AI48"/>
    <mergeCell ref="BD45:BI45"/>
    <mergeCell ref="AJ52:AM52"/>
    <mergeCell ref="AJ39:AM39"/>
    <mergeCell ref="AV45:AY45"/>
    <mergeCell ref="AZ65:BC65"/>
    <mergeCell ref="AJ66:AM66"/>
    <mergeCell ref="AR63:AU63"/>
    <mergeCell ref="BD64:BI64"/>
    <mergeCell ref="AN67:AQ67"/>
    <mergeCell ref="AV66:AY66"/>
    <mergeCell ref="W67:Y67"/>
    <mergeCell ref="C17:BI17"/>
    <mergeCell ref="AC67:AE67"/>
    <mergeCell ref="AF41:AI41"/>
    <mergeCell ref="AJ65:AM65"/>
    <mergeCell ref="S45:V45"/>
    <mergeCell ref="AF67:AI67"/>
    <mergeCell ref="BD66:BI66"/>
    <mergeCell ref="F65:H65"/>
    <mergeCell ref="AF64:AI64"/>
    <mergeCell ref="AJ55:AM55"/>
    <mergeCell ref="AN64:AQ64"/>
    <mergeCell ref="BD65:BI65"/>
    <mergeCell ref="AZ60:BC60"/>
    <mergeCell ref="BD49:BI49"/>
    <mergeCell ref="AZ53:BC53"/>
    <mergeCell ref="AZ55:BC55"/>
    <mergeCell ref="F67:H67"/>
    <mergeCell ref="S42:V42"/>
    <mergeCell ref="S52:V52"/>
    <mergeCell ref="F57:H57"/>
    <mergeCell ref="Z65:AB65"/>
    <mergeCell ref="F62:H62"/>
    <mergeCell ref="AR64:AU64"/>
    <mergeCell ref="AZ61:BC61"/>
    <mergeCell ref="C47:E47"/>
    <mergeCell ref="B3:BI3"/>
    <mergeCell ref="BD38:BI38"/>
    <mergeCell ref="C40:E40"/>
    <mergeCell ref="W32:Y32"/>
    <mergeCell ref="BD48:BI48"/>
    <mergeCell ref="AJ63:AM63"/>
    <mergeCell ref="C51:E51"/>
    <mergeCell ref="AV49:AY49"/>
    <mergeCell ref="AR60:AU60"/>
    <mergeCell ref="AZ57:BC57"/>
    <mergeCell ref="AF36:AI36"/>
    <mergeCell ref="BD35:BI35"/>
    <mergeCell ref="S58:V58"/>
    <mergeCell ref="Z59:AB59"/>
    <mergeCell ref="AN45:AQ45"/>
    <mergeCell ref="AV55:AY55"/>
    <mergeCell ref="W44:Y44"/>
    <mergeCell ref="AF62:AI62"/>
    <mergeCell ref="BD59:BI59"/>
    <mergeCell ref="AR40:AU40"/>
    <mergeCell ref="AJ53:AM53"/>
    <mergeCell ref="BD61:BI61"/>
    <mergeCell ref="AV44:AY44"/>
    <mergeCell ref="C48:E48"/>
    <mergeCell ref="C14:BI14"/>
    <mergeCell ref="AF33:AI33"/>
    <mergeCell ref="Z34:AB34"/>
    <mergeCell ref="AJ58:AM58"/>
    <mergeCell ref="W38:Y38"/>
    <mergeCell ref="AF57:AI57"/>
    <mergeCell ref="S61:V61"/>
    <mergeCell ref="BD54:BI54"/>
    <mergeCell ref="S48:V48"/>
    <mergeCell ref="AN35:AQ35"/>
    <mergeCell ref="BD41:BI41"/>
    <mergeCell ref="Z36:AB36"/>
    <mergeCell ref="W40:Y40"/>
    <mergeCell ref="AV42:AY42"/>
    <mergeCell ref="BD56:BI56"/>
    <mergeCell ref="BD43:BI43"/>
    <mergeCell ref="C16:BI16"/>
    <mergeCell ref="AN32:AQ32"/>
    <mergeCell ref="F54:H54"/>
    <mergeCell ref="C45:E45"/>
    <mergeCell ref="AN47:AQ47"/>
    <mergeCell ref="L43:N43"/>
    <mergeCell ref="BD47:BI47"/>
    <mergeCell ref="B1:BI1"/>
    <mergeCell ref="AR56:AU56"/>
    <mergeCell ref="O34:R34"/>
    <mergeCell ref="C67:E67"/>
    <mergeCell ref="B13:BI13"/>
    <mergeCell ref="L65:N65"/>
    <mergeCell ref="O39:R39"/>
    <mergeCell ref="AV47:AY47"/>
    <mergeCell ref="O36:R36"/>
    <mergeCell ref="C20:BI20"/>
    <mergeCell ref="AC52:AE52"/>
    <mergeCell ref="S67:V67"/>
    <mergeCell ref="AF54:AI54"/>
    <mergeCell ref="C22:BI22"/>
    <mergeCell ref="O65:R65"/>
    <mergeCell ref="F63:H63"/>
    <mergeCell ref="B29:B31"/>
    <mergeCell ref="D21:BI21"/>
    <mergeCell ref="AN59:AQ59"/>
    <mergeCell ref="AN46:AQ46"/>
    <mergeCell ref="W35:Y35"/>
    <mergeCell ref="AN61:AQ61"/>
    <mergeCell ref="BD57:BI57"/>
    <mergeCell ref="AR31:AU31"/>
    <mergeCell ref="AF45:AI45"/>
    <mergeCell ref="AJ45:AM45"/>
    <mergeCell ref="AN38:AQ38"/>
    <mergeCell ref="BF9:BI9"/>
    <mergeCell ref="BD67:BI67"/>
    <mergeCell ref="AN48:AQ48"/>
    <mergeCell ref="W66:Y66"/>
    <mergeCell ref="B12:BI12"/>
    <mergeCell ref="AR54:AU54"/>
    <mergeCell ref="C36:E36"/>
    <mergeCell ref="S51:V51"/>
    <mergeCell ref="D24:BI24"/>
    <mergeCell ref="Z29:AB31"/>
    <mergeCell ref="AZ40:BC40"/>
    <mergeCell ref="AZ34:BC34"/>
    <mergeCell ref="AZ31:BC31"/>
    <mergeCell ref="D27:BI27"/>
    <mergeCell ref="F49:H49"/>
    <mergeCell ref="AF31:AI31"/>
    <mergeCell ref="L29:N31"/>
    <mergeCell ref="BD40:BI40"/>
    <mergeCell ref="F37:H37"/>
    <mergeCell ref="C54:E54"/>
    <mergeCell ref="C61:E61"/>
    <mergeCell ref="S60:V60"/>
    <mergeCell ref="Z54:AB54"/>
    <mergeCell ref="AC50:AE50"/>
    <mergeCell ref="F56:H56"/>
    <mergeCell ref="I62:K62"/>
    <mergeCell ref="O46:R46"/>
    <mergeCell ref="AC51:AE51"/>
    <mergeCell ref="L45:N45"/>
    <mergeCell ref="Z52:AB52"/>
    <mergeCell ref="W56:Y56"/>
    <mergeCell ref="I55:K55"/>
    <mergeCell ref="O61:R61"/>
    <mergeCell ref="W61:Y61"/>
    <mergeCell ref="L61:N61"/>
    <mergeCell ref="O53:R53"/>
    <mergeCell ref="I53:K53"/>
    <mergeCell ref="I46:K46"/>
    <mergeCell ref="Z51:AB51"/>
    <mergeCell ref="W46:Y46"/>
    <mergeCell ref="L50:N50"/>
    <mergeCell ref="Z45:AB45"/>
    <mergeCell ref="L49:N49"/>
    <mergeCell ref="S47:V47"/>
    <mergeCell ref="O57:R57"/>
    <mergeCell ref="L67:N67"/>
    <mergeCell ref="AN60:AQ60"/>
    <mergeCell ref="AV57:AY57"/>
    <mergeCell ref="C29:E31"/>
    <mergeCell ref="AZ35:BC35"/>
    <mergeCell ref="Z50:AB50"/>
    <mergeCell ref="AV33:AY33"/>
    <mergeCell ref="W54:Y54"/>
    <mergeCell ref="AJ49:AM49"/>
    <mergeCell ref="AR36:AU36"/>
    <mergeCell ref="W41:Y41"/>
    <mergeCell ref="I42:K42"/>
    <mergeCell ref="AR44:AU44"/>
    <mergeCell ref="W33:Y33"/>
    <mergeCell ref="L37:N37"/>
    <mergeCell ref="F40:H40"/>
    <mergeCell ref="Z35:AB35"/>
    <mergeCell ref="AN33:AQ33"/>
    <mergeCell ref="AV37:AY37"/>
    <mergeCell ref="C37:E37"/>
    <mergeCell ref="AJ44:AM44"/>
    <mergeCell ref="F45:H45"/>
    <mergeCell ref="AC63:AE63"/>
    <mergeCell ref="AC62:AE62"/>
    <mergeCell ref="F64:H64"/>
    <mergeCell ref="L48:N48"/>
    <mergeCell ref="C65:E65"/>
    <mergeCell ref="AZ46:BC46"/>
    <mergeCell ref="AN62:AQ62"/>
    <mergeCell ref="AV40:AY40"/>
    <mergeCell ref="C35:E35"/>
    <mergeCell ref="F55:H55"/>
    <mergeCell ref="AZ50:BC50"/>
    <mergeCell ref="C41:E41"/>
    <mergeCell ref="C56:E56"/>
    <mergeCell ref="C43:E43"/>
    <mergeCell ref="F46:H46"/>
    <mergeCell ref="F48:H48"/>
    <mergeCell ref="C52:E52"/>
    <mergeCell ref="C39:E39"/>
    <mergeCell ref="AF35:AI35"/>
    <mergeCell ref="L36:N36"/>
    <mergeCell ref="L63:N63"/>
    <mergeCell ref="Z55:AB55"/>
    <mergeCell ref="C62:E62"/>
    <mergeCell ref="Z49:AB49"/>
    <mergeCell ref="AC45:AE45"/>
    <mergeCell ref="Z60:AB60"/>
    <mergeCell ref="AN56:AQ56"/>
    <mergeCell ref="AV67:AY67"/>
    <mergeCell ref="AC66:AE66"/>
    <mergeCell ref="I45:K45"/>
    <mergeCell ref="O55:R55"/>
    <mergeCell ref="O40:R40"/>
    <mergeCell ref="I47:K47"/>
    <mergeCell ref="AC43:AE43"/>
    <mergeCell ref="AR65:AU65"/>
    <mergeCell ref="Z58:AB58"/>
    <mergeCell ref="W62:Y62"/>
    <mergeCell ref="AV64:AY64"/>
    <mergeCell ref="AR50:AU50"/>
    <mergeCell ref="L41:N41"/>
    <mergeCell ref="Z48:AB48"/>
    <mergeCell ref="AJ47:AM47"/>
    <mergeCell ref="I63:K63"/>
    <mergeCell ref="L46:N46"/>
    <mergeCell ref="AR53:AU53"/>
    <mergeCell ref="L62:N62"/>
    <mergeCell ref="O58:R58"/>
    <mergeCell ref="O45:R45"/>
    <mergeCell ref="AR66:AU66"/>
    <mergeCell ref="L57:N57"/>
    <mergeCell ref="F51:H51"/>
    <mergeCell ref="I67:K67"/>
    <mergeCell ref="AR58:AU58"/>
    <mergeCell ref="F53:H53"/>
    <mergeCell ref="AJ48:AM48"/>
    <mergeCell ref="I43:K43"/>
    <mergeCell ref="S43:V43"/>
    <mergeCell ref="AC48:AE48"/>
    <mergeCell ref="O44:R44"/>
    <mergeCell ref="AN51:AQ51"/>
    <mergeCell ref="AN43:AQ43"/>
    <mergeCell ref="I44:K44"/>
    <mergeCell ref="O64:R64"/>
    <mergeCell ref="Z64:AB64"/>
    <mergeCell ref="AF56:AI56"/>
    <mergeCell ref="AF43:AI43"/>
    <mergeCell ref="F58:H58"/>
    <mergeCell ref="I48:K48"/>
    <mergeCell ref="F52:H52"/>
    <mergeCell ref="AJ51:AM51"/>
    <mergeCell ref="F60:H60"/>
    <mergeCell ref="AC61:AE61"/>
    <mergeCell ref="AC65:AE65"/>
    <mergeCell ref="AN54:AQ54"/>
    <mergeCell ref="BD53:BI53"/>
    <mergeCell ref="N10:O10"/>
    <mergeCell ref="O67:R67"/>
    <mergeCell ref="L58:N58"/>
    <mergeCell ref="AF52:AI52"/>
    <mergeCell ref="C60:E60"/>
    <mergeCell ref="S44:V44"/>
    <mergeCell ref="L60:N60"/>
    <mergeCell ref="AN34:AQ34"/>
    <mergeCell ref="C15:BI15"/>
    <mergeCell ref="AF34:AI34"/>
    <mergeCell ref="S62:V62"/>
    <mergeCell ref="AN49:AQ49"/>
    <mergeCell ref="AV35:AY35"/>
    <mergeCell ref="AF49:AI49"/>
    <mergeCell ref="AN36:AQ36"/>
    <mergeCell ref="C57:E57"/>
    <mergeCell ref="C49:E49"/>
    <mergeCell ref="I65:K65"/>
    <mergeCell ref="O33:R33"/>
    <mergeCell ref="O32:R32"/>
    <mergeCell ref="O49:R49"/>
    <mergeCell ref="AJ67:AM67"/>
    <mergeCell ref="C42:E42"/>
    <mergeCell ref="B7:BI7"/>
    <mergeCell ref="C44:E44"/>
    <mergeCell ref="AF50:AI50"/>
    <mergeCell ref="AN30:AU30"/>
    <mergeCell ref="AR42:AU42"/>
    <mergeCell ref="I41:K41"/>
    <mergeCell ref="F42:H42"/>
    <mergeCell ref="AN41:AQ41"/>
    <mergeCell ref="S41:V41"/>
    <mergeCell ref="BD39:BI39"/>
    <mergeCell ref="BD33:BI33"/>
    <mergeCell ref="C38:E38"/>
    <mergeCell ref="F34:H34"/>
    <mergeCell ref="AC32:AE32"/>
    <mergeCell ref="AC37:AE37"/>
    <mergeCell ref="AV48:AY48"/>
    <mergeCell ref="AV46:AY46"/>
    <mergeCell ref="AC40:AE40"/>
    <mergeCell ref="F29:H31"/>
    <mergeCell ref="F50:H50"/>
    <mergeCell ref="S33:V33"/>
    <mergeCell ref="C33:E33"/>
    <mergeCell ref="O48:R48"/>
    <mergeCell ref="F39:H39"/>
    <mergeCell ref="AZ66:BC66"/>
    <mergeCell ref="O66:R66"/>
    <mergeCell ref="AV65:AY65"/>
    <mergeCell ref="I64:K64"/>
    <mergeCell ref="I60:K60"/>
    <mergeCell ref="O63:R63"/>
    <mergeCell ref="AF65:AI65"/>
    <mergeCell ref="L64:N64"/>
    <mergeCell ref="AZ64:BC64"/>
    <mergeCell ref="W65:Y65"/>
    <mergeCell ref="AR62:AU62"/>
    <mergeCell ref="AV61:AY61"/>
    <mergeCell ref="S65:V65"/>
    <mergeCell ref="S66:V66"/>
    <mergeCell ref="AJ62:AM62"/>
    <mergeCell ref="AC64:AE64"/>
    <mergeCell ref="AJ61:AM61"/>
    <mergeCell ref="AJ64:AM64"/>
    <mergeCell ref="S64:V64"/>
    <mergeCell ref="Z61:AB61"/>
    <mergeCell ref="AC60:AE60"/>
    <mergeCell ref="S63:V63"/>
    <mergeCell ref="AZ62:BC62"/>
    <mergeCell ref="W63:Y63"/>
    <mergeCell ref="AF30:AM30"/>
    <mergeCell ref="AC41:AE41"/>
    <mergeCell ref="AJ35:AM35"/>
    <mergeCell ref="AJ32:AM32"/>
    <mergeCell ref="S38:V38"/>
    <mergeCell ref="Z39:AB39"/>
    <mergeCell ref="W43:Y43"/>
    <mergeCell ref="AV39:AY39"/>
    <mergeCell ref="AJ38:AM38"/>
    <mergeCell ref="AR32:AU32"/>
    <mergeCell ref="AC34:AE34"/>
    <mergeCell ref="Z38:AB38"/>
    <mergeCell ref="AJ42:AM42"/>
    <mergeCell ref="AR38:AU38"/>
    <mergeCell ref="AN39:AQ39"/>
    <mergeCell ref="Z42:AB42"/>
    <mergeCell ref="AN40:AQ40"/>
    <mergeCell ref="AF39:AI39"/>
    <mergeCell ref="S40:V40"/>
    <mergeCell ref="AJ40:AM40"/>
    <mergeCell ref="AR37:AU37"/>
    <mergeCell ref="BD37:BI37"/>
    <mergeCell ref="AN31:AQ31"/>
    <mergeCell ref="W36:Y36"/>
    <mergeCell ref="BD52:BI52"/>
    <mergeCell ref="AV31:AY31"/>
    <mergeCell ref="I35:K35"/>
    <mergeCell ref="Z32:AB32"/>
    <mergeCell ref="AR49:AU49"/>
    <mergeCell ref="O50:R50"/>
    <mergeCell ref="AJ37:AM37"/>
    <mergeCell ref="O42:R42"/>
    <mergeCell ref="S35:V35"/>
    <mergeCell ref="AZ51:BC51"/>
    <mergeCell ref="W52:Y52"/>
    <mergeCell ref="AZ36:BC36"/>
    <mergeCell ref="AF44:AI44"/>
    <mergeCell ref="I32:K32"/>
    <mergeCell ref="AZ52:BC52"/>
    <mergeCell ref="L34:N34"/>
    <mergeCell ref="L38:N38"/>
    <mergeCell ref="I37:K37"/>
    <mergeCell ref="Z44:AB44"/>
    <mergeCell ref="L39:N39"/>
    <mergeCell ref="L42:N42"/>
    <mergeCell ref="AR45:AU45"/>
    <mergeCell ref="W50:Y50"/>
    <mergeCell ref="O38:R38"/>
    <mergeCell ref="S39:V39"/>
    <mergeCell ref="AF53:AI53"/>
    <mergeCell ref="AZ37:BC37"/>
    <mergeCell ref="W37:Y37"/>
    <mergeCell ref="AZ63:BC63"/>
    <mergeCell ref="AC53:AE53"/>
    <mergeCell ref="O52:R52"/>
    <mergeCell ref="AV59:AY59"/>
    <mergeCell ref="AN52:AQ52"/>
    <mergeCell ref="AF55:AI55"/>
    <mergeCell ref="S54:V54"/>
    <mergeCell ref="S56:V56"/>
    <mergeCell ref="AJ59:AM59"/>
    <mergeCell ref="AJ46:AM46"/>
    <mergeCell ref="S57:V57"/>
    <mergeCell ref="S59:V59"/>
    <mergeCell ref="S46:V46"/>
    <mergeCell ref="AZ48:BC48"/>
    <mergeCell ref="AJ56:AM56"/>
    <mergeCell ref="AV43:AY43"/>
    <mergeCell ref="AR55:AU55"/>
    <mergeCell ref="L56:N56"/>
    <mergeCell ref="W39:Y39"/>
    <mergeCell ref="AC59:AE59"/>
    <mergeCell ref="L33:N33"/>
    <mergeCell ref="AC55:AE55"/>
    <mergeCell ref="L35:N35"/>
    <mergeCell ref="S53:V53"/>
    <mergeCell ref="Z53:AB53"/>
    <mergeCell ref="O51:R51"/>
    <mergeCell ref="O47:R47"/>
    <mergeCell ref="S55:V55"/>
    <mergeCell ref="O59:R59"/>
    <mergeCell ref="L59:N59"/>
    <mergeCell ref="L54:N54"/>
    <mergeCell ref="AC44:AE44"/>
    <mergeCell ref="AZ56:BC56"/>
    <mergeCell ref="AV50:AY50"/>
    <mergeCell ref="AZ44:BC44"/>
    <mergeCell ref="AZ49:BC49"/>
    <mergeCell ref="AZ58:BC58"/>
    <mergeCell ref="AV51:AY51"/>
    <mergeCell ref="AV36:AY36"/>
    <mergeCell ref="AV41:AY41"/>
    <mergeCell ref="AZ39:BC39"/>
    <mergeCell ref="B5:BI5"/>
    <mergeCell ref="AV34:AY34"/>
    <mergeCell ref="F59:H59"/>
    <mergeCell ref="C63:E63"/>
    <mergeCell ref="AF42:AI42"/>
    <mergeCell ref="C50:E50"/>
    <mergeCell ref="AC33:AE33"/>
    <mergeCell ref="C18:BI18"/>
    <mergeCell ref="I38:K38"/>
    <mergeCell ref="Z63:AB63"/>
    <mergeCell ref="BD55:BI55"/>
    <mergeCell ref="AV62:AY62"/>
    <mergeCell ref="AV56:AY56"/>
    <mergeCell ref="BD58:BI58"/>
    <mergeCell ref="AC56:AE56"/>
    <mergeCell ref="I50:K50"/>
    <mergeCell ref="AR52:AU52"/>
    <mergeCell ref="W57:Y57"/>
    <mergeCell ref="AR39:AU39"/>
    <mergeCell ref="AN63:AQ63"/>
    <mergeCell ref="AF63:AI63"/>
    <mergeCell ref="W29:Y31"/>
    <mergeCell ref="AN50:AQ50"/>
    <mergeCell ref="AV30:BC30"/>
    <mergeCell ref="AF66:AI66"/>
    <mergeCell ref="AN65:AQ65"/>
    <mergeCell ref="Z66:AB66"/>
    <mergeCell ref="B10:L10"/>
    <mergeCell ref="C58:E58"/>
    <mergeCell ref="F36:H36"/>
    <mergeCell ref="F33:H33"/>
    <mergeCell ref="AC38:AE38"/>
    <mergeCell ref="O37:R37"/>
    <mergeCell ref="S29:V31"/>
    <mergeCell ref="AC46:AE46"/>
    <mergeCell ref="C64:E64"/>
    <mergeCell ref="Z57:AB57"/>
    <mergeCell ref="AC47:AE47"/>
    <mergeCell ref="I66:K66"/>
    <mergeCell ref="I40:K40"/>
    <mergeCell ref="F32:H32"/>
    <mergeCell ref="AF29:BI29"/>
    <mergeCell ref="Z47:AB47"/>
    <mergeCell ref="AC35:AE35"/>
    <mergeCell ref="BD60:BI60"/>
    <mergeCell ref="S50:V50"/>
    <mergeCell ref="BD63:BI63"/>
    <mergeCell ref="W49:Y49"/>
    <mergeCell ref="B68:BI68"/>
    <mergeCell ref="AZ32:BC32"/>
    <mergeCell ref="BD46:BI46"/>
    <mergeCell ref="Z41:AB41"/>
    <mergeCell ref="I61:K61"/>
    <mergeCell ref="W45:Y45"/>
    <mergeCell ref="AF51:AI51"/>
    <mergeCell ref="W55:Y55"/>
    <mergeCell ref="AR33:AU33"/>
    <mergeCell ref="C66:E66"/>
    <mergeCell ref="AC49:AE49"/>
    <mergeCell ref="C53:E53"/>
    <mergeCell ref="Z46:AB46"/>
    <mergeCell ref="AC36:AE36"/>
    <mergeCell ref="Z40:AB40"/>
    <mergeCell ref="AN55:AQ55"/>
    <mergeCell ref="AV52:AY52"/>
    <mergeCell ref="F44:H44"/>
    <mergeCell ref="AC54:AE54"/>
    <mergeCell ref="AR47:AU47"/>
    <mergeCell ref="I33:K33"/>
    <mergeCell ref="AJ60:AM60"/>
    <mergeCell ref="L44:N44"/>
    <mergeCell ref="C32:E32"/>
  </mergeCells>
  <conditionalFormatting sqref="BD33:BI67">
    <cfRule type="expression" dxfId="139" priority="2">
      <formula>AND(BY33=0,BD33="")</formula>
    </cfRule>
    <cfRule type="expression" dxfId="138" priority="3">
      <formula>AND(BY33&gt;0,BD33="")</formula>
    </cfRule>
  </conditionalFormatting>
  <dataValidations count="2">
    <dataValidation type="list" showInputMessage="1" showErrorMessage="1" sqref="AJ33:AM67 AR33:AU67 AZ33:BC67" xr:uid="{00000000-0002-0000-0300-000000000000}">
      <formula1>$BK$32:$BK$42</formula1>
    </dataValidation>
    <dataValidation type="list" showInputMessage="1" showErrorMessage="1" sqref="AJ32:AM32 AR32:AU32 AZ32:BC32" xr:uid="{00000000-0002-0000-0300-000001000000}">
      <formula1>$BK$33:$BK$43</formula1>
    </dataValidation>
  </dataValidations>
  <hyperlinks>
    <hyperlink ref="BF9" location="Índice!B15" display="Índice" xr:uid="{00000000-0004-0000-0300-000000000000}"/>
    <hyperlink ref="Z32" r:id="rId1" xr:uid="{00000000-0004-0000-0300-000001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XII
Participantes</oddHeader>
    <oddFooter>&amp;LCenso Nacional de Gobiernos Estatales 2025&amp;R&amp;P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158"/>
  <sheetViews>
    <sheetView showGridLines="0" zoomScaleNormal="100" workbookViewId="0"/>
  </sheetViews>
  <sheetFormatPr baseColWidth="10" defaultColWidth="0" defaultRowHeight="15" customHeight="1" zeroHeight="1"/>
  <cols>
    <col min="1" max="1" width="5.75" style="196" customWidth="1"/>
    <col min="2" max="30" width="3.75" style="196" customWidth="1"/>
    <col min="31" max="31" width="5.75" style="196" customWidth="1"/>
    <col min="32" max="37" width="0" style="196" hidden="1" customWidth="1"/>
    <col min="38" max="16384" width="13.75" style="196" hidden="1"/>
  </cols>
  <sheetData>
    <row r="1" spans="1:30" ht="173.25" customHeight="1">
      <c r="A1" s="195"/>
      <c r="B1" s="319" t="s">
        <v>0</v>
      </c>
      <c r="C1" s="442"/>
      <c r="D1" s="442"/>
      <c r="E1" s="442"/>
      <c r="F1" s="442"/>
      <c r="G1" s="442"/>
      <c r="H1" s="442"/>
      <c r="I1" s="442"/>
      <c r="J1" s="442"/>
      <c r="K1" s="442"/>
      <c r="L1" s="442"/>
      <c r="M1" s="442"/>
      <c r="N1" s="442"/>
      <c r="O1" s="442"/>
      <c r="P1" s="442"/>
      <c r="Q1" s="442"/>
      <c r="R1" s="442"/>
      <c r="S1" s="442"/>
      <c r="T1" s="442"/>
      <c r="U1" s="442"/>
      <c r="V1" s="442"/>
      <c r="W1" s="442"/>
      <c r="X1" s="442"/>
      <c r="Y1" s="442"/>
      <c r="Z1" s="442"/>
      <c r="AA1" s="442"/>
      <c r="AB1" s="442"/>
      <c r="AC1" s="442"/>
      <c r="AD1" s="442"/>
    </row>
    <row r="2" spans="1:30" ht="15" customHeight="1">
      <c r="A2" s="195"/>
      <c r="B2" s="8"/>
      <c r="C2" s="8"/>
      <c r="D2" s="8"/>
      <c r="E2" s="8"/>
      <c r="F2" s="8"/>
      <c r="G2" s="8"/>
      <c r="H2" s="8"/>
      <c r="I2" s="8"/>
      <c r="J2" s="8"/>
      <c r="K2" s="8"/>
      <c r="L2" s="8"/>
      <c r="M2" s="8"/>
      <c r="N2" s="8"/>
      <c r="O2" s="8"/>
      <c r="P2" s="8"/>
      <c r="Q2" s="8"/>
      <c r="R2" s="8"/>
      <c r="S2" s="8"/>
      <c r="T2" s="8"/>
      <c r="U2" s="8"/>
      <c r="V2" s="8"/>
      <c r="W2" s="8"/>
      <c r="X2" s="8"/>
      <c r="Y2" s="8"/>
      <c r="Z2" s="8"/>
      <c r="AA2" s="8"/>
      <c r="AB2" s="8"/>
      <c r="AC2" s="8"/>
      <c r="AD2" s="8"/>
    </row>
    <row r="3" spans="1:30" ht="45" customHeight="1">
      <c r="A3" s="195"/>
      <c r="B3" s="323" t="s">
        <v>1</v>
      </c>
      <c r="C3" s="442"/>
      <c r="D3" s="442"/>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D3" s="442"/>
    </row>
    <row r="4" spans="1:30" ht="15" customHeight="1">
      <c r="A4" s="195"/>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row>
    <row r="5" spans="1:30" ht="45" customHeight="1">
      <c r="A5" s="195"/>
      <c r="B5" s="323" t="s">
        <v>2</v>
      </c>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row>
    <row r="6" spans="1:30" ht="15" customHeight="1">
      <c r="A6" s="195"/>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row>
    <row r="7" spans="1:30" ht="15" customHeight="1" thickBot="1">
      <c r="A7" s="195"/>
      <c r="B7" s="12" t="s">
        <v>4</v>
      </c>
      <c r="C7" s="13"/>
      <c r="D7" s="13"/>
      <c r="E7" s="13"/>
      <c r="F7" s="13"/>
      <c r="G7" s="13"/>
      <c r="H7" s="13"/>
      <c r="I7" s="13"/>
      <c r="J7" s="13"/>
      <c r="K7" s="13"/>
      <c r="L7" s="13"/>
      <c r="M7" s="197"/>
      <c r="N7" s="12" t="s">
        <v>5</v>
      </c>
      <c r="O7" s="197"/>
      <c r="P7" s="14"/>
      <c r="Q7" s="14"/>
      <c r="R7" s="14"/>
      <c r="S7" s="14"/>
      <c r="T7" s="14"/>
      <c r="U7" s="14"/>
      <c r="V7" s="14"/>
      <c r="W7" s="14"/>
      <c r="X7" s="14"/>
      <c r="Y7" s="14"/>
      <c r="Z7" s="14"/>
      <c r="AA7" s="458" t="s">
        <v>3</v>
      </c>
      <c r="AB7" s="442"/>
      <c r="AC7" s="442"/>
      <c r="AD7" s="442"/>
    </row>
    <row r="8" spans="1:30" ht="15" customHeight="1" thickBot="1">
      <c r="A8" s="195"/>
      <c r="B8" s="320" t="str">
        <f>IF(Presentación!B10="","",Presentación!B10)</f>
        <v/>
      </c>
      <c r="C8" s="321"/>
      <c r="D8" s="321"/>
      <c r="E8" s="321"/>
      <c r="F8" s="321"/>
      <c r="G8" s="321"/>
      <c r="H8" s="321"/>
      <c r="I8" s="321"/>
      <c r="J8" s="321"/>
      <c r="K8" s="321"/>
      <c r="L8" s="322"/>
      <c r="M8" s="17"/>
      <c r="N8" s="320" t="str">
        <f>IF(Presentación!N10="","",Presentación!N10)</f>
        <v/>
      </c>
      <c r="O8" s="322"/>
      <c r="P8" s="198"/>
      <c r="Q8" s="15"/>
      <c r="R8" s="15"/>
      <c r="S8" s="15"/>
      <c r="T8" s="15"/>
      <c r="U8" s="15"/>
      <c r="V8" s="15"/>
      <c r="W8" s="15"/>
      <c r="X8" s="15"/>
      <c r="Y8" s="15"/>
      <c r="Z8" s="15"/>
      <c r="AA8" s="15"/>
      <c r="AB8" s="198"/>
      <c r="AC8" s="15"/>
      <c r="AD8" s="199"/>
    </row>
    <row r="9" spans="1:30" ht="15" customHeight="1" thickBot="1">
      <c r="A9" s="195"/>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30" ht="15" customHeight="1" thickBot="1">
      <c r="A10" s="200"/>
      <c r="B10" s="457" t="s">
        <v>5053</v>
      </c>
      <c r="C10" s="363"/>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79"/>
    </row>
    <row r="11" spans="1:30" ht="15" customHeight="1">
      <c r="A11" s="195"/>
      <c r="B11" s="446" t="s">
        <v>5054</v>
      </c>
      <c r="C11" s="447"/>
      <c r="D11" s="447"/>
      <c r="E11" s="447"/>
      <c r="F11" s="447"/>
      <c r="G11" s="447"/>
      <c r="H11" s="447"/>
      <c r="I11" s="447"/>
      <c r="J11" s="447"/>
      <c r="K11" s="447"/>
      <c r="L11" s="447"/>
      <c r="M11" s="447"/>
      <c r="N11" s="447"/>
      <c r="O11" s="447"/>
      <c r="P11" s="447"/>
      <c r="Q11" s="447"/>
      <c r="R11" s="447"/>
      <c r="S11" s="447"/>
      <c r="T11" s="447"/>
      <c r="U11" s="447"/>
      <c r="V11" s="447"/>
      <c r="W11" s="447"/>
      <c r="X11" s="447"/>
      <c r="Y11" s="447"/>
      <c r="Z11" s="447"/>
      <c r="AA11" s="447"/>
      <c r="AB11" s="447"/>
      <c r="AC11" s="447"/>
      <c r="AD11" s="448"/>
    </row>
    <row r="12" spans="1:30" ht="24" customHeight="1">
      <c r="A12" s="195"/>
      <c r="B12" s="201"/>
      <c r="C12" s="451" t="s">
        <v>5055</v>
      </c>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52"/>
    </row>
    <row r="13" spans="1:30" ht="24" customHeight="1">
      <c r="A13" s="195"/>
      <c r="B13" s="201"/>
      <c r="C13" s="451" t="s">
        <v>5056</v>
      </c>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52"/>
    </row>
    <row r="14" spans="1:30" ht="15" customHeight="1">
      <c r="A14" s="195"/>
      <c r="B14" s="201"/>
      <c r="C14" s="441" t="s">
        <v>5057</v>
      </c>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10"/>
    </row>
    <row r="15" spans="1:30" ht="36" customHeight="1">
      <c r="A15" s="195"/>
      <c r="B15" s="202"/>
      <c r="C15" s="459" t="s">
        <v>5058</v>
      </c>
      <c r="D15" s="442"/>
      <c r="E15" s="442"/>
      <c r="F15" s="442"/>
      <c r="G15" s="442"/>
      <c r="H15" s="442"/>
      <c r="I15" s="442"/>
      <c r="J15" s="442"/>
      <c r="K15" s="442"/>
      <c r="L15" s="442"/>
      <c r="M15" s="442"/>
      <c r="N15" s="442"/>
      <c r="O15" s="442"/>
      <c r="P15" s="442"/>
      <c r="Q15" s="442"/>
      <c r="R15" s="442"/>
      <c r="S15" s="442"/>
      <c r="T15" s="442"/>
      <c r="U15" s="442"/>
      <c r="V15" s="442"/>
      <c r="W15" s="442"/>
      <c r="X15" s="442"/>
      <c r="Y15" s="442"/>
      <c r="Z15" s="442"/>
      <c r="AA15" s="442"/>
      <c r="AB15" s="442"/>
      <c r="AC15" s="442"/>
      <c r="AD15" s="410"/>
    </row>
    <row r="16" spans="1:30" ht="48" customHeight="1">
      <c r="A16" s="195"/>
      <c r="B16" s="202"/>
      <c r="C16" s="451" t="s">
        <v>5059</v>
      </c>
      <c r="D16" s="442"/>
      <c r="E16" s="442"/>
      <c r="F16" s="442"/>
      <c r="G16" s="442"/>
      <c r="H16" s="442"/>
      <c r="I16" s="442"/>
      <c r="J16" s="442"/>
      <c r="K16" s="442"/>
      <c r="L16" s="442"/>
      <c r="M16" s="442"/>
      <c r="N16" s="442"/>
      <c r="O16" s="442"/>
      <c r="P16" s="442"/>
      <c r="Q16" s="442"/>
      <c r="R16" s="442"/>
      <c r="S16" s="442"/>
      <c r="T16" s="442"/>
      <c r="U16" s="442"/>
      <c r="V16" s="442"/>
      <c r="W16" s="442"/>
      <c r="X16" s="442"/>
      <c r="Y16" s="442"/>
      <c r="Z16" s="442"/>
      <c r="AA16" s="442"/>
      <c r="AB16" s="442"/>
      <c r="AC16" s="442"/>
      <c r="AD16" s="452"/>
    </row>
    <row r="17" spans="1:37" ht="15" customHeight="1">
      <c r="A17" s="195"/>
      <c r="B17" s="203"/>
      <c r="C17" s="450" t="s">
        <v>5060</v>
      </c>
      <c r="D17" s="422"/>
      <c r="E17" s="422"/>
      <c r="F17" s="422"/>
      <c r="G17" s="422"/>
      <c r="H17" s="422"/>
      <c r="I17" s="422"/>
      <c r="J17" s="422"/>
      <c r="K17" s="422"/>
      <c r="L17" s="422"/>
      <c r="M17" s="422"/>
      <c r="N17" s="422"/>
      <c r="O17" s="422"/>
      <c r="P17" s="422"/>
      <c r="Q17" s="422"/>
      <c r="R17" s="422"/>
      <c r="S17" s="422"/>
      <c r="T17" s="422"/>
      <c r="U17" s="422"/>
      <c r="V17" s="422"/>
      <c r="W17" s="422"/>
      <c r="X17" s="422"/>
      <c r="Y17" s="422"/>
      <c r="Z17" s="422"/>
      <c r="AA17" s="422"/>
      <c r="AB17" s="422"/>
      <c r="AC17" s="422"/>
      <c r="AD17" s="423"/>
    </row>
    <row r="18" spans="1:37" ht="15" customHeight="1">
      <c r="A18" s="195"/>
      <c r="B18" s="446" t="s">
        <v>5061</v>
      </c>
      <c r="C18" s="447"/>
      <c r="D18" s="447"/>
      <c r="E18" s="447"/>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7"/>
      <c r="AD18" s="448"/>
    </row>
    <row r="19" spans="1:37" ht="24" customHeight="1">
      <c r="A19" s="195"/>
      <c r="B19" s="201"/>
      <c r="C19" s="441" t="s">
        <v>5062</v>
      </c>
      <c r="D19" s="442"/>
      <c r="E19" s="442"/>
      <c r="F19" s="442"/>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10"/>
    </row>
    <row r="20" spans="1:37" ht="24" customHeight="1">
      <c r="A20" s="204"/>
      <c r="B20" s="201"/>
      <c r="C20" s="441" t="s">
        <v>5063</v>
      </c>
      <c r="D20" s="442"/>
      <c r="E20" s="442"/>
      <c r="F20" s="442"/>
      <c r="G20" s="442"/>
      <c r="H20" s="442"/>
      <c r="I20" s="442"/>
      <c r="J20" s="442"/>
      <c r="K20" s="442"/>
      <c r="L20" s="442"/>
      <c r="M20" s="442"/>
      <c r="N20" s="442"/>
      <c r="O20" s="442"/>
      <c r="P20" s="442"/>
      <c r="Q20" s="442"/>
      <c r="R20" s="442"/>
      <c r="S20" s="442"/>
      <c r="T20" s="442"/>
      <c r="U20" s="442"/>
      <c r="V20" s="442"/>
      <c r="W20" s="442"/>
      <c r="X20" s="442"/>
      <c r="Y20" s="442"/>
      <c r="Z20" s="442"/>
      <c r="AA20" s="442"/>
      <c r="AB20" s="442"/>
      <c r="AC20" s="442"/>
      <c r="AD20" s="410"/>
    </row>
    <row r="21" spans="1:37" ht="24" customHeight="1">
      <c r="A21" s="204"/>
      <c r="B21" s="201"/>
      <c r="C21" s="441" t="s">
        <v>5064</v>
      </c>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10"/>
    </row>
    <row r="22" spans="1:37" ht="24" customHeight="1">
      <c r="A22" s="195"/>
      <c r="B22" s="201"/>
      <c r="C22" s="441" t="s">
        <v>5065</v>
      </c>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10"/>
    </row>
    <row r="23" spans="1:37" ht="36" customHeight="1">
      <c r="A23" s="195"/>
      <c r="B23" s="205"/>
      <c r="C23" s="455" t="s">
        <v>5066</v>
      </c>
      <c r="D23" s="422"/>
      <c r="E23" s="422"/>
      <c r="F23" s="422"/>
      <c r="G23" s="422"/>
      <c r="H23" s="422"/>
      <c r="I23" s="422"/>
      <c r="J23" s="422"/>
      <c r="K23" s="422"/>
      <c r="L23" s="422"/>
      <c r="M23" s="422"/>
      <c r="N23" s="422"/>
      <c r="O23" s="422"/>
      <c r="P23" s="422"/>
      <c r="Q23" s="422"/>
      <c r="R23" s="422"/>
      <c r="S23" s="422"/>
      <c r="T23" s="422"/>
      <c r="U23" s="422"/>
      <c r="V23" s="422"/>
      <c r="W23" s="422"/>
      <c r="X23" s="422"/>
      <c r="Y23" s="422"/>
      <c r="Z23" s="422"/>
      <c r="AA23" s="422"/>
      <c r="AB23" s="422"/>
      <c r="AC23" s="422"/>
      <c r="AD23" s="423"/>
    </row>
    <row r="24" spans="1:37" ht="15" customHeight="1">
      <c r="A24" s="195"/>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row>
    <row r="25" spans="1:37" ht="24" customHeight="1">
      <c r="A25" s="206" t="s">
        <v>5067</v>
      </c>
      <c r="B25" s="463" t="s">
        <v>5068</v>
      </c>
      <c r="C25" s="442"/>
      <c r="D25" s="442"/>
      <c r="E25" s="442"/>
      <c r="F25" s="442"/>
      <c r="G25" s="442"/>
      <c r="H25" s="442"/>
      <c r="I25" s="442"/>
      <c r="J25" s="442"/>
      <c r="K25" s="442"/>
      <c r="L25" s="442"/>
      <c r="M25" s="442"/>
      <c r="N25" s="442"/>
      <c r="O25" s="442"/>
      <c r="P25" s="442"/>
      <c r="Q25" s="442"/>
      <c r="R25" s="442"/>
      <c r="S25" s="442"/>
      <c r="T25" s="442"/>
      <c r="U25" s="442"/>
      <c r="V25" s="442"/>
      <c r="W25" s="442"/>
      <c r="X25" s="442"/>
      <c r="Y25" s="442"/>
      <c r="Z25" s="442"/>
      <c r="AA25" s="442"/>
      <c r="AB25" s="442"/>
      <c r="AC25" s="442"/>
      <c r="AD25" s="442"/>
      <c r="AI25" s="196" t="s">
        <v>5069</v>
      </c>
    </row>
    <row r="26" spans="1:37" ht="24" customHeight="1">
      <c r="A26" s="206"/>
      <c r="B26" s="207"/>
      <c r="C26" s="456" t="s">
        <v>5070</v>
      </c>
      <c r="D26" s="442"/>
      <c r="E26" s="442"/>
      <c r="F26" s="442"/>
      <c r="G26" s="442"/>
      <c r="H26" s="442"/>
      <c r="I26" s="442"/>
      <c r="J26" s="442"/>
      <c r="K26" s="442"/>
      <c r="L26" s="442"/>
      <c r="M26" s="442"/>
      <c r="N26" s="442"/>
      <c r="O26" s="442"/>
      <c r="P26" s="442"/>
      <c r="Q26" s="442"/>
      <c r="R26" s="442"/>
      <c r="S26" s="442"/>
      <c r="T26" s="442"/>
      <c r="U26" s="442"/>
      <c r="V26" s="442"/>
      <c r="W26" s="442"/>
      <c r="X26" s="442"/>
      <c r="Y26" s="442"/>
      <c r="Z26" s="442"/>
      <c r="AA26" s="442"/>
      <c r="AB26" s="442"/>
      <c r="AC26" s="442"/>
      <c r="AD26" s="442"/>
    </row>
    <row r="27" spans="1:37" ht="15" customHeight="1">
      <c r="A27" s="195"/>
      <c r="B27" s="14"/>
      <c r="C27" s="209"/>
      <c r="D27" s="209"/>
      <c r="E27" s="209"/>
      <c r="F27" s="209"/>
      <c r="G27" s="209"/>
      <c r="H27" s="209"/>
      <c r="I27" s="209"/>
      <c r="J27" s="209"/>
      <c r="K27" s="209"/>
      <c r="L27" s="209"/>
      <c r="M27" s="209"/>
      <c r="N27" s="209"/>
      <c r="O27" s="209"/>
      <c r="P27" s="209"/>
      <c r="Q27" s="209"/>
      <c r="R27" s="209"/>
      <c r="S27" s="209"/>
      <c r="T27" s="209"/>
      <c r="U27" s="209"/>
      <c r="V27" s="209"/>
      <c r="W27" s="209"/>
      <c r="X27" s="209"/>
      <c r="Y27" s="209"/>
      <c r="Z27" s="209"/>
      <c r="AA27" s="209"/>
      <c r="AB27" s="209"/>
      <c r="AC27" s="209"/>
      <c r="AD27" s="209"/>
    </row>
    <row r="28" spans="1:37" ht="15" customHeight="1">
      <c r="A28" s="195"/>
      <c r="B28" s="14"/>
      <c r="C28" s="453" t="s">
        <v>5071</v>
      </c>
      <c r="D28" s="447"/>
      <c r="E28" s="447"/>
      <c r="F28" s="447"/>
      <c r="G28" s="447"/>
      <c r="H28" s="447"/>
      <c r="I28" s="447"/>
      <c r="J28" s="447"/>
      <c r="K28" s="447"/>
      <c r="L28" s="448"/>
      <c r="M28" s="453" t="s">
        <v>5072</v>
      </c>
      <c r="N28" s="326"/>
      <c r="O28" s="326"/>
      <c r="P28" s="326"/>
      <c r="Q28" s="326"/>
      <c r="R28" s="326"/>
      <c r="S28" s="326"/>
      <c r="T28" s="326"/>
      <c r="U28" s="326"/>
      <c r="V28" s="326"/>
      <c r="W28" s="326"/>
      <c r="X28" s="326"/>
      <c r="Y28" s="326"/>
      <c r="Z28" s="326"/>
      <c r="AA28" s="326"/>
      <c r="AB28" s="326"/>
      <c r="AC28" s="326"/>
      <c r="AD28" s="327"/>
      <c r="AG28"/>
      <c r="AH28"/>
      <c r="AI28" s="440" t="s">
        <v>5073</v>
      </c>
      <c r="AJ28" s="326"/>
      <c r="AK28" s="326"/>
    </row>
    <row r="29" spans="1:37" ht="72" customHeight="1">
      <c r="A29" s="195"/>
      <c r="B29" s="14"/>
      <c r="C29" s="454"/>
      <c r="D29" s="422"/>
      <c r="E29" s="422"/>
      <c r="F29" s="422"/>
      <c r="G29" s="422"/>
      <c r="H29" s="422"/>
      <c r="I29" s="422"/>
      <c r="J29" s="422"/>
      <c r="K29" s="422"/>
      <c r="L29" s="423"/>
      <c r="M29" s="449" t="s">
        <v>5074</v>
      </c>
      <c r="N29" s="326"/>
      <c r="O29" s="326"/>
      <c r="P29" s="326"/>
      <c r="Q29" s="326"/>
      <c r="R29" s="327"/>
      <c r="S29" s="449" t="s">
        <v>5075</v>
      </c>
      <c r="T29" s="326"/>
      <c r="U29" s="326"/>
      <c r="V29" s="326"/>
      <c r="W29" s="326"/>
      <c r="X29" s="327"/>
      <c r="Y29" s="449" t="s">
        <v>5076</v>
      </c>
      <c r="Z29" s="326"/>
      <c r="AA29" s="326"/>
      <c r="AB29" s="326"/>
      <c r="AC29" s="326"/>
      <c r="AD29" s="327"/>
      <c r="AG29" t="s">
        <v>5077</v>
      </c>
      <c r="AH29" t="s">
        <v>5078</v>
      </c>
      <c r="AI29" s="211" t="s">
        <v>5079</v>
      </c>
      <c r="AJ29" s="1" t="s">
        <v>5080</v>
      </c>
      <c r="AK29" s="212" t="s">
        <v>5081</v>
      </c>
    </row>
    <row r="30" spans="1:37" ht="15" customHeight="1">
      <c r="A30" s="195"/>
      <c r="B30" s="14"/>
      <c r="C30" s="213" t="s">
        <v>5009</v>
      </c>
      <c r="D30" s="444"/>
      <c r="E30" s="351"/>
      <c r="F30" s="351"/>
      <c r="G30" s="351"/>
      <c r="H30" s="351"/>
      <c r="I30" s="351"/>
      <c r="J30" s="351"/>
      <c r="K30" s="351"/>
      <c r="L30" s="352"/>
      <c r="M30" s="443"/>
      <c r="N30" s="351"/>
      <c r="O30" s="351"/>
      <c r="P30" s="351"/>
      <c r="Q30" s="351"/>
      <c r="R30" s="352"/>
      <c r="S30" s="443"/>
      <c r="T30" s="351"/>
      <c r="U30" s="351"/>
      <c r="V30" s="351"/>
      <c r="W30" s="351"/>
      <c r="X30" s="352"/>
      <c r="Y30" s="443"/>
      <c r="Z30" s="351"/>
      <c r="AA30" s="351"/>
      <c r="AB30" s="351"/>
      <c r="AC30" s="351"/>
      <c r="AD30" s="352"/>
      <c r="AG30">
        <f>IF(OR(COUNTA(D30:AD30)=0,COUNTA(D30:AD30)=4),0,1)</f>
        <v>0</v>
      </c>
      <c r="AH30">
        <f>IF(AND(COUNTBLANK($D30)=1,COUNTA(M30:AD30)&gt;0),1,0)</f>
        <v>0</v>
      </c>
      <c r="AI30" s="2">
        <f>IF(AG30=0,0,1)</f>
        <v>0</v>
      </c>
      <c r="AJ30" s="3" t="str">
        <f>IF(AI30=0,"",
IF(SUM($AI$30:AI30)=1,AK30,
IF($AI$150&gt;SUM($AI$30:AI30),_xlfn.CONCAT(", ",AK30),
IF($AI$150=SUM($AI$30:AI30),_xlfn.CONCAT(" y ",AK30)))))</f>
        <v/>
      </c>
      <c r="AK30" s="214">
        <v>1</v>
      </c>
    </row>
    <row r="31" spans="1:37" ht="15" customHeight="1">
      <c r="A31" s="195"/>
      <c r="B31" s="14"/>
      <c r="C31" s="213" t="s">
        <v>5011</v>
      </c>
      <c r="D31" s="444"/>
      <c r="E31" s="351"/>
      <c r="F31" s="351"/>
      <c r="G31" s="351"/>
      <c r="H31" s="351"/>
      <c r="I31" s="351"/>
      <c r="J31" s="351"/>
      <c r="K31" s="351"/>
      <c r="L31" s="352"/>
      <c r="M31" s="443"/>
      <c r="N31" s="351"/>
      <c r="O31" s="351"/>
      <c r="P31" s="351"/>
      <c r="Q31" s="351"/>
      <c r="R31" s="352"/>
      <c r="S31" s="443"/>
      <c r="T31" s="351"/>
      <c r="U31" s="351"/>
      <c r="V31" s="351"/>
      <c r="W31" s="351"/>
      <c r="X31" s="352"/>
      <c r="Y31" s="443"/>
      <c r="Z31" s="351"/>
      <c r="AA31" s="351"/>
      <c r="AB31" s="351"/>
      <c r="AC31" s="351"/>
      <c r="AD31" s="352"/>
      <c r="AG31">
        <f t="shared" ref="AG31:AG94" si="0">IF(OR(COUNTA(D31:AD31)=0,COUNTA(D31:AD31)=4),0,1)</f>
        <v>0</v>
      </c>
      <c r="AH31">
        <f t="shared" ref="AH31:AH94" si="1">IF(AND(COUNTBLANK($D31)=1,COUNTA(M31:AD31)&gt;0),1,0)</f>
        <v>0</v>
      </c>
      <c r="AI31" s="2">
        <f t="shared" ref="AI31:AI94" si="2">IF(AG31=0,0,1)</f>
        <v>0</v>
      </c>
      <c r="AJ31" s="3" t="str">
        <f>IF(AI31=0,"",
IF(SUM($AI$30:AI31)=1,AK31,
IF($AI$150&gt;SUM($AI$30:AI31),_xlfn.CONCAT(", ",AK31),
IF($AI$150=SUM($AI$30:AI31),_xlfn.CONCAT(" y ",AK31)))))</f>
        <v/>
      </c>
      <c r="AK31" s="214">
        <v>2</v>
      </c>
    </row>
    <row r="32" spans="1:37" ht="15" customHeight="1">
      <c r="A32" s="195"/>
      <c r="B32" s="14"/>
      <c r="C32" s="213" t="s">
        <v>5013</v>
      </c>
      <c r="D32" s="444"/>
      <c r="E32" s="351"/>
      <c r="F32" s="351"/>
      <c r="G32" s="351"/>
      <c r="H32" s="351"/>
      <c r="I32" s="351"/>
      <c r="J32" s="351"/>
      <c r="K32" s="351"/>
      <c r="L32" s="352"/>
      <c r="M32" s="443"/>
      <c r="N32" s="351"/>
      <c r="O32" s="351"/>
      <c r="P32" s="351"/>
      <c r="Q32" s="351"/>
      <c r="R32" s="352"/>
      <c r="S32" s="443"/>
      <c r="T32" s="351"/>
      <c r="U32" s="351"/>
      <c r="V32" s="351"/>
      <c r="W32" s="351"/>
      <c r="X32" s="352"/>
      <c r="Y32" s="443"/>
      <c r="Z32" s="351"/>
      <c r="AA32" s="351"/>
      <c r="AB32" s="351"/>
      <c r="AC32" s="351"/>
      <c r="AD32" s="352"/>
      <c r="AG32">
        <f t="shared" si="0"/>
        <v>0</v>
      </c>
      <c r="AH32">
        <f t="shared" si="1"/>
        <v>0</v>
      </c>
      <c r="AI32" s="2">
        <f t="shared" si="2"/>
        <v>0</v>
      </c>
      <c r="AJ32" s="3" t="str">
        <f>IF(AI32=0,"",
IF(SUM($AI$30:AI32)=1,AK32,
IF($AI$150&gt;SUM($AI$30:AI32),_xlfn.CONCAT(", ",AK32),
IF($AI$150=SUM($AI$30:AI32),_xlfn.CONCAT(" y ",AK32)))))</f>
        <v/>
      </c>
      <c r="AK32" s="214">
        <v>3</v>
      </c>
    </row>
    <row r="33" spans="1:37" ht="15" customHeight="1">
      <c r="A33" s="195"/>
      <c r="B33" s="14"/>
      <c r="C33" s="213" t="s">
        <v>5015</v>
      </c>
      <c r="D33" s="444"/>
      <c r="E33" s="351"/>
      <c r="F33" s="351"/>
      <c r="G33" s="351"/>
      <c r="H33" s="351"/>
      <c r="I33" s="351"/>
      <c r="J33" s="351"/>
      <c r="K33" s="351"/>
      <c r="L33" s="352"/>
      <c r="M33" s="443"/>
      <c r="N33" s="351"/>
      <c r="O33" s="351"/>
      <c r="P33" s="351"/>
      <c r="Q33" s="351"/>
      <c r="R33" s="352"/>
      <c r="S33" s="443"/>
      <c r="T33" s="351"/>
      <c r="U33" s="351"/>
      <c r="V33" s="351"/>
      <c r="W33" s="351"/>
      <c r="X33" s="352"/>
      <c r="Y33" s="443"/>
      <c r="Z33" s="351"/>
      <c r="AA33" s="351"/>
      <c r="AB33" s="351"/>
      <c r="AC33" s="351"/>
      <c r="AD33" s="352"/>
      <c r="AG33">
        <f t="shared" si="0"/>
        <v>0</v>
      </c>
      <c r="AH33">
        <f t="shared" si="1"/>
        <v>0</v>
      </c>
      <c r="AI33" s="2">
        <f t="shared" si="2"/>
        <v>0</v>
      </c>
      <c r="AJ33" s="3" t="str">
        <f>IF(AI33=0,"",
IF(SUM($AI$30:AI33)=1,AK33,
IF($AI$150&gt;SUM($AI$30:AI33),_xlfn.CONCAT(", ",AK33),
IF($AI$150=SUM($AI$30:AI33),_xlfn.CONCAT(" y ",AK33)))))</f>
        <v/>
      </c>
      <c r="AK33" s="214">
        <v>4</v>
      </c>
    </row>
    <row r="34" spans="1:37" ht="15" customHeight="1">
      <c r="A34" s="195"/>
      <c r="B34" s="14"/>
      <c r="C34" s="213" t="s">
        <v>5017</v>
      </c>
      <c r="D34" s="444"/>
      <c r="E34" s="351"/>
      <c r="F34" s="351"/>
      <c r="G34" s="351"/>
      <c r="H34" s="351"/>
      <c r="I34" s="351"/>
      <c r="J34" s="351"/>
      <c r="K34" s="351"/>
      <c r="L34" s="352"/>
      <c r="M34" s="443"/>
      <c r="N34" s="351"/>
      <c r="O34" s="351"/>
      <c r="P34" s="351"/>
      <c r="Q34" s="351"/>
      <c r="R34" s="352"/>
      <c r="S34" s="443"/>
      <c r="T34" s="351"/>
      <c r="U34" s="351"/>
      <c r="V34" s="351"/>
      <c r="W34" s="351"/>
      <c r="X34" s="352"/>
      <c r="Y34" s="443"/>
      <c r="Z34" s="351"/>
      <c r="AA34" s="351"/>
      <c r="AB34" s="351"/>
      <c r="AC34" s="351"/>
      <c r="AD34" s="352"/>
      <c r="AG34">
        <f t="shared" si="0"/>
        <v>0</v>
      </c>
      <c r="AH34">
        <f t="shared" si="1"/>
        <v>0</v>
      </c>
      <c r="AI34" s="2">
        <f t="shared" si="2"/>
        <v>0</v>
      </c>
      <c r="AJ34" s="3" t="str">
        <f>IF(AI34=0,"",
IF(SUM($AI$30:AI34)=1,AK34,
IF($AI$150&gt;SUM($AI$30:AI34),_xlfn.CONCAT(", ",AK34),
IF($AI$150=SUM($AI$30:AI34),_xlfn.CONCAT(" y ",AK34)))))</f>
        <v/>
      </c>
      <c r="AK34" s="214">
        <v>5</v>
      </c>
    </row>
    <row r="35" spans="1:37" ht="15" customHeight="1">
      <c r="A35" s="195"/>
      <c r="B35" s="14"/>
      <c r="C35" s="213" t="s">
        <v>5019</v>
      </c>
      <c r="D35" s="444"/>
      <c r="E35" s="351"/>
      <c r="F35" s="351"/>
      <c r="G35" s="351"/>
      <c r="H35" s="351"/>
      <c r="I35" s="351"/>
      <c r="J35" s="351"/>
      <c r="K35" s="351"/>
      <c r="L35" s="352"/>
      <c r="M35" s="443"/>
      <c r="N35" s="351"/>
      <c r="O35" s="351"/>
      <c r="P35" s="351"/>
      <c r="Q35" s="351"/>
      <c r="R35" s="352"/>
      <c r="S35" s="443"/>
      <c r="T35" s="351"/>
      <c r="U35" s="351"/>
      <c r="V35" s="351"/>
      <c r="W35" s="351"/>
      <c r="X35" s="352"/>
      <c r="Y35" s="443"/>
      <c r="Z35" s="351"/>
      <c r="AA35" s="351"/>
      <c r="AB35" s="351"/>
      <c r="AC35" s="351"/>
      <c r="AD35" s="352"/>
      <c r="AG35">
        <f t="shared" si="0"/>
        <v>0</v>
      </c>
      <c r="AH35">
        <f t="shared" si="1"/>
        <v>0</v>
      </c>
      <c r="AI35" s="2">
        <f t="shared" si="2"/>
        <v>0</v>
      </c>
      <c r="AJ35" s="3" t="str">
        <f>IF(AI35=0,"",
IF(SUM($AI$30:AI35)=1,AK35,
IF($AI$150&gt;SUM($AI$30:AI35),_xlfn.CONCAT(", ",AK35),
IF($AI$150=SUM($AI$30:AI35),_xlfn.CONCAT(" y ",AK35)))))</f>
        <v/>
      </c>
      <c r="AK35" s="214">
        <v>6</v>
      </c>
    </row>
    <row r="36" spans="1:37" ht="15" customHeight="1">
      <c r="A36" s="195"/>
      <c r="B36" s="14"/>
      <c r="C36" s="213" t="s">
        <v>5021</v>
      </c>
      <c r="D36" s="444"/>
      <c r="E36" s="351"/>
      <c r="F36" s="351"/>
      <c r="G36" s="351"/>
      <c r="H36" s="351"/>
      <c r="I36" s="351"/>
      <c r="J36" s="351"/>
      <c r="K36" s="351"/>
      <c r="L36" s="352"/>
      <c r="M36" s="443"/>
      <c r="N36" s="351"/>
      <c r="O36" s="351"/>
      <c r="P36" s="351"/>
      <c r="Q36" s="351"/>
      <c r="R36" s="352"/>
      <c r="S36" s="443"/>
      <c r="T36" s="351"/>
      <c r="U36" s="351"/>
      <c r="V36" s="351"/>
      <c r="W36" s="351"/>
      <c r="X36" s="352"/>
      <c r="Y36" s="443"/>
      <c r="Z36" s="351"/>
      <c r="AA36" s="351"/>
      <c r="AB36" s="351"/>
      <c r="AC36" s="351"/>
      <c r="AD36" s="352"/>
      <c r="AG36">
        <f t="shared" si="0"/>
        <v>0</v>
      </c>
      <c r="AH36">
        <f t="shared" si="1"/>
        <v>0</v>
      </c>
      <c r="AI36" s="2">
        <f t="shared" si="2"/>
        <v>0</v>
      </c>
      <c r="AJ36" s="3" t="str">
        <f>IF(AI36=0,"",
IF(SUM($AI$30:AI36)=1,AK36,
IF($AI$150&gt;SUM($AI$30:AI36),_xlfn.CONCAT(", ",AK36),
IF($AI$150=SUM($AI$30:AI36),_xlfn.CONCAT(" y ",AK36)))))</f>
        <v/>
      </c>
      <c r="AK36" s="214">
        <v>7</v>
      </c>
    </row>
    <row r="37" spans="1:37" ht="15" customHeight="1">
      <c r="A37" s="195"/>
      <c r="B37" s="14"/>
      <c r="C37" s="213" t="s">
        <v>5023</v>
      </c>
      <c r="D37" s="444"/>
      <c r="E37" s="351"/>
      <c r="F37" s="351"/>
      <c r="G37" s="351"/>
      <c r="H37" s="351"/>
      <c r="I37" s="351"/>
      <c r="J37" s="351"/>
      <c r="K37" s="351"/>
      <c r="L37" s="352"/>
      <c r="M37" s="443"/>
      <c r="N37" s="351"/>
      <c r="O37" s="351"/>
      <c r="P37" s="351"/>
      <c r="Q37" s="351"/>
      <c r="R37" s="352"/>
      <c r="S37" s="443"/>
      <c r="T37" s="351"/>
      <c r="U37" s="351"/>
      <c r="V37" s="351"/>
      <c r="W37" s="351"/>
      <c r="X37" s="352"/>
      <c r="Y37" s="443"/>
      <c r="Z37" s="351"/>
      <c r="AA37" s="351"/>
      <c r="AB37" s="351"/>
      <c r="AC37" s="351"/>
      <c r="AD37" s="352"/>
      <c r="AG37">
        <f t="shared" si="0"/>
        <v>0</v>
      </c>
      <c r="AH37">
        <f t="shared" si="1"/>
        <v>0</v>
      </c>
      <c r="AI37" s="2">
        <f t="shared" si="2"/>
        <v>0</v>
      </c>
      <c r="AJ37" s="3" t="str">
        <f>IF(AI37=0,"",
IF(SUM($AI$30:AI37)=1,AK37,
IF($AI$150&gt;SUM($AI$30:AI37),_xlfn.CONCAT(", ",AK37),
IF($AI$150=SUM($AI$30:AI37),_xlfn.CONCAT(" y ",AK37)))))</f>
        <v/>
      </c>
      <c r="AK37" s="214">
        <v>8</v>
      </c>
    </row>
    <row r="38" spans="1:37" ht="15" customHeight="1">
      <c r="A38" s="195"/>
      <c r="B38" s="14"/>
      <c r="C38" s="213" t="s">
        <v>5025</v>
      </c>
      <c r="D38" s="444"/>
      <c r="E38" s="351"/>
      <c r="F38" s="351"/>
      <c r="G38" s="351"/>
      <c r="H38" s="351"/>
      <c r="I38" s="351"/>
      <c r="J38" s="351"/>
      <c r="K38" s="351"/>
      <c r="L38" s="352"/>
      <c r="M38" s="443"/>
      <c r="N38" s="351"/>
      <c r="O38" s="351"/>
      <c r="P38" s="351"/>
      <c r="Q38" s="351"/>
      <c r="R38" s="352"/>
      <c r="S38" s="443"/>
      <c r="T38" s="351"/>
      <c r="U38" s="351"/>
      <c r="V38" s="351"/>
      <c r="W38" s="351"/>
      <c r="X38" s="352"/>
      <c r="Y38" s="443"/>
      <c r="Z38" s="351"/>
      <c r="AA38" s="351"/>
      <c r="AB38" s="351"/>
      <c r="AC38" s="351"/>
      <c r="AD38" s="352"/>
      <c r="AG38">
        <f t="shared" si="0"/>
        <v>0</v>
      </c>
      <c r="AH38">
        <f t="shared" si="1"/>
        <v>0</v>
      </c>
      <c r="AI38" s="2">
        <f t="shared" si="2"/>
        <v>0</v>
      </c>
      <c r="AJ38" s="3" t="str">
        <f>IF(AI38=0,"",
IF(SUM($AI$30:AI38)=1,AK38,
IF($AI$150&gt;SUM($AI$30:AI38),_xlfn.CONCAT(", ",AK38),
IF($AI$150=SUM($AI$30:AI38),_xlfn.CONCAT(" y ",AK38)))))</f>
        <v/>
      </c>
      <c r="AK38" s="214">
        <v>9</v>
      </c>
    </row>
    <row r="39" spans="1:37" ht="15" customHeight="1">
      <c r="A39" s="195"/>
      <c r="B39" s="14"/>
      <c r="C39" s="213" t="s">
        <v>5026</v>
      </c>
      <c r="D39" s="444"/>
      <c r="E39" s="351"/>
      <c r="F39" s="351"/>
      <c r="G39" s="351"/>
      <c r="H39" s="351"/>
      <c r="I39" s="351"/>
      <c r="J39" s="351"/>
      <c r="K39" s="351"/>
      <c r="L39" s="352"/>
      <c r="M39" s="443"/>
      <c r="N39" s="351"/>
      <c r="O39" s="351"/>
      <c r="P39" s="351"/>
      <c r="Q39" s="351"/>
      <c r="R39" s="352"/>
      <c r="S39" s="443"/>
      <c r="T39" s="351"/>
      <c r="U39" s="351"/>
      <c r="V39" s="351"/>
      <c r="W39" s="351"/>
      <c r="X39" s="352"/>
      <c r="Y39" s="443"/>
      <c r="Z39" s="351"/>
      <c r="AA39" s="351"/>
      <c r="AB39" s="351"/>
      <c r="AC39" s="351"/>
      <c r="AD39" s="352"/>
      <c r="AG39">
        <f t="shared" si="0"/>
        <v>0</v>
      </c>
      <c r="AH39">
        <f t="shared" si="1"/>
        <v>0</v>
      </c>
      <c r="AI39" s="2">
        <f t="shared" si="2"/>
        <v>0</v>
      </c>
      <c r="AJ39" s="3" t="str">
        <f>IF(AI39=0,"",
IF(SUM($AI$30:AI39)=1,AK39,
IF($AI$150&gt;SUM($AI$30:AI39),_xlfn.CONCAT(", ",AK39),
IF($AI$150=SUM($AI$30:AI39),_xlfn.CONCAT(" y ",AK39)))))</f>
        <v/>
      </c>
      <c r="AK39" s="214">
        <v>10</v>
      </c>
    </row>
    <row r="40" spans="1:37" ht="15" customHeight="1">
      <c r="A40" s="195"/>
      <c r="B40" s="14"/>
      <c r="C40" s="213" t="s">
        <v>5028</v>
      </c>
      <c r="D40" s="444"/>
      <c r="E40" s="351"/>
      <c r="F40" s="351"/>
      <c r="G40" s="351"/>
      <c r="H40" s="351"/>
      <c r="I40" s="351"/>
      <c r="J40" s="351"/>
      <c r="K40" s="351"/>
      <c r="L40" s="352"/>
      <c r="M40" s="443"/>
      <c r="N40" s="351"/>
      <c r="O40" s="351"/>
      <c r="P40" s="351"/>
      <c r="Q40" s="351"/>
      <c r="R40" s="352"/>
      <c r="S40" s="443"/>
      <c r="T40" s="351"/>
      <c r="U40" s="351"/>
      <c r="V40" s="351"/>
      <c r="W40" s="351"/>
      <c r="X40" s="352"/>
      <c r="Y40" s="443"/>
      <c r="Z40" s="351"/>
      <c r="AA40" s="351"/>
      <c r="AB40" s="351"/>
      <c r="AC40" s="351"/>
      <c r="AD40" s="352"/>
      <c r="AG40">
        <f t="shared" si="0"/>
        <v>0</v>
      </c>
      <c r="AH40">
        <f t="shared" si="1"/>
        <v>0</v>
      </c>
      <c r="AI40" s="2">
        <f t="shared" si="2"/>
        <v>0</v>
      </c>
      <c r="AJ40" s="3" t="str">
        <f>IF(AI40=0,"",
IF(SUM($AI$30:AI40)=1,AK40,
IF($AI$150&gt;SUM($AI$30:AI40),_xlfn.CONCAT(", ",AK40),
IF($AI$150=SUM($AI$30:AI40),_xlfn.CONCAT(" y ",AK40)))))</f>
        <v/>
      </c>
      <c r="AK40" s="214">
        <v>11</v>
      </c>
    </row>
    <row r="41" spans="1:37" ht="15" customHeight="1">
      <c r="A41" s="195"/>
      <c r="B41" s="14"/>
      <c r="C41" s="213" t="s">
        <v>5029</v>
      </c>
      <c r="D41" s="444"/>
      <c r="E41" s="351"/>
      <c r="F41" s="351"/>
      <c r="G41" s="351"/>
      <c r="H41" s="351"/>
      <c r="I41" s="351"/>
      <c r="J41" s="351"/>
      <c r="K41" s="351"/>
      <c r="L41" s="352"/>
      <c r="M41" s="443"/>
      <c r="N41" s="351"/>
      <c r="O41" s="351"/>
      <c r="P41" s="351"/>
      <c r="Q41" s="351"/>
      <c r="R41" s="352"/>
      <c r="S41" s="443"/>
      <c r="T41" s="351"/>
      <c r="U41" s="351"/>
      <c r="V41" s="351"/>
      <c r="W41" s="351"/>
      <c r="X41" s="352"/>
      <c r="Y41" s="443"/>
      <c r="Z41" s="351"/>
      <c r="AA41" s="351"/>
      <c r="AB41" s="351"/>
      <c r="AC41" s="351"/>
      <c r="AD41" s="352"/>
      <c r="AG41">
        <f t="shared" si="0"/>
        <v>0</v>
      </c>
      <c r="AH41">
        <f t="shared" si="1"/>
        <v>0</v>
      </c>
      <c r="AI41" s="2">
        <f t="shared" si="2"/>
        <v>0</v>
      </c>
      <c r="AJ41" s="3" t="str">
        <f>IF(AI41=0,"",
IF(SUM($AI$30:AI41)=1,AK41,
IF($AI$150&gt;SUM($AI$30:AI41),_xlfn.CONCAT(", ",AK41),
IF($AI$150=SUM($AI$30:AI41),_xlfn.CONCAT(" y ",AK41)))))</f>
        <v/>
      </c>
      <c r="AK41" s="214">
        <v>12</v>
      </c>
    </row>
    <row r="42" spans="1:37" ht="15" customHeight="1">
      <c r="A42" s="195"/>
      <c r="B42" s="14"/>
      <c r="C42" s="213" t="s">
        <v>5030</v>
      </c>
      <c r="D42" s="444"/>
      <c r="E42" s="351"/>
      <c r="F42" s="351"/>
      <c r="G42" s="351"/>
      <c r="H42" s="351"/>
      <c r="I42" s="351"/>
      <c r="J42" s="351"/>
      <c r="K42" s="351"/>
      <c r="L42" s="352"/>
      <c r="M42" s="443"/>
      <c r="N42" s="351"/>
      <c r="O42" s="351"/>
      <c r="P42" s="351"/>
      <c r="Q42" s="351"/>
      <c r="R42" s="352"/>
      <c r="S42" s="443"/>
      <c r="T42" s="351"/>
      <c r="U42" s="351"/>
      <c r="V42" s="351"/>
      <c r="W42" s="351"/>
      <c r="X42" s="352"/>
      <c r="Y42" s="443"/>
      <c r="Z42" s="351"/>
      <c r="AA42" s="351"/>
      <c r="AB42" s="351"/>
      <c r="AC42" s="351"/>
      <c r="AD42" s="352"/>
      <c r="AG42">
        <f t="shared" si="0"/>
        <v>0</v>
      </c>
      <c r="AH42">
        <f t="shared" si="1"/>
        <v>0</v>
      </c>
      <c r="AI42" s="2">
        <f t="shared" si="2"/>
        <v>0</v>
      </c>
      <c r="AJ42" s="3" t="str">
        <f>IF(AI42=0,"",
IF(SUM($AI$30:AI42)=1,AK42,
IF($AI$150&gt;SUM($AI$30:AI42),_xlfn.CONCAT(", ",AK42),
IF($AI$150=SUM($AI$30:AI42),_xlfn.CONCAT(" y ",AK42)))))</f>
        <v/>
      </c>
      <c r="AK42" s="214">
        <v>13</v>
      </c>
    </row>
    <row r="43" spans="1:37" ht="15" customHeight="1">
      <c r="A43" s="195"/>
      <c r="B43" s="14"/>
      <c r="C43" s="213" t="s">
        <v>5031</v>
      </c>
      <c r="D43" s="444"/>
      <c r="E43" s="351"/>
      <c r="F43" s="351"/>
      <c r="G43" s="351"/>
      <c r="H43" s="351"/>
      <c r="I43" s="351"/>
      <c r="J43" s="351"/>
      <c r="K43" s="351"/>
      <c r="L43" s="352"/>
      <c r="M43" s="443"/>
      <c r="N43" s="351"/>
      <c r="O43" s="351"/>
      <c r="P43" s="351"/>
      <c r="Q43" s="351"/>
      <c r="R43" s="352"/>
      <c r="S43" s="443"/>
      <c r="T43" s="351"/>
      <c r="U43" s="351"/>
      <c r="V43" s="351"/>
      <c r="W43" s="351"/>
      <c r="X43" s="352"/>
      <c r="Y43" s="443"/>
      <c r="Z43" s="351"/>
      <c r="AA43" s="351"/>
      <c r="AB43" s="351"/>
      <c r="AC43" s="351"/>
      <c r="AD43" s="352"/>
      <c r="AG43">
        <f t="shared" si="0"/>
        <v>0</v>
      </c>
      <c r="AH43">
        <f t="shared" si="1"/>
        <v>0</v>
      </c>
      <c r="AI43" s="2">
        <f t="shared" si="2"/>
        <v>0</v>
      </c>
      <c r="AJ43" s="3" t="str">
        <f>IF(AI43=0,"",
IF(SUM($AI$30:AI43)=1,AK43,
IF($AI$150&gt;SUM($AI$30:AI43),_xlfn.CONCAT(", ",AK43),
IF($AI$150=SUM($AI$30:AI43),_xlfn.CONCAT(" y ",AK43)))))</f>
        <v/>
      </c>
      <c r="AK43" s="214">
        <v>14</v>
      </c>
    </row>
    <row r="44" spans="1:37" ht="15" customHeight="1">
      <c r="A44" s="195"/>
      <c r="B44" s="14"/>
      <c r="C44" s="213" t="s">
        <v>5032</v>
      </c>
      <c r="D44" s="444"/>
      <c r="E44" s="351"/>
      <c r="F44" s="351"/>
      <c r="G44" s="351"/>
      <c r="H44" s="351"/>
      <c r="I44" s="351"/>
      <c r="J44" s="351"/>
      <c r="K44" s="351"/>
      <c r="L44" s="352"/>
      <c r="M44" s="443"/>
      <c r="N44" s="351"/>
      <c r="O44" s="351"/>
      <c r="P44" s="351"/>
      <c r="Q44" s="351"/>
      <c r="R44" s="352"/>
      <c r="S44" s="443"/>
      <c r="T44" s="351"/>
      <c r="U44" s="351"/>
      <c r="V44" s="351"/>
      <c r="W44" s="351"/>
      <c r="X44" s="352"/>
      <c r="Y44" s="443"/>
      <c r="Z44" s="351"/>
      <c r="AA44" s="351"/>
      <c r="AB44" s="351"/>
      <c r="AC44" s="351"/>
      <c r="AD44" s="352"/>
      <c r="AG44">
        <f t="shared" si="0"/>
        <v>0</v>
      </c>
      <c r="AH44">
        <f t="shared" si="1"/>
        <v>0</v>
      </c>
      <c r="AI44" s="2">
        <f t="shared" si="2"/>
        <v>0</v>
      </c>
      <c r="AJ44" s="3" t="str">
        <f>IF(AI44=0,"",
IF(SUM($AI$30:AI44)=1,AK44,
IF($AI$150&gt;SUM($AI$30:AI44),_xlfn.CONCAT(", ",AK44),
IF($AI$150=SUM($AI$30:AI44),_xlfn.CONCAT(" y ",AK44)))))</f>
        <v/>
      </c>
      <c r="AK44" s="214">
        <v>15</v>
      </c>
    </row>
    <row r="45" spans="1:37" ht="15" customHeight="1">
      <c r="A45" s="195"/>
      <c r="B45" s="14"/>
      <c r="C45" s="213" t="s">
        <v>5033</v>
      </c>
      <c r="D45" s="444"/>
      <c r="E45" s="351"/>
      <c r="F45" s="351"/>
      <c r="G45" s="351"/>
      <c r="H45" s="351"/>
      <c r="I45" s="351"/>
      <c r="J45" s="351"/>
      <c r="K45" s="351"/>
      <c r="L45" s="352"/>
      <c r="M45" s="443"/>
      <c r="N45" s="351"/>
      <c r="O45" s="351"/>
      <c r="P45" s="351"/>
      <c r="Q45" s="351"/>
      <c r="R45" s="352"/>
      <c r="S45" s="443"/>
      <c r="T45" s="351"/>
      <c r="U45" s="351"/>
      <c r="V45" s="351"/>
      <c r="W45" s="351"/>
      <c r="X45" s="352"/>
      <c r="Y45" s="443"/>
      <c r="Z45" s="351"/>
      <c r="AA45" s="351"/>
      <c r="AB45" s="351"/>
      <c r="AC45" s="351"/>
      <c r="AD45" s="352"/>
      <c r="AG45">
        <f t="shared" si="0"/>
        <v>0</v>
      </c>
      <c r="AH45">
        <f t="shared" si="1"/>
        <v>0</v>
      </c>
      <c r="AI45" s="2">
        <f t="shared" si="2"/>
        <v>0</v>
      </c>
      <c r="AJ45" s="3" t="str">
        <f>IF(AI45=0,"",
IF(SUM($AI$30:AI45)=1,AK45,
IF($AI$150&gt;SUM($AI$30:AI45),_xlfn.CONCAT(", ",AK45),
IF($AI$150=SUM($AI$30:AI45),_xlfn.CONCAT(" y ",AK45)))))</f>
        <v/>
      </c>
      <c r="AK45" s="214">
        <v>16</v>
      </c>
    </row>
    <row r="46" spans="1:37" ht="15" customHeight="1">
      <c r="A46" s="195"/>
      <c r="B46" s="14"/>
      <c r="C46" s="213" t="s">
        <v>5034</v>
      </c>
      <c r="D46" s="444"/>
      <c r="E46" s="351"/>
      <c r="F46" s="351"/>
      <c r="G46" s="351"/>
      <c r="H46" s="351"/>
      <c r="I46" s="351"/>
      <c r="J46" s="351"/>
      <c r="K46" s="351"/>
      <c r="L46" s="352"/>
      <c r="M46" s="443"/>
      <c r="N46" s="351"/>
      <c r="O46" s="351"/>
      <c r="P46" s="351"/>
      <c r="Q46" s="351"/>
      <c r="R46" s="352"/>
      <c r="S46" s="443"/>
      <c r="T46" s="351"/>
      <c r="U46" s="351"/>
      <c r="V46" s="351"/>
      <c r="W46" s="351"/>
      <c r="X46" s="352"/>
      <c r="Y46" s="443"/>
      <c r="Z46" s="351"/>
      <c r="AA46" s="351"/>
      <c r="AB46" s="351"/>
      <c r="AC46" s="351"/>
      <c r="AD46" s="352"/>
      <c r="AG46">
        <f t="shared" si="0"/>
        <v>0</v>
      </c>
      <c r="AH46">
        <f t="shared" si="1"/>
        <v>0</v>
      </c>
      <c r="AI46" s="2">
        <f t="shared" si="2"/>
        <v>0</v>
      </c>
      <c r="AJ46" s="3" t="str">
        <f>IF(AI46=0,"",
IF(SUM($AI$30:AI46)=1,AK46,
IF($AI$150&gt;SUM($AI$30:AI46),_xlfn.CONCAT(", ",AK46),
IF($AI$150=SUM($AI$30:AI46),_xlfn.CONCAT(" y ",AK46)))))</f>
        <v/>
      </c>
      <c r="AK46" s="214">
        <v>17</v>
      </c>
    </row>
    <row r="47" spans="1:37" ht="15" customHeight="1">
      <c r="A47" s="195"/>
      <c r="B47" s="14"/>
      <c r="C47" s="213" t="s">
        <v>5035</v>
      </c>
      <c r="D47" s="444"/>
      <c r="E47" s="351"/>
      <c r="F47" s="351"/>
      <c r="G47" s="351"/>
      <c r="H47" s="351"/>
      <c r="I47" s="351"/>
      <c r="J47" s="351"/>
      <c r="K47" s="351"/>
      <c r="L47" s="352"/>
      <c r="M47" s="443"/>
      <c r="N47" s="351"/>
      <c r="O47" s="351"/>
      <c r="P47" s="351"/>
      <c r="Q47" s="351"/>
      <c r="R47" s="352"/>
      <c r="S47" s="443"/>
      <c r="T47" s="351"/>
      <c r="U47" s="351"/>
      <c r="V47" s="351"/>
      <c r="W47" s="351"/>
      <c r="X47" s="352"/>
      <c r="Y47" s="443"/>
      <c r="Z47" s="351"/>
      <c r="AA47" s="351"/>
      <c r="AB47" s="351"/>
      <c r="AC47" s="351"/>
      <c r="AD47" s="352"/>
      <c r="AG47">
        <f t="shared" si="0"/>
        <v>0</v>
      </c>
      <c r="AH47">
        <f t="shared" si="1"/>
        <v>0</v>
      </c>
      <c r="AI47" s="2">
        <f t="shared" si="2"/>
        <v>0</v>
      </c>
      <c r="AJ47" s="3" t="str">
        <f>IF(AI47=0,"",
IF(SUM($AI$30:AI47)=1,AK47,
IF($AI$150&gt;SUM($AI$30:AI47),_xlfn.CONCAT(", ",AK47),
IF($AI$150=SUM($AI$30:AI47),_xlfn.CONCAT(" y ",AK47)))))</f>
        <v/>
      </c>
      <c r="AK47" s="214">
        <v>18</v>
      </c>
    </row>
    <row r="48" spans="1:37" ht="15" customHeight="1">
      <c r="A48" s="195"/>
      <c r="B48" s="14"/>
      <c r="C48" s="213" t="s">
        <v>5036</v>
      </c>
      <c r="D48" s="444"/>
      <c r="E48" s="351"/>
      <c r="F48" s="351"/>
      <c r="G48" s="351"/>
      <c r="H48" s="351"/>
      <c r="I48" s="351"/>
      <c r="J48" s="351"/>
      <c r="K48" s="351"/>
      <c r="L48" s="352"/>
      <c r="M48" s="443"/>
      <c r="N48" s="351"/>
      <c r="O48" s="351"/>
      <c r="P48" s="351"/>
      <c r="Q48" s="351"/>
      <c r="R48" s="352"/>
      <c r="S48" s="443"/>
      <c r="T48" s="351"/>
      <c r="U48" s="351"/>
      <c r="V48" s="351"/>
      <c r="W48" s="351"/>
      <c r="X48" s="352"/>
      <c r="Y48" s="443"/>
      <c r="Z48" s="351"/>
      <c r="AA48" s="351"/>
      <c r="AB48" s="351"/>
      <c r="AC48" s="351"/>
      <c r="AD48" s="352"/>
      <c r="AG48">
        <f t="shared" si="0"/>
        <v>0</v>
      </c>
      <c r="AH48">
        <f t="shared" si="1"/>
        <v>0</v>
      </c>
      <c r="AI48" s="2">
        <f t="shared" si="2"/>
        <v>0</v>
      </c>
      <c r="AJ48" s="3" t="str">
        <f>IF(AI48=0,"",
IF(SUM($AI$30:AI48)=1,AK48,
IF($AI$150&gt;SUM($AI$30:AI48),_xlfn.CONCAT(", ",AK48),
IF($AI$150=SUM($AI$30:AI48),_xlfn.CONCAT(" y ",AK48)))))</f>
        <v/>
      </c>
      <c r="AK48" s="214">
        <v>19</v>
      </c>
    </row>
    <row r="49" spans="1:37" ht="15" customHeight="1">
      <c r="A49" s="195"/>
      <c r="B49" s="14"/>
      <c r="C49" s="213" t="s">
        <v>5037</v>
      </c>
      <c r="D49" s="444"/>
      <c r="E49" s="351"/>
      <c r="F49" s="351"/>
      <c r="G49" s="351"/>
      <c r="H49" s="351"/>
      <c r="I49" s="351"/>
      <c r="J49" s="351"/>
      <c r="K49" s="351"/>
      <c r="L49" s="352"/>
      <c r="M49" s="443"/>
      <c r="N49" s="351"/>
      <c r="O49" s="351"/>
      <c r="P49" s="351"/>
      <c r="Q49" s="351"/>
      <c r="R49" s="352"/>
      <c r="S49" s="443"/>
      <c r="T49" s="351"/>
      <c r="U49" s="351"/>
      <c r="V49" s="351"/>
      <c r="W49" s="351"/>
      <c r="X49" s="352"/>
      <c r="Y49" s="443"/>
      <c r="Z49" s="351"/>
      <c r="AA49" s="351"/>
      <c r="AB49" s="351"/>
      <c r="AC49" s="351"/>
      <c r="AD49" s="352"/>
      <c r="AG49">
        <f t="shared" si="0"/>
        <v>0</v>
      </c>
      <c r="AH49">
        <f t="shared" si="1"/>
        <v>0</v>
      </c>
      <c r="AI49" s="2">
        <f t="shared" si="2"/>
        <v>0</v>
      </c>
      <c r="AJ49" s="3" t="str">
        <f>IF(AI49=0,"",
IF(SUM($AI$30:AI49)=1,AK49,
IF($AI$150&gt;SUM($AI$30:AI49),_xlfn.CONCAT(", ",AK49),
IF($AI$150=SUM($AI$30:AI49),_xlfn.CONCAT(" y ",AK49)))))</f>
        <v/>
      </c>
      <c r="AK49" s="214">
        <v>20</v>
      </c>
    </row>
    <row r="50" spans="1:37" ht="15" customHeight="1">
      <c r="A50" s="195"/>
      <c r="B50" s="14"/>
      <c r="C50" s="213" t="s">
        <v>5038</v>
      </c>
      <c r="D50" s="444"/>
      <c r="E50" s="351"/>
      <c r="F50" s="351"/>
      <c r="G50" s="351"/>
      <c r="H50" s="351"/>
      <c r="I50" s="351"/>
      <c r="J50" s="351"/>
      <c r="K50" s="351"/>
      <c r="L50" s="352"/>
      <c r="M50" s="443"/>
      <c r="N50" s="351"/>
      <c r="O50" s="351"/>
      <c r="P50" s="351"/>
      <c r="Q50" s="351"/>
      <c r="R50" s="352"/>
      <c r="S50" s="443"/>
      <c r="T50" s="351"/>
      <c r="U50" s="351"/>
      <c r="V50" s="351"/>
      <c r="W50" s="351"/>
      <c r="X50" s="352"/>
      <c r="Y50" s="443"/>
      <c r="Z50" s="351"/>
      <c r="AA50" s="351"/>
      <c r="AB50" s="351"/>
      <c r="AC50" s="351"/>
      <c r="AD50" s="352"/>
      <c r="AG50">
        <f t="shared" si="0"/>
        <v>0</v>
      </c>
      <c r="AH50">
        <f t="shared" si="1"/>
        <v>0</v>
      </c>
      <c r="AI50" s="2">
        <f t="shared" si="2"/>
        <v>0</v>
      </c>
      <c r="AJ50" s="3" t="str">
        <f>IF(AI50=0,"",
IF(SUM($AI$30:AI50)=1,AK50,
IF($AI$150&gt;SUM($AI$30:AI50),_xlfn.CONCAT(", ",AK50),
IF($AI$150=SUM($AI$30:AI50),_xlfn.CONCAT(" y ",AK50)))))</f>
        <v/>
      </c>
      <c r="AK50" s="214">
        <v>21</v>
      </c>
    </row>
    <row r="51" spans="1:37" ht="15" customHeight="1">
      <c r="A51" s="195"/>
      <c r="B51" s="14"/>
      <c r="C51" s="213" t="s">
        <v>5039</v>
      </c>
      <c r="D51" s="444"/>
      <c r="E51" s="351"/>
      <c r="F51" s="351"/>
      <c r="G51" s="351"/>
      <c r="H51" s="351"/>
      <c r="I51" s="351"/>
      <c r="J51" s="351"/>
      <c r="K51" s="351"/>
      <c r="L51" s="352"/>
      <c r="M51" s="443"/>
      <c r="N51" s="351"/>
      <c r="O51" s="351"/>
      <c r="P51" s="351"/>
      <c r="Q51" s="351"/>
      <c r="R51" s="352"/>
      <c r="S51" s="443"/>
      <c r="T51" s="351"/>
      <c r="U51" s="351"/>
      <c r="V51" s="351"/>
      <c r="W51" s="351"/>
      <c r="X51" s="352"/>
      <c r="Y51" s="443"/>
      <c r="Z51" s="351"/>
      <c r="AA51" s="351"/>
      <c r="AB51" s="351"/>
      <c r="AC51" s="351"/>
      <c r="AD51" s="352"/>
      <c r="AG51">
        <f t="shared" si="0"/>
        <v>0</v>
      </c>
      <c r="AH51">
        <f t="shared" si="1"/>
        <v>0</v>
      </c>
      <c r="AI51" s="2">
        <f t="shared" si="2"/>
        <v>0</v>
      </c>
      <c r="AJ51" s="3" t="str">
        <f>IF(AI51=0,"",
IF(SUM($AI$30:AI51)=1,AK51,
IF($AI$150&gt;SUM($AI$30:AI51),_xlfn.CONCAT(", ",AK51),
IF($AI$150=SUM($AI$30:AI51),_xlfn.CONCAT(" y ",AK51)))))</f>
        <v/>
      </c>
      <c r="AK51" s="214">
        <v>22</v>
      </c>
    </row>
    <row r="52" spans="1:37" ht="15" customHeight="1">
      <c r="A52" s="195"/>
      <c r="B52" s="14"/>
      <c r="C52" s="213" t="s">
        <v>5040</v>
      </c>
      <c r="D52" s="444"/>
      <c r="E52" s="351"/>
      <c r="F52" s="351"/>
      <c r="G52" s="351"/>
      <c r="H52" s="351"/>
      <c r="I52" s="351"/>
      <c r="J52" s="351"/>
      <c r="K52" s="351"/>
      <c r="L52" s="352"/>
      <c r="M52" s="443"/>
      <c r="N52" s="351"/>
      <c r="O52" s="351"/>
      <c r="P52" s="351"/>
      <c r="Q52" s="351"/>
      <c r="R52" s="352"/>
      <c r="S52" s="443"/>
      <c r="T52" s="351"/>
      <c r="U52" s="351"/>
      <c r="V52" s="351"/>
      <c r="W52" s="351"/>
      <c r="X52" s="352"/>
      <c r="Y52" s="443"/>
      <c r="Z52" s="351"/>
      <c r="AA52" s="351"/>
      <c r="AB52" s="351"/>
      <c r="AC52" s="351"/>
      <c r="AD52" s="352"/>
      <c r="AG52">
        <f t="shared" si="0"/>
        <v>0</v>
      </c>
      <c r="AH52">
        <f t="shared" si="1"/>
        <v>0</v>
      </c>
      <c r="AI52" s="2">
        <f t="shared" si="2"/>
        <v>0</v>
      </c>
      <c r="AJ52" s="3" t="str">
        <f>IF(AI52=0,"",
IF(SUM($AI$30:AI52)=1,AK52,
IF($AI$150&gt;SUM($AI$30:AI52),_xlfn.CONCAT(", ",AK52),
IF($AI$150=SUM($AI$30:AI52),_xlfn.CONCAT(" y ",AK52)))))</f>
        <v/>
      </c>
      <c r="AK52" s="214">
        <v>23</v>
      </c>
    </row>
    <row r="53" spans="1:37" ht="15" customHeight="1">
      <c r="A53" s="195"/>
      <c r="B53" s="14"/>
      <c r="C53" s="213" t="s">
        <v>5041</v>
      </c>
      <c r="D53" s="444"/>
      <c r="E53" s="351"/>
      <c r="F53" s="351"/>
      <c r="G53" s="351"/>
      <c r="H53" s="351"/>
      <c r="I53" s="351"/>
      <c r="J53" s="351"/>
      <c r="K53" s="351"/>
      <c r="L53" s="352"/>
      <c r="M53" s="443"/>
      <c r="N53" s="351"/>
      <c r="O53" s="351"/>
      <c r="P53" s="351"/>
      <c r="Q53" s="351"/>
      <c r="R53" s="352"/>
      <c r="S53" s="443"/>
      <c r="T53" s="351"/>
      <c r="U53" s="351"/>
      <c r="V53" s="351"/>
      <c r="W53" s="351"/>
      <c r="X53" s="352"/>
      <c r="Y53" s="443"/>
      <c r="Z53" s="351"/>
      <c r="AA53" s="351"/>
      <c r="AB53" s="351"/>
      <c r="AC53" s="351"/>
      <c r="AD53" s="352"/>
      <c r="AG53">
        <f t="shared" si="0"/>
        <v>0</v>
      </c>
      <c r="AH53">
        <f t="shared" si="1"/>
        <v>0</v>
      </c>
      <c r="AI53" s="2">
        <f t="shared" si="2"/>
        <v>0</v>
      </c>
      <c r="AJ53" s="3" t="str">
        <f>IF(AI53=0,"",
IF(SUM($AI$30:AI53)=1,AK53,
IF($AI$150&gt;SUM($AI$30:AI53),_xlfn.CONCAT(", ",AK53),
IF($AI$150=SUM($AI$30:AI53),_xlfn.CONCAT(" y ",AK53)))))</f>
        <v/>
      </c>
      <c r="AK53" s="214">
        <v>24</v>
      </c>
    </row>
    <row r="54" spans="1:37" ht="15" customHeight="1">
      <c r="A54" s="195"/>
      <c r="B54" s="14"/>
      <c r="C54" s="213" t="s">
        <v>5042</v>
      </c>
      <c r="D54" s="444"/>
      <c r="E54" s="351"/>
      <c r="F54" s="351"/>
      <c r="G54" s="351"/>
      <c r="H54" s="351"/>
      <c r="I54" s="351"/>
      <c r="J54" s="351"/>
      <c r="K54" s="351"/>
      <c r="L54" s="352"/>
      <c r="M54" s="443"/>
      <c r="N54" s="351"/>
      <c r="O54" s="351"/>
      <c r="P54" s="351"/>
      <c r="Q54" s="351"/>
      <c r="R54" s="352"/>
      <c r="S54" s="443"/>
      <c r="T54" s="351"/>
      <c r="U54" s="351"/>
      <c r="V54" s="351"/>
      <c r="W54" s="351"/>
      <c r="X54" s="352"/>
      <c r="Y54" s="443"/>
      <c r="Z54" s="351"/>
      <c r="AA54" s="351"/>
      <c r="AB54" s="351"/>
      <c r="AC54" s="351"/>
      <c r="AD54" s="352"/>
      <c r="AG54">
        <f t="shared" si="0"/>
        <v>0</v>
      </c>
      <c r="AH54">
        <f t="shared" si="1"/>
        <v>0</v>
      </c>
      <c r="AI54" s="2">
        <f t="shared" si="2"/>
        <v>0</v>
      </c>
      <c r="AJ54" s="3" t="str">
        <f>IF(AI54=0,"",
IF(SUM($AI$30:AI54)=1,AK54,
IF($AI$150&gt;SUM($AI$30:AI54),_xlfn.CONCAT(", ",AK54),
IF($AI$150=SUM($AI$30:AI54),_xlfn.CONCAT(" y ",AK54)))))</f>
        <v/>
      </c>
      <c r="AK54" s="214">
        <v>25</v>
      </c>
    </row>
    <row r="55" spans="1:37" ht="15" customHeight="1">
      <c r="A55" s="195"/>
      <c r="B55" s="14"/>
      <c r="C55" s="213" t="s">
        <v>5043</v>
      </c>
      <c r="D55" s="444"/>
      <c r="E55" s="351"/>
      <c r="F55" s="351"/>
      <c r="G55" s="351"/>
      <c r="H55" s="351"/>
      <c r="I55" s="351"/>
      <c r="J55" s="351"/>
      <c r="K55" s="351"/>
      <c r="L55" s="352"/>
      <c r="M55" s="443"/>
      <c r="N55" s="351"/>
      <c r="O55" s="351"/>
      <c r="P55" s="351"/>
      <c r="Q55" s="351"/>
      <c r="R55" s="352"/>
      <c r="S55" s="443"/>
      <c r="T55" s="351"/>
      <c r="U55" s="351"/>
      <c r="V55" s="351"/>
      <c r="W55" s="351"/>
      <c r="X55" s="352"/>
      <c r="Y55" s="443"/>
      <c r="Z55" s="351"/>
      <c r="AA55" s="351"/>
      <c r="AB55" s="351"/>
      <c r="AC55" s="351"/>
      <c r="AD55" s="352"/>
      <c r="AG55">
        <f t="shared" si="0"/>
        <v>0</v>
      </c>
      <c r="AH55">
        <f t="shared" si="1"/>
        <v>0</v>
      </c>
      <c r="AI55" s="2">
        <f t="shared" si="2"/>
        <v>0</v>
      </c>
      <c r="AJ55" s="3" t="str">
        <f>IF(AI55=0,"",
IF(SUM($AI$30:AI55)=1,AK55,
IF($AI$150&gt;SUM($AI$30:AI55),_xlfn.CONCAT(", ",AK55),
IF($AI$150=SUM($AI$30:AI55),_xlfn.CONCAT(" y ",AK55)))))</f>
        <v/>
      </c>
      <c r="AK55" s="214">
        <v>26</v>
      </c>
    </row>
    <row r="56" spans="1:37" ht="15" customHeight="1">
      <c r="A56" s="195"/>
      <c r="B56" s="14"/>
      <c r="C56" s="213" t="s">
        <v>5044</v>
      </c>
      <c r="D56" s="444"/>
      <c r="E56" s="351"/>
      <c r="F56" s="351"/>
      <c r="G56" s="351"/>
      <c r="H56" s="351"/>
      <c r="I56" s="351"/>
      <c r="J56" s="351"/>
      <c r="K56" s="351"/>
      <c r="L56" s="352"/>
      <c r="M56" s="443"/>
      <c r="N56" s="351"/>
      <c r="O56" s="351"/>
      <c r="P56" s="351"/>
      <c r="Q56" s="351"/>
      <c r="R56" s="352"/>
      <c r="S56" s="443"/>
      <c r="T56" s="351"/>
      <c r="U56" s="351"/>
      <c r="V56" s="351"/>
      <c r="W56" s="351"/>
      <c r="X56" s="352"/>
      <c r="Y56" s="443"/>
      <c r="Z56" s="351"/>
      <c r="AA56" s="351"/>
      <c r="AB56" s="351"/>
      <c r="AC56" s="351"/>
      <c r="AD56" s="352"/>
      <c r="AG56">
        <f t="shared" si="0"/>
        <v>0</v>
      </c>
      <c r="AH56">
        <f t="shared" si="1"/>
        <v>0</v>
      </c>
      <c r="AI56" s="2">
        <f t="shared" si="2"/>
        <v>0</v>
      </c>
      <c r="AJ56" s="3" t="str">
        <f>IF(AI56=0,"",
IF(SUM($AI$30:AI56)=1,AK56,
IF($AI$150&gt;SUM($AI$30:AI56),_xlfn.CONCAT(", ",AK56),
IF($AI$150=SUM($AI$30:AI56),_xlfn.CONCAT(" y ",AK56)))))</f>
        <v/>
      </c>
      <c r="AK56" s="214">
        <v>27</v>
      </c>
    </row>
    <row r="57" spans="1:37" ht="15" customHeight="1">
      <c r="A57" s="195"/>
      <c r="B57" s="14"/>
      <c r="C57" s="213" t="s">
        <v>5045</v>
      </c>
      <c r="D57" s="444"/>
      <c r="E57" s="351"/>
      <c r="F57" s="351"/>
      <c r="G57" s="351"/>
      <c r="H57" s="351"/>
      <c r="I57" s="351"/>
      <c r="J57" s="351"/>
      <c r="K57" s="351"/>
      <c r="L57" s="352"/>
      <c r="M57" s="443"/>
      <c r="N57" s="351"/>
      <c r="O57" s="351"/>
      <c r="P57" s="351"/>
      <c r="Q57" s="351"/>
      <c r="R57" s="352"/>
      <c r="S57" s="443"/>
      <c r="T57" s="351"/>
      <c r="U57" s="351"/>
      <c r="V57" s="351"/>
      <c r="W57" s="351"/>
      <c r="X57" s="352"/>
      <c r="Y57" s="443"/>
      <c r="Z57" s="351"/>
      <c r="AA57" s="351"/>
      <c r="AB57" s="351"/>
      <c r="AC57" s="351"/>
      <c r="AD57" s="352"/>
      <c r="AG57">
        <f t="shared" si="0"/>
        <v>0</v>
      </c>
      <c r="AH57">
        <f t="shared" si="1"/>
        <v>0</v>
      </c>
      <c r="AI57" s="2">
        <f t="shared" si="2"/>
        <v>0</v>
      </c>
      <c r="AJ57" s="3" t="str">
        <f>IF(AI57=0,"",
IF(SUM($AI$30:AI57)=1,AK57,
IF($AI$150&gt;SUM($AI$30:AI57),_xlfn.CONCAT(", ",AK57),
IF($AI$150=SUM($AI$30:AI57),_xlfn.CONCAT(" y ",AK57)))))</f>
        <v/>
      </c>
      <c r="AK57" s="214">
        <v>28</v>
      </c>
    </row>
    <row r="58" spans="1:37" ht="15" customHeight="1">
      <c r="A58" s="195"/>
      <c r="B58" s="14"/>
      <c r="C58" s="213" t="s">
        <v>5046</v>
      </c>
      <c r="D58" s="444"/>
      <c r="E58" s="351"/>
      <c r="F58" s="351"/>
      <c r="G58" s="351"/>
      <c r="H58" s="351"/>
      <c r="I58" s="351"/>
      <c r="J58" s="351"/>
      <c r="K58" s="351"/>
      <c r="L58" s="352"/>
      <c r="M58" s="443"/>
      <c r="N58" s="351"/>
      <c r="O58" s="351"/>
      <c r="P58" s="351"/>
      <c r="Q58" s="351"/>
      <c r="R58" s="352"/>
      <c r="S58" s="443"/>
      <c r="T58" s="351"/>
      <c r="U58" s="351"/>
      <c r="V58" s="351"/>
      <c r="W58" s="351"/>
      <c r="X58" s="352"/>
      <c r="Y58" s="443"/>
      <c r="Z58" s="351"/>
      <c r="AA58" s="351"/>
      <c r="AB58" s="351"/>
      <c r="AC58" s="351"/>
      <c r="AD58" s="352"/>
      <c r="AG58">
        <f t="shared" si="0"/>
        <v>0</v>
      </c>
      <c r="AH58">
        <f t="shared" si="1"/>
        <v>0</v>
      </c>
      <c r="AI58" s="2">
        <f t="shared" si="2"/>
        <v>0</v>
      </c>
      <c r="AJ58" s="3" t="str">
        <f>IF(AI58=0,"",
IF(SUM($AI$30:AI58)=1,AK58,
IF($AI$150&gt;SUM($AI$30:AI58),_xlfn.CONCAT(", ",AK58),
IF($AI$150=SUM($AI$30:AI58),_xlfn.CONCAT(" y ",AK58)))))</f>
        <v/>
      </c>
      <c r="AK58" s="214">
        <v>29</v>
      </c>
    </row>
    <row r="59" spans="1:37" ht="15" customHeight="1">
      <c r="A59" s="195"/>
      <c r="B59" s="14"/>
      <c r="C59" s="213" t="s">
        <v>5047</v>
      </c>
      <c r="D59" s="444"/>
      <c r="E59" s="351"/>
      <c r="F59" s="351"/>
      <c r="G59" s="351"/>
      <c r="H59" s="351"/>
      <c r="I59" s="351"/>
      <c r="J59" s="351"/>
      <c r="K59" s="351"/>
      <c r="L59" s="352"/>
      <c r="M59" s="443"/>
      <c r="N59" s="351"/>
      <c r="O59" s="351"/>
      <c r="P59" s="351"/>
      <c r="Q59" s="351"/>
      <c r="R59" s="352"/>
      <c r="S59" s="443"/>
      <c r="T59" s="351"/>
      <c r="U59" s="351"/>
      <c r="V59" s="351"/>
      <c r="W59" s="351"/>
      <c r="X59" s="352"/>
      <c r="Y59" s="443"/>
      <c r="Z59" s="351"/>
      <c r="AA59" s="351"/>
      <c r="AB59" s="351"/>
      <c r="AC59" s="351"/>
      <c r="AD59" s="352"/>
      <c r="AG59">
        <f t="shared" si="0"/>
        <v>0</v>
      </c>
      <c r="AH59">
        <f t="shared" si="1"/>
        <v>0</v>
      </c>
      <c r="AI59" s="2">
        <f t="shared" si="2"/>
        <v>0</v>
      </c>
      <c r="AJ59" s="3" t="str">
        <f>IF(AI59=0,"",
IF(SUM($AI$30:AI59)=1,AK59,
IF($AI$150&gt;SUM($AI$30:AI59),_xlfn.CONCAT(", ",AK59),
IF($AI$150=SUM($AI$30:AI59),_xlfn.CONCAT(" y ",AK59)))))</f>
        <v/>
      </c>
      <c r="AK59" s="214">
        <v>30</v>
      </c>
    </row>
    <row r="60" spans="1:37" ht="15" customHeight="1">
      <c r="A60" s="195"/>
      <c r="B60" s="14"/>
      <c r="C60" s="213" t="s">
        <v>5048</v>
      </c>
      <c r="D60" s="444"/>
      <c r="E60" s="351"/>
      <c r="F60" s="351"/>
      <c r="G60" s="351"/>
      <c r="H60" s="351"/>
      <c r="I60" s="351"/>
      <c r="J60" s="351"/>
      <c r="K60" s="351"/>
      <c r="L60" s="352"/>
      <c r="M60" s="443"/>
      <c r="N60" s="351"/>
      <c r="O60" s="351"/>
      <c r="P60" s="351"/>
      <c r="Q60" s="351"/>
      <c r="R60" s="352"/>
      <c r="S60" s="443"/>
      <c r="T60" s="351"/>
      <c r="U60" s="351"/>
      <c r="V60" s="351"/>
      <c r="W60" s="351"/>
      <c r="X60" s="352"/>
      <c r="Y60" s="443"/>
      <c r="Z60" s="351"/>
      <c r="AA60" s="351"/>
      <c r="AB60" s="351"/>
      <c r="AC60" s="351"/>
      <c r="AD60" s="352"/>
      <c r="AG60">
        <f t="shared" si="0"/>
        <v>0</v>
      </c>
      <c r="AH60">
        <f t="shared" si="1"/>
        <v>0</v>
      </c>
      <c r="AI60" s="2">
        <f t="shared" si="2"/>
        <v>0</v>
      </c>
      <c r="AJ60" s="3" t="str">
        <f>IF(AI60=0,"",
IF(SUM($AI$30:AI60)=1,AK60,
IF($AI$150&gt;SUM($AI$30:AI60),_xlfn.CONCAT(", ",AK60),
IF($AI$150=SUM($AI$30:AI60),_xlfn.CONCAT(" y ",AK60)))))</f>
        <v/>
      </c>
      <c r="AK60" s="214">
        <v>31</v>
      </c>
    </row>
    <row r="61" spans="1:37" ht="15" customHeight="1">
      <c r="A61" s="195"/>
      <c r="B61" s="14"/>
      <c r="C61" s="213" t="s">
        <v>5049</v>
      </c>
      <c r="D61" s="444"/>
      <c r="E61" s="351"/>
      <c r="F61" s="351"/>
      <c r="G61" s="351"/>
      <c r="H61" s="351"/>
      <c r="I61" s="351"/>
      <c r="J61" s="351"/>
      <c r="K61" s="351"/>
      <c r="L61" s="352"/>
      <c r="M61" s="443"/>
      <c r="N61" s="351"/>
      <c r="O61" s="351"/>
      <c r="P61" s="351"/>
      <c r="Q61" s="351"/>
      <c r="R61" s="352"/>
      <c r="S61" s="443"/>
      <c r="T61" s="351"/>
      <c r="U61" s="351"/>
      <c r="V61" s="351"/>
      <c r="W61" s="351"/>
      <c r="X61" s="352"/>
      <c r="Y61" s="443"/>
      <c r="Z61" s="351"/>
      <c r="AA61" s="351"/>
      <c r="AB61" s="351"/>
      <c r="AC61" s="351"/>
      <c r="AD61" s="352"/>
      <c r="AG61">
        <f t="shared" si="0"/>
        <v>0</v>
      </c>
      <c r="AH61">
        <f t="shared" si="1"/>
        <v>0</v>
      </c>
      <c r="AI61" s="2">
        <f t="shared" si="2"/>
        <v>0</v>
      </c>
      <c r="AJ61" s="3" t="str">
        <f>IF(AI61=0,"",
IF(SUM($AI$30:AI61)=1,AK61,
IF($AI$150&gt;SUM($AI$30:AI61),_xlfn.CONCAT(", ",AK61),
IF($AI$150=SUM($AI$30:AI61),_xlfn.CONCAT(" y ",AK61)))))</f>
        <v/>
      </c>
      <c r="AK61" s="214">
        <v>32</v>
      </c>
    </row>
    <row r="62" spans="1:37" ht="15" customHeight="1">
      <c r="A62" s="195"/>
      <c r="B62" s="14"/>
      <c r="C62" s="213" t="s">
        <v>5050</v>
      </c>
      <c r="D62" s="444"/>
      <c r="E62" s="351"/>
      <c r="F62" s="351"/>
      <c r="G62" s="351"/>
      <c r="H62" s="351"/>
      <c r="I62" s="351"/>
      <c r="J62" s="351"/>
      <c r="K62" s="351"/>
      <c r="L62" s="352"/>
      <c r="M62" s="443"/>
      <c r="N62" s="351"/>
      <c r="O62" s="351"/>
      <c r="P62" s="351"/>
      <c r="Q62" s="351"/>
      <c r="R62" s="352"/>
      <c r="S62" s="443"/>
      <c r="T62" s="351"/>
      <c r="U62" s="351"/>
      <c r="V62" s="351"/>
      <c r="W62" s="351"/>
      <c r="X62" s="352"/>
      <c r="Y62" s="443"/>
      <c r="Z62" s="351"/>
      <c r="AA62" s="351"/>
      <c r="AB62" s="351"/>
      <c r="AC62" s="351"/>
      <c r="AD62" s="352"/>
      <c r="AG62">
        <f t="shared" si="0"/>
        <v>0</v>
      </c>
      <c r="AH62">
        <f t="shared" si="1"/>
        <v>0</v>
      </c>
      <c r="AI62" s="2">
        <f t="shared" si="2"/>
        <v>0</v>
      </c>
      <c r="AJ62" s="3" t="str">
        <f>IF(AI62=0,"",
IF(SUM($AI$30:AI62)=1,AK62,
IF($AI$150&gt;SUM($AI$30:AI62),_xlfn.CONCAT(", ",AK62),
IF($AI$150=SUM($AI$30:AI62),_xlfn.CONCAT(" y ",AK62)))))</f>
        <v/>
      </c>
      <c r="AK62" s="214">
        <v>33</v>
      </c>
    </row>
    <row r="63" spans="1:37" ht="15" customHeight="1">
      <c r="A63" s="195"/>
      <c r="B63" s="14"/>
      <c r="C63" s="213" t="s">
        <v>5051</v>
      </c>
      <c r="D63" s="444"/>
      <c r="E63" s="351"/>
      <c r="F63" s="351"/>
      <c r="G63" s="351"/>
      <c r="H63" s="351"/>
      <c r="I63" s="351"/>
      <c r="J63" s="351"/>
      <c r="K63" s="351"/>
      <c r="L63" s="352"/>
      <c r="M63" s="443"/>
      <c r="N63" s="351"/>
      <c r="O63" s="351"/>
      <c r="P63" s="351"/>
      <c r="Q63" s="351"/>
      <c r="R63" s="352"/>
      <c r="S63" s="443"/>
      <c r="T63" s="351"/>
      <c r="U63" s="351"/>
      <c r="V63" s="351"/>
      <c r="W63" s="351"/>
      <c r="X63" s="352"/>
      <c r="Y63" s="443"/>
      <c r="Z63" s="351"/>
      <c r="AA63" s="351"/>
      <c r="AB63" s="351"/>
      <c r="AC63" s="351"/>
      <c r="AD63" s="352"/>
      <c r="AG63">
        <f t="shared" si="0"/>
        <v>0</v>
      </c>
      <c r="AH63">
        <f t="shared" si="1"/>
        <v>0</v>
      </c>
      <c r="AI63" s="2">
        <f t="shared" si="2"/>
        <v>0</v>
      </c>
      <c r="AJ63" s="3" t="str">
        <f>IF(AI63=0,"",
IF(SUM($AI$30:AI63)=1,AK63,
IF($AI$150&gt;SUM($AI$30:AI63),_xlfn.CONCAT(", ",AK63),
IF($AI$150=SUM($AI$30:AI63),_xlfn.CONCAT(" y ",AK63)))))</f>
        <v/>
      </c>
      <c r="AK63" s="214">
        <v>34</v>
      </c>
    </row>
    <row r="64" spans="1:37" ht="15" customHeight="1">
      <c r="A64" s="195"/>
      <c r="B64" s="14"/>
      <c r="C64" s="213" t="s">
        <v>5052</v>
      </c>
      <c r="D64" s="444"/>
      <c r="E64" s="351"/>
      <c r="F64" s="351"/>
      <c r="G64" s="351"/>
      <c r="H64" s="351"/>
      <c r="I64" s="351"/>
      <c r="J64" s="351"/>
      <c r="K64" s="351"/>
      <c r="L64" s="352"/>
      <c r="M64" s="443"/>
      <c r="N64" s="351"/>
      <c r="O64" s="351"/>
      <c r="P64" s="351"/>
      <c r="Q64" s="351"/>
      <c r="R64" s="352"/>
      <c r="S64" s="443"/>
      <c r="T64" s="351"/>
      <c r="U64" s="351"/>
      <c r="V64" s="351"/>
      <c r="W64" s="351"/>
      <c r="X64" s="352"/>
      <c r="Y64" s="443"/>
      <c r="Z64" s="351"/>
      <c r="AA64" s="351"/>
      <c r="AB64" s="351"/>
      <c r="AC64" s="351"/>
      <c r="AD64" s="352"/>
      <c r="AG64">
        <f t="shared" si="0"/>
        <v>0</v>
      </c>
      <c r="AH64">
        <f t="shared" si="1"/>
        <v>0</v>
      </c>
      <c r="AI64" s="2">
        <f t="shared" si="2"/>
        <v>0</v>
      </c>
      <c r="AJ64" s="3" t="str">
        <f>IF(AI64=0,"",
IF(SUM($AI$30:AI64)=1,AK64,
IF($AI$150&gt;SUM($AI$30:AI64),_xlfn.CONCAT(", ",AK64),
IF($AI$150=SUM($AI$30:AI64),_xlfn.CONCAT(" y ",AK64)))))</f>
        <v/>
      </c>
      <c r="AK64" s="214">
        <v>35</v>
      </c>
    </row>
    <row r="65" spans="1:37" ht="15" customHeight="1">
      <c r="A65" s="195"/>
      <c r="B65" s="14"/>
      <c r="C65" s="213" t="s">
        <v>5082</v>
      </c>
      <c r="D65" s="444"/>
      <c r="E65" s="351"/>
      <c r="F65" s="351"/>
      <c r="G65" s="351"/>
      <c r="H65" s="351"/>
      <c r="I65" s="351"/>
      <c r="J65" s="351"/>
      <c r="K65" s="351"/>
      <c r="L65" s="352"/>
      <c r="M65" s="443"/>
      <c r="N65" s="351"/>
      <c r="O65" s="351"/>
      <c r="P65" s="351"/>
      <c r="Q65" s="351"/>
      <c r="R65" s="352"/>
      <c r="S65" s="443"/>
      <c r="T65" s="351"/>
      <c r="U65" s="351"/>
      <c r="V65" s="351"/>
      <c r="W65" s="351"/>
      <c r="X65" s="352"/>
      <c r="Y65" s="443"/>
      <c r="Z65" s="351"/>
      <c r="AA65" s="351"/>
      <c r="AB65" s="351"/>
      <c r="AC65" s="351"/>
      <c r="AD65" s="352"/>
      <c r="AG65">
        <f t="shared" si="0"/>
        <v>0</v>
      </c>
      <c r="AH65">
        <f t="shared" si="1"/>
        <v>0</v>
      </c>
      <c r="AI65" s="2">
        <f t="shared" si="2"/>
        <v>0</v>
      </c>
      <c r="AJ65" s="3" t="str">
        <f>IF(AI65=0,"",
IF(SUM($AI$30:AI65)=1,AK65,
IF($AI$150&gt;SUM($AI$30:AI65),_xlfn.CONCAT(", ",AK65),
IF($AI$150=SUM($AI$30:AI65),_xlfn.CONCAT(" y ",AK65)))))</f>
        <v/>
      </c>
      <c r="AK65" s="214">
        <v>36</v>
      </c>
    </row>
    <row r="66" spans="1:37" ht="15" customHeight="1">
      <c r="A66" s="195"/>
      <c r="B66" s="14"/>
      <c r="C66" s="213" t="s">
        <v>5083</v>
      </c>
      <c r="D66" s="444"/>
      <c r="E66" s="351"/>
      <c r="F66" s="351"/>
      <c r="G66" s="351"/>
      <c r="H66" s="351"/>
      <c r="I66" s="351"/>
      <c r="J66" s="351"/>
      <c r="K66" s="351"/>
      <c r="L66" s="352"/>
      <c r="M66" s="443"/>
      <c r="N66" s="351"/>
      <c r="O66" s="351"/>
      <c r="P66" s="351"/>
      <c r="Q66" s="351"/>
      <c r="R66" s="352"/>
      <c r="S66" s="443"/>
      <c r="T66" s="351"/>
      <c r="U66" s="351"/>
      <c r="V66" s="351"/>
      <c r="W66" s="351"/>
      <c r="X66" s="352"/>
      <c r="Y66" s="443"/>
      <c r="Z66" s="351"/>
      <c r="AA66" s="351"/>
      <c r="AB66" s="351"/>
      <c r="AC66" s="351"/>
      <c r="AD66" s="352"/>
      <c r="AG66">
        <f t="shared" si="0"/>
        <v>0</v>
      </c>
      <c r="AH66">
        <f t="shared" si="1"/>
        <v>0</v>
      </c>
      <c r="AI66" s="2">
        <f t="shared" si="2"/>
        <v>0</v>
      </c>
      <c r="AJ66" s="3" t="str">
        <f>IF(AI66=0,"",
IF(SUM($AI$30:AI66)=1,AK66,
IF($AI$150&gt;SUM($AI$30:AI66),_xlfn.CONCAT(", ",AK66),
IF($AI$150=SUM($AI$30:AI66),_xlfn.CONCAT(" y ",AK66)))))</f>
        <v/>
      </c>
      <c r="AK66" s="214">
        <v>37</v>
      </c>
    </row>
    <row r="67" spans="1:37" ht="15" customHeight="1">
      <c r="A67" s="195"/>
      <c r="B67" s="14"/>
      <c r="C67" s="213" t="s">
        <v>5084</v>
      </c>
      <c r="D67" s="444"/>
      <c r="E67" s="351"/>
      <c r="F67" s="351"/>
      <c r="G67" s="351"/>
      <c r="H67" s="351"/>
      <c r="I67" s="351"/>
      <c r="J67" s="351"/>
      <c r="K67" s="351"/>
      <c r="L67" s="352"/>
      <c r="M67" s="443"/>
      <c r="N67" s="351"/>
      <c r="O67" s="351"/>
      <c r="P67" s="351"/>
      <c r="Q67" s="351"/>
      <c r="R67" s="352"/>
      <c r="S67" s="443"/>
      <c r="T67" s="351"/>
      <c r="U67" s="351"/>
      <c r="V67" s="351"/>
      <c r="W67" s="351"/>
      <c r="X67" s="352"/>
      <c r="Y67" s="443"/>
      <c r="Z67" s="351"/>
      <c r="AA67" s="351"/>
      <c r="AB67" s="351"/>
      <c r="AC67" s="351"/>
      <c r="AD67" s="352"/>
      <c r="AG67">
        <f t="shared" si="0"/>
        <v>0</v>
      </c>
      <c r="AH67">
        <f t="shared" si="1"/>
        <v>0</v>
      </c>
      <c r="AI67" s="2">
        <f t="shared" si="2"/>
        <v>0</v>
      </c>
      <c r="AJ67" s="3" t="str">
        <f>IF(AI67=0,"",
IF(SUM($AI$30:AI67)=1,AK67,
IF($AI$150&gt;SUM($AI$30:AI67),_xlfn.CONCAT(", ",AK67),
IF($AI$150=SUM($AI$30:AI67),_xlfn.CONCAT(" y ",AK67)))))</f>
        <v/>
      </c>
      <c r="AK67" s="214">
        <v>38</v>
      </c>
    </row>
    <row r="68" spans="1:37" ht="15" customHeight="1">
      <c r="A68" s="195"/>
      <c r="B68" s="14"/>
      <c r="C68" s="213" t="s">
        <v>5085</v>
      </c>
      <c r="D68" s="444"/>
      <c r="E68" s="351"/>
      <c r="F68" s="351"/>
      <c r="G68" s="351"/>
      <c r="H68" s="351"/>
      <c r="I68" s="351"/>
      <c r="J68" s="351"/>
      <c r="K68" s="351"/>
      <c r="L68" s="352"/>
      <c r="M68" s="443"/>
      <c r="N68" s="351"/>
      <c r="O68" s="351"/>
      <c r="P68" s="351"/>
      <c r="Q68" s="351"/>
      <c r="R68" s="352"/>
      <c r="S68" s="443"/>
      <c r="T68" s="351"/>
      <c r="U68" s="351"/>
      <c r="V68" s="351"/>
      <c r="W68" s="351"/>
      <c r="X68" s="352"/>
      <c r="Y68" s="443"/>
      <c r="Z68" s="351"/>
      <c r="AA68" s="351"/>
      <c r="AB68" s="351"/>
      <c r="AC68" s="351"/>
      <c r="AD68" s="352"/>
      <c r="AG68">
        <f t="shared" si="0"/>
        <v>0</v>
      </c>
      <c r="AH68">
        <f t="shared" si="1"/>
        <v>0</v>
      </c>
      <c r="AI68" s="2">
        <f t="shared" si="2"/>
        <v>0</v>
      </c>
      <c r="AJ68" s="3" t="str">
        <f>IF(AI68=0,"",
IF(SUM($AI$30:AI68)=1,AK68,
IF($AI$150&gt;SUM($AI$30:AI68),_xlfn.CONCAT(", ",AK68),
IF($AI$150=SUM($AI$30:AI68),_xlfn.CONCAT(" y ",AK68)))))</f>
        <v/>
      </c>
      <c r="AK68" s="214">
        <v>39</v>
      </c>
    </row>
    <row r="69" spans="1:37" ht="15" customHeight="1">
      <c r="A69" s="195"/>
      <c r="B69" s="14"/>
      <c r="C69" s="213" t="s">
        <v>5086</v>
      </c>
      <c r="D69" s="444"/>
      <c r="E69" s="351"/>
      <c r="F69" s="351"/>
      <c r="G69" s="351"/>
      <c r="H69" s="351"/>
      <c r="I69" s="351"/>
      <c r="J69" s="351"/>
      <c r="K69" s="351"/>
      <c r="L69" s="352"/>
      <c r="M69" s="443"/>
      <c r="N69" s="351"/>
      <c r="O69" s="351"/>
      <c r="P69" s="351"/>
      <c r="Q69" s="351"/>
      <c r="R69" s="352"/>
      <c r="S69" s="443"/>
      <c r="T69" s="351"/>
      <c r="U69" s="351"/>
      <c r="V69" s="351"/>
      <c r="W69" s="351"/>
      <c r="X69" s="352"/>
      <c r="Y69" s="443"/>
      <c r="Z69" s="351"/>
      <c r="AA69" s="351"/>
      <c r="AB69" s="351"/>
      <c r="AC69" s="351"/>
      <c r="AD69" s="352"/>
      <c r="AG69">
        <f t="shared" si="0"/>
        <v>0</v>
      </c>
      <c r="AH69">
        <f t="shared" si="1"/>
        <v>0</v>
      </c>
      <c r="AI69" s="2">
        <f t="shared" si="2"/>
        <v>0</v>
      </c>
      <c r="AJ69" s="3" t="str">
        <f>IF(AI69=0,"",
IF(SUM($AI$30:AI69)=1,AK69,
IF($AI$150&gt;SUM($AI$30:AI69),_xlfn.CONCAT(", ",AK69),
IF($AI$150=SUM($AI$30:AI69),_xlfn.CONCAT(" y ",AK69)))))</f>
        <v/>
      </c>
      <c r="AK69" s="214">
        <v>40</v>
      </c>
    </row>
    <row r="70" spans="1:37" ht="15" customHeight="1">
      <c r="A70" s="195"/>
      <c r="B70" s="14"/>
      <c r="C70" s="213" t="s">
        <v>5087</v>
      </c>
      <c r="D70" s="444"/>
      <c r="E70" s="351"/>
      <c r="F70" s="351"/>
      <c r="G70" s="351"/>
      <c r="H70" s="351"/>
      <c r="I70" s="351"/>
      <c r="J70" s="351"/>
      <c r="K70" s="351"/>
      <c r="L70" s="352"/>
      <c r="M70" s="443"/>
      <c r="N70" s="351"/>
      <c r="O70" s="351"/>
      <c r="P70" s="351"/>
      <c r="Q70" s="351"/>
      <c r="R70" s="352"/>
      <c r="S70" s="443"/>
      <c r="T70" s="351"/>
      <c r="U70" s="351"/>
      <c r="V70" s="351"/>
      <c r="W70" s="351"/>
      <c r="X70" s="352"/>
      <c r="Y70" s="443"/>
      <c r="Z70" s="351"/>
      <c r="AA70" s="351"/>
      <c r="AB70" s="351"/>
      <c r="AC70" s="351"/>
      <c r="AD70" s="352"/>
      <c r="AG70">
        <f t="shared" si="0"/>
        <v>0</v>
      </c>
      <c r="AH70">
        <f t="shared" si="1"/>
        <v>0</v>
      </c>
      <c r="AI70" s="2">
        <f t="shared" si="2"/>
        <v>0</v>
      </c>
      <c r="AJ70" s="3" t="str">
        <f>IF(AI70=0,"",
IF(SUM($AI$30:AI70)=1,AK70,
IF($AI$150&gt;SUM($AI$30:AI70),_xlfn.CONCAT(", ",AK70),
IF($AI$150=SUM($AI$30:AI70),_xlfn.CONCAT(" y ",AK70)))))</f>
        <v/>
      </c>
      <c r="AK70" s="214">
        <v>41</v>
      </c>
    </row>
    <row r="71" spans="1:37" ht="15" customHeight="1">
      <c r="A71" s="195"/>
      <c r="B71" s="14"/>
      <c r="C71" s="213" t="s">
        <v>5088</v>
      </c>
      <c r="D71" s="444"/>
      <c r="E71" s="351"/>
      <c r="F71" s="351"/>
      <c r="G71" s="351"/>
      <c r="H71" s="351"/>
      <c r="I71" s="351"/>
      <c r="J71" s="351"/>
      <c r="K71" s="351"/>
      <c r="L71" s="352"/>
      <c r="M71" s="443"/>
      <c r="N71" s="351"/>
      <c r="O71" s="351"/>
      <c r="P71" s="351"/>
      <c r="Q71" s="351"/>
      <c r="R71" s="352"/>
      <c r="S71" s="443"/>
      <c r="T71" s="351"/>
      <c r="U71" s="351"/>
      <c r="V71" s="351"/>
      <c r="W71" s="351"/>
      <c r="X71" s="352"/>
      <c r="Y71" s="443"/>
      <c r="Z71" s="351"/>
      <c r="AA71" s="351"/>
      <c r="AB71" s="351"/>
      <c r="AC71" s="351"/>
      <c r="AD71" s="352"/>
      <c r="AG71">
        <f t="shared" si="0"/>
        <v>0</v>
      </c>
      <c r="AH71">
        <f t="shared" si="1"/>
        <v>0</v>
      </c>
      <c r="AI71" s="2">
        <f t="shared" si="2"/>
        <v>0</v>
      </c>
      <c r="AJ71" s="3" t="str">
        <f>IF(AI71=0,"",
IF(SUM($AI$30:AI71)=1,AK71,
IF($AI$150&gt;SUM($AI$30:AI71),_xlfn.CONCAT(", ",AK71),
IF($AI$150=SUM($AI$30:AI71),_xlfn.CONCAT(" y ",AK71)))))</f>
        <v/>
      </c>
      <c r="AK71" s="214">
        <v>42</v>
      </c>
    </row>
    <row r="72" spans="1:37" ht="15" customHeight="1">
      <c r="A72" s="195"/>
      <c r="B72" s="14"/>
      <c r="C72" s="213" t="s">
        <v>5089</v>
      </c>
      <c r="D72" s="444"/>
      <c r="E72" s="351"/>
      <c r="F72" s="351"/>
      <c r="G72" s="351"/>
      <c r="H72" s="351"/>
      <c r="I72" s="351"/>
      <c r="J72" s="351"/>
      <c r="K72" s="351"/>
      <c r="L72" s="352"/>
      <c r="M72" s="443"/>
      <c r="N72" s="351"/>
      <c r="O72" s="351"/>
      <c r="P72" s="351"/>
      <c r="Q72" s="351"/>
      <c r="R72" s="352"/>
      <c r="S72" s="443"/>
      <c r="T72" s="351"/>
      <c r="U72" s="351"/>
      <c r="V72" s="351"/>
      <c r="W72" s="351"/>
      <c r="X72" s="352"/>
      <c r="Y72" s="443"/>
      <c r="Z72" s="351"/>
      <c r="AA72" s="351"/>
      <c r="AB72" s="351"/>
      <c r="AC72" s="351"/>
      <c r="AD72" s="352"/>
      <c r="AG72">
        <f t="shared" si="0"/>
        <v>0</v>
      </c>
      <c r="AH72">
        <f t="shared" si="1"/>
        <v>0</v>
      </c>
      <c r="AI72" s="2">
        <f t="shared" si="2"/>
        <v>0</v>
      </c>
      <c r="AJ72" s="3" t="str">
        <f>IF(AI72=0,"",
IF(SUM($AI$30:AI72)=1,AK72,
IF($AI$150&gt;SUM($AI$30:AI72),_xlfn.CONCAT(", ",AK72),
IF($AI$150=SUM($AI$30:AI72),_xlfn.CONCAT(" y ",AK72)))))</f>
        <v/>
      </c>
      <c r="AK72" s="214">
        <v>43</v>
      </c>
    </row>
    <row r="73" spans="1:37" ht="15" customHeight="1">
      <c r="A73" s="195"/>
      <c r="B73" s="14"/>
      <c r="C73" s="213" t="s">
        <v>5090</v>
      </c>
      <c r="D73" s="444"/>
      <c r="E73" s="351"/>
      <c r="F73" s="351"/>
      <c r="G73" s="351"/>
      <c r="H73" s="351"/>
      <c r="I73" s="351"/>
      <c r="J73" s="351"/>
      <c r="K73" s="351"/>
      <c r="L73" s="352"/>
      <c r="M73" s="443"/>
      <c r="N73" s="351"/>
      <c r="O73" s="351"/>
      <c r="P73" s="351"/>
      <c r="Q73" s="351"/>
      <c r="R73" s="352"/>
      <c r="S73" s="443"/>
      <c r="T73" s="351"/>
      <c r="U73" s="351"/>
      <c r="V73" s="351"/>
      <c r="W73" s="351"/>
      <c r="X73" s="352"/>
      <c r="Y73" s="443"/>
      <c r="Z73" s="351"/>
      <c r="AA73" s="351"/>
      <c r="AB73" s="351"/>
      <c r="AC73" s="351"/>
      <c r="AD73" s="352"/>
      <c r="AG73">
        <f t="shared" si="0"/>
        <v>0</v>
      </c>
      <c r="AH73">
        <f t="shared" si="1"/>
        <v>0</v>
      </c>
      <c r="AI73" s="2">
        <f t="shared" si="2"/>
        <v>0</v>
      </c>
      <c r="AJ73" s="3" t="str">
        <f>IF(AI73=0,"",
IF(SUM($AI$30:AI73)=1,AK73,
IF($AI$150&gt;SUM($AI$30:AI73),_xlfn.CONCAT(", ",AK73),
IF($AI$150=SUM($AI$30:AI73),_xlfn.CONCAT(" y ",AK73)))))</f>
        <v/>
      </c>
      <c r="AK73" s="214">
        <v>44</v>
      </c>
    </row>
    <row r="74" spans="1:37" ht="15" customHeight="1">
      <c r="A74" s="195"/>
      <c r="B74" s="14"/>
      <c r="C74" s="213" t="s">
        <v>5091</v>
      </c>
      <c r="D74" s="444"/>
      <c r="E74" s="351"/>
      <c r="F74" s="351"/>
      <c r="G74" s="351"/>
      <c r="H74" s="351"/>
      <c r="I74" s="351"/>
      <c r="J74" s="351"/>
      <c r="K74" s="351"/>
      <c r="L74" s="352"/>
      <c r="M74" s="443"/>
      <c r="N74" s="351"/>
      <c r="O74" s="351"/>
      <c r="P74" s="351"/>
      <c r="Q74" s="351"/>
      <c r="R74" s="352"/>
      <c r="S74" s="443"/>
      <c r="T74" s="351"/>
      <c r="U74" s="351"/>
      <c r="V74" s="351"/>
      <c r="W74" s="351"/>
      <c r="X74" s="352"/>
      <c r="Y74" s="443"/>
      <c r="Z74" s="351"/>
      <c r="AA74" s="351"/>
      <c r="AB74" s="351"/>
      <c r="AC74" s="351"/>
      <c r="AD74" s="352"/>
      <c r="AG74">
        <f t="shared" si="0"/>
        <v>0</v>
      </c>
      <c r="AH74">
        <f t="shared" si="1"/>
        <v>0</v>
      </c>
      <c r="AI74" s="2">
        <f t="shared" si="2"/>
        <v>0</v>
      </c>
      <c r="AJ74" s="3" t="str">
        <f>IF(AI74=0,"",
IF(SUM($AI$30:AI74)=1,AK74,
IF($AI$150&gt;SUM($AI$30:AI74),_xlfn.CONCAT(", ",AK74),
IF($AI$150=SUM($AI$30:AI74),_xlfn.CONCAT(" y ",AK74)))))</f>
        <v/>
      </c>
      <c r="AK74" s="214">
        <v>45</v>
      </c>
    </row>
    <row r="75" spans="1:37" ht="15" customHeight="1">
      <c r="A75" s="195"/>
      <c r="B75" s="14"/>
      <c r="C75" s="213" t="s">
        <v>5092</v>
      </c>
      <c r="D75" s="444"/>
      <c r="E75" s="351"/>
      <c r="F75" s="351"/>
      <c r="G75" s="351"/>
      <c r="H75" s="351"/>
      <c r="I75" s="351"/>
      <c r="J75" s="351"/>
      <c r="K75" s="351"/>
      <c r="L75" s="352"/>
      <c r="M75" s="443"/>
      <c r="N75" s="351"/>
      <c r="O75" s="351"/>
      <c r="P75" s="351"/>
      <c r="Q75" s="351"/>
      <c r="R75" s="352"/>
      <c r="S75" s="443"/>
      <c r="T75" s="351"/>
      <c r="U75" s="351"/>
      <c r="V75" s="351"/>
      <c r="W75" s="351"/>
      <c r="X75" s="352"/>
      <c r="Y75" s="443"/>
      <c r="Z75" s="351"/>
      <c r="AA75" s="351"/>
      <c r="AB75" s="351"/>
      <c r="AC75" s="351"/>
      <c r="AD75" s="352"/>
      <c r="AG75">
        <f t="shared" si="0"/>
        <v>0</v>
      </c>
      <c r="AH75">
        <f t="shared" si="1"/>
        <v>0</v>
      </c>
      <c r="AI75" s="2">
        <f t="shared" si="2"/>
        <v>0</v>
      </c>
      <c r="AJ75" s="3" t="str">
        <f>IF(AI75=0,"",
IF(SUM($AI$30:AI75)=1,AK75,
IF($AI$150&gt;SUM($AI$30:AI75),_xlfn.CONCAT(", ",AK75),
IF($AI$150=SUM($AI$30:AI75),_xlfn.CONCAT(" y ",AK75)))))</f>
        <v/>
      </c>
      <c r="AK75" s="214">
        <v>46</v>
      </c>
    </row>
    <row r="76" spans="1:37" ht="15" customHeight="1">
      <c r="A76" s="195"/>
      <c r="B76" s="14"/>
      <c r="C76" s="213" t="s">
        <v>5093</v>
      </c>
      <c r="D76" s="444"/>
      <c r="E76" s="351"/>
      <c r="F76" s="351"/>
      <c r="G76" s="351"/>
      <c r="H76" s="351"/>
      <c r="I76" s="351"/>
      <c r="J76" s="351"/>
      <c r="K76" s="351"/>
      <c r="L76" s="352"/>
      <c r="M76" s="443"/>
      <c r="N76" s="351"/>
      <c r="O76" s="351"/>
      <c r="P76" s="351"/>
      <c r="Q76" s="351"/>
      <c r="R76" s="352"/>
      <c r="S76" s="443"/>
      <c r="T76" s="351"/>
      <c r="U76" s="351"/>
      <c r="V76" s="351"/>
      <c r="W76" s="351"/>
      <c r="X76" s="352"/>
      <c r="Y76" s="443"/>
      <c r="Z76" s="351"/>
      <c r="AA76" s="351"/>
      <c r="AB76" s="351"/>
      <c r="AC76" s="351"/>
      <c r="AD76" s="352"/>
      <c r="AG76">
        <f t="shared" si="0"/>
        <v>0</v>
      </c>
      <c r="AH76">
        <f t="shared" si="1"/>
        <v>0</v>
      </c>
      <c r="AI76" s="2">
        <f t="shared" si="2"/>
        <v>0</v>
      </c>
      <c r="AJ76" s="3" t="str">
        <f>IF(AI76=0,"",
IF(SUM($AI$30:AI76)=1,AK76,
IF($AI$150&gt;SUM($AI$30:AI76),_xlfn.CONCAT(", ",AK76),
IF($AI$150=SUM($AI$30:AI76),_xlfn.CONCAT(" y ",AK76)))))</f>
        <v/>
      </c>
      <c r="AK76" s="214">
        <v>47</v>
      </c>
    </row>
    <row r="77" spans="1:37" ht="15" customHeight="1">
      <c r="A77" s="195"/>
      <c r="B77" s="14"/>
      <c r="C77" s="213" t="s">
        <v>5094</v>
      </c>
      <c r="D77" s="444"/>
      <c r="E77" s="351"/>
      <c r="F77" s="351"/>
      <c r="G77" s="351"/>
      <c r="H77" s="351"/>
      <c r="I77" s="351"/>
      <c r="J77" s="351"/>
      <c r="K77" s="351"/>
      <c r="L77" s="352"/>
      <c r="M77" s="443"/>
      <c r="N77" s="351"/>
      <c r="O77" s="351"/>
      <c r="P77" s="351"/>
      <c r="Q77" s="351"/>
      <c r="R77" s="352"/>
      <c r="S77" s="443"/>
      <c r="T77" s="351"/>
      <c r="U77" s="351"/>
      <c r="V77" s="351"/>
      <c r="W77" s="351"/>
      <c r="X77" s="352"/>
      <c r="Y77" s="443"/>
      <c r="Z77" s="351"/>
      <c r="AA77" s="351"/>
      <c r="AB77" s="351"/>
      <c r="AC77" s="351"/>
      <c r="AD77" s="352"/>
      <c r="AG77">
        <f t="shared" si="0"/>
        <v>0</v>
      </c>
      <c r="AH77">
        <f t="shared" si="1"/>
        <v>0</v>
      </c>
      <c r="AI77" s="2">
        <f t="shared" si="2"/>
        <v>0</v>
      </c>
      <c r="AJ77" s="3" t="str">
        <f>IF(AI77=0,"",
IF(SUM($AI$30:AI77)=1,AK77,
IF($AI$150&gt;SUM($AI$30:AI77),_xlfn.CONCAT(", ",AK77),
IF($AI$150=SUM($AI$30:AI77),_xlfn.CONCAT(" y ",AK77)))))</f>
        <v/>
      </c>
      <c r="AK77" s="214">
        <v>48</v>
      </c>
    </row>
    <row r="78" spans="1:37" ht="15" customHeight="1">
      <c r="A78" s="195"/>
      <c r="B78" s="14"/>
      <c r="C78" s="213" t="s">
        <v>5095</v>
      </c>
      <c r="D78" s="444"/>
      <c r="E78" s="351"/>
      <c r="F78" s="351"/>
      <c r="G78" s="351"/>
      <c r="H78" s="351"/>
      <c r="I78" s="351"/>
      <c r="J78" s="351"/>
      <c r="K78" s="351"/>
      <c r="L78" s="352"/>
      <c r="M78" s="443"/>
      <c r="N78" s="351"/>
      <c r="O78" s="351"/>
      <c r="P78" s="351"/>
      <c r="Q78" s="351"/>
      <c r="R78" s="352"/>
      <c r="S78" s="443"/>
      <c r="T78" s="351"/>
      <c r="U78" s="351"/>
      <c r="V78" s="351"/>
      <c r="W78" s="351"/>
      <c r="X78" s="352"/>
      <c r="Y78" s="443"/>
      <c r="Z78" s="351"/>
      <c r="AA78" s="351"/>
      <c r="AB78" s="351"/>
      <c r="AC78" s="351"/>
      <c r="AD78" s="352"/>
      <c r="AG78">
        <f t="shared" si="0"/>
        <v>0</v>
      </c>
      <c r="AH78">
        <f t="shared" si="1"/>
        <v>0</v>
      </c>
      <c r="AI78" s="2">
        <f t="shared" si="2"/>
        <v>0</v>
      </c>
      <c r="AJ78" s="3" t="str">
        <f>IF(AI78=0,"",
IF(SUM($AI$30:AI78)=1,AK78,
IF($AI$150&gt;SUM($AI$30:AI78),_xlfn.CONCAT(", ",AK78),
IF($AI$150=SUM($AI$30:AI78),_xlfn.CONCAT(" y ",AK78)))))</f>
        <v/>
      </c>
      <c r="AK78" s="214">
        <v>49</v>
      </c>
    </row>
    <row r="79" spans="1:37" ht="15" customHeight="1">
      <c r="A79" s="195"/>
      <c r="B79" s="14"/>
      <c r="C79" s="213" t="s">
        <v>5096</v>
      </c>
      <c r="D79" s="444"/>
      <c r="E79" s="351"/>
      <c r="F79" s="351"/>
      <c r="G79" s="351"/>
      <c r="H79" s="351"/>
      <c r="I79" s="351"/>
      <c r="J79" s="351"/>
      <c r="K79" s="351"/>
      <c r="L79" s="352"/>
      <c r="M79" s="443"/>
      <c r="N79" s="351"/>
      <c r="O79" s="351"/>
      <c r="P79" s="351"/>
      <c r="Q79" s="351"/>
      <c r="R79" s="352"/>
      <c r="S79" s="443"/>
      <c r="T79" s="351"/>
      <c r="U79" s="351"/>
      <c r="V79" s="351"/>
      <c r="W79" s="351"/>
      <c r="X79" s="352"/>
      <c r="Y79" s="443"/>
      <c r="Z79" s="351"/>
      <c r="AA79" s="351"/>
      <c r="AB79" s="351"/>
      <c r="AC79" s="351"/>
      <c r="AD79" s="352"/>
      <c r="AG79">
        <f t="shared" si="0"/>
        <v>0</v>
      </c>
      <c r="AH79">
        <f t="shared" si="1"/>
        <v>0</v>
      </c>
      <c r="AI79" s="2">
        <f t="shared" si="2"/>
        <v>0</v>
      </c>
      <c r="AJ79" s="3" t="str">
        <f>IF(AI79=0,"",
IF(SUM($AI$30:AI79)=1,AK79,
IF($AI$150&gt;SUM($AI$30:AI79),_xlfn.CONCAT(", ",AK79),
IF($AI$150=SUM($AI$30:AI79),_xlfn.CONCAT(" y ",AK79)))))</f>
        <v/>
      </c>
      <c r="AK79" s="214">
        <v>50</v>
      </c>
    </row>
    <row r="80" spans="1:37" ht="15" customHeight="1">
      <c r="A80" s="195"/>
      <c r="B80" s="14"/>
      <c r="C80" s="213" t="s">
        <v>5097</v>
      </c>
      <c r="D80" s="444"/>
      <c r="E80" s="351"/>
      <c r="F80" s="351"/>
      <c r="G80" s="351"/>
      <c r="H80" s="351"/>
      <c r="I80" s="351"/>
      <c r="J80" s="351"/>
      <c r="K80" s="351"/>
      <c r="L80" s="352"/>
      <c r="M80" s="443"/>
      <c r="N80" s="351"/>
      <c r="O80" s="351"/>
      <c r="P80" s="351"/>
      <c r="Q80" s="351"/>
      <c r="R80" s="352"/>
      <c r="S80" s="443"/>
      <c r="T80" s="351"/>
      <c r="U80" s="351"/>
      <c r="V80" s="351"/>
      <c r="W80" s="351"/>
      <c r="X80" s="352"/>
      <c r="Y80" s="443"/>
      <c r="Z80" s="351"/>
      <c r="AA80" s="351"/>
      <c r="AB80" s="351"/>
      <c r="AC80" s="351"/>
      <c r="AD80" s="352"/>
      <c r="AG80">
        <f t="shared" si="0"/>
        <v>0</v>
      </c>
      <c r="AH80">
        <f t="shared" si="1"/>
        <v>0</v>
      </c>
      <c r="AI80" s="2">
        <f t="shared" si="2"/>
        <v>0</v>
      </c>
      <c r="AJ80" s="3" t="str">
        <f>IF(AI80=0,"",
IF(SUM($AI$30:AI80)=1,AK80,
IF($AI$150&gt;SUM($AI$30:AI80),_xlfn.CONCAT(", ",AK80),
IF($AI$150=SUM($AI$30:AI80),_xlfn.CONCAT(" y ",AK80)))))</f>
        <v/>
      </c>
      <c r="AK80" s="214">
        <v>51</v>
      </c>
    </row>
    <row r="81" spans="1:37" ht="15" customHeight="1">
      <c r="A81" s="195"/>
      <c r="B81" s="14"/>
      <c r="C81" s="213" t="s">
        <v>5098</v>
      </c>
      <c r="D81" s="444"/>
      <c r="E81" s="351"/>
      <c r="F81" s="351"/>
      <c r="G81" s="351"/>
      <c r="H81" s="351"/>
      <c r="I81" s="351"/>
      <c r="J81" s="351"/>
      <c r="K81" s="351"/>
      <c r="L81" s="352"/>
      <c r="M81" s="443"/>
      <c r="N81" s="351"/>
      <c r="O81" s="351"/>
      <c r="P81" s="351"/>
      <c r="Q81" s="351"/>
      <c r="R81" s="352"/>
      <c r="S81" s="443"/>
      <c r="T81" s="351"/>
      <c r="U81" s="351"/>
      <c r="V81" s="351"/>
      <c r="W81" s="351"/>
      <c r="X81" s="352"/>
      <c r="Y81" s="443"/>
      <c r="Z81" s="351"/>
      <c r="AA81" s="351"/>
      <c r="AB81" s="351"/>
      <c r="AC81" s="351"/>
      <c r="AD81" s="352"/>
      <c r="AG81">
        <f t="shared" si="0"/>
        <v>0</v>
      </c>
      <c r="AH81">
        <f t="shared" si="1"/>
        <v>0</v>
      </c>
      <c r="AI81" s="2">
        <f t="shared" si="2"/>
        <v>0</v>
      </c>
      <c r="AJ81" s="3" t="str">
        <f>IF(AI81=0,"",
IF(SUM($AI$30:AI81)=1,AK81,
IF($AI$150&gt;SUM($AI$30:AI81),_xlfn.CONCAT(", ",AK81),
IF($AI$150=SUM($AI$30:AI81),_xlfn.CONCAT(" y ",AK81)))))</f>
        <v/>
      </c>
      <c r="AK81" s="214">
        <v>52</v>
      </c>
    </row>
    <row r="82" spans="1:37" ht="15" customHeight="1">
      <c r="A82" s="195"/>
      <c r="B82" s="14"/>
      <c r="C82" s="213" t="s">
        <v>5099</v>
      </c>
      <c r="D82" s="444"/>
      <c r="E82" s="351"/>
      <c r="F82" s="351"/>
      <c r="G82" s="351"/>
      <c r="H82" s="351"/>
      <c r="I82" s="351"/>
      <c r="J82" s="351"/>
      <c r="K82" s="351"/>
      <c r="L82" s="352"/>
      <c r="M82" s="443"/>
      <c r="N82" s="351"/>
      <c r="O82" s="351"/>
      <c r="P82" s="351"/>
      <c r="Q82" s="351"/>
      <c r="R82" s="352"/>
      <c r="S82" s="443"/>
      <c r="T82" s="351"/>
      <c r="U82" s="351"/>
      <c r="V82" s="351"/>
      <c r="W82" s="351"/>
      <c r="X82" s="352"/>
      <c r="Y82" s="443"/>
      <c r="Z82" s="351"/>
      <c r="AA82" s="351"/>
      <c r="AB82" s="351"/>
      <c r="AC82" s="351"/>
      <c r="AD82" s="352"/>
      <c r="AG82">
        <f t="shared" si="0"/>
        <v>0</v>
      </c>
      <c r="AH82">
        <f t="shared" si="1"/>
        <v>0</v>
      </c>
      <c r="AI82" s="2">
        <f t="shared" si="2"/>
        <v>0</v>
      </c>
      <c r="AJ82" s="3" t="str">
        <f>IF(AI82=0,"",
IF(SUM($AI$30:AI82)=1,AK82,
IF($AI$150&gt;SUM($AI$30:AI82),_xlfn.CONCAT(", ",AK82),
IF($AI$150=SUM($AI$30:AI82),_xlfn.CONCAT(" y ",AK82)))))</f>
        <v/>
      </c>
      <c r="AK82" s="214">
        <v>53</v>
      </c>
    </row>
    <row r="83" spans="1:37" ht="15" customHeight="1">
      <c r="A83" s="195"/>
      <c r="B83" s="14"/>
      <c r="C83" s="213" t="s">
        <v>5100</v>
      </c>
      <c r="D83" s="444"/>
      <c r="E83" s="351"/>
      <c r="F83" s="351"/>
      <c r="G83" s="351"/>
      <c r="H83" s="351"/>
      <c r="I83" s="351"/>
      <c r="J83" s="351"/>
      <c r="K83" s="351"/>
      <c r="L83" s="352"/>
      <c r="M83" s="443"/>
      <c r="N83" s="351"/>
      <c r="O83" s="351"/>
      <c r="P83" s="351"/>
      <c r="Q83" s="351"/>
      <c r="R83" s="352"/>
      <c r="S83" s="443"/>
      <c r="T83" s="351"/>
      <c r="U83" s="351"/>
      <c r="V83" s="351"/>
      <c r="W83" s="351"/>
      <c r="X83" s="352"/>
      <c r="Y83" s="443"/>
      <c r="Z83" s="351"/>
      <c r="AA83" s="351"/>
      <c r="AB83" s="351"/>
      <c r="AC83" s="351"/>
      <c r="AD83" s="352"/>
      <c r="AG83">
        <f t="shared" si="0"/>
        <v>0</v>
      </c>
      <c r="AH83">
        <f t="shared" si="1"/>
        <v>0</v>
      </c>
      <c r="AI83" s="2">
        <f t="shared" si="2"/>
        <v>0</v>
      </c>
      <c r="AJ83" s="3" t="str">
        <f>IF(AI83=0,"",
IF(SUM($AI$30:AI83)=1,AK83,
IF($AI$150&gt;SUM($AI$30:AI83),_xlfn.CONCAT(", ",AK83),
IF($AI$150=SUM($AI$30:AI83),_xlfn.CONCAT(" y ",AK83)))))</f>
        <v/>
      </c>
      <c r="AK83" s="214">
        <v>54</v>
      </c>
    </row>
    <row r="84" spans="1:37" ht="15" customHeight="1">
      <c r="A84" s="195"/>
      <c r="B84" s="14"/>
      <c r="C84" s="213" t="s">
        <v>5101</v>
      </c>
      <c r="D84" s="444"/>
      <c r="E84" s="351"/>
      <c r="F84" s="351"/>
      <c r="G84" s="351"/>
      <c r="H84" s="351"/>
      <c r="I84" s="351"/>
      <c r="J84" s="351"/>
      <c r="K84" s="351"/>
      <c r="L84" s="352"/>
      <c r="M84" s="443"/>
      <c r="N84" s="351"/>
      <c r="O84" s="351"/>
      <c r="P84" s="351"/>
      <c r="Q84" s="351"/>
      <c r="R84" s="352"/>
      <c r="S84" s="443"/>
      <c r="T84" s="351"/>
      <c r="U84" s="351"/>
      <c r="V84" s="351"/>
      <c r="W84" s="351"/>
      <c r="X84" s="352"/>
      <c r="Y84" s="443"/>
      <c r="Z84" s="351"/>
      <c r="AA84" s="351"/>
      <c r="AB84" s="351"/>
      <c r="AC84" s="351"/>
      <c r="AD84" s="352"/>
      <c r="AG84">
        <f t="shared" si="0"/>
        <v>0</v>
      </c>
      <c r="AH84">
        <f t="shared" si="1"/>
        <v>0</v>
      </c>
      <c r="AI84" s="2">
        <f t="shared" si="2"/>
        <v>0</v>
      </c>
      <c r="AJ84" s="3" t="str">
        <f>IF(AI84=0,"",
IF(SUM($AI$30:AI84)=1,AK84,
IF($AI$150&gt;SUM($AI$30:AI84),_xlfn.CONCAT(", ",AK84),
IF($AI$150=SUM($AI$30:AI84),_xlfn.CONCAT(" y ",AK84)))))</f>
        <v/>
      </c>
      <c r="AK84" s="214">
        <v>55</v>
      </c>
    </row>
    <row r="85" spans="1:37" ht="15" customHeight="1">
      <c r="A85" s="195"/>
      <c r="B85" s="14"/>
      <c r="C85" s="213" t="s">
        <v>5102</v>
      </c>
      <c r="D85" s="444"/>
      <c r="E85" s="351"/>
      <c r="F85" s="351"/>
      <c r="G85" s="351"/>
      <c r="H85" s="351"/>
      <c r="I85" s="351"/>
      <c r="J85" s="351"/>
      <c r="K85" s="351"/>
      <c r="L85" s="352"/>
      <c r="M85" s="443"/>
      <c r="N85" s="351"/>
      <c r="O85" s="351"/>
      <c r="P85" s="351"/>
      <c r="Q85" s="351"/>
      <c r="R85" s="352"/>
      <c r="S85" s="443"/>
      <c r="T85" s="351"/>
      <c r="U85" s="351"/>
      <c r="V85" s="351"/>
      <c r="W85" s="351"/>
      <c r="X85" s="352"/>
      <c r="Y85" s="443"/>
      <c r="Z85" s="351"/>
      <c r="AA85" s="351"/>
      <c r="AB85" s="351"/>
      <c r="AC85" s="351"/>
      <c r="AD85" s="352"/>
      <c r="AG85">
        <f t="shared" si="0"/>
        <v>0</v>
      </c>
      <c r="AH85">
        <f t="shared" si="1"/>
        <v>0</v>
      </c>
      <c r="AI85" s="2">
        <f t="shared" si="2"/>
        <v>0</v>
      </c>
      <c r="AJ85" s="3" t="str">
        <f>IF(AI85=0,"",
IF(SUM($AI$30:AI85)=1,AK85,
IF($AI$150&gt;SUM($AI$30:AI85),_xlfn.CONCAT(", ",AK85),
IF($AI$150=SUM($AI$30:AI85),_xlfn.CONCAT(" y ",AK85)))))</f>
        <v/>
      </c>
      <c r="AK85" s="214">
        <v>56</v>
      </c>
    </row>
    <row r="86" spans="1:37" ht="15" customHeight="1">
      <c r="A86" s="195"/>
      <c r="B86" s="14"/>
      <c r="C86" s="213" t="s">
        <v>5103</v>
      </c>
      <c r="D86" s="444"/>
      <c r="E86" s="351"/>
      <c r="F86" s="351"/>
      <c r="G86" s="351"/>
      <c r="H86" s="351"/>
      <c r="I86" s="351"/>
      <c r="J86" s="351"/>
      <c r="K86" s="351"/>
      <c r="L86" s="352"/>
      <c r="M86" s="443"/>
      <c r="N86" s="351"/>
      <c r="O86" s="351"/>
      <c r="P86" s="351"/>
      <c r="Q86" s="351"/>
      <c r="R86" s="352"/>
      <c r="S86" s="443"/>
      <c r="T86" s="351"/>
      <c r="U86" s="351"/>
      <c r="V86" s="351"/>
      <c r="W86" s="351"/>
      <c r="X86" s="352"/>
      <c r="Y86" s="443"/>
      <c r="Z86" s="351"/>
      <c r="AA86" s="351"/>
      <c r="AB86" s="351"/>
      <c r="AC86" s="351"/>
      <c r="AD86" s="352"/>
      <c r="AG86">
        <f t="shared" si="0"/>
        <v>0</v>
      </c>
      <c r="AH86">
        <f t="shared" si="1"/>
        <v>0</v>
      </c>
      <c r="AI86" s="2">
        <f t="shared" si="2"/>
        <v>0</v>
      </c>
      <c r="AJ86" s="3" t="str">
        <f>IF(AI86=0,"",
IF(SUM($AI$30:AI86)=1,AK86,
IF($AI$150&gt;SUM($AI$30:AI86),_xlfn.CONCAT(", ",AK86),
IF($AI$150=SUM($AI$30:AI86),_xlfn.CONCAT(" y ",AK86)))))</f>
        <v/>
      </c>
      <c r="AK86" s="214">
        <v>57</v>
      </c>
    </row>
    <row r="87" spans="1:37" ht="15" customHeight="1">
      <c r="A87" s="195"/>
      <c r="B87" s="14"/>
      <c r="C87" s="213" t="s">
        <v>5104</v>
      </c>
      <c r="D87" s="444"/>
      <c r="E87" s="351"/>
      <c r="F87" s="351"/>
      <c r="G87" s="351"/>
      <c r="H87" s="351"/>
      <c r="I87" s="351"/>
      <c r="J87" s="351"/>
      <c r="K87" s="351"/>
      <c r="L87" s="352"/>
      <c r="M87" s="443"/>
      <c r="N87" s="351"/>
      <c r="O87" s="351"/>
      <c r="P87" s="351"/>
      <c r="Q87" s="351"/>
      <c r="R87" s="352"/>
      <c r="S87" s="443"/>
      <c r="T87" s="351"/>
      <c r="U87" s="351"/>
      <c r="V87" s="351"/>
      <c r="W87" s="351"/>
      <c r="X87" s="352"/>
      <c r="Y87" s="443"/>
      <c r="Z87" s="351"/>
      <c r="AA87" s="351"/>
      <c r="AB87" s="351"/>
      <c r="AC87" s="351"/>
      <c r="AD87" s="352"/>
      <c r="AG87">
        <f t="shared" si="0"/>
        <v>0</v>
      </c>
      <c r="AH87">
        <f t="shared" si="1"/>
        <v>0</v>
      </c>
      <c r="AI87" s="2">
        <f t="shared" si="2"/>
        <v>0</v>
      </c>
      <c r="AJ87" s="3" t="str">
        <f>IF(AI87=0,"",
IF(SUM($AI$30:AI87)=1,AK87,
IF($AI$150&gt;SUM($AI$30:AI87),_xlfn.CONCAT(", ",AK87),
IF($AI$150=SUM($AI$30:AI87),_xlfn.CONCAT(" y ",AK87)))))</f>
        <v/>
      </c>
      <c r="AK87" s="214">
        <v>58</v>
      </c>
    </row>
    <row r="88" spans="1:37" ht="15" customHeight="1">
      <c r="A88" s="195"/>
      <c r="B88" s="14"/>
      <c r="C88" s="213" t="s">
        <v>5105</v>
      </c>
      <c r="D88" s="444"/>
      <c r="E88" s="351"/>
      <c r="F88" s="351"/>
      <c r="G88" s="351"/>
      <c r="H88" s="351"/>
      <c r="I88" s="351"/>
      <c r="J88" s="351"/>
      <c r="K88" s="351"/>
      <c r="L88" s="352"/>
      <c r="M88" s="443"/>
      <c r="N88" s="351"/>
      <c r="O88" s="351"/>
      <c r="P88" s="351"/>
      <c r="Q88" s="351"/>
      <c r="R88" s="352"/>
      <c r="S88" s="443"/>
      <c r="T88" s="351"/>
      <c r="U88" s="351"/>
      <c r="V88" s="351"/>
      <c r="W88" s="351"/>
      <c r="X88" s="352"/>
      <c r="Y88" s="443"/>
      <c r="Z88" s="351"/>
      <c r="AA88" s="351"/>
      <c r="AB88" s="351"/>
      <c r="AC88" s="351"/>
      <c r="AD88" s="352"/>
      <c r="AG88">
        <f t="shared" si="0"/>
        <v>0</v>
      </c>
      <c r="AH88">
        <f t="shared" si="1"/>
        <v>0</v>
      </c>
      <c r="AI88" s="2">
        <f t="shared" si="2"/>
        <v>0</v>
      </c>
      <c r="AJ88" s="3" t="str">
        <f>IF(AI88=0,"",
IF(SUM($AI$30:AI88)=1,AK88,
IF($AI$150&gt;SUM($AI$30:AI88),_xlfn.CONCAT(", ",AK88),
IF($AI$150=SUM($AI$30:AI88),_xlfn.CONCAT(" y ",AK88)))))</f>
        <v/>
      </c>
      <c r="AK88" s="214">
        <v>59</v>
      </c>
    </row>
    <row r="89" spans="1:37" ht="15" customHeight="1">
      <c r="A89" s="195"/>
      <c r="B89" s="14"/>
      <c r="C89" s="213" t="s">
        <v>5106</v>
      </c>
      <c r="D89" s="444"/>
      <c r="E89" s="351"/>
      <c r="F89" s="351"/>
      <c r="G89" s="351"/>
      <c r="H89" s="351"/>
      <c r="I89" s="351"/>
      <c r="J89" s="351"/>
      <c r="K89" s="351"/>
      <c r="L89" s="352"/>
      <c r="M89" s="443"/>
      <c r="N89" s="351"/>
      <c r="O89" s="351"/>
      <c r="P89" s="351"/>
      <c r="Q89" s="351"/>
      <c r="R89" s="352"/>
      <c r="S89" s="443"/>
      <c r="T89" s="351"/>
      <c r="U89" s="351"/>
      <c r="V89" s="351"/>
      <c r="W89" s="351"/>
      <c r="X89" s="352"/>
      <c r="Y89" s="443"/>
      <c r="Z89" s="351"/>
      <c r="AA89" s="351"/>
      <c r="AB89" s="351"/>
      <c r="AC89" s="351"/>
      <c r="AD89" s="352"/>
      <c r="AG89">
        <f t="shared" si="0"/>
        <v>0</v>
      </c>
      <c r="AH89">
        <f t="shared" si="1"/>
        <v>0</v>
      </c>
      <c r="AI89" s="2">
        <f t="shared" si="2"/>
        <v>0</v>
      </c>
      <c r="AJ89" s="3" t="str">
        <f>IF(AI89=0,"",
IF(SUM($AI$30:AI89)=1,AK89,
IF($AI$150&gt;SUM($AI$30:AI89),_xlfn.CONCAT(", ",AK89),
IF($AI$150=SUM($AI$30:AI89),_xlfn.CONCAT(" y ",AK89)))))</f>
        <v/>
      </c>
      <c r="AK89" s="214">
        <v>60</v>
      </c>
    </row>
    <row r="90" spans="1:37" ht="15" customHeight="1">
      <c r="A90" s="195"/>
      <c r="B90" s="14"/>
      <c r="C90" s="213" t="s">
        <v>5107</v>
      </c>
      <c r="D90" s="444"/>
      <c r="E90" s="351"/>
      <c r="F90" s="351"/>
      <c r="G90" s="351"/>
      <c r="H90" s="351"/>
      <c r="I90" s="351"/>
      <c r="J90" s="351"/>
      <c r="K90" s="351"/>
      <c r="L90" s="352"/>
      <c r="M90" s="443"/>
      <c r="N90" s="351"/>
      <c r="O90" s="351"/>
      <c r="P90" s="351"/>
      <c r="Q90" s="351"/>
      <c r="R90" s="352"/>
      <c r="S90" s="443"/>
      <c r="T90" s="351"/>
      <c r="U90" s="351"/>
      <c r="V90" s="351"/>
      <c r="W90" s="351"/>
      <c r="X90" s="352"/>
      <c r="Y90" s="443"/>
      <c r="Z90" s="351"/>
      <c r="AA90" s="351"/>
      <c r="AB90" s="351"/>
      <c r="AC90" s="351"/>
      <c r="AD90" s="352"/>
      <c r="AG90">
        <f t="shared" si="0"/>
        <v>0</v>
      </c>
      <c r="AH90">
        <f t="shared" si="1"/>
        <v>0</v>
      </c>
      <c r="AI90" s="2">
        <f t="shared" si="2"/>
        <v>0</v>
      </c>
      <c r="AJ90" s="3" t="str">
        <f>IF(AI90=0,"",
IF(SUM($AI$30:AI90)=1,AK90,
IF($AI$150&gt;SUM($AI$30:AI90),_xlfn.CONCAT(", ",AK90),
IF($AI$150=SUM($AI$30:AI90),_xlfn.CONCAT(" y ",AK90)))))</f>
        <v/>
      </c>
      <c r="AK90" s="214">
        <v>61</v>
      </c>
    </row>
    <row r="91" spans="1:37" ht="15" customHeight="1">
      <c r="A91" s="195"/>
      <c r="B91" s="14"/>
      <c r="C91" s="213" t="s">
        <v>5108</v>
      </c>
      <c r="D91" s="444"/>
      <c r="E91" s="351"/>
      <c r="F91" s="351"/>
      <c r="G91" s="351"/>
      <c r="H91" s="351"/>
      <c r="I91" s="351"/>
      <c r="J91" s="351"/>
      <c r="K91" s="351"/>
      <c r="L91" s="352"/>
      <c r="M91" s="443"/>
      <c r="N91" s="351"/>
      <c r="O91" s="351"/>
      <c r="P91" s="351"/>
      <c r="Q91" s="351"/>
      <c r="R91" s="352"/>
      <c r="S91" s="443"/>
      <c r="T91" s="351"/>
      <c r="U91" s="351"/>
      <c r="V91" s="351"/>
      <c r="W91" s="351"/>
      <c r="X91" s="352"/>
      <c r="Y91" s="443"/>
      <c r="Z91" s="351"/>
      <c r="AA91" s="351"/>
      <c r="AB91" s="351"/>
      <c r="AC91" s="351"/>
      <c r="AD91" s="352"/>
      <c r="AG91">
        <f t="shared" si="0"/>
        <v>0</v>
      </c>
      <c r="AH91">
        <f t="shared" si="1"/>
        <v>0</v>
      </c>
      <c r="AI91" s="2">
        <f t="shared" si="2"/>
        <v>0</v>
      </c>
      <c r="AJ91" s="3" t="str">
        <f>IF(AI91=0,"",
IF(SUM($AI$30:AI91)=1,AK91,
IF($AI$150&gt;SUM($AI$30:AI91),_xlfn.CONCAT(", ",AK91),
IF($AI$150=SUM($AI$30:AI91),_xlfn.CONCAT(" y ",AK91)))))</f>
        <v/>
      </c>
      <c r="AK91" s="214">
        <v>62</v>
      </c>
    </row>
    <row r="92" spans="1:37" ht="15" customHeight="1">
      <c r="A92" s="195"/>
      <c r="B92" s="14"/>
      <c r="C92" s="213" t="s">
        <v>5109</v>
      </c>
      <c r="D92" s="444"/>
      <c r="E92" s="351"/>
      <c r="F92" s="351"/>
      <c r="G92" s="351"/>
      <c r="H92" s="351"/>
      <c r="I92" s="351"/>
      <c r="J92" s="351"/>
      <c r="K92" s="351"/>
      <c r="L92" s="352"/>
      <c r="M92" s="443"/>
      <c r="N92" s="351"/>
      <c r="O92" s="351"/>
      <c r="P92" s="351"/>
      <c r="Q92" s="351"/>
      <c r="R92" s="352"/>
      <c r="S92" s="443"/>
      <c r="T92" s="351"/>
      <c r="U92" s="351"/>
      <c r="V92" s="351"/>
      <c r="W92" s="351"/>
      <c r="X92" s="352"/>
      <c r="Y92" s="443"/>
      <c r="Z92" s="351"/>
      <c r="AA92" s="351"/>
      <c r="AB92" s="351"/>
      <c r="AC92" s="351"/>
      <c r="AD92" s="352"/>
      <c r="AG92">
        <f t="shared" si="0"/>
        <v>0</v>
      </c>
      <c r="AH92">
        <f t="shared" si="1"/>
        <v>0</v>
      </c>
      <c r="AI92" s="2">
        <f t="shared" si="2"/>
        <v>0</v>
      </c>
      <c r="AJ92" s="3" t="str">
        <f>IF(AI92=0,"",
IF(SUM($AI$30:AI92)=1,AK92,
IF($AI$150&gt;SUM($AI$30:AI92),_xlfn.CONCAT(", ",AK92),
IF($AI$150=SUM($AI$30:AI92),_xlfn.CONCAT(" y ",AK92)))))</f>
        <v/>
      </c>
      <c r="AK92" s="214">
        <v>63</v>
      </c>
    </row>
    <row r="93" spans="1:37" ht="15" customHeight="1">
      <c r="A93" s="195"/>
      <c r="B93" s="14"/>
      <c r="C93" s="213" t="s">
        <v>5110</v>
      </c>
      <c r="D93" s="444"/>
      <c r="E93" s="351"/>
      <c r="F93" s="351"/>
      <c r="G93" s="351"/>
      <c r="H93" s="351"/>
      <c r="I93" s="351"/>
      <c r="J93" s="351"/>
      <c r="K93" s="351"/>
      <c r="L93" s="352"/>
      <c r="M93" s="443"/>
      <c r="N93" s="351"/>
      <c r="O93" s="351"/>
      <c r="P93" s="351"/>
      <c r="Q93" s="351"/>
      <c r="R93" s="352"/>
      <c r="S93" s="443"/>
      <c r="T93" s="351"/>
      <c r="U93" s="351"/>
      <c r="V93" s="351"/>
      <c r="W93" s="351"/>
      <c r="X93" s="352"/>
      <c r="Y93" s="443"/>
      <c r="Z93" s="351"/>
      <c r="AA93" s="351"/>
      <c r="AB93" s="351"/>
      <c r="AC93" s="351"/>
      <c r="AD93" s="352"/>
      <c r="AG93">
        <f t="shared" si="0"/>
        <v>0</v>
      </c>
      <c r="AH93">
        <f t="shared" si="1"/>
        <v>0</v>
      </c>
      <c r="AI93" s="2">
        <f t="shared" si="2"/>
        <v>0</v>
      </c>
      <c r="AJ93" s="3" t="str">
        <f>IF(AI93=0,"",
IF(SUM($AI$30:AI93)=1,AK93,
IF($AI$150&gt;SUM($AI$30:AI93),_xlfn.CONCAT(", ",AK93),
IF($AI$150=SUM($AI$30:AI93),_xlfn.CONCAT(" y ",AK93)))))</f>
        <v/>
      </c>
      <c r="AK93" s="214">
        <v>64</v>
      </c>
    </row>
    <row r="94" spans="1:37" ht="15" customHeight="1">
      <c r="A94" s="195"/>
      <c r="B94" s="14"/>
      <c r="C94" s="213" t="s">
        <v>5111</v>
      </c>
      <c r="D94" s="444"/>
      <c r="E94" s="351"/>
      <c r="F94" s="351"/>
      <c r="G94" s="351"/>
      <c r="H94" s="351"/>
      <c r="I94" s="351"/>
      <c r="J94" s="351"/>
      <c r="K94" s="351"/>
      <c r="L94" s="352"/>
      <c r="M94" s="443"/>
      <c r="N94" s="351"/>
      <c r="O94" s="351"/>
      <c r="P94" s="351"/>
      <c r="Q94" s="351"/>
      <c r="R94" s="352"/>
      <c r="S94" s="443"/>
      <c r="T94" s="351"/>
      <c r="U94" s="351"/>
      <c r="V94" s="351"/>
      <c r="W94" s="351"/>
      <c r="X94" s="352"/>
      <c r="Y94" s="443"/>
      <c r="Z94" s="351"/>
      <c r="AA94" s="351"/>
      <c r="AB94" s="351"/>
      <c r="AC94" s="351"/>
      <c r="AD94" s="352"/>
      <c r="AG94">
        <f t="shared" si="0"/>
        <v>0</v>
      </c>
      <c r="AH94">
        <f t="shared" si="1"/>
        <v>0</v>
      </c>
      <c r="AI94" s="2">
        <f t="shared" si="2"/>
        <v>0</v>
      </c>
      <c r="AJ94" s="3" t="str">
        <f>IF(AI94=0,"",
IF(SUM($AI$30:AI94)=1,AK94,
IF($AI$150&gt;SUM($AI$30:AI94),_xlfn.CONCAT(", ",AK94),
IF($AI$150=SUM($AI$30:AI94),_xlfn.CONCAT(" y ",AK94)))))</f>
        <v/>
      </c>
      <c r="AK94" s="214">
        <v>65</v>
      </c>
    </row>
    <row r="95" spans="1:37" ht="15" customHeight="1">
      <c r="A95" s="195"/>
      <c r="B95" s="14"/>
      <c r="C95" s="213" t="s">
        <v>5112</v>
      </c>
      <c r="D95" s="444"/>
      <c r="E95" s="351"/>
      <c r="F95" s="351"/>
      <c r="G95" s="351"/>
      <c r="H95" s="351"/>
      <c r="I95" s="351"/>
      <c r="J95" s="351"/>
      <c r="K95" s="351"/>
      <c r="L95" s="352"/>
      <c r="M95" s="443"/>
      <c r="N95" s="351"/>
      <c r="O95" s="351"/>
      <c r="P95" s="351"/>
      <c r="Q95" s="351"/>
      <c r="R95" s="352"/>
      <c r="S95" s="443"/>
      <c r="T95" s="351"/>
      <c r="U95" s="351"/>
      <c r="V95" s="351"/>
      <c r="W95" s="351"/>
      <c r="X95" s="352"/>
      <c r="Y95" s="443"/>
      <c r="Z95" s="351"/>
      <c r="AA95" s="351"/>
      <c r="AB95" s="351"/>
      <c r="AC95" s="351"/>
      <c r="AD95" s="352"/>
      <c r="AG95">
        <f t="shared" ref="AG95:AG148" si="3">IF(OR(COUNTA(D95:AD95)=0,COUNTA(D95:AD95)=4),0,1)</f>
        <v>0</v>
      </c>
      <c r="AH95">
        <f t="shared" ref="AH95:AH148" si="4">IF(AND(COUNTBLANK($D95)=1,COUNTA(M95:AD95)&gt;0),1,0)</f>
        <v>0</v>
      </c>
      <c r="AI95" s="2">
        <f t="shared" ref="AI95:AI148" si="5">IF(AG95=0,0,1)</f>
        <v>0</v>
      </c>
      <c r="AJ95" s="3" t="str">
        <f>IF(AI95=0,"",
IF(SUM($AI$30:AI95)=1,AK95,
IF($AI$150&gt;SUM($AI$30:AI95),_xlfn.CONCAT(", ",AK95),
IF($AI$150=SUM($AI$30:AI95),_xlfn.CONCAT(" y ",AK95)))))</f>
        <v/>
      </c>
      <c r="AK95" s="214">
        <v>66</v>
      </c>
    </row>
    <row r="96" spans="1:37" ht="15" customHeight="1">
      <c r="A96" s="195"/>
      <c r="B96" s="14"/>
      <c r="C96" s="213" t="s">
        <v>5113</v>
      </c>
      <c r="D96" s="444"/>
      <c r="E96" s="351"/>
      <c r="F96" s="351"/>
      <c r="G96" s="351"/>
      <c r="H96" s="351"/>
      <c r="I96" s="351"/>
      <c r="J96" s="351"/>
      <c r="K96" s="351"/>
      <c r="L96" s="352"/>
      <c r="M96" s="443"/>
      <c r="N96" s="351"/>
      <c r="O96" s="351"/>
      <c r="P96" s="351"/>
      <c r="Q96" s="351"/>
      <c r="R96" s="352"/>
      <c r="S96" s="443"/>
      <c r="T96" s="351"/>
      <c r="U96" s="351"/>
      <c r="V96" s="351"/>
      <c r="W96" s="351"/>
      <c r="X96" s="352"/>
      <c r="Y96" s="443"/>
      <c r="Z96" s="351"/>
      <c r="AA96" s="351"/>
      <c r="AB96" s="351"/>
      <c r="AC96" s="351"/>
      <c r="AD96" s="352"/>
      <c r="AG96">
        <f t="shared" si="3"/>
        <v>0</v>
      </c>
      <c r="AH96">
        <f t="shared" si="4"/>
        <v>0</v>
      </c>
      <c r="AI96" s="2">
        <f t="shared" si="5"/>
        <v>0</v>
      </c>
      <c r="AJ96" s="3" t="str">
        <f>IF(AI96=0,"",
IF(SUM($AI$30:AI96)=1,AK96,
IF($AI$150&gt;SUM($AI$30:AI96),_xlfn.CONCAT(", ",AK96),
IF($AI$150=SUM($AI$30:AI96),_xlfn.CONCAT(" y ",AK96)))))</f>
        <v/>
      </c>
      <c r="AK96" s="214">
        <v>67</v>
      </c>
    </row>
    <row r="97" spans="1:37" ht="15" customHeight="1">
      <c r="A97" s="195"/>
      <c r="B97" s="14"/>
      <c r="C97" s="213" t="s">
        <v>5114</v>
      </c>
      <c r="D97" s="444"/>
      <c r="E97" s="351"/>
      <c r="F97" s="351"/>
      <c r="G97" s="351"/>
      <c r="H97" s="351"/>
      <c r="I97" s="351"/>
      <c r="J97" s="351"/>
      <c r="K97" s="351"/>
      <c r="L97" s="352"/>
      <c r="M97" s="443"/>
      <c r="N97" s="351"/>
      <c r="O97" s="351"/>
      <c r="P97" s="351"/>
      <c r="Q97" s="351"/>
      <c r="R97" s="352"/>
      <c r="S97" s="443"/>
      <c r="T97" s="351"/>
      <c r="U97" s="351"/>
      <c r="V97" s="351"/>
      <c r="W97" s="351"/>
      <c r="X97" s="352"/>
      <c r="Y97" s="443"/>
      <c r="Z97" s="351"/>
      <c r="AA97" s="351"/>
      <c r="AB97" s="351"/>
      <c r="AC97" s="351"/>
      <c r="AD97" s="352"/>
      <c r="AG97">
        <f t="shared" si="3"/>
        <v>0</v>
      </c>
      <c r="AH97">
        <f t="shared" si="4"/>
        <v>0</v>
      </c>
      <c r="AI97" s="2">
        <f t="shared" si="5"/>
        <v>0</v>
      </c>
      <c r="AJ97" s="3" t="str">
        <f>IF(AI97=0,"",
IF(SUM($AI$30:AI97)=1,AK97,
IF($AI$150&gt;SUM($AI$30:AI97),_xlfn.CONCAT(", ",AK97),
IF($AI$150=SUM($AI$30:AI97),_xlfn.CONCAT(" y ",AK97)))))</f>
        <v/>
      </c>
      <c r="AK97" s="214">
        <v>68</v>
      </c>
    </row>
    <row r="98" spans="1:37" ht="15" customHeight="1">
      <c r="A98" s="195"/>
      <c r="B98" s="14"/>
      <c r="C98" s="213" t="s">
        <v>5115</v>
      </c>
      <c r="D98" s="444"/>
      <c r="E98" s="351"/>
      <c r="F98" s="351"/>
      <c r="G98" s="351"/>
      <c r="H98" s="351"/>
      <c r="I98" s="351"/>
      <c r="J98" s="351"/>
      <c r="K98" s="351"/>
      <c r="L98" s="352"/>
      <c r="M98" s="443"/>
      <c r="N98" s="351"/>
      <c r="O98" s="351"/>
      <c r="P98" s="351"/>
      <c r="Q98" s="351"/>
      <c r="R98" s="352"/>
      <c r="S98" s="443"/>
      <c r="T98" s="351"/>
      <c r="U98" s="351"/>
      <c r="V98" s="351"/>
      <c r="W98" s="351"/>
      <c r="X98" s="352"/>
      <c r="Y98" s="443"/>
      <c r="Z98" s="351"/>
      <c r="AA98" s="351"/>
      <c r="AB98" s="351"/>
      <c r="AC98" s="351"/>
      <c r="AD98" s="352"/>
      <c r="AG98">
        <f t="shared" si="3"/>
        <v>0</v>
      </c>
      <c r="AH98">
        <f t="shared" si="4"/>
        <v>0</v>
      </c>
      <c r="AI98" s="2">
        <f t="shared" si="5"/>
        <v>0</v>
      </c>
      <c r="AJ98" s="3" t="str">
        <f>IF(AI98=0,"",
IF(SUM($AI$30:AI98)=1,AK98,
IF($AI$150&gt;SUM($AI$30:AI98),_xlfn.CONCAT(", ",AK98),
IF($AI$150=SUM($AI$30:AI98),_xlfn.CONCAT(" y ",AK98)))))</f>
        <v/>
      </c>
      <c r="AK98" s="214">
        <v>69</v>
      </c>
    </row>
    <row r="99" spans="1:37" ht="15" customHeight="1">
      <c r="A99" s="195"/>
      <c r="B99" s="14"/>
      <c r="C99" s="213" t="s">
        <v>5116</v>
      </c>
      <c r="D99" s="444"/>
      <c r="E99" s="351"/>
      <c r="F99" s="351"/>
      <c r="G99" s="351"/>
      <c r="H99" s="351"/>
      <c r="I99" s="351"/>
      <c r="J99" s="351"/>
      <c r="K99" s="351"/>
      <c r="L99" s="352"/>
      <c r="M99" s="443"/>
      <c r="N99" s="351"/>
      <c r="O99" s="351"/>
      <c r="P99" s="351"/>
      <c r="Q99" s="351"/>
      <c r="R99" s="352"/>
      <c r="S99" s="443"/>
      <c r="T99" s="351"/>
      <c r="U99" s="351"/>
      <c r="V99" s="351"/>
      <c r="W99" s="351"/>
      <c r="X99" s="352"/>
      <c r="Y99" s="443"/>
      <c r="Z99" s="351"/>
      <c r="AA99" s="351"/>
      <c r="AB99" s="351"/>
      <c r="AC99" s="351"/>
      <c r="AD99" s="352"/>
      <c r="AG99">
        <f t="shared" si="3"/>
        <v>0</v>
      </c>
      <c r="AH99">
        <f t="shared" si="4"/>
        <v>0</v>
      </c>
      <c r="AI99" s="2">
        <f t="shared" si="5"/>
        <v>0</v>
      </c>
      <c r="AJ99" s="3" t="str">
        <f>IF(AI99=0,"",
IF(SUM($AI$30:AI99)=1,AK99,
IF($AI$150&gt;SUM($AI$30:AI99),_xlfn.CONCAT(", ",AK99),
IF($AI$150=SUM($AI$30:AI99),_xlfn.CONCAT(" y ",AK99)))))</f>
        <v/>
      </c>
      <c r="AK99" s="214">
        <v>70</v>
      </c>
    </row>
    <row r="100" spans="1:37" ht="15" customHeight="1">
      <c r="A100" s="195"/>
      <c r="B100" s="14"/>
      <c r="C100" s="213" t="s">
        <v>5117</v>
      </c>
      <c r="D100" s="444"/>
      <c r="E100" s="351"/>
      <c r="F100" s="351"/>
      <c r="G100" s="351"/>
      <c r="H100" s="351"/>
      <c r="I100" s="351"/>
      <c r="J100" s="351"/>
      <c r="K100" s="351"/>
      <c r="L100" s="352"/>
      <c r="M100" s="443"/>
      <c r="N100" s="351"/>
      <c r="O100" s="351"/>
      <c r="P100" s="351"/>
      <c r="Q100" s="351"/>
      <c r="R100" s="352"/>
      <c r="S100" s="443"/>
      <c r="T100" s="351"/>
      <c r="U100" s="351"/>
      <c r="V100" s="351"/>
      <c r="W100" s="351"/>
      <c r="X100" s="352"/>
      <c r="Y100" s="443"/>
      <c r="Z100" s="351"/>
      <c r="AA100" s="351"/>
      <c r="AB100" s="351"/>
      <c r="AC100" s="351"/>
      <c r="AD100" s="352"/>
      <c r="AG100">
        <f t="shared" si="3"/>
        <v>0</v>
      </c>
      <c r="AH100">
        <f t="shared" si="4"/>
        <v>0</v>
      </c>
      <c r="AI100" s="2">
        <f t="shared" si="5"/>
        <v>0</v>
      </c>
      <c r="AJ100" s="3" t="str">
        <f>IF(AI100=0,"",
IF(SUM($AI$30:AI100)=1,AK100,
IF($AI$150&gt;SUM($AI$30:AI100),_xlfn.CONCAT(", ",AK100),
IF($AI$150=SUM($AI$30:AI100),_xlfn.CONCAT(" y ",AK100)))))</f>
        <v/>
      </c>
      <c r="AK100" s="214">
        <v>71</v>
      </c>
    </row>
    <row r="101" spans="1:37" ht="15" customHeight="1">
      <c r="A101" s="195"/>
      <c r="B101" s="14"/>
      <c r="C101" s="213" t="s">
        <v>5118</v>
      </c>
      <c r="D101" s="444"/>
      <c r="E101" s="351"/>
      <c r="F101" s="351"/>
      <c r="G101" s="351"/>
      <c r="H101" s="351"/>
      <c r="I101" s="351"/>
      <c r="J101" s="351"/>
      <c r="K101" s="351"/>
      <c r="L101" s="352"/>
      <c r="M101" s="443"/>
      <c r="N101" s="351"/>
      <c r="O101" s="351"/>
      <c r="P101" s="351"/>
      <c r="Q101" s="351"/>
      <c r="R101" s="352"/>
      <c r="S101" s="443"/>
      <c r="T101" s="351"/>
      <c r="U101" s="351"/>
      <c r="V101" s="351"/>
      <c r="W101" s="351"/>
      <c r="X101" s="352"/>
      <c r="Y101" s="443"/>
      <c r="Z101" s="351"/>
      <c r="AA101" s="351"/>
      <c r="AB101" s="351"/>
      <c r="AC101" s="351"/>
      <c r="AD101" s="352"/>
      <c r="AG101">
        <f t="shared" si="3"/>
        <v>0</v>
      </c>
      <c r="AH101">
        <f t="shared" si="4"/>
        <v>0</v>
      </c>
      <c r="AI101" s="2">
        <f t="shared" si="5"/>
        <v>0</v>
      </c>
      <c r="AJ101" s="3" t="str">
        <f>IF(AI101=0,"",
IF(SUM($AI$30:AI101)=1,AK101,
IF($AI$150&gt;SUM($AI$30:AI101),_xlfn.CONCAT(", ",AK101),
IF($AI$150=SUM($AI$30:AI101),_xlfn.CONCAT(" y ",AK101)))))</f>
        <v/>
      </c>
      <c r="AK101" s="214">
        <v>72</v>
      </c>
    </row>
    <row r="102" spans="1:37" ht="15" customHeight="1">
      <c r="A102" s="195"/>
      <c r="B102" s="14"/>
      <c r="C102" s="213" t="s">
        <v>5119</v>
      </c>
      <c r="D102" s="444"/>
      <c r="E102" s="351"/>
      <c r="F102" s="351"/>
      <c r="G102" s="351"/>
      <c r="H102" s="351"/>
      <c r="I102" s="351"/>
      <c r="J102" s="351"/>
      <c r="K102" s="351"/>
      <c r="L102" s="352"/>
      <c r="M102" s="443"/>
      <c r="N102" s="351"/>
      <c r="O102" s="351"/>
      <c r="P102" s="351"/>
      <c r="Q102" s="351"/>
      <c r="R102" s="352"/>
      <c r="S102" s="443"/>
      <c r="T102" s="351"/>
      <c r="U102" s="351"/>
      <c r="V102" s="351"/>
      <c r="W102" s="351"/>
      <c r="X102" s="352"/>
      <c r="Y102" s="443"/>
      <c r="Z102" s="351"/>
      <c r="AA102" s="351"/>
      <c r="AB102" s="351"/>
      <c r="AC102" s="351"/>
      <c r="AD102" s="352"/>
      <c r="AG102">
        <f t="shared" si="3"/>
        <v>0</v>
      </c>
      <c r="AH102">
        <f t="shared" si="4"/>
        <v>0</v>
      </c>
      <c r="AI102" s="2">
        <f t="shared" si="5"/>
        <v>0</v>
      </c>
      <c r="AJ102" s="3" t="str">
        <f>IF(AI102=0,"",
IF(SUM($AI$30:AI102)=1,AK102,
IF($AI$150&gt;SUM($AI$30:AI102),_xlfn.CONCAT(", ",AK102),
IF($AI$150=SUM($AI$30:AI102),_xlfn.CONCAT(" y ",AK102)))))</f>
        <v/>
      </c>
      <c r="AK102" s="214">
        <v>73</v>
      </c>
    </row>
    <row r="103" spans="1:37" ht="15" customHeight="1">
      <c r="A103" s="195"/>
      <c r="B103" s="14"/>
      <c r="C103" s="213" t="s">
        <v>5120</v>
      </c>
      <c r="D103" s="444"/>
      <c r="E103" s="351"/>
      <c r="F103" s="351"/>
      <c r="G103" s="351"/>
      <c r="H103" s="351"/>
      <c r="I103" s="351"/>
      <c r="J103" s="351"/>
      <c r="K103" s="351"/>
      <c r="L103" s="352"/>
      <c r="M103" s="443"/>
      <c r="N103" s="351"/>
      <c r="O103" s="351"/>
      <c r="P103" s="351"/>
      <c r="Q103" s="351"/>
      <c r="R103" s="352"/>
      <c r="S103" s="443"/>
      <c r="T103" s="351"/>
      <c r="U103" s="351"/>
      <c r="V103" s="351"/>
      <c r="W103" s="351"/>
      <c r="X103" s="352"/>
      <c r="Y103" s="443"/>
      <c r="Z103" s="351"/>
      <c r="AA103" s="351"/>
      <c r="AB103" s="351"/>
      <c r="AC103" s="351"/>
      <c r="AD103" s="352"/>
      <c r="AG103">
        <f t="shared" si="3"/>
        <v>0</v>
      </c>
      <c r="AH103">
        <f t="shared" si="4"/>
        <v>0</v>
      </c>
      <c r="AI103" s="2">
        <f t="shared" si="5"/>
        <v>0</v>
      </c>
      <c r="AJ103" s="3" t="str">
        <f>IF(AI103=0,"",
IF(SUM($AI$30:AI103)=1,AK103,
IF($AI$150&gt;SUM($AI$30:AI103),_xlfn.CONCAT(", ",AK103),
IF($AI$150=SUM($AI$30:AI103),_xlfn.CONCAT(" y ",AK103)))))</f>
        <v/>
      </c>
      <c r="AK103" s="214">
        <v>74</v>
      </c>
    </row>
    <row r="104" spans="1:37" ht="15" customHeight="1">
      <c r="A104" s="195"/>
      <c r="B104" s="14"/>
      <c r="C104" s="213" t="s">
        <v>5121</v>
      </c>
      <c r="D104" s="444"/>
      <c r="E104" s="351"/>
      <c r="F104" s="351"/>
      <c r="G104" s="351"/>
      <c r="H104" s="351"/>
      <c r="I104" s="351"/>
      <c r="J104" s="351"/>
      <c r="K104" s="351"/>
      <c r="L104" s="352"/>
      <c r="M104" s="443"/>
      <c r="N104" s="351"/>
      <c r="O104" s="351"/>
      <c r="P104" s="351"/>
      <c r="Q104" s="351"/>
      <c r="R104" s="352"/>
      <c r="S104" s="443"/>
      <c r="T104" s="351"/>
      <c r="U104" s="351"/>
      <c r="V104" s="351"/>
      <c r="W104" s="351"/>
      <c r="X104" s="352"/>
      <c r="Y104" s="443"/>
      <c r="Z104" s="351"/>
      <c r="AA104" s="351"/>
      <c r="AB104" s="351"/>
      <c r="AC104" s="351"/>
      <c r="AD104" s="352"/>
      <c r="AG104">
        <f t="shared" si="3"/>
        <v>0</v>
      </c>
      <c r="AH104">
        <f t="shared" si="4"/>
        <v>0</v>
      </c>
      <c r="AI104" s="2">
        <f t="shared" si="5"/>
        <v>0</v>
      </c>
      <c r="AJ104" s="3" t="str">
        <f>IF(AI104=0,"",
IF(SUM($AI$30:AI104)=1,AK104,
IF($AI$150&gt;SUM($AI$30:AI104),_xlfn.CONCAT(", ",AK104),
IF($AI$150=SUM($AI$30:AI104),_xlfn.CONCAT(" y ",AK104)))))</f>
        <v/>
      </c>
      <c r="AK104" s="214">
        <v>75</v>
      </c>
    </row>
    <row r="105" spans="1:37" ht="15" customHeight="1">
      <c r="A105" s="195"/>
      <c r="B105" s="14"/>
      <c r="C105" s="213" t="s">
        <v>5122</v>
      </c>
      <c r="D105" s="444"/>
      <c r="E105" s="351"/>
      <c r="F105" s="351"/>
      <c r="G105" s="351"/>
      <c r="H105" s="351"/>
      <c r="I105" s="351"/>
      <c r="J105" s="351"/>
      <c r="K105" s="351"/>
      <c r="L105" s="352"/>
      <c r="M105" s="443"/>
      <c r="N105" s="351"/>
      <c r="O105" s="351"/>
      <c r="P105" s="351"/>
      <c r="Q105" s="351"/>
      <c r="R105" s="352"/>
      <c r="S105" s="443"/>
      <c r="T105" s="351"/>
      <c r="U105" s="351"/>
      <c r="V105" s="351"/>
      <c r="W105" s="351"/>
      <c r="X105" s="352"/>
      <c r="Y105" s="443"/>
      <c r="Z105" s="351"/>
      <c r="AA105" s="351"/>
      <c r="AB105" s="351"/>
      <c r="AC105" s="351"/>
      <c r="AD105" s="352"/>
      <c r="AG105">
        <f t="shared" si="3"/>
        <v>0</v>
      </c>
      <c r="AH105">
        <f t="shared" si="4"/>
        <v>0</v>
      </c>
      <c r="AI105" s="2">
        <f t="shared" si="5"/>
        <v>0</v>
      </c>
      <c r="AJ105" s="3" t="str">
        <f>IF(AI105=0,"",
IF(SUM($AI$30:AI105)=1,AK105,
IF($AI$150&gt;SUM($AI$30:AI105),_xlfn.CONCAT(", ",AK105),
IF($AI$150=SUM($AI$30:AI105),_xlfn.CONCAT(" y ",AK105)))))</f>
        <v/>
      </c>
      <c r="AK105" s="214">
        <v>76</v>
      </c>
    </row>
    <row r="106" spans="1:37" ht="15" customHeight="1">
      <c r="A106" s="195"/>
      <c r="B106" s="14"/>
      <c r="C106" s="213" t="s">
        <v>5123</v>
      </c>
      <c r="D106" s="444"/>
      <c r="E106" s="351"/>
      <c r="F106" s="351"/>
      <c r="G106" s="351"/>
      <c r="H106" s="351"/>
      <c r="I106" s="351"/>
      <c r="J106" s="351"/>
      <c r="K106" s="351"/>
      <c r="L106" s="352"/>
      <c r="M106" s="443"/>
      <c r="N106" s="351"/>
      <c r="O106" s="351"/>
      <c r="P106" s="351"/>
      <c r="Q106" s="351"/>
      <c r="R106" s="352"/>
      <c r="S106" s="443"/>
      <c r="T106" s="351"/>
      <c r="U106" s="351"/>
      <c r="V106" s="351"/>
      <c r="W106" s="351"/>
      <c r="X106" s="352"/>
      <c r="Y106" s="443"/>
      <c r="Z106" s="351"/>
      <c r="AA106" s="351"/>
      <c r="AB106" s="351"/>
      <c r="AC106" s="351"/>
      <c r="AD106" s="352"/>
      <c r="AG106">
        <f t="shared" si="3"/>
        <v>0</v>
      </c>
      <c r="AH106">
        <f t="shared" si="4"/>
        <v>0</v>
      </c>
      <c r="AI106" s="2">
        <f t="shared" si="5"/>
        <v>0</v>
      </c>
      <c r="AJ106" s="3" t="str">
        <f>IF(AI106=0,"",
IF(SUM($AI$30:AI106)=1,AK106,
IF($AI$150&gt;SUM($AI$30:AI106),_xlfn.CONCAT(", ",AK106),
IF($AI$150=SUM($AI$30:AI106),_xlfn.CONCAT(" y ",AK106)))))</f>
        <v/>
      </c>
      <c r="AK106" s="214">
        <v>77</v>
      </c>
    </row>
    <row r="107" spans="1:37" ht="15" customHeight="1">
      <c r="A107" s="195"/>
      <c r="B107" s="14"/>
      <c r="C107" s="213" t="s">
        <v>5124</v>
      </c>
      <c r="D107" s="444"/>
      <c r="E107" s="351"/>
      <c r="F107" s="351"/>
      <c r="G107" s="351"/>
      <c r="H107" s="351"/>
      <c r="I107" s="351"/>
      <c r="J107" s="351"/>
      <c r="K107" s="351"/>
      <c r="L107" s="352"/>
      <c r="M107" s="443"/>
      <c r="N107" s="351"/>
      <c r="O107" s="351"/>
      <c r="P107" s="351"/>
      <c r="Q107" s="351"/>
      <c r="R107" s="352"/>
      <c r="S107" s="443"/>
      <c r="T107" s="351"/>
      <c r="U107" s="351"/>
      <c r="V107" s="351"/>
      <c r="W107" s="351"/>
      <c r="X107" s="352"/>
      <c r="Y107" s="443"/>
      <c r="Z107" s="351"/>
      <c r="AA107" s="351"/>
      <c r="AB107" s="351"/>
      <c r="AC107" s="351"/>
      <c r="AD107" s="352"/>
      <c r="AG107">
        <f t="shared" si="3"/>
        <v>0</v>
      </c>
      <c r="AH107">
        <f t="shared" si="4"/>
        <v>0</v>
      </c>
      <c r="AI107" s="2">
        <f t="shared" si="5"/>
        <v>0</v>
      </c>
      <c r="AJ107" s="3" t="str">
        <f>IF(AI107=0,"",
IF(SUM($AI$30:AI107)=1,AK107,
IF($AI$150&gt;SUM($AI$30:AI107),_xlfn.CONCAT(", ",AK107),
IF($AI$150=SUM($AI$30:AI107),_xlfn.CONCAT(" y ",AK107)))))</f>
        <v/>
      </c>
      <c r="AK107" s="214">
        <v>78</v>
      </c>
    </row>
    <row r="108" spans="1:37" ht="15" customHeight="1">
      <c r="A108" s="195"/>
      <c r="B108" s="14"/>
      <c r="C108" s="213" t="s">
        <v>5125</v>
      </c>
      <c r="D108" s="444"/>
      <c r="E108" s="351"/>
      <c r="F108" s="351"/>
      <c r="G108" s="351"/>
      <c r="H108" s="351"/>
      <c r="I108" s="351"/>
      <c r="J108" s="351"/>
      <c r="K108" s="351"/>
      <c r="L108" s="352"/>
      <c r="M108" s="443"/>
      <c r="N108" s="351"/>
      <c r="O108" s="351"/>
      <c r="P108" s="351"/>
      <c r="Q108" s="351"/>
      <c r="R108" s="352"/>
      <c r="S108" s="443"/>
      <c r="T108" s="351"/>
      <c r="U108" s="351"/>
      <c r="V108" s="351"/>
      <c r="W108" s="351"/>
      <c r="X108" s="352"/>
      <c r="Y108" s="443"/>
      <c r="Z108" s="351"/>
      <c r="AA108" s="351"/>
      <c r="AB108" s="351"/>
      <c r="AC108" s="351"/>
      <c r="AD108" s="352"/>
      <c r="AG108">
        <f t="shared" si="3"/>
        <v>0</v>
      </c>
      <c r="AH108">
        <f t="shared" si="4"/>
        <v>0</v>
      </c>
      <c r="AI108" s="2">
        <f t="shared" si="5"/>
        <v>0</v>
      </c>
      <c r="AJ108" s="3" t="str">
        <f>IF(AI108=0,"",
IF(SUM($AI$30:AI108)=1,AK108,
IF($AI$150&gt;SUM($AI$30:AI108),_xlfn.CONCAT(", ",AK108),
IF($AI$150=SUM($AI$30:AI108),_xlfn.CONCAT(" y ",AK108)))))</f>
        <v/>
      </c>
      <c r="AK108" s="214">
        <v>79</v>
      </c>
    </row>
    <row r="109" spans="1:37" ht="15" customHeight="1">
      <c r="A109" s="195"/>
      <c r="B109" s="14"/>
      <c r="C109" s="213" t="s">
        <v>5126</v>
      </c>
      <c r="D109" s="444"/>
      <c r="E109" s="351"/>
      <c r="F109" s="351"/>
      <c r="G109" s="351"/>
      <c r="H109" s="351"/>
      <c r="I109" s="351"/>
      <c r="J109" s="351"/>
      <c r="K109" s="351"/>
      <c r="L109" s="352"/>
      <c r="M109" s="443"/>
      <c r="N109" s="351"/>
      <c r="O109" s="351"/>
      <c r="P109" s="351"/>
      <c r="Q109" s="351"/>
      <c r="R109" s="352"/>
      <c r="S109" s="443"/>
      <c r="T109" s="351"/>
      <c r="U109" s="351"/>
      <c r="V109" s="351"/>
      <c r="W109" s="351"/>
      <c r="X109" s="352"/>
      <c r="Y109" s="443"/>
      <c r="Z109" s="351"/>
      <c r="AA109" s="351"/>
      <c r="AB109" s="351"/>
      <c r="AC109" s="351"/>
      <c r="AD109" s="352"/>
      <c r="AG109">
        <f t="shared" si="3"/>
        <v>0</v>
      </c>
      <c r="AH109">
        <f t="shared" si="4"/>
        <v>0</v>
      </c>
      <c r="AI109" s="2">
        <f t="shared" si="5"/>
        <v>0</v>
      </c>
      <c r="AJ109" s="3" t="str">
        <f>IF(AI109=0,"",
IF(SUM($AI$30:AI109)=1,AK109,
IF($AI$150&gt;SUM($AI$30:AI109),_xlfn.CONCAT(", ",AK109),
IF($AI$150=SUM($AI$30:AI109),_xlfn.CONCAT(" y ",AK109)))))</f>
        <v/>
      </c>
      <c r="AK109" s="214">
        <v>80</v>
      </c>
    </row>
    <row r="110" spans="1:37" ht="15" customHeight="1">
      <c r="A110" s="195"/>
      <c r="B110" s="14"/>
      <c r="C110" s="213" t="s">
        <v>5127</v>
      </c>
      <c r="D110" s="444"/>
      <c r="E110" s="351"/>
      <c r="F110" s="351"/>
      <c r="G110" s="351"/>
      <c r="H110" s="351"/>
      <c r="I110" s="351"/>
      <c r="J110" s="351"/>
      <c r="K110" s="351"/>
      <c r="L110" s="352"/>
      <c r="M110" s="443"/>
      <c r="N110" s="351"/>
      <c r="O110" s="351"/>
      <c r="P110" s="351"/>
      <c r="Q110" s="351"/>
      <c r="R110" s="352"/>
      <c r="S110" s="443"/>
      <c r="T110" s="351"/>
      <c r="U110" s="351"/>
      <c r="V110" s="351"/>
      <c r="W110" s="351"/>
      <c r="X110" s="352"/>
      <c r="Y110" s="443"/>
      <c r="Z110" s="351"/>
      <c r="AA110" s="351"/>
      <c r="AB110" s="351"/>
      <c r="AC110" s="351"/>
      <c r="AD110" s="352"/>
      <c r="AG110">
        <f t="shared" si="3"/>
        <v>0</v>
      </c>
      <c r="AH110">
        <f t="shared" si="4"/>
        <v>0</v>
      </c>
      <c r="AI110" s="2">
        <f t="shared" si="5"/>
        <v>0</v>
      </c>
      <c r="AJ110" s="3" t="str">
        <f>IF(AI110=0,"",
IF(SUM($AI$30:AI110)=1,AK110,
IF($AI$150&gt;SUM($AI$30:AI110),_xlfn.CONCAT(", ",AK110),
IF($AI$150=SUM($AI$30:AI110),_xlfn.CONCAT(" y ",AK110)))))</f>
        <v/>
      </c>
      <c r="AK110" s="214">
        <v>81</v>
      </c>
    </row>
    <row r="111" spans="1:37" ht="15" customHeight="1">
      <c r="A111" s="195"/>
      <c r="B111" s="14"/>
      <c r="C111" s="213" t="s">
        <v>5128</v>
      </c>
      <c r="D111" s="444"/>
      <c r="E111" s="351"/>
      <c r="F111" s="351"/>
      <c r="G111" s="351"/>
      <c r="H111" s="351"/>
      <c r="I111" s="351"/>
      <c r="J111" s="351"/>
      <c r="K111" s="351"/>
      <c r="L111" s="352"/>
      <c r="M111" s="443"/>
      <c r="N111" s="351"/>
      <c r="O111" s="351"/>
      <c r="P111" s="351"/>
      <c r="Q111" s="351"/>
      <c r="R111" s="352"/>
      <c r="S111" s="443"/>
      <c r="T111" s="351"/>
      <c r="U111" s="351"/>
      <c r="V111" s="351"/>
      <c r="W111" s="351"/>
      <c r="X111" s="352"/>
      <c r="Y111" s="443"/>
      <c r="Z111" s="351"/>
      <c r="AA111" s="351"/>
      <c r="AB111" s="351"/>
      <c r="AC111" s="351"/>
      <c r="AD111" s="352"/>
      <c r="AG111">
        <f t="shared" si="3"/>
        <v>0</v>
      </c>
      <c r="AH111">
        <f t="shared" si="4"/>
        <v>0</v>
      </c>
      <c r="AI111" s="2">
        <f t="shared" si="5"/>
        <v>0</v>
      </c>
      <c r="AJ111" s="3" t="str">
        <f>IF(AI111=0,"",
IF(SUM($AI$30:AI111)=1,AK111,
IF($AI$150&gt;SUM($AI$30:AI111),_xlfn.CONCAT(", ",AK111),
IF($AI$150=SUM($AI$30:AI111),_xlfn.CONCAT(" y ",AK111)))))</f>
        <v/>
      </c>
      <c r="AK111" s="214">
        <v>82</v>
      </c>
    </row>
    <row r="112" spans="1:37" ht="15" customHeight="1">
      <c r="A112" s="195"/>
      <c r="B112" s="14"/>
      <c r="C112" s="213" t="s">
        <v>5129</v>
      </c>
      <c r="D112" s="444"/>
      <c r="E112" s="351"/>
      <c r="F112" s="351"/>
      <c r="G112" s="351"/>
      <c r="H112" s="351"/>
      <c r="I112" s="351"/>
      <c r="J112" s="351"/>
      <c r="K112" s="351"/>
      <c r="L112" s="352"/>
      <c r="M112" s="443"/>
      <c r="N112" s="351"/>
      <c r="O112" s="351"/>
      <c r="P112" s="351"/>
      <c r="Q112" s="351"/>
      <c r="R112" s="352"/>
      <c r="S112" s="443"/>
      <c r="T112" s="351"/>
      <c r="U112" s="351"/>
      <c r="V112" s="351"/>
      <c r="W112" s="351"/>
      <c r="X112" s="352"/>
      <c r="Y112" s="443"/>
      <c r="Z112" s="351"/>
      <c r="AA112" s="351"/>
      <c r="AB112" s="351"/>
      <c r="AC112" s="351"/>
      <c r="AD112" s="352"/>
      <c r="AG112">
        <f t="shared" si="3"/>
        <v>0</v>
      </c>
      <c r="AH112">
        <f t="shared" si="4"/>
        <v>0</v>
      </c>
      <c r="AI112" s="2">
        <f t="shared" si="5"/>
        <v>0</v>
      </c>
      <c r="AJ112" s="3" t="str">
        <f>IF(AI112=0,"",
IF(SUM($AI$30:AI112)=1,AK112,
IF($AI$150&gt;SUM($AI$30:AI112),_xlfn.CONCAT(", ",AK112),
IF($AI$150=SUM($AI$30:AI112),_xlfn.CONCAT(" y ",AK112)))))</f>
        <v/>
      </c>
      <c r="AK112" s="214">
        <v>83</v>
      </c>
    </row>
    <row r="113" spans="1:37" ht="15" customHeight="1">
      <c r="A113" s="195"/>
      <c r="B113" s="14"/>
      <c r="C113" s="213" t="s">
        <v>5130</v>
      </c>
      <c r="D113" s="444"/>
      <c r="E113" s="351"/>
      <c r="F113" s="351"/>
      <c r="G113" s="351"/>
      <c r="H113" s="351"/>
      <c r="I113" s="351"/>
      <c r="J113" s="351"/>
      <c r="K113" s="351"/>
      <c r="L113" s="352"/>
      <c r="M113" s="443"/>
      <c r="N113" s="351"/>
      <c r="O113" s="351"/>
      <c r="P113" s="351"/>
      <c r="Q113" s="351"/>
      <c r="R113" s="352"/>
      <c r="S113" s="443"/>
      <c r="T113" s="351"/>
      <c r="U113" s="351"/>
      <c r="V113" s="351"/>
      <c r="W113" s="351"/>
      <c r="X113" s="352"/>
      <c r="Y113" s="443"/>
      <c r="Z113" s="351"/>
      <c r="AA113" s="351"/>
      <c r="AB113" s="351"/>
      <c r="AC113" s="351"/>
      <c r="AD113" s="352"/>
      <c r="AG113">
        <f t="shared" si="3"/>
        <v>0</v>
      </c>
      <c r="AH113">
        <f t="shared" si="4"/>
        <v>0</v>
      </c>
      <c r="AI113" s="2">
        <f t="shared" si="5"/>
        <v>0</v>
      </c>
      <c r="AJ113" s="3" t="str">
        <f>IF(AI113=0,"",
IF(SUM($AI$30:AI113)=1,AK113,
IF($AI$150&gt;SUM($AI$30:AI113),_xlfn.CONCAT(", ",AK113),
IF($AI$150=SUM($AI$30:AI113),_xlfn.CONCAT(" y ",AK113)))))</f>
        <v/>
      </c>
      <c r="AK113" s="214">
        <v>84</v>
      </c>
    </row>
    <row r="114" spans="1:37" ht="15" customHeight="1">
      <c r="A114" s="195"/>
      <c r="B114" s="14"/>
      <c r="C114" s="213" t="s">
        <v>5131</v>
      </c>
      <c r="D114" s="444"/>
      <c r="E114" s="351"/>
      <c r="F114" s="351"/>
      <c r="G114" s="351"/>
      <c r="H114" s="351"/>
      <c r="I114" s="351"/>
      <c r="J114" s="351"/>
      <c r="K114" s="351"/>
      <c r="L114" s="352"/>
      <c r="M114" s="443"/>
      <c r="N114" s="351"/>
      <c r="O114" s="351"/>
      <c r="P114" s="351"/>
      <c r="Q114" s="351"/>
      <c r="R114" s="352"/>
      <c r="S114" s="443"/>
      <c r="T114" s="351"/>
      <c r="U114" s="351"/>
      <c r="V114" s="351"/>
      <c r="W114" s="351"/>
      <c r="X114" s="352"/>
      <c r="Y114" s="443"/>
      <c r="Z114" s="351"/>
      <c r="AA114" s="351"/>
      <c r="AB114" s="351"/>
      <c r="AC114" s="351"/>
      <c r="AD114" s="352"/>
      <c r="AG114">
        <f t="shared" si="3"/>
        <v>0</v>
      </c>
      <c r="AH114">
        <f t="shared" si="4"/>
        <v>0</v>
      </c>
      <c r="AI114" s="2">
        <f t="shared" si="5"/>
        <v>0</v>
      </c>
      <c r="AJ114" s="3" t="str">
        <f>IF(AI114=0,"",
IF(SUM($AI$30:AI114)=1,AK114,
IF($AI$150&gt;SUM($AI$30:AI114),_xlfn.CONCAT(", ",AK114),
IF($AI$150=SUM($AI$30:AI114),_xlfn.CONCAT(" y ",AK114)))))</f>
        <v/>
      </c>
      <c r="AK114" s="214">
        <v>85</v>
      </c>
    </row>
    <row r="115" spans="1:37" ht="15" customHeight="1">
      <c r="A115" s="195"/>
      <c r="B115" s="14"/>
      <c r="C115" s="213" t="s">
        <v>5132</v>
      </c>
      <c r="D115" s="444"/>
      <c r="E115" s="351"/>
      <c r="F115" s="351"/>
      <c r="G115" s="351"/>
      <c r="H115" s="351"/>
      <c r="I115" s="351"/>
      <c r="J115" s="351"/>
      <c r="K115" s="351"/>
      <c r="L115" s="352"/>
      <c r="M115" s="443"/>
      <c r="N115" s="351"/>
      <c r="O115" s="351"/>
      <c r="P115" s="351"/>
      <c r="Q115" s="351"/>
      <c r="R115" s="352"/>
      <c r="S115" s="443"/>
      <c r="T115" s="351"/>
      <c r="U115" s="351"/>
      <c r="V115" s="351"/>
      <c r="W115" s="351"/>
      <c r="X115" s="352"/>
      <c r="Y115" s="443"/>
      <c r="Z115" s="351"/>
      <c r="AA115" s="351"/>
      <c r="AB115" s="351"/>
      <c r="AC115" s="351"/>
      <c r="AD115" s="352"/>
      <c r="AG115">
        <f t="shared" si="3"/>
        <v>0</v>
      </c>
      <c r="AH115">
        <f t="shared" si="4"/>
        <v>0</v>
      </c>
      <c r="AI115" s="2">
        <f t="shared" si="5"/>
        <v>0</v>
      </c>
      <c r="AJ115" s="3" t="str">
        <f>IF(AI115=0,"",
IF(SUM($AI$30:AI115)=1,AK115,
IF($AI$150&gt;SUM($AI$30:AI115),_xlfn.CONCAT(", ",AK115),
IF($AI$150=SUM($AI$30:AI115),_xlfn.CONCAT(" y ",AK115)))))</f>
        <v/>
      </c>
      <c r="AK115" s="214">
        <v>86</v>
      </c>
    </row>
    <row r="116" spans="1:37" ht="15" customHeight="1">
      <c r="A116" s="195"/>
      <c r="B116" s="14"/>
      <c r="C116" s="213" t="s">
        <v>5133</v>
      </c>
      <c r="D116" s="444"/>
      <c r="E116" s="351"/>
      <c r="F116" s="351"/>
      <c r="G116" s="351"/>
      <c r="H116" s="351"/>
      <c r="I116" s="351"/>
      <c r="J116" s="351"/>
      <c r="K116" s="351"/>
      <c r="L116" s="352"/>
      <c r="M116" s="443"/>
      <c r="N116" s="351"/>
      <c r="O116" s="351"/>
      <c r="P116" s="351"/>
      <c r="Q116" s="351"/>
      <c r="R116" s="352"/>
      <c r="S116" s="443"/>
      <c r="T116" s="351"/>
      <c r="U116" s="351"/>
      <c r="V116" s="351"/>
      <c r="W116" s="351"/>
      <c r="X116" s="352"/>
      <c r="Y116" s="443"/>
      <c r="Z116" s="351"/>
      <c r="AA116" s="351"/>
      <c r="AB116" s="351"/>
      <c r="AC116" s="351"/>
      <c r="AD116" s="352"/>
      <c r="AG116">
        <f t="shared" si="3"/>
        <v>0</v>
      </c>
      <c r="AH116">
        <f t="shared" si="4"/>
        <v>0</v>
      </c>
      <c r="AI116" s="2">
        <f t="shared" si="5"/>
        <v>0</v>
      </c>
      <c r="AJ116" s="3" t="str">
        <f>IF(AI116=0,"",
IF(SUM($AI$30:AI116)=1,AK116,
IF($AI$150&gt;SUM($AI$30:AI116),_xlfn.CONCAT(", ",AK116),
IF($AI$150=SUM($AI$30:AI116),_xlfn.CONCAT(" y ",AK116)))))</f>
        <v/>
      </c>
      <c r="AK116" s="214">
        <v>87</v>
      </c>
    </row>
    <row r="117" spans="1:37" ht="15" customHeight="1">
      <c r="A117" s="195"/>
      <c r="B117" s="14"/>
      <c r="C117" s="213" t="s">
        <v>5134</v>
      </c>
      <c r="D117" s="444"/>
      <c r="E117" s="351"/>
      <c r="F117" s="351"/>
      <c r="G117" s="351"/>
      <c r="H117" s="351"/>
      <c r="I117" s="351"/>
      <c r="J117" s="351"/>
      <c r="K117" s="351"/>
      <c r="L117" s="352"/>
      <c r="M117" s="443"/>
      <c r="N117" s="351"/>
      <c r="O117" s="351"/>
      <c r="P117" s="351"/>
      <c r="Q117" s="351"/>
      <c r="R117" s="352"/>
      <c r="S117" s="443"/>
      <c r="T117" s="351"/>
      <c r="U117" s="351"/>
      <c r="V117" s="351"/>
      <c r="W117" s="351"/>
      <c r="X117" s="352"/>
      <c r="Y117" s="443"/>
      <c r="Z117" s="351"/>
      <c r="AA117" s="351"/>
      <c r="AB117" s="351"/>
      <c r="AC117" s="351"/>
      <c r="AD117" s="352"/>
      <c r="AG117">
        <f t="shared" si="3"/>
        <v>0</v>
      </c>
      <c r="AH117">
        <f t="shared" si="4"/>
        <v>0</v>
      </c>
      <c r="AI117" s="2">
        <f t="shared" si="5"/>
        <v>0</v>
      </c>
      <c r="AJ117" s="3" t="str">
        <f>IF(AI117=0,"",
IF(SUM($AI$30:AI117)=1,AK117,
IF($AI$150&gt;SUM($AI$30:AI117),_xlfn.CONCAT(", ",AK117),
IF($AI$150=SUM($AI$30:AI117),_xlfn.CONCAT(" y ",AK117)))))</f>
        <v/>
      </c>
      <c r="AK117" s="214">
        <v>88</v>
      </c>
    </row>
    <row r="118" spans="1:37" ht="15" customHeight="1">
      <c r="A118" s="195"/>
      <c r="B118" s="14"/>
      <c r="C118" s="213" t="s">
        <v>5135</v>
      </c>
      <c r="D118" s="444"/>
      <c r="E118" s="351"/>
      <c r="F118" s="351"/>
      <c r="G118" s="351"/>
      <c r="H118" s="351"/>
      <c r="I118" s="351"/>
      <c r="J118" s="351"/>
      <c r="K118" s="351"/>
      <c r="L118" s="352"/>
      <c r="M118" s="443"/>
      <c r="N118" s="351"/>
      <c r="O118" s="351"/>
      <c r="P118" s="351"/>
      <c r="Q118" s="351"/>
      <c r="R118" s="352"/>
      <c r="S118" s="443"/>
      <c r="T118" s="351"/>
      <c r="U118" s="351"/>
      <c r="V118" s="351"/>
      <c r="W118" s="351"/>
      <c r="X118" s="352"/>
      <c r="Y118" s="443"/>
      <c r="Z118" s="351"/>
      <c r="AA118" s="351"/>
      <c r="AB118" s="351"/>
      <c r="AC118" s="351"/>
      <c r="AD118" s="352"/>
      <c r="AG118">
        <f t="shared" si="3"/>
        <v>0</v>
      </c>
      <c r="AH118">
        <f t="shared" si="4"/>
        <v>0</v>
      </c>
      <c r="AI118" s="2">
        <f t="shared" si="5"/>
        <v>0</v>
      </c>
      <c r="AJ118" s="3" t="str">
        <f>IF(AI118=0,"",
IF(SUM($AI$30:AI118)=1,AK118,
IF($AI$150&gt;SUM($AI$30:AI118),_xlfn.CONCAT(", ",AK118),
IF($AI$150=SUM($AI$30:AI118),_xlfn.CONCAT(" y ",AK118)))))</f>
        <v/>
      </c>
      <c r="AK118" s="214">
        <v>89</v>
      </c>
    </row>
    <row r="119" spans="1:37" ht="15" customHeight="1">
      <c r="A119" s="195"/>
      <c r="B119" s="14"/>
      <c r="C119" s="213" t="s">
        <v>5136</v>
      </c>
      <c r="D119" s="444"/>
      <c r="E119" s="351"/>
      <c r="F119" s="351"/>
      <c r="G119" s="351"/>
      <c r="H119" s="351"/>
      <c r="I119" s="351"/>
      <c r="J119" s="351"/>
      <c r="K119" s="351"/>
      <c r="L119" s="352"/>
      <c r="M119" s="443"/>
      <c r="N119" s="351"/>
      <c r="O119" s="351"/>
      <c r="P119" s="351"/>
      <c r="Q119" s="351"/>
      <c r="R119" s="352"/>
      <c r="S119" s="443"/>
      <c r="T119" s="351"/>
      <c r="U119" s="351"/>
      <c r="V119" s="351"/>
      <c r="W119" s="351"/>
      <c r="X119" s="352"/>
      <c r="Y119" s="443"/>
      <c r="Z119" s="351"/>
      <c r="AA119" s="351"/>
      <c r="AB119" s="351"/>
      <c r="AC119" s="351"/>
      <c r="AD119" s="352"/>
      <c r="AG119">
        <f t="shared" si="3"/>
        <v>0</v>
      </c>
      <c r="AH119">
        <f t="shared" si="4"/>
        <v>0</v>
      </c>
      <c r="AI119" s="2">
        <f t="shared" si="5"/>
        <v>0</v>
      </c>
      <c r="AJ119" s="3" t="str">
        <f>IF(AI119=0,"",
IF(SUM($AI$30:AI119)=1,AK119,
IF($AI$150&gt;SUM($AI$30:AI119),_xlfn.CONCAT(", ",AK119),
IF($AI$150=SUM($AI$30:AI119),_xlfn.CONCAT(" y ",AK119)))))</f>
        <v/>
      </c>
      <c r="AK119" s="214">
        <v>90</v>
      </c>
    </row>
    <row r="120" spans="1:37" ht="15" customHeight="1">
      <c r="A120" s="195"/>
      <c r="B120" s="14"/>
      <c r="C120" s="213" t="s">
        <v>5137</v>
      </c>
      <c r="D120" s="444"/>
      <c r="E120" s="351"/>
      <c r="F120" s="351"/>
      <c r="G120" s="351"/>
      <c r="H120" s="351"/>
      <c r="I120" s="351"/>
      <c r="J120" s="351"/>
      <c r="K120" s="351"/>
      <c r="L120" s="352"/>
      <c r="M120" s="443"/>
      <c r="N120" s="351"/>
      <c r="O120" s="351"/>
      <c r="P120" s="351"/>
      <c r="Q120" s="351"/>
      <c r="R120" s="352"/>
      <c r="S120" s="443"/>
      <c r="T120" s="351"/>
      <c r="U120" s="351"/>
      <c r="V120" s="351"/>
      <c r="W120" s="351"/>
      <c r="X120" s="352"/>
      <c r="Y120" s="443"/>
      <c r="Z120" s="351"/>
      <c r="AA120" s="351"/>
      <c r="AB120" s="351"/>
      <c r="AC120" s="351"/>
      <c r="AD120" s="352"/>
      <c r="AG120">
        <f t="shared" si="3"/>
        <v>0</v>
      </c>
      <c r="AH120">
        <f t="shared" si="4"/>
        <v>0</v>
      </c>
      <c r="AI120" s="2">
        <f t="shared" si="5"/>
        <v>0</v>
      </c>
      <c r="AJ120" s="3" t="str">
        <f>IF(AI120=0,"",
IF(SUM($AI$30:AI120)=1,AK120,
IF($AI$150&gt;SUM($AI$30:AI120),_xlfn.CONCAT(", ",AK120),
IF($AI$150=SUM($AI$30:AI120),_xlfn.CONCAT(" y ",AK120)))))</f>
        <v/>
      </c>
      <c r="AK120" s="214">
        <v>91</v>
      </c>
    </row>
    <row r="121" spans="1:37" ht="15" customHeight="1">
      <c r="A121" s="195"/>
      <c r="B121" s="14"/>
      <c r="C121" s="213" t="s">
        <v>5138</v>
      </c>
      <c r="D121" s="444"/>
      <c r="E121" s="351"/>
      <c r="F121" s="351"/>
      <c r="G121" s="351"/>
      <c r="H121" s="351"/>
      <c r="I121" s="351"/>
      <c r="J121" s="351"/>
      <c r="K121" s="351"/>
      <c r="L121" s="352"/>
      <c r="M121" s="443"/>
      <c r="N121" s="351"/>
      <c r="O121" s="351"/>
      <c r="P121" s="351"/>
      <c r="Q121" s="351"/>
      <c r="R121" s="352"/>
      <c r="S121" s="443"/>
      <c r="T121" s="351"/>
      <c r="U121" s="351"/>
      <c r="V121" s="351"/>
      <c r="W121" s="351"/>
      <c r="X121" s="352"/>
      <c r="Y121" s="443"/>
      <c r="Z121" s="351"/>
      <c r="AA121" s="351"/>
      <c r="AB121" s="351"/>
      <c r="AC121" s="351"/>
      <c r="AD121" s="352"/>
      <c r="AG121">
        <f t="shared" si="3"/>
        <v>0</v>
      </c>
      <c r="AH121">
        <f t="shared" si="4"/>
        <v>0</v>
      </c>
      <c r="AI121" s="2">
        <f t="shared" si="5"/>
        <v>0</v>
      </c>
      <c r="AJ121" s="3" t="str">
        <f>IF(AI121=0,"",
IF(SUM($AI$30:AI121)=1,AK121,
IF($AI$150&gt;SUM($AI$30:AI121),_xlfn.CONCAT(", ",AK121),
IF($AI$150=SUM($AI$30:AI121),_xlfn.CONCAT(" y ",AK121)))))</f>
        <v/>
      </c>
      <c r="AK121" s="214">
        <v>92</v>
      </c>
    </row>
    <row r="122" spans="1:37" ht="15" customHeight="1">
      <c r="A122" s="195"/>
      <c r="B122" s="14"/>
      <c r="C122" s="213" t="s">
        <v>5139</v>
      </c>
      <c r="D122" s="444"/>
      <c r="E122" s="351"/>
      <c r="F122" s="351"/>
      <c r="G122" s="351"/>
      <c r="H122" s="351"/>
      <c r="I122" s="351"/>
      <c r="J122" s="351"/>
      <c r="K122" s="351"/>
      <c r="L122" s="352"/>
      <c r="M122" s="443"/>
      <c r="N122" s="351"/>
      <c r="O122" s="351"/>
      <c r="P122" s="351"/>
      <c r="Q122" s="351"/>
      <c r="R122" s="352"/>
      <c r="S122" s="443"/>
      <c r="T122" s="351"/>
      <c r="U122" s="351"/>
      <c r="V122" s="351"/>
      <c r="W122" s="351"/>
      <c r="X122" s="352"/>
      <c r="Y122" s="443"/>
      <c r="Z122" s="351"/>
      <c r="AA122" s="351"/>
      <c r="AB122" s="351"/>
      <c r="AC122" s="351"/>
      <c r="AD122" s="352"/>
      <c r="AG122">
        <f t="shared" si="3"/>
        <v>0</v>
      </c>
      <c r="AH122">
        <f t="shared" si="4"/>
        <v>0</v>
      </c>
      <c r="AI122" s="2">
        <f t="shared" si="5"/>
        <v>0</v>
      </c>
      <c r="AJ122" s="3" t="str">
        <f>IF(AI122=0,"",
IF(SUM($AI$30:AI122)=1,AK122,
IF($AI$150&gt;SUM($AI$30:AI122),_xlfn.CONCAT(", ",AK122),
IF($AI$150=SUM($AI$30:AI122),_xlfn.CONCAT(" y ",AK122)))))</f>
        <v/>
      </c>
      <c r="AK122" s="214">
        <v>93</v>
      </c>
    </row>
    <row r="123" spans="1:37" ht="15" customHeight="1">
      <c r="A123" s="195"/>
      <c r="B123" s="14"/>
      <c r="C123" s="213" t="s">
        <v>5140</v>
      </c>
      <c r="D123" s="444"/>
      <c r="E123" s="351"/>
      <c r="F123" s="351"/>
      <c r="G123" s="351"/>
      <c r="H123" s="351"/>
      <c r="I123" s="351"/>
      <c r="J123" s="351"/>
      <c r="K123" s="351"/>
      <c r="L123" s="352"/>
      <c r="M123" s="443"/>
      <c r="N123" s="351"/>
      <c r="O123" s="351"/>
      <c r="P123" s="351"/>
      <c r="Q123" s="351"/>
      <c r="R123" s="352"/>
      <c r="S123" s="443"/>
      <c r="T123" s="351"/>
      <c r="U123" s="351"/>
      <c r="V123" s="351"/>
      <c r="W123" s="351"/>
      <c r="X123" s="352"/>
      <c r="Y123" s="443"/>
      <c r="Z123" s="351"/>
      <c r="AA123" s="351"/>
      <c r="AB123" s="351"/>
      <c r="AC123" s="351"/>
      <c r="AD123" s="352"/>
      <c r="AG123">
        <f t="shared" si="3"/>
        <v>0</v>
      </c>
      <c r="AH123">
        <f t="shared" si="4"/>
        <v>0</v>
      </c>
      <c r="AI123" s="2">
        <f t="shared" si="5"/>
        <v>0</v>
      </c>
      <c r="AJ123" s="3" t="str">
        <f>IF(AI123=0,"",
IF(SUM($AI$30:AI123)=1,AK123,
IF($AI$150&gt;SUM($AI$30:AI123),_xlfn.CONCAT(", ",AK123),
IF($AI$150=SUM($AI$30:AI123),_xlfn.CONCAT(" y ",AK123)))))</f>
        <v/>
      </c>
      <c r="AK123" s="214">
        <v>94</v>
      </c>
    </row>
    <row r="124" spans="1:37" ht="15" customHeight="1">
      <c r="A124" s="195"/>
      <c r="B124" s="14"/>
      <c r="C124" s="213" t="s">
        <v>5141</v>
      </c>
      <c r="D124" s="444"/>
      <c r="E124" s="351"/>
      <c r="F124" s="351"/>
      <c r="G124" s="351"/>
      <c r="H124" s="351"/>
      <c r="I124" s="351"/>
      <c r="J124" s="351"/>
      <c r="K124" s="351"/>
      <c r="L124" s="352"/>
      <c r="M124" s="443"/>
      <c r="N124" s="351"/>
      <c r="O124" s="351"/>
      <c r="P124" s="351"/>
      <c r="Q124" s="351"/>
      <c r="R124" s="352"/>
      <c r="S124" s="443"/>
      <c r="T124" s="351"/>
      <c r="U124" s="351"/>
      <c r="V124" s="351"/>
      <c r="W124" s="351"/>
      <c r="X124" s="352"/>
      <c r="Y124" s="443"/>
      <c r="Z124" s="351"/>
      <c r="AA124" s="351"/>
      <c r="AB124" s="351"/>
      <c r="AC124" s="351"/>
      <c r="AD124" s="352"/>
      <c r="AG124">
        <f t="shared" si="3"/>
        <v>0</v>
      </c>
      <c r="AH124">
        <f t="shared" si="4"/>
        <v>0</v>
      </c>
      <c r="AI124" s="2">
        <f t="shared" si="5"/>
        <v>0</v>
      </c>
      <c r="AJ124" s="3" t="str">
        <f>IF(AI124=0,"",
IF(SUM($AI$30:AI124)=1,AK124,
IF($AI$150&gt;SUM($AI$30:AI124),_xlfn.CONCAT(", ",AK124),
IF($AI$150=SUM($AI$30:AI124),_xlfn.CONCAT(" y ",AK124)))))</f>
        <v/>
      </c>
      <c r="AK124" s="214">
        <v>95</v>
      </c>
    </row>
    <row r="125" spans="1:37" ht="15" customHeight="1">
      <c r="A125" s="195"/>
      <c r="B125" s="14"/>
      <c r="C125" s="213" t="s">
        <v>5142</v>
      </c>
      <c r="D125" s="444"/>
      <c r="E125" s="351"/>
      <c r="F125" s="351"/>
      <c r="G125" s="351"/>
      <c r="H125" s="351"/>
      <c r="I125" s="351"/>
      <c r="J125" s="351"/>
      <c r="K125" s="351"/>
      <c r="L125" s="352"/>
      <c r="M125" s="443"/>
      <c r="N125" s="351"/>
      <c r="O125" s="351"/>
      <c r="P125" s="351"/>
      <c r="Q125" s="351"/>
      <c r="R125" s="352"/>
      <c r="S125" s="443"/>
      <c r="T125" s="351"/>
      <c r="U125" s="351"/>
      <c r="V125" s="351"/>
      <c r="W125" s="351"/>
      <c r="X125" s="352"/>
      <c r="Y125" s="443"/>
      <c r="Z125" s="351"/>
      <c r="AA125" s="351"/>
      <c r="AB125" s="351"/>
      <c r="AC125" s="351"/>
      <c r="AD125" s="352"/>
      <c r="AG125">
        <f t="shared" si="3"/>
        <v>0</v>
      </c>
      <c r="AH125">
        <f t="shared" si="4"/>
        <v>0</v>
      </c>
      <c r="AI125" s="2">
        <f t="shared" si="5"/>
        <v>0</v>
      </c>
      <c r="AJ125" s="3" t="str">
        <f>IF(AI125=0,"",
IF(SUM($AI$30:AI125)=1,AK125,
IF($AI$150&gt;SUM($AI$30:AI125),_xlfn.CONCAT(", ",AK125),
IF($AI$150=SUM($AI$30:AI125),_xlfn.CONCAT(" y ",AK125)))))</f>
        <v/>
      </c>
      <c r="AK125" s="214">
        <v>96</v>
      </c>
    </row>
    <row r="126" spans="1:37" ht="15" customHeight="1">
      <c r="A126" s="195"/>
      <c r="B126" s="14"/>
      <c r="C126" s="213" t="s">
        <v>5143</v>
      </c>
      <c r="D126" s="444"/>
      <c r="E126" s="351"/>
      <c r="F126" s="351"/>
      <c r="G126" s="351"/>
      <c r="H126" s="351"/>
      <c r="I126" s="351"/>
      <c r="J126" s="351"/>
      <c r="K126" s="351"/>
      <c r="L126" s="352"/>
      <c r="M126" s="443"/>
      <c r="N126" s="351"/>
      <c r="O126" s="351"/>
      <c r="P126" s="351"/>
      <c r="Q126" s="351"/>
      <c r="R126" s="352"/>
      <c r="S126" s="443"/>
      <c r="T126" s="351"/>
      <c r="U126" s="351"/>
      <c r="V126" s="351"/>
      <c r="W126" s="351"/>
      <c r="X126" s="352"/>
      <c r="Y126" s="443"/>
      <c r="Z126" s="351"/>
      <c r="AA126" s="351"/>
      <c r="AB126" s="351"/>
      <c r="AC126" s="351"/>
      <c r="AD126" s="352"/>
      <c r="AG126">
        <f t="shared" si="3"/>
        <v>0</v>
      </c>
      <c r="AH126">
        <f t="shared" si="4"/>
        <v>0</v>
      </c>
      <c r="AI126" s="2">
        <f t="shared" si="5"/>
        <v>0</v>
      </c>
      <c r="AJ126" s="3" t="str">
        <f>IF(AI126=0,"",
IF(SUM($AI$30:AI126)=1,AK126,
IF($AI$150&gt;SUM($AI$30:AI126),_xlfn.CONCAT(", ",AK126),
IF($AI$150=SUM($AI$30:AI126),_xlfn.CONCAT(" y ",AK126)))))</f>
        <v/>
      </c>
      <c r="AK126" s="214">
        <v>97</v>
      </c>
    </row>
    <row r="127" spans="1:37" ht="15" customHeight="1">
      <c r="A127" s="195"/>
      <c r="B127" s="14"/>
      <c r="C127" s="213" t="s">
        <v>5144</v>
      </c>
      <c r="D127" s="444"/>
      <c r="E127" s="351"/>
      <c r="F127" s="351"/>
      <c r="G127" s="351"/>
      <c r="H127" s="351"/>
      <c r="I127" s="351"/>
      <c r="J127" s="351"/>
      <c r="K127" s="351"/>
      <c r="L127" s="352"/>
      <c r="M127" s="443"/>
      <c r="N127" s="351"/>
      <c r="O127" s="351"/>
      <c r="P127" s="351"/>
      <c r="Q127" s="351"/>
      <c r="R127" s="352"/>
      <c r="S127" s="443"/>
      <c r="T127" s="351"/>
      <c r="U127" s="351"/>
      <c r="V127" s="351"/>
      <c r="W127" s="351"/>
      <c r="X127" s="352"/>
      <c r="Y127" s="443"/>
      <c r="Z127" s="351"/>
      <c r="AA127" s="351"/>
      <c r="AB127" s="351"/>
      <c r="AC127" s="351"/>
      <c r="AD127" s="352"/>
      <c r="AG127">
        <f t="shared" si="3"/>
        <v>0</v>
      </c>
      <c r="AH127">
        <f t="shared" si="4"/>
        <v>0</v>
      </c>
      <c r="AI127" s="2">
        <f t="shared" si="5"/>
        <v>0</v>
      </c>
      <c r="AJ127" s="3" t="str">
        <f>IF(AI127=0,"",
IF(SUM($AI$30:AI127)=1,AK127,
IF($AI$150&gt;SUM($AI$30:AI127),_xlfn.CONCAT(", ",AK127),
IF($AI$150=SUM($AI$30:AI127),_xlfn.CONCAT(" y ",AK127)))))</f>
        <v/>
      </c>
      <c r="AK127" s="214">
        <v>98</v>
      </c>
    </row>
    <row r="128" spans="1:37" ht="15" customHeight="1">
      <c r="A128" s="195"/>
      <c r="B128" s="14"/>
      <c r="C128" s="213" t="s">
        <v>5145</v>
      </c>
      <c r="D128" s="444"/>
      <c r="E128" s="351"/>
      <c r="F128" s="351"/>
      <c r="G128" s="351"/>
      <c r="H128" s="351"/>
      <c r="I128" s="351"/>
      <c r="J128" s="351"/>
      <c r="K128" s="351"/>
      <c r="L128" s="352"/>
      <c r="M128" s="443"/>
      <c r="N128" s="351"/>
      <c r="O128" s="351"/>
      <c r="P128" s="351"/>
      <c r="Q128" s="351"/>
      <c r="R128" s="352"/>
      <c r="S128" s="443"/>
      <c r="T128" s="351"/>
      <c r="U128" s="351"/>
      <c r="V128" s="351"/>
      <c r="W128" s="351"/>
      <c r="X128" s="352"/>
      <c r="Y128" s="443"/>
      <c r="Z128" s="351"/>
      <c r="AA128" s="351"/>
      <c r="AB128" s="351"/>
      <c r="AC128" s="351"/>
      <c r="AD128" s="352"/>
      <c r="AG128">
        <f t="shared" si="3"/>
        <v>0</v>
      </c>
      <c r="AH128">
        <f t="shared" si="4"/>
        <v>0</v>
      </c>
      <c r="AI128" s="2">
        <f t="shared" si="5"/>
        <v>0</v>
      </c>
      <c r="AJ128" s="3" t="str">
        <f>IF(AI128=0,"",
IF(SUM($AI$30:AI128)=1,AK128,
IF($AI$150&gt;SUM($AI$30:AI128),_xlfn.CONCAT(", ",AK128),
IF($AI$150=SUM($AI$30:AI128),_xlfn.CONCAT(" y ",AK128)))))</f>
        <v/>
      </c>
      <c r="AK128" s="214">
        <v>99</v>
      </c>
    </row>
    <row r="129" spans="1:37" ht="15" customHeight="1">
      <c r="A129" s="195"/>
      <c r="B129" s="14"/>
      <c r="C129" s="213" t="s">
        <v>5146</v>
      </c>
      <c r="D129" s="444"/>
      <c r="E129" s="351"/>
      <c r="F129" s="351"/>
      <c r="G129" s="351"/>
      <c r="H129" s="351"/>
      <c r="I129" s="351"/>
      <c r="J129" s="351"/>
      <c r="K129" s="351"/>
      <c r="L129" s="352"/>
      <c r="M129" s="443"/>
      <c r="N129" s="351"/>
      <c r="O129" s="351"/>
      <c r="P129" s="351"/>
      <c r="Q129" s="351"/>
      <c r="R129" s="352"/>
      <c r="S129" s="443"/>
      <c r="T129" s="351"/>
      <c r="U129" s="351"/>
      <c r="V129" s="351"/>
      <c r="W129" s="351"/>
      <c r="X129" s="352"/>
      <c r="Y129" s="443"/>
      <c r="Z129" s="351"/>
      <c r="AA129" s="351"/>
      <c r="AB129" s="351"/>
      <c r="AC129" s="351"/>
      <c r="AD129" s="352"/>
      <c r="AG129">
        <f t="shared" si="3"/>
        <v>0</v>
      </c>
      <c r="AH129">
        <f t="shared" si="4"/>
        <v>0</v>
      </c>
      <c r="AI129" s="2">
        <f t="shared" si="5"/>
        <v>0</v>
      </c>
      <c r="AJ129" s="3" t="str">
        <f>IF(AI129=0,"",
IF(SUM($AI$30:AI129)=1,AK129,
IF($AI$150&gt;SUM($AI$30:AI129),_xlfn.CONCAT(", ",AK129),
IF($AI$150=SUM($AI$30:AI129),_xlfn.CONCAT(" y ",AK129)))))</f>
        <v/>
      </c>
      <c r="AK129" s="214">
        <v>100</v>
      </c>
    </row>
    <row r="130" spans="1:37" ht="15" customHeight="1">
      <c r="A130" s="195"/>
      <c r="B130" s="14"/>
      <c r="C130" s="213" t="s">
        <v>5147</v>
      </c>
      <c r="D130" s="444"/>
      <c r="E130" s="351"/>
      <c r="F130" s="351"/>
      <c r="G130" s="351"/>
      <c r="H130" s="351"/>
      <c r="I130" s="351"/>
      <c r="J130" s="351"/>
      <c r="K130" s="351"/>
      <c r="L130" s="352"/>
      <c r="M130" s="443"/>
      <c r="N130" s="351"/>
      <c r="O130" s="351"/>
      <c r="P130" s="351"/>
      <c r="Q130" s="351"/>
      <c r="R130" s="352"/>
      <c r="S130" s="443"/>
      <c r="T130" s="351"/>
      <c r="U130" s="351"/>
      <c r="V130" s="351"/>
      <c r="W130" s="351"/>
      <c r="X130" s="352"/>
      <c r="Y130" s="443"/>
      <c r="Z130" s="351"/>
      <c r="AA130" s="351"/>
      <c r="AB130" s="351"/>
      <c r="AC130" s="351"/>
      <c r="AD130" s="352"/>
      <c r="AG130">
        <f t="shared" si="3"/>
        <v>0</v>
      </c>
      <c r="AH130">
        <f t="shared" si="4"/>
        <v>0</v>
      </c>
      <c r="AI130" s="2">
        <f t="shared" si="5"/>
        <v>0</v>
      </c>
      <c r="AJ130" s="3" t="str">
        <f>IF(AI130=0,"",
IF(SUM($AI$30:AI130)=1,AK130,
IF($AI$150&gt;SUM($AI$30:AI130),_xlfn.CONCAT(", ",AK130),
IF($AI$150=SUM($AI$30:AI130),_xlfn.CONCAT(" y ",AK130)))))</f>
        <v/>
      </c>
      <c r="AK130" s="214">
        <v>101</v>
      </c>
    </row>
    <row r="131" spans="1:37" ht="15" customHeight="1">
      <c r="A131" s="195"/>
      <c r="B131" s="14"/>
      <c r="C131" s="213" t="s">
        <v>5148</v>
      </c>
      <c r="D131" s="444"/>
      <c r="E131" s="351"/>
      <c r="F131" s="351"/>
      <c r="G131" s="351"/>
      <c r="H131" s="351"/>
      <c r="I131" s="351"/>
      <c r="J131" s="351"/>
      <c r="K131" s="351"/>
      <c r="L131" s="352"/>
      <c r="M131" s="443"/>
      <c r="N131" s="351"/>
      <c r="O131" s="351"/>
      <c r="P131" s="351"/>
      <c r="Q131" s="351"/>
      <c r="R131" s="352"/>
      <c r="S131" s="443"/>
      <c r="T131" s="351"/>
      <c r="U131" s="351"/>
      <c r="V131" s="351"/>
      <c r="W131" s="351"/>
      <c r="X131" s="352"/>
      <c r="Y131" s="443"/>
      <c r="Z131" s="351"/>
      <c r="AA131" s="351"/>
      <c r="AB131" s="351"/>
      <c r="AC131" s="351"/>
      <c r="AD131" s="352"/>
      <c r="AG131">
        <f t="shared" si="3"/>
        <v>0</v>
      </c>
      <c r="AH131">
        <f t="shared" si="4"/>
        <v>0</v>
      </c>
      <c r="AI131" s="2">
        <f t="shared" si="5"/>
        <v>0</v>
      </c>
      <c r="AJ131" s="3" t="str">
        <f>IF(AI131=0,"",
IF(SUM($AI$30:AI131)=1,AK131,
IF($AI$150&gt;SUM($AI$30:AI131),_xlfn.CONCAT(", ",AK131),
IF($AI$150=SUM($AI$30:AI131),_xlfn.CONCAT(" y ",AK131)))))</f>
        <v/>
      </c>
      <c r="AK131" s="214">
        <v>102</v>
      </c>
    </row>
    <row r="132" spans="1:37" ht="15" customHeight="1">
      <c r="A132" s="195"/>
      <c r="B132" s="14"/>
      <c r="C132" s="213" t="s">
        <v>5149</v>
      </c>
      <c r="D132" s="444"/>
      <c r="E132" s="351"/>
      <c r="F132" s="351"/>
      <c r="G132" s="351"/>
      <c r="H132" s="351"/>
      <c r="I132" s="351"/>
      <c r="J132" s="351"/>
      <c r="K132" s="351"/>
      <c r="L132" s="352"/>
      <c r="M132" s="443"/>
      <c r="N132" s="351"/>
      <c r="O132" s="351"/>
      <c r="P132" s="351"/>
      <c r="Q132" s="351"/>
      <c r="R132" s="352"/>
      <c r="S132" s="443"/>
      <c r="T132" s="351"/>
      <c r="U132" s="351"/>
      <c r="V132" s="351"/>
      <c r="W132" s="351"/>
      <c r="X132" s="352"/>
      <c r="Y132" s="443"/>
      <c r="Z132" s="351"/>
      <c r="AA132" s="351"/>
      <c r="AB132" s="351"/>
      <c r="AC132" s="351"/>
      <c r="AD132" s="352"/>
      <c r="AG132">
        <f t="shared" si="3"/>
        <v>0</v>
      </c>
      <c r="AH132">
        <f t="shared" si="4"/>
        <v>0</v>
      </c>
      <c r="AI132" s="2">
        <f t="shared" si="5"/>
        <v>0</v>
      </c>
      <c r="AJ132" s="3" t="str">
        <f>IF(AI132=0,"",
IF(SUM($AI$30:AI132)=1,AK132,
IF($AI$150&gt;SUM($AI$30:AI132),_xlfn.CONCAT(", ",AK132),
IF($AI$150=SUM($AI$30:AI132),_xlfn.CONCAT(" y ",AK132)))))</f>
        <v/>
      </c>
      <c r="AK132" s="214">
        <v>103</v>
      </c>
    </row>
    <row r="133" spans="1:37" ht="15" customHeight="1">
      <c r="A133" s="195"/>
      <c r="B133" s="14"/>
      <c r="C133" s="213" t="s">
        <v>5150</v>
      </c>
      <c r="D133" s="444"/>
      <c r="E133" s="351"/>
      <c r="F133" s="351"/>
      <c r="G133" s="351"/>
      <c r="H133" s="351"/>
      <c r="I133" s="351"/>
      <c r="J133" s="351"/>
      <c r="K133" s="351"/>
      <c r="L133" s="352"/>
      <c r="M133" s="443"/>
      <c r="N133" s="351"/>
      <c r="O133" s="351"/>
      <c r="P133" s="351"/>
      <c r="Q133" s="351"/>
      <c r="R133" s="352"/>
      <c r="S133" s="443"/>
      <c r="T133" s="351"/>
      <c r="U133" s="351"/>
      <c r="V133" s="351"/>
      <c r="W133" s="351"/>
      <c r="X133" s="352"/>
      <c r="Y133" s="443"/>
      <c r="Z133" s="351"/>
      <c r="AA133" s="351"/>
      <c r="AB133" s="351"/>
      <c r="AC133" s="351"/>
      <c r="AD133" s="352"/>
      <c r="AG133">
        <f t="shared" si="3"/>
        <v>0</v>
      </c>
      <c r="AH133">
        <f t="shared" si="4"/>
        <v>0</v>
      </c>
      <c r="AI133" s="2">
        <f t="shared" si="5"/>
        <v>0</v>
      </c>
      <c r="AJ133" s="3" t="str">
        <f>IF(AI133=0,"",
IF(SUM($AI$30:AI133)=1,AK133,
IF($AI$150&gt;SUM($AI$30:AI133),_xlfn.CONCAT(", ",AK133),
IF($AI$150=SUM($AI$30:AI133),_xlfn.CONCAT(" y ",AK133)))))</f>
        <v/>
      </c>
      <c r="AK133" s="214">
        <v>104</v>
      </c>
    </row>
    <row r="134" spans="1:37" ht="15" customHeight="1">
      <c r="A134" s="195"/>
      <c r="B134" s="14"/>
      <c r="C134" s="213" t="s">
        <v>5151</v>
      </c>
      <c r="D134" s="444"/>
      <c r="E134" s="351"/>
      <c r="F134" s="351"/>
      <c r="G134" s="351"/>
      <c r="H134" s="351"/>
      <c r="I134" s="351"/>
      <c r="J134" s="351"/>
      <c r="K134" s="351"/>
      <c r="L134" s="352"/>
      <c r="M134" s="443"/>
      <c r="N134" s="351"/>
      <c r="O134" s="351"/>
      <c r="P134" s="351"/>
      <c r="Q134" s="351"/>
      <c r="R134" s="352"/>
      <c r="S134" s="443"/>
      <c r="T134" s="351"/>
      <c r="U134" s="351"/>
      <c r="V134" s="351"/>
      <c r="W134" s="351"/>
      <c r="X134" s="352"/>
      <c r="Y134" s="443"/>
      <c r="Z134" s="351"/>
      <c r="AA134" s="351"/>
      <c r="AB134" s="351"/>
      <c r="AC134" s="351"/>
      <c r="AD134" s="352"/>
      <c r="AG134">
        <f t="shared" si="3"/>
        <v>0</v>
      </c>
      <c r="AH134">
        <f t="shared" si="4"/>
        <v>0</v>
      </c>
      <c r="AI134" s="2">
        <f t="shared" si="5"/>
        <v>0</v>
      </c>
      <c r="AJ134" s="3" t="str">
        <f>IF(AI134=0,"",
IF(SUM($AI$30:AI134)=1,AK134,
IF($AI$150&gt;SUM($AI$30:AI134),_xlfn.CONCAT(", ",AK134),
IF($AI$150=SUM($AI$30:AI134),_xlfn.CONCAT(" y ",AK134)))))</f>
        <v/>
      </c>
      <c r="AK134" s="214">
        <v>105</v>
      </c>
    </row>
    <row r="135" spans="1:37" ht="15" customHeight="1">
      <c r="A135" s="195"/>
      <c r="B135" s="14"/>
      <c r="C135" s="213" t="s">
        <v>5152</v>
      </c>
      <c r="D135" s="444"/>
      <c r="E135" s="351"/>
      <c r="F135" s="351"/>
      <c r="G135" s="351"/>
      <c r="H135" s="351"/>
      <c r="I135" s="351"/>
      <c r="J135" s="351"/>
      <c r="K135" s="351"/>
      <c r="L135" s="352"/>
      <c r="M135" s="443"/>
      <c r="N135" s="351"/>
      <c r="O135" s="351"/>
      <c r="P135" s="351"/>
      <c r="Q135" s="351"/>
      <c r="R135" s="352"/>
      <c r="S135" s="443"/>
      <c r="T135" s="351"/>
      <c r="U135" s="351"/>
      <c r="V135" s="351"/>
      <c r="W135" s="351"/>
      <c r="X135" s="352"/>
      <c r="Y135" s="443"/>
      <c r="Z135" s="351"/>
      <c r="AA135" s="351"/>
      <c r="AB135" s="351"/>
      <c r="AC135" s="351"/>
      <c r="AD135" s="352"/>
      <c r="AG135">
        <f t="shared" si="3"/>
        <v>0</v>
      </c>
      <c r="AH135">
        <f t="shared" si="4"/>
        <v>0</v>
      </c>
      <c r="AI135" s="2">
        <f t="shared" si="5"/>
        <v>0</v>
      </c>
      <c r="AJ135" s="3" t="str">
        <f>IF(AI135=0,"",
IF(SUM($AI$30:AI135)=1,AK135,
IF($AI$150&gt;SUM($AI$30:AI135),_xlfn.CONCAT(", ",AK135),
IF($AI$150=SUM($AI$30:AI135),_xlfn.CONCAT(" y ",AK135)))))</f>
        <v/>
      </c>
      <c r="AK135" s="214">
        <v>106</v>
      </c>
    </row>
    <row r="136" spans="1:37" ht="15" customHeight="1">
      <c r="A136" s="195"/>
      <c r="B136" s="14"/>
      <c r="C136" s="213" t="s">
        <v>5153</v>
      </c>
      <c r="D136" s="444"/>
      <c r="E136" s="351"/>
      <c r="F136" s="351"/>
      <c r="G136" s="351"/>
      <c r="H136" s="351"/>
      <c r="I136" s="351"/>
      <c r="J136" s="351"/>
      <c r="K136" s="351"/>
      <c r="L136" s="352"/>
      <c r="M136" s="443"/>
      <c r="N136" s="351"/>
      <c r="O136" s="351"/>
      <c r="P136" s="351"/>
      <c r="Q136" s="351"/>
      <c r="R136" s="352"/>
      <c r="S136" s="443"/>
      <c r="T136" s="351"/>
      <c r="U136" s="351"/>
      <c r="V136" s="351"/>
      <c r="W136" s="351"/>
      <c r="X136" s="352"/>
      <c r="Y136" s="443"/>
      <c r="Z136" s="351"/>
      <c r="AA136" s="351"/>
      <c r="AB136" s="351"/>
      <c r="AC136" s="351"/>
      <c r="AD136" s="352"/>
      <c r="AG136">
        <f t="shared" si="3"/>
        <v>0</v>
      </c>
      <c r="AH136">
        <f t="shared" si="4"/>
        <v>0</v>
      </c>
      <c r="AI136" s="2">
        <f t="shared" si="5"/>
        <v>0</v>
      </c>
      <c r="AJ136" s="3" t="str">
        <f>IF(AI136=0,"",
IF(SUM($AI$30:AI136)=1,AK136,
IF($AI$150&gt;SUM($AI$30:AI136),_xlfn.CONCAT(", ",AK136),
IF($AI$150=SUM($AI$30:AI136),_xlfn.CONCAT(" y ",AK136)))))</f>
        <v/>
      </c>
      <c r="AK136" s="214">
        <v>107</v>
      </c>
    </row>
    <row r="137" spans="1:37" ht="15" customHeight="1">
      <c r="A137" s="195"/>
      <c r="B137" s="14"/>
      <c r="C137" s="213" t="s">
        <v>5154</v>
      </c>
      <c r="D137" s="444"/>
      <c r="E137" s="351"/>
      <c r="F137" s="351"/>
      <c r="G137" s="351"/>
      <c r="H137" s="351"/>
      <c r="I137" s="351"/>
      <c r="J137" s="351"/>
      <c r="K137" s="351"/>
      <c r="L137" s="352"/>
      <c r="M137" s="443"/>
      <c r="N137" s="351"/>
      <c r="O137" s="351"/>
      <c r="P137" s="351"/>
      <c r="Q137" s="351"/>
      <c r="R137" s="352"/>
      <c r="S137" s="443"/>
      <c r="T137" s="351"/>
      <c r="U137" s="351"/>
      <c r="V137" s="351"/>
      <c r="W137" s="351"/>
      <c r="X137" s="352"/>
      <c r="Y137" s="443"/>
      <c r="Z137" s="351"/>
      <c r="AA137" s="351"/>
      <c r="AB137" s="351"/>
      <c r="AC137" s="351"/>
      <c r="AD137" s="352"/>
      <c r="AG137">
        <f t="shared" si="3"/>
        <v>0</v>
      </c>
      <c r="AH137">
        <f t="shared" si="4"/>
        <v>0</v>
      </c>
      <c r="AI137" s="2">
        <f t="shared" si="5"/>
        <v>0</v>
      </c>
      <c r="AJ137" s="3" t="str">
        <f>IF(AI137=0,"",
IF(SUM($AI$30:AI137)=1,AK137,
IF($AI$150&gt;SUM($AI$30:AI137),_xlfn.CONCAT(", ",AK137),
IF($AI$150=SUM($AI$30:AI137),_xlfn.CONCAT(" y ",AK137)))))</f>
        <v/>
      </c>
      <c r="AK137" s="214">
        <v>108</v>
      </c>
    </row>
    <row r="138" spans="1:37" ht="15" customHeight="1">
      <c r="A138" s="195"/>
      <c r="B138" s="14"/>
      <c r="C138" s="213" t="s">
        <v>5155</v>
      </c>
      <c r="D138" s="444"/>
      <c r="E138" s="351"/>
      <c r="F138" s="351"/>
      <c r="G138" s="351"/>
      <c r="H138" s="351"/>
      <c r="I138" s="351"/>
      <c r="J138" s="351"/>
      <c r="K138" s="351"/>
      <c r="L138" s="352"/>
      <c r="M138" s="443"/>
      <c r="N138" s="351"/>
      <c r="O138" s="351"/>
      <c r="P138" s="351"/>
      <c r="Q138" s="351"/>
      <c r="R138" s="352"/>
      <c r="S138" s="443"/>
      <c r="T138" s="351"/>
      <c r="U138" s="351"/>
      <c r="V138" s="351"/>
      <c r="W138" s="351"/>
      <c r="X138" s="352"/>
      <c r="Y138" s="443"/>
      <c r="Z138" s="351"/>
      <c r="AA138" s="351"/>
      <c r="AB138" s="351"/>
      <c r="AC138" s="351"/>
      <c r="AD138" s="352"/>
      <c r="AG138">
        <f t="shared" si="3"/>
        <v>0</v>
      </c>
      <c r="AH138">
        <f t="shared" si="4"/>
        <v>0</v>
      </c>
      <c r="AI138" s="2">
        <f t="shared" si="5"/>
        <v>0</v>
      </c>
      <c r="AJ138" s="3" t="str">
        <f>IF(AI138=0,"",
IF(SUM($AI$30:AI138)=1,AK138,
IF($AI$150&gt;SUM($AI$30:AI138),_xlfn.CONCAT(", ",AK138),
IF($AI$150=SUM($AI$30:AI138),_xlfn.CONCAT(" y ",AK138)))))</f>
        <v/>
      </c>
      <c r="AK138" s="214">
        <v>109</v>
      </c>
    </row>
    <row r="139" spans="1:37" ht="15" customHeight="1">
      <c r="A139" s="195"/>
      <c r="B139" s="14"/>
      <c r="C139" s="213" t="s">
        <v>5156</v>
      </c>
      <c r="D139" s="444"/>
      <c r="E139" s="351"/>
      <c r="F139" s="351"/>
      <c r="G139" s="351"/>
      <c r="H139" s="351"/>
      <c r="I139" s="351"/>
      <c r="J139" s="351"/>
      <c r="K139" s="351"/>
      <c r="L139" s="352"/>
      <c r="M139" s="443"/>
      <c r="N139" s="351"/>
      <c r="O139" s="351"/>
      <c r="P139" s="351"/>
      <c r="Q139" s="351"/>
      <c r="R139" s="352"/>
      <c r="S139" s="443"/>
      <c r="T139" s="351"/>
      <c r="U139" s="351"/>
      <c r="V139" s="351"/>
      <c r="W139" s="351"/>
      <c r="X139" s="352"/>
      <c r="Y139" s="443"/>
      <c r="Z139" s="351"/>
      <c r="AA139" s="351"/>
      <c r="AB139" s="351"/>
      <c r="AC139" s="351"/>
      <c r="AD139" s="352"/>
      <c r="AG139">
        <f t="shared" si="3"/>
        <v>0</v>
      </c>
      <c r="AH139">
        <f t="shared" si="4"/>
        <v>0</v>
      </c>
      <c r="AI139" s="2">
        <f t="shared" si="5"/>
        <v>0</v>
      </c>
      <c r="AJ139" s="3" t="str">
        <f>IF(AI139=0,"",
IF(SUM($AI$30:AI139)=1,AK139,
IF($AI$150&gt;SUM($AI$30:AI139),_xlfn.CONCAT(", ",AK139),
IF($AI$150=SUM($AI$30:AI139),_xlfn.CONCAT(" y ",AK139)))))</f>
        <v/>
      </c>
      <c r="AK139" s="214">
        <v>110</v>
      </c>
    </row>
    <row r="140" spans="1:37" ht="15" customHeight="1">
      <c r="A140" s="195"/>
      <c r="B140" s="14"/>
      <c r="C140" s="215" t="s">
        <v>5157</v>
      </c>
      <c r="D140" s="444"/>
      <c r="E140" s="351"/>
      <c r="F140" s="351"/>
      <c r="G140" s="351"/>
      <c r="H140" s="351"/>
      <c r="I140" s="351"/>
      <c r="J140" s="351"/>
      <c r="K140" s="351"/>
      <c r="L140" s="352"/>
      <c r="M140" s="443"/>
      <c r="N140" s="351"/>
      <c r="O140" s="351"/>
      <c r="P140" s="351"/>
      <c r="Q140" s="351"/>
      <c r="R140" s="352"/>
      <c r="S140" s="443"/>
      <c r="T140" s="351"/>
      <c r="U140" s="351"/>
      <c r="V140" s="351"/>
      <c r="W140" s="351"/>
      <c r="X140" s="352"/>
      <c r="Y140" s="443"/>
      <c r="Z140" s="351"/>
      <c r="AA140" s="351"/>
      <c r="AB140" s="351"/>
      <c r="AC140" s="351"/>
      <c r="AD140" s="352"/>
      <c r="AG140">
        <f t="shared" si="3"/>
        <v>0</v>
      </c>
      <c r="AH140">
        <f t="shared" si="4"/>
        <v>0</v>
      </c>
      <c r="AI140" s="2">
        <f t="shared" si="5"/>
        <v>0</v>
      </c>
      <c r="AJ140" s="3" t="str">
        <f>IF(AI140=0,"",
IF(SUM($AI$30:AI140)=1,AK140,
IF($AI$150&gt;SUM($AI$30:AI140),_xlfn.CONCAT(", ",AK140),
IF($AI$150=SUM($AI$30:AI140),_xlfn.CONCAT(" y ",AK140)))))</f>
        <v/>
      </c>
      <c r="AK140" s="214">
        <v>111</v>
      </c>
    </row>
    <row r="141" spans="1:37" ht="15" customHeight="1">
      <c r="A141" s="195"/>
      <c r="B141" s="14"/>
      <c r="C141" s="215" t="s">
        <v>5158</v>
      </c>
      <c r="D141" s="444"/>
      <c r="E141" s="351"/>
      <c r="F141" s="351"/>
      <c r="G141" s="351"/>
      <c r="H141" s="351"/>
      <c r="I141" s="351"/>
      <c r="J141" s="351"/>
      <c r="K141" s="351"/>
      <c r="L141" s="352"/>
      <c r="M141" s="443"/>
      <c r="N141" s="351"/>
      <c r="O141" s="351"/>
      <c r="P141" s="351"/>
      <c r="Q141" s="351"/>
      <c r="R141" s="352"/>
      <c r="S141" s="443"/>
      <c r="T141" s="351"/>
      <c r="U141" s="351"/>
      <c r="V141" s="351"/>
      <c r="W141" s="351"/>
      <c r="X141" s="352"/>
      <c r="Y141" s="443"/>
      <c r="Z141" s="351"/>
      <c r="AA141" s="351"/>
      <c r="AB141" s="351"/>
      <c r="AC141" s="351"/>
      <c r="AD141" s="352"/>
      <c r="AG141">
        <f t="shared" si="3"/>
        <v>0</v>
      </c>
      <c r="AH141">
        <f t="shared" si="4"/>
        <v>0</v>
      </c>
      <c r="AI141" s="2">
        <f t="shared" si="5"/>
        <v>0</v>
      </c>
      <c r="AJ141" s="3" t="str">
        <f>IF(AI141=0,"",
IF(SUM($AI$30:AI141)=1,AK141,
IF($AI$150&gt;SUM($AI$30:AI141),_xlfn.CONCAT(", ",AK141),
IF($AI$150=SUM($AI$30:AI141),_xlfn.CONCAT(" y ",AK141)))))</f>
        <v/>
      </c>
      <c r="AK141" s="214">
        <v>112</v>
      </c>
    </row>
    <row r="142" spans="1:37" ht="15" customHeight="1">
      <c r="A142" s="195"/>
      <c r="B142" s="14"/>
      <c r="C142" s="215" t="s">
        <v>5159</v>
      </c>
      <c r="D142" s="444"/>
      <c r="E142" s="351"/>
      <c r="F142" s="351"/>
      <c r="G142" s="351"/>
      <c r="H142" s="351"/>
      <c r="I142" s="351"/>
      <c r="J142" s="351"/>
      <c r="K142" s="351"/>
      <c r="L142" s="352"/>
      <c r="M142" s="443"/>
      <c r="N142" s="351"/>
      <c r="O142" s="351"/>
      <c r="P142" s="351"/>
      <c r="Q142" s="351"/>
      <c r="R142" s="352"/>
      <c r="S142" s="443"/>
      <c r="T142" s="351"/>
      <c r="U142" s="351"/>
      <c r="V142" s="351"/>
      <c r="W142" s="351"/>
      <c r="X142" s="352"/>
      <c r="Y142" s="443"/>
      <c r="Z142" s="351"/>
      <c r="AA142" s="351"/>
      <c r="AB142" s="351"/>
      <c r="AC142" s="351"/>
      <c r="AD142" s="352"/>
      <c r="AG142">
        <f t="shared" si="3"/>
        <v>0</v>
      </c>
      <c r="AH142">
        <f t="shared" si="4"/>
        <v>0</v>
      </c>
      <c r="AI142" s="2">
        <f t="shared" si="5"/>
        <v>0</v>
      </c>
      <c r="AJ142" s="3" t="str">
        <f>IF(AI142=0,"",
IF(SUM($AI$30:AI142)=1,AK142,
IF($AI$150&gt;SUM($AI$30:AI142),_xlfn.CONCAT(", ",AK142),
IF($AI$150=SUM($AI$30:AI142),_xlfn.CONCAT(" y ",AK142)))))</f>
        <v/>
      </c>
      <c r="AK142" s="214">
        <v>113</v>
      </c>
    </row>
    <row r="143" spans="1:37" ht="15" customHeight="1">
      <c r="A143" s="195"/>
      <c r="B143" s="14"/>
      <c r="C143" s="215" t="s">
        <v>5160</v>
      </c>
      <c r="D143" s="444"/>
      <c r="E143" s="351"/>
      <c r="F143" s="351"/>
      <c r="G143" s="351"/>
      <c r="H143" s="351"/>
      <c r="I143" s="351"/>
      <c r="J143" s="351"/>
      <c r="K143" s="351"/>
      <c r="L143" s="352"/>
      <c r="M143" s="443"/>
      <c r="N143" s="351"/>
      <c r="O143" s="351"/>
      <c r="P143" s="351"/>
      <c r="Q143" s="351"/>
      <c r="R143" s="352"/>
      <c r="S143" s="443"/>
      <c r="T143" s="351"/>
      <c r="U143" s="351"/>
      <c r="V143" s="351"/>
      <c r="W143" s="351"/>
      <c r="X143" s="352"/>
      <c r="Y143" s="443"/>
      <c r="Z143" s="351"/>
      <c r="AA143" s="351"/>
      <c r="AB143" s="351"/>
      <c r="AC143" s="351"/>
      <c r="AD143" s="352"/>
      <c r="AG143">
        <f t="shared" si="3"/>
        <v>0</v>
      </c>
      <c r="AH143">
        <f t="shared" si="4"/>
        <v>0</v>
      </c>
      <c r="AI143" s="2">
        <f t="shared" si="5"/>
        <v>0</v>
      </c>
      <c r="AJ143" s="3" t="str">
        <f>IF(AI143=0,"",
IF(SUM($AI$30:AI143)=1,AK143,
IF($AI$150&gt;SUM($AI$30:AI143),_xlfn.CONCAT(", ",AK143),
IF($AI$150=SUM($AI$30:AI143),_xlfn.CONCAT(" y ",AK143)))))</f>
        <v/>
      </c>
      <c r="AK143" s="214">
        <v>114</v>
      </c>
    </row>
    <row r="144" spans="1:37" ht="15" customHeight="1">
      <c r="A144" s="195"/>
      <c r="B144" s="14"/>
      <c r="C144" s="215" t="s">
        <v>5161</v>
      </c>
      <c r="D144" s="444"/>
      <c r="E144" s="351"/>
      <c r="F144" s="351"/>
      <c r="G144" s="351"/>
      <c r="H144" s="351"/>
      <c r="I144" s="351"/>
      <c r="J144" s="351"/>
      <c r="K144" s="351"/>
      <c r="L144" s="352"/>
      <c r="M144" s="443"/>
      <c r="N144" s="351"/>
      <c r="O144" s="351"/>
      <c r="P144" s="351"/>
      <c r="Q144" s="351"/>
      <c r="R144" s="352"/>
      <c r="S144" s="443"/>
      <c r="T144" s="351"/>
      <c r="U144" s="351"/>
      <c r="V144" s="351"/>
      <c r="W144" s="351"/>
      <c r="X144" s="352"/>
      <c r="Y144" s="443"/>
      <c r="Z144" s="351"/>
      <c r="AA144" s="351"/>
      <c r="AB144" s="351"/>
      <c r="AC144" s="351"/>
      <c r="AD144" s="352"/>
      <c r="AG144">
        <f t="shared" si="3"/>
        <v>0</v>
      </c>
      <c r="AH144">
        <f t="shared" si="4"/>
        <v>0</v>
      </c>
      <c r="AI144" s="2">
        <f t="shared" si="5"/>
        <v>0</v>
      </c>
      <c r="AJ144" s="3" t="str">
        <f>IF(AI144=0,"",
IF(SUM($AI$30:AI144)=1,AK144,
IF($AI$150&gt;SUM($AI$30:AI144),_xlfn.CONCAT(", ",AK144),
IF($AI$150=SUM($AI$30:AI144),_xlfn.CONCAT(" y ",AK144)))))</f>
        <v/>
      </c>
      <c r="AK144" s="214">
        <v>115</v>
      </c>
    </row>
    <row r="145" spans="1:37" ht="15" customHeight="1">
      <c r="A145" s="195"/>
      <c r="B145" s="14"/>
      <c r="C145" s="215" t="s">
        <v>5162</v>
      </c>
      <c r="D145" s="444"/>
      <c r="E145" s="351"/>
      <c r="F145" s="351"/>
      <c r="G145" s="351"/>
      <c r="H145" s="351"/>
      <c r="I145" s="351"/>
      <c r="J145" s="351"/>
      <c r="K145" s="351"/>
      <c r="L145" s="352"/>
      <c r="M145" s="443"/>
      <c r="N145" s="351"/>
      <c r="O145" s="351"/>
      <c r="P145" s="351"/>
      <c r="Q145" s="351"/>
      <c r="R145" s="352"/>
      <c r="S145" s="443"/>
      <c r="T145" s="351"/>
      <c r="U145" s="351"/>
      <c r="V145" s="351"/>
      <c r="W145" s="351"/>
      <c r="X145" s="352"/>
      <c r="Y145" s="443"/>
      <c r="Z145" s="351"/>
      <c r="AA145" s="351"/>
      <c r="AB145" s="351"/>
      <c r="AC145" s="351"/>
      <c r="AD145" s="352"/>
      <c r="AG145">
        <f t="shared" si="3"/>
        <v>0</v>
      </c>
      <c r="AH145">
        <f t="shared" si="4"/>
        <v>0</v>
      </c>
      <c r="AI145" s="2">
        <f t="shared" si="5"/>
        <v>0</v>
      </c>
      <c r="AJ145" s="3" t="str">
        <f>IF(AI145=0,"",
IF(SUM($AI$30:AI145)=1,AK145,
IF($AI$150&gt;SUM($AI$30:AI145),_xlfn.CONCAT(", ",AK145),
IF($AI$150=SUM($AI$30:AI145),_xlfn.CONCAT(" y ",AK145)))))</f>
        <v/>
      </c>
      <c r="AK145" s="214">
        <v>116</v>
      </c>
    </row>
    <row r="146" spans="1:37" ht="15" customHeight="1">
      <c r="A146" s="195"/>
      <c r="B146" s="14"/>
      <c r="C146" s="215" t="s">
        <v>5163</v>
      </c>
      <c r="D146" s="444"/>
      <c r="E146" s="351"/>
      <c r="F146" s="351"/>
      <c r="G146" s="351"/>
      <c r="H146" s="351"/>
      <c r="I146" s="351"/>
      <c r="J146" s="351"/>
      <c r="K146" s="351"/>
      <c r="L146" s="352"/>
      <c r="M146" s="443"/>
      <c r="N146" s="351"/>
      <c r="O146" s="351"/>
      <c r="P146" s="351"/>
      <c r="Q146" s="351"/>
      <c r="R146" s="352"/>
      <c r="S146" s="443"/>
      <c r="T146" s="351"/>
      <c r="U146" s="351"/>
      <c r="V146" s="351"/>
      <c r="W146" s="351"/>
      <c r="X146" s="352"/>
      <c r="Y146" s="443"/>
      <c r="Z146" s="351"/>
      <c r="AA146" s="351"/>
      <c r="AB146" s="351"/>
      <c r="AC146" s="351"/>
      <c r="AD146" s="352"/>
      <c r="AG146">
        <f t="shared" si="3"/>
        <v>0</v>
      </c>
      <c r="AH146">
        <f t="shared" si="4"/>
        <v>0</v>
      </c>
      <c r="AI146" s="2">
        <f t="shared" si="5"/>
        <v>0</v>
      </c>
      <c r="AJ146" s="3" t="str">
        <f>IF(AI146=0,"",
IF(SUM($AI$30:AI146)=1,AK146,
IF($AI$150&gt;SUM($AI$30:AI146),_xlfn.CONCAT(", ",AK146),
IF($AI$150=SUM($AI$30:AI146),_xlfn.CONCAT(" y ",AK146)))))</f>
        <v/>
      </c>
      <c r="AK146" s="214">
        <v>117</v>
      </c>
    </row>
    <row r="147" spans="1:37" ht="15" customHeight="1">
      <c r="A147" s="195"/>
      <c r="B147" s="14"/>
      <c r="C147" s="215" t="s">
        <v>5164</v>
      </c>
      <c r="D147" s="444"/>
      <c r="E147" s="351"/>
      <c r="F147" s="351"/>
      <c r="G147" s="351"/>
      <c r="H147" s="351"/>
      <c r="I147" s="351"/>
      <c r="J147" s="351"/>
      <c r="K147" s="351"/>
      <c r="L147" s="352"/>
      <c r="M147" s="443"/>
      <c r="N147" s="351"/>
      <c r="O147" s="351"/>
      <c r="P147" s="351"/>
      <c r="Q147" s="351"/>
      <c r="R147" s="352"/>
      <c r="S147" s="443"/>
      <c r="T147" s="351"/>
      <c r="U147" s="351"/>
      <c r="V147" s="351"/>
      <c r="W147" s="351"/>
      <c r="X147" s="352"/>
      <c r="Y147" s="443"/>
      <c r="Z147" s="351"/>
      <c r="AA147" s="351"/>
      <c r="AB147" s="351"/>
      <c r="AC147" s="351"/>
      <c r="AD147" s="352"/>
      <c r="AG147">
        <f t="shared" si="3"/>
        <v>0</v>
      </c>
      <c r="AH147">
        <f t="shared" si="4"/>
        <v>0</v>
      </c>
      <c r="AI147" s="2">
        <f t="shared" si="5"/>
        <v>0</v>
      </c>
      <c r="AJ147" s="3" t="str">
        <f>IF(AI147=0,"",
IF(SUM($AI$30:AI147)=1,AK147,
IF($AI$150&gt;SUM($AI$30:AI147),_xlfn.CONCAT(", ",AK147),
IF($AI$150=SUM($AI$30:AI147),_xlfn.CONCAT(" y ",AK147)))))</f>
        <v/>
      </c>
      <c r="AK147" s="214">
        <v>118</v>
      </c>
    </row>
    <row r="148" spans="1:37" ht="15" customHeight="1">
      <c r="A148" s="195"/>
      <c r="B148" s="14"/>
      <c r="C148" s="215" t="s">
        <v>5165</v>
      </c>
      <c r="D148" s="444"/>
      <c r="E148" s="351"/>
      <c r="F148" s="351"/>
      <c r="G148" s="351"/>
      <c r="H148" s="351"/>
      <c r="I148" s="351"/>
      <c r="J148" s="351"/>
      <c r="K148" s="351"/>
      <c r="L148" s="352"/>
      <c r="M148" s="443"/>
      <c r="N148" s="351"/>
      <c r="O148" s="351"/>
      <c r="P148" s="351"/>
      <c r="Q148" s="351"/>
      <c r="R148" s="352"/>
      <c r="S148" s="443"/>
      <c r="T148" s="351"/>
      <c r="U148" s="351"/>
      <c r="V148" s="351"/>
      <c r="W148" s="351"/>
      <c r="X148" s="352"/>
      <c r="Y148" s="443"/>
      <c r="Z148" s="351"/>
      <c r="AA148" s="351"/>
      <c r="AB148" s="351"/>
      <c r="AC148" s="351"/>
      <c r="AD148" s="352"/>
      <c r="AG148">
        <f t="shared" si="3"/>
        <v>0</v>
      </c>
      <c r="AH148">
        <f t="shared" si="4"/>
        <v>0</v>
      </c>
      <c r="AI148" s="2">
        <f t="shared" si="5"/>
        <v>0</v>
      </c>
      <c r="AJ148" s="3" t="str">
        <f>IF(AI148=0,"",
IF(SUM($AI$30:AI148)=1,AK148,
IF($AI$150&gt;SUM($AI$30:AI148),_xlfn.CONCAT(", ",AK148),
IF($AI$150=SUM($AI$30:AI148),_xlfn.CONCAT(" y ",AK148)))))</f>
        <v/>
      </c>
      <c r="AK148" s="214">
        <v>119</v>
      </c>
    </row>
    <row r="149" spans="1:37" ht="15" customHeight="1">
      <c r="A149" s="195"/>
      <c r="B149" s="14"/>
      <c r="C149" s="215" t="s">
        <v>5166</v>
      </c>
      <c r="D149" s="444"/>
      <c r="E149" s="351"/>
      <c r="F149" s="351"/>
      <c r="G149" s="351"/>
      <c r="H149" s="351"/>
      <c r="I149" s="351"/>
      <c r="J149" s="351"/>
      <c r="K149" s="351"/>
      <c r="L149" s="352"/>
      <c r="M149" s="443"/>
      <c r="N149" s="351"/>
      <c r="O149" s="351"/>
      <c r="P149" s="351"/>
      <c r="Q149" s="351"/>
      <c r="R149" s="352"/>
      <c r="S149" s="443"/>
      <c r="T149" s="351"/>
      <c r="U149" s="351"/>
      <c r="V149" s="351"/>
      <c r="W149" s="351"/>
      <c r="X149" s="352"/>
      <c r="Y149" s="443"/>
      <c r="Z149" s="351"/>
      <c r="AA149" s="351"/>
      <c r="AB149" s="351"/>
      <c r="AC149" s="351"/>
      <c r="AD149" s="352"/>
      <c r="AG149">
        <f>IF(OR(COUNTA(D149:AD149)=0,COUNTA(D149:AD149)=4),0,1)</f>
        <v>0</v>
      </c>
      <c r="AH149">
        <f>IF(AND(COUNTBLANK($D149)=1,COUNTA(M149:AD149)&gt;0),1,0)</f>
        <v>0</v>
      </c>
      <c r="AI149" s="2">
        <f>IF(AG149=0,0,1)</f>
        <v>0</v>
      </c>
      <c r="AJ149" s="3" t="str">
        <f>IF(AI149=0,"",
IF(SUM($AI$30:AI149)=1,AK149,
IF($AI$150&gt;SUM($AI$30:AI149),_xlfn.CONCAT(", ",AK149),
IF($AI$150=SUM($AI$30:AI149),_xlfn.CONCAT(" y ",AK149)))))</f>
        <v/>
      </c>
      <c r="AK149" s="214">
        <v>120</v>
      </c>
    </row>
    <row r="150" spans="1:37" ht="15" customHeight="1">
      <c r="A150" s="195"/>
      <c r="B150" s="14"/>
      <c r="C150" s="216"/>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6"/>
      <c r="Z150" s="216"/>
      <c r="AA150" s="216"/>
      <c r="AB150" s="216"/>
      <c r="AC150" s="216"/>
      <c r="AD150" s="216"/>
      <c r="AG150"/>
      <c r="AH150" s="218">
        <f>SUM(AH30:AH149)</f>
        <v>0</v>
      </c>
      <c r="AI150" s="219">
        <f>SUM(AI30:AI149)</f>
        <v>0</v>
      </c>
      <c r="AJ150" s="219" t="str">
        <f>IF(AI150=0,"",_xlfn.CONCAT(AJ30:AJ149))</f>
        <v/>
      </c>
      <c r="AK150" s="4" t="str">
        <f>IF(AI150=0,"",
IF(AI150=1,_xlfn.CONCAT("Favor de revisar la información capturada en el numeral: ",AJ150),_xlfn.CONCAT("Favor de revisar la información capturada en los numerales: ",AJ150)))</f>
        <v/>
      </c>
    </row>
    <row r="151" spans="1:37" ht="24" customHeight="1">
      <c r="A151" s="195"/>
      <c r="B151" s="14"/>
      <c r="C151" s="461" t="s">
        <v>5167</v>
      </c>
      <c r="D151" s="462"/>
      <c r="E151" s="462"/>
      <c r="F151" s="462"/>
      <c r="G151" s="462"/>
      <c r="H151" s="462"/>
      <c r="I151" s="462"/>
      <c r="J151" s="462"/>
      <c r="K151" s="462"/>
      <c r="L151" s="462"/>
      <c r="M151" s="462"/>
      <c r="N151" s="462"/>
      <c r="O151" s="462"/>
      <c r="P151" s="462"/>
      <c r="Q151" s="462"/>
      <c r="R151" s="462"/>
      <c r="S151" s="462"/>
      <c r="T151" s="462"/>
      <c r="U151" s="462"/>
      <c r="V151" s="462"/>
      <c r="W151" s="462"/>
      <c r="X151" s="462"/>
      <c r="Y151" s="462"/>
      <c r="Z151" s="462"/>
      <c r="AA151" s="462"/>
      <c r="AB151" s="462"/>
      <c r="AC151" s="462"/>
      <c r="AD151" s="462"/>
    </row>
    <row r="152" spans="1:37" ht="60" customHeight="1">
      <c r="C152" s="460"/>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2"/>
    </row>
    <row r="153" spans="1:37" ht="15" customHeight="1">
      <c r="B153" s="464" t="str">
        <f>AK150</f>
        <v/>
      </c>
      <c r="C153" s="464"/>
      <c r="D153" s="464"/>
      <c r="E153" s="464"/>
      <c r="F153" s="464"/>
      <c r="G153" s="464"/>
      <c r="H153" s="464"/>
      <c r="I153" s="464"/>
      <c r="J153" s="464"/>
      <c r="K153" s="464"/>
      <c r="L153" s="464"/>
      <c r="M153" s="464"/>
      <c r="N153" s="464"/>
      <c r="O153" s="464"/>
      <c r="P153" s="464"/>
      <c r="Q153" s="464"/>
      <c r="R153" s="464"/>
      <c r="S153" s="464"/>
      <c r="T153" s="464"/>
      <c r="U153" s="464"/>
      <c r="V153" s="464"/>
      <c r="W153" s="464"/>
      <c r="X153" s="464"/>
      <c r="Y153" s="464"/>
      <c r="Z153" s="464"/>
      <c r="AA153" s="464"/>
      <c r="AB153" s="464"/>
      <c r="AC153" s="464"/>
      <c r="AD153" s="464"/>
      <c r="AE153" s="464"/>
      <c r="AF153" s="220"/>
    </row>
    <row r="154" spans="1:37" ht="15" customHeight="1">
      <c r="B154" s="445" t="str">
        <f>IF(AH150&gt;0,"Revise la información capturada, ya que tiene datos ingresados en celdas que están sombreadas","")</f>
        <v/>
      </c>
      <c r="C154" s="445"/>
      <c r="D154" s="445"/>
      <c r="E154" s="445"/>
      <c r="F154" s="445"/>
      <c r="G154" s="445"/>
      <c r="H154" s="445"/>
      <c r="I154" s="445"/>
      <c r="J154" s="445"/>
      <c r="K154" s="445"/>
      <c r="L154" s="445"/>
      <c r="M154" s="445"/>
      <c r="N154" s="445"/>
      <c r="O154" s="445"/>
      <c r="P154" s="445"/>
      <c r="Q154" s="445"/>
      <c r="R154" s="445"/>
      <c r="S154" s="445"/>
      <c r="T154" s="445"/>
      <c r="U154" s="445"/>
      <c r="V154" s="445"/>
      <c r="W154" s="445"/>
      <c r="X154" s="445"/>
      <c r="Y154" s="445"/>
      <c r="Z154" s="445"/>
      <c r="AA154" s="445"/>
      <c r="AB154" s="445"/>
      <c r="AC154" s="445"/>
      <c r="AD154" s="445"/>
      <c r="AE154" s="445"/>
    </row>
    <row r="155" spans="1:37" ht="15" customHeight="1"/>
    <row r="156" spans="1:37" ht="15" customHeight="1"/>
    <row r="157" spans="1:37" ht="15" customHeight="1"/>
    <row r="158" spans="1:37" ht="15" customHeight="1"/>
  </sheetData>
  <sheetProtection algorithmName="SHA-512" hashValue="hhxDuXL5TYLBYU7ofUNlEWnoJtDR5V+tDelr8CfxXRxpQqz5zzLnLnhKjT5lNE2UWe+FLhXBDUUGN9Fr8AHPtg==" saltValue="/wNC73lM7sFLuC53+gSVpg==" spinCount="100000" sheet="1" objects="1" scenarios="1"/>
  <mergeCells count="512">
    <mergeCell ref="B153:AE153"/>
    <mergeCell ref="M149:R149"/>
    <mergeCell ref="D125:L125"/>
    <mergeCell ref="M86:R86"/>
    <mergeCell ref="D112:L112"/>
    <mergeCell ref="M80:R80"/>
    <mergeCell ref="D62:L62"/>
    <mergeCell ref="D122:L122"/>
    <mergeCell ref="D56:L56"/>
    <mergeCell ref="D127:L127"/>
    <mergeCell ref="D114:L114"/>
    <mergeCell ref="D64:L64"/>
    <mergeCell ref="D140:L140"/>
    <mergeCell ref="D149:L149"/>
    <mergeCell ref="M145:R145"/>
    <mergeCell ref="M148:R148"/>
    <mergeCell ref="D144:L144"/>
    <mergeCell ref="D145:L145"/>
    <mergeCell ref="D147:L147"/>
    <mergeCell ref="M138:R138"/>
    <mergeCell ref="D137:L137"/>
    <mergeCell ref="D130:L130"/>
    <mergeCell ref="D95:L95"/>
    <mergeCell ref="D58:L58"/>
    <mergeCell ref="B1:AD1"/>
    <mergeCell ref="D51:L51"/>
    <mergeCell ref="Y32:AD32"/>
    <mergeCell ref="Y97:AD97"/>
    <mergeCell ref="Y47:AD47"/>
    <mergeCell ref="C20:AD20"/>
    <mergeCell ref="S72:X72"/>
    <mergeCell ref="D138:L138"/>
    <mergeCell ref="C22:AD22"/>
    <mergeCell ref="M70:R70"/>
    <mergeCell ref="M35:R35"/>
    <mergeCell ref="Y129:AD129"/>
    <mergeCell ref="Y123:AD123"/>
    <mergeCell ref="M99:R99"/>
    <mergeCell ref="Y50:AD50"/>
    <mergeCell ref="Y110:AD110"/>
    <mergeCell ref="M74:R74"/>
    <mergeCell ref="B25:AD25"/>
    <mergeCell ref="D75:L75"/>
    <mergeCell ref="Y60:AD60"/>
    <mergeCell ref="M30:R30"/>
    <mergeCell ref="Y52:AD52"/>
    <mergeCell ref="Y124:AD124"/>
    <mergeCell ref="S83:X83"/>
    <mergeCell ref="S149:X149"/>
    <mergeCell ref="Y42:AD42"/>
    <mergeCell ref="Y134:AD134"/>
    <mergeCell ref="D128:L128"/>
    <mergeCell ref="Y71:AD71"/>
    <mergeCell ref="Y142:AD142"/>
    <mergeCell ref="D65:L65"/>
    <mergeCell ref="S96:X96"/>
    <mergeCell ref="Y98:AD98"/>
    <mergeCell ref="Y73:AD73"/>
    <mergeCell ref="S111:X111"/>
    <mergeCell ref="Y68:AD68"/>
    <mergeCell ref="Y117:AD117"/>
    <mergeCell ref="S93:X93"/>
    <mergeCell ref="Y55:AD55"/>
    <mergeCell ref="D80:L80"/>
    <mergeCell ref="S86:X86"/>
    <mergeCell ref="S122:X122"/>
    <mergeCell ref="S101:X101"/>
    <mergeCell ref="D136:L136"/>
    <mergeCell ref="Y79:AD79"/>
    <mergeCell ref="S82:X82"/>
    <mergeCell ref="Y44:AD44"/>
    <mergeCell ref="D61:L61"/>
    <mergeCell ref="S33:X33"/>
    <mergeCell ref="D146:L146"/>
    <mergeCell ref="M36:R36"/>
    <mergeCell ref="M101:R101"/>
    <mergeCell ref="D83:L83"/>
    <mergeCell ref="D143:L143"/>
    <mergeCell ref="S35:X35"/>
    <mergeCell ref="M100:R100"/>
    <mergeCell ref="D85:L85"/>
    <mergeCell ref="M115:R115"/>
    <mergeCell ref="M102:R102"/>
    <mergeCell ref="S91:X91"/>
    <mergeCell ref="S109:X109"/>
    <mergeCell ref="S47:X47"/>
    <mergeCell ref="D39:L39"/>
    <mergeCell ref="S85:X85"/>
    <mergeCell ref="D89:L89"/>
    <mergeCell ref="M84:R84"/>
    <mergeCell ref="D48:L48"/>
    <mergeCell ref="S108:X108"/>
    <mergeCell ref="S95:X95"/>
    <mergeCell ref="M146:R146"/>
    <mergeCell ref="S56:X56"/>
    <mergeCell ref="S105:X105"/>
    <mergeCell ref="D47:L47"/>
    <mergeCell ref="D117:L117"/>
    <mergeCell ref="D92:L92"/>
    <mergeCell ref="D55:L55"/>
    <mergeCell ref="D74:L74"/>
    <mergeCell ref="D115:L115"/>
    <mergeCell ref="D69:L69"/>
    <mergeCell ref="D87:L87"/>
    <mergeCell ref="D77:L77"/>
    <mergeCell ref="D108:L108"/>
    <mergeCell ref="M123:R123"/>
    <mergeCell ref="M119:R119"/>
    <mergeCell ref="Y118:AD118"/>
    <mergeCell ref="M69:R69"/>
    <mergeCell ref="S98:X98"/>
    <mergeCell ref="M110:R110"/>
    <mergeCell ref="S130:X130"/>
    <mergeCell ref="Y92:AD92"/>
    <mergeCell ref="D121:L121"/>
    <mergeCell ref="M106:R106"/>
    <mergeCell ref="D82:L82"/>
    <mergeCell ref="D96:L96"/>
    <mergeCell ref="S148:X148"/>
    <mergeCell ref="S104:X104"/>
    <mergeCell ref="S54:X54"/>
    <mergeCell ref="S114:X114"/>
    <mergeCell ref="S41:X41"/>
    <mergeCell ref="S106:X106"/>
    <mergeCell ref="Y122:AD122"/>
    <mergeCell ref="Y144:AD144"/>
    <mergeCell ref="Y81:AD81"/>
    <mergeCell ref="S132:X132"/>
    <mergeCell ref="S136:X136"/>
    <mergeCell ref="Y135:AD135"/>
    <mergeCell ref="S142:X142"/>
    <mergeCell ref="S80:X80"/>
    <mergeCell ref="Y96:AD96"/>
    <mergeCell ref="S97:X97"/>
    <mergeCell ref="Y140:AD140"/>
    <mergeCell ref="S115:X115"/>
    <mergeCell ref="S42:X42"/>
    <mergeCell ref="S102:X102"/>
    <mergeCell ref="Y146:AD146"/>
    <mergeCell ref="S113:X113"/>
    <mergeCell ref="Y137:AD137"/>
    <mergeCell ref="Y66:AD66"/>
    <mergeCell ref="D32:L32"/>
    <mergeCell ref="D97:L97"/>
    <mergeCell ref="S78:X78"/>
    <mergeCell ref="Y40:AD40"/>
    <mergeCell ref="S43:X43"/>
    <mergeCell ref="S34:X34"/>
    <mergeCell ref="Y36:AD36"/>
    <mergeCell ref="S36:X36"/>
    <mergeCell ref="Y145:AD145"/>
    <mergeCell ref="Y139:AD139"/>
    <mergeCell ref="M105:R105"/>
    <mergeCell ref="M120:R120"/>
    <mergeCell ref="Y126:AD126"/>
    <mergeCell ref="Y53:AD53"/>
    <mergeCell ref="Y130:AD130"/>
    <mergeCell ref="Y70:AD70"/>
    <mergeCell ref="Y57:AD57"/>
    <mergeCell ref="M81:R81"/>
    <mergeCell ref="M88:R88"/>
    <mergeCell ref="M116:R116"/>
    <mergeCell ref="M91:R91"/>
    <mergeCell ref="M136:R136"/>
    <mergeCell ref="M114:R114"/>
    <mergeCell ref="Y63:AD63"/>
    <mergeCell ref="C151:AD151"/>
    <mergeCell ref="M134:R134"/>
    <mergeCell ref="M121:R121"/>
    <mergeCell ref="S31:X31"/>
    <mergeCell ref="M96:R96"/>
    <mergeCell ref="M71:R71"/>
    <mergeCell ref="D35:L35"/>
    <mergeCell ref="Y38:AD38"/>
    <mergeCell ref="Y87:AD87"/>
    <mergeCell ref="Y147:AD147"/>
    <mergeCell ref="D34:L34"/>
    <mergeCell ref="S135:X135"/>
    <mergeCell ref="S110:X110"/>
    <mergeCell ref="Y72:AD72"/>
    <mergeCell ref="Y143:AD143"/>
    <mergeCell ref="M44:R44"/>
    <mergeCell ref="M142:R142"/>
    <mergeCell ref="M129:R129"/>
    <mergeCell ref="S70:X70"/>
    <mergeCell ref="S146:X146"/>
    <mergeCell ref="D86:L86"/>
    <mergeCell ref="S117:X117"/>
    <mergeCell ref="Y67:AD67"/>
    <mergeCell ref="S67:X67"/>
    <mergeCell ref="C152:AD152"/>
    <mergeCell ref="M98:R98"/>
    <mergeCell ref="D99:L99"/>
    <mergeCell ref="S62:X62"/>
    <mergeCell ref="Y89:AD89"/>
    <mergeCell ref="D36:L36"/>
    <mergeCell ref="D101:L101"/>
    <mergeCell ref="C12:AD12"/>
    <mergeCell ref="S120:X120"/>
    <mergeCell ref="Y82:AD82"/>
    <mergeCell ref="Y148:AD148"/>
    <mergeCell ref="D76:L76"/>
    <mergeCell ref="S107:X107"/>
    <mergeCell ref="S57:X57"/>
    <mergeCell ref="M124:R124"/>
    <mergeCell ref="M45:R45"/>
    <mergeCell ref="M42:R42"/>
    <mergeCell ref="M126:R126"/>
    <mergeCell ref="Y77:AD77"/>
    <mergeCell ref="Y108:AD108"/>
    <mergeCell ref="M47:R47"/>
    <mergeCell ref="Y95:AD95"/>
    <mergeCell ref="Y141:AD141"/>
    <mergeCell ref="S75:X75"/>
    <mergeCell ref="AA7:AD7"/>
    <mergeCell ref="M79:R79"/>
    <mergeCell ref="M73:R73"/>
    <mergeCell ref="D105:L105"/>
    <mergeCell ref="M144:R144"/>
    <mergeCell ref="M60:R60"/>
    <mergeCell ref="D49:L49"/>
    <mergeCell ref="D120:L120"/>
    <mergeCell ref="Y113:AD113"/>
    <mergeCell ref="D107:L107"/>
    <mergeCell ref="M137:R137"/>
    <mergeCell ref="Y88:AD88"/>
    <mergeCell ref="M139:R139"/>
    <mergeCell ref="S128:X128"/>
    <mergeCell ref="Y90:AD90"/>
    <mergeCell ref="D102:L102"/>
    <mergeCell ref="C13:AD13"/>
    <mergeCell ref="S65:X65"/>
    <mergeCell ref="S129:X129"/>
    <mergeCell ref="C15:AD15"/>
    <mergeCell ref="S123:X123"/>
    <mergeCell ref="D133:L133"/>
    <mergeCell ref="M63:R63"/>
    <mergeCell ref="D54:L54"/>
    <mergeCell ref="D141:L141"/>
    <mergeCell ref="D135:L135"/>
    <mergeCell ref="S116:X116"/>
    <mergeCell ref="Y78:AD78"/>
    <mergeCell ref="S134:X134"/>
    <mergeCell ref="D90:L90"/>
    <mergeCell ref="M82:R82"/>
    <mergeCell ref="Y74:AD74"/>
    <mergeCell ref="D124:L124"/>
    <mergeCell ref="M90:R90"/>
    <mergeCell ref="Y138:AD138"/>
    <mergeCell ref="Y132:AD132"/>
    <mergeCell ref="D126:L126"/>
    <mergeCell ref="S99:X99"/>
    <mergeCell ref="M85:R85"/>
    <mergeCell ref="S92:X92"/>
    <mergeCell ref="D103:L103"/>
    <mergeCell ref="M140:R140"/>
    <mergeCell ref="S112:X112"/>
    <mergeCell ref="M108:R108"/>
    <mergeCell ref="Y94:AD94"/>
    <mergeCell ref="S127:X127"/>
    <mergeCell ref="M92:R92"/>
    <mergeCell ref="Y103:AD103"/>
    <mergeCell ref="B8:L8"/>
    <mergeCell ref="M38:R38"/>
    <mergeCell ref="M76:R76"/>
    <mergeCell ref="M147:R147"/>
    <mergeCell ref="D123:L123"/>
    <mergeCell ref="Y116:AD116"/>
    <mergeCell ref="D50:L50"/>
    <mergeCell ref="D110:L110"/>
    <mergeCell ref="D44:L44"/>
    <mergeCell ref="Y91:AD91"/>
    <mergeCell ref="B10:AD10"/>
    <mergeCell ref="D60:L60"/>
    <mergeCell ref="Y106:AD106"/>
    <mergeCell ref="Y93:AD93"/>
    <mergeCell ref="D45:L45"/>
    <mergeCell ref="M135:R135"/>
    <mergeCell ref="Y41:AD41"/>
    <mergeCell ref="S144:X144"/>
    <mergeCell ref="Y56:AD56"/>
    <mergeCell ref="S81:X81"/>
    <mergeCell ref="Y43:AD43"/>
    <mergeCell ref="M113:R113"/>
    <mergeCell ref="D131:L131"/>
    <mergeCell ref="S145:X145"/>
    <mergeCell ref="B5:AD5"/>
    <mergeCell ref="M94:R94"/>
    <mergeCell ref="D70:L70"/>
    <mergeCell ref="M31:R31"/>
    <mergeCell ref="Y109:AD109"/>
    <mergeCell ref="S68:X68"/>
    <mergeCell ref="M77:R77"/>
    <mergeCell ref="D78:L78"/>
    <mergeCell ref="D134:L134"/>
    <mergeCell ref="Y119:AD119"/>
    <mergeCell ref="M95:R95"/>
    <mergeCell ref="S84:X84"/>
    <mergeCell ref="Y46:AD46"/>
    <mergeCell ref="M89:R89"/>
    <mergeCell ref="Y111:AD111"/>
    <mergeCell ref="D71:L71"/>
    <mergeCell ref="Y61:AD61"/>
    <mergeCell ref="M97:R97"/>
    <mergeCell ref="Y48:AD48"/>
    <mergeCell ref="Y104:AD104"/>
    <mergeCell ref="M72:R72"/>
    <mergeCell ref="D98:L98"/>
    <mergeCell ref="D73:L73"/>
    <mergeCell ref="S79:X79"/>
    <mergeCell ref="D142:L142"/>
    <mergeCell ref="S94:X94"/>
    <mergeCell ref="M103:R103"/>
    <mergeCell ref="D129:L129"/>
    <mergeCell ref="S44:X44"/>
    <mergeCell ref="D79:L79"/>
    <mergeCell ref="C26:AD26"/>
    <mergeCell ref="M118:R118"/>
    <mergeCell ref="Y125:AD125"/>
    <mergeCell ref="Y112:AD112"/>
    <mergeCell ref="S125:X125"/>
    <mergeCell ref="D81:L81"/>
    <mergeCell ref="M111:R111"/>
    <mergeCell ref="Y62:AD62"/>
    <mergeCell ref="Y133:AD133"/>
    <mergeCell ref="Y127:AD127"/>
    <mergeCell ref="Y114:AD114"/>
    <mergeCell ref="D139:L139"/>
    <mergeCell ref="Y64:AD64"/>
    <mergeCell ref="Y51:AD51"/>
    <mergeCell ref="Y128:AD128"/>
    <mergeCell ref="S131:X131"/>
    <mergeCell ref="S49:X49"/>
    <mergeCell ref="S121:X121"/>
    <mergeCell ref="M132:R132"/>
    <mergeCell ref="S66:X66"/>
    <mergeCell ref="D43:L43"/>
    <mergeCell ref="S133:X133"/>
    <mergeCell ref="D37:L37"/>
    <mergeCell ref="Y39:AD39"/>
    <mergeCell ref="S52:X52"/>
    <mergeCell ref="S39:X39"/>
    <mergeCell ref="M109:R109"/>
    <mergeCell ref="M75:R75"/>
    <mergeCell ref="S37:X37"/>
    <mergeCell ref="M40:R40"/>
    <mergeCell ref="Y83:AD83"/>
    <mergeCell ref="Y85:AD85"/>
    <mergeCell ref="Y37:AD37"/>
    <mergeCell ref="S38:X38"/>
    <mergeCell ref="S40:X40"/>
    <mergeCell ref="M104:R104"/>
    <mergeCell ref="S89:X89"/>
    <mergeCell ref="S64:X64"/>
    <mergeCell ref="S100:X100"/>
    <mergeCell ref="M39:R39"/>
    <mergeCell ref="D84:L84"/>
    <mergeCell ref="M52:R52"/>
    <mergeCell ref="S32:X32"/>
    <mergeCell ref="S88:X88"/>
    <mergeCell ref="S63:X63"/>
    <mergeCell ref="M66:R66"/>
    <mergeCell ref="S50:X50"/>
    <mergeCell ref="M53:R53"/>
    <mergeCell ref="Y131:AD131"/>
    <mergeCell ref="S90:X90"/>
    <mergeCell ref="D100:L100"/>
    <mergeCell ref="M130:R130"/>
    <mergeCell ref="M68:R68"/>
    <mergeCell ref="S126:X126"/>
    <mergeCell ref="M117:R117"/>
    <mergeCell ref="M48:R48"/>
    <mergeCell ref="D57:L57"/>
    <mergeCell ref="Y45:AD45"/>
    <mergeCell ref="D104:L104"/>
    <mergeCell ref="Y100:AD100"/>
    <mergeCell ref="M54:R54"/>
    <mergeCell ref="D66:L66"/>
    <mergeCell ref="Y59:AD59"/>
    <mergeCell ref="M32:R32"/>
    <mergeCell ref="M59:R59"/>
    <mergeCell ref="S61:X61"/>
    <mergeCell ref="Y149:AD149"/>
    <mergeCell ref="D72:L72"/>
    <mergeCell ref="M46:R46"/>
    <mergeCell ref="S103:X103"/>
    <mergeCell ref="M37:R37"/>
    <mergeCell ref="S53:X53"/>
    <mergeCell ref="S118:X118"/>
    <mergeCell ref="M61:R61"/>
    <mergeCell ref="Y80:AD80"/>
    <mergeCell ref="S45:X45"/>
    <mergeCell ref="S55:X55"/>
    <mergeCell ref="M125:R125"/>
    <mergeCell ref="S147:X147"/>
    <mergeCell ref="D42:L42"/>
    <mergeCell ref="M112:R112"/>
    <mergeCell ref="D113:L113"/>
    <mergeCell ref="D88:L88"/>
    <mergeCell ref="M122:R122"/>
    <mergeCell ref="M56:R56"/>
    <mergeCell ref="D148:L148"/>
    <mergeCell ref="M127:R127"/>
    <mergeCell ref="D94:L94"/>
    <mergeCell ref="Y75:AD75"/>
    <mergeCell ref="Y65:AD65"/>
    <mergeCell ref="M133:R133"/>
    <mergeCell ref="S141:X141"/>
    <mergeCell ref="D118:L118"/>
    <mergeCell ref="S124:X124"/>
    <mergeCell ref="Y86:AD86"/>
    <mergeCell ref="M62:R62"/>
    <mergeCell ref="D38:L38"/>
    <mergeCell ref="M87:R87"/>
    <mergeCell ref="S59:X59"/>
    <mergeCell ref="S119:X119"/>
    <mergeCell ref="M128:R128"/>
    <mergeCell ref="D116:L116"/>
    <mergeCell ref="S139:X139"/>
    <mergeCell ref="S138:X138"/>
    <mergeCell ref="M141:R141"/>
    <mergeCell ref="M107:R107"/>
    <mergeCell ref="Y58:AD58"/>
    <mergeCell ref="S71:X71"/>
    <mergeCell ref="S69:X69"/>
    <mergeCell ref="S87:X87"/>
    <mergeCell ref="Y120:AD120"/>
    <mergeCell ref="Y107:AD107"/>
    <mergeCell ref="M41:R41"/>
    <mergeCell ref="Y136:AD136"/>
    <mergeCell ref="C28:L29"/>
    <mergeCell ref="C21:AD21"/>
    <mergeCell ref="Y35:AD35"/>
    <mergeCell ref="S73:X73"/>
    <mergeCell ref="M43:R43"/>
    <mergeCell ref="D30:L30"/>
    <mergeCell ref="Y33:AD33"/>
    <mergeCell ref="D67:L67"/>
    <mergeCell ref="M93:R93"/>
    <mergeCell ref="D41:L41"/>
    <mergeCell ref="M33:R33"/>
    <mergeCell ref="Y84:AD84"/>
    <mergeCell ref="C23:AD23"/>
    <mergeCell ref="M28:AD28"/>
    <mergeCell ref="D31:L31"/>
    <mergeCell ref="S30:X30"/>
    <mergeCell ref="S29:X29"/>
    <mergeCell ref="D33:L33"/>
    <mergeCell ref="M29:R29"/>
    <mergeCell ref="Y30:AD30"/>
    <mergeCell ref="Y69:AD69"/>
    <mergeCell ref="M57:R57"/>
    <mergeCell ref="M50:R50"/>
    <mergeCell ref="S60:X60"/>
    <mergeCell ref="M64:R64"/>
    <mergeCell ref="S48:X48"/>
    <mergeCell ref="M51:R51"/>
    <mergeCell ref="D52:L52"/>
    <mergeCell ref="M65:R65"/>
    <mergeCell ref="D91:L91"/>
    <mergeCell ref="S58:X58"/>
    <mergeCell ref="M55:R55"/>
    <mergeCell ref="M67:R67"/>
    <mergeCell ref="D53:L53"/>
    <mergeCell ref="B3:AD3"/>
    <mergeCell ref="Y34:AD34"/>
    <mergeCell ref="Y105:AD105"/>
    <mergeCell ref="D106:L106"/>
    <mergeCell ref="Y99:AD99"/>
    <mergeCell ref="S137:X137"/>
    <mergeCell ref="D93:L93"/>
    <mergeCell ref="B18:AD18"/>
    <mergeCell ref="Y49:AD49"/>
    <mergeCell ref="S74:X74"/>
    <mergeCell ref="N8:O8"/>
    <mergeCell ref="Y101:AD101"/>
    <mergeCell ref="B11:AD11"/>
    <mergeCell ref="Y76:AD76"/>
    <mergeCell ref="S76:X76"/>
    <mergeCell ref="S51:X51"/>
    <mergeCell ref="Y54:AD54"/>
    <mergeCell ref="Y29:AD29"/>
    <mergeCell ref="C17:AD17"/>
    <mergeCell ref="Y31:AD31"/>
    <mergeCell ref="C19:AD19"/>
    <mergeCell ref="D68:L68"/>
    <mergeCell ref="C16:AD16"/>
    <mergeCell ref="D63:L63"/>
    <mergeCell ref="AI28:AK28"/>
    <mergeCell ref="C14:AD14"/>
    <mergeCell ref="M131:R131"/>
    <mergeCell ref="D132:L132"/>
    <mergeCell ref="M58:R58"/>
    <mergeCell ref="D59:L59"/>
    <mergeCell ref="B154:AE154"/>
    <mergeCell ref="Y121:AD121"/>
    <mergeCell ref="Y115:AD115"/>
    <mergeCell ref="Y102:AD102"/>
    <mergeCell ref="S77:X77"/>
    <mergeCell ref="S143:X143"/>
    <mergeCell ref="S140:X140"/>
    <mergeCell ref="M34:R34"/>
    <mergeCell ref="M83:R83"/>
    <mergeCell ref="D109:L109"/>
    <mergeCell ref="M143:R143"/>
    <mergeCell ref="D119:L119"/>
    <mergeCell ref="M49:R49"/>
    <mergeCell ref="D46:L46"/>
    <mergeCell ref="D40:L40"/>
    <mergeCell ref="D111:L111"/>
    <mergeCell ref="M78:R78"/>
    <mergeCell ref="S46:X46"/>
  </mergeCells>
  <conditionalFormatting sqref="M30:AD149">
    <cfRule type="expression" dxfId="137" priority="2">
      <formula>COUNTBLANK($D30)=1</formula>
    </cfRule>
  </conditionalFormatting>
  <dataValidations count="1">
    <dataValidation type="list" allowBlank="1" showErrorMessage="1" errorTitle="Datos incorrectos" error="Los datos ingresados no son correctos, revise las opciones disponibles" sqref="M30:M149 Y30:Y149 S30:S149" xr:uid="{00000000-0002-0000-0400-000000000000}">
      <formula1>"1,2,3,9"</formula1>
    </dataValidation>
  </dataValidations>
  <hyperlinks>
    <hyperlink ref="AA7" location="Índice!C19" display="Índice" xr:uid="{00000000-0004-0000-0400-000000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XII
Cuestionario</oddHeader>
    <oddFooter>&amp;LCenso Nacional de Gobiernos Estatales 2025&amp;R&amp;P de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W1252"/>
  <sheetViews>
    <sheetView showGridLines="0" zoomScaleNormal="100" workbookViewId="0"/>
  </sheetViews>
  <sheetFormatPr baseColWidth="10" defaultColWidth="0" defaultRowHeight="15" customHeight="1" zeroHeight="1"/>
  <cols>
    <col min="1" max="1" width="5.75" style="9" customWidth="1"/>
    <col min="2" max="30" width="3.75" style="9" customWidth="1"/>
    <col min="31" max="31" width="5.75" style="9" customWidth="1"/>
    <col min="32" max="49" width="0" style="9" hidden="1" customWidth="1"/>
    <col min="50" max="16384" width="13.75" style="9" hidden="1"/>
  </cols>
  <sheetData>
    <row r="1" spans="1:30" ht="173.25" customHeight="1">
      <c r="A1" s="195"/>
      <c r="B1" s="319" t="s">
        <v>0</v>
      </c>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row>
    <row r="2" spans="1:30" ht="15" customHeight="1">
      <c r="A2" s="195"/>
      <c r="B2" s="8"/>
      <c r="C2" s="8"/>
      <c r="D2" s="8"/>
      <c r="E2" s="8"/>
      <c r="F2" s="8"/>
      <c r="G2" s="8"/>
      <c r="H2" s="8"/>
      <c r="I2" s="8"/>
      <c r="J2" s="8"/>
      <c r="K2" s="8"/>
      <c r="L2" s="8"/>
      <c r="M2" s="8"/>
      <c r="N2" s="8"/>
      <c r="O2" s="8"/>
      <c r="P2" s="8"/>
      <c r="Q2" s="8"/>
      <c r="R2" s="8"/>
      <c r="S2" s="8"/>
      <c r="T2" s="8"/>
      <c r="U2" s="8"/>
      <c r="V2" s="8"/>
      <c r="W2" s="8"/>
      <c r="X2" s="8"/>
      <c r="Y2" s="8"/>
      <c r="Z2" s="8"/>
      <c r="AA2" s="8"/>
      <c r="AB2" s="8"/>
      <c r="AC2" s="8"/>
      <c r="AD2" s="8"/>
    </row>
    <row r="3" spans="1:30" ht="45" customHeight="1">
      <c r="A3" s="195"/>
      <c r="B3" s="323" t="s">
        <v>1</v>
      </c>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row>
    <row r="4" spans="1:30" ht="15" customHeight="1">
      <c r="A4" s="195"/>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row>
    <row r="5" spans="1:30" ht="45" customHeight="1">
      <c r="A5" s="195"/>
      <c r="B5" s="323" t="s">
        <v>2</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row>
    <row r="6" spans="1:30" ht="15" customHeight="1">
      <c r="A6" s="195"/>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row>
    <row r="7" spans="1:30" ht="15" customHeight="1" thickBot="1">
      <c r="A7" s="195"/>
      <c r="B7" s="12" t="s">
        <v>4</v>
      </c>
      <c r="C7" s="13"/>
      <c r="D7" s="13"/>
      <c r="E7" s="13"/>
      <c r="F7" s="13"/>
      <c r="G7" s="13"/>
      <c r="H7" s="13"/>
      <c r="I7" s="13"/>
      <c r="J7" s="13"/>
      <c r="K7" s="13"/>
      <c r="L7" s="13"/>
      <c r="M7" s="197"/>
      <c r="N7" s="12" t="s">
        <v>5</v>
      </c>
      <c r="O7" s="197"/>
      <c r="P7" s="14"/>
      <c r="Q7" s="14"/>
      <c r="R7" s="14"/>
      <c r="S7" s="14"/>
      <c r="T7" s="14"/>
      <c r="U7" s="14"/>
      <c r="V7" s="14"/>
      <c r="W7" s="14"/>
      <c r="X7" s="14"/>
      <c r="Y7" s="14"/>
      <c r="Z7" s="14"/>
      <c r="AA7" s="458" t="s">
        <v>3</v>
      </c>
      <c r="AB7" s="318"/>
      <c r="AC7" s="318"/>
      <c r="AD7" s="318"/>
    </row>
    <row r="8" spans="1:30" ht="15" customHeight="1" thickBot="1">
      <c r="A8" s="195"/>
      <c r="B8" s="320" t="str">
        <f>IF(Presentación!B10="","",Presentación!B10)</f>
        <v/>
      </c>
      <c r="C8" s="321"/>
      <c r="D8" s="321"/>
      <c r="E8" s="321"/>
      <c r="F8" s="321"/>
      <c r="G8" s="321"/>
      <c r="H8" s="321"/>
      <c r="I8" s="321"/>
      <c r="J8" s="321"/>
      <c r="K8" s="321"/>
      <c r="L8" s="322"/>
      <c r="M8" s="17"/>
      <c r="N8" s="320" t="str">
        <f>IF(Presentación!N10="","",Presentación!N10)</f>
        <v/>
      </c>
      <c r="O8" s="322"/>
      <c r="P8" s="198"/>
      <c r="Q8" s="15"/>
      <c r="R8" s="15"/>
      <c r="S8" s="15"/>
      <c r="T8" s="15"/>
      <c r="U8" s="15"/>
      <c r="V8" s="15"/>
      <c r="W8" s="15"/>
      <c r="X8" s="15"/>
      <c r="Y8" s="15"/>
      <c r="Z8" s="15"/>
      <c r="AA8" s="15"/>
      <c r="AB8" s="198"/>
      <c r="AC8" s="15"/>
      <c r="AD8" s="199"/>
    </row>
    <row r="9" spans="1:30" ht="15" customHeight="1" thickBot="1">
      <c r="A9" s="195"/>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30" ht="15" customHeight="1" thickBot="1">
      <c r="A10" s="200"/>
      <c r="B10" s="457" t="s">
        <v>5168</v>
      </c>
      <c r="C10" s="363"/>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79"/>
    </row>
    <row r="11" spans="1:30" ht="15" customHeight="1">
      <c r="A11" s="195"/>
      <c r="B11" s="446" t="s">
        <v>5169</v>
      </c>
      <c r="C11" s="447"/>
      <c r="D11" s="447"/>
      <c r="E11" s="447"/>
      <c r="F11" s="447"/>
      <c r="G11" s="447"/>
      <c r="H11" s="447"/>
      <c r="I11" s="447"/>
      <c r="J11" s="447"/>
      <c r="K11" s="447"/>
      <c r="L11" s="447"/>
      <c r="M11" s="447"/>
      <c r="N11" s="447"/>
      <c r="O11" s="447"/>
      <c r="P11" s="447"/>
      <c r="Q11" s="447"/>
      <c r="R11" s="447"/>
      <c r="S11" s="447"/>
      <c r="T11" s="447"/>
      <c r="U11" s="447"/>
      <c r="V11" s="447"/>
      <c r="W11" s="447"/>
      <c r="X11" s="447"/>
      <c r="Y11" s="447"/>
      <c r="Z11" s="447"/>
      <c r="AA11" s="447"/>
      <c r="AB11" s="447"/>
      <c r="AC11" s="447"/>
      <c r="AD11" s="448"/>
    </row>
    <row r="12" spans="1:30" ht="36" customHeight="1">
      <c r="A12" s="195"/>
      <c r="B12" s="201"/>
      <c r="C12" s="451" t="s">
        <v>5170</v>
      </c>
      <c r="D12" s="318"/>
      <c r="E12" s="318"/>
      <c r="F12" s="318"/>
      <c r="G12" s="318"/>
      <c r="H12" s="318"/>
      <c r="I12" s="318"/>
      <c r="J12" s="318"/>
      <c r="K12" s="318"/>
      <c r="L12" s="318"/>
      <c r="M12" s="318"/>
      <c r="N12" s="318"/>
      <c r="O12" s="318"/>
      <c r="P12" s="318"/>
      <c r="Q12" s="318"/>
      <c r="R12" s="318"/>
      <c r="S12" s="318"/>
      <c r="T12" s="318"/>
      <c r="U12" s="318"/>
      <c r="V12" s="318"/>
      <c r="W12" s="318"/>
      <c r="X12" s="318"/>
      <c r="Y12" s="318"/>
      <c r="Z12" s="318"/>
      <c r="AA12" s="318"/>
      <c r="AB12" s="318"/>
      <c r="AC12" s="318"/>
      <c r="AD12" s="452"/>
    </row>
    <row r="13" spans="1:30" ht="24" customHeight="1">
      <c r="A13" s="195"/>
      <c r="B13" s="201"/>
      <c r="C13" s="451" t="s">
        <v>5056</v>
      </c>
      <c r="D13" s="318"/>
      <c r="E13" s="318"/>
      <c r="F13" s="318"/>
      <c r="G13" s="318"/>
      <c r="H13" s="318"/>
      <c r="I13" s="318"/>
      <c r="J13" s="318"/>
      <c r="K13" s="318"/>
      <c r="L13" s="318"/>
      <c r="M13" s="318"/>
      <c r="N13" s="318"/>
      <c r="O13" s="318"/>
      <c r="P13" s="318"/>
      <c r="Q13" s="318"/>
      <c r="R13" s="318"/>
      <c r="S13" s="318"/>
      <c r="T13" s="318"/>
      <c r="U13" s="318"/>
      <c r="V13" s="318"/>
      <c r="W13" s="318"/>
      <c r="X13" s="318"/>
      <c r="Y13" s="318"/>
      <c r="Z13" s="318"/>
      <c r="AA13" s="318"/>
      <c r="AB13" s="318"/>
      <c r="AC13" s="318"/>
      <c r="AD13" s="452"/>
    </row>
    <row r="14" spans="1:30" ht="15" customHeight="1">
      <c r="A14" s="195"/>
      <c r="B14" s="201"/>
      <c r="C14" s="441" t="s">
        <v>5057</v>
      </c>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410"/>
    </row>
    <row r="15" spans="1:30" ht="24" customHeight="1">
      <c r="A15" s="195"/>
      <c r="B15" s="201"/>
      <c r="C15" s="494" t="s">
        <v>5171</v>
      </c>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452"/>
    </row>
    <row r="16" spans="1:30" ht="36" customHeight="1">
      <c r="A16" s="195"/>
      <c r="B16" s="202"/>
      <c r="C16" s="459" t="s">
        <v>5172</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410"/>
    </row>
    <row r="17" spans="1:30" ht="48" customHeight="1">
      <c r="A17" s="195"/>
      <c r="B17" s="202"/>
      <c r="C17" s="451" t="s">
        <v>5173</v>
      </c>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452"/>
    </row>
    <row r="18" spans="1:30" ht="15" customHeight="1">
      <c r="A18" s="195"/>
      <c r="B18" s="203"/>
      <c r="C18" s="450" t="s">
        <v>5174</v>
      </c>
      <c r="D18" s="422"/>
      <c r="E18" s="422"/>
      <c r="F18" s="422"/>
      <c r="G18" s="422"/>
      <c r="H18" s="422"/>
      <c r="I18" s="422"/>
      <c r="J18" s="422"/>
      <c r="K18" s="422"/>
      <c r="L18" s="422"/>
      <c r="M18" s="422"/>
      <c r="N18" s="422"/>
      <c r="O18" s="422"/>
      <c r="P18" s="422"/>
      <c r="Q18" s="422"/>
      <c r="R18" s="422"/>
      <c r="S18" s="422"/>
      <c r="T18" s="422"/>
      <c r="U18" s="422"/>
      <c r="V18" s="422"/>
      <c r="W18" s="422"/>
      <c r="X18" s="422"/>
      <c r="Y18" s="422"/>
      <c r="Z18" s="422"/>
      <c r="AA18" s="422"/>
      <c r="AB18" s="422"/>
      <c r="AC18" s="422"/>
      <c r="AD18" s="423"/>
    </row>
    <row r="19" spans="1:30" ht="15" customHeight="1">
      <c r="A19" s="195"/>
      <c r="B19" s="446" t="s">
        <v>5061</v>
      </c>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7"/>
      <c r="AD19" s="448"/>
    </row>
    <row r="20" spans="1:30" ht="24" customHeight="1">
      <c r="A20" s="195"/>
      <c r="B20" s="205"/>
      <c r="C20" s="450" t="s">
        <v>5175</v>
      </c>
      <c r="D20" s="422"/>
      <c r="E20" s="422"/>
      <c r="F20" s="422"/>
      <c r="G20" s="422"/>
      <c r="H20" s="422"/>
      <c r="I20" s="422"/>
      <c r="J20" s="422"/>
      <c r="K20" s="422"/>
      <c r="L20" s="422"/>
      <c r="M20" s="422"/>
      <c r="N20" s="422"/>
      <c r="O20" s="422"/>
      <c r="P20" s="422"/>
      <c r="Q20" s="422"/>
      <c r="R20" s="422"/>
      <c r="S20" s="422"/>
      <c r="T20" s="422"/>
      <c r="U20" s="422"/>
      <c r="V20" s="422"/>
      <c r="W20" s="422"/>
      <c r="X20" s="422"/>
      <c r="Y20" s="422"/>
      <c r="Z20" s="422"/>
      <c r="AA20" s="422"/>
      <c r="AB20" s="422"/>
      <c r="AC20" s="422"/>
      <c r="AD20" s="423"/>
    </row>
    <row r="21" spans="1:30" ht="15" customHeight="1" thickBot="1">
      <c r="A21" s="195"/>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row>
    <row r="22" spans="1:30" ht="15" customHeight="1" thickBot="1">
      <c r="A22" s="195"/>
      <c r="B22" s="499" t="s">
        <v>5176</v>
      </c>
      <c r="C22" s="363"/>
      <c r="D22" s="363"/>
      <c r="E22" s="363"/>
      <c r="F22" s="363"/>
      <c r="G22" s="363"/>
      <c r="H22" s="363"/>
      <c r="I22" s="363"/>
      <c r="J22" s="363"/>
      <c r="K22" s="363"/>
      <c r="L22" s="363"/>
      <c r="M22" s="363"/>
      <c r="N22" s="363"/>
      <c r="O22" s="363"/>
      <c r="P22" s="363"/>
      <c r="Q22" s="363"/>
      <c r="R22" s="363"/>
      <c r="S22" s="363"/>
      <c r="T22" s="363"/>
      <c r="U22" s="363"/>
      <c r="V22" s="363"/>
      <c r="W22" s="363"/>
      <c r="X22" s="363"/>
      <c r="Y22" s="363"/>
      <c r="Z22" s="363"/>
      <c r="AA22" s="363"/>
      <c r="AB22" s="363"/>
      <c r="AC22" s="363"/>
      <c r="AD22" s="379"/>
    </row>
    <row r="23" spans="1:30" ht="15" customHeight="1">
      <c r="A23" s="195"/>
      <c r="B23" s="446" t="s">
        <v>5177</v>
      </c>
      <c r="C23" s="447"/>
      <c r="D23" s="447"/>
      <c r="E23" s="447"/>
      <c r="F23" s="447"/>
      <c r="G23" s="447"/>
      <c r="H23" s="447"/>
      <c r="I23" s="447"/>
      <c r="J23" s="447"/>
      <c r="K23" s="447"/>
      <c r="L23" s="447"/>
      <c r="M23" s="447"/>
      <c r="N23" s="447"/>
      <c r="O23" s="447"/>
      <c r="P23" s="447"/>
      <c r="Q23" s="447"/>
      <c r="R23" s="447"/>
      <c r="S23" s="447"/>
      <c r="T23" s="447"/>
      <c r="U23" s="447"/>
      <c r="V23" s="447"/>
      <c r="W23" s="447"/>
      <c r="X23" s="447"/>
      <c r="Y23" s="447"/>
      <c r="Z23" s="447"/>
      <c r="AA23" s="447"/>
      <c r="AB23" s="447"/>
      <c r="AC23" s="447"/>
      <c r="AD23" s="448"/>
    </row>
    <row r="24" spans="1:30" ht="36" customHeight="1">
      <c r="A24" s="195"/>
      <c r="B24" s="221"/>
      <c r="C24" s="441" t="s">
        <v>5178</v>
      </c>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410"/>
    </row>
    <row r="25" spans="1:30" ht="15" customHeight="1">
      <c r="A25" s="195"/>
      <c r="B25" s="222"/>
      <c r="C25" s="489" t="s">
        <v>5179</v>
      </c>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410"/>
    </row>
    <row r="26" spans="1:30" ht="15" customHeight="1">
      <c r="A26" s="195"/>
      <c r="B26" s="446" t="s">
        <v>5180</v>
      </c>
      <c r="C26" s="447"/>
      <c r="D26" s="447"/>
      <c r="E26" s="447"/>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7"/>
      <c r="AD26" s="448"/>
    </row>
    <row r="27" spans="1:30" ht="24" customHeight="1">
      <c r="A27" s="195"/>
      <c r="B27" s="201"/>
      <c r="C27" s="441" t="s">
        <v>5181</v>
      </c>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410"/>
    </row>
    <row r="28" spans="1:30" ht="24" customHeight="1">
      <c r="A28" s="195"/>
      <c r="B28" s="201"/>
      <c r="C28" s="441" t="s">
        <v>5182</v>
      </c>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8"/>
      <c r="AD28" s="410"/>
    </row>
    <row r="29" spans="1:30" ht="24" customHeight="1">
      <c r="A29" s="195"/>
      <c r="B29" s="201"/>
      <c r="C29" s="441" t="s">
        <v>5183</v>
      </c>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410"/>
    </row>
    <row r="30" spans="1:30" ht="24" customHeight="1">
      <c r="A30" s="195"/>
      <c r="B30" s="201"/>
      <c r="C30" s="441" t="s">
        <v>5184</v>
      </c>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8"/>
      <c r="AD30" s="410"/>
    </row>
    <row r="31" spans="1:30" ht="24" customHeight="1">
      <c r="A31" s="195"/>
      <c r="B31" s="201"/>
      <c r="C31" s="441" t="s">
        <v>5185</v>
      </c>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8"/>
      <c r="AD31" s="410"/>
    </row>
    <row r="32" spans="1:30" ht="36" customHeight="1">
      <c r="A32" s="195"/>
      <c r="B32" s="205"/>
      <c r="C32" s="455" t="s">
        <v>5186</v>
      </c>
      <c r="D32" s="422"/>
      <c r="E32" s="422"/>
      <c r="F32" s="422"/>
      <c r="G32" s="422"/>
      <c r="H32" s="422"/>
      <c r="I32" s="422"/>
      <c r="J32" s="422"/>
      <c r="K32" s="422"/>
      <c r="L32" s="422"/>
      <c r="M32" s="422"/>
      <c r="N32" s="422"/>
      <c r="O32" s="422"/>
      <c r="P32" s="422"/>
      <c r="Q32" s="422"/>
      <c r="R32" s="422"/>
      <c r="S32" s="422"/>
      <c r="T32" s="422"/>
      <c r="U32" s="422"/>
      <c r="V32" s="422"/>
      <c r="W32" s="422"/>
      <c r="X32" s="422"/>
      <c r="Y32" s="422"/>
      <c r="Z32" s="422"/>
      <c r="AA32" s="422"/>
      <c r="AB32" s="422"/>
      <c r="AC32" s="422"/>
      <c r="AD32" s="423"/>
    </row>
    <row r="33" spans="1:48" ht="15" customHeight="1">
      <c r="A33" s="195"/>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row>
    <row r="34" spans="1:48" ht="36" customHeight="1">
      <c r="A34" s="206" t="s">
        <v>5187</v>
      </c>
      <c r="B34" s="463" t="s">
        <v>5188</v>
      </c>
      <c r="C34" s="318"/>
      <c r="D34" s="318"/>
      <c r="E34" s="318"/>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318"/>
    </row>
    <row r="35" spans="1:48" ht="36" customHeight="1">
      <c r="A35" s="223"/>
      <c r="B35" s="223"/>
      <c r="C35" s="482" t="s">
        <v>5189</v>
      </c>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row>
    <row r="36" spans="1:48" ht="24" customHeight="1">
      <c r="A36" s="14"/>
      <c r="C36" s="456" t="s">
        <v>5190</v>
      </c>
      <c r="D36" s="318"/>
      <c r="E36" s="318"/>
      <c r="F36" s="318"/>
      <c r="G36" s="318"/>
      <c r="H36" s="318"/>
      <c r="I36" s="318"/>
      <c r="J36" s="318"/>
      <c r="K36" s="318"/>
      <c r="L36" s="318"/>
      <c r="M36" s="318"/>
      <c r="N36" s="318"/>
      <c r="O36" s="318"/>
      <c r="P36" s="318"/>
      <c r="Q36" s="318"/>
      <c r="R36" s="318"/>
      <c r="S36" s="318"/>
      <c r="T36" s="318"/>
      <c r="U36" s="318"/>
      <c r="V36" s="318"/>
      <c r="W36" s="318"/>
      <c r="X36" s="318"/>
      <c r="Y36" s="318"/>
      <c r="Z36" s="318"/>
      <c r="AA36" s="318"/>
      <c r="AB36" s="318"/>
      <c r="AC36" s="318"/>
      <c r="AD36" s="318"/>
    </row>
    <row r="37" spans="1:48" ht="24" customHeight="1">
      <c r="A37" s="195"/>
      <c r="B37" s="14" t="s">
        <v>5191</v>
      </c>
      <c r="C37" s="476" t="s">
        <v>5192</v>
      </c>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18"/>
      <c r="AC37" s="318"/>
      <c r="AD37" s="318"/>
    </row>
    <row r="38" spans="1:48" ht="24" customHeight="1">
      <c r="A38" s="195"/>
      <c r="B38" s="14"/>
      <c r="C38" s="456" t="s">
        <v>5193</v>
      </c>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8"/>
      <c r="AD38" s="318"/>
    </row>
    <row r="39" spans="1:48" ht="24" customHeight="1">
      <c r="A39" s="195"/>
      <c r="B39" s="14"/>
      <c r="C39" s="456" t="s">
        <v>5194</v>
      </c>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8"/>
      <c r="AD39" s="318"/>
    </row>
    <row r="40" spans="1:48" ht="15" customHeight="1">
      <c r="A40" s="195"/>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row>
    <row r="41" spans="1:48" ht="15" customHeight="1">
      <c r="A41" s="195"/>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474" t="s">
        <v>5195</v>
      </c>
      <c r="AB41" s="475"/>
      <c r="AC41" s="475"/>
      <c r="AD41" s="475"/>
    </row>
    <row r="42" spans="1:48" ht="15" customHeight="1">
      <c r="A42" s="195"/>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208"/>
      <c r="AB42" s="208"/>
      <c r="AC42" s="208"/>
      <c r="AD42" s="208"/>
    </row>
    <row r="43" spans="1:48" ht="15" customHeight="1">
      <c r="A43" s="195"/>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474" t="s">
        <v>5196</v>
      </c>
      <c r="AB43" s="475"/>
      <c r="AC43" s="475"/>
      <c r="AD43" s="475"/>
    </row>
    <row r="44" spans="1:48" ht="15" customHeight="1">
      <c r="A44" s="195"/>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row>
    <row r="45" spans="1:48" ht="15" customHeight="1">
      <c r="C45" s="453" t="s">
        <v>5071</v>
      </c>
      <c r="D45" s="447"/>
      <c r="E45" s="447"/>
      <c r="F45" s="448"/>
      <c r="G45" s="481" t="s">
        <v>5197</v>
      </c>
      <c r="H45" s="326"/>
      <c r="I45" s="326"/>
      <c r="J45" s="326"/>
      <c r="K45" s="326"/>
      <c r="L45" s="326"/>
      <c r="M45" s="326"/>
      <c r="N45" s="326"/>
      <c r="O45" s="326"/>
      <c r="P45" s="326"/>
      <c r="Q45" s="326"/>
      <c r="R45" s="326"/>
      <c r="S45" s="326"/>
      <c r="T45" s="326"/>
      <c r="U45" s="326"/>
      <c r="V45" s="326"/>
      <c r="W45" s="326"/>
      <c r="X45" s="326"/>
      <c r="Y45" s="326"/>
      <c r="Z45" s="326"/>
      <c r="AA45" s="326"/>
      <c r="AB45" s="326"/>
      <c r="AC45" s="326"/>
      <c r="AD45" s="327"/>
    </row>
    <row r="46" spans="1:48" ht="24" customHeight="1">
      <c r="A46" s="195"/>
      <c r="B46" s="14"/>
      <c r="C46" s="485"/>
      <c r="D46" s="318"/>
      <c r="E46" s="318"/>
      <c r="F46" s="410"/>
      <c r="G46" s="488" t="s">
        <v>5198</v>
      </c>
      <c r="H46" s="326"/>
      <c r="I46" s="326"/>
      <c r="J46" s="326"/>
      <c r="K46" s="326"/>
      <c r="L46" s="327"/>
      <c r="M46" s="488" t="s">
        <v>5199</v>
      </c>
      <c r="N46" s="326"/>
      <c r="O46" s="326"/>
      <c r="P46" s="326"/>
      <c r="Q46" s="326"/>
      <c r="R46" s="327"/>
      <c r="S46" s="488" t="s">
        <v>5200</v>
      </c>
      <c r="T46" s="326"/>
      <c r="U46" s="326"/>
      <c r="V46" s="326"/>
      <c r="W46" s="326"/>
      <c r="X46" s="327"/>
      <c r="Y46" s="488" t="s">
        <v>5201</v>
      </c>
      <c r="Z46" s="326"/>
      <c r="AA46" s="326"/>
      <c r="AB46" s="326"/>
      <c r="AC46" s="326"/>
      <c r="AD46" s="327"/>
      <c r="AO46" s="440" t="s">
        <v>5073</v>
      </c>
      <c r="AP46" s="326"/>
      <c r="AQ46" s="326"/>
    </row>
    <row r="47" spans="1:48" ht="144" customHeight="1">
      <c r="A47" s="195"/>
      <c r="B47" s="14"/>
      <c r="C47" s="454"/>
      <c r="D47" s="422"/>
      <c r="E47" s="422"/>
      <c r="F47" s="423"/>
      <c r="G47" s="473" t="s">
        <v>5202</v>
      </c>
      <c r="H47" s="326"/>
      <c r="I47" s="327"/>
      <c r="J47" s="473" t="s">
        <v>5203</v>
      </c>
      <c r="K47" s="326"/>
      <c r="L47" s="327"/>
      <c r="M47" s="473" t="s">
        <v>5202</v>
      </c>
      <c r="N47" s="326"/>
      <c r="O47" s="327"/>
      <c r="P47" s="473" t="s">
        <v>5203</v>
      </c>
      <c r="Q47" s="326"/>
      <c r="R47" s="327"/>
      <c r="S47" s="473" t="s">
        <v>5202</v>
      </c>
      <c r="T47" s="326"/>
      <c r="U47" s="327"/>
      <c r="V47" s="473" t="s">
        <v>5203</v>
      </c>
      <c r="W47" s="326"/>
      <c r="X47" s="327"/>
      <c r="Y47" s="473" t="s">
        <v>5202</v>
      </c>
      <c r="Z47" s="326"/>
      <c r="AA47" s="327"/>
      <c r="AB47" s="473" t="s">
        <v>5203</v>
      </c>
      <c r="AC47" s="326"/>
      <c r="AD47" s="327"/>
      <c r="AF47" t="s">
        <v>5204</v>
      </c>
      <c r="AG47" t="s">
        <v>5204</v>
      </c>
      <c r="AH47" t="s">
        <v>5204</v>
      </c>
      <c r="AI47" t="s">
        <v>5204</v>
      </c>
      <c r="AJ47" t="s">
        <v>5205</v>
      </c>
      <c r="AK47" t="s">
        <v>5206</v>
      </c>
      <c r="AL47" t="s">
        <v>5207</v>
      </c>
      <c r="AM47" t="s">
        <v>5208</v>
      </c>
      <c r="AN47" t="s">
        <v>5209</v>
      </c>
      <c r="AO47" s="211" t="s">
        <v>5079</v>
      </c>
      <c r="AP47" s="1" t="s">
        <v>5080</v>
      </c>
      <c r="AQ47" s="212" t="s">
        <v>5081</v>
      </c>
      <c r="AR47" t="s">
        <v>5210</v>
      </c>
      <c r="AS47" t="s">
        <v>5211</v>
      </c>
      <c r="AT47" t="s">
        <v>5212</v>
      </c>
      <c r="AU47" t="s">
        <v>5213</v>
      </c>
      <c r="AV47" t="s">
        <v>5214</v>
      </c>
    </row>
    <row r="48" spans="1:48" ht="15" customHeight="1">
      <c r="A48" s="195"/>
      <c r="B48" s="14"/>
      <c r="C48" s="213" t="s">
        <v>5009</v>
      </c>
      <c r="D48" s="469" t="str">
        <f>IF(CNGE_2025_M1_Secc12_Sub1!D30="","",CNGE_2025_M1_Secc12_Sub1!D30)</f>
        <v/>
      </c>
      <c r="E48" s="326"/>
      <c r="F48" s="327"/>
      <c r="G48" s="443"/>
      <c r="H48" s="351"/>
      <c r="I48" s="352"/>
      <c r="J48" s="470"/>
      <c r="K48" s="471"/>
      <c r="L48" s="472"/>
      <c r="M48" s="443"/>
      <c r="N48" s="351"/>
      <c r="O48" s="352"/>
      <c r="P48" s="470"/>
      <c r="Q48" s="471"/>
      <c r="R48" s="472"/>
      <c r="S48" s="443"/>
      <c r="T48" s="351"/>
      <c r="U48" s="352"/>
      <c r="V48" s="470"/>
      <c r="W48" s="471"/>
      <c r="X48" s="472"/>
      <c r="Y48" s="443"/>
      <c r="Z48" s="351"/>
      <c r="AA48" s="352"/>
      <c r="AB48" s="470"/>
      <c r="AC48" s="471"/>
      <c r="AD48" s="472"/>
      <c r="AF48">
        <f>IF(AND(G48=1,J48=0),1,0)</f>
        <v>0</v>
      </c>
      <c r="AG48">
        <f>IF(AND(M48=1,P48=0),1,0)</f>
        <v>0</v>
      </c>
      <c r="AH48">
        <f>IF(AND(S48=1,V48=0),1,0)</f>
        <v>0</v>
      </c>
      <c r="AI48">
        <f>IF(AND(Y48=1,AB48=0),1,0)</f>
        <v>0</v>
      </c>
      <c r="AJ48">
        <f>IF(COUNTBLANK($D48)=1,0,IF(G48=1,IF(COUNTA(J48)=1,0,1),IF(G48&gt;1,0,1)))</f>
        <v>0</v>
      </c>
      <c r="AK48">
        <f>IF(COUNTBLANK($D48)=1,0,IF(M48=1,IF(COUNTA(P48)=1,0,1),IF(M48&gt;1,0,1)))</f>
        <v>0</v>
      </c>
      <c r="AL48">
        <f>IF(COUNTBLANK($D48)=1,0,IF(S48=1,IF(COUNTA(V48)=1,0,1),IF(S48&gt;1,0,1)))</f>
        <v>0</v>
      </c>
      <c r="AM48">
        <f>IF(COUNTBLANK($D48)=1,0,IF(Y48=1,IF(COUNTA(AB48)=1,0,1),IF(Y48&gt;1,0,1)))</f>
        <v>0</v>
      </c>
      <c r="AN48" s="228">
        <f>SUM(AJ48:AM48)</f>
        <v>0</v>
      </c>
      <c r="AO48" s="2">
        <f>IF(AN48=0,0,1)</f>
        <v>0</v>
      </c>
      <c r="AP48" s="3" t="str">
        <f>IF(AO48=0,"",
IF(SUM($AO$48:AO48)=1,AQ48,
IF($AO$168&gt;SUM($AO$48:AO48),_xlfn.CONCAT(", ",AQ48),
IF($AO$168=SUM($AO$48:AO48),_xlfn.CONCAT(" y ",AQ48)))))</f>
        <v/>
      </c>
      <c r="AQ48" s="214">
        <v>1</v>
      </c>
      <c r="AR48">
        <f>IF(AND(COUNTBLANK($D48)=1,COUNTA(G48:AD48)&gt;0),1,0)</f>
        <v>0</v>
      </c>
      <c r="AS48">
        <f>IF($G48&gt;1,IF(COUNTA(J48)=0,0,1),0)</f>
        <v>0</v>
      </c>
      <c r="AT48">
        <f>IF($M48&gt;1,IF(COUNTA(P48)=0,0,1),0)</f>
        <v>0</v>
      </c>
      <c r="AU48">
        <f>IF($S48&gt;1,IF(COUNTA(V48)=0,0,1),0)</f>
        <v>0</v>
      </c>
      <c r="AV48">
        <f>IF($Y48&gt;1,IF(COUNTA(AB48)=0,0,1),0)</f>
        <v>0</v>
      </c>
    </row>
    <row r="49" spans="1:48" ht="15" customHeight="1">
      <c r="A49" s="195"/>
      <c r="B49" s="14"/>
      <c r="C49" s="213" t="s">
        <v>5011</v>
      </c>
      <c r="D49" s="469" t="str">
        <f>IF(CNGE_2025_M1_Secc12_Sub1!D31="","",CNGE_2025_M1_Secc12_Sub1!D31)</f>
        <v/>
      </c>
      <c r="E49" s="326"/>
      <c r="F49" s="327"/>
      <c r="G49" s="443"/>
      <c r="H49" s="351"/>
      <c r="I49" s="352"/>
      <c r="J49" s="470"/>
      <c r="K49" s="471"/>
      <c r="L49" s="472"/>
      <c r="M49" s="443"/>
      <c r="N49" s="351"/>
      <c r="O49" s="352"/>
      <c r="P49" s="470"/>
      <c r="Q49" s="471"/>
      <c r="R49" s="472"/>
      <c r="S49" s="443"/>
      <c r="T49" s="351"/>
      <c r="U49" s="352"/>
      <c r="V49" s="470"/>
      <c r="W49" s="471"/>
      <c r="X49" s="472"/>
      <c r="Y49" s="443"/>
      <c r="Z49" s="351"/>
      <c r="AA49" s="352"/>
      <c r="AB49" s="470"/>
      <c r="AC49" s="471"/>
      <c r="AD49" s="472"/>
      <c r="AF49">
        <f t="shared" ref="AF49:AF112" si="0">IF(AND(G49=1,J49=0),1,0)</f>
        <v>0</v>
      </c>
      <c r="AG49">
        <f t="shared" ref="AG49:AG112" si="1">IF(AND(M49=1,P49=0),1,0)</f>
        <v>0</v>
      </c>
      <c r="AH49">
        <f t="shared" ref="AH49:AH112" si="2">IF(AND(S49=1,V49=0),1,0)</f>
        <v>0</v>
      </c>
      <c r="AI49">
        <f t="shared" ref="AI49:AI112" si="3">IF(AND(Y49=1,AB49=0),1,0)</f>
        <v>0</v>
      </c>
      <c r="AJ49">
        <f t="shared" ref="AJ49:AJ112" si="4">IF(COUNTBLANK($D49)=1,0,IF(G49=1,IF(COUNTA(J49)=1,0,1),IF(G49&gt;1,0,1)))</f>
        <v>0</v>
      </c>
      <c r="AK49">
        <f t="shared" ref="AK49:AK112" si="5">IF(COUNTBLANK($D49)=1,0,IF(M49=1,IF(COUNTA(P49)=1,0,1),IF(M49&gt;1,0,1)))</f>
        <v>0</v>
      </c>
      <c r="AL49">
        <f t="shared" ref="AL49:AL112" si="6">IF(COUNTBLANK($D49)=1,0,IF(S49=1,IF(COUNTA(V49)=1,0,1),IF(S49&gt;1,0,1)))</f>
        <v>0</v>
      </c>
      <c r="AM49">
        <f t="shared" ref="AM49:AM112" si="7">IF(COUNTBLANK($D49)=1,0,IF(Y49=1,IF(COUNTA(AB49)=1,0,1),IF(Y49&gt;1,0,1)))</f>
        <v>0</v>
      </c>
      <c r="AN49" s="228">
        <f t="shared" ref="AN49:AN112" si="8">SUM(AJ49:AM49)</f>
        <v>0</v>
      </c>
      <c r="AO49" s="2">
        <f t="shared" ref="AO49:AO112" si="9">IF(AN49=0,0,1)</f>
        <v>0</v>
      </c>
      <c r="AP49" s="3" t="str">
        <f>IF(AO49=0,"",
IF(SUM($AO$48:AO49)=1,AQ49,
IF($AO$168&gt;SUM($AO$48:AO49),_xlfn.CONCAT(", ",AQ49),
IF($AO$168=SUM($AO$48:AO49),_xlfn.CONCAT(" y ",AQ49)))))</f>
        <v/>
      </c>
      <c r="AQ49" s="214">
        <v>2</v>
      </c>
      <c r="AR49">
        <f t="shared" ref="AR49:AR112" si="10">IF(AND(COUNTBLANK($D49)=1,COUNTA(G49:AD49)&gt;0),1,0)</f>
        <v>0</v>
      </c>
      <c r="AS49">
        <f t="shared" ref="AS49:AS112" si="11">IF($G49&gt;1,IF(COUNTA(J49)=0,0,1),0)</f>
        <v>0</v>
      </c>
      <c r="AT49">
        <f t="shared" ref="AT49:AT112" si="12">IF($M49&gt;1,IF(COUNTA(P49)=0,0,1),0)</f>
        <v>0</v>
      </c>
      <c r="AU49">
        <f t="shared" ref="AU49:AU112" si="13">IF($S49&gt;1,IF(COUNTA(V49)=0,0,1),0)</f>
        <v>0</v>
      </c>
      <c r="AV49">
        <f t="shared" ref="AV49:AV112" si="14">IF($Y49&gt;1,IF(COUNTA(AB49)=0,0,1),0)</f>
        <v>0</v>
      </c>
    </row>
    <row r="50" spans="1:48" ht="15" customHeight="1">
      <c r="A50" s="195"/>
      <c r="B50" s="14"/>
      <c r="C50" s="213" t="s">
        <v>5013</v>
      </c>
      <c r="D50" s="469" t="str">
        <f>IF(CNGE_2025_M1_Secc12_Sub1!D32="","",CNGE_2025_M1_Secc12_Sub1!D32)</f>
        <v/>
      </c>
      <c r="E50" s="326"/>
      <c r="F50" s="327"/>
      <c r="G50" s="443"/>
      <c r="H50" s="351"/>
      <c r="I50" s="352"/>
      <c r="J50" s="470"/>
      <c r="K50" s="471"/>
      <c r="L50" s="472"/>
      <c r="M50" s="443"/>
      <c r="N50" s="351"/>
      <c r="O50" s="352"/>
      <c r="P50" s="470"/>
      <c r="Q50" s="471"/>
      <c r="R50" s="472"/>
      <c r="S50" s="443"/>
      <c r="T50" s="351"/>
      <c r="U50" s="352"/>
      <c r="V50" s="470"/>
      <c r="W50" s="471"/>
      <c r="X50" s="472"/>
      <c r="Y50" s="443"/>
      <c r="Z50" s="351"/>
      <c r="AA50" s="352"/>
      <c r="AB50" s="470"/>
      <c r="AC50" s="471"/>
      <c r="AD50" s="472"/>
      <c r="AF50">
        <f t="shared" si="0"/>
        <v>0</v>
      </c>
      <c r="AG50">
        <f t="shared" si="1"/>
        <v>0</v>
      </c>
      <c r="AH50">
        <f t="shared" si="2"/>
        <v>0</v>
      </c>
      <c r="AI50">
        <f t="shared" si="3"/>
        <v>0</v>
      </c>
      <c r="AJ50">
        <f t="shared" si="4"/>
        <v>0</v>
      </c>
      <c r="AK50">
        <f t="shared" si="5"/>
        <v>0</v>
      </c>
      <c r="AL50">
        <f t="shared" si="6"/>
        <v>0</v>
      </c>
      <c r="AM50">
        <f t="shared" si="7"/>
        <v>0</v>
      </c>
      <c r="AN50" s="228">
        <f t="shared" si="8"/>
        <v>0</v>
      </c>
      <c r="AO50" s="2">
        <f t="shared" si="9"/>
        <v>0</v>
      </c>
      <c r="AP50" s="3" t="str">
        <f>IF(AO50=0,"",
IF(SUM($AO$48:AO50)=1,AQ50,
IF($AO$168&gt;SUM($AO$48:AO50),_xlfn.CONCAT(", ",AQ50),
IF($AO$168=SUM($AO$48:AO50),_xlfn.CONCAT(" y ",AQ50)))))</f>
        <v/>
      </c>
      <c r="AQ50" s="214">
        <v>3</v>
      </c>
      <c r="AR50">
        <f t="shared" si="10"/>
        <v>0</v>
      </c>
      <c r="AS50">
        <f t="shared" si="11"/>
        <v>0</v>
      </c>
      <c r="AT50">
        <f t="shared" si="12"/>
        <v>0</v>
      </c>
      <c r="AU50">
        <f t="shared" si="13"/>
        <v>0</v>
      </c>
      <c r="AV50">
        <f t="shared" si="14"/>
        <v>0</v>
      </c>
    </row>
    <row r="51" spans="1:48" ht="15" customHeight="1">
      <c r="A51" s="195"/>
      <c r="B51" s="14"/>
      <c r="C51" s="213" t="s">
        <v>5015</v>
      </c>
      <c r="D51" s="469" t="str">
        <f>IF(CNGE_2025_M1_Secc12_Sub1!D33="","",CNGE_2025_M1_Secc12_Sub1!D33)</f>
        <v/>
      </c>
      <c r="E51" s="326"/>
      <c r="F51" s="327"/>
      <c r="G51" s="443"/>
      <c r="H51" s="351"/>
      <c r="I51" s="352"/>
      <c r="J51" s="470"/>
      <c r="K51" s="471"/>
      <c r="L51" s="472"/>
      <c r="M51" s="443"/>
      <c r="N51" s="351"/>
      <c r="O51" s="352"/>
      <c r="P51" s="470"/>
      <c r="Q51" s="471"/>
      <c r="R51" s="472"/>
      <c r="S51" s="443"/>
      <c r="T51" s="351"/>
      <c r="U51" s="352"/>
      <c r="V51" s="470"/>
      <c r="W51" s="471"/>
      <c r="X51" s="472"/>
      <c r="Y51" s="443"/>
      <c r="Z51" s="351"/>
      <c r="AA51" s="352"/>
      <c r="AB51" s="470"/>
      <c r="AC51" s="471"/>
      <c r="AD51" s="472"/>
      <c r="AF51">
        <f t="shared" si="0"/>
        <v>0</v>
      </c>
      <c r="AG51">
        <f t="shared" si="1"/>
        <v>0</v>
      </c>
      <c r="AH51">
        <f t="shared" si="2"/>
        <v>0</v>
      </c>
      <c r="AI51">
        <f t="shared" si="3"/>
        <v>0</v>
      </c>
      <c r="AJ51">
        <f t="shared" si="4"/>
        <v>0</v>
      </c>
      <c r="AK51">
        <f t="shared" si="5"/>
        <v>0</v>
      </c>
      <c r="AL51">
        <f t="shared" si="6"/>
        <v>0</v>
      </c>
      <c r="AM51">
        <f t="shared" si="7"/>
        <v>0</v>
      </c>
      <c r="AN51" s="228">
        <f t="shared" si="8"/>
        <v>0</v>
      </c>
      <c r="AO51" s="2">
        <f t="shared" si="9"/>
        <v>0</v>
      </c>
      <c r="AP51" s="3" t="str">
        <f>IF(AO51=0,"",
IF(SUM($AO$48:AO51)=1,AQ51,
IF($AO$168&gt;SUM($AO$48:AO51),_xlfn.CONCAT(", ",AQ51),
IF($AO$168=SUM($AO$48:AO51),_xlfn.CONCAT(" y ",AQ51)))))</f>
        <v/>
      </c>
      <c r="AQ51" s="214">
        <v>4</v>
      </c>
      <c r="AR51">
        <f t="shared" si="10"/>
        <v>0</v>
      </c>
      <c r="AS51">
        <f t="shared" si="11"/>
        <v>0</v>
      </c>
      <c r="AT51">
        <f t="shared" si="12"/>
        <v>0</v>
      </c>
      <c r="AU51">
        <f t="shared" si="13"/>
        <v>0</v>
      </c>
      <c r="AV51">
        <f t="shared" si="14"/>
        <v>0</v>
      </c>
    </row>
    <row r="52" spans="1:48" ht="15" customHeight="1">
      <c r="A52" s="195"/>
      <c r="B52" s="14"/>
      <c r="C52" s="213" t="s">
        <v>5017</v>
      </c>
      <c r="D52" s="469" t="str">
        <f>IF(CNGE_2025_M1_Secc12_Sub1!D34="","",CNGE_2025_M1_Secc12_Sub1!D34)</f>
        <v/>
      </c>
      <c r="E52" s="326"/>
      <c r="F52" s="327"/>
      <c r="G52" s="443"/>
      <c r="H52" s="351"/>
      <c r="I52" s="352"/>
      <c r="J52" s="470"/>
      <c r="K52" s="471"/>
      <c r="L52" s="472"/>
      <c r="M52" s="443"/>
      <c r="N52" s="351"/>
      <c r="O52" s="352"/>
      <c r="P52" s="470"/>
      <c r="Q52" s="471"/>
      <c r="R52" s="472"/>
      <c r="S52" s="443"/>
      <c r="T52" s="351"/>
      <c r="U52" s="352"/>
      <c r="V52" s="470"/>
      <c r="W52" s="471"/>
      <c r="X52" s="472"/>
      <c r="Y52" s="443"/>
      <c r="Z52" s="351"/>
      <c r="AA52" s="352"/>
      <c r="AB52" s="470"/>
      <c r="AC52" s="471"/>
      <c r="AD52" s="472"/>
      <c r="AF52">
        <f t="shared" si="0"/>
        <v>0</v>
      </c>
      <c r="AG52">
        <f t="shared" si="1"/>
        <v>0</v>
      </c>
      <c r="AH52">
        <f t="shared" si="2"/>
        <v>0</v>
      </c>
      <c r="AI52">
        <f t="shared" si="3"/>
        <v>0</v>
      </c>
      <c r="AJ52">
        <f t="shared" si="4"/>
        <v>0</v>
      </c>
      <c r="AK52">
        <f t="shared" si="5"/>
        <v>0</v>
      </c>
      <c r="AL52">
        <f t="shared" si="6"/>
        <v>0</v>
      </c>
      <c r="AM52">
        <f t="shared" si="7"/>
        <v>0</v>
      </c>
      <c r="AN52" s="228">
        <f t="shared" si="8"/>
        <v>0</v>
      </c>
      <c r="AO52" s="2">
        <f t="shared" si="9"/>
        <v>0</v>
      </c>
      <c r="AP52" s="3" t="str">
        <f>IF(AO52=0,"",
IF(SUM($AO$48:AO52)=1,AQ52,
IF($AO$168&gt;SUM($AO$48:AO52),_xlfn.CONCAT(", ",AQ52),
IF($AO$168=SUM($AO$48:AO52),_xlfn.CONCAT(" y ",AQ52)))))</f>
        <v/>
      </c>
      <c r="AQ52" s="214">
        <v>5</v>
      </c>
      <c r="AR52">
        <f t="shared" si="10"/>
        <v>0</v>
      </c>
      <c r="AS52">
        <f t="shared" si="11"/>
        <v>0</v>
      </c>
      <c r="AT52">
        <f t="shared" si="12"/>
        <v>0</v>
      </c>
      <c r="AU52">
        <f t="shared" si="13"/>
        <v>0</v>
      </c>
      <c r="AV52">
        <f t="shared" si="14"/>
        <v>0</v>
      </c>
    </row>
    <row r="53" spans="1:48" ht="15" customHeight="1">
      <c r="A53" s="195"/>
      <c r="B53" s="14"/>
      <c r="C53" s="213" t="s">
        <v>5019</v>
      </c>
      <c r="D53" s="469" t="str">
        <f>IF(CNGE_2025_M1_Secc12_Sub1!D35="","",CNGE_2025_M1_Secc12_Sub1!D35)</f>
        <v/>
      </c>
      <c r="E53" s="326"/>
      <c r="F53" s="327"/>
      <c r="G53" s="443"/>
      <c r="H53" s="351"/>
      <c r="I53" s="352"/>
      <c r="J53" s="470"/>
      <c r="K53" s="471"/>
      <c r="L53" s="472"/>
      <c r="M53" s="443"/>
      <c r="N53" s="351"/>
      <c r="O53" s="352"/>
      <c r="P53" s="470"/>
      <c r="Q53" s="471"/>
      <c r="R53" s="472"/>
      <c r="S53" s="443"/>
      <c r="T53" s="351"/>
      <c r="U53" s="352"/>
      <c r="V53" s="470"/>
      <c r="W53" s="471"/>
      <c r="X53" s="472"/>
      <c r="Y53" s="443"/>
      <c r="Z53" s="351"/>
      <c r="AA53" s="352"/>
      <c r="AB53" s="470"/>
      <c r="AC53" s="471"/>
      <c r="AD53" s="472"/>
      <c r="AF53">
        <f t="shared" si="0"/>
        <v>0</v>
      </c>
      <c r="AG53">
        <f t="shared" si="1"/>
        <v>0</v>
      </c>
      <c r="AH53">
        <f t="shared" si="2"/>
        <v>0</v>
      </c>
      <c r="AI53">
        <f t="shared" si="3"/>
        <v>0</v>
      </c>
      <c r="AJ53">
        <f t="shared" si="4"/>
        <v>0</v>
      </c>
      <c r="AK53">
        <f t="shared" si="5"/>
        <v>0</v>
      </c>
      <c r="AL53">
        <f t="shared" si="6"/>
        <v>0</v>
      </c>
      <c r="AM53">
        <f t="shared" si="7"/>
        <v>0</v>
      </c>
      <c r="AN53" s="228">
        <f t="shared" si="8"/>
        <v>0</v>
      </c>
      <c r="AO53" s="2">
        <f t="shared" si="9"/>
        <v>0</v>
      </c>
      <c r="AP53" s="3" t="str">
        <f>IF(AO53=0,"",
IF(SUM($AO$48:AO53)=1,AQ53,
IF($AO$168&gt;SUM($AO$48:AO53),_xlfn.CONCAT(", ",AQ53),
IF($AO$168=SUM($AO$48:AO53),_xlfn.CONCAT(" y ",AQ53)))))</f>
        <v/>
      </c>
      <c r="AQ53" s="214">
        <v>6</v>
      </c>
      <c r="AR53">
        <f t="shared" si="10"/>
        <v>0</v>
      </c>
      <c r="AS53">
        <f t="shared" si="11"/>
        <v>0</v>
      </c>
      <c r="AT53">
        <f t="shared" si="12"/>
        <v>0</v>
      </c>
      <c r="AU53">
        <f t="shared" si="13"/>
        <v>0</v>
      </c>
      <c r="AV53">
        <f t="shared" si="14"/>
        <v>0</v>
      </c>
    </row>
    <row r="54" spans="1:48" ht="15" customHeight="1">
      <c r="A54" s="195"/>
      <c r="B54" s="14"/>
      <c r="C54" s="213" t="s">
        <v>5021</v>
      </c>
      <c r="D54" s="469" t="str">
        <f>IF(CNGE_2025_M1_Secc12_Sub1!D36="","",CNGE_2025_M1_Secc12_Sub1!D36)</f>
        <v/>
      </c>
      <c r="E54" s="326"/>
      <c r="F54" s="327"/>
      <c r="G54" s="443"/>
      <c r="H54" s="351"/>
      <c r="I54" s="352"/>
      <c r="J54" s="470"/>
      <c r="K54" s="471"/>
      <c r="L54" s="472"/>
      <c r="M54" s="443"/>
      <c r="N54" s="351"/>
      <c r="O54" s="352"/>
      <c r="P54" s="470"/>
      <c r="Q54" s="471"/>
      <c r="R54" s="472"/>
      <c r="S54" s="443"/>
      <c r="T54" s="351"/>
      <c r="U54" s="352"/>
      <c r="V54" s="470"/>
      <c r="W54" s="471"/>
      <c r="X54" s="472"/>
      <c r="Y54" s="443"/>
      <c r="Z54" s="351"/>
      <c r="AA54" s="352"/>
      <c r="AB54" s="470"/>
      <c r="AC54" s="471"/>
      <c r="AD54" s="472"/>
      <c r="AF54">
        <f t="shared" si="0"/>
        <v>0</v>
      </c>
      <c r="AG54">
        <f t="shared" si="1"/>
        <v>0</v>
      </c>
      <c r="AH54">
        <f t="shared" si="2"/>
        <v>0</v>
      </c>
      <c r="AI54">
        <f t="shared" si="3"/>
        <v>0</v>
      </c>
      <c r="AJ54">
        <f t="shared" si="4"/>
        <v>0</v>
      </c>
      <c r="AK54">
        <f t="shared" si="5"/>
        <v>0</v>
      </c>
      <c r="AL54">
        <f t="shared" si="6"/>
        <v>0</v>
      </c>
      <c r="AM54">
        <f t="shared" si="7"/>
        <v>0</v>
      </c>
      <c r="AN54" s="228">
        <f t="shared" si="8"/>
        <v>0</v>
      </c>
      <c r="AO54" s="2">
        <f t="shared" si="9"/>
        <v>0</v>
      </c>
      <c r="AP54" s="3" t="str">
        <f>IF(AO54=0,"",
IF(SUM($AO$48:AO54)=1,AQ54,
IF($AO$168&gt;SUM($AO$48:AO54),_xlfn.CONCAT(", ",AQ54),
IF($AO$168=SUM($AO$48:AO54),_xlfn.CONCAT(" y ",AQ54)))))</f>
        <v/>
      </c>
      <c r="AQ54" s="214">
        <v>7</v>
      </c>
      <c r="AR54">
        <f t="shared" si="10"/>
        <v>0</v>
      </c>
      <c r="AS54">
        <f t="shared" si="11"/>
        <v>0</v>
      </c>
      <c r="AT54">
        <f t="shared" si="12"/>
        <v>0</v>
      </c>
      <c r="AU54">
        <f t="shared" si="13"/>
        <v>0</v>
      </c>
      <c r="AV54">
        <f t="shared" si="14"/>
        <v>0</v>
      </c>
    </row>
    <row r="55" spans="1:48" ht="15" customHeight="1">
      <c r="A55" s="195"/>
      <c r="B55" s="14"/>
      <c r="C55" s="213" t="s">
        <v>5023</v>
      </c>
      <c r="D55" s="469" t="str">
        <f>IF(CNGE_2025_M1_Secc12_Sub1!D37="","",CNGE_2025_M1_Secc12_Sub1!D37)</f>
        <v/>
      </c>
      <c r="E55" s="326"/>
      <c r="F55" s="327"/>
      <c r="G55" s="443"/>
      <c r="H55" s="351"/>
      <c r="I55" s="352"/>
      <c r="J55" s="470"/>
      <c r="K55" s="471"/>
      <c r="L55" s="472"/>
      <c r="M55" s="443"/>
      <c r="N55" s="351"/>
      <c r="O55" s="352"/>
      <c r="P55" s="470"/>
      <c r="Q55" s="471"/>
      <c r="R55" s="472"/>
      <c r="S55" s="443"/>
      <c r="T55" s="351"/>
      <c r="U55" s="352"/>
      <c r="V55" s="470"/>
      <c r="W55" s="471"/>
      <c r="X55" s="472"/>
      <c r="Y55" s="443"/>
      <c r="Z55" s="351"/>
      <c r="AA55" s="352"/>
      <c r="AB55" s="470"/>
      <c r="AC55" s="471"/>
      <c r="AD55" s="472"/>
      <c r="AF55">
        <f t="shared" si="0"/>
        <v>0</v>
      </c>
      <c r="AG55">
        <f t="shared" si="1"/>
        <v>0</v>
      </c>
      <c r="AH55">
        <f t="shared" si="2"/>
        <v>0</v>
      </c>
      <c r="AI55">
        <f t="shared" si="3"/>
        <v>0</v>
      </c>
      <c r="AJ55">
        <f t="shared" si="4"/>
        <v>0</v>
      </c>
      <c r="AK55">
        <f t="shared" si="5"/>
        <v>0</v>
      </c>
      <c r="AL55">
        <f t="shared" si="6"/>
        <v>0</v>
      </c>
      <c r="AM55">
        <f t="shared" si="7"/>
        <v>0</v>
      </c>
      <c r="AN55" s="228">
        <f t="shared" si="8"/>
        <v>0</v>
      </c>
      <c r="AO55" s="2">
        <f t="shared" si="9"/>
        <v>0</v>
      </c>
      <c r="AP55" s="3" t="str">
        <f>IF(AO55=0,"",
IF(SUM($AO$48:AO55)=1,AQ55,
IF($AO$168&gt;SUM($AO$48:AO55),_xlfn.CONCAT(", ",AQ55),
IF($AO$168=SUM($AO$48:AO55),_xlfn.CONCAT(" y ",AQ55)))))</f>
        <v/>
      </c>
      <c r="AQ55" s="214">
        <v>8</v>
      </c>
      <c r="AR55">
        <f t="shared" si="10"/>
        <v>0</v>
      </c>
      <c r="AS55">
        <f t="shared" si="11"/>
        <v>0</v>
      </c>
      <c r="AT55">
        <f t="shared" si="12"/>
        <v>0</v>
      </c>
      <c r="AU55">
        <f t="shared" si="13"/>
        <v>0</v>
      </c>
      <c r="AV55">
        <f t="shared" si="14"/>
        <v>0</v>
      </c>
    </row>
    <row r="56" spans="1:48" ht="15" customHeight="1">
      <c r="A56" s="195"/>
      <c r="B56" s="14"/>
      <c r="C56" s="213" t="s">
        <v>5025</v>
      </c>
      <c r="D56" s="469" t="str">
        <f>IF(CNGE_2025_M1_Secc12_Sub1!D38="","",CNGE_2025_M1_Secc12_Sub1!D38)</f>
        <v/>
      </c>
      <c r="E56" s="326"/>
      <c r="F56" s="327"/>
      <c r="G56" s="443"/>
      <c r="H56" s="351"/>
      <c r="I56" s="352"/>
      <c r="J56" s="470"/>
      <c r="K56" s="471"/>
      <c r="L56" s="472"/>
      <c r="M56" s="443"/>
      <c r="N56" s="351"/>
      <c r="O56" s="352"/>
      <c r="P56" s="470"/>
      <c r="Q56" s="471"/>
      <c r="R56" s="472"/>
      <c r="S56" s="443"/>
      <c r="T56" s="351"/>
      <c r="U56" s="352"/>
      <c r="V56" s="470"/>
      <c r="W56" s="471"/>
      <c r="X56" s="472"/>
      <c r="Y56" s="443"/>
      <c r="Z56" s="351"/>
      <c r="AA56" s="352"/>
      <c r="AB56" s="470"/>
      <c r="AC56" s="471"/>
      <c r="AD56" s="472"/>
      <c r="AF56">
        <f t="shared" si="0"/>
        <v>0</v>
      </c>
      <c r="AG56">
        <f t="shared" si="1"/>
        <v>0</v>
      </c>
      <c r="AH56">
        <f t="shared" si="2"/>
        <v>0</v>
      </c>
      <c r="AI56">
        <f t="shared" si="3"/>
        <v>0</v>
      </c>
      <c r="AJ56">
        <f t="shared" si="4"/>
        <v>0</v>
      </c>
      <c r="AK56">
        <f t="shared" si="5"/>
        <v>0</v>
      </c>
      <c r="AL56">
        <f t="shared" si="6"/>
        <v>0</v>
      </c>
      <c r="AM56">
        <f t="shared" si="7"/>
        <v>0</v>
      </c>
      <c r="AN56" s="228">
        <f t="shared" si="8"/>
        <v>0</v>
      </c>
      <c r="AO56" s="2">
        <f t="shared" si="9"/>
        <v>0</v>
      </c>
      <c r="AP56" s="3" t="str">
        <f>IF(AO56=0,"",
IF(SUM($AO$48:AO56)=1,AQ56,
IF($AO$168&gt;SUM($AO$48:AO56),_xlfn.CONCAT(", ",AQ56),
IF($AO$168=SUM($AO$48:AO56),_xlfn.CONCAT(" y ",AQ56)))))</f>
        <v/>
      </c>
      <c r="AQ56" s="214">
        <v>9</v>
      </c>
      <c r="AR56">
        <f t="shared" si="10"/>
        <v>0</v>
      </c>
      <c r="AS56">
        <f t="shared" si="11"/>
        <v>0</v>
      </c>
      <c r="AT56">
        <f t="shared" si="12"/>
        <v>0</v>
      </c>
      <c r="AU56">
        <f t="shared" si="13"/>
        <v>0</v>
      </c>
      <c r="AV56">
        <f t="shared" si="14"/>
        <v>0</v>
      </c>
    </row>
    <row r="57" spans="1:48" ht="15" customHeight="1">
      <c r="A57" s="195"/>
      <c r="B57" s="14"/>
      <c r="C57" s="213" t="s">
        <v>5026</v>
      </c>
      <c r="D57" s="469" t="str">
        <f>IF(CNGE_2025_M1_Secc12_Sub1!D39="","",CNGE_2025_M1_Secc12_Sub1!D39)</f>
        <v/>
      </c>
      <c r="E57" s="326"/>
      <c r="F57" s="327"/>
      <c r="G57" s="443"/>
      <c r="H57" s="351"/>
      <c r="I57" s="352"/>
      <c r="J57" s="470"/>
      <c r="K57" s="471"/>
      <c r="L57" s="472"/>
      <c r="M57" s="443"/>
      <c r="N57" s="351"/>
      <c r="O57" s="352"/>
      <c r="P57" s="470"/>
      <c r="Q57" s="471"/>
      <c r="R57" s="472"/>
      <c r="S57" s="443"/>
      <c r="T57" s="351"/>
      <c r="U57" s="352"/>
      <c r="V57" s="470"/>
      <c r="W57" s="471"/>
      <c r="X57" s="472"/>
      <c r="Y57" s="443"/>
      <c r="Z57" s="351"/>
      <c r="AA57" s="352"/>
      <c r="AB57" s="470"/>
      <c r="AC57" s="471"/>
      <c r="AD57" s="472"/>
      <c r="AF57">
        <f t="shared" si="0"/>
        <v>0</v>
      </c>
      <c r="AG57">
        <f t="shared" si="1"/>
        <v>0</v>
      </c>
      <c r="AH57">
        <f t="shared" si="2"/>
        <v>0</v>
      </c>
      <c r="AI57">
        <f t="shared" si="3"/>
        <v>0</v>
      </c>
      <c r="AJ57">
        <f t="shared" si="4"/>
        <v>0</v>
      </c>
      <c r="AK57">
        <f t="shared" si="5"/>
        <v>0</v>
      </c>
      <c r="AL57">
        <f t="shared" si="6"/>
        <v>0</v>
      </c>
      <c r="AM57">
        <f t="shared" si="7"/>
        <v>0</v>
      </c>
      <c r="AN57" s="228">
        <f t="shared" si="8"/>
        <v>0</v>
      </c>
      <c r="AO57" s="2">
        <f t="shared" si="9"/>
        <v>0</v>
      </c>
      <c r="AP57" s="3" t="str">
        <f>IF(AO57=0,"",
IF(SUM($AO$48:AO57)=1,AQ57,
IF($AO$168&gt;SUM($AO$48:AO57),_xlfn.CONCAT(", ",AQ57),
IF($AO$168=SUM($AO$48:AO57),_xlfn.CONCAT(" y ",AQ57)))))</f>
        <v/>
      </c>
      <c r="AQ57" s="214">
        <v>10</v>
      </c>
      <c r="AR57">
        <f t="shared" si="10"/>
        <v>0</v>
      </c>
      <c r="AS57">
        <f t="shared" si="11"/>
        <v>0</v>
      </c>
      <c r="AT57">
        <f t="shared" si="12"/>
        <v>0</v>
      </c>
      <c r="AU57">
        <f t="shared" si="13"/>
        <v>0</v>
      </c>
      <c r="AV57">
        <f t="shared" si="14"/>
        <v>0</v>
      </c>
    </row>
    <row r="58" spans="1:48" ht="15" customHeight="1">
      <c r="A58" s="195"/>
      <c r="B58" s="14"/>
      <c r="C58" s="213" t="s">
        <v>5028</v>
      </c>
      <c r="D58" s="469" t="str">
        <f>IF(CNGE_2025_M1_Secc12_Sub1!D40="","",CNGE_2025_M1_Secc12_Sub1!D40)</f>
        <v/>
      </c>
      <c r="E58" s="326"/>
      <c r="F58" s="327"/>
      <c r="G58" s="443"/>
      <c r="H58" s="351"/>
      <c r="I58" s="352"/>
      <c r="J58" s="470"/>
      <c r="K58" s="471"/>
      <c r="L58" s="472"/>
      <c r="M58" s="443"/>
      <c r="N58" s="351"/>
      <c r="O58" s="352"/>
      <c r="P58" s="470"/>
      <c r="Q58" s="471"/>
      <c r="R58" s="472"/>
      <c r="S58" s="443"/>
      <c r="T58" s="351"/>
      <c r="U58" s="352"/>
      <c r="V58" s="470"/>
      <c r="W58" s="471"/>
      <c r="X58" s="472"/>
      <c r="Y58" s="443"/>
      <c r="Z58" s="351"/>
      <c r="AA58" s="352"/>
      <c r="AB58" s="470"/>
      <c r="AC58" s="471"/>
      <c r="AD58" s="472"/>
      <c r="AF58">
        <f t="shared" si="0"/>
        <v>0</v>
      </c>
      <c r="AG58">
        <f t="shared" si="1"/>
        <v>0</v>
      </c>
      <c r="AH58">
        <f t="shared" si="2"/>
        <v>0</v>
      </c>
      <c r="AI58">
        <f t="shared" si="3"/>
        <v>0</v>
      </c>
      <c r="AJ58">
        <f t="shared" si="4"/>
        <v>0</v>
      </c>
      <c r="AK58">
        <f t="shared" si="5"/>
        <v>0</v>
      </c>
      <c r="AL58">
        <f t="shared" si="6"/>
        <v>0</v>
      </c>
      <c r="AM58">
        <f t="shared" si="7"/>
        <v>0</v>
      </c>
      <c r="AN58" s="228">
        <f t="shared" si="8"/>
        <v>0</v>
      </c>
      <c r="AO58" s="2">
        <f t="shared" si="9"/>
        <v>0</v>
      </c>
      <c r="AP58" s="3" t="str">
        <f>IF(AO58=0,"",
IF(SUM($AO$48:AO58)=1,AQ58,
IF($AO$168&gt;SUM($AO$48:AO58),_xlfn.CONCAT(", ",AQ58),
IF($AO$168=SUM($AO$48:AO58),_xlfn.CONCAT(" y ",AQ58)))))</f>
        <v/>
      </c>
      <c r="AQ58" s="214">
        <v>11</v>
      </c>
      <c r="AR58">
        <f t="shared" si="10"/>
        <v>0</v>
      </c>
      <c r="AS58">
        <f t="shared" si="11"/>
        <v>0</v>
      </c>
      <c r="AT58">
        <f t="shared" si="12"/>
        <v>0</v>
      </c>
      <c r="AU58">
        <f t="shared" si="13"/>
        <v>0</v>
      </c>
      <c r="AV58">
        <f t="shared" si="14"/>
        <v>0</v>
      </c>
    </row>
    <row r="59" spans="1:48" ht="15" customHeight="1">
      <c r="A59" s="195"/>
      <c r="B59" s="14"/>
      <c r="C59" s="213" t="s">
        <v>5029</v>
      </c>
      <c r="D59" s="469" t="str">
        <f>IF(CNGE_2025_M1_Secc12_Sub1!D41="","",CNGE_2025_M1_Secc12_Sub1!D41)</f>
        <v/>
      </c>
      <c r="E59" s="326"/>
      <c r="F59" s="327"/>
      <c r="G59" s="443"/>
      <c r="H59" s="351"/>
      <c r="I59" s="352"/>
      <c r="J59" s="470"/>
      <c r="K59" s="471"/>
      <c r="L59" s="472"/>
      <c r="M59" s="443"/>
      <c r="N59" s="351"/>
      <c r="O59" s="352"/>
      <c r="P59" s="470"/>
      <c r="Q59" s="471"/>
      <c r="R59" s="472"/>
      <c r="S59" s="443"/>
      <c r="T59" s="351"/>
      <c r="U59" s="352"/>
      <c r="V59" s="470"/>
      <c r="W59" s="471"/>
      <c r="X59" s="472"/>
      <c r="Y59" s="443"/>
      <c r="Z59" s="351"/>
      <c r="AA59" s="352"/>
      <c r="AB59" s="470"/>
      <c r="AC59" s="471"/>
      <c r="AD59" s="472"/>
      <c r="AF59">
        <f t="shared" si="0"/>
        <v>0</v>
      </c>
      <c r="AG59">
        <f t="shared" si="1"/>
        <v>0</v>
      </c>
      <c r="AH59">
        <f t="shared" si="2"/>
        <v>0</v>
      </c>
      <c r="AI59">
        <f t="shared" si="3"/>
        <v>0</v>
      </c>
      <c r="AJ59">
        <f t="shared" si="4"/>
        <v>0</v>
      </c>
      <c r="AK59">
        <f t="shared" si="5"/>
        <v>0</v>
      </c>
      <c r="AL59">
        <f t="shared" si="6"/>
        <v>0</v>
      </c>
      <c r="AM59">
        <f t="shared" si="7"/>
        <v>0</v>
      </c>
      <c r="AN59" s="228">
        <f t="shared" si="8"/>
        <v>0</v>
      </c>
      <c r="AO59" s="2">
        <f t="shared" si="9"/>
        <v>0</v>
      </c>
      <c r="AP59" s="3" t="str">
        <f>IF(AO59=0,"",
IF(SUM($AO$48:AO59)=1,AQ59,
IF($AO$168&gt;SUM($AO$48:AO59),_xlfn.CONCAT(", ",AQ59),
IF($AO$168=SUM($AO$48:AO59),_xlfn.CONCAT(" y ",AQ59)))))</f>
        <v/>
      </c>
      <c r="AQ59" s="214">
        <v>12</v>
      </c>
      <c r="AR59">
        <f t="shared" si="10"/>
        <v>0</v>
      </c>
      <c r="AS59">
        <f t="shared" si="11"/>
        <v>0</v>
      </c>
      <c r="AT59">
        <f t="shared" si="12"/>
        <v>0</v>
      </c>
      <c r="AU59">
        <f t="shared" si="13"/>
        <v>0</v>
      </c>
      <c r="AV59">
        <f t="shared" si="14"/>
        <v>0</v>
      </c>
    </row>
    <row r="60" spans="1:48" ht="15" customHeight="1">
      <c r="A60" s="195"/>
      <c r="B60" s="14"/>
      <c r="C60" s="213" t="s">
        <v>5030</v>
      </c>
      <c r="D60" s="469" t="str">
        <f>IF(CNGE_2025_M1_Secc12_Sub1!D42="","",CNGE_2025_M1_Secc12_Sub1!D42)</f>
        <v/>
      </c>
      <c r="E60" s="326"/>
      <c r="F60" s="327"/>
      <c r="G60" s="443"/>
      <c r="H60" s="351"/>
      <c r="I60" s="352"/>
      <c r="J60" s="470"/>
      <c r="K60" s="471"/>
      <c r="L60" s="472"/>
      <c r="M60" s="443"/>
      <c r="N60" s="351"/>
      <c r="O60" s="352"/>
      <c r="P60" s="470"/>
      <c r="Q60" s="471"/>
      <c r="R60" s="472"/>
      <c r="S60" s="443"/>
      <c r="T60" s="351"/>
      <c r="U60" s="352"/>
      <c r="V60" s="470"/>
      <c r="W60" s="471"/>
      <c r="X60" s="472"/>
      <c r="Y60" s="443"/>
      <c r="Z60" s="351"/>
      <c r="AA60" s="352"/>
      <c r="AB60" s="470"/>
      <c r="AC60" s="471"/>
      <c r="AD60" s="472"/>
      <c r="AF60">
        <f t="shared" si="0"/>
        <v>0</v>
      </c>
      <c r="AG60">
        <f t="shared" si="1"/>
        <v>0</v>
      </c>
      <c r="AH60">
        <f t="shared" si="2"/>
        <v>0</v>
      </c>
      <c r="AI60">
        <f t="shared" si="3"/>
        <v>0</v>
      </c>
      <c r="AJ60">
        <f t="shared" si="4"/>
        <v>0</v>
      </c>
      <c r="AK60">
        <f t="shared" si="5"/>
        <v>0</v>
      </c>
      <c r="AL60">
        <f t="shared" si="6"/>
        <v>0</v>
      </c>
      <c r="AM60">
        <f t="shared" si="7"/>
        <v>0</v>
      </c>
      <c r="AN60" s="228">
        <f t="shared" si="8"/>
        <v>0</v>
      </c>
      <c r="AO60" s="2">
        <f t="shared" si="9"/>
        <v>0</v>
      </c>
      <c r="AP60" s="3" t="str">
        <f>IF(AO60=0,"",
IF(SUM($AO$48:AO60)=1,AQ60,
IF($AO$168&gt;SUM($AO$48:AO60),_xlfn.CONCAT(", ",AQ60),
IF($AO$168=SUM($AO$48:AO60),_xlfn.CONCAT(" y ",AQ60)))))</f>
        <v/>
      </c>
      <c r="AQ60" s="214">
        <v>13</v>
      </c>
      <c r="AR60">
        <f t="shared" si="10"/>
        <v>0</v>
      </c>
      <c r="AS60">
        <f t="shared" si="11"/>
        <v>0</v>
      </c>
      <c r="AT60">
        <f t="shared" si="12"/>
        <v>0</v>
      </c>
      <c r="AU60">
        <f t="shared" si="13"/>
        <v>0</v>
      </c>
      <c r="AV60">
        <f t="shared" si="14"/>
        <v>0</v>
      </c>
    </row>
    <row r="61" spans="1:48" ht="15" customHeight="1">
      <c r="A61" s="195"/>
      <c r="B61" s="14"/>
      <c r="C61" s="213" t="s">
        <v>5031</v>
      </c>
      <c r="D61" s="469" t="str">
        <f>IF(CNGE_2025_M1_Secc12_Sub1!D43="","",CNGE_2025_M1_Secc12_Sub1!D43)</f>
        <v/>
      </c>
      <c r="E61" s="326"/>
      <c r="F61" s="327"/>
      <c r="G61" s="443"/>
      <c r="H61" s="351"/>
      <c r="I61" s="352"/>
      <c r="J61" s="470"/>
      <c r="K61" s="471"/>
      <c r="L61" s="472"/>
      <c r="M61" s="443"/>
      <c r="N61" s="351"/>
      <c r="O61" s="352"/>
      <c r="P61" s="470"/>
      <c r="Q61" s="471"/>
      <c r="R61" s="472"/>
      <c r="S61" s="443"/>
      <c r="T61" s="351"/>
      <c r="U61" s="352"/>
      <c r="V61" s="470"/>
      <c r="W61" s="471"/>
      <c r="X61" s="472"/>
      <c r="Y61" s="443"/>
      <c r="Z61" s="351"/>
      <c r="AA61" s="352"/>
      <c r="AB61" s="470"/>
      <c r="AC61" s="471"/>
      <c r="AD61" s="472"/>
      <c r="AF61">
        <f t="shared" si="0"/>
        <v>0</v>
      </c>
      <c r="AG61">
        <f t="shared" si="1"/>
        <v>0</v>
      </c>
      <c r="AH61">
        <f t="shared" si="2"/>
        <v>0</v>
      </c>
      <c r="AI61">
        <f t="shared" si="3"/>
        <v>0</v>
      </c>
      <c r="AJ61">
        <f t="shared" si="4"/>
        <v>0</v>
      </c>
      <c r="AK61">
        <f t="shared" si="5"/>
        <v>0</v>
      </c>
      <c r="AL61">
        <f t="shared" si="6"/>
        <v>0</v>
      </c>
      <c r="AM61">
        <f t="shared" si="7"/>
        <v>0</v>
      </c>
      <c r="AN61" s="228">
        <f t="shared" si="8"/>
        <v>0</v>
      </c>
      <c r="AO61" s="2">
        <f t="shared" si="9"/>
        <v>0</v>
      </c>
      <c r="AP61" s="3" t="str">
        <f>IF(AO61=0,"",
IF(SUM($AO$48:AO61)=1,AQ61,
IF($AO$168&gt;SUM($AO$48:AO61),_xlfn.CONCAT(", ",AQ61),
IF($AO$168=SUM($AO$48:AO61),_xlfn.CONCAT(" y ",AQ61)))))</f>
        <v/>
      </c>
      <c r="AQ61" s="214">
        <v>14</v>
      </c>
      <c r="AR61">
        <f t="shared" si="10"/>
        <v>0</v>
      </c>
      <c r="AS61">
        <f t="shared" si="11"/>
        <v>0</v>
      </c>
      <c r="AT61">
        <f t="shared" si="12"/>
        <v>0</v>
      </c>
      <c r="AU61">
        <f t="shared" si="13"/>
        <v>0</v>
      </c>
      <c r="AV61">
        <f t="shared" si="14"/>
        <v>0</v>
      </c>
    </row>
    <row r="62" spans="1:48" ht="15" customHeight="1">
      <c r="A62" s="195"/>
      <c r="B62" s="14"/>
      <c r="C62" s="213" t="s">
        <v>5032</v>
      </c>
      <c r="D62" s="469" t="str">
        <f>IF(CNGE_2025_M1_Secc12_Sub1!D44="","",CNGE_2025_M1_Secc12_Sub1!D44)</f>
        <v/>
      </c>
      <c r="E62" s="326"/>
      <c r="F62" s="327"/>
      <c r="G62" s="443"/>
      <c r="H62" s="351"/>
      <c r="I62" s="352"/>
      <c r="J62" s="470"/>
      <c r="K62" s="471"/>
      <c r="L62" s="472"/>
      <c r="M62" s="443"/>
      <c r="N62" s="351"/>
      <c r="O62" s="352"/>
      <c r="P62" s="470"/>
      <c r="Q62" s="471"/>
      <c r="R62" s="472"/>
      <c r="S62" s="443"/>
      <c r="T62" s="351"/>
      <c r="U62" s="352"/>
      <c r="V62" s="470"/>
      <c r="W62" s="471"/>
      <c r="X62" s="472"/>
      <c r="Y62" s="443"/>
      <c r="Z62" s="351"/>
      <c r="AA62" s="352"/>
      <c r="AB62" s="470"/>
      <c r="AC62" s="471"/>
      <c r="AD62" s="472"/>
      <c r="AF62">
        <f t="shared" si="0"/>
        <v>0</v>
      </c>
      <c r="AG62">
        <f t="shared" si="1"/>
        <v>0</v>
      </c>
      <c r="AH62">
        <f t="shared" si="2"/>
        <v>0</v>
      </c>
      <c r="AI62">
        <f t="shared" si="3"/>
        <v>0</v>
      </c>
      <c r="AJ62">
        <f t="shared" si="4"/>
        <v>0</v>
      </c>
      <c r="AK62">
        <f t="shared" si="5"/>
        <v>0</v>
      </c>
      <c r="AL62">
        <f t="shared" si="6"/>
        <v>0</v>
      </c>
      <c r="AM62">
        <f t="shared" si="7"/>
        <v>0</v>
      </c>
      <c r="AN62" s="228">
        <f t="shared" si="8"/>
        <v>0</v>
      </c>
      <c r="AO62" s="2">
        <f t="shared" si="9"/>
        <v>0</v>
      </c>
      <c r="AP62" s="3" t="str">
        <f>IF(AO62=0,"",
IF(SUM($AO$48:AO62)=1,AQ62,
IF($AO$168&gt;SUM($AO$48:AO62),_xlfn.CONCAT(", ",AQ62),
IF($AO$168=SUM($AO$48:AO62),_xlfn.CONCAT(" y ",AQ62)))))</f>
        <v/>
      </c>
      <c r="AQ62" s="214">
        <v>15</v>
      </c>
      <c r="AR62">
        <f t="shared" si="10"/>
        <v>0</v>
      </c>
      <c r="AS62">
        <f t="shared" si="11"/>
        <v>0</v>
      </c>
      <c r="AT62">
        <f t="shared" si="12"/>
        <v>0</v>
      </c>
      <c r="AU62">
        <f t="shared" si="13"/>
        <v>0</v>
      </c>
      <c r="AV62">
        <f t="shared" si="14"/>
        <v>0</v>
      </c>
    </row>
    <row r="63" spans="1:48" ht="15" customHeight="1">
      <c r="A63" s="195"/>
      <c r="B63" s="14"/>
      <c r="C63" s="213" t="s">
        <v>5033</v>
      </c>
      <c r="D63" s="469" t="str">
        <f>IF(CNGE_2025_M1_Secc12_Sub1!D45="","",CNGE_2025_M1_Secc12_Sub1!D45)</f>
        <v/>
      </c>
      <c r="E63" s="326"/>
      <c r="F63" s="327"/>
      <c r="G63" s="443"/>
      <c r="H63" s="351"/>
      <c r="I63" s="352"/>
      <c r="J63" s="470"/>
      <c r="K63" s="471"/>
      <c r="L63" s="472"/>
      <c r="M63" s="443"/>
      <c r="N63" s="351"/>
      <c r="O63" s="352"/>
      <c r="P63" s="470"/>
      <c r="Q63" s="471"/>
      <c r="R63" s="472"/>
      <c r="S63" s="443"/>
      <c r="T63" s="351"/>
      <c r="U63" s="352"/>
      <c r="V63" s="470"/>
      <c r="W63" s="471"/>
      <c r="X63" s="472"/>
      <c r="Y63" s="443"/>
      <c r="Z63" s="351"/>
      <c r="AA63" s="352"/>
      <c r="AB63" s="470"/>
      <c r="AC63" s="471"/>
      <c r="AD63" s="472"/>
      <c r="AF63">
        <f t="shared" si="0"/>
        <v>0</v>
      </c>
      <c r="AG63">
        <f t="shared" si="1"/>
        <v>0</v>
      </c>
      <c r="AH63">
        <f t="shared" si="2"/>
        <v>0</v>
      </c>
      <c r="AI63">
        <f t="shared" si="3"/>
        <v>0</v>
      </c>
      <c r="AJ63">
        <f t="shared" si="4"/>
        <v>0</v>
      </c>
      <c r="AK63">
        <f t="shared" si="5"/>
        <v>0</v>
      </c>
      <c r="AL63">
        <f t="shared" si="6"/>
        <v>0</v>
      </c>
      <c r="AM63">
        <f t="shared" si="7"/>
        <v>0</v>
      </c>
      <c r="AN63" s="228">
        <f t="shared" si="8"/>
        <v>0</v>
      </c>
      <c r="AO63" s="2">
        <f t="shared" si="9"/>
        <v>0</v>
      </c>
      <c r="AP63" s="3" t="str">
        <f>IF(AO63=0,"",
IF(SUM($AO$48:AO63)=1,AQ63,
IF($AO$168&gt;SUM($AO$48:AO63),_xlfn.CONCAT(", ",AQ63),
IF($AO$168=SUM($AO$48:AO63),_xlfn.CONCAT(" y ",AQ63)))))</f>
        <v/>
      </c>
      <c r="AQ63" s="214">
        <v>16</v>
      </c>
      <c r="AR63">
        <f t="shared" si="10"/>
        <v>0</v>
      </c>
      <c r="AS63">
        <f t="shared" si="11"/>
        <v>0</v>
      </c>
      <c r="AT63">
        <f t="shared" si="12"/>
        <v>0</v>
      </c>
      <c r="AU63">
        <f t="shared" si="13"/>
        <v>0</v>
      </c>
      <c r="AV63">
        <f t="shared" si="14"/>
        <v>0</v>
      </c>
    </row>
    <row r="64" spans="1:48" ht="15" customHeight="1">
      <c r="A64" s="195"/>
      <c r="B64" s="14"/>
      <c r="C64" s="213" t="s">
        <v>5034</v>
      </c>
      <c r="D64" s="469" t="str">
        <f>IF(CNGE_2025_M1_Secc12_Sub1!D46="","",CNGE_2025_M1_Secc12_Sub1!D46)</f>
        <v/>
      </c>
      <c r="E64" s="326"/>
      <c r="F64" s="327"/>
      <c r="G64" s="443"/>
      <c r="H64" s="351"/>
      <c r="I64" s="352"/>
      <c r="J64" s="470"/>
      <c r="K64" s="471"/>
      <c r="L64" s="472"/>
      <c r="M64" s="443"/>
      <c r="N64" s="351"/>
      <c r="O64" s="352"/>
      <c r="P64" s="470"/>
      <c r="Q64" s="471"/>
      <c r="R64" s="472"/>
      <c r="S64" s="443"/>
      <c r="T64" s="351"/>
      <c r="U64" s="352"/>
      <c r="V64" s="470"/>
      <c r="W64" s="471"/>
      <c r="X64" s="472"/>
      <c r="Y64" s="443"/>
      <c r="Z64" s="351"/>
      <c r="AA64" s="352"/>
      <c r="AB64" s="470"/>
      <c r="AC64" s="471"/>
      <c r="AD64" s="472"/>
      <c r="AF64">
        <f t="shared" si="0"/>
        <v>0</v>
      </c>
      <c r="AG64">
        <f t="shared" si="1"/>
        <v>0</v>
      </c>
      <c r="AH64">
        <f t="shared" si="2"/>
        <v>0</v>
      </c>
      <c r="AI64">
        <f t="shared" si="3"/>
        <v>0</v>
      </c>
      <c r="AJ64">
        <f t="shared" si="4"/>
        <v>0</v>
      </c>
      <c r="AK64">
        <f t="shared" si="5"/>
        <v>0</v>
      </c>
      <c r="AL64">
        <f t="shared" si="6"/>
        <v>0</v>
      </c>
      <c r="AM64">
        <f t="shared" si="7"/>
        <v>0</v>
      </c>
      <c r="AN64" s="228">
        <f t="shared" si="8"/>
        <v>0</v>
      </c>
      <c r="AO64" s="2">
        <f t="shared" si="9"/>
        <v>0</v>
      </c>
      <c r="AP64" s="3" t="str">
        <f>IF(AO64=0,"",
IF(SUM($AO$48:AO64)=1,AQ64,
IF($AO$168&gt;SUM($AO$48:AO64),_xlfn.CONCAT(", ",AQ64),
IF($AO$168=SUM($AO$48:AO64),_xlfn.CONCAT(" y ",AQ64)))))</f>
        <v/>
      </c>
      <c r="AQ64" s="214">
        <v>17</v>
      </c>
      <c r="AR64">
        <f t="shared" si="10"/>
        <v>0</v>
      </c>
      <c r="AS64">
        <f t="shared" si="11"/>
        <v>0</v>
      </c>
      <c r="AT64">
        <f t="shared" si="12"/>
        <v>0</v>
      </c>
      <c r="AU64">
        <f t="shared" si="13"/>
        <v>0</v>
      </c>
      <c r="AV64">
        <f t="shared" si="14"/>
        <v>0</v>
      </c>
    </row>
    <row r="65" spans="1:48" ht="15" customHeight="1">
      <c r="A65" s="195"/>
      <c r="B65" s="14"/>
      <c r="C65" s="213" t="s">
        <v>5035</v>
      </c>
      <c r="D65" s="469" t="str">
        <f>IF(CNGE_2025_M1_Secc12_Sub1!D47="","",CNGE_2025_M1_Secc12_Sub1!D47)</f>
        <v/>
      </c>
      <c r="E65" s="326"/>
      <c r="F65" s="327"/>
      <c r="G65" s="443"/>
      <c r="H65" s="351"/>
      <c r="I65" s="352"/>
      <c r="J65" s="470"/>
      <c r="K65" s="471"/>
      <c r="L65" s="472"/>
      <c r="M65" s="443"/>
      <c r="N65" s="351"/>
      <c r="O65" s="352"/>
      <c r="P65" s="470"/>
      <c r="Q65" s="471"/>
      <c r="R65" s="472"/>
      <c r="S65" s="443"/>
      <c r="T65" s="351"/>
      <c r="U65" s="352"/>
      <c r="V65" s="470"/>
      <c r="W65" s="471"/>
      <c r="X65" s="472"/>
      <c r="Y65" s="443"/>
      <c r="Z65" s="351"/>
      <c r="AA65" s="352"/>
      <c r="AB65" s="470"/>
      <c r="AC65" s="471"/>
      <c r="AD65" s="472"/>
      <c r="AF65">
        <f t="shared" si="0"/>
        <v>0</v>
      </c>
      <c r="AG65">
        <f t="shared" si="1"/>
        <v>0</v>
      </c>
      <c r="AH65">
        <f t="shared" si="2"/>
        <v>0</v>
      </c>
      <c r="AI65">
        <f t="shared" si="3"/>
        <v>0</v>
      </c>
      <c r="AJ65">
        <f t="shared" si="4"/>
        <v>0</v>
      </c>
      <c r="AK65">
        <f t="shared" si="5"/>
        <v>0</v>
      </c>
      <c r="AL65">
        <f t="shared" si="6"/>
        <v>0</v>
      </c>
      <c r="AM65">
        <f t="shared" si="7"/>
        <v>0</v>
      </c>
      <c r="AN65" s="228">
        <f t="shared" si="8"/>
        <v>0</v>
      </c>
      <c r="AO65" s="2">
        <f t="shared" si="9"/>
        <v>0</v>
      </c>
      <c r="AP65" s="3" t="str">
        <f>IF(AO65=0,"",
IF(SUM($AO$48:AO65)=1,AQ65,
IF($AO$168&gt;SUM($AO$48:AO65),_xlfn.CONCAT(", ",AQ65),
IF($AO$168=SUM($AO$48:AO65),_xlfn.CONCAT(" y ",AQ65)))))</f>
        <v/>
      </c>
      <c r="AQ65" s="214">
        <v>18</v>
      </c>
      <c r="AR65">
        <f t="shared" si="10"/>
        <v>0</v>
      </c>
      <c r="AS65">
        <f t="shared" si="11"/>
        <v>0</v>
      </c>
      <c r="AT65">
        <f t="shared" si="12"/>
        <v>0</v>
      </c>
      <c r="AU65">
        <f t="shared" si="13"/>
        <v>0</v>
      </c>
      <c r="AV65">
        <f t="shared" si="14"/>
        <v>0</v>
      </c>
    </row>
    <row r="66" spans="1:48" ht="15" customHeight="1">
      <c r="A66" s="195"/>
      <c r="B66" s="14"/>
      <c r="C66" s="213" t="s">
        <v>5036</v>
      </c>
      <c r="D66" s="469" t="str">
        <f>IF(CNGE_2025_M1_Secc12_Sub1!D48="","",CNGE_2025_M1_Secc12_Sub1!D48)</f>
        <v/>
      </c>
      <c r="E66" s="326"/>
      <c r="F66" s="327"/>
      <c r="G66" s="443"/>
      <c r="H66" s="351"/>
      <c r="I66" s="352"/>
      <c r="J66" s="470"/>
      <c r="K66" s="471"/>
      <c r="L66" s="472"/>
      <c r="M66" s="443"/>
      <c r="N66" s="351"/>
      <c r="O66" s="352"/>
      <c r="P66" s="470"/>
      <c r="Q66" s="471"/>
      <c r="R66" s="472"/>
      <c r="S66" s="443"/>
      <c r="T66" s="351"/>
      <c r="U66" s="352"/>
      <c r="V66" s="470"/>
      <c r="W66" s="471"/>
      <c r="X66" s="472"/>
      <c r="Y66" s="443"/>
      <c r="Z66" s="351"/>
      <c r="AA66" s="352"/>
      <c r="AB66" s="470"/>
      <c r="AC66" s="471"/>
      <c r="AD66" s="472"/>
      <c r="AF66">
        <f t="shared" si="0"/>
        <v>0</v>
      </c>
      <c r="AG66">
        <f t="shared" si="1"/>
        <v>0</v>
      </c>
      <c r="AH66">
        <f t="shared" si="2"/>
        <v>0</v>
      </c>
      <c r="AI66">
        <f t="shared" si="3"/>
        <v>0</v>
      </c>
      <c r="AJ66">
        <f t="shared" si="4"/>
        <v>0</v>
      </c>
      <c r="AK66">
        <f t="shared" si="5"/>
        <v>0</v>
      </c>
      <c r="AL66">
        <f t="shared" si="6"/>
        <v>0</v>
      </c>
      <c r="AM66">
        <f t="shared" si="7"/>
        <v>0</v>
      </c>
      <c r="AN66" s="228">
        <f t="shared" si="8"/>
        <v>0</v>
      </c>
      <c r="AO66" s="2">
        <f t="shared" si="9"/>
        <v>0</v>
      </c>
      <c r="AP66" s="3" t="str">
        <f>IF(AO66=0,"",
IF(SUM($AO$48:AO66)=1,AQ66,
IF($AO$168&gt;SUM($AO$48:AO66),_xlfn.CONCAT(", ",AQ66),
IF($AO$168=SUM($AO$48:AO66),_xlfn.CONCAT(" y ",AQ66)))))</f>
        <v/>
      </c>
      <c r="AQ66" s="214">
        <v>19</v>
      </c>
      <c r="AR66">
        <f t="shared" si="10"/>
        <v>0</v>
      </c>
      <c r="AS66">
        <f t="shared" si="11"/>
        <v>0</v>
      </c>
      <c r="AT66">
        <f t="shared" si="12"/>
        <v>0</v>
      </c>
      <c r="AU66">
        <f t="shared" si="13"/>
        <v>0</v>
      </c>
      <c r="AV66">
        <f t="shared" si="14"/>
        <v>0</v>
      </c>
    </row>
    <row r="67" spans="1:48" ht="15" customHeight="1">
      <c r="A67" s="195"/>
      <c r="B67" s="14"/>
      <c r="C67" s="213" t="s">
        <v>5037</v>
      </c>
      <c r="D67" s="469" t="str">
        <f>IF(CNGE_2025_M1_Secc12_Sub1!D49="","",CNGE_2025_M1_Secc12_Sub1!D49)</f>
        <v/>
      </c>
      <c r="E67" s="326"/>
      <c r="F67" s="327"/>
      <c r="G67" s="443"/>
      <c r="H67" s="351"/>
      <c r="I67" s="352"/>
      <c r="J67" s="470"/>
      <c r="K67" s="471"/>
      <c r="L67" s="472"/>
      <c r="M67" s="443"/>
      <c r="N67" s="351"/>
      <c r="O67" s="352"/>
      <c r="P67" s="470"/>
      <c r="Q67" s="471"/>
      <c r="R67" s="472"/>
      <c r="S67" s="443"/>
      <c r="T67" s="351"/>
      <c r="U67" s="352"/>
      <c r="V67" s="470"/>
      <c r="W67" s="471"/>
      <c r="X67" s="472"/>
      <c r="Y67" s="443"/>
      <c r="Z67" s="351"/>
      <c r="AA67" s="352"/>
      <c r="AB67" s="470"/>
      <c r="AC67" s="471"/>
      <c r="AD67" s="472"/>
      <c r="AF67">
        <f t="shared" si="0"/>
        <v>0</v>
      </c>
      <c r="AG67">
        <f t="shared" si="1"/>
        <v>0</v>
      </c>
      <c r="AH67">
        <f t="shared" si="2"/>
        <v>0</v>
      </c>
      <c r="AI67">
        <f t="shared" si="3"/>
        <v>0</v>
      </c>
      <c r="AJ67">
        <f t="shared" si="4"/>
        <v>0</v>
      </c>
      <c r="AK67">
        <f t="shared" si="5"/>
        <v>0</v>
      </c>
      <c r="AL67">
        <f t="shared" si="6"/>
        <v>0</v>
      </c>
      <c r="AM67">
        <f t="shared" si="7"/>
        <v>0</v>
      </c>
      <c r="AN67" s="228">
        <f t="shared" si="8"/>
        <v>0</v>
      </c>
      <c r="AO67" s="2">
        <f t="shared" si="9"/>
        <v>0</v>
      </c>
      <c r="AP67" s="3" t="str">
        <f>IF(AO67=0,"",
IF(SUM($AO$48:AO67)=1,AQ67,
IF($AO$168&gt;SUM($AO$48:AO67),_xlfn.CONCAT(", ",AQ67),
IF($AO$168=SUM($AO$48:AO67),_xlfn.CONCAT(" y ",AQ67)))))</f>
        <v/>
      </c>
      <c r="AQ67" s="214">
        <v>20</v>
      </c>
      <c r="AR67">
        <f t="shared" si="10"/>
        <v>0</v>
      </c>
      <c r="AS67">
        <f t="shared" si="11"/>
        <v>0</v>
      </c>
      <c r="AT67">
        <f t="shared" si="12"/>
        <v>0</v>
      </c>
      <c r="AU67">
        <f t="shared" si="13"/>
        <v>0</v>
      </c>
      <c r="AV67">
        <f t="shared" si="14"/>
        <v>0</v>
      </c>
    </row>
    <row r="68" spans="1:48" ht="15" customHeight="1">
      <c r="A68" s="195"/>
      <c r="B68" s="14"/>
      <c r="C68" s="213" t="s">
        <v>5038</v>
      </c>
      <c r="D68" s="469" t="str">
        <f>IF(CNGE_2025_M1_Secc12_Sub1!D50="","",CNGE_2025_M1_Secc12_Sub1!D50)</f>
        <v/>
      </c>
      <c r="E68" s="326"/>
      <c r="F68" s="327"/>
      <c r="G68" s="443"/>
      <c r="H68" s="351"/>
      <c r="I68" s="352"/>
      <c r="J68" s="470"/>
      <c r="K68" s="471"/>
      <c r="L68" s="472"/>
      <c r="M68" s="443"/>
      <c r="N68" s="351"/>
      <c r="O68" s="352"/>
      <c r="P68" s="470"/>
      <c r="Q68" s="471"/>
      <c r="R68" s="472"/>
      <c r="S68" s="443"/>
      <c r="T68" s="351"/>
      <c r="U68" s="352"/>
      <c r="V68" s="470"/>
      <c r="W68" s="471"/>
      <c r="X68" s="472"/>
      <c r="Y68" s="443"/>
      <c r="Z68" s="351"/>
      <c r="AA68" s="352"/>
      <c r="AB68" s="470"/>
      <c r="AC68" s="471"/>
      <c r="AD68" s="472"/>
      <c r="AF68">
        <f t="shared" si="0"/>
        <v>0</v>
      </c>
      <c r="AG68">
        <f t="shared" si="1"/>
        <v>0</v>
      </c>
      <c r="AH68">
        <f t="shared" si="2"/>
        <v>0</v>
      </c>
      <c r="AI68">
        <f t="shared" si="3"/>
        <v>0</v>
      </c>
      <c r="AJ68">
        <f t="shared" si="4"/>
        <v>0</v>
      </c>
      <c r="AK68">
        <f t="shared" si="5"/>
        <v>0</v>
      </c>
      <c r="AL68">
        <f t="shared" si="6"/>
        <v>0</v>
      </c>
      <c r="AM68">
        <f t="shared" si="7"/>
        <v>0</v>
      </c>
      <c r="AN68" s="228">
        <f t="shared" si="8"/>
        <v>0</v>
      </c>
      <c r="AO68" s="2">
        <f t="shared" si="9"/>
        <v>0</v>
      </c>
      <c r="AP68" s="3" t="str">
        <f>IF(AO68=0,"",
IF(SUM($AO$48:AO68)=1,AQ68,
IF($AO$168&gt;SUM($AO$48:AO68),_xlfn.CONCAT(", ",AQ68),
IF($AO$168=SUM($AO$48:AO68),_xlfn.CONCAT(" y ",AQ68)))))</f>
        <v/>
      </c>
      <c r="AQ68" s="214">
        <v>21</v>
      </c>
      <c r="AR68">
        <f t="shared" si="10"/>
        <v>0</v>
      </c>
      <c r="AS68">
        <f t="shared" si="11"/>
        <v>0</v>
      </c>
      <c r="AT68">
        <f t="shared" si="12"/>
        <v>0</v>
      </c>
      <c r="AU68">
        <f t="shared" si="13"/>
        <v>0</v>
      </c>
      <c r="AV68">
        <f t="shared" si="14"/>
        <v>0</v>
      </c>
    </row>
    <row r="69" spans="1:48" ht="15" customHeight="1">
      <c r="A69" s="195"/>
      <c r="B69" s="14"/>
      <c r="C69" s="213" t="s">
        <v>5039</v>
      </c>
      <c r="D69" s="469" t="str">
        <f>IF(CNGE_2025_M1_Secc12_Sub1!D51="","",CNGE_2025_M1_Secc12_Sub1!D51)</f>
        <v/>
      </c>
      <c r="E69" s="326"/>
      <c r="F69" s="327"/>
      <c r="G69" s="443"/>
      <c r="H69" s="351"/>
      <c r="I69" s="352"/>
      <c r="J69" s="470"/>
      <c r="K69" s="471"/>
      <c r="L69" s="472"/>
      <c r="M69" s="443"/>
      <c r="N69" s="351"/>
      <c r="O69" s="352"/>
      <c r="P69" s="470"/>
      <c r="Q69" s="471"/>
      <c r="R69" s="472"/>
      <c r="S69" s="443"/>
      <c r="T69" s="351"/>
      <c r="U69" s="352"/>
      <c r="V69" s="470"/>
      <c r="W69" s="471"/>
      <c r="X69" s="472"/>
      <c r="Y69" s="443"/>
      <c r="Z69" s="351"/>
      <c r="AA69" s="352"/>
      <c r="AB69" s="470"/>
      <c r="AC69" s="471"/>
      <c r="AD69" s="472"/>
      <c r="AF69">
        <f t="shared" si="0"/>
        <v>0</v>
      </c>
      <c r="AG69">
        <f t="shared" si="1"/>
        <v>0</v>
      </c>
      <c r="AH69">
        <f t="shared" si="2"/>
        <v>0</v>
      </c>
      <c r="AI69">
        <f t="shared" si="3"/>
        <v>0</v>
      </c>
      <c r="AJ69">
        <f t="shared" si="4"/>
        <v>0</v>
      </c>
      <c r="AK69">
        <f t="shared" si="5"/>
        <v>0</v>
      </c>
      <c r="AL69">
        <f t="shared" si="6"/>
        <v>0</v>
      </c>
      <c r="AM69">
        <f t="shared" si="7"/>
        <v>0</v>
      </c>
      <c r="AN69" s="228">
        <f t="shared" si="8"/>
        <v>0</v>
      </c>
      <c r="AO69" s="2">
        <f t="shared" si="9"/>
        <v>0</v>
      </c>
      <c r="AP69" s="3" t="str">
        <f>IF(AO69=0,"",
IF(SUM($AO$48:AO69)=1,AQ69,
IF($AO$168&gt;SUM($AO$48:AO69),_xlfn.CONCAT(", ",AQ69),
IF($AO$168=SUM($AO$48:AO69),_xlfn.CONCAT(" y ",AQ69)))))</f>
        <v/>
      </c>
      <c r="AQ69" s="214">
        <v>22</v>
      </c>
      <c r="AR69">
        <f t="shared" si="10"/>
        <v>0</v>
      </c>
      <c r="AS69">
        <f t="shared" si="11"/>
        <v>0</v>
      </c>
      <c r="AT69">
        <f t="shared" si="12"/>
        <v>0</v>
      </c>
      <c r="AU69">
        <f t="shared" si="13"/>
        <v>0</v>
      </c>
      <c r="AV69">
        <f t="shared" si="14"/>
        <v>0</v>
      </c>
    </row>
    <row r="70" spans="1:48" ht="15" customHeight="1">
      <c r="A70" s="195"/>
      <c r="B70" s="14"/>
      <c r="C70" s="213" t="s">
        <v>5040</v>
      </c>
      <c r="D70" s="469" t="str">
        <f>IF(CNGE_2025_M1_Secc12_Sub1!D52="","",CNGE_2025_M1_Secc12_Sub1!D52)</f>
        <v/>
      </c>
      <c r="E70" s="326"/>
      <c r="F70" s="327"/>
      <c r="G70" s="443"/>
      <c r="H70" s="351"/>
      <c r="I70" s="352"/>
      <c r="J70" s="470"/>
      <c r="K70" s="471"/>
      <c r="L70" s="472"/>
      <c r="M70" s="443"/>
      <c r="N70" s="351"/>
      <c r="O70" s="352"/>
      <c r="P70" s="470"/>
      <c r="Q70" s="471"/>
      <c r="R70" s="472"/>
      <c r="S70" s="443"/>
      <c r="T70" s="351"/>
      <c r="U70" s="352"/>
      <c r="V70" s="470"/>
      <c r="W70" s="471"/>
      <c r="X70" s="472"/>
      <c r="Y70" s="443"/>
      <c r="Z70" s="351"/>
      <c r="AA70" s="352"/>
      <c r="AB70" s="470"/>
      <c r="AC70" s="471"/>
      <c r="AD70" s="472"/>
      <c r="AF70">
        <f t="shared" si="0"/>
        <v>0</v>
      </c>
      <c r="AG70">
        <f t="shared" si="1"/>
        <v>0</v>
      </c>
      <c r="AH70">
        <f t="shared" si="2"/>
        <v>0</v>
      </c>
      <c r="AI70">
        <f t="shared" si="3"/>
        <v>0</v>
      </c>
      <c r="AJ70">
        <f t="shared" si="4"/>
        <v>0</v>
      </c>
      <c r="AK70">
        <f t="shared" si="5"/>
        <v>0</v>
      </c>
      <c r="AL70">
        <f t="shared" si="6"/>
        <v>0</v>
      </c>
      <c r="AM70">
        <f t="shared" si="7"/>
        <v>0</v>
      </c>
      <c r="AN70" s="228">
        <f t="shared" si="8"/>
        <v>0</v>
      </c>
      <c r="AO70" s="2">
        <f t="shared" si="9"/>
        <v>0</v>
      </c>
      <c r="AP70" s="3" t="str">
        <f>IF(AO70=0,"",
IF(SUM($AO$48:AO70)=1,AQ70,
IF($AO$168&gt;SUM($AO$48:AO70),_xlfn.CONCAT(", ",AQ70),
IF($AO$168=SUM($AO$48:AO70),_xlfn.CONCAT(" y ",AQ70)))))</f>
        <v/>
      </c>
      <c r="AQ70" s="214">
        <v>23</v>
      </c>
      <c r="AR70">
        <f t="shared" si="10"/>
        <v>0</v>
      </c>
      <c r="AS70">
        <f t="shared" si="11"/>
        <v>0</v>
      </c>
      <c r="AT70">
        <f t="shared" si="12"/>
        <v>0</v>
      </c>
      <c r="AU70">
        <f t="shared" si="13"/>
        <v>0</v>
      </c>
      <c r="AV70">
        <f t="shared" si="14"/>
        <v>0</v>
      </c>
    </row>
    <row r="71" spans="1:48" ht="15" customHeight="1">
      <c r="A71" s="195"/>
      <c r="B71" s="14"/>
      <c r="C71" s="213" t="s">
        <v>5041</v>
      </c>
      <c r="D71" s="469" t="str">
        <f>IF(CNGE_2025_M1_Secc12_Sub1!D53="","",CNGE_2025_M1_Secc12_Sub1!D53)</f>
        <v/>
      </c>
      <c r="E71" s="326"/>
      <c r="F71" s="327"/>
      <c r="G71" s="443"/>
      <c r="H71" s="351"/>
      <c r="I71" s="352"/>
      <c r="J71" s="470"/>
      <c r="K71" s="471"/>
      <c r="L71" s="472"/>
      <c r="M71" s="443"/>
      <c r="N71" s="351"/>
      <c r="O71" s="352"/>
      <c r="P71" s="470"/>
      <c r="Q71" s="471"/>
      <c r="R71" s="472"/>
      <c r="S71" s="443"/>
      <c r="T71" s="351"/>
      <c r="U71" s="352"/>
      <c r="V71" s="470"/>
      <c r="W71" s="471"/>
      <c r="X71" s="472"/>
      <c r="Y71" s="443"/>
      <c r="Z71" s="351"/>
      <c r="AA71" s="352"/>
      <c r="AB71" s="470"/>
      <c r="AC71" s="471"/>
      <c r="AD71" s="472"/>
      <c r="AF71">
        <f t="shared" si="0"/>
        <v>0</v>
      </c>
      <c r="AG71">
        <f t="shared" si="1"/>
        <v>0</v>
      </c>
      <c r="AH71">
        <f t="shared" si="2"/>
        <v>0</v>
      </c>
      <c r="AI71">
        <f t="shared" si="3"/>
        <v>0</v>
      </c>
      <c r="AJ71">
        <f t="shared" si="4"/>
        <v>0</v>
      </c>
      <c r="AK71">
        <f t="shared" si="5"/>
        <v>0</v>
      </c>
      <c r="AL71">
        <f t="shared" si="6"/>
        <v>0</v>
      </c>
      <c r="AM71">
        <f t="shared" si="7"/>
        <v>0</v>
      </c>
      <c r="AN71" s="228">
        <f t="shared" si="8"/>
        <v>0</v>
      </c>
      <c r="AO71" s="2">
        <f t="shared" si="9"/>
        <v>0</v>
      </c>
      <c r="AP71" s="3" t="str">
        <f>IF(AO71=0,"",
IF(SUM($AO$48:AO71)=1,AQ71,
IF($AO$168&gt;SUM($AO$48:AO71),_xlfn.CONCAT(", ",AQ71),
IF($AO$168=SUM($AO$48:AO71),_xlfn.CONCAT(" y ",AQ71)))))</f>
        <v/>
      </c>
      <c r="AQ71" s="214">
        <v>24</v>
      </c>
      <c r="AR71">
        <f t="shared" si="10"/>
        <v>0</v>
      </c>
      <c r="AS71">
        <f t="shared" si="11"/>
        <v>0</v>
      </c>
      <c r="AT71">
        <f t="shared" si="12"/>
        <v>0</v>
      </c>
      <c r="AU71">
        <f t="shared" si="13"/>
        <v>0</v>
      </c>
      <c r="AV71">
        <f t="shared" si="14"/>
        <v>0</v>
      </c>
    </row>
    <row r="72" spans="1:48" ht="15" customHeight="1">
      <c r="A72" s="195"/>
      <c r="B72" s="14"/>
      <c r="C72" s="213" t="s">
        <v>5042</v>
      </c>
      <c r="D72" s="469" t="str">
        <f>IF(CNGE_2025_M1_Secc12_Sub1!D54="","",CNGE_2025_M1_Secc12_Sub1!D54)</f>
        <v/>
      </c>
      <c r="E72" s="326"/>
      <c r="F72" s="327"/>
      <c r="G72" s="443"/>
      <c r="H72" s="351"/>
      <c r="I72" s="352"/>
      <c r="J72" s="470"/>
      <c r="K72" s="471"/>
      <c r="L72" s="472"/>
      <c r="M72" s="443"/>
      <c r="N72" s="351"/>
      <c r="O72" s="352"/>
      <c r="P72" s="470"/>
      <c r="Q72" s="471"/>
      <c r="R72" s="472"/>
      <c r="S72" s="443"/>
      <c r="T72" s="351"/>
      <c r="U72" s="352"/>
      <c r="V72" s="470"/>
      <c r="W72" s="471"/>
      <c r="X72" s="472"/>
      <c r="Y72" s="443"/>
      <c r="Z72" s="351"/>
      <c r="AA72" s="352"/>
      <c r="AB72" s="470"/>
      <c r="AC72" s="471"/>
      <c r="AD72" s="472"/>
      <c r="AF72">
        <f t="shared" si="0"/>
        <v>0</v>
      </c>
      <c r="AG72">
        <f t="shared" si="1"/>
        <v>0</v>
      </c>
      <c r="AH72">
        <f t="shared" si="2"/>
        <v>0</v>
      </c>
      <c r="AI72">
        <f t="shared" si="3"/>
        <v>0</v>
      </c>
      <c r="AJ72">
        <f t="shared" si="4"/>
        <v>0</v>
      </c>
      <c r="AK72">
        <f t="shared" si="5"/>
        <v>0</v>
      </c>
      <c r="AL72">
        <f t="shared" si="6"/>
        <v>0</v>
      </c>
      <c r="AM72">
        <f t="shared" si="7"/>
        <v>0</v>
      </c>
      <c r="AN72" s="228">
        <f t="shared" si="8"/>
        <v>0</v>
      </c>
      <c r="AO72" s="2">
        <f t="shared" si="9"/>
        <v>0</v>
      </c>
      <c r="AP72" s="3" t="str">
        <f>IF(AO72=0,"",
IF(SUM($AO$48:AO72)=1,AQ72,
IF($AO$168&gt;SUM($AO$48:AO72),_xlfn.CONCAT(", ",AQ72),
IF($AO$168=SUM($AO$48:AO72),_xlfn.CONCAT(" y ",AQ72)))))</f>
        <v/>
      </c>
      <c r="AQ72" s="214">
        <v>25</v>
      </c>
      <c r="AR72">
        <f t="shared" si="10"/>
        <v>0</v>
      </c>
      <c r="AS72">
        <f t="shared" si="11"/>
        <v>0</v>
      </c>
      <c r="AT72">
        <f t="shared" si="12"/>
        <v>0</v>
      </c>
      <c r="AU72">
        <f t="shared" si="13"/>
        <v>0</v>
      </c>
      <c r="AV72">
        <f t="shared" si="14"/>
        <v>0</v>
      </c>
    </row>
    <row r="73" spans="1:48" ht="15" customHeight="1">
      <c r="A73" s="195"/>
      <c r="B73" s="14"/>
      <c r="C73" s="213" t="s">
        <v>5043</v>
      </c>
      <c r="D73" s="469" t="str">
        <f>IF(CNGE_2025_M1_Secc12_Sub1!D55="","",CNGE_2025_M1_Secc12_Sub1!D55)</f>
        <v/>
      </c>
      <c r="E73" s="326"/>
      <c r="F73" s="327"/>
      <c r="G73" s="443"/>
      <c r="H73" s="351"/>
      <c r="I73" s="352"/>
      <c r="J73" s="470"/>
      <c r="K73" s="471"/>
      <c r="L73" s="472"/>
      <c r="M73" s="443"/>
      <c r="N73" s="351"/>
      <c r="O73" s="352"/>
      <c r="P73" s="470"/>
      <c r="Q73" s="471"/>
      <c r="R73" s="472"/>
      <c r="S73" s="443"/>
      <c r="T73" s="351"/>
      <c r="U73" s="352"/>
      <c r="V73" s="470"/>
      <c r="W73" s="471"/>
      <c r="X73" s="472"/>
      <c r="Y73" s="443"/>
      <c r="Z73" s="351"/>
      <c r="AA73" s="352"/>
      <c r="AB73" s="470"/>
      <c r="AC73" s="471"/>
      <c r="AD73" s="472"/>
      <c r="AF73">
        <f t="shared" si="0"/>
        <v>0</v>
      </c>
      <c r="AG73">
        <f t="shared" si="1"/>
        <v>0</v>
      </c>
      <c r="AH73">
        <f t="shared" si="2"/>
        <v>0</v>
      </c>
      <c r="AI73">
        <f t="shared" si="3"/>
        <v>0</v>
      </c>
      <c r="AJ73">
        <f t="shared" si="4"/>
        <v>0</v>
      </c>
      <c r="AK73">
        <f t="shared" si="5"/>
        <v>0</v>
      </c>
      <c r="AL73">
        <f t="shared" si="6"/>
        <v>0</v>
      </c>
      <c r="AM73">
        <f t="shared" si="7"/>
        <v>0</v>
      </c>
      <c r="AN73" s="228">
        <f t="shared" si="8"/>
        <v>0</v>
      </c>
      <c r="AO73" s="2">
        <f t="shared" si="9"/>
        <v>0</v>
      </c>
      <c r="AP73" s="3" t="str">
        <f>IF(AO73=0,"",
IF(SUM($AO$48:AO73)=1,AQ73,
IF($AO$168&gt;SUM($AO$48:AO73),_xlfn.CONCAT(", ",AQ73),
IF($AO$168=SUM($AO$48:AO73),_xlfn.CONCAT(" y ",AQ73)))))</f>
        <v/>
      </c>
      <c r="AQ73" s="214">
        <v>26</v>
      </c>
      <c r="AR73">
        <f t="shared" si="10"/>
        <v>0</v>
      </c>
      <c r="AS73">
        <f t="shared" si="11"/>
        <v>0</v>
      </c>
      <c r="AT73">
        <f t="shared" si="12"/>
        <v>0</v>
      </c>
      <c r="AU73">
        <f t="shared" si="13"/>
        <v>0</v>
      </c>
      <c r="AV73">
        <f t="shared" si="14"/>
        <v>0</v>
      </c>
    </row>
    <row r="74" spans="1:48" ht="15" customHeight="1">
      <c r="A74" s="195"/>
      <c r="B74" s="14"/>
      <c r="C74" s="213" t="s">
        <v>5044</v>
      </c>
      <c r="D74" s="469" t="str">
        <f>IF(CNGE_2025_M1_Secc12_Sub1!D56="","",CNGE_2025_M1_Secc12_Sub1!D56)</f>
        <v/>
      </c>
      <c r="E74" s="326"/>
      <c r="F74" s="327"/>
      <c r="G74" s="443"/>
      <c r="H74" s="351"/>
      <c r="I74" s="352"/>
      <c r="J74" s="470"/>
      <c r="K74" s="471"/>
      <c r="L74" s="472"/>
      <c r="M74" s="443"/>
      <c r="N74" s="351"/>
      <c r="O74" s="352"/>
      <c r="P74" s="470"/>
      <c r="Q74" s="471"/>
      <c r="R74" s="472"/>
      <c r="S74" s="443"/>
      <c r="T74" s="351"/>
      <c r="U74" s="352"/>
      <c r="V74" s="470"/>
      <c r="W74" s="471"/>
      <c r="X74" s="472"/>
      <c r="Y74" s="443"/>
      <c r="Z74" s="351"/>
      <c r="AA74" s="352"/>
      <c r="AB74" s="470"/>
      <c r="AC74" s="471"/>
      <c r="AD74" s="472"/>
      <c r="AF74">
        <f t="shared" si="0"/>
        <v>0</v>
      </c>
      <c r="AG74">
        <f t="shared" si="1"/>
        <v>0</v>
      </c>
      <c r="AH74">
        <f t="shared" si="2"/>
        <v>0</v>
      </c>
      <c r="AI74">
        <f t="shared" si="3"/>
        <v>0</v>
      </c>
      <c r="AJ74">
        <f t="shared" si="4"/>
        <v>0</v>
      </c>
      <c r="AK74">
        <f t="shared" si="5"/>
        <v>0</v>
      </c>
      <c r="AL74">
        <f t="shared" si="6"/>
        <v>0</v>
      </c>
      <c r="AM74">
        <f t="shared" si="7"/>
        <v>0</v>
      </c>
      <c r="AN74" s="228">
        <f t="shared" si="8"/>
        <v>0</v>
      </c>
      <c r="AO74" s="2">
        <f t="shared" si="9"/>
        <v>0</v>
      </c>
      <c r="AP74" s="3" t="str">
        <f>IF(AO74=0,"",
IF(SUM($AO$48:AO74)=1,AQ74,
IF($AO$168&gt;SUM($AO$48:AO74),_xlfn.CONCAT(", ",AQ74),
IF($AO$168=SUM($AO$48:AO74),_xlfn.CONCAT(" y ",AQ74)))))</f>
        <v/>
      </c>
      <c r="AQ74" s="214">
        <v>27</v>
      </c>
      <c r="AR74">
        <f t="shared" si="10"/>
        <v>0</v>
      </c>
      <c r="AS74">
        <f t="shared" si="11"/>
        <v>0</v>
      </c>
      <c r="AT74">
        <f t="shared" si="12"/>
        <v>0</v>
      </c>
      <c r="AU74">
        <f t="shared" si="13"/>
        <v>0</v>
      </c>
      <c r="AV74">
        <f t="shared" si="14"/>
        <v>0</v>
      </c>
    </row>
    <row r="75" spans="1:48" ht="15" customHeight="1">
      <c r="A75" s="195"/>
      <c r="B75" s="14"/>
      <c r="C75" s="213" t="s">
        <v>5045</v>
      </c>
      <c r="D75" s="469" t="str">
        <f>IF(CNGE_2025_M1_Secc12_Sub1!D57="","",CNGE_2025_M1_Secc12_Sub1!D57)</f>
        <v/>
      </c>
      <c r="E75" s="326"/>
      <c r="F75" s="327"/>
      <c r="G75" s="443"/>
      <c r="H75" s="351"/>
      <c r="I75" s="352"/>
      <c r="J75" s="470"/>
      <c r="K75" s="471"/>
      <c r="L75" s="472"/>
      <c r="M75" s="443"/>
      <c r="N75" s="351"/>
      <c r="O75" s="352"/>
      <c r="P75" s="470"/>
      <c r="Q75" s="471"/>
      <c r="R75" s="472"/>
      <c r="S75" s="443"/>
      <c r="T75" s="351"/>
      <c r="U75" s="352"/>
      <c r="V75" s="470"/>
      <c r="W75" s="471"/>
      <c r="X75" s="472"/>
      <c r="Y75" s="443"/>
      <c r="Z75" s="351"/>
      <c r="AA75" s="352"/>
      <c r="AB75" s="470"/>
      <c r="AC75" s="471"/>
      <c r="AD75" s="472"/>
      <c r="AF75">
        <f t="shared" si="0"/>
        <v>0</v>
      </c>
      <c r="AG75">
        <f t="shared" si="1"/>
        <v>0</v>
      </c>
      <c r="AH75">
        <f t="shared" si="2"/>
        <v>0</v>
      </c>
      <c r="AI75">
        <f t="shared" si="3"/>
        <v>0</v>
      </c>
      <c r="AJ75">
        <f t="shared" si="4"/>
        <v>0</v>
      </c>
      <c r="AK75">
        <f t="shared" si="5"/>
        <v>0</v>
      </c>
      <c r="AL75">
        <f t="shared" si="6"/>
        <v>0</v>
      </c>
      <c r="AM75">
        <f t="shared" si="7"/>
        <v>0</v>
      </c>
      <c r="AN75" s="228">
        <f t="shared" si="8"/>
        <v>0</v>
      </c>
      <c r="AO75" s="2">
        <f t="shared" si="9"/>
        <v>0</v>
      </c>
      <c r="AP75" s="3" t="str">
        <f>IF(AO75=0,"",
IF(SUM($AO$48:AO75)=1,AQ75,
IF($AO$168&gt;SUM($AO$48:AO75),_xlfn.CONCAT(", ",AQ75),
IF($AO$168=SUM($AO$48:AO75),_xlfn.CONCAT(" y ",AQ75)))))</f>
        <v/>
      </c>
      <c r="AQ75" s="214">
        <v>28</v>
      </c>
      <c r="AR75">
        <f t="shared" si="10"/>
        <v>0</v>
      </c>
      <c r="AS75">
        <f t="shared" si="11"/>
        <v>0</v>
      </c>
      <c r="AT75">
        <f t="shared" si="12"/>
        <v>0</v>
      </c>
      <c r="AU75">
        <f t="shared" si="13"/>
        <v>0</v>
      </c>
      <c r="AV75">
        <f t="shared" si="14"/>
        <v>0</v>
      </c>
    </row>
    <row r="76" spans="1:48" ht="15" customHeight="1">
      <c r="A76" s="195"/>
      <c r="B76" s="14"/>
      <c r="C76" s="213" t="s">
        <v>5046</v>
      </c>
      <c r="D76" s="469" t="str">
        <f>IF(CNGE_2025_M1_Secc12_Sub1!D58="","",CNGE_2025_M1_Secc12_Sub1!D58)</f>
        <v/>
      </c>
      <c r="E76" s="326"/>
      <c r="F76" s="327"/>
      <c r="G76" s="443"/>
      <c r="H76" s="351"/>
      <c r="I76" s="352"/>
      <c r="J76" s="470"/>
      <c r="K76" s="471"/>
      <c r="L76" s="472"/>
      <c r="M76" s="443"/>
      <c r="N76" s="351"/>
      <c r="O76" s="352"/>
      <c r="P76" s="470"/>
      <c r="Q76" s="471"/>
      <c r="R76" s="472"/>
      <c r="S76" s="443"/>
      <c r="T76" s="351"/>
      <c r="U76" s="352"/>
      <c r="V76" s="470"/>
      <c r="W76" s="471"/>
      <c r="X76" s="472"/>
      <c r="Y76" s="443"/>
      <c r="Z76" s="351"/>
      <c r="AA76" s="352"/>
      <c r="AB76" s="470"/>
      <c r="AC76" s="471"/>
      <c r="AD76" s="472"/>
      <c r="AF76">
        <f t="shared" si="0"/>
        <v>0</v>
      </c>
      <c r="AG76">
        <f t="shared" si="1"/>
        <v>0</v>
      </c>
      <c r="AH76">
        <f t="shared" si="2"/>
        <v>0</v>
      </c>
      <c r="AI76">
        <f t="shared" si="3"/>
        <v>0</v>
      </c>
      <c r="AJ76">
        <f t="shared" si="4"/>
        <v>0</v>
      </c>
      <c r="AK76">
        <f t="shared" si="5"/>
        <v>0</v>
      </c>
      <c r="AL76">
        <f t="shared" si="6"/>
        <v>0</v>
      </c>
      <c r="AM76">
        <f t="shared" si="7"/>
        <v>0</v>
      </c>
      <c r="AN76" s="228">
        <f t="shared" si="8"/>
        <v>0</v>
      </c>
      <c r="AO76" s="2">
        <f t="shared" si="9"/>
        <v>0</v>
      </c>
      <c r="AP76" s="3" t="str">
        <f>IF(AO76=0,"",
IF(SUM($AO$48:AO76)=1,AQ76,
IF($AO$168&gt;SUM($AO$48:AO76),_xlfn.CONCAT(", ",AQ76),
IF($AO$168=SUM($AO$48:AO76),_xlfn.CONCAT(" y ",AQ76)))))</f>
        <v/>
      </c>
      <c r="AQ76" s="214">
        <v>29</v>
      </c>
      <c r="AR76">
        <f t="shared" si="10"/>
        <v>0</v>
      </c>
      <c r="AS76">
        <f t="shared" si="11"/>
        <v>0</v>
      </c>
      <c r="AT76">
        <f t="shared" si="12"/>
        <v>0</v>
      </c>
      <c r="AU76">
        <f t="shared" si="13"/>
        <v>0</v>
      </c>
      <c r="AV76">
        <f t="shared" si="14"/>
        <v>0</v>
      </c>
    </row>
    <row r="77" spans="1:48" ht="15" customHeight="1">
      <c r="A77" s="195"/>
      <c r="B77" s="14"/>
      <c r="C77" s="213" t="s">
        <v>5047</v>
      </c>
      <c r="D77" s="469" t="str">
        <f>IF(CNGE_2025_M1_Secc12_Sub1!D59="","",CNGE_2025_M1_Secc12_Sub1!D59)</f>
        <v/>
      </c>
      <c r="E77" s="326"/>
      <c r="F77" s="327"/>
      <c r="G77" s="443"/>
      <c r="H77" s="351"/>
      <c r="I77" s="352"/>
      <c r="J77" s="470"/>
      <c r="K77" s="471"/>
      <c r="L77" s="472"/>
      <c r="M77" s="443"/>
      <c r="N77" s="351"/>
      <c r="O77" s="352"/>
      <c r="P77" s="470"/>
      <c r="Q77" s="471"/>
      <c r="R77" s="472"/>
      <c r="S77" s="443"/>
      <c r="T77" s="351"/>
      <c r="U77" s="352"/>
      <c r="V77" s="470"/>
      <c r="W77" s="471"/>
      <c r="X77" s="472"/>
      <c r="Y77" s="443"/>
      <c r="Z77" s="351"/>
      <c r="AA77" s="352"/>
      <c r="AB77" s="470"/>
      <c r="AC77" s="471"/>
      <c r="AD77" s="472"/>
      <c r="AF77">
        <f t="shared" si="0"/>
        <v>0</v>
      </c>
      <c r="AG77">
        <f t="shared" si="1"/>
        <v>0</v>
      </c>
      <c r="AH77">
        <f t="shared" si="2"/>
        <v>0</v>
      </c>
      <c r="AI77">
        <f t="shared" si="3"/>
        <v>0</v>
      </c>
      <c r="AJ77">
        <f t="shared" si="4"/>
        <v>0</v>
      </c>
      <c r="AK77">
        <f t="shared" si="5"/>
        <v>0</v>
      </c>
      <c r="AL77">
        <f t="shared" si="6"/>
        <v>0</v>
      </c>
      <c r="AM77">
        <f t="shared" si="7"/>
        <v>0</v>
      </c>
      <c r="AN77" s="228">
        <f t="shared" si="8"/>
        <v>0</v>
      </c>
      <c r="AO77" s="2">
        <f t="shared" si="9"/>
        <v>0</v>
      </c>
      <c r="AP77" s="3" t="str">
        <f>IF(AO77=0,"",
IF(SUM($AO$48:AO77)=1,AQ77,
IF($AO$168&gt;SUM($AO$48:AO77),_xlfn.CONCAT(", ",AQ77),
IF($AO$168=SUM($AO$48:AO77),_xlfn.CONCAT(" y ",AQ77)))))</f>
        <v/>
      </c>
      <c r="AQ77" s="214">
        <v>30</v>
      </c>
      <c r="AR77">
        <f t="shared" si="10"/>
        <v>0</v>
      </c>
      <c r="AS77">
        <f t="shared" si="11"/>
        <v>0</v>
      </c>
      <c r="AT77">
        <f t="shared" si="12"/>
        <v>0</v>
      </c>
      <c r="AU77">
        <f t="shared" si="13"/>
        <v>0</v>
      </c>
      <c r="AV77">
        <f t="shared" si="14"/>
        <v>0</v>
      </c>
    </row>
    <row r="78" spans="1:48" ht="15" customHeight="1">
      <c r="A78" s="195"/>
      <c r="B78" s="14"/>
      <c r="C78" s="213" t="s">
        <v>5048</v>
      </c>
      <c r="D78" s="469" t="str">
        <f>IF(CNGE_2025_M1_Secc12_Sub1!D60="","",CNGE_2025_M1_Secc12_Sub1!D60)</f>
        <v/>
      </c>
      <c r="E78" s="326"/>
      <c r="F78" s="327"/>
      <c r="G78" s="443"/>
      <c r="H78" s="351"/>
      <c r="I78" s="352"/>
      <c r="J78" s="470"/>
      <c r="K78" s="471"/>
      <c r="L78" s="472"/>
      <c r="M78" s="443"/>
      <c r="N78" s="351"/>
      <c r="O78" s="352"/>
      <c r="P78" s="470"/>
      <c r="Q78" s="471"/>
      <c r="R78" s="472"/>
      <c r="S78" s="443"/>
      <c r="T78" s="351"/>
      <c r="U78" s="352"/>
      <c r="V78" s="470"/>
      <c r="W78" s="471"/>
      <c r="X78" s="472"/>
      <c r="Y78" s="443"/>
      <c r="Z78" s="351"/>
      <c r="AA78" s="352"/>
      <c r="AB78" s="470"/>
      <c r="AC78" s="471"/>
      <c r="AD78" s="472"/>
      <c r="AF78">
        <f t="shared" si="0"/>
        <v>0</v>
      </c>
      <c r="AG78">
        <f t="shared" si="1"/>
        <v>0</v>
      </c>
      <c r="AH78">
        <f t="shared" si="2"/>
        <v>0</v>
      </c>
      <c r="AI78">
        <f t="shared" si="3"/>
        <v>0</v>
      </c>
      <c r="AJ78">
        <f t="shared" si="4"/>
        <v>0</v>
      </c>
      <c r="AK78">
        <f t="shared" si="5"/>
        <v>0</v>
      </c>
      <c r="AL78">
        <f t="shared" si="6"/>
        <v>0</v>
      </c>
      <c r="AM78">
        <f t="shared" si="7"/>
        <v>0</v>
      </c>
      <c r="AN78" s="228">
        <f t="shared" si="8"/>
        <v>0</v>
      </c>
      <c r="AO78" s="2">
        <f t="shared" si="9"/>
        <v>0</v>
      </c>
      <c r="AP78" s="3" t="str">
        <f>IF(AO78=0,"",
IF(SUM($AO$48:AO78)=1,AQ78,
IF($AO$168&gt;SUM($AO$48:AO78),_xlfn.CONCAT(", ",AQ78),
IF($AO$168=SUM($AO$48:AO78),_xlfn.CONCAT(" y ",AQ78)))))</f>
        <v/>
      </c>
      <c r="AQ78" s="214">
        <v>31</v>
      </c>
      <c r="AR78">
        <f t="shared" si="10"/>
        <v>0</v>
      </c>
      <c r="AS78">
        <f t="shared" si="11"/>
        <v>0</v>
      </c>
      <c r="AT78">
        <f t="shared" si="12"/>
        <v>0</v>
      </c>
      <c r="AU78">
        <f t="shared" si="13"/>
        <v>0</v>
      </c>
      <c r="AV78">
        <f t="shared" si="14"/>
        <v>0</v>
      </c>
    </row>
    <row r="79" spans="1:48" ht="15" customHeight="1">
      <c r="A79" s="195"/>
      <c r="B79" s="14"/>
      <c r="C79" s="213" t="s">
        <v>5049</v>
      </c>
      <c r="D79" s="469" t="str">
        <f>IF(CNGE_2025_M1_Secc12_Sub1!D61="","",CNGE_2025_M1_Secc12_Sub1!D61)</f>
        <v/>
      </c>
      <c r="E79" s="326"/>
      <c r="F79" s="327"/>
      <c r="G79" s="443"/>
      <c r="H79" s="351"/>
      <c r="I79" s="352"/>
      <c r="J79" s="470"/>
      <c r="K79" s="471"/>
      <c r="L79" s="472"/>
      <c r="M79" s="443"/>
      <c r="N79" s="351"/>
      <c r="O79" s="352"/>
      <c r="P79" s="470"/>
      <c r="Q79" s="471"/>
      <c r="R79" s="472"/>
      <c r="S79" s="443"/>
      <c r="T79" s="351"/>
      <c r="U79" s="352"/>
      <c r="V79" s="470"/>
      <c r="W79" s="471"/>
      <c r="X79" s="472"/>
      <c r="Y79" s="443"/>
      <c r="Z79" s="351"/>
      <c r="AA79" s="352"/>
      <c r="AB79" s="470"/>
      <c r="AC79" s="471"/>
      <c r="AD79" s="472"/>
      <c r="AF79">
        <f t="shared" si="0"/>
        <v>0</v>
      </c>
      <c r="AG79">
        <f t="shared" si="1"/>
        <v>0</v>
      </c>
      <c r="AH79">
        <f t="shared" si="2"/>
        <v>0</v>
      </c>
      <c r="AI79">
        <f t="shared" si="3"/>
        <v>0</v>
      </c>
      <c r="AJ79">
        <f t="shared" si="4"/>
        <v>0</v>
      </c>
      <c r="AK79">
        <f t="shared" si="5"/>
        <v>0</v>
      </c>
      <c r="AL79">
        <f t="shared" si="6"/>
        <v>0</v>
      </c>
      <c r="AM79">
        <f t="shared" si="7"/>
        <v>0</v>
      </c>
      <c r="AN79" s="228">
        <f t="shared" si="8"/>
        <v>0</v>
      </c>
      <c r="AO79" s="2">
        <f t="shared" si="9"/>
        <v>0</v>
      </c>
      <c r="AP79" s="3" t="str">
        <f>IF(AO79=0,"",
IF(SUM($AO$48:AO79)=1,AQ79,
IF($AO$168&gt;SUM($AO$48:AO79),_xlfn.CONCAT(", ",AQ79),
IF($AO$168=SUM($AO$48:AO79),_xlfn.CONCAT(" y ",AQ79)))))</f>
        <v/>
      </c>
      <c r="AQ79" s="214">
        <v>32</v>
      </c>
      <c r="AR79">
        <f t="shared" si="10"/>
        <v>0</v>
      </c>
      <c r="AS79">
        <f t="shared" si="11"/>
        <v>0</v>
      </c>
      <c r="AT79">
        <f t="shared" si="12"/>
        <v>0</v>
      </c>
      <c r="AU79">
        <f t="shared" si="13"/>
        <v>0</v>
      </c>
      <c r="AV79">
        <f t="shared" si="14"/>
        <v>0</v>
      </c>
    </row>
    <row r="80" spans="1:48" ht="15" customHeight="1">
      <c r="A80" s="195"/>
      <c r="B80" s="14"/>
      <c r="C80" s="213" t="s">
        <v>5050</v>
      </c>
      <c r="D80" s="469" t="str">
        <f>IF(CNGE_2025_M1_Secc12_Sub1!D62="","",CNGE_2025_M1_Secc12_Sub1!D62)</f>
        <v/>
      </c>
      <c r="E80" s="326"/>
      <c r="F80" s="327"/>
      <c r="G80" s="443"/>
      <c r="H80" s="351"/>
      <c r="I80" s="352"/>
      <c r="J80" s="470"/>
      <c r="K80" s="471"/>
      <c r="L80" s="472"/>
      <c r="M80" s="443"/>
      <c r="N80" s="351"/>
      <c r="O80" s="352"/>
      <c r="P80" s="470"/>
      <c r="Q80" s="471"/>
      <c r="R80" s="472"/>
      <c r="S80" s="443"/>
      <c r="T80" s="351"/>
      <c r="U80" s="352"/>
      <c r="V80" s="470"/>
      <c r="W80" s="471"/>
      <c r="X80" s="472"/>
      <c r="Y80" s="443"/>
      <c r="Z80" s="351"/>
      <c r="AA80" s="352"/>
      <c r="AB80" s="470"/>
      <c r="AC80" s="471"/>
      <c r="AD80" s="472"/>
      <c r="AF80">
        <f t="shared" si="0"/>
        <v>0</v>
      </c>
      <c r="AG80">
        <f t="shared" si="1"/>
        <v>0</v>
      </c>
      <c r="AH80">
        <f t="shared" si="2"/>
        <v>0</v>
      </c>
      <c r="AI80">
        <f t="shared" si="3"/>
        <v>0</v>
      </c>
      <c r="AJ80">
        <f t="shared" si="4"/>
        <v>0</v>
      </c>
      <c r="AK80">
        <f t="shared" si="5"/>
        <v>0</v>
      </c>
      <c r="AL80">
        <f t="shared" si="6"/>
        <v>0</v>
      </c>
      <c r="AM80">
        <f t="shared" si="7"/>
        <v>0</v>
      </c>
      <c r="AN80" s="228">
        <f t="shared" si="8"/>
        <v>0</v>
      </c>
      <c r="AO80" s="2">
        <f t="shared" si="9"/>
        <v>0</v>
      </c>
      <c r="AP80" s="3" t="str">
        <f>IF(AO80=0,"",
IF(SUM($AO$48:AO80)=1,AQ80,
IF($AO$168&gt;SUM($AO$48:AO80),_xlfn.CONCAT(", ",AQ80),
IF($AO$168=SUM($AO$48:AO80),_xlfn.CONCAT(" y ",AQ80)))))</f>
        <v/>
      </c>
      <c r="AQ80" s="214">
        <v>33</v>
      </c>
      <c r="AR80">
        <f t="shared" si="10"/>
        <v>0</v>
      </c>
      <c r="AS80">
        <f t="shared" si="11"/>
        <v>0</v>
      </c>
      <c r="AT80">
        <f t="shared" si="12"/>
        <v>0</v>
      </c>
      <c r="AU80">
        <f t="shared" si="13"/>
        <v>0</v>
      </c>
      <c r="AV80">
        <f t="shared" si="14"/>
        <v>0</v>
      </c>
    </row>
    <row r="81" spans="1:48" ht="15" customHeight="1">
      <c r="A81" s="195"/>
      <c r="B81" s="14"/>
      <c r="C81" s="213" t="s">
        <v>5051</v>
      </c>
      <c r="D81" s="469" t="str">
        <f>IF(CNGE_2025_M1_Secc12_Sub1!D63="","",CNGE_2025_M1_Secc12_Sub1!D63)</f>
        <v/>
      </c>
      <c r="E81" s="326"/>
      <c r="F81" s="327"/>
      <c r="G81" s="443"/>
      <c r="H81" s="351"/>
      <c r="I81" s="352"/>
      <c r="J81" s="470"/>
      <c r="K81" s="471"/>
      <c r="L81" s="472"/>
      <c r="M81" s="443"/>
      <c r="N81" s="351"/>
      <c r="O81" s="352"/>
      <c r="P81" s="470"/>
      <c r="Q81" s="471"/>
      <c r="R81" s="472"/>
      <c r="S81" s="443"/>
      <c r="T81" s="351"/>
      <c r="U81" s="352"/>
      <c r="V81" s="470"/>
      <c r="W81" s="471"/>
      <c r="X81" s="472"/>
      <c r="Y81" s="443"/>
      <c r="Z81" s="351"/>
      <c r="AA81" s="352"/>
      <c r="AB81" s="470"/>
      <c r="AC81" s="471"/>
      <c r="AD81" s="472"/>
      <c r="AF81">
        <f t="shared" si="0"/>
        <v>0</v>
      </c>
      <c r="AG81">
        <f t="shared" si="1"/>
        <v>0</v>
      </c>
      <c r="AH81">
        <f t="shared" si="2"/>
        <v>0</v>
      </c>
      <c r="AI81">
        <f t="shared" si="3"/>
        <v>0</v>
      </c>
      <c r="AJ81">
        <f t="shared" si="4"/>
        <v>0</v>
      </c>
      <c r="AK81">
        <f t="shared" si="5"/>
        <v>0</v>
      </c>
      <c r="AL81">
        <f t="shared" si="6"/>
        <v>0</v>
      </c>
      <c r="AM81">
        <f t="shared" si="7"/>
        <v>0</v>
      </c>
      <c r="AN81" s="228">
        <f t="shared" si="8"/>
        <v>0</v>
      </c>
      <c r="AO81" s="2">
        <f t="shared" si="9"/>
        <v>0</v>
      </c>
      <c r="AP81" s="3" t="str">
        <f>IF(AO81=0,"",
IF(SUM($AO$48:AO81)=1,AQ81,
IF($AO$168&gt;SUM($AO$48:AO81),_xlfn.CONCAT(", ",AQ81),
IF($AO$168=SUM($AO$48:AO81),_xlfn.CONCAT(" y ",AQ81)))))</f>
        <v/>
      </c>
      <c r="AQ81" s="214">
        <v>34</v>
      </c>
      <c r="AR81">
        <f t="shared" si="10"/>
        <v>0</v>
      </c>
      <c r="AS81">
        <f t="shared" si="11"/>
        <v>0</v>
      </c>
      <c r="AT81">
        <f t="shared" si="12"/>
        <v>0</v>
      </c>
      <c r="AU81">
        <f t="shared" si="13"/>
        <v>0</v>
      </c>
      <c r="AV81">
        <f t="shared" si="14"/>
        <v>0</v>
      </c>
    </row>
    <row r="82" spans="1:48" ht="15" customHeight="1">
      <c r="A82" s="195"/>
      <c r="B82" s="14"/>
      <c r="C82" s="213" t="s">
        <v>5052</v>
      </c>
      <c r="D82" s="469" t="str">
        <f>IF(CNGE_2025_M1_Secc12_Sub1!D64="","",CNGE_2025_M1_Secc12_Sub1!D64)</f>
        <v/>
      </c>
      <c r="E82" s="326"/>
      <c r="F82" s="327"/>
      <c r="G82" s="443"/>
      <c r="H82" s="351"/>
      <c r="I82" s="352"/>
      <c r="J82" s="470"/>
      <c r="K82" s="471"/>
      <c r="L82" s="472"/>
      <c r="M82" s="443"/>
      <c r="N82" s="351"/>
      <c r="O82" s="352"/>
      <c r="P82" s="470"/>
      <c r="Q82" s="471"/>
      <c r="R82" s="472"/>
      <c r="S82" s="443"/>
      <c r="T82" s="351"/>
      <c r="U82" s="352"/>
      <c r="V82" s="470"/>
      <c r="W82" s="471"/>
      <c r="X82" s="472"/>
      <c r="Y82" s="443"/>
      <c r="Z82" s="351"/>
      <c r="AA82" s="352"/>
      <c r="AB82" s="470"/>
      <c r="AC82" s="471"/>
      <c r="AD82" s="472"/>
      <c r="AF82">
        <f t="shared" si="0"/>
        <v>0</v>
      </c>
      <c r="AG82">
        <f t="shared" si="1"/>
        <v>0</v>
      </c>
      <c r="AH82">
        <f t="shared" si="2"/>
        <v>0</v>
      </c>
      <c r="AI82">
        <f t="shared" si="3"/>
        <v>0</v>
      </c>
      <c r="AJ82">
        <f t="shared" si="4"/>
        <v>0</v>
      </c>
      <c r="AK82">
        <f t="shared" si="5"/>
        <v>0</v>
      </c>
      <c r="AL82">
        <f t="shared" si="6"/>
        <v>0</v>
      </c>
      <c r="AM82">
        <f t="shared" si="7"/>
        <v>0</v>
      </c>
      <c r="AN82" s="228">
        <f t="shared" si="8"/>
        <v>0</v>
      </c>
      <c r="AO82" s="2">
        <f t="shared" si="9"/>
        <v>0</v>
      </c>
      <c r="AP82" s="3" t="str">
        <f>IF(AO82=0,"",
IF(SUM($AO$48:AO82)=1,AQ82,
IF($AO$168&gt;SUM($AO$48:AO82),_xlfn.CONCAT(", ",AQ82),
IF($AO$168=SUM($AO$48:AO82),_xlfn.CONCAT(" y ",AQ82)))))</f>
        <v/>
      </c>
      <c r="AQ82" s="214">
        <v>35</v>
      </c>
      <c r="AR82">
        <f t="shared" si="10"/>
        <v>0</v>
      </c>
      <c r="AS82">
        <f t="shared" si="11"/>
        <v>0</v>
      </c>
      <c r="AT82">
        <f t="shared" si="12"/>
        <v>0</v>
      </c>
      <c r="AU82">
        <f t="shared" si="13"/>
        <v>0</v>
      </c>
      <c r="AV82">
        <f t="shared" si="14"/>
        <v>0</v>
      </c>
    </row>
    <row r="83" spans="1:48" ht="15" customHeight="1">
      <c r="A83" s="195"/>
      <c r="B83" s="14"/>
      <c r="C83" s="213" t="s">
        <v>5082</v>
      </c>
      <c r="D83" s="469" t="str">
        <f>IF(CNGE_2025_M1_Secc12_Sub1!D65="","",CNGE_2025_M1_Secc12_Sub1!D65)</f>
        <v/>
      </c>
      <c r="E83" s="326"/>
      <c r="F83" s="327"/>
      <c r="G83" s="443"/>
      <c r="H83" s="351"/>
      <c r="I83" s="352"/>
      <c r="J83" s="470"/>
      <c r="K83" s="471"/>
      <c r="L83" s="472"/>
      <c r="M83" s="443"/>
      <c r="N83" s="351"/>
      <c r="O83" s="352"/>
      <c r="P83" s="470"/>
      <c r="Q83" s="471"/>
      <c r="R83" s="472"/>
      <c r="S83" s="443"/>
      <c r="T83" s="351"/>
      <c r="U83" s="352"/>
      <c r="V83" s="470"/>
      <c r="W83" s="471"/>
      <c r="X83" s="472"/>
      <c r="Y83" s="443"/>
      <c r="Z83" s="351"/>
      <c r="AA83" s="352"/>
      <c r="AB83" s="470"/>
      <c r="AC83" s="471"/>
      <c r="AD83" s="472"/>
      <c r="AF83">
        <f t="shared" si="0"/>
        <v>0</v>
      </c>
      <c r="AG83">
        <f t="shared" si="1"/>
        <v>0</v>
      </c>
      <c r="AH83">
        <f t="shared" si="2"/>
        <v>0</v>
      </c>
      <c r="AI83">
        <f t="shared" si="3"/>
        <v>0</v>
      </c>
      <c r="AJ83">
        <f t="shared" si="4"/>
        <v>0</v>
      </c>
      <c r="AK83">
        <f t="shared" si="5"/>
        <v>0</v>
      </c>
      <c r="AL83">
        <f t="shared" si="6"/>
        <v>0</v>
      </c>
      <c r="AM83">
        <f t="shared" si="7"/>
        <v>0</v>
      </c>
      <c r="AN83" s="228">
        <f t="shared" si="8"/>
        <v>0</v>
      </c>
      <c r="AO83" s="2">
        <f t="shared" si="9"/>
        <v>0</v>
      </c>
      <c r="AP83" s="3" t="str">
        <f>IF(AO83=0,"",
IF(SUM($AO$48:AO83)=1,AQ83,
IF($AO$168&gt;SUM($AO$48:AO83),_xlfn.CONCAT(", ",AQ83),
IF($AO$168=SUM($AO$48:AO83),_xlfn.CONCAT(" y ",AQ83)))))</f>
        <v/>
      </c>
      <c r="AQ83" s="214">
        <v>36</v>
      </c>
      <c r="AR83">
        <f t="shared" si="10"/>
        <v>0</v>
      </c>
      <c r="AS83">
        <f t="shared" si="11"/>
        <v>0</v>
      </c>
      <c r="AT83">
        <f t="shared" si="12"/>
        <v>0</v>
      </c>
      <c r="AU83">
        <f t="shared" si="13"/>
        <v>0</v>
      </c>
      <c r="AV83">
        <f t="shared" si="14"/>
        <v>0</v>
      </c>
    </row>
    <row r="84" spans="1:48" ht="15" customHeight="1">
      <c r="A84" s="195"/>
      <c r="B84" s="14"/>
      <c r="C84" s="213" t="s">
        <v>5083</v>
      </c>
      <c r="D84" s="469" t="str">
        <f>IF(CNGE_2025_M1_Secc12_Sub1!D66="","",CNGE_2025_M1_Secc12_Sub1!D66)</f>
        <v/>
      </c>
      <c r="E84" s="326"/>
      <c r="F84" s="327"/>
      <c r="G84" s="443"/>
      <c r="H84" s="351"/>
      <c r="I84" s="352"/>
      <c r="J84" s="470"/>
      <c r="K84" s="471"/>
      <c r="L84" s="472"/>
      <c r="M84" s="443"/>
      <c r="N84" s="351"/>
      <c r="O84" s="352"/>
      <c r="P84" s="470"/>
      <c r="Q84" s="471"/>
      <c r="R84" s="472"/>
      <c r="S84" s="443"/>
      <c r="T84" s="351"/>
      <c r="U84" s="352"/>
      <c r="V84" s="470"/>
      <c r="W84" s="471"/>
      <c r="X84" s="472"/>
      <c r="Y84" s="443"/>
      <c r="Z84" s="351"/>
      <c r="AA84" s="352"/>
      <c r="AB84" s="470"/>
      <c r="AC84" s="471"/>
      <c r="AD84" s="472"/>
      <c r="AF84">
        <f t="shared" si="0"/>
        <v>0</v>
      </c>
      <c r="AG84">
        <f t="shared" si="1"/>
        <v>0</v>
      </c>
      <c r="AH84">
        <f t="shared" si="2"/>
        <v>0</v>
      </c>
      <c r="AI84">
        <f t="shared" si="3"/>
        <v>0</v>
      </c>
      <c r="AJ84">
        <f t="shared" si="4"/>
        <v>0</v>
      </c>
      <c r="AK84">
        <f t="shared" si="5"/>
        <v>0</v>
      </c>
      <c r="AL84">
        <f t="shared" si="6"/>
        <v>0</v>
      </c>
      <c r="AM84">
        <f t="shared" si="7"/>
        <v>0</v>
      </c>
      <c r="AN84" s="228">
        <f t="shared" si="8"/>
        <v>0</v>
      </c>
      <c r="AO84" s="2">
        <f t="shared" si="9"/>
        <v>0</v>
      </c>
      <c r="AP84" s="3" t="str">
        <f>IF(AO84=0,"",
IF(SUM($AO$48:AO84)=1,AQ84,
IF($AO$168&gt;SUM($AO$48:AO84),_xlfn.CONCAT(", ",AQ84),
IF($AO$168=SUM($AO$48:AO84),_xlfn.CONCAT(" y ",AQ84)))))</f>
        <v/>
      </c>
      <c r="AQ84" s="214">
        <v>37</v>
      </c>
      <c r="AR84">
        <f t="shared" si="10"/>
        <v>0</v>
      </c>
      <c r="AS84">
        <f t="shared" si="11"/>
        <v>0</v>
      </c>
      <c r="AT84">
        <f t="shared" si="12"/>
        <v>0</v>
      </c>
      <c r="AU84">
        <f t="shared" si="13"/>
        <v>0</v>
      </c>
      <c r="AV84">
        <f t="shared" si="14"/>
        <v>0</v>
      </c>
    </row>
    <row r="85" spans="1:48" ht="15" customHeight="1">
      <c r="A85" s="195"/>
      <c r="B85" s="14"/>
      <c r="C85" s="213" t="s">
        <v>5084</v>
      </c>
      <c r="D85" s="469" t="str">
        <f>IF(CNGE_2025_M1_Secc12_Sub1!D67="","",CNGE_2025_M1_Secc12_Sub1!D67)</f>
        <v/>
      </c>
      <c r="E85" s="326"/>
      <c r="F85" s="327"/>
      <c r="G85" s="443"/>
      <c r="H85" s="351"/>
      <c r="I85" s="352"/>
      <c r="J85" s="470"/>
      <c r="K85" s="471"/>
      <c r="L85" s="472"/>
      <c r="M85" s="443"/>
      <c r="N85" s="351"/>
      <c r="O85" s="352"/>
      <c r="P85" s="470"/>
      <c r="Q85" s="471"/>
      <c r="R85" s="472"/>
      <c r="S85" s="443"/>
      <c r="T85" s="351"/>
      <c r="U85" s="352"/>
      <c r="V85" s="470"/>
      <c r="W85" s="471"/>
      <c r="X85" s="472"/>
      <c r="Y85" s="443"/>
      <c r="Z85" s="351"/>
      <c r="AA85" s="352"/>
      <c r="AB85" s="470"/>
      <c r="AC85" s="471"/>
      <c r="AD85" s="472"/>
      <c r="AF85">
        <f t="shared" si="0"/>
        <v>0</v>
      </c>
      <c r="AG85">
        <f t="shared" si="1"/>
        <v>0</v>
      </c>
      <c r="AH85">
        <f t="shared" si="2"/>
        <v>0</v>
      </c>
      <c r="AI85">
        <f t="shared" si="3"/>
        <v>0</v>
      </c>
      <c r="AJ85">
        <f t="shared" si="4"/>
        <v>0</v>
      </c>
      <c r="AK85">
        <f t="shared" si="5"/>
        <v>0</v>
      </c>
      <c r="AL85">
        <f t="shared" si="6"/>
        <v>0</v>
      </c>
      <c r="AM85">
        <f t="shared" si="7"/>
        <v>0</v>
      </c>
      <c r="AN85" s="228">
        <f t="shared" si="8"/>
        <v>0</v>
      </c>
      <c r="AO85" s="2">
        <f t="shared" si="9"/>
        <v>0</v>
      </c>
      <c r="AP85" s="3" t="str">
        <f>IF(AO85=0,"",
IF(SUM($AO$48:AO85)=1,AQ85,
IF($AO$168&gt;SUM($AO$48:AO85),_xlfn.CONCAT(", ",AQ85),
IF($AO$168=SUM($AO$48:AO85),_xlfn.CONCAT(" y ",AQ85)))))</f>
        <v/>
      </c>
      <c r="AQ85" s="214">
        <v>38</v>
      </c>
      <c r="AR85">
        <f t="shared" si="10"/>
        <v>0</v>
      </c>
      <c r="AS85">
        <f t="shared" si="11"/>
        <v>0</v>
      </c>
      <c r="AT85">
        <f t="shared" si="12"/>
        <v>0</v>
      </c>
      <c r="AU85">
        <f t="shared" si="13"/>
        <v>0</v>
      </c>
      <c r="AV85">
        <f t="shared" si="14"/>
        <v>0</v>
      </c>
    </row>
    <row r="86" spans="1:48" ht="15" customHeight="1">
      <c r="A86" s="195"/>
      <c r="B86" s="14"/>
      <c r="C86" s="213" t="s">
        <v>5085</v>
      </c>
      <c r="D86" s="469" t="str">
        <f>IF(CNGE_2025_M1_Secc12_Sub1!D68="","",CNGE_2025_M1_Secc12_Sub1!D68)</f>
        <v/>
      </c>
      <c r="E86" s="326"/>
      <c r="F86" s="327"/>
      <c r="G86" s="443"/>
      <c r="H86" s="351"/>
      <c r="I86" s="352"/>
      <c r="J86" s="470"/>
      <c r="K86" s="471"/>
      <c r="L86" s="472"/>
      <c r="M86" s="443"/>
      <c r="N86" s="351"/>
      <c r="O86" s="352"/>
      <c r="P86" s="470"/>
      <c r="Q86" s="471"/>
      <c r="R86" s="472"/>
      <c r="S86" s="443"/>
      <c r="T86" s="351"/>
      <c r="U86" s="352"/>
      <c r="V86" s="470"/>
      <c r="W86" s="471"/>
      <c r="X86" s="472"/>
      <c r="Y86" s="443"/>
      <c r="Z86" s="351"/>
      <c r="AA86" s="352"/>
      <c r="AB86" s="470"/>
      <c r="AC86" s="471"/>
      <c r="AD86" s="472"/>
      <c r="AF86">
        <f t="shared" si="0"/>
        <v>0</v>
      </c>
      <c r="AG86">
        <f t="shared" si="1"/>
        <v>0</v>
      </c>
      <c r="AH86">
        <f t="shared" si="2"/>
        <v>0</v>
      </c>
      <c r="AI86">
        <f t="shared" si="3"/>
        <v>0</v>
      </c>
      <c r="AJ86">
        <f t="shared" si="4"/>
        <v>0</v>
      </c>
      <c r="AK86">
        <f t="shared" si="5"/>
        <v>0</v>
      </c>
      <c r="AL86">
        <f t="shared" si="6"/>
        <v>0</v>
      </c>
      <c r="AM86">
        <f t="shared" si="7"/>
        <v>0</v>
      </c>
      <c r="AN86" s="228">
        <f t="shared" si="8"/>
        <v>0</v>
      </c>
      <c r="AO86" s="2">
        <f t="shared" si="9"/>
        <v>0</v>
      </c>
      <c r="AP86" s="3" t="str">
        <f>IF(AO86=0,"",
IF(SUM($AO$48:AO86)=1,AQ86,
IF($AO$168&gt;SUM($AO$48:AO86),_xlfn.CONCAT(", ",AQ86),
IF($AO$168=SUM($AO$48:AO86),_xlfn.CONCAT(" y ",AQ86)))))</f>
        <v/>
      </c>
      <c r="AQ86" s="214">
        <v>39</v>
      </c>
      <c r="AR86">
        <f t="shared" si="10"/>
        <v>0</v>
      </c>
      <c r="AS86">
        <f t="shared" si="11"/>
        <v>0</v>
      </c>
      <c r="AT86">
        <f t="shared" si="12"/>
        <v>0</v>
      </c>
      <c r="AU86">
        <f t="shared" si="13"/>
        <v>0</v>
      </c>
      <c r="AV86">
        <f t="shared" si="14"/>
        <v>0</v>
      </c>
    </row>
    <row r="87" spans="1:48" ht="15" customHeight="1">
      <c r="A87" s="195"/>
      <c r="B87" s="14"/>
      <c r="C87" s="213" t="s">
        <v>5086</v>
      </c>
      <c r="D87" s="469" t="str">
        <f>IF(CNGE_2025_M1_Secc12_Sub1!D69="","",CNGE_2025_M1_Secc12_Sub1!D69)</f>
        <v/>
      </c>
      <c r="E87" s="326"/>
      <c r="F87" s="327"/>
      <c r="G87" s="443"/>
      <c r="H87" s="351"/>
      <c r="I87" s="352"/>
      <c r="J87" s="470"/>
      <c r="K87" s="471"/>
      <c r="L87" s="472"/>
      <c r="M87" s="443"/>
      <c r="N87" s="351"/>
      <c r="O87" s="352"/>
      <c r="P87" s="470"/>
      <c r="Q87" s="471"/>
      <c r="R87" s="472"/>
      <c r="S87" s="443"/>
      <c r="T87" s="351"/>
      <c r="U87" s="352"/>
      <c r="V87" s="470"/>
      <c r="W87" s="471"/>
      <c r="X87" s="472"/>
      <c r="Y87" s="443"/>
      <c r="Z87" s="351"/>
      <c r="AA87" s="352"/>
      <c r="AB87" s="470"/>
      <c r="AC87" s="471"/>
      <c r="AD87" s="472"/>
      <c r="AF87">
        <f t="shared" si="0"/>
        <v>0</v>
      </c>
      <c r="AG87">
        <f t="shared" si="1"/>
        <v>0</v>
      </c>
      <c r="AH87">
        <f t="shared" si="2"/>
        <v>0</v>
      </c>
      <c r="AI87">
        <f t="shared" si="3"/>
        <v>0</v>
      </c>
      <c r="AJ87">
        <f t="shared" si="4"/>
        <v>0</v>
      </c>
      <c r="AK87">
        <f t="shared" si="5"/>
        <v>0</v>
      </c>
      <c r="AL87">
        <f t="shared" si="6"/>
        <v>0</v>
      </c>
      <c r="AM87">
        <f t="shared" si="7"/>
        <v>0</v>
      </c>
      <c r="AN87" s="228">
        <f t="shared" si="8"/>
        <v>0</v>
      </c>
      <c r="AO87" s="2">
        <f t="shared" si="9"/>
        <v>0</v>
      </c>
      <c r="AP87" s="3" t="str">
        <f>IF(AO87=0,"",
IF(SUM($AO$48:AO87)=1,AQ87,
IF($AO$168&gt;SUM($AO$48:AO87),_xlfn.CONCAT(", ",AQ87),
IF($AO$168=SUM($AO$48:AO87),_xlfn.CONCAT(" y ",AQ87)))))</f>
        <v/>
      </c>
      <c r="AQ87" s="214">
        <v>40</v>
      </c>
      <c r="AR87">
        <f t="shared" si="10"/>
        <v>0</v>
      </c>
      <c r="AS87">
        <f t="shared" si="11"/>
        <v>0</v>
      </c>
      <c r="AT87">
        <f t="shared" si="12"/>
        <v>0</v>
      </c>
      <c r="AU87">
        <f t="shared" si="13"/>
        <v>0</v>
      </c>
      <c r="AV87">
        <f t="shared" si="14"/>
        <v>0</v>
      </c>
    </row>
    <row r="88" spans="1:48" ht="15" customHeight="1">
      <c r="A88" s="195"/>
      <c r="B88" s="14"/>
      <c r="C88" s="213" t="s">
        <v>5087</v>
      </c>
      <c r="D88" s="469" t="str">
        <f>IF(CNGE_2025_M1_Secc12_Sub1!D70="","",CNGE_2025_M1_Secc12_Sub1!D70)</f>
        <v/>
      </c>
      <c r="E88" s="326"/>
      <c r="F88" s="327"/>
      <c r="G88" s="443"/>
      <c r="H88" s="351"/>
      <c r="I88" s="352"/>
      <c r="J88" s="470"/>
      <c r="K88" s="471"/>
      <c r="L88" s="472"/>
      <c r="M88" s="443"/>
      <c r="N88" s="351"/>
      <c r="O88" s="352"/>
      <c r="P88" s="470"/>
      <c r="Q88" s="471"/>
      <c r="R88" s="472"/>
      <c r="S88" s="443"/>
      <c r="T88" s="351"/>
      <c r="U88" s="352"/>
      <c r="V88" s="470"/>
      <c r="W88" s="471"/>
      <c r="X88" s="472"/>
      <c r="Y88" s="443"/>
      <c r="Z88" s="351"/>
      <c r="AA88" s="352"/>
      <c r="AB88" s="470"/>
      <c r="AC88" s="471"/>
      <c r="AD88" s="472"/>
      <c r="AF88">
        <f t="shared" si="0"/>
        <v>0</v>
      </c>
      <c r="AG88">
        <f t="shared" si="1"/>
        <v>0</v>
      </c>
      <c r="AH88">
        <f t="shared" si="2"/>
        <v>0</v>
      </c>
      <c r="AI88">
        <f t="shared" si="3"/>
        <v>0</v>
      </c>
      <c r="AJ88">
        <f t="shared" si="4"/>
        <v>0</v>
      </c>
      <c r="AK88">
        <f t="shared" si="5"/>
        <v>0</v>
      </c>
      <c r="AL88">
        <f t="shared" si="6"/>
        <v>0</v>
      </c>
      <c r="AM88">
        <f t="shared" si="7"/>
        <v>0</v>
      </c>
      <c r="AN88" s="228">
        <f t="shared" si="8"/>
        <v>0</v>
      </c>
      <c r="AO88" s="2">
        <f t="shared" si="9"/>
        <v>0</v>
      </c>
      <c r="AP88" s="3" t="str">
        <f>IF(AO88=0,"",
IF(SUM($AO$48:AO88)=1,AQ88,
IF($AO$168&gt;SUM($AO$48:AO88),_xlfn.CONCAT(", ",AQ88),
IF($AO$168=SUM($AO$48:AO88),_xlfn.CONCAT(" y ",AQ88)))))</f>
        <v/>
      </c>
      <c r="AQ88" s="214">
        <v>41</v>
      </c>
      <c r="AR88">
        <f t="shared" si="10"/>
        <v>0</v>
      </c>
      <c r="AS88">
        <f t="shared" si="11"/>
        <v>0</v>
      </c>
      <c r="AT88">
        <f t="shared" si="12"/>
        <v>0</v>
      </c>
      <c r="AU88">
        <f t="shared" si="13"/>
        <v>0</v>
      </c>
      <c r="AV88">
        <f t="shared" si="14"/>
        <v>0</v>
      </c>
    </row>
    <row r="89" spans="1:48" ht="15" customHeight="1">
      <c r="A89" s="195"/>
      <c r="B89" s="14"/>
      <c r="C89" s="213" t="s">
        <v>5088</v>
      </c>
      <c r="D89" s="469" t="str">
        <f>IF(CNGE_2025_M1_Secc12_Sub1!D71="","",CNGE_2025_M1_Secc12_Sub1!D71)</f>
        <v/>
      </c>
      <c r="E89" s="326"/>
      <c r="F89" s="327"/>
      <c r="G89" s="443"/>
      <c r="H89" s="351"/>
      <c r="I89" s="352"/>
      <c r="J89" s="470"/>
      <c r="K89" s="471"/>
      <c r="L89" s="472"/>
      <c r="M89" s="443"/>
      <c r="N89" s="351"/>
      <c r="O89" s="352"/>
      <c r="P89" s="470"/>
      <c r="Q89" s="471"/>
      <c r="R89" s="472"/>
      <c r="S89" s="443"/>
      <c r="T89" s="351"/>
      <c r="U89" s="352"/>
      <c r="V89" s="470"/>
      <c r="W89" s="471"/>
      <c r="X89" s="472"/>
      <c r="Y89" s="443"/>
      <c r="Z89" s="351"/>
      <c r="AA89" s="352"/>
      <c r="AB89" s="470"/>
      <c r="AC89" s="471"/>
      <c r="AD89" s="472"/>
      <c r="AF89">
        <f t="shared" si="0"/>
        <v>0</v>
      </c>
      <c r="AG89">
        <f t="shared" si="1"/>
        <v>0</v>
      </c>
      <c r="AH89">
        <f t="shared" si="2"/>
        <v>0</v>
      </c>
      <c r="AI89">
        <f t="shared" si="3"/>
        <v>0</v>
      </c>
      <c r="AJ89">
        <f t="shared" si="4"/>
        <v>0</v>
      </c>
      <c r="AK89">
        <f t="shared" si="5"/>
        <v>0</v>
      </c>
      <c r="AL89">
        <f t="shared" si="6"/>
        <v>0</v>
      </c>
      <c r="AM89">
        <f t="shared" si="7"/>
        <v>0</v>
      </c>
      <c r="AN89" s="228">
        <f t="shared" si="8"/>
        <v>0</v>
      </c>
      <c r="AO89" s="2">
        <f t="shared" si="9"/>
        <v>0</v>
      </c>
      <c r="AP89" s="3" t="str">
        <f>IF(AO89=0,"",
IF(SUM($AO$48:AO89)=1,AQ89,
IF($AO$168&gt;SUM($AO$48:AO89),_xlfn.CONCAT(", ",AQ89),
IF($AO$168=SUM($AO$48:AO89),_xlfn.CONCAT(" y ",AQ89)))))</f>
        <v/>
      </c>
      <c r="AQ89" s="214">
        <v>42</v>
      </c>
      <c r="AR89">
        <f t="shared" si="10"/>
        <v>0</v>
      </c>
      <c r="AS89">
        <f t="shared" si="11"/>
        <v>0</v>
      </c>
      <c r="AT89">
        <f t="shared" si="12"/>
        <v>0</v>
      </c>
      <c r="AU89">
        <f t="shared" si="13"/>
        <v>0</v>
      </c>
      <c r="AV89">
        <f t="shared" si="14"/>
        <v>0</v>
      </c>
    </row>
    <row r="90" spans="1:48" ht="15" customHeight="1">
      <c r="A90" s="195"/>
      <c r="B90" s="14"/>
      <c r="C90" s="213" t="s">
        <v>5089</v>
      </c>
      <c r="D90" s="469" t="str">
        <f>IF(CNGE_2025_M1_Secc12_Sub1!D72="","",CNGE_2025_M1_Secc12_Sub1!D72)</f>
        <v/>
      </c>
      <c r="E90" s="326"/>
      <c r="F90" s="327"/>
      <c r="G90" s="443"/>
      <c r="H90" s="351"/>
      <c r="I90" s="352"/>
      <c r="J90" s="470"/>
      <c r="K90" s="471"/>
      <c r="L90" s="472"/>
      <c r="M90" s="443"/>
      <c r="N90" s="351"/>
      <c r="O90" s="352"/>
      <c r="P90" s="470"/>
      <c r="Q90" s="471"/>
      <c r="R90" s="472"/>
      <c r="S90" s="443"/>
      <c r="T90" s="351"/>
      <c r="U90" s="352"/>
      <c r="V90" s="470"/>
      <c r="W90" s="471"/>
      <c r="X90" s="472"/>
      <c r="Y90" s="443"/>
      <c r="Z90" s="351"/>
      <c r="AA90" s="352"/>
      <c r="AB90" s="470"/>
      <c r="AC90" s="471"/>
      <c r="AD90" s="472"/>
      <c r="AF90">
        <f t="shared" si="0"/>
        <v>0</v>
      </c>
      <c r="AG90">
        <f t="shared" si="1"/>
        <v>0</v>
      </c>
      <c r="AH90">
        <f t="shared" si="2"/>
        <v>0</v>
      </c>
      <c r="AI90">
        <f t="shared" si="3"/>
        <v>0</v>
      </c>
      <c r="AJ90">
        <f t="shared" si="4"/>
        <v>0</v>
      </c>
      <c r="AK90">
        <f t="shared" si="5"/>
        <v>0</v>
      </c>
      <c r="AL90">
        <f t="shared" si="6"/>
        <v>0</v>
      </c>
      <c r="AM90">
        <f t="shared" si="7"/>
        <v>0</v>
      </c>
      <c r="AN90" s="228">
        <f t="shared" si="8"/>
        <v>0</v>
      </c>
      <c r="AO90" s="2">
        <f t="shared" si="9"/>
        <v>0</v>
      </c>
      <c r="AP90" s="3" t="str">
        <f>IF(AO90=0,"",
IF(SUM($AO$48:AO90)=1,AQ90,
IF($AO$168&gt;SUM($AO$48:AO90),_xlfn.CONCAT(", ",AQ90),
IF($AO$168=SUM($AO$48:AO90),_xlfn.CONCAT(" y ",AQ90)))))</f>
        <v/>
      </c>
      <c r="AQ90" s="214">
        <v>43</v>
      </c>
      <c r="AR90">
        <f t="shared" si="10"/>
        <v>0</v>
      </c>
      <c r="AS90">
        <f t="shared" si="11"/>
        <v>0</v>
      </c>
      <c r="AT90">
        <f t="shared" si="12"/>
        <v>0</v>
      </c>
      <c r="AU90">
        <f t="shared" si="13"/>
        <v>0</v>
      </c>
      <c r="AV90">
        <f t="shared" si="14"/>
        <v>0</v>
      </c>
    </row>
    <row r="91" spans="1:48" ht="15" customHeight="1">
      <c r="A91" s="195"/>
      <c r="B91" s="14"/>
      <c r="C91" s="213" t="s">
        <v>5090</v>
      </c>
      <c r="D91" s="469" t="str">
        <f>IF(CNGE_2025_M1_Secc12_Sub1!D73="","",CNGE_2025_M1_Secc12_Sub1!D73)</f>
        <v/>
      </c>
      <c r="E91" s="326"/>
      <c r="F91" s="327"/>
      <c r="G91" s="443"/>
      <c r="H91" s="351"/>
      <c r="I91" s="352"/>
      <c r="J91" s="470"/>
      <c r="K91" s="471"/>
      <c r="L91" s="472"/>
      <c r="M91" s="443"/>
      <c r="N91" s="351"/>
      <c r="O91" s="352"/>
      <c r="P91" s="470"/>
      <c r="Q91" s="471"/>
      <c r="R91" s="472"/>
      <c r="S91" s="443"/>
      <c r="T91" s="351"/>
      <c r="U91" s="352"/>
      <c r="V91" s="470"/>
      <c r="W91" s="471"/>
      <c r="X91" s="472"/>
      <c r="Y91" s="443"/>
      <c r="Z91" s="351"/>
      <c r="AA91" s="352"/>
      <c r="AB91" s="470"/>
      <c r="AC91" s="471"/>
      <c r="AD91" s="472"/>
      <c r="AF91">
        <f t="shared" si="0"/>
        <v>0</v>
      </c>
      <c r="AG91">
        <f t="shared" si="1"/>
        <v>0</v>
      </c>
      <c r="AH91">
        <f t="shared" si="2"/>
        <v>0</v>
      </c>
      <c r="AI91">
        <f t="shared" si="3"/>
        <v>0</v>
      </c>
      <c r="AJ91">
        <f t="shared" si="4"/>
        <v>0</v>
      </c>
      <c r="AK91">
        <f t="shared" si="5"/>
        <v>0</v>
      </c>
      <c r="AL91">
        <f t="shared" si="6"/>
        <v>0</v>
      </c>
      <c r="AM91">
        <f t="shared" si="7"/>
        <v>0</v>
      </c>
      <c r="AN91" s="228">
        <f t="shared" si="8"/>
        <v>0</v>
      </c>
      <c r="AO91" s="2">
        <f t="shared" si="9"/>
        <v>0</v>
      </c>
      <c r="AP91" s="3" t="str">
        <f>IF(AO91=0,"",
IF(SUM($AO$48:AO91)=1,AQ91,
IF($AO$168&gt;SUM($AO$48:AO91),_xlfn.CONCAT(", ",AQ91),
IF($AO$168=SUM($AO$48:AO91),_xlfn.CONCAT(" y ",AQ91)))))</f>
        <v/>
      </c>
      <c r="AQ91" s="214">
        <v>44</v>
      </c>
      <c r="AR91">
        <f t="shared" si="10"/>
        <v>0</v>
      </c>
      <c r="AS91">
        <f t="shared" si="11"/>
        <v>0</v>
      </c>
      <c r="AT91">
        <f t="shared" si="12"/>
        <v>0</v>
      </c>
      <c r="AU91">
        <f t="shared" si="13"/>
        <v>0</v>
      </c>
      <c r="AV91">
        <f t="shared" si="14"/>
        <v>0</v>
      </c>
    </row>
    <row r="92" spans="1:48" ht="15" customHeight="1">
      <c r="A92" s="195"/>
      <c r="B92" s="14"/>
      <c r="C92" s="213" t="s">
        <v>5091</v>
      </c>
      <c r="D92" s="469" t="str">
        <f>IF(CNGE_2025_M1_Secc12_Sub1!D74="","",CNGE_2025_M1_Secc12_Sub1!D74)</f>
        <v/>
      </c>
      <c r="E92" s="326"/>
      <c r="F92" s="327"/>
      <c r="G92" s="443"/>
      <c r="H92" s="351"/>
      <c r="I92" s="352"/>
      <c r="J92" s="470"/>
      <c r="K92" s="471"/>
      <c r="L92" s="472"/>
      <c r="M92" s="443"/>
      <c r="N92" s="351"/>
      <c r="O92" s="352"/>
      <c r="P92" s="470"/>
      <c r="Q92" s="471"/>
      <c r="R92" s="472"/>
      <c r="S92" s="443"/>
      <c r="T92" s="351"/>
      <c r="U92" s="352"/>
      <c r="V92" s="470"/>
      <c r="W92" s="471"/>
      <c r="X92" s="472"/>
      <c r="Y92" s="443"/>
      <c r="Z92" s="351"/>
      <c r="AA92" s="352"/>
      <c r="AB92" s="470"/>
      <c r="AC92" s="471"/>
      <c r="AD92" s="472"/>
      <c r="AF92">
        <f t="shared" si="0"/>
        <v>0</v>
      </c>
      <c r="AG92">
        <f t="shared" si="1"/>
        <v>0</v>
      </c>
      <c r="AH92">
        <f t="shared" si="2"/>
        <v>0</v>
      </c>
      <c r="AI92">
        <f t="shared" si="3"/>
        <v>0</v>
      </c>
      <c r="AJ92">
        <f t="shared" si="4"/>
        <v>0</v>
      </c>
      <c r="AK92">
        <f t="shared" si="5"/>
        <v>0</v>
      </c>
      <c r="AL92">
        <f t="shared" si="6"/>
        <v>0</v>
      </c>
      <c r="AM92">
        <f t="shared" si="7"/>
        <v>0</v>
      </c>
      <c r="AN92" s="228">
        <f t="shared" si="8"/>
        <v>0</v>
      </c>
      <c r="AO92" s="2">
        <f t="shared" si="9"/>
        <v>0</v>
      </c>
      <c r="AP92" s="3" t="str">
        <f>IF(AO92=0,"",
IF(SUM($AO$48:AO92)=1,AQ92,
IF($AO$168&gt;SUM($AO$48:AO92),_xlfn.CONCAT(", ",AQ92),
IF($AO$168=SUM($AO$48:AO92),_xlfn.CONCAT(" y ",AQ92)))))</f>
        <v/>
      </c>
      <c r="AQ92" s="214">
        <v>45</v>
      </c>
      <c r="AR92">
        <f t="shared" si="10"/>
        <v>0</v>
      </c>
      <c r="AS92">
        <f t="shared" si="11"/>
        <v>0</v>
      </c>
      <c r="AT92">
        <f t="shared" si="12"/>
        <v>0</v>
      </c>
      <c r="AU92">
        <f t="shared" si="13"/>
        <v>0</v>
      </c>
      <c r="AV92">
        <f t="shared" si="14"/>
        <v>0</v>
      </c>
    </row>
    <row r="93" spans="1:48" ht="15" customHeight="1">
      <c r="A93" s="195"/>
      <c r="B93" s="14"/>
      <c r="C93" s="213" t="s">
        <v>5092</v>
      </c>
      <c r="D93" s="469" t="str">
        <f>IF(CNGE_2025_M1_Secc12_Sub1!D75="","",CNGE_2025_M1_Secc12_Sub1!D75)</f>
        <v/>
      </c>
      <c r="E93" s="326"/>
      <c r="F93" s="327"/>
      <c r="G93" s="443"/>
      <c r="H93" s="351"/>
      <c r="I93" s="352"/>
      <c r="J93" s="470"/>
      <c r="K93" s="471"/>
      <c r="L93" s="472"/>
      <c r="M93" s="443"/>
      <c r="N93" s="351"/>
      <c r="O93" s="352"/>
      <c r="P93" s="470"/>
      <c r="Q93" s="471"/>
      <c r="R93" s="472"/>
      <c r="S93" s="443"/>
      <c r="T93" s="351"/>
      <c r="U93" s="352"/>
      <c r="V93" s="470"/>
      <c r="W93" s="471"/>
      <c r="X93" s="472"/>
      <c r="Y93" s="443"/>
      <c r="Z93" s="351"/>
      <c r="AA93" s="352"/>
      <c r="AB93" s="470"/>
      <c r="AC93" s="471"/>
      <c r="AD93" s="472"/>
      <c r="AF93">
        <f t="shared" si="0"/>
        <v>0</v>
      </c>
      <c r="AG93">
        <f t="shared" si="1"/>
        <v>0</v>
      </c>
      <c r="AH93">
        <f t="shared" si="2"/>
        <v>0</v>
      </c>
      <c r="AI93">
        <f t="shared" si="3"/>
        <v>0</v>
      </c>
      <c r="AJ93">
        <f t="shared" si="4"/>
        <v>0</v>
      </c>
      <c r="AK93">
        <f t="shared" si="5"/>
        <v>0</v>
      </c>
      <c r="AL93">
        <f t="shared" si="6"/>
        <v>0</v>
      </c>
      <c r="AM93">
        <f t="shared" si="7"/>
        <v>0</v>
      </c>
      <c r="AN93" s="228">
        <f t="shared" si="8"/>
        <v>0</v>
      </c>
      <c r="AO93" s="2">
        <f t="shared" si="9"/>
        <v>0</v>
      </c>
      <c r="AP93" s="3" t="str">
        <f>IF(AO93=0,"",
IF(SUM($AO$48:AO93)=1,AQ93,
IF($AO$168&gt;SUM($AO$48:AO93),_xlfn.CONCAT(", ",AQ93),
IF($AO$168=SUM($AO$48:AO93),_xlfn.CONCAT(" y ",AQ93)))))</f>
        <v/>
      </c>
      <c r="AQ93" s="214">
        <v>46</v>
      </c>
      <c r="AR93">
        <f t="shared" si="10"/>
        <v>0</v>
      </c>
      <c r="AS93">
        <f t="shared" si="11"/>
        <v>0</v>
      </c>
      <c r="AT93">
        <f t="shared" si="12"/>
        <v>0</v>
      </c>
      <c r="AU93">
        <f t="shared" si="13"/>
        <v>0</v>
      </c>
      <c r="AV93">
        <f t="shared" si="14"/>
        <v>0</v>
      </c>
    </row>
    <row r="94" spans="1:48" ht="15" customHeight="1">
      <c r="A94" s="195"/>
      <c r="B94" s="14"/>
      <c r="C94" s="213" t="s">
        <v>5093</v>
      </c>
      <c r="D94" s="469" t="str">
        <f>IF(CNGE_2025_M1_Secc12_Sub1!D76="","",CNGE_2025_M1_Secc12_Sub1!D76)</f>
        <v/>
      </c>
      <c r="E94" s="326"/>
      <c r="F94" s="327"/>
      <c r="G94" s="443"/>
      <c r="H94" s="351"/>
      <c r="I94" s="352"/>
      <c r="J94" s="470"/>
      <c r="K94" s="471"/>
      <c r="L94" s="472"/>
      <c r="M94" s="443"/>
      <c r="N94" s="351"/>
      <c r="O94" s="352"/>
      <c r="P94" s="470"/>
      <c r="Q94" s="471"/>
      <c r="R94" s="472"/>
      <c r="S94" s="443"/>
      <c r="T94" s="351"/>
      <c r="U94" s="352"/>
      <c r="V94" s="470"/>
      <c r="W94" s="471"/>
      <c r="X94" s="472"/>
      <c r="Y94" s="443"/>
      <c r="Z94" s="351"/>
      <c r="AA94" s="352"/>
      <c r="AB94" s="470"/>
      <c r="AC94" s="471"/>
      <c r="AD94" s="472"/>
      <c r="AF94">
        <f t="shared" si="0"/>
        <v>0</v>
      </c>
      <c r="AG94">
        <f t="shared" si="1"/>
        <v>0</v>
      </c>
      <c r="AH94">
        <f t="shared" si="2"/>
        <v>0</v>
      </c>
      <c r="AI94">
        <f t="shared" si="3"/>
        <v>0</v>
      </c>
      <c r="AJ94">
        <f t="shared" si="4"/>
        <v>0</v>
      </c>
      <c r="AK94">
        <f t="shared" si="5"/>
        <v>0</v>
      </c>
      <c r="AL94">
        <f t="shared" si="6"/>
        <v>0</v>
      </c>
      <c r="AM94">
        <f t="shared" si="7"/>
        <v>0</v>
      </c>
      <c r="AN94" s="228">
        <f t="shared" si="8"/>
        <v>0</v>
      </c>
      <c r="AO94" s="2">
        <f t="shared" si="9"/>
        <v>0</v>
      </c>
      <c r="AP94" s="3" t="str">
        <f>IF(AO94=0,"",
IF(SUM($AO$48:AO94)=1,AQ94,
IF($AO$168&gt;SUM($AO$48:AO94),_xlfn.CONCAT(", ",AQ94),
IF($AO$168=SUM($AO$48:AO94),_xlfn.CONCAT(" y ",AQ94)))))</f>
        <v/>
      </c>
      <c r="AQ94" s="214">
        <v>47</v>
      </c>
      <c r="AR94">
        <f t="shared" si="10"/>
        <v>0</v>
      </c>
      <c r="AS94">
        <f t="shared" si="11"/>
        <v>0</v>
      </c>
      <c r="AT94">
        <f t="shared" si="12"/>
        <v>0</v>
      </c>
      <c r="AU94">
        <f t="shared" si="13"/>
        <v>0</v>
      </c>
      <c r="AV94">
        <f t="shared" si="14"/>
        <v>0</v>
      </c>
    </row>
    <row r="95" spans="1:48" ht="15" customHeight="1">
      <c r="A95" s="195"/>
      <c r="B95" s="14"/>
      <c r="C95" s="213" t="s">
        <v>5094</v>
      </c>
      <c r="D95" s="469" t="str">
        <f>IF(CNGE_2025_M1_Secc12_Sub1!D77="","",CNGE_2025_M1_Secc12_Sub1!D77)</f>
        <v/>
      </c>
      <c r="E95" s="326"/>
      <c r="F95" s="327"/>
      <c r="G95" s="443"/>
      <c r="H95" s="351"/>
      <c r="I95" s="352"/>
      <c r="J95" s="470"/>
      <c r="K95" s="471"/>
      <c r="L95" s="472"/>
      <c r="M95" s="443"/>
      <c r="N95" s="351"/>
      <c r="O95" s="352"/>
      <c r="P95" s="470"/>
      <c r="Q95" s="471"/>
      <c r="R95" s="472"/>
      <c r="S95" s="443"/>
      <c r="T95" s="351"/>
      <c r="U95" s="352"/>
      <c r="V95" s="470"/>
      <c r="W95" s="471"/>
      <c r="X95" s="472"/>
      <c r="Y95" s="443"/>
      <c r="Z95" s="351"/>
      <c r="AA95" s="352"/>
      <c r="AB95" s="470"/>
      <c r="AC95" s="471"/>
      <c r="AD95" s="472"/>
      <c r="AF95">
        <f t="shared" si="0"/>
        <v>0</v>
      </c>
      <c r="AG95">
        <f t="shared" si="1"/>
        <v>0</v>
      </c>
      <c r="AH95">
        <f t="shared" si="2"/>
        <v>0</v>
      </c>
      <c r="AI95">
        <f t="shared" si="3"/>
        <v>0</v>
      </c>
      <c r="AJ95">
        <f t="shared" si="4"/>
        <v>0</v>
      </c>
      <c r="AK95">
        <f t="shared" si="5"/>
        <v>0</v>
      </c>
      <c r="AL95">
        <f t="shared" si="6"/>
        <v>0</v>
      </c>
      <c r="AM95">
        <f t="shared" si="7"/>
        <v>0</v>
      </c>
      <c r="AN95" s="228">
        <f t="shared" si="8"/>
        <v>0</v>
      </c>
      <c r="AO95" s="2">
        <f t="shared" si="9"/>
        <v>0</v>
      </c>
      <c r="AP95" s="3" t="str">
        <f>IF(AO95=0,"",
IF(SUM($AO$48:AO95)=1,AQ95,
IF($AO$168&gt;SUM($AO$48:AO95),_xlfn.CONCAT(", ",AQ95),
IF($AO$168=SUM($AO$48:AO95),_xlfn.CONCAT(" y ",AQ95)))))</f>
        <v/>
      </c>
      <c r="AQ95" s="214">
        <v>48</v>
      </c>
      <c r="AR95">
        <f t="shared" si="10"/>
        <v>0</v>
      </c>
      <c r="AS95">
        <f t="shared" si="11"/>
        <v>0</v>
      </c>
      <c r="AT95">
        <f t="shared" si="12"/>
        <v>0</v>
      </c>
      <c r="AU95">
        <f t="shared" si="13"/>
        <v>0</v>
      </c>
      <c r="AV95">
        <f t="shared" si="14"/>
        <v>0</v>
      </c>
    </row>
    <row r="96" spans="1:48" ht="15" customHeight="1">
      <c r="A96" s="195"/>
      <c r="B96" s="14"/>
      <c r="C96" s="213" t="s">
        <v>5095</v>
      </c>
      <c r="D96" s="469" t="str">
        <f>IF(CNGE_2025_M1_Secc12_Sub1!D78="","",CNGE_2025_M1_Secc12_Sub1!D78)</f>
        <v/>
      </c>
      <c r="E96" s="326"/>
      <c r="F96" s="327"/>
      <c r="G96" s="443"/>
      <c r="H96" s="351"/>
      <c r="I96" s="352"/>
      <c r="J96" s="470"/>
      <c r="K96" s="471"/>
      <c r="L96" s="472"/>
      <c r="M96" s="443"/>
      <c r="N96" s="351"/>
      <c r="O96" s="352"/>
      <c r="P96" s="470"/>
      <c r="Q96" s="471"/>
      <c r="R96" s="472"/>
      <c r="S96" s="443"/>
      <c r="T96" s="351"/>
      <c r="U96" s="352"/>
      <c r="V96" s="470"/>
      <c r="W96" s="471"/>
      <c r="X96" s="472"/>
      <c r="Y96" s="443"/>
      <c r="Z96" s="351"/>
      <c r="AA96" s="352"/>
      <c r="AB96" s="470"/>
      <c r="AC96" s="471"/>
      <c r="AD96" s="472"/>
      <c r="AF96">
        <f t="shared" si="0"/>
        <v>0</v>
      </c>
      <c r="AG96">
        <f t="shared" si="1"/>
        <v>0</v>
      </c>
      <c r="AH96">
        <f t="shared" si="2"/>
        <v>0</v>
      </c>
      <c r="AI96">
        <f t="shared" si="3"/>
        <v>0</v>
      </c>
      <c r="AJ96">
        <f t="shared" si="4"/>
        <v>0</v>
      </c>
      <c r="AK96">
        <f t="shared" si="5"/>
        <v>0</v>
      </c>
      <c r="AL96">
        <f t="shared" si="6"/>
        <v>0</v>
      </c>
      <c r="AM96">
        <f t="shared" si="7"/>
        <v>0</v>
      </c>
      <c r="AN96" s="228">
        <f t="shared" si="8"/>
        <v>0</v>
      </c>
      <c r="AO96" s="2">
        <f t="shared" si="9"/>
        <v>0</v>
      </c>
      <c r="AP96" s="3" t="str">
        <f>IF(AO96=0,"",
IF(SUM($AO$48:AO96)=1,AQ96,
IF($AO$168&gt;SUM($AO$48:AO96),_xlfn.CONCAT(", ",AQ96),
IF($AO$168=SUM($AO$48:AO96),_xlfn.CONCAT(" y ",AQ96)))))</f>
        <v/>
      </c>
      <c r="AQ96" s="214">
        <v>49</v>
      </c>
      <c r="AR96">
        <f t="shared" si="10"/>
        <v>0</v>
      </c>
      <c r="AS96">
        <f t="shared" si="11"/>
        <v>0</v>
      </c>
      <c r="AT96">
        <f t="shared" si="12"/>
        <v>0</v>
      </c>
      <c r="AU96">
        <f t="shared" si="13"/>
        <v>0</v>
      </c>
      <c r="AV96">
        <f t="shared" si="14"/>
        <v>0</v>
      </c>
    </row>
    <row r="97" spans="1:48" ht="15" customHeight="1">
      <c r="A97" s="195"/>
      <c r="B97" s="14"/>
      <c r="C97" s="213" t="s">
        <v>5096</v>
      </c>
      <c r="D97" s="469" t="str">
        <f>IF(CNGE_2025_M1_Secc12_Sub1!D79="","",CNGE_2025_M1_Secc12_Sub1!D79)</f>
        <v/>
      </c>
      <c r="E97" s="326"/>
      <c r="F97" s="327"/>
      <c r="G97" s="443"/>
      <c r="H97" s="351"/>
      <c r="I97" s="352"/>
      <c r="J97" s="470"/>
      <c r="K97" s="471"/>
      <c r="L97" s="472"/>
      <c r="M97" s="443"/>
      <c r="N97" s="351"/>
      <c r="O97" s="352"/>
      <c r="P97" s="470"/>
      <c r="Q97" s="471"/>
      <c r="R97" s="472"/>
      <c r="S97" s="443"/>
      <c r="T97" s="351"/>
      <c r="U97" s="352"/>
      <c r="V97" s="470"/>
      <c r="W97" s="471"/>
      <c r="X97" s="472"/>
      <c r="Y97" s="443"/>
      <c r="Z97" s="351"/>
      <c r="AA97" s="352"/>
      <c r="AB97" s="470"/>
      <c r="AC97" s="471"/>
      <c r="AD97" s="472"/>
      <c r="AF97">
        <f t="shared" si="0"/>
        <v>0</v>
      </c>
      <c r="AG97">
        <f t="shared" si="1"/>
        <v>0</v>
      </c>
      <c r="AH97">
        <f t="shared" si="2"/>
        <v>0</v>
      </c>
      <c r="AI97">
        <f t="shared" si="3"/>
        <v>0</v>
      </c>
      <c r="AJ97">
        <f t="shared" si="4"/>
        <v>0</v>
      </c>
      <c r="AK97">
        <f t="shared" si="5"/>
        <v>0</v>
      </c>
      <c r="AL97">
        <f t="shared" si="6"/>
        <v>0</v>
      </c>
      <c r="AM97">
        <f t="shared" si="7"/>
        <v>0</v>
      </c>
      <c r="AN97" s="228">
        <f t="shared" si="8"/>
        <v>0</v>
      </c>
      <c r="AO97" s="2">
        <f t="shared" si="9"/>
        <v>0</v>
      </c>
      <c r="AP97" s="3" t="str">
        <f>IF(AO97=0,"",
IF(SUM($AO$48:AO97)=1,AQ97,
IF($AO$168&gt;SUM($AO$48:AO97),_xlfn.CONCAT(", ",AQ97),
IF($AO$168=SUM($AO$48:AO97),_xlfn.CONCAT(" y ",AQ97)))))</f>
        <v/>
      </c>
      <c r="AQ97" s="214">
        <v>50</v>
      </c>
      <c r="AR97">
        <f t="shared" si="10"/>
        <v>0</v>
      </c>
      <c r="AS97">
        <f t="shared" si="11"/>
        <v>0</v>
      </c>
      <c r="AT97">
        <f t="shared" si="12"/>
        <v>0</v>
      </c>
      <c r="AU97">
        <f t="shared" si="13"/>
        <v>0</v>
      </c>
      <c r="AV97">
        <f t="shared" si="14"/>
        <v>0</v>
      </c>
    </row>
    <row r="98" spans="1:48" ht="15" customHeight="1">
      <c r="A98" s="195"/>
      <c r="B98" s="14"/>
      <c r="C98" s="213" t="s">
        <v>5097</v>
      </c>
      <c r="D98" s="469" t="str">
        <f>IF(CNGE_2025_M1_Secc12_Sub1!D80="","",CNGE_2025_M1_Secc12_Sub1!D80)</f>
        <v/>
      </c>
      <c r="E98" s="326"/>
      <c r="F98" s="327"/>
      <c r="G98" s="443"/>
      <c r="H98" s="351"/>
      <c r="I98" s="352"/>
      <c r="J98" s="470"/>
      <c r="K98" s="471"/>
      <c r="L98" s="472"/>
      <c r="M98" s="443"/>
      <c r="N98" s="351"/>
      <c r="O98" s="352"/>
      <c r="P98" s="470"/>
      <c r="Q98" s="471"/>
      <c r="R98" s="472"/>
      <c r="S98" s="443"/>
      <c r="T98" s="351"/>
      <c r="U98" s="352"/>
      <c r="V98" s="470"/>
      <c r="W98" s="471"/>
      <c r="X98" s="472"/>
      <c r="Y98" s="443"/>
      <c r="Z98" s="351"/>
      <c r="AA98" s="352"/>
      <c r="AB98" s="470"/>
      <c r="AC98" s="471"/>
      <c r="AD98" s="472"/>
      <c r="AF98">
        <f t="shared" si="0"/>
        <v>0</v>
      </c>
      <c r="AG98">
        <f t="shared" si="1"/>
        <v>0</v>
      </c>
      <c r="AH98">
        <f t="shared" si="2"/>
        <v>0</v>
      </c>
      <c r="AI98">
        <f t="shared" si="3"/>
        <v>0</v>
      </c>
      <c r="AJ98">
        <f t="shared" si="4"/>
        <v>0</v>
      </c>
      <c r="AK98">
        <f t="shared" si="5"/>
        <v>0</v>
      </c>
      <c r="AL98">
        <f t="shared" si="6"/>
        <v>0</v>
      </c>
      <c r="AM98">
        <f t="shared" si="7"/>
        <v>0</v>
      </c>
      <c r="AN98" s="228">
        <f t="shared" si="8"/>
        <v>0</v>
      </c>
      <c r="AO98" s="2">
        <f t="shared" si="9"/>
        <v>0</v>
      </c>
      <c r="AP98" s="3" t="str">
        <f>IF(AO98=0,"",
IF(SUM($AO$48:AO98)=1,AQ98,
IF($AO$168&gt;SUM($AO$48:AO98),_xlfn.CONCAT(", ",AQ98),
IF($AO$168=SUM($AO$48:AO98),_xlfn.CONCAT(" y ",AQ98)))))</f>
        <v/>
      </c>
      <c r="AQ98" s="214">
        <v>51</v>
      </c>
      <c r="AR98">
        <f t="shared" si="10"/>
        <v>0</v>
      </c>
      <c r="AS98">
        <f t="shared" si="11"/>
        <v>0</v>
      </c>
      <c r="AT98">
        <f t="shared" si="12"/>
        <v>0</v>
      </c>
      <c r="AU98">
        <f t="shared" si="13"/>
        <v>0</v>
      </c>
      <c r="AV98">
        <f t="shared" si="14"/>
        <v>0</v>
      </c>
    </row>
    <row r="99" spans="1:48" ht="15" customHeight="1">
      <c r="A99" s="195"/>
      <c r="B99" s="14"/>
      <c r="C99" s="213" t="s">
        <v>5098</v>
      </c>
      <c r="D99" s="469" t="str">
        <f>IF(CNGE_2025_M1_Secc12_Sub1!D81="","",CNGE_2025_M1_Secc12_Sub1!D81)</f>
        <v/>
      </c>
      <c r="E99" s="326"/>
      <c r="F99" s="327"/>
      <c r="G99" s="443"/>
      <c r="H99" s="351"/>
      <c r="I99" s="352"/>
      <c r="J99" s="470"/>
      <c r="K99" s="471"/>
      <c r="L99" s="472"/>
      <c r="M99" s="443"/>
      <c r="N99" s="351"/>
      <c r="O99" s="352"/>
      <c r="P99" s="470"/>
      <c r="Q99" s="471"/>
      <c r="R99" s="472"/>
      <c r="S99" s="443"/>
      <c r="T99" s="351"/>
      <c r="U99" s="352"/>
      <c r="V99" s="470"/>
      <c r="W99" s="471"/>
      <c r="X99" s="472"/>
      <c r="Y99" s="443"/>
      <c r="Z99" s="351"/>
      <c r="AA99" s="352"/>
      <c r="AB99" s="470"/>
      <c r="AC99" s="471"/>
      <c r="AD99" s="472"/>
      <c r="AF99">
        <f t="shared" si="0"/>
        <v>0</v>
      </c>
      <c r="AG99">
        <f t="shared" si="1"/>
        <v>0</v>
      </c>
      <c r="AH99">
        <f t="shared" si="2"/>
        <v>0</v>
      </c>
      <c r="AI99">
        <f t="shared" si="3"/>
        <v>0</v>
      </c>
      <c r="AJ99">
        <f t="shared" si="4"/>
        <v>0</v>
      </c>
      <c r="AK99">
        <f t="shared" si="5"/>
        <v>0</v>
      </c>
      <c r="AL99">
        <f t="shared" si="6"/>
        <v>0</v>
      </c>
      <c r="AM99">
        <f t="shared" si="7"/>
        <v>0</v>
      </c>
      <c r="AN99" s="228">
        <f t="shared" si="8"/>
        <v>0</v>
      </c>
      <c r="AO99" s="2">
        <f t="shared" si="9"/>
        <v>0</v>
      </c>
      <c r="AP99" s="3" t="str">
        <f>IF(AO99=0,"",
IF(SUM($AO$48:AO99)=1,AQ99,
IF($AO$168&gt;SUM($AO$48:AO99),_xlfn.CONCAT(", ",AQ99),
IF($AO$168=SUM($AO$48:AO99),_xlfn.CONCAT(" y ",AQ99)))))</f>
        <v/>
      </c>
      <c r="AQ99" s="214">
        <v>52</v>
      </c>
      <c r="AR99">
        <f t="shared" si="10"/>
        <v>0</v>
      </c>
      <c r="AS99">
        <f t="shared" si="11"/>
        <v>0</v>
      </c>
      <c r="AT99">
        <f t="shared" si="12"/>
        <v>0</v>
      </c>
      <c r="AU99">
        <f t="shared" si="13"/>
        <v>0</v>
      </c>
      <c r="AV99">
        <f t="shared" si="14"/>
        <v>0</v>
      </c>
    </row>
    <row r="100" spans="1:48" ht="15" customHeight="1">
      <c r="A100" s="195"/>
      <c r="B100" s="14"/>
      <c r="C100" s="213" t="s">
        <v>5099</v>
      </c>
      <c r="D100" s="469" t="str">
        <f>IF(CNGE_2025_M1_Secc12_Sub1!D82="","",CNGE_2025_M1_Secc12_Sub1!D82)</f>
        <v/>
      </c>
      <c r="E100" s="326"/>
      <c r="F100" s="327"/>
      <c r="G100" s="443"/>
      <c r="H100" s="351"/>
      <c r="I100" s="352"/>
      <c r="J100" s="470"/>
      <c r="K100" s="471"/>
      <c r="L100" s="472"/>
      <c r="M100" s="443"/>
      <c r="N100" s="351"/>
      <c r="O100" s="352"/>
      <c r="P100" s="470"/>
      <c r="Q100" s="471"/>
      <c r="R100" s="472"/>
      <c r="S100" s="443"/>
      <c r="T100" s="351"/>
      <c r="U100" s="352"/>
      <c r="V100" s="470"/>
      <c r="W100" s="471"/>
      <c r="X100" s="472"/>
      <c r="Y100" s="443"/>
      <c r="Z100" s="351"/>
      <c r="AA100" s="352"/>
      <c r="AB100" s="470"/>
      <c r="AC100" s="471"/>
      <c r="AD100" s="472"/>
      <c r="AF100">
        <f t="shared" si="0"/>
        <v>0</v>
      </c>
      <c r="AG100">
        <f t="shared" si="1"/>
        <v>0</v>
      </c>
      <c r="AH100">
        <f t="shared" si="2"/>
        <v>0</v>
      </c>
      <c r="AI100">
        <f t="shared" si="3"/>
        <v>0</v>
      </c>
      <c r="AJ100">
        <f t="shared" si="4"/>
        <v>0</v>
      </c>
      <c r="AK100">
        <f t="shared" si="5"/>
        <v>0</v>
      </c>
      <c r="AL100">
        <f t="shared" si="6"/>
        <v>0</v>
      </c>
      <c r="AM100">
        <f t="shared" si="7"/>
        <v>0</v>
      </c>
      <c r="AN100" s="228">
        <f t="shared" si="8"/>
        <v>0</v>
      </c>
      <c r="AO100" s="2">
        <f t="shared" si="9"/>
        <v>0</v>
      </c>
      <c r="AP100" s="3" t="str">
        <f>IF(AO100=0,"",
IF(SUM($AO$48:AO100)=1,AQ100,
IF($AO$168&gt;SUM($AO$48:AO100),_xlfn.CONCAT(", ",AQ100),
IF($AO$168=SUM($AO$48:AO100),_xlfn.CONCAT(" y ",AQ100)))))</f>
        <v/>
      </c>
      <c r="AQ100" s="214">
        <v>53</v>
      </c>
      <c r="AR100">
        <f t="shared" si="10"/>
        <v>0</v>
      </c>
      <c r="AS100">
        <f t="shared" si="11"/>
        <v>0</v>
      </c>
      <c r="AT100">
        <f t="shared" si="12"/>
        <v>0</v>
      </c>
      <c r="AU100">
        <f t="shared" si="13"/>
        <v>0</v>
      </c>
      <c r="AV100">
        <f t="shared" si="14"/>
        <v>0</v>
      </c>
    </row>
    <row r="101" spans="1:48" ht="15" customHeight="1">
      <c r="A101" s="195"/>
      <c r="B101" s="14"/>
      <c r="C101" s="229" t="s">
        <v>5100</v>
      </c>
      <c r="D101" s="469" t="str">
        <f>IF(CNGE_2025_M1_Secc12_Sub1!D83="","",CNGE_2025_M1_Secc12_Sub1!D83)</f>
        <v/>
      </c>
      <c r="E101" s="326"/>
      <c r="F101" s="327"/>
      <c r="G101" s="443"/>
      <c r="H101" s="351"/>
      <c r="I101" s="352"/>
      <c r="J101" s="470"/>
      <c r="K101" s="471"/>
      <c r="L101" s="472"/>
      <c r="M101" s="443"/>
      <c r="N101" s="351"/>
      <c r="O101" s="352"/>
      <c r="P101" s="470"/>
      <c r="Q101" s="471"/>
      <c r="R101" s="472"/>
      <c r="S101" s="443"/>
      <c r="T101" s="351"/>
      <c r="U101" s="352"/>
      <c r="V101" s="470"/>
      <c r="W101" s="471"/>
      <c r="X101" s="472"/>
      <c r="Y101" s="443"/>
      <c r="Z101" s="351"/>
      <c r="AA101" s="352"/>
      <c r="AB101" s="470"/>
      <c r="AC101" s="471"/>
      <c r="AD101" s="472"/>
      <c r="AF101">
        <f t="shared" si="0"/>
        <v>0</v>
      </c>
      <c r="AG101">
        <f t="shared" si="1"/>
        <v>0</v>
      </c>
      <c r="AH101">
        <f t="shared" si="2"/>
        <v>0</v>
      </c>
      <c r="AI101">
        <f t="shared" si="3"/>
        <v>0</v>
      </c>
      <c r="AJ101">
        <f t="shared" si="4"/>
        <v>0</v>
      </c>
      <c r="AK101">
        <f t="shared" si="5"/>
        <v>0</v>
      </c>
      <c r="AL101">
        <f t="shared" si="6"/>
        <v>0</v>
      </c>
      <c r="AM101">
        <f t="shared" si="7"/>
        <v>0</v>
      </c>
      <c r="AN101" s="228">
        <f t="shared" si="8"/>
        <v>0</v>
      </c>
      <c r="AO101" s="2">
        <f t="shared" si="9"/>
        <v>0</v>
      </c>
      <c r="AP101" s="3" t="str">
        <f>IF(AO101=0,"",
IF(SUM($AO$48:AO101)=1,AQ101,
IF($AO$168&gt;SUM($AO$48:AO101),_xlfn.CONCAT(", ",AQ101),
IF($AO$168=SUM($AO$48:AO101),_xlfn.CONCAT(" y ",AQ101)))))</f>
        <v/>
      </c>
      <c r="AQ101" s="214">
        <v>54</v>
      </c>
      <c r="AR101">
        <f t="shared" si="10"/>
        <v>0</v>
      </c>
      <c r="AS101">
        <f t="shared" si="11"/>
        <v>0</v>
      </c>
      <c r="AT101">
        <f t="shared" si="12"/>
        <v>0</v>
      </c>
      <c r="AU101">
        <f t="shared" si="13"/>
        <v>0</v>
      </c>
      <c r="AV101">
        <f t="shared" si="14"/>
        <v>0</v>
      </c>
    </row>
    <row r="102" spans="1:48" ht="15" customHeight="1">
      <c r="A102" s="195"/>
      <c r="B102" s="14"/>
      <c r="C102" s="229" t="s">
        <v>5101</v>
      </c>
      <c r="D102" s="469" t="str">
        <f>IF(CNGE_2025_M1_Secc12_Sub1!D84="","",CNGE_2025_M1_Secc12_Sub1!D84)</f>
        <v/>
      </c>
      <c r="E102" s="326"/>
      <c r="F102" s="327"/>
      <c r="G102" s="443"/>
      <c r="H102" s="351"/>
      <c r="I102" s="352"/>
      <c r="J102" s="470"/>
      <c r="K102" s="471"/>
      <c r="L102" s="472"/>
      <c r="M102" s="443"/>
      <c r="N102" s="351"/>
      <c r="O102" s="352"/>
      <c r="P102" s="470"/>
      <c r="Q102" s="471"/>
      <c r="R102" s="472"/>
      <c r="S102" s="443"/>
      <c r="T102" s="351"/>
      <c r="U102" s="352"/>
      <c r="V102" s="470"/>
      <c r="W102" s="471"/>
      <c r="X102" s="472"/>
      <c r="Y102" s="443"/>
      <c r="Z102" s="351"/>
      <c r="AA102" s="352"/>
      <c r="AB102" s="470"/>
      <c r="AC102" s="471"/>
      <c r="AD102" s="472"/>
      <c r="AF102">
        <f t="shared" si="0"/>
        <v>0</v>
      </c>
      <c r="AG102">
        <f t="shared" si="1"/>
        <v>0</v>
      </c>
      <c r="AH102">
        <f t="shared" si="2"/>
        <v>0</v>
      </c>
      <c r="AI102">
        <f t="shared" si="3"/>
        <v>0</v>
      </c>
      <c r="AJ102">
        <f t="shared" si="4"/>
        <v>0</v>
      </c>
      <c r="AK102">
        <f t="shared" si="5"/>
        <v>0</v>
      </c>
      <c r="AL102">
        <f t="shared" si="6"/>
        <v>0</v>
      </c>
      <c r="AM102">
        <f t="shared" si="7"/>
        <v>0</v>
      </c>
      <c r="AN102" s="228">
        <f t="shared" si="8"/>
        <v>0</v>
      </c>
      <c r="AO102" s="2">
        <f t="shared" si="9"/>
        <v>0</v>
      </c>
      <c r="AP102" s="3" t="str">
        <f>IF(AO102=0,"",
IF(SUM($AO$48:AO102)=1,AQ102,
IF($AO$168&gt;SUM($AO$48:AO102),_xlfn.CONCAT(", ",AQ102),
IF($AO$168=SUM($AO$48:AO102),_xlfn.CONCAT(" y ",AQ102)))))</f>
        <v/>
      </c>
      <c r="AQ102" s="214">
        <v>55</v>
      </c>
      <c r="AR102">
        <f t="shared" si="10"/>
        <v>0</v>
      </c>
      <c r="AS102">
        <f t="shared" si="11"/>
        <v>0</v>
      </c>
      <c r="AT102">
        <f t="shared" si="12"/>
        <v>0</v>
      </c>
      <c r="AU102">
        <f t="shared" si="13"/>
        <v>0</v>
      </c>
      <c r="AV102">
        <f t="shared" si="14"/>
        <v>0</v>
      </c>
    </row>
    <row r="103" spans="1:48" ht="15" customHeight="1">
      <c r="A103" s="195"/>
      <c r="B103" s="14"/>
      <c r="C103" s="229" t="s">
        <v>5102</v>
      </c>
      <c r="D103" s="469" t="str">
        <f>IF(CNGE_2025_M1_Secc12_Sub1!D85="","",CNGE_2025_M1_Secc12_Sub1!D85)</f>
        <v/>
      </c>
      <c r="E103" s="326"/>
      <c r="F103" s="327"/>
      <c r="G103" s="443"/>
      <c r="H103" s="351"/>
      <c r="I103" s="352"/>
      <c r="J103" s="470"/>
      <c r="K103" s="471"/>
      <c r="L103" s="472"/>
      <c r="M103" s="443"/>
      <c r="N103" s="351"/>
      <c r="O103" s="352"/>
      <c r="P103" s="470"/>
      <c r="Q103" s="471"/>
      <c r="R103" s="472"/>
      <c r="S103" s="443"/>
      <c r="T103" s="351"/>
      <c r="U103" s="352"/>
      <c r="V103" s="470"/>
      <c r="W103" s="471"/>
      <c r="X103" s="472"/>
      <c r="Y103" s="443"/>
      <c r="Z103" s="351"/>
      <c r="AA103" s="352"/>
      <c r="AB103" s="470"/>
      <c r="AC103" s="471"/>
      <c r="AD103" s="472"/>
      <c r="AF103">
        <f t="shared" si="0"/>
        <v>0</v>
      </c>
      <c r="AG103">
        <f t="shared" si="1"/>
        <v>0</v>
      </c>
      <c r="AH103">
        <f t="shared" si="2"/>
        <v>0</v>
      </c>
      <c r="AI103">
        <f t="shared" si="3"/>
        <v>0</v>
      </c>
      <c r="AJ103">
        <f t="shared" si="4"/>
        <v>0</v>
      </c>
      <c r="AK103">
        <f t="shared" si="5"/>
        <v>0</v>
      </c>
      <c r="AL103">
        <f t="shared" si="6"/>
        <v>0</v>
      </c>
      <c r="AM103">
        <f t="shared" si="7"/>
        <v>0</v>
      </c>
      <c r="AN103" s="228">
        <f t="shared" si="8"/>
        <v>0</v>
      </c>
      <c r="AO103" s="2">
        <f t="shared" si="9"/>
        <v>0</v>
      </c>
      <c r="AP103" s="3" t="str">
        <f>IF(AO103=0,"",
IF(SUM($AO$48:AO103)=1,AQ103,
IF($AO$168&gt;SUM($AO$48:AO103),_xlfn.CONCAT(", ",AQ103),
IF($AO$168=SUM($AO$48:AO103),_xlfn.CONCAT(" y ",AQ103)))))</f>
        <v/>
      </c>
      <c r="AQ103" s="214">
        <v>56</v>
      </c>
      <c r="AR103">
        <f t="shared" si="10"/>
        <v>0</v>
      </c>
      <c r="AS103">
        <f t="shared" si="11"/>
        <v>0</v>
      </c>
      <c r="AT103">
        <f t="shared" si="12"/>
        <v>0</v>
      </c>
      <c r="AU103">
        <f t="shared" si="13"/>
        <v>0</v>
      </c>
      <c r="AV103">
        <f t="shared" si="14"/>
        <v>0</v>
      </c>
    </row>
    <row r="104" spans="1:48" ht="15" customHeight="1">
      <c r="A104" s="195"/>
      <c r="B104" s="14"/>
      <c r="C104" s="229" t="s">
        <v>5103</v>
      </c>
      <c r="D104" s="469" t="str">
        <f>IF(CNGE_2025_M1_Secc12_Sub1!D86="","",CNGE_2025_M1_Secc12_Sub1!D86)</f>
        <v/>
      </c>
      <c r="E104" s="326"/>
      <c r="F104" s="327"/>
      <c r="G104" s="443"/>
      <c r="H104" s="351"/>
      <c r="I104" s="352"/>
      <c r="J104" s="470"/>
      <c r="K104" s="471"/>
      <c r="L104" s="472"/>
      <c r="M104" s="443"/>
      <c r="N104" s="351"/>
      <c r="O104" s="352"/>
      <c r="P104" s="470"/>
      <c r="Q104" s="471"/>
      <c r="R104" s="472"/>
      <c r="S104" s="443"/>
      <c r="T104" s="351"/>
      <c r="U104" s="352"/>
      <c r="V104" s="470"/>
      <c r="W104" s="471"/>
      <c r="X104" s="472"/>
      <c r="Y104" s="443"/>
      <c r="Z104" s="351"/>
      <c r="AA104" s="352"/>
      <c r="AB104" s="470"/>
      <c r="AC104" s="471"/>
      <c r="AD104" s="472"/>
      <c r="AF104">
        <f t="shared" si="0"/>
        <v>0</v>
      </c>
      <c r="AG104">
        <f t="shared" si="1"/>
        <v>0</v>
      </c>
      <c r="AH104">
        <f t="shared" si="2"/>
        <v>0</v>
      </c>
      <c r="AI104">
        <f t="shared" si="3"/>
        <v>0</v>
      </c>
      <c r="AJ104">
        <f t="shared" si="4"/>
        <v>0</v>
      </c>
      <c r="AK104">
        <f t="shared" si="5"/>
        <v>0</v>
      </c>
      <c r="AL104">
        <f t="shared" si="6"/>
        <v>0</v>
      </c>
      <c r="AM104">
        <f t="shared" si="7"/>
        <v>0</v>
      </c>
      <c r="AN104" s="228">
        <f t="shared" si="8"/>
        <v>0</v>
      </c>
      <c r="AO104" s="2">
        <f t="shared" si="9"/>
        <v>0</v>
      </c>
      <c r="AP104" s="3" t="str">
        <f>IF(AO104=0,"",
IF(SUM($AO$48:AO104)=1,AQ104,
IF($AO$168&gt;SUM($AO$48:AO104),_xlfn.CONCAT(", ",AQ104),
IF($AO$168=SUM($AO$48:AO104),_xlfn.CONCAT(" y ",AQ104)))))</f>
        <v/>
      </c>
      <c r="AQ104" s="214">
        <v>57</v>
      </c>
      <c r="AR104">
        <f t="shared" si="10"/>
        <v>0</v>
      </c>
      <c r="AS104">
        <f t="shared" si="11"/>
        <v>0</v>
      </c>
      <c r="AT104">
        <f t="shared" si="12"/>
        <v>0</v>
      </c>
      <c r="AU104">
        <f t="shared" si="13"/>
        <v>0</v>
      </c>
      <c r="AV104">
        <f t="shared" si="14"/>
        <v>0</v>
      </c>
    </row>
    <row r="105" spans="1:48" ht="15" customHeight="1">
      <c r="A105" s="195"/>
      <c r="B105" s="14"/>
      <c r="C105" s="229" t="s">
        <v>5104</v>
      </c>
      <c r="D105" s="469" t="str">
        <f>IF(CNGE_2025_M1_Secc12_Sub1!D87="","",CNGE_2025_M1_Secc12_Sub1!D87)</f>
        <v/>
      </c>
      <c r="E105" s="326"/>
      <c r="F105" s="327"/>
      <c r="G105" s="443"/>
      <c r="H105" s="351"/>
      <c r="I105" s="352"/>
      <c r="J105" s="470"/>
      <c r="K105" s="471"/>
      <c r="L105" s="472"/>
      <c r="M105" s="443"/>
      <c r="N105" s="351"/>
      <c r="O105" s="352"/>
      <c r="P105" s="470"/>
      <c r="Q105" s="471"/>
      <c r="R105" s="472"/>
      <c r="S105" s="443"/>
      <c r="T105" s="351"/>
      <c r="U105" s="352"/>
      <c r="V105" s="470"/>
      <c r="W105" s="471"/>
      <c r="X105" s="472"/>
      <c r="Y105" s="443"/>
      <c r="Z105" s="351"/>
      <c r="AA105" s="352"/>
      <c r="AB105" s="470"/>
      <c r="AC105" s="471"/>
      <c r="AD105" s="472"/>
      <c r="AF105">
        <f t="shared" si="0"/>
        <v>0</v>
      </c>
      <c r="AG105">
        <f t="shared" si="1"/>
        <v>0</v>
      </c>
      <c r="AH105">
        <f t="shared" si="2"/>
        <v>0</v>
      </c>
      <c r="AI105">
        <f t="shared" si="3"/>
        <v>0</v>
      </c>
      <c r="AJ105">
        <f t="shared" si="4"/>
        <v>0</v>
      </c>
      <c r="AK105">
        <f t="shared" si="5"/>
        <v>0</v>
      </c>
      <c r="AL105">
        <f t="shared" si="6"/>
        <v>0</v>
      </c>
      <c r="AM105">
        <f t="shared" si="7"/>
        <v>0</v>
      </c>
      <c r="AN105" s="228">
        <f t="shared" si="8"/>
        <v>0</v>
      </c>
      <c r="AO105" s="2">
        <f t="shared" si="9"/>
        <v>0</v>
      </c>
      <c r="AP105" s="3" t="str">
        <f>IF(AO105=0,"",
IF(SUM($AO$48:AO105)=1,AQ105,
IF($AO$168&gt;SUM($AO$48:AO105),_xlfn.CONCAT(", ",AQ105),
IF($AO$168=SUM($AO$48:AO105),_xlfn.CONCAT(" y ",AQ105)))))</f>
        <v/>
      </c>
      <c r="AQ105" s="214">
        <v>58</v>
      </c>
      <c r="AR105">
        <f t="shared" si="10"/>
        <v>0</v>
      </c>
      <c r="AS105">
        <f t="shared" si="11"/>
        <v>0</v>
      </c>
      <c r="AT105">
        <f t="shared" si="12"/>
        <v>0</v>
      </c>
      <c r="AU105">
        <f t="shared" si="13"/>
        <v>0</v>
      </c>
      <c r="AV105">
        <f t="shared" si="14"/>
        <v>0</v>
      </c>
    </row>
    <row r="106" spans="1:48" ht="15" customHeight="1">
      <c r="A106" s="195"/>
      <c r="B106" s="14"/>
      <c r="C106" s="229" t="s">
        <v>5105</v>
      </c>
      <c r="D106" s="469" t="str">
        <f>IF(CNGE_2025_M1_Secc12_Sub1!D88="","",CNGE_2025_M1_Secc12_Sub1!D88)</f>
        <v/>
      </c>
      <c r="E106" s="326"/>
      <c r="F106" s="327"/>
      <c r="G106" s="443"/>
      <c r="H106" s="351"/>
      <c r="I106" s="352"/>
      <c r="J106" s="470"/>
      <c r="K106" s="471"/>
      <c r="L106" s="472"/>
      <c r="M106" s="443"/>
      <c r="N106" s="351"/>
      <c r="O106" s="352"/>
      <c r="P106" s="470"/>
      <c r="Q106" s="471"/>
      <c r="R106" s="472"/>
      <c r="S106" s="443"/>
      <c r="T106" s="351"/>
      <c r="U106" s="352"/>
      <c r="V106" s="470"/>
      <c r="W106" s="471"/>
      <c r="X106" s="472"/>
      <c r="Y106" s="443"/>
      <c r="Z106" s="351"/>
      <c r="AA106" s="352"/>
      <c r="AB106" s="470"/>
      <c r="AC106" s="471"/>
      <c r="AD106" s="472"/>
      <c r="AF106">
        <f t="shared" si="0"/>
        <v>0</v>
      </c>
      <c r="AG106">
        <f t="shared" si="1"/>
        <v>0</v>
      </c>
      <c r="AH106">
        <f t="shared" si="2"/>
        <v>0</v>
      </c>
      <c r="AI106">
        <f t="shared" si="3"/>
        <v>0</v>
      </c>
      <c r="AJ106">
        <f t="shared" si="4"/>
        <v>0</v>
      </c>
      <c r="AK106">
        <f t="shared" si="5"/>
        <v>0</v>
      </c>
      <c r="AL106">
        <f t="shared" si="6"/>
        <v>0</v>
      </c>
      <c r="AM106">
        <f t="shared" si="7"/>
        <v>0</v>
      </c>
      <c r="AN106" s="228">
        <f t="shared" si="8"/>
        <v>0</v>
      </c>
      <c r="AO106" s="2">
        <f t="shared" si="9"/>
        <v>0</v>
      </c>
      <c r="AP106" s="3" t="str">
        <f>IF(AO106=0,"",
IF(SUM($AO$48:AO106)=1,AQ106,
IF($AO$168&gt;SUM($AO$48:AO106),_xlfn.CONCAT(", ",AQ106),
IF($AO$168=SUM($AO$48:AO106),_xlfn.CONCAT(" y ",AQ106)))))</f>
        <v/>
      </c>
      <c r="AQ106" s="214">
        <v>59</v>
      </c>
      <c r="AR106">
        <f t="shared" si="10"/>
        <v>0</v>
      </c>
      <c r="AS106">
        <f t="shared" si="11"/>
        <v>0</v>
      </c>
      <c r="AT106">
        <f t="shared" si="12"/>
        <v>0</v>
      </c>
      <c r="AU106">
        <f t="shared" si="13"/>
        <v>0</v>
      </c>
      <c r="AV106">
        <f t="shared" si="14"/>
        <v>0</v>
      </c>
    </row>
    <row r="107" spans="1:48" ht="15" customHeight="1">
      <c r="A107" s="195"/>
      <c r="B107" s="14"/>
      <c r="C107" s="229" t="s">
        <v>5106</v>
      </c>
      <c r="D107" s="469" t="str">
        <f>IF(CNGE_2025_M1_Secc12_Sub1!D89="","",CNGE_2025_M1_Secc12_Sub1!D89)</f>
        <v/>
      </c>
      <c r="E107" s="326"/>
      <c r="F107" s="327"/>
      <c r="G107" s="443"/>
      <c r="H107" s="351"/>
      <c r="I107" s="352"/>
      <c r="J107" s="470"/>
      <c r="K107" s="471"/>
      <c r="L107" s="472"/>
      <c r="M107" s="443"/>
      <c r="N107" s="351"/>
      <c r="O107" s="352"/>
      <c r="P107" s="470"/>
      <c r="Q107" s="471"/>
      <c r="R107" s="472"/>
      <c r="S107" s="443"/>
      <c r="T107" s="351"/>
      <c r="U107" s="352"/>
      <c r="V107" s="470"/>
      <c r="W107" s="471"/>
      <c r="X107" s="472"/>
      <c r="Y107" s="443"/>
      <c r="Z107" s="351"/>
      <c r="AA107" s="352"/>
      <c r="AB107" s="470"/>
      <c r="AC107" s="471"/>
      <c r="AD107" s="472"/>
      <c r="AF107">
        <f t="shared" si="0"/>
        <v>0</v>
      </c>
      <c r="AG107">
        <f t="shared" si="1"/>
        <v>0</v>
      </c>
      <c r="AH107">
        <f t="shared" si="2"/>
        <v>0</v>
      </c>
      <c r="AI107">
        <f t="shared" si="3"/>
        <v>0</v>
      </c>
      <c r="AJ107">
        <f t="shared" si="4"/>
        <v>0</v>
      </c>
      <c r="AK107">
        <f t="shared" si="5"/>
        <v>0</v>
      </c>
      <c r="AL107">
        <f t="shared" si="6"/>
        <v>0</v>
      </c>
      <c r="AM107">
        <f t="shared" si="7"/>
        <v>0</v>
      </c>
      <c r="AN107" s="228">
        <f t="shared" si="8"/>
        <v>0</v>
      </c>
      <c r="AO107" s="2">
        <f t="shared" si="9"/>
        <v>0</v>
      </c>
      <c r="AP107" s="3" t="str">
        <f>IF(AO107=0,"",
IF(SUM($AO$48:AO107)=1,AQ107,
IF($AO$168&gt;SUM($AO$48:AO107),_xlfn.CONCAT(", ",AQ107),
IF($AO$168=SUM($AO$48:AO107),_xlfn.CONCAT(" y ",AQ107)))))</f>
        <v/>
      </c>
      <c r="AQ107" s="214">
        <v>60</v>
      </c>
      <c r="AR107">
        <f t="shared" si="10"/>
        <v>0</v>
      </c>
      <c r="AS107">
        <f t="shared" si="11"/>
        <v>0</v>
      </c>
      <c r="AT107">
        <f t="shared" si="12"/>
        <v>0</v>
      </c>
      <c r="AU107">
        <f t="shared" si="13"/>
        <v>0</v>
      </c>
      <c r="AV107">
        <f t="shared" si="14"/>
        <v>0</v>
      </c>
    </row>
    <row r="108" spans="1:48" ht="15" customHeight="1">
      <c r="A108" s="195"/>
      <c r="B108" s="14"/>
      <c r="C108" s="229" t="s">
        <v>5107</v>
      </c>
      <c r="D108" s="469" t="str">
        <f>IF(CNGE_2025_M1_Secc12_Sub1!D90="","",CNGE_2025_M1_Secc12_Sub1!D90)</f>
        <v/>
      </c>
      <c r="E108" s="326"/>
      <c r="F108" s="327"/>
      <c r="G108" s="443"/>
      <c r="H108" s="351"/>
      <c r="I108" s="352"/>
      <c r="J108" s="470"/>
      <c r="K108" s="471"/>
      <c r="L108" s="472"/>
      <c r="M108" s="443"/>
      <c r="N108" s="351"/>
      <c r="O108" s="352"/>
      <c r="P108" s="470"/>
      <c r="Q108" s="471"/>
      <c r="R108" s="472"/>
      <c r="S108" s="443"/>
      <c r="T108" s="351"/>
      <c r="U108" s="352"/>
      <c r="V108" s="470"/>
      <c r="W108" s="471"/>
      <c r="X108" s="472"/>
      <c r="Y108" s="443"/>
      <c r="Z108" s="351"/>
      <c r="AA108" s="352"/>
      <c r="AB108" s="470"/>
      <c r="AC108" s="471"/>
      <c r="AD108" s="472"/>
      <c r="AF108">
        <f t="shared" si="0"/>
        <v>0</v>
      </c>
      <c r="AG108">
        <f t="shared" si="1"/>
        <v>0</v>
      </c>
      <c r="AH108">
        <f t="shared" si="2"/>
        <v>0</v>
      </c>
      <c r="AI108">
        <f t="shared" si="3"/>
        <v>0</v>
      </c>
      <c r="AJ108">
        <f t="shared" si="4"/>
        <v>0</v>
      </c>
      <c r="AK108">
        <f t="shared" si="5"/>
        <v>0</v>
      </c>
      <c r="AL108">
        <f t="shared" si="6"/>
        <v>0</v>
      </c>
      <c r="AM108">
        <f t="shared" si="7"/>
        <v>0</v>
      </c>
      <c r="AN108" s="228">
        <f t="shared" si="8"/>
        <v>0</v>
      </c>
      <c r="AO108" s="2">
        <f t="shared" si="9"/>
        <v>0</v>
      </c>
      <c r="AP108" s="3" t="str">
        <f>IF(AO108=0,"",
IF(SUM($AO$48:AO108)=1,AQ108,
IF($AO$168&gt;SUM($AO$48:AO108),_xlfn.CONCAT(", ",AQ108),
IF($AO$168=SUM($AO$48:AO108),_xlfn.CONCAT(" y ",AQ108)))))</f>
        <v/>
      </c>
      <c r="AQ108" s="214">
        <v>61</v>
      </c>
      <c r="AR108">
        <f t="shared" si="10"/>
        <v>0</v>
      </c>
      <c r="AS108">
        <f t="shared" si="11"/>
        <v>0</v>
      </c>
      <c r="AT108">
        <f t="shared" si="12"/>
        <v>0</v>
      </c>
      <c r="AU108">
        <f t="shared" si="13"/>
        <v>0</v>
      </c>
      <c r="AV108">
        <f t="shared" si="14"/>
        <v>0</v>
      </c>
    </row>
    <row r="109" spans="1:48" ht="15" customHeight="1">
      <c r="A109" s="195"/>
      <c r="B109" s="14"/>
      <c r="C109" s="229" t="s">
        <v>5108</v>
      </c>
      <c r="D109" s="469" t="str">
        <f>IF(CNGE_2025_M1_Secc12_Sub1!D91="","",CNGE_2025_M1_Secc12_Sub1!D91)</f>
        <v/>
      </c>
      <c r="E109" s="326"/>
      <c r="F109" s="327"/>
      <c r="G109" s="443"/>
      <c r="H109" s="351"/>
      <c r="I109" s="352"/>
      <c r="J109" s="470"/>
      <c r="K109" s="471"/>
      <c r="L109" s="472"/>
      <c r="M109" s="443"/>
      <c r="N109" s="351"/>
      <c r="O109" s="352"/>
      <c r="P109" s="470"/>
      <c r="Q109" s="471"/>
      <c r="R109" s="472"/>
      <c r="S109" s="443"/>
      <c r="T109" s="351"/>
      <c r="U109" s="352"/>
      <c r="V109" s="470"/>
      <c r="W109" s="471"/>
      <c r="X109" s="472"/>
      <c r="Y109" s="443"/>
      <c r="Z109" s="351"/>
      <c r="AA109" s="352"/>
      <c r="AB109" s="470"/>
      <c r="AC109" s="471"/>
      <c r="AD109" s="472"/>
      <c r="AF109">
        <f t="shared" si="0"/>
        <v>0</v>
      </c>
      <c r="AG109">
        <f t="shared" si="1"/>
        <v>0</v>
      </c>
      <c r="AH109">
        <f t="shared" si="2"/>
        <v>0</v>
      </c>
      <c r="AI109">
        <f t="shared" si="3"/>
        <v>0</v>
      </c>
      <c r="AJ109">
        <f t="shared" si="4"/>
        <v>0</v>
      </c>
      <c r="AK109">
        <f t="shared" si="5"/>
        <v>0</v>
      </c>
      <c r="AL109">
        <f t="shared" si="6"/>
        <v>0</v>
      </c>
      <c r="AM109">
        <f t="shared" si="7"/>
        <v>0</v>
      </c>
      <c r="AN109" s="228">
        <f t="shared" si="8"/>
        <v>0</v>
      </c>
      <c r="AO109" s="2">
        <f t="shared" si="9"/>
        <v>0</v>
      </c>
      <c r="AP109" s="3" t="str">
        <f>IF(AO109=0,"",
IF(SUM($AO$48:AO109)=1,AQ109,
IF($AO$168&gt;SUM($AO$48:AO109),_xlfn.CONCAT(", ",AQ109),
IF($AO$168=SUM($AO$48:AO109),_xlfn.CONCAT(" y ",AQ109)))))</f>
        <v/>
      </c>
      <c r="AQ109" s="214">
        <v>62</v>
      </c>
      <c r="AR109">
        <f t="shared" si="10"/>
        <v>0</v>
      </c>
      <c r="AS109">
        <f t="shared" si="11"/>
        <v>0</v>
      </c>
      <c r="AT109">
        <f t="shared" si="12"/>
        <v>0</v>
      </c>
      <c r="AU109">
        <f t="shared" si="13"/>
        <v>0</v>
      </c>
      <c r="AV109">
        <f t="shared" si="14"/>
        <v>0</v>
      </c>
    </row>
    <row r="110" spans="1:48" ht="15" customHeight="1">
      <c r="A110" s="195"/>
      <c r="B110" s="14"/>
      <c r="C110" s="229" t="s">
        <v>5109</v>
      </c>
      <c r="D110" s="469" t="str">
        <f>IF(CNGE_2025_M1_Secc12_Sub1!D92="","",CNGE_2025_M1_Secc12_Sub1!D92)</f>
        <v/>
      </c>
      <c r="E110" s="326"/>
      <c r="F110" s="327"/>
      <c r="G110" s="443"/>
      <c r="H110" s="351"/>
      <c r="I110" s="352"/>
      <c r="J110" s="470"/>
      <c r="K110" s="471"/>
      <c r="L110" s="472"/>
      <c r="M110" s="443"/>
      <c r="N110" s="351"/>
      <c r="O110" s="352"/>
      <c r="P110" s="470"/>
      <c r="Q110" s="471"/>
      <c r="R110" s="472"/>
      <c r="S110" s="443"/>
      <c r="T110" s="351"/>
      <c r="U110" s="352"/>
      <c r="V110" s="470"/>
      <c r="W110" s="471"/>
      <c r="X110" s="472"/>
      <c r="Y110" s="443"/>
      <c r="Z110" s="351"/>
      <c r="AA110" s="352"/>
      <c r="AB110" s="470"/>
      <c r="AC110" s="471"/>
      <c r="AD110" s="472"/>
      <c r="AF110">
        <f t="shared" si="0"/>
        <v>0</v>
      </c>
      <c r="AG110">
        <f t="shared" si="1"/>
        <v>0</v>
      </c>
      <c r="AH110">
        <f t="shared" si="2"/>
        <v>0</v>
      </c>
      <c r="AI110">
        <f t="shared" si="3"/>
        <v>0</v>
      </c>
      <c r="AJ110">
        <f t="shared" si="4"/>
        <v>0</v>
      </c>
      <c r="AK110">
        <f t="shared" si="5"/>
        <v>0</v>
      </c>
      <c r="AL110">
        <f t="shared" si="6"/>
        <v>0</v>
      </c>
      <c r="AM110">
        <f t="shared" si="7"/>
        <v>0</v>
      </c>
      <c r="AN110" s="228">
        <f t="shared" si="8"/>
        <v>0</v>
      </c>
      <c r="AO110" s="2">
        <f t="shared" si="9"/>
        <v>0</v>
      </c>
      <c r="AP110" s="3" t="str">
        <f>IF(AO110=0,"",
IF(SUM($AO$48:AO110)=1,AQ110,
IF($AO$168&gt;SUM($AO$48:AO110),_xlfn.CONCAT(", ",AQ110),
IF($AO$168=SUM($AO$48:AO110),_xlfn.CONCAT(" y ",AQ110)))))</f>
        <v/>
      </c>
      <c r="AQ110" s="214">
        <v>63</v>
      </c>
      <c r="AR110">
        <f t="shared" si="10"/>
        <v>0</v>
      </c>
      <c r="AS110">
        <f t="shared" si="11"/>
        <v>0</v>
      </c>
      <c r="AT110">
        <f t="shared" si="12"/>
        <v>0</v>
      </c>
      <c r="AU110">
        <f t="shared" si="13"/>
        <v>0</v>
      </c>
      <c r="AV110">
        <f t="shared" si="14"/>
        <v>0</v>
      </c>
    </row>
    <row r="111" spans="1:48" ht="15" customHeight="1">
      <c r="A111" s="195"/>
      <c r="B111" s="14"/>
      <c r="C111" s="229" t="s">
        <v>5110</v>
      </c>
      <c r="D111" s="469" t="str">
        <f>IF(CNGE_2025_M1_Secc12_Sub1!D93="","",CNGE_2025_M1_Secc12_Sub1!D93)</f>
        <v/>
      </c>
      <c r="E111" s="326"/>
      <c r="F111" s="327"/>
      <c r="G111" s="443"/>
      <c r="H111" s="351"/>
      <c r="I111" s="352"/>
      <c r="J111" s="470"/>
      <c r="K111" s="471"/>
      <c r="L111" s="472"/>
      <c r="M111" s="443"/>
      <c r="N111" s="351"/>
      <c r="O111" s="352"/>
      <c r="P111" s="470"/>
      <c r="Q111" s="471"/>
      <c r="R111" s="472"/>
      <c r="S111" s="443"/>
      <c r="T111" s="351"/>
      <c r="U111" s="352"/>
      <c r="V111" s="470"/>
      <c r="W111" s="471"/>
      <c r="X111" s="472"/>
      <c r="Y111" s="443"/>
      <c r="Z111" s="351"/>
      <c r="AA111" s="352"/>
      <c r="AB111" s="470"/>
      <c r="AC111" s="471"/>
      <c r="AD111" s="472"/>
      <c r="AF111">
        <f t="shared" si="0"/>
        <v>0</v>
      </c>
      <c r="AG111">
        <f t="shared" si="1"/>
        <v>0</v>
      </c>
      <c r="AH111">
        <f t="shared" si="2"/>
        <v>0</v>
      </c>
      <c r="AI111">
        <f t="shared" si="3"/>
        <v>0</v>
      </c>
      <c r="AJ111">
        <f t="shared" si="4"/>
        <v>0</v>
      </c>
      <c r="AK111">
        <f t="shared" si="5"/>
        <v>0</v>
      </c>
      <c r="AL111">
        <f t="shared" si="6"/>
        <v>0</v>
      </c>
      <c r="AM111">
        <f t="shared" si="7"/>
        <v>0</v>
      </c>
      <c r="AN111" s="228">
        <f t="shared" si="8"/>
        <v>0</v>
      </c>
      <c r="AO111" s="2">
        <f t="shared" si="9"/>
        <v>0</v>
      </c>
      <c r="AP111" s="3" t="str">
        <f>IF(AO111=0,"",
IF(SUM($AO$48:AO111)=1,AQ111,
IF($AO$168&gt;SUM($AO$48:AO111),_xlfn.CONCAT(", ",AQ111),
IF($AO$168=SUM($AO$48:AO111),_xlfn.CONCAT(" y ",AQ111)))))</f>
        <v/>
      </c>
      <c r="AQ111" s="214">
        <v>64</v>
      </c>
      <c r="AR111">
        <f t="shared" si="10"/>
        <v>0</v>
      </c>
      <c r="AS111">
        <f t="shared" si="11"/>
        <v>0</v>
      </c>
      <c r="AT111">
        <f t="shared" si="12"/>
        <v>0</v>
      </c>
      <c r="AU111">
        <f t="shared" si="13"/>
        <v>0</v>
      </c>
      <c r="AV111">
        <f t="shared" si="14"/>
        <v>0</v>
      </c>
    </row>
    <row r="112" spans="1:48" ht="15" customHeight="1">
      <c r="A112" s="195"/>
      <c r="B112" s="14"/>
      <c r="C112" s="229" t="s">
        <v>5111</v>
      </c>
      <c r="D112" s="469" t="str">
        <f>IF(CNGE_2025_M1_Secc12_Sub1!D94="","",CNGE_2025_M1_Secc12_Sub1!D94)</f>
        <v/>
      </c>
      <c r="E112" s="326"/>
      <c r="F112" s="327"/>
      <c r="G112" s="443"/>
      <c r="H112" s="351"/>
      <c r="I112" s="352"/>
      <c r="J112" s="470"/>
      <c r="K112" s="471"/>
      <c r="L112" s="472"/>
      <c r="M112" s="443"/>
      <c r="N112" s="351"/>
      <c r="O112" s="352"/>
      <c r="P112" s="470"/>
      <c r="Q112" s="471"/>
      <c r="R112" s="472"/>
      <c r="S112" s="443"/>
      <c r="T112" s="351"/>
      <c r="U112" s="352"/>
      <c r="V112" s="470"/>
      <c r="W112" s="471"/>
      <c r="X112" s="472"/>
      <c r="Y112" s="443"/>
      <c r="Z112" s="351"/>
      <c r="AA112" s="352"/>
      <c r="AB112" s="470"/>
      <c r="AC112" s="471"/>
      <c r="AD112" s="472"/>
      <c r="AF112">
        <f t="shared" si="0"/>
        <v>0</v>
      </c>
      <c r="AG112">
        <f t="shared" si="1"/>
        <v>0</v>
      </c>
      <c r="AH112">
        <f t="shared" si="2"/>
        <v>0</v>
      </c>
      <c r="AI112">
        <f t="shared" si="3"/>
        <v>0</v>
      </c>
      <c r="AJ112">
        <f t="shared" si="4"/>
        <v>0</v>
      </c>
      <c r="AK112">
        <f t="shared" si="5"/>
        <v>0</v>
      </c>
      <c r="AL112">
        <f t="shared" si="6"/>
        <v>0</v>
      </c>
      <c r="AM112">
        <f t="shared" si="7"/>
        <v>0</v>
      </c>
      <c r="AN112" s="228">
        <f t="shared" si="8"/>
        <v>0</v>
      </c>
      <c r="AO112" s="2">
        <f t="shared" si="9"/>
        <v>0</v>
      </c>
      <c r="AP112" s="3" t="str">
        <f>IF(AO112=0,"",
IF(SUM($AO$48:AO112)=1,AQ112,
IF($AO$168&gt;SUM($AO$48:AO112),_xlfn.CONCAT(", ",AQ112),
IF($AO$168=SUM($AO$48:AO112),_xlfn.CONCAT(" y ",AQ112)))))</f>
        <v/>
      </c>
      <c r="AQ112" s="214">
        <v>65</v>
      </c>
      <c r="AR112">
        <f t="shared" si="10"/>
        <v>0</v>
      </c>
      <c r="AS112">
        <f t="shared" si="11"/>
        <v>0</v>
      </c>
      <c r="AT112">
        <f t="shared" si="12"/>
        <v>0</v>
      </c>
      <c r="AU112">
        <f t="shared" si="13"/>
        <v>0</v>
      </c>
      <c r="AV112">
        <f t="shared" si="14"/>
        <v>0</v>
      </c>
    </row>
    <row r="113" spans="1:48" ht="15" customHeight="1">
      <c r="A113" s="195"/>
      <c r="B113" s="14"/>
      <c r="C113" s="229" t="s">
        <v>5112</v>
      </c>
      <c r="D113" s="469" t="str">
        <f>IF(CNGE_2025_M1_Secc12_Sub1!D95="","",CNGE_2025_M1_Secc12_Sub1!D95)</f>
        <v/>
      </c>
      <c r="E113" s="326"/>
      <c r="F113" s="327"/>
      <c r="G113" s="443"/>
      <c r="H113" s="351"/>
      <c r="I113" s="352"/>
      <c r="J113" s="470"/>
      <c r="K113" s="471"/>
      <c r="L113" s="472"/>
      <c r="M113" s="443"/>
      <c r="N113" s="351"/>
      <c r="O113" s="352"/>
      <c r="P113" s="470"/>
      <c r="Q113" s="471"/>
      <c r="R113" s="472"/>
      <c r="S113" s="443"/>
      <c r="T113" s="351"/>
      <c r="U113" s="352"/>
      <c r="V113" s="470"/>
      <c r="W113" s="471"/>
      <c r="X113" s="472"/>
      <c r="Y113" s="443"/>
      <c r="Z113" s="351"/>
      <c r="AA113" s="352"/>
      <c r="AB113" s="470"/>
      <c r="AC113" s="471"/>
      <c r="AD113" s="472"/>
      <c r="AF113">
        <f t="shared" ref="AF113:AF166" si="15">IF(AND(G113=1,J113=0),1,0)</f>
        <v>0</v>
      </c>
      <c r="AG113">
        <f t="shared" ref="AG113:AG166" si="16">IF(AND(M113=1,P113=0),1,0)</f>
        <v>0</v>
      </c>
      <c r="AH113">
        <f t="shared" ref="AH113:AH166" si="17">IF(AND(S113=1,V113=0),1,0)</f>
        <v>0</v>
      </c>
      <c r="AI113">
        <f t="shared" ref="AI113:AI166" si="18">IF(AND(Y113=1,AB113=0),1,0)</f>
        <v>0</v>
      </c>
      <c r="AJ113">
        <f t="shared" ref="AJ113:AJ166" si="19">IF(COUNTBLANK($D113)=1,0,IF(G113=1,IF(COUNTA(J113)=1,0,1),IF(G113&gt;1,0,1)))</f>
        <v>0</v>
      </c>
      <c r="AK113">
        <f t="shared" ref="AK113:AK166" si="20">IF(COUNTBLANK($D113)=1,0,IF(M113=1,IF(COUNTA(P113)=1,0,1),IF(M113&gt;1,0,1)))</f>
        <v>0</v>
      </c>
      <c r="AL113">
        <f t="shared" ref="AL113:AL166" si="21">IF(COUNTBLANK($D113)=1,0,IF(S113=1,IF(COUNTA(V113)=1,0,1),IF(S113&gt;1,0,1)))</f>
        <v>0</v>
      </c>
      <c r="AM113">
        <f t="shared" ref="AM113:AM166" si="22">IF(COUNTBLANK($D113)=1,0,IF(Y113=1,IF(COUNTA(AB113)=1,0,1),IF(Y113&gt;1,0,1)))</f>
        <v>0</v>
      </c>
      <c r="AN113" s="228">
        <f t="shared" ref="AN113:AN166" si="23">SUM(AJ113:AM113)</f>
        <v>0</v>
      </c>
      <c r="AO113" s="2">
        <f t="shared" ref="AO113:AO166" si="24">IF(AN113=0,0,1)</f>
        <v>0</v>
      </c>
      <c r="AP113" s="3" t="str">
        <f>IF(AO113=0,"",
IF(SUM($AO$48:AO113)=1,AQ113,
IF($AO$168&gt;SUM($AO$48:AO113),_xlfn.CONCAT(", ",AQ113),
IF($AO$168=SUM($AO$48:AO113),_xlfn.CONCAT(" y ",AQ113)))))</f>
        <v/>
      </c>
      <c r="AQ113" s="214">
        <v>66</v>
      </c>
      <c r="AR113">
        <f t="shared" ref="AR113:AR166" si="25">IF(AND(COUNTBLANK($D113)=1,COUNTA(G113:AD113)&gt;0),1,0)</f>
        <v>0</v>
      </c>
      <c r="AS113">
        <f t="shared" ref="AS113:AS166" si="26">IF($G113&gt;1,IF(COUNTA(J113)=0,0,1),0)</f>
        <v>0</v>
      </c>
      <c r="AT113">
        <f t="shared" ref="AT113:AT166" si="27">IF($M113&gt;1,IF(COUNTA(P113)=0,0,1),0)</f>
        <v>0</v>
      </c>
      <c r="AU113">
        <f t="shared" ref="AU113:AU166" si="28">IF($S113&gt;1,IF(COUNTA(V113)=0,0,1),0)</f>
        <v>0</v>
      </c>
      <c r="AV113">
        <f t="shared" ref="AV113:AV166" si="29">IF($Y113&gt;1,IF(COUNTA(AB113)=0,0,1),0)</f>
        <v>0</v>
      </c>
    </row>
    <row r="114" spans="1:48" ht="15" customHeight="1">
      <c r="A114" s="195"/>
      <c r="B114" s="14"/>
      <c r="C114" s="229" t="s">
        <v>5113</v>
      </c>
      <c r="D114" s="469" t="str">
        <f>IF(CNGE_2025_M1_Secc12_Sub1!D96="","",CNGE_2025_M1_Secc12_Sub1!D96)</f>
        <v/>
      </c>
      <c r="E114" s="326"/>
      <c r="F114" s="327"/>
      <c r="G114" s="443"/>
      <c r="H114" s="351"/>
      <c r="I114" s="352"/>
      <c r="J114" s="470"/>
      <c r="K114" s="471"/>
      <c r="L114" s="472"/>
      <c r="M114" s="443"/>
      <c r="N114" s="351"/>
      <c r="O114" s="352"/>
      <c r="P114" s="470"/>
      <c r="Q114" s="471"/>
      <c r="R114" s="472"/>
      <c r="S114" s="443"/>
      <c r="T114" s="351"/>
      <c r="U114" s="352"/>
      <c r="V114" s="470"/>
      <c r="W114" s="471"/>
      <c r="X114" s="472"/>
      <c r="Y114" s="443"/>
      <c r="Z114" s="351"/>
      <c r="AA114" s="352"/>
      <c r="AB114" s="470"/>
      <c r="AC114" s="471"/>
      <c r="AD114" s="472"/>
      <c r="AF114">
        <f t="shared" si="15"/>
        <v>0</v>
      </c>
      <c r="AG114">
        <f t="shared" si="16"/>
        <v>0</v>
      </c>
      <c r="AH114">
        <f t="shared" si="17"/>
        <v>0</v>
      </c>
      <c r="AI114">
        <f t="shared" si="18"/>
        <v>0</v>
      </c>
      <c r="AJ114">
        <f t="shared" si="19"/>
        <v>0</v>
      </c>
      <c r="AK114">
        <f t="shared" si="20"/>
        <v>0</v>
      </c>
      <c r="AL114">
        <f t="shared" si="21"/>
        <v>0</v>
      </c>
      <c r="AM114">
        <f t="shared" si="22"/>
        <v>0</v>
      </c>
      <c r="AN114" s="228">
        <f t="shared" si="23"/>
        <v>0</v>
      </c>
      <c r="AO114" s="2">
        <f t="shared" si="24"/>
        <v>0</v>
      </c>
      <c r="AP114" s="3" t="str">
        <f>IF(AO114=0,"",
IF(SUM($AO$48:AO114)=1,AQ114,
IF($AO$168&gt;SUM($AO$48:AO114),_xlfn.CONCAT(", ",AQ114),
IF($AO$168=SUM($AO$48:AO114),_xlfn.CONCAT(" y ",AQ114)))))</f>
        <v/>
      </c>
      <c r="AQ114" s="214">
        <v>67</v>
      </c>
      <c r="AR114">
        <f t="shared" si="25"/>
        <v>0</v>
      </c>
      <c r="AS114">
        <f t="shared" si="26"/>
        <v>0</v>
      </c>
      <c r="AT114">
        <f t="shared" si="27"/>
        <v>0</v>
      </c>
      <c r="AU114">
        <f t="shared" si="28"/>
        <v>0</v>
      </c>
      <c r="AV114">
        <f t="shared" si="29"/>
        <v>0</v>
      </c>
    </row>
    <row r="115" spans="1:48" ht="15" customHeight="1">
      <c r="A115" s="195"/>
      <c r="B115" s="14"/>
      <c r="C115" s="229" t="s">
        <v>5114</v>
      </c>
      <c r="D115" s="469" t="str">
        <f>IF(CNGE_2025_M1_Secc12_Sub1!D97="","",CNGE_2025_M1_Secc12_Sub1!D97)</f>
        <v/>
      </c>
      <c r="E115" s="326"/>
      <c r="F115" s="327"/>
      <c r="G115" s="443"/>
      <c r="H115" s="351"/>
      <c r="I115" s="352"/>
      <c r="J115" s="470"/>
      <c r="K115" s="471"/>
      <c r="L115" s="472"/>
      <c r="M115" s="443"/>
      <c r="N115" s="351"/>
      <c r="O115" s="352"/>
      <c r="P115" s="470"/>
      <c r="Q115" s="471"/>
      <c r="R115" s="472"/>
      <c r="S115" s="443"/>
      <c r="T115" s="351"/>
      <c r="U115" s="352"/>
      <c r="V115" s="470"/>
      <c r="W115" s="471"/>
      <c r="X115" s="472"/>
      <c r="Y115" s="443"/>
      <c r="Z115" s="351"/>
      <c r="AA115" s="352"/>
      <c r="AB115" s="470"/>
      <c r="AC115" s="471"/>
      <c r="AD115" s="472"/>
      <c r="AF115">
        <f t="shared" si="15"/>
        <v>0</v>
      </c>
      <c r="AG115">
        <f t="shared" si="16"/>
        <v>0</v>
      </c>
      <c r="AH115">
        <f t="shared" si="17"/>
        <v>0</v>
      </c>
      <c r="AI115">
        <f t="shared" si="18"/>
        <v>0</v>
      </c>
      <c r="AJ115">
        <f t="shared" si="19"/>
        <v>0</v>
      </c>
      <c r="AK115">
        <f t="shared" si="20"/>
        <v>0</v>
      </c>
      <c r="AL115">
        <f t="shared" si="21"/>
        <v>0</v>
      </c>
      <c r="AM115">
        <f t="shared" si="22"/>
        <v>0</v>
      </c>
      <c r="AN115" s="228">
        <f t="shared" si="23"/>
        <v>0</v>
      </c>
      <c r="AO115" s="2">
        <f t="shared" si="24"/>
        <v>0</v>
      </c>
      <c r="AP115" s="3" t="str">
        <f>IF(AO115=0,"",
IF(SUM($AO$48:AO115)=1,AQ115,
IF($AO$168&gt;SUM($AO$48:AO115),_xlfn.CONCAT(", ",AQ115),
IF($AO$168=SUM($AO$48:AO115),_xlfn.CONCAT(" y ",AQ115)))))</f>
        <v/>
      </c>
      <c r="AQ115" s="214">
        <v>68</v>
      </c>
      <c r="AR115">
        <f t="shared" si="25"/>
        <v>0</v>
      </c>
      <c r="AS115">
        <f t="shared" si="26"/>
        <v>0</v>
      </c>
      <c r="AT115">
        <f t="shared" si="27"/>
        <v>0</v>
      </c>
      <c r="AU115">
        <f t="shared" si="28"/>
        <v>0</v>
      </c>
      <c r="AV115">
        <f t="shared" si="29"/>
        <v>0</v>
      </c>
    </row>
    <row r="116" spans="1:48" ht="15" customHeight="1">
      <c r="A116" s="195"/>
      <c r="B116" s="14"/>
      <c r="C116" s="229" t="s">
        <v>5115</v>
      </c>
      <c r="D116" s="469" t="str">
        <f>IF(CNGE_2025_M1_Secc12_Sub1!D98="","",CNGE_2025_M1_Secc12_Sub1!D98)</f>
        <v/>
      </c>
      <c r="E116" s="326"/>
      <c r="F116" s="327"/>
      <c r="G116" s="443"/>
      <c r="H116" s="351"/>
      <c r="I116" s="352"/>
      <c r="J116" s="470"/>
      <c r="K116" s="471"/>
      <c r="L116" s="472"/>
      <c r="M116" s="443"/>
      <c r="N116" s="351"/>
      <c r="O116" s="352"/>
      <c r="P116" s="470"/>
      <c r="Q116" s="471"/>
      <c r="R116" s="472"/>
      <c r="S116" s="443"/>
      <c r="T116" s="351"/>
      <c r="U116" s="352"/>
      <c r="V116" s="470"/>
      <c r="W116" s="471"/>
      <c r="X116" s="472"/>
      <c r="Y116" s="443"/>
      <c r="Z116" s="351"/>
      <c r="AA116" s="352"/>
      <c r="AB116" s="470"/>
      <c r="AC116" s="471"/>
      <c r="AD116" s="472"/>
      <c r="AF116">
        <f t="shared" si="15"/>
        <v>0</v>
      </c>
      <c r="AG116">
        <f t="shared" si="16"/>
        <v>0</v>
      </c>
      <c r="AH116">
        <f t="shared" si="17"/>
        <v>0</v>
      </c>
      <c r="AI116">
        <f t="shared" si="18"/>
        <v>0</v>
      </c>
      <c r="AJ116">
        <f t="shared" si="19"/>
        <v>0</v>
      </c>
      <c r="AK116">
        <f t="shared" si="20"/>
        <v>0</v>
      </c>
      <c r="AL116">
        <f t="shared" si="21"/>
        <v>0</v>
      </c>
      <c r="AM116">
        <f t="shared" si="22"/>
        <v>0</v>
      </c>
      <c r="AN116" s="228">
        <f t="shared" si="23"/>
        <v>0</v>
      </c>
      <c r="AO116" s="2">
        <f t="shared" si="24"/>
        <v>0</v>
      </c>
      <c r="AP116" s="3" t="str">
        <f>IF(AO116=0,"",
IF(SUM($AO$48:AO116)=1,AQ116,
IF($AO$168&gt;SUM($AO$48:AO116),_xlfn.CONCAT(", ",AQ116),
IF($AO$168=SUM($AO$48:AO116),_xlfn.CONCAT(" y ",AQ116)))))</f>
        <v/>
      </c>
      <c r="AQ116" s="214">
        <v>69</v>
      </c>
      <c r="AR116">
        <f t="shared" si="25"/>
        <v>0</v>
      </c>
      <c r="AS116">
        <f t="shared" si="26"/>
        <v>0</v>
      </c>
      <c r="AT116">
        <f t="shared" si="27"/>
        <v>0</v>
      </c>
      <c r="AU116">
        <f t="shared" si="28"/>
        <v>0</v>
      </c>
      <c r="AV116">
        <f t="shared" si="29"/>
        <v>0</v>
      </c>
    </row>
    <row r="117" spans="1:48" ht="15" customHeight="1">
      <c r="A117" s="195"/>
      <c r="B117" s="14"/>
      <c r="C117" s="229" t="s">
        <v>5116</v>
      </c>
      <c r="D117" s="469" t="str">
        <f>IF(CNGE_2025_M1_Secc12_Sub1!D99="","",CNGE_2025_M1_Secc12_Sub1!D99)</f>
        <v/>
      </c>
      <c r="E117" s="326"/>
      <c r="F117" s="327"/>
      <c r="G117" s="443"/>
      <c r="H117" s="351"/>
      <c r="I117" s="352"/>
      <c r="J117" s="470"/>
      <c r="K117" s="471"/>
      <c r="L117" s="472"/>
      <c r="M117" s="443"/>
      <c r="N117" s="351"/>
      <c r="O117" s="352"/>
      <c r="P117" s="470"/>
      <c r="Q117" s="471"/>
      <c r="R117" s="472"/>
      <c r="S117" s="443"/>
      <c r="T117" s="351"/>
      <c r="U117" s="352"/>
      <c r="V117" s="470"/>
      <c r="W117" s="471"/>
      <c r="X117" s="472"/>
      <c r="Y117" s="443"/>
      <c r="Z117" s="351"/>
      <c r="AA117" s="352"/>
      <c r="AB117" s="470"/>
      <c r="AC117" s="471"/>
      <c r="AD117" s="472"/>
      <c r="AF117">
        <f t="shared" si="15"/>
        <v>0</v>
      </c>
      <c r="AG117">
        <f t="shared" si="16"/>
        <v>0</v>
      </c>
      <c r="AH117">
        <f t="shared" si="17"/>
        <v>0</v>
      </c>
      <c r="AI117">
        <f t="shared" si="18"/>
        <v>0</v>
      </c>
      <c r="AJ117">
        <f t="shared" si="19"/>
        <v>0</v>
      </c>
      <c r="AK117">
        <f t="shared" si="20"/>
        <v>0</v>
      </c>
      <c r="AL117">
        <f t="shared" si="21"/>
        <v>0</v>
      </c>
      <c r="AM117">
        <f t="shared" si="22"/>
        <v>0</v>
      </c>
      <c r="AN117" s="228">
        <f t="shared" si="23"/>
        <v>0</v>
      </c>
      <c r="AO117" s="2">
        <f t="shared" si="24"/>
        <v>0</v>
      </c>
      <c r="AP117" s="3" t="str">
        <f>IF(AO117=0,"",
IF(SUM($AO$48:AO117)=1,AQ117,
IF($AO$168&gt;SUM($AO$48:AO117),_xlfn.CONCAT(", ",AQ117),
IF($AO$168=SUM($AO$48:AO117),_xlfn.CONCAT(" y ",AQ117)))))</f>
        <v/>
      </c>
      <c r="AQ117" s="214">
        <v>70</v>
      </c>
      <c r="AR117">
        <f t="shared" si="25"/>
        <v>0</v>
      </c>
      <c r="AS117">
        <f t="shared" si="26"/>
        <v>0</v>
      </c>
      <c r="AT117">
        <f t="shared" si="27"/>
        <v>0</v>
      </c>
      <c r="AU117">
        <f t="shared" si="28"/>
        <v>0</v>
      </c>
      <c r="AV117">
        <f t="shared" si="29"/>
        <v>0</v>
      </c>
    </row>
    <row r="118" spans="1:48" ht="15" customHeight="1">
      <c r="A118" s="195"/>
      <c r="B118" s="14"/>
      <c r="C118" s="229" t="s">
        <v>5117</v>
      </c>
      <c r="D118" s="469" t="str">
        <f>IF(CNGE_2025_M1_Secc12_Sub1!D100="","",CNGE_2025_M1_Secc12_Sub1!D100)</f>
        <v/>
      </c>
      <c r="E118" s="326"/>
      <c r="F118" s="327"/>
      <c r="G118" s="443"/>
      <c r="H118" s="351"/>
      <c r="I118" s="352"/>
      <c r="J118" s="470"/>
      <c r="K118" s="471"/>
      <c r="L118" s="472"/>
      <c r="M118" s="443"/>
      <c r="N118" s="351"/>
      <c r="O118" s="352"/>
      <c r="P118" s="470"/>
      <c r="Q118" s="471"/>
      <c r="R118" s="472"/>
      <c r="S118" s="443"/>
      <c r="T118" s="351"/>
      <c r="U118" s="352"/>
      <c r="V118" s="470"/>
      <c r="W118" s="471"/>
      <c r="X118" s="472"/>
      <c r="Y118" s="443"/>
      <c r="Z118" s="351"/>
      <c r="AA118" s="352"/>
      <c r="AB118" s="470"/>
      <c r="AC118" s="471"/>
      <c r="AD118" s="472"/>
      <c r="AF118">
        <f t="shared" si="15"/>
        <v>0</v>
      </c>
      <c r="AG118">
        <f t="shared" si="16"/>
        <v>0</v>
      </c>
      <c r="AH118">
        <f t="shared" si="17"/>
        <v>0</v>
      </c>
      <c r="AI118">
        <f t="shared" si="18"/>
        <v>0</v>
      </c>
      <c r="AJ118">
        <f t="shared" si="19"/>
        <v>0</v>
      </c>
      <c r="AK118">
        <f t="shared" si="20"/>
        <v>0</v>
      </c>
      <c r="AL118">
        <f t="shared" si="21"/>
        <v>0</v>
      </c>
      <c r="AM118">
        <f t="shared" si="22"/>
        <v>0</v>
      </c>
      <c r="AN118" s="228">
        <f t="shared" si="23"/>
        <v>0</v>
      </c>
      <c r="AO118" s="2">
        <f t="shared" si="24"/>
        <v>0</v>
      </c>
      <c r="AP118" s="3" t="str">
        <f>IF(AO118=0,"",
IF(SUM($AO$48:AO118)=1,AQ118,
IF($AO$168&gt;SUM($AO$48:AO118),_xlfn.CONCAT(", ",AQ118),
IF($AO$168=SUM($AO$48:AO118),_xlfn.CONCAT(" y ",AQ118)))))</f>
        <v/>
      </c>
      <c r="AQ118" s="214">
        <v>71</v>
      </c>
      <c r="AR118">
        <f t="shared" si="25"/>
        <v>0</v>
      </c>
      <c r="AS118">
        <f t="shared" si="26"/>
        <v>0</v>
      </c>
      <c r="AT118">
        <f t="shared" si="27"/>
        <v>0</v>
      </c>
      <c r="AU118">
        <f t="shared" si="28"/>
        <v>0</v>
      </c>
      <c r="AV118">
        <f t="shared" si="29"/>
        <v>0</v>
      </c>
    </row>
    <row r="119" spans="1:48" ht="15" customHeight="1">
      <c r="A119" s="195"/>
      <c r="B119" s="14"/>
      <c r="C119" s="229" t="s">
        <v>5118</v>
      </c>
      <c r="D119" s="469" t="str">
        <f>IF(CNGE_2025_M1_Secc12_Sub1!D101="","",CNGE_2025_M1_Secc12_Sub1!D101)</f>
        <v/>
      </c>
      <c r="E119" s="326"/>
      <c r="F119" s="327"/>
      <c r="G119" s="443"/>
      <c r="H119" s="351"/>
      <c r="I119" s="352"/>
      <c r="J119" s="470"/>
      <c r="K119" s="471"/>
      <c r="L119" s="472"/>
      <c r="M119" s="443"/>
      <c r="N119" s="351"/>
      <c r="O119" s="352"/>
      <c r="P119" s="470"/>
      <c r="Q119" s="471"/>
      <c r="R119" s="472"/>
      <c r="S119" s="443"/>
      <c r="T119" s="351"/>
      <c r="U119" s="352"/>
      <c r="V119" s="470"/>
      <c r="W119" s="471"/>
      <c r="X119" s="472"/>
      <c r="Y119" s="443"/>
      <c r="Z119" s="351"/>
      <c r="AA119" s="352"/>
      <c r="AB119" s="470"/>
      <c r="AC119" s="471"/>
      <c r="AD119" s="472"/>
      <c r="AF119">
        <f t="shared" si="15"/>
        <v>0</v>
      </c>
      <c r="AG119">
        <f t="shared" si="16"/>
        <v>0</v>
      </c>
      <c r="AH119">
        <f t="shared" si="17"/>
        <v>0</v>
      </c>
      <c r="AI119">
        <f t="shared" si="18"/>
        <v>0</v>
      </c>
      <c r="AJ119">
        <f t="shared" si="19"/>
        <v>0</v>
      </c>
      <c r="AK119">
        <f t="shared" si="20"/>
        <v>0</v>
      </c>
      <c r="AL119">
        <f t="shared" si="21"/>
        <v>0</v>
      </c>
      <c r="AM119">
        <f t="shared" si="22"/>
        <v>0</v>
      </c>
      <c r="AN119" s="228">
        <f t="shared" si="23"/>
        <v>0</v>
      </c>
      <c r="AO119" s="2">
        <f t="shared" si="24"/>
        <v>0</v>
      </c>
      <c r="AP119" s="3" t="str">
        <f>IF(AO119=0,"",
IF(SUM($AO$48:AO119)=1,AQ119,
IF($AO$168&gt;SUM($AO$48:AO119),_xlfn.CONCAT(", ",AQ119),
IF($AO$168=SUM($AO$48:AO119),_xlfn.CONCAT(" y ",AQ119)))))</f>
        <v/>
      </c>
      <c r="AQ119" s="214">
        <v>72</v>
      </c>
      <c r="AR119">
        <f t="shared" si="25"/>
        <v>0</v>
      </c>
      <c r="AS119">
        <f t="shared" si="26"/>
        <v>0</v>
      </c>
      <c r="AT119">
        <f t="shared" si="27"/>
        <v>0</v>
      </c>
      <c r="AU119">
        <f t="shared" si="28"/>
        <v>0</v>
      </c>
      <c r="AV119">
        <f t="shared" si="29"/>
        <v>0</v>
      </c>
    </row>
    <row r="120" spans="1:48" ht="15" customHeight="1">
      <c r="A120" s="195"/>
      <c r="B120" s="14"/>
      <c r="C120" s="229" t="s">
        <v>5119</v>
      </c>
      <c r="D120" s="469" t="str">
        <f>IF(CNGE_2025_M1_Secc12_Sub1!D102="","",CNGE_2025_M1_Secc12_Sub1!D102)</f>
        <v/>
      </c>
      <c r="E120" s="326"/>
      <c r="F120" s="327"/>
      <c r="G120" s="443"/>
      <c r="H120" s="351"/>
      <c r="I120" s="352"/>
      <c r="J120" s="470"/>
      <c r="K120" s="471"/>
      <c r="L120" s="472"/>
      <c r="M120" s="443"/>
      <c r="N120" s="351"/>
      <c r="O120" s="352"/>
      <c r="P120" s="470"/>
      <c r="Q120" s="471"/>
      <c r="R120" s="472"/>
      <c r="S120" s="443"/>
      <c r="T120" s="351"/>
      <c r="U120" s="352"/>
      <c r="V120" s="470"/>
      <c r="W120" s="471"/>
      <c r="X120" s="472"/>
      <c r="Y120" s="443"/>
      <c r="Z120" s="351"/>
      <c r="AA120" s="352"/>
      <c r="AB120" s="470"/>
      <c r="AC120" s="471"/>
      <c r="AD120" s="472"/>
      <c r="AF120">
        <f t="shared" si="15"/>
        <v>0</v>
      </c>
      <c r="AG120">
        <f t="shared" si="16"/>
        <v>0</v>
      </c>
      <c r="AH120">
        <f t="shared" si="17"/>
        <v>0</v>
      </c>
      <c r="AI120">
        <f t="shared" si="18"/>
        <v>0</v>
      </c>
      <c r="AJ120">
        <f t="shared" si="19"/>
        <v>0</v>
      </c>
      <c r="AK120">
        <f t="shared" si="20"/>
        <v>0</v>
      </c>
      <c r="AL120">
        <f t="shared" si="21"/>
        <v>0</v>
      </c>
      <c r="AM120">
        <f t="shared" si="22"/>
        <v>0</v>
      </c>
      <c r="AN120" s="228">
        <f t="shared" si="23"/>
        <v>0</v>
      </c>
      <c r="AO120" s="2">
        <f t="shared" si="24"/>
        <v>0</v>
      </c>
      <c r="AP120" s="3" t="str">
        <f>IF(AO120=0,"",
IF(SUM($AO$48:AO120)=1,AQ120,
IF($AO$168&gt;SUM($AO$48:AO120),_xlfn.CONCAT(", ",AQ120),
IF($AO$168=SUM($AO$48:AO120),_xlfn.CONCAT(" y ",AQ120)))))</f>
        <v/>
      </c>
      <c r="AQ120" s="214">
        <v>73</v>
      </c>
      <c r="AR120">
        <f t="shared" si="25"/>
        <v>0</v>
      </c>
      <c r="AS120">
        <f t="shared" si="26"/>
        <v>0</v>
      </c>
      <c r="AT120">
        <f t="shared" si="27"/>
        <v>0</v>
      </c>
      <c r="AU120">
        <f t="shared" si="28"/>
        <v>0</v>
      </c>
      <c r="AV120">
        <f t="shared" si="29"/>
        <v>0</v>
      </c>
    </row>
    <row r="121" spans="1:48" ht="15" customHeight="1">
      <c r="A121" s="195"/>
      <c r="B121" s="14"/>
      <c r="C121" s="229" t="s">
        <v>5120</v>
      </c>
      <c r="D121" s="469" t="str">
        <f>IF(CNGE_2025_M1_Secc12_Sub1!D103="","",CNGE_2025_M1_Secc12_Sub1!D103)</f>
        <v/>
      </c>
      <c r="E121" s="326"/>
      <c r="F121" s="327"/>
      <c r="G121" s="443"/>
      <c r="H121" s="351"/>
      <c r="I121" s="352"/>
      <c r="J121" s="470"/>
      <c r="K121" s="471"/>
      <c r="L121" s="472"/>
      <c r="M121" s="443"/>
      <c r="N121" s="351"/>
      <c r="O121" s="352"/>
      <c r="P121" s="470"/>
      <c r="Q121" s="471"/>
      <c r="R121" s="472"/>
      <c r="S121" s="443"/>
      <c r="T121" s="351"/>
      <c r="U121" s="352"/>
      <c r="V121" s="470"/>
      <c r="W121" s="471"/>
      <c r="X121" s="472"/>
      <c r="Y121" s="443"/>
      <c r="Z121" s="351"/>
      <c r="AA121" s="352"/>
      <c r="AB121" s="470"/>
      <c r="AC121" s="471"/>
      <c r="AD121" s="472"/>
      <c r="AF121">
        <f t="shared" si="15"/>
        <v>0</v>
      </c>
      <c r="AG121">
        <f t="shared" si="16"/>
        <v>0</v>
      </c>
      <c r="AH121">
        <f t="shared" si="17"/>
        <v>0</v>
      </c>
      <c r="AI121">
        <f t="shared" si="18"/>
        <v>0</v>
      </c>
      <c r="AJ121">
        <f t="shared" si="19"/>
        <v>0</v>
      </c>
      <c r="AK121">
        <f t="shared" si="20"/>
        <v>0</v>
      </c>
      <c r="AL121">
        <f t="shared" si="21"/>
        <v>0</v>
      </c>
      <c r="AM121">
        <f t="shared" si="22"/>
        <v>0</v>
      </c>
      <c r="AN121" s="228">
        <f t="shared" si="23"/>
        <v>0</v>
      </c>
      <c r="AO121" s="2">
        <f t="shared" si="24"/>
        <v>0</v>
      </c>
      <c r="AP121" s="3" t="str">
        <f>IF(AO121=0,"",
IF(SUM($AO$48:AO121)=1,AQ121,
IF($AO$168&gt;SUM($AO$48:AO121),_xlfn.CONCAT(", ",AQ121),
IF($AO$168=SUM($AO$48:AO121),_xlfn.CONCAT(" y ",AQ121)))))</f>
        <v/>
      </c>
      <c r="AQ121" s="214">
        <v>74</v>
      </c>
      <c r="AR121">
        <f t="shared" si="25"/>
        <v>0</v>
      </c>
      <c r="AS121">
        <f t="shared" si="26"/>
        <v>0</v>
      </c>
      <c r="AT121">
        <f t="shared" si="27"/>
        <v>0</v>
      </c>
      <c r="AU121">
        <f t="shared" si="28"/>
        <v>0</v>
      </c>
      <c r="AV121">
        <f t="shared" si="29"/>
        <v>0</v>
      </c>
    </row>
    <row r="122" spans="1:48" ht="15" customHeight="1">
      <c r="A122" s="195"/>
      <c r="B122" s="14"/>
      <c r="C122" s="229" t="s">
        <v>5121</v>
      </c>
      <c r="D122" s="469" t="str">
        <f>IF(CNGE_2025_M1_Secc12_Sub1!D104="","",CNGE_2025_M1_Secc12_Sub1!D104)</f>
        <v/>
      </c>
      <c r="E122" s="326"/>
      <c r="F122" s="327"/>
      <c r="G122" s="443"/>
      <c r="H122" s="351"/>
      <c r="I122" s="352"/>
      <c r="J122" s="470"/>
      <c r="K122" s="471"/>
      <c r="L122" s="472"/>
      <c r="M122" s="443"/>
      <c r="N122" s="351"/>
      <c r="O122" s="352"/>
      <c r="P122" s="470"/>
      <c r="Q122" s="471"/>
      <c r="R122" s="472"/>
      <c r="S122" s="443"/>
      <c r="T122" s="351"/>
      <c r="U122" s="352"/>
      <c r="V122" s="470"/>
      <c r="W122" s="471"/>
      <c r="X122" s="472"/>
      <c r="Y122" s="443"/>
      <c r="Z122" s="351"/>
      <c r="AA122" s="352"/>
      <c r="AB122" s="470"/>
      <c r="AC122" s="471"/>
      <c r="AD122" s="472"/>
      <c r="AF122">
        <f t="shared" si="15"/>
        <v>0</v>
      </c>
      <c r="AG122">
        <f t="shared" si="16"/>
        <v>0</v>
      </c>
      <c r="AH122">
        <f t="shared" si="17"/>
        <v>0</v>
      </c>
      <c r="AI122">
        <f t="shared" si="18"/>
        <v>0</v>
      </c>
      <c r="AJ122">
        <f t="shared" si="19"/>
        <v>0</v>
      </c>
      <c r="AK122">
        <f t="shared" si="20"/>
        <v>0</v>
      </c>
      <c r="AL122">
        <f t="shared" si="21"/>
        <v>0</v>
      </c>
      <c r="AM122">
        <f t="shared" si="22"/>
        <v>0</v>
      </c>
      <c r="AN122" s="228">
        <f t="shared" si="23"/>
        <v>0</v>
      </c>
      <c r="AO122" s="2">
        <f t="shared" si="24"/>
        <v>0</v>
      </c>
      <c r="AP122" s="3" t="str">
        <f>IF(AO122=0,"",
IF(SUM($AO$48:AO122)=1,AQ122,
IF($AO$168&gt;SUM($AO$48:AO122),_xlfn.CONCAT(", ",AQ122),
IF($AO$168=SUM($AO$48:AO122),_xlfn.CONCAT(" y ",AQ122)))))</f>
        <v/>
      </c>
      <c r="AQ122" s="214">
        <v>75</v>
      </c>
      <c r="AR122">
        <f t="shared" si="25"/>
        <v>0</v>
      </c>
      <c r="AS122">
        <f t="shared" si="26"/>
        <v>0</v>
      </c>
      <c r="AT122">
        <f t="shared" si="27"/>
        <v>0</v>
      </c>
      <c r="AU122">
        <f t="shared" si="28"/>
        <v>0</v>
      </c>
      <c r="AV122">
        <f t="shared" si="29"/>
        <v>0</v>
      </c>
    </row>
    <row r="123" spans="1:48" ht="15" customHeight="1">
      <c r="A123" s="195"/>
      <c r="B123" s="14"/>
      <c r="C123" s="229" t="s">
        <v>5122</v>
      </c>
      <c r="D123" s="469" t="str">
        <f>IF(CNGE_2025_M1_Secc12_Sub1!D105="","",CNGE_2025_M1_Secc12_Sub1!D105)</f>
        <v/>
      </c>
      <c r="E123" s="326"/>
      <c r="F123" s="327"/>
      <c r="G123" s="443"/>
      <c r="H123" s="351"/>
      <c r="I123" s="352"/>
      <c r="J123" s="470"/>
      <c r="K123" s="471"/>
      <c r="L123" s="472"/>
      <c r="M123" s="443"/>
      <c r="N123" s="351"/>
      <c r="O123" s="352"/>
      <c r="P123" s="470"/>
      <c r="Q123" s="471"/>
      <c r="R123" s="472"/>
      <c r="S123" s="443"/>
      <c r="T123" s="351"/>
      <c r="U123" s="352"/>
      <c r="V123" s="470"/>
      <c r="W123" s="471"/>
      <c r="X123" s="472"/>
      <c r="Y123" s="443"/>
      <c r="Z123" s="351"/>
      <c r="AA123" s="352"/>
      <c r="AB123" s="470"/>
      <c r="AC123" s="471"/>
      <c r="AD123" s="472"/>
      <c r="AF123">
        <f t="shared" si="15"/>
        <v>0</v>
      </c>
      <c r="AG123">
        <f t="shared" si="16"/>
        <v>0</v>
      </c>
      <c r="AH123">
        <f t="shared" si="17"/>
        <v>0</v>
      </c>
      <c r="AI123">
        <f t="shared" si="18"/>
        <v>0</v>
      </c>
      <c r="AJ123">
        <f t="shared" si="19"/>
        <v>0</v>
      </c>
      <c r="AK123">
        <f t="shared" si="20"/>
        <v>0</v>
      </c>
      <c r="AL123">
        <f t="shared" si="21"/>
        <v>0</v>
      </c>
      <c r="AM123">
        <f t="shared" si="22"/>
        <v>0</v>
      </c>
      <c r="AN123" s="228">
        <f t="shared" si="23"/>
        <v>0</v>
      </c>
      <c r="AO123" s="2">
        <f t="shared" si="24"/>
        <v>0</v>
      </c>
      <c r="AP123" s="3" t="str">
        <f>IF(AO123=0,"",
IF(SUM($AO$48:AO123)=1,AQ123,
IF($AO$168&gt;SUM($AO$48:AO123),_xlfn.CONCAT(", ",AQ123),
IF($AO$168=SUM($AO$48:AO123),_xlfn.CONCAT(" y ",AQ123)))))</f>
        <v/>
      </c>
      <c r="AQ123" s="214">
        <v>76</v>
      </c>
      <c r="AR123">
        <f t="shared" si="25"/>
        <v>0</v>
      </c>
      <c r="AS123">
        <f t="shared" si="26"/>
        <v>0</v>
      </c>
      <c r="AT123">
        <f t="shared" si="27"/>
        <v>0</v>
      </c>
      <c r="AU123">
        <f t="shared" si="28"/>
        <v>0</v>
      </c>
      <c r="AV123">
        <f t="shared" si="29"/>
        <v>0</v>
      </c>
    </row>
    <row r="124" spans="1:48" ht="15" customHeight="1">
      <c r="A124" s="195"/>
      <c r="B124" s="14"/>
      <c r="C124" s="229" t="s">
        <v>5123</v>
      </c>
      <c r="D124" s="469" t="str">
        <f>IF(CNGE_2025_M1_Secc12_Sub1!D106="","",CNGE_2025_M1_Secc12_Sub1!D106)</f>
        <v/>
      </c>
      <c r="E124" s="326"/>
      <c r="F124" s="327"/>
      <c r="G124" s="443"/>
      <c r="H124" s="351"/>
      <c r="I124" s="352"/>
      <c r="J124" s="470"/>
      <c r="K124" s="471"/>
      <c r="L124" s="472"/>
      <c r="M124" s="443"/>
      <c r="N124" s="351"/>
      <c r="O124" s="352"/>
      <c r="P124" s="470"/>
      <c r="Q124" s="471"/>
      <c r="R124" s="472"/>
      <c r="S124" s="443"/>
      <c r="T124" s="351"/>
      <c r="U124" s="352"/>
      <c r="V124" s="470"/>
      <c r="W124" s="471"/>
      <c r="X124" s="472"/>
      <c r="Y124" s="443"/>
      <c r="Z124" s="351"/>
      <c r="AA124" s="352"/>
      <c r="AB124" s="470"/>
      <c r="AC124" s="471"/>
      <c r="AD124" s="472"/>
      <c r="AF124">
        <f t="shared" si="15"/>
        <v>0</v>
      </c>
      <c r="AG124">
        <f t="shared" si="16"/>
        <v>0</v>
      </c>
      <c r="AH124">
        <f t="shared" si="17"/>
        <v>0</v>
      </c>
      <c r="AI124">
        <f t="shared" si="18"/>
        <v>0</v>
      </c>
      <c r="AJ124">
        <f t="shared" si="19"/>
        <v>0</v>
      </c>
      <c r="AK124">
        <f t="shared" si="20"/>
        <v>0</v>
      </c>
      <c r="AL124">
        <f t="shared" si="21"/>
        <v>0</v>
      </c>
      <c r="AM124">
        <f t="shared" si="22"/>
        <v>0</v>
      </c>
      <c r="AN124" s="228">
        <f t="shared" si="23"/>
        <v>0</v>
      </c>
      <c r="AO124" s="2">
        <f t="shared" si="24"/>
        <v>0</v>
      </c>
      <c r="AP124" s="3" t="str">
        <f>IF(AO124=0,"",
IF(SUM($AO$48:AO124)=1,AQ124,
IF($AO$168&gt;SUM($AO$48:AO124),_xlfn.CONCAT(", ",AQ124),
IF($AO$168=SUM($AO$48:AO124),_xlfn.CONCAT(" y ",AQ124)))))</f>
        <v/>
      </c>
      <c r="AQ124" s="214">
        <v>77</v>
      </c>
      <c r="AR124">
        <f t="shared" si="25"/>
        <v>0</v>
      </c>
      <c r="AS124">
        <f t="shared" si="26"/>
        <v>0</v>
      </c>
      <c r="AT124">
        <f t="shared" si="27"/>
        <v>0</v>
      </c>
      <c r="AU124">
        <f t="shared" si="28"/>
        <v>0</v>
      </c>
      <c r="AV124">
        <f t="shared" si="29"/>
        <v>0</v>
      </c>
    </row>
    <row r="125" spans="1:48" ht="15" customHeight="1">
      <c r="A125" s="195"/>
      <c r="B125" s="14"/>
      <c r="C125" s="229" t="s">
        <v>5124</v>
      </c>
      <c r="D125" s="469" t="str">
        <f>IF(CNGE_2025_M1_Secc12_Sub1!D107="","",CNGE_2025_M1_Secc12_Sub1!D107)</f>
        <v/>
      </c>
      <c r="E125" s="326"/>
      <c r="F125" s="327"/>
      <c r="G125" s="443"/>
      <c r="H125" s="351"/>
      <c r="I125" s="352"/>
      <c r="J125" s="470"/>
      <c r="K125" s="471"/>
      <c r="L125" s="472"/>
      <c r="M125" s="443"/>
      <c r="N125" s="351"/>
      <c r="O125" s="352"/>
      <c r="P125" s="470"/>
      <c r="Q125" s="471"/>
      <c r="R125" s="472"/>
      <c r="S125" s="443"/>
      <c r="T125" s="351"/>
      <c r="U125" s="352"/>
      <c r="V125" s="470"/>
      <c r="W125" s="471"/>
      <c r="X125" s="472"/>
      <c r="Y125" s="443"/>
      <c r="Z125" s="351"/>
      <c r="AA125" s="352"/>
      <c r="AB125" s="470"/>
      <c r="AC125" s="471"/>
      <c r="AD125" s="472"/>
      <c r="AF125">
        <f t="shared" si="15"/>
        <v>0</v>
      </c>
      <c r="AG125">
        <f t="shared" si="16"/>
        <v>0</v>
      </c>
      <c r="AH125">
        <f t="shared" si="17"/>
        <v>0</v>
      </c>
      <c r="AI125">
        <f t="shared" si="18"/>
        <v>0</v>
      </c>
      <c r="AJ125">
        <f t="shared" si="19"/>
        <v>0</v>
      </c>
      <c r="AK125">
        <f t="shared" si="20"/>
        <v>0</v>
      </c>
      <c r="AL125">
        <f t="shared" si="21"/>
        <v>0</v>
      </c>
      <c r="AM125">
        <f t="shared" si="22"/>
        <v>0</v>
      </c>
      <c r="AN125" s="228">
        <f t="shared" si="23"/>
        <v>0</v>
      </c>
      <c r="AO125" s="2">
        <f t="shared" si="24"/>
        <v>0</v>
      </c>
      <c r="AP125" s="3" t="str">
        <f>IF(AO125=0,"",
IF(SUM($AO$48:AO125)=1,AQ125,
IF($AO$168&gt;SUM($AO$48:AO125),_xlfn.CONCAT(", ",AQ125),
IF($AO$168=SUM($AO$48:AO125),_xlfn.CONCAT(" y ",AQ125)))))</f>
        <v/>
      </c>
      <c r="AQ125" s="214">
        <v>78</v>
      </c>
      <c r="AR125">
        <f t="shared" si="25"/>
        <v>0</v>
      </c>
      <c r="AS125">
        <f t="shared" si="26"/>
        <v>0</v>
      </c>
      <c r="AT125">
        <f t="shared" si="27"/>
        <v>0</v>
      </c>
      <c r="AU125">
        <f t="shared" si="28"/>
        <v>0</v>
      </c>
      <c r="AV125">
        <f t="shared" si="29"/>
        <v>0</v>
      </c>
    </row>
    <row r="126" spans="1:48" ht="15" customHeight="1">
      <c r="A126" s="195"/>
      <c r="B126" s="14"/>
      <c r="C126" s="229" t="s">
        <v>5125</v>
      </c>
      <c r="D126" s="469" t="str">
        <f>IF(CNGE_2025_M1_Secc12_Sub1!D108="","",CNGE_2025_M1_Secc12_Sub1!D108)</f>
        <v/>
      </c>
      <c r="E126" s="326"/>
      <c r="F126" s="327"/>
      <c r="G126" s="443"/>
      <c r="H126" s="351"/>
      <c r="I126" s="352"/>
      <c r="J126" s="470"/>
      <c r="K126" s="471"/>
      <c r="L126" s="472"/>
      <c r="M126" s="443"/>
      <c r="N126" s="351"/>
      <c r="O126" s="352"/>
      <c r="P126" s="470"/>
      <c r="Q126" s="471"/>
      <c r="R126" s="472"/>
      <c r="S126" s="443"/>
      <c r="T126" s="351"/>
      <c r="U126" s="352"/>
      <c r="V126" s="470"/>
      <c r="W126" s="471"/>
      <c r="X126" s="472"/>
      <c r="Y126" s="443"/>
      <c r="Z126" s="351"/>
      <c r="AA126" s="352"/>
      <c r="AB126" s="470"/>
      <c r="AC126" s="471"/>
      <c r="AD126" s="472"/>
      <c r="AF126">
        <f t="shared" si="15"/>
        <v>0</v>
      </c>
      <c r="AG126">
        <f t="shared" si="16"/>
        <v>0</v>
      </c>
      <c r="AH126">
        <f t="shared" si="17"/>
        <v>0</v>
      </c>
      <c r="AI126">
        <f t="shared" si="18"/>
        <v>0</v>
      </c>
      <c r="AJ126">
        <f t="shared" si="19"/>
        <v>0</v>
      </c>
      <c r="AK126">
        <f t="shared" si="20"/>
        <v>0</v>
      </c>
      <c r="AL126">
        <f t="shared" si="21"/>
        <v>0</v>
      </c>
      <c r="AM126">
        <f t="shared" si="22"/>
        <v>0</v>
      </c>
      <c r="AN126" s="228">
        <f t="shared" si="23"/>
        <v>0</v>
      </c>
      <c r="AO126" s="2">
        <f t="shared" si="24"/>
        <v>0</v>
      </c>
      <c r="AP126" s="3" t="str">
        <f>IF(AO126=0,"",
IF(SUM($AO$48:AO126)=1,AQ126,
IF($AO$168&gt;SUM($AO$48:AO126),_xlfn.CONCAT(", ",AQ126),
IF($AO$168=SUM($AO$48:AO126),_xlfn.CONCAT(" y ",AQ126)))))</f>
        <v/>
      </c>
      <c r="AQ126" s="214">
        <v>79</v>
      </c>
      <c r="AR126">
        <f t="shared" si="25"/>
        <v>0</v>
      </c>
      <c r="AS126">
        <f t="shared" si="26"/>
        <v>0</v>
      </c>
      <c r="AT126">
        <f t="shared" si="27"/>
        <v>0</v>
      </c>
      <c r="AU126">
        <f t="shared" si="28"/>
        <v>0</v>
      </c>
      <c r="AV126">
        <f t="shared" si="29"/>
        <v>0</v>
      </c>
    </row>
    <row r="127" spans="1:48" ht="15" customHeight="1">
      <c r="A127" s="195"/>
      <c r="B127" s="14"/>
      <c r="C127" s="229" t="s">
        <v>5126</v>
      </c>
      <c r="D127" s="469" t="str">
        <f>IF(CNGE_2025_M1_Secc12_Sub1!D109="","",CNGE_2025_M1_Secc12_Sub1!D109)</f>
        <v/>
      </c>
      <c r="E127" s="326"/>
      <c r="F127" s="327"/>
      <c r="G127" s="443"/>
      <c r="H127" s="351"/>
      <c r="I127" s="352"/>
      <c r="J127" s="470"/>
      <c r="K127" s="471"/>
      <c r="L127" s="472"/>
      <c r="M127" s="443"/>
      <c r="N127" s="351"/>
      <c r="O127" s="352"/>
      <c r="P127" s="470"/>
      <c r="Q127" s="471"/>
      <c r="R127" s="472"/>
      <c r="S127" s="443"/>
      <c r="T127" s="351"/>
      <c r="U127" s="352"/>
      <c r="V127" s="470"/>
      <c r="W127" s="471"/>
      <c r="X127" s="472"/>
      <c r="Y127" s="443"/>
      <c r="Z127" s="351"/>
      <c r="AA127" s="352"/>
      <c r="AB127" s="470"/>
      <c r="AC127" s="471"/>
      <c r="AD127" s="472"/>
      <c r="AF127">
        <f t="shared" si="15"/>
        <v>0</v>
      </c>
      <c r="AG127">
        <f t="shared" si="16"/>
        <v>0</v>
      </c>
      <c r="AH127">
        <f t="shared" si="17"/>
        <v>0</v>
      </c>
      <c r="AI127">
        <f t="shared" si="18"/>
        <v>0</v>
      </c>
      <c r="AJ127">
        <f t="shared" si="19"/>
        <v>0</v>
      </c>
      <c r="AK127">
        <f t="shared" si="20"/>
        <v>0</v>
      </c>
      <c r="AL127">
        <f t="shared" si="21"/>
        <v>0</v>
      </c>
      <c r="AM127">
        <f t="shared" si="22"/>
        <v>0</v>
      </c>
      <c r="AN127" s="228">
        <f t="shared" si="23"/>
        <v>0</v>
      </c>
      <c r="AO127" s="2">
        <f t="shared" si="24"/>
        <v>0</v>
      </c>
      <c r="AP127" s="3" t="str">
        <f>IF(AO127=0,"",
IF(SUM($AO$48:AO127)=1,AQ127,
IF($AO$168&gt;SUM($AO$48:AO127),_xlfn.CONCAT(", ",AQ127),
IF($AO$168=SUM($AO$48:AO127),_xlfn.CONCAT(" y ",AQ127)))))</f>
        <v/>
      </c>
      <c r="AQ127" s="214">
        <v>80</v>
      </c>
      <c r="AR127">
        <f t="shared" si="25"/>
        <v>0</v>
      </c>
      <c r="AS127">
        <f t="shared" si="26"/>
        <v>0</v>
      </c>
      <c r="AT127">
        <f t="shared" si="27"/>
        <v>0</v>
      </c>
      <c r="AU127">
        <f t="shared" si="28"/>
        <v>0</v>
      </c>
      <c r="AV127">
        <f t="shared" si="29"/>
        <v>0</v>
      </c>
    </row>
    <row r="128" spans="1:48" ht="15" customHeight="1">
      <c r="A128" s="195"/>
      <c r="B128" s="14"/>
      <c r="C128" s="229" t="s">
        <v>5127</v>
      </c>
      <c r="D128" s="469" t="str">
        <f>IF(CNGE_2025_M1_Secc12_Sub1!D110="","",CNGE_2025_M1_Secc12_Sub1!D110)</f>
        <v/>
      </c>
      <c r="E128" s="326"/>
      <c r="F128" s="327"/>
      <c r="G128" s="443"/>
      <c r="H128" s="351"/>
      <c r="I128" s="352"/>
      <c r="J128" s="470"/>
      <c r="K128" s="471"/>
      <c r="L128" s="472"/>
      <c r="M128" s="443"/>
      <c r="N128" s="351"/>
      <c r="O128" s="352"/>
      <c r="P128" s="470"/>
      <c r="Q128" s="471"/>
      <c r="R128" s="472"/>
      <c r="S128" s="443"/>
      <c r="T128" s="351"/>
      <c r="U128" s="352"/>
      <c r="V128" s="470"/>
      <c r="W128" s="471"/>
      <c r="X128" s="472"/>
      <c r="Y128" s="443"/>
      <c r="Z128" s="351"/>
      <c r="AA128" s="352"/>
      <c r="AB128" s="470"/>
      <c r="AC128" s="471"/>
      <c r="AD128" s="472"/>
      <c r="AF128">
        <f t="shared" si="15"/>
        <v>0</v>
      </c>
      <c r="AG128">
        <f t="shared" si="16"/>
        <v>0</v>
      </c>
      <c r="AH128">
        <f t="shared" si="17"/>
        <v>0</v>
      </c>
      <c r="AI128">
        <f t="shared" si="18"/>
        <v>0</v>
      </c>
      <c r="AJ128">
        <f t="shared" si="19"/>
        <v>0</v>
      </c>
      <c r="AK128">
        <f t="shared" si="20"/>
        <v>0</v>
      </c>
      <c r="AL128">
        <f t="shared" si="21"/>
        <v>0</v>
      </c>
      <c r="AM128">
        <f t="shared" si="22"/>
        <v>0</v>
      </c>
      <c r="AN128" s="228">
        <f t="shared" si="23"/>
        <v>0</v>
      </c>
      <c r="AO128" s="2">
        <f t="shared" si="24"/>
        <v>0</v>
      </c>
      <c r="AP128" s="3" t="str">
        <f>IF(AO128=0,"",
IF(SUM($AO$48:AO128)=1,AQ128,
IF($AO$168&gt;SUM($AO$48:AO128),_xlfn.CONCAT(", ",AQ128),
IF($AO$168=SUM($AO$48:AO128),_xlfn.CONCAT(" y ",AQ128)))))</f>
        <v/>
      </c>
      <c r="AQ128" s="214">
        <v>81</v>
      </c>
      <c r="AR128">
        <f t="shared" si="25"/>
        <v>0</v>
      </c>
      <c r="AS128">
        <f t="shared" si="26"/>
        <v>0</v>
      </c>
      <c r="AT128">
        <f t="shared" si="27"/>
        <v>0</v>
      </c>
      <c r="AU128">
        <f t="shared" si="28"/>
        <v>0</v>
      </c>
      <c r="AV128">
        <f t="shared" si="29"/>
        <v>0</v>
      </c>
    </row>
    <row r="129" spans="1:48" ht="15" customHeight="1">
      <c r="A129" s="195"/>
      <c r="B129" s="14"/>
      <c r="C129" s="229" t="s">
        <v>5128</v>
      </c>
      <c r="D129" s="469" t="str">
        <f>IF(CNGE_2025_M1_Secc12_Sub1!D111="","",CNGE_2025_M1_Secc12_Sub1!D111)</f>
        <v/>
      </c>
      <c r="E129" s="326"/>
      <c r="F129" s="327"/>
      <c r="G129" s="443"/>
      <c r="H129" s="351"/>
      <c r="I129" s="352"/>
      <c r="J129" s="470"/>
      <c r="K129" s="471"/>
      <c r="L129" s="472"/>
      <c r="M129" s="443"/>
      <c r="N129" s="351"/>
      <c r="O129" s="352"/>
      <c r="P129" s="470"/>
      <c r="Q129" s="471"/>
      <c r="R129" s="472"/>
      <c r="S129" s="443"/>
      <c r="T129" s="351"/>
      <c r="U129" s="352"/>
      <c r="V129" s="470"/>
      <c r="W129" s="471"/>
      <c r="X129" s="472"/>
      <c r="Y129" s="443"/>
      <c r="Z129" s="351"/>
      <c r="AA129" s="352"/>
      <c r="AB129" s="470"/>
      <c r="AC129" s="471"/>
      <c r="AD129" s="472"/>
      <c r="AF129">
        <f t="shared" si="15"/>
        <v>0</v>
      </c>
      <c r="AG129">
        <f t="shared" si="16"/>
        <v>0</v>
      </c>
      <c r="AH129">
        <f t="shared" si="17"/>
        <v>0</v>
      </c>
      <c r="AI129">
        <f t="shared" si="18"/>
        <v>0</v>
      </c>
      <c r="AJ129">
        <f t="shared" si="19"/>
        <v>0</v>
      </c>
      <c r="AK129">
        <f t="shared" si="20"/>
        <v>0</v>
      </c>
      <c r="AL129">
        <f t="shared" si="21"/>
        <v>0</v>
      </c>
      <c r="AM129">
        <f t="shared" si="22"/>
        <v>0</v>
      </c>
      <c r="AN129" s="228">
        <f t="shared" si="23"/>
        <v>0</v>
      </c>
      <c r="AO129" s="2">
        <f t="shared" si="24"/>
        <v>0</v>
      </c>
      <c r="AP129" s="3" t="str">
        <f>IF(AO129=0,"",
IF(SUM($AO$48:AO129)=1,AQ129,
IF($AO$168&gt;SUM($AO$48:AO129),_xlfn.CONCAT(", ",AQ129),
IF($AO$168=SUM($AO$48:AO129),_xlfn.CONCAT(" y ",AQ129)))))</f>
        <v/>
      </c>
      <c r="AQ129" s="214">
        <v>82</v>
      </c>
      <c r="AR129">
        <f t="shared" si="25"/>
        <v>0</v>
      </c>
      <c r="AS129">
        <f t="shared" si="26"/>
        <v>0</v>
      </c>
      <c r="AT129">
        <f t="shared" si="27"/>
        <v>0</v>
      </c>
      <c r="AU129">
        <f t="shared" si="28"/>
        <v>0</v>
      </c>
      <c r="AV129">
        <f t="shared" si="29"/>
        <v>0</v>
      </c>
    </row>
    <row r="130" spans="1:48" ht="15" customHeight="1">
      <c r="A130" s="195"/>
      <c r="B130" s="14"/>
      <c r="C130" s="229" t="s">
        <v>5129</v>
      </c>
      <c r="D130" s="469" t="str">
        <f>IF(CNGE_2025_M1_Secc12_Sub1!D112="","",CNGE_2025_M1_Secc12_Sub1!D112)</f>
        <v/>
      </c>
      <c r="E130" s="326"/>
      <c r="F130" s="327"/>
      <c r="G130" s="443"/>
      <c r="H130" s="351"/>
      <c r="I130" s="352"/>
      <c r="J130" s="470"/>
      <c r="K130" s="471"/>
      <c r="L130" s="472"/>
      <c r="M130" s="443"/>
      <c r="N130" s="351"/>
      <c r="O130" s="352"/>
      <c r="P130" s="470"/>
      <c r="Q130" s="471"/>
      <c r="R130" s="472"/>
      <c r="S130" s="443"/>
      <c r="T130" s="351"/>
      <c r="U130" s="352"/>
      <c r="V130" s="470"/>
      <c r="W130" s="471"/>
      <c r="X130" s="472"/>
      <c r="Y130" s="443"/>
      <c r="Z130" s="351"/>
      <c r="AA130" s="352"/>
      <c r="AB130" s="470"/>
      <c r="AC130" s="471"/>
      <c r="AD130" s="472"/>
      <c r="AF130">
        <f t="shared" si="15"/>
        <v>0</v>
      </c>
      <c r="AG130">
        <f t="shared" si="16"/>
        <v>0</v>
      </c>
      <c r="AH130">
        <f t="shared" si="17"/>
        <v>0</v>
      </c>
      <c r="AI130">
        <f t="shared" si="18"/>
        <v>0</v>
      </c>
      <c r="AJ130">
        <f t="shared" si="19"/>
        <v>0</v>
      </c>
      <c r="AK130">
        <f t="shared" si="20"/>
        <v>0</v>
      </c>
      <c r="AL130">
        <f t="shared" si="21"/>
        <v>0</v>
      </c>
      <c r="AM130">
        <f t="shared" si="22"/>
        <v>0</v>
      </c>
      <c r="AN130" s="228">
        <f t="shared" si="23"/>
        <v>0</v>
      </c>
      <c r="AO130" s="2">
        <f t="shared" si="24"/>
        <v>0</v>
      </c>
      <c r="AP130" s="3" t="str">
        <f>IF(AO130=0,"",
IF(SUM($AO$48:AO130)=1,AQ130,
IF($AO$168&gt;SUM($AO$48:AO130),_xlfn.CONCAT(", ",AQ130),
IF($AO$168=SUM($AO$48:AO130),_xlfn.CONCAT(" y ",AQ130)))))</f>
        <v/>
      </c>
      <c r="AQ130" s="214">
        <v>83</v>
      </c>
      <c r="AR130">
        <f t="shared" si="25"/>
        <v>0</v>
      </c>
      <c r="AS130">
        <f t="shared" si="26"/>
        <v>0</v>
      </c>
      <c r="AT130">
        <f t="shared" si="27"/>
        <v>0</v>
      </c>
      <c r="AU130">
        <f t="shared" si="28"/>
        <v>0</v>
      </c>
      <c r="AV130">
        <f t="shared" si="29"/>
        <v>0</v>
      </c>
    </row>
    <row r="131" spans="1:48" ht="15" customHeight="1">
      <c r="A131" s="195"/>
      <c r="B131" s="14"/>
      <c r="C131" s="229" t="s">
        <v>5130</v>
      </c>
      <c r="D131" s="469" t="str">
        <f>IF(CNGE_2025_M1_Secc12_Sub1!D113="","",CNGE_2025_M1_Secc12_Sub1!D113)</f>
        <v/>
      </c>
      <c r="E131" s="326"/>
      <c r="F131" s="327"/>
      <c r="G131" s="443"/>
      <c r="H131" s="351"/>
      <c r="I131" s="352"/>
      <c r="J131" s="470"/>
      <c r="K131" s="471"/>
      <c r="L131" s="472"/>
      <c r="M131" s="443"/>
      <c r="N131" s="351"/>
      <c r="O131" s="352"/>
      <c r="P131" s="470"/>
      <c r="Q131" s="471"/>
      <c r="R131" s="472"/>
      <c r="S131" s="443"/>
      <c r="T131" s="351"/>
      <c r="U131" s="352"/>
      <c r="V131" s="470"/>
      <c r="W131" s="471"/>
      <c r="X131" s="472"/>
      <c r="Y131" s="443"/>
      <c r="Z131" s="351"/>
      <c r="AA131" s="352"/>
      <c r="AB131" s="470"/>
      <c r="AC131" s="471"/>
      <c r="AD131" s="472"/>
      <c r="AF131">
        <f t="shared" si="15"/>
        <v>0</v>
      </c>
      <c r="AG131">
        <f t="shared" si="16"/>
        <v>0</v>
      </c>
      <c r="AH131">
        <f t="shared" si="17"/>
        <v>0</v>
      </c>
      <c r="AI131">
        <f t="shared" si="18"/>
        <v>0</v>
      </c>
      <c r="AJ131">
        <f t="shared" si="19"/>
        <v>0</v>
      </c>
      <c r="AK131">
        <f t="shared" si="20"/>
        <v>0</v>
      </c>
      <c r="AL131">
        <f t="shared" si="21"/>
        <v>0</v>
      </c>
      <c r="AM131">
        <f t="shared" si="22"/>
        <v>0</v>
      </c>
      <c r="AN131" s="228">
        <f t="shared" si="23"/>
        <v>0</v>
      </c>
      <c r="AO131" s="2">
        <f t="shared" si="24"/>
        <v>0</v>
      </c>
      <c r="AP131" s="3" t="str">
        <f>IF(AO131=0,"",
IF(SUM($AO$48:AO131)=1,AQ131,
IF($AO$168&gt;SUM($AO$48:AO131),_xlfn.CONCAT(", ",AQ131),
IF($AO$168=SUM($AO$48:AO131),_xlfn.CONCAT(" y ",AQ131)))))</f>
        <v/>
      </c>
      <c r="AQ131" s="214">
        <v>84</v>
      </c>
      <c r="AR131">
        <f t="shared" si="25"/>
        <v>0</v>
      </c>
      <c r="AS131">
        <f t="shared" si="26"/>
        <v>0</v>
      </c>
      <c r="AT131">
        <f t="shared" si="27"/>
        <v>0</v>
      </c>
      <c r="AU131">
        <f t="shared" si="28"/>
        <v>0</v>
      </c>
      <c r="AV131">
        <f t="shared" si="29"/>
        <v>0</v>
      </c>
    </row>
    <row r="132" spans="1:48" ht="15" customHeight="1">
      <c r="A132" s="195"/>
      <c r="B132" s="14"/>
      <c r="C132" s="229" t="s">
        <v>5131</v>
      </c>
      <c r="D132" s="469" t="str">
        <f>IF(CNGE_2025_M1_Secc12_Sub1!D114="","",CNGE_2025_M1_Secc12_Sub1!D114)</f>
        <v/>
      </c>
      <c r="E132" s="326"/>
      <c r="F132" s="327"/>
      <c r="G132" s="443"/>
      <c r="H132" s="351"/>
      <c r="I132" s="352"/>
      <c r="J132" s="470"/>
      <c r="K132" s="471"/>
      <c r="L132" s="472"/>
      <c r="M132" s="443"/>
      <c r="N132" s="351"/>
      <c r="O132" s="352"/>
      <c r="P132" s="470"/>
      <c r="Q132" s="471"/>
      <c r="R132" s="472"/>
      <c r="S132" s="443"/>
      <c r="T132" s="351"/>
      <c r="U132" s="352"/>
      <c r="V132" s="470"/>
      <c r="W132" s="471"/>
      <c r="X132" s="472"/>
      <c r="Y132" s="443"/>
      <c r="Z132" s="351"/>
      <c r="AA132" s="352"/>
      <c r="AB132" s="470"/>
      <c r="AC132" s="471"/>
      <c r="AD132" s="472"/>
      <c r="AF132">
        <f t="shared" si="15"/>
        <v>0</v>
      </c>
      <c r="AG132">
        <f t="shared" si="16"/>
        <v>0</v>
      </c>
      <c r="AH132">
        <f t="shared" si="17"/>
        <v>0</v>
      </c>
      <c r="AI132">
        <f t="shared" si="18"/>
        <v>0</v>
      </c>
      <c r="AJ132">
        <f t="shared" si="19"/>
        <v>0</v>
      </c>
      <c r="AK132">
        <f t="shared" si="20"/>
        <v>0</v>
      </c>
      <c r="AL132">
        <f t="shared" si="21"/>
        <v>0</v>
      </c>
      <c r="AM132">
        <f t="shared" si="22"/>
        <v>0</v>
      </c>
      <c r="AN132" s="228">
        <f t="shared" si="23"/>
        <v>0</v>
      </c>
      <c r="AO132" s="2">
        <f t="shared" si="24"/>
        <v>0</v>
      </c>
      <c r="AP132" s="3" t="str">
        <f>IF(AO132=0,"",
IF(SUM($AO$48:AO132)=1,AQ132,
IF($AO$168&gt;SUM($AO$48:AO132),_xlfn.CONCAT(", ",AQ132),
IF($AO$168=SUM($AO$48:AO132),_xlfn.CONCAT(" y ",AQ132)))))</f>
        <v/>
      </c>
      <c r="AQ132" s="214">
        <v>85</v>
      </c>
      <c r="AR132">
        <f t="shared" si="25"/>
        <v>0</v>
      </c>
      <c r="AS132">
        <f t="shared" si="26"/>
        <v>0</v>
      </c>
      <c r="AT132">
        <f t="shared" si="27"/>
        <v>0</v>
      </c>
      <c r="AU132">
        <f t="shared" si="28"/>
        <v>0</v>
      </c>
      <c r="AV132">
        <f t="shared" si="29"/>
        <v>0</v>
      </c>
    </row>
    <row r="133" spans="1:48" ht="15" customHeight="1">
      <c r="A133" s="195"/>
      <c r="B133" s="14"/>
      <c r="C133" s="229" t="s">
        <v>5132</v>
      </c>
      <c r="D133" s="469" t="str">
        <f>IF(CNGE_2025_M1_Secc12_Sub1!D115="","",CNGE_2025_M1_Secc12_Sub1!D115)</f>
        <v/>
      </c>
      <c r="E133" s="326"/>
      <c r="F133" s="327"/>
      <c r="G133" s="443"/>
      <c r="H133" s="351"/>
      <c r="I133" s="352"/>
      <c r="J133" s="470"/>
      <c r="K133" s="471"/>
      <c r="L133" s="472"/>
      <c r="M133" s="443"/>
      <c r="N133" s="351"/>
      <c r="O133" s="352"/>
      <c r="P133" s="470"/>
      <c r="Q133" s="471"/>
      <c r="R133" s="472"/>
      <c r="S133" s="443"/>
      <c r="T133" s="351"/>
      <c r="U133" s="352"/>
      <c r="V133" s="470"/>
      <c r="W133" s="471"/>
      <c r="X133" s="472"/>
      <c r="Y133" s="443"/>
      <c r="Z133" s="351"/>
      <c r="AA133" s="352"/>
      <c r="AB133" s="470"/>
      <c r="AC133" s="471"/>
      <c r="AD133" s="472"/>
      <c r="AF133">
        <f t="shared" si="15"/>
        <v>0</v>
      </c>
      <c r="AG133">
        <f t="shared" si="16"/>
        <v>0</v>
      </c>
      <c r="AH133">
        <f t="shared" si="17"/>
        <v>0</v>
      </c>
      <c r="AI133">
        <f t="shared" si="18"/>
        <v>0</v>
      </c>
      <c r="AJ133">
        <f t="shared" si="19"/>
        <v>0</v>
      </c>
      <c r="AK133">
        <f t="shared" si="20"/>
        <v>0</v>
      </c>
      <c r="AL133">
        <f t="shared" si="21"/>
        <v>0</v>
      </c>
      <c r="AM133">
        <f t="shared" si="22"/>
        <v>0</v>
      </c>
      <c r="AN133" s="228">
        <f t="shared" si="23"/>
        <v>0</v>
      </c>
      <c r="AO133" s="2">
        <f t="shared" si="24"/>
        <v>0</v>
      </c>
      <c r="AP133" s="3" t="str">
        <f>IF(AO133=0,"",
IF(SUM($AO$48:AO133)=1,AQ133,
IF($AO$168&gt;SUM($AO$48:AO133),_xlfn.CONCAT(", ",AQ133),
IF($AO$168=SUM($AO$48:AO133),_xlfn.CONCAT(" y ",AQ133)))))</f>
        <v/>
      </c>
      <c r="AQ133" s="214">
        <v>86</v>
      </c>
      <c r="AR133">
        <f t="shared" si="25"/>
        <v>0</v>
      </c>
      <c r="AS133">
        <f t="shared" si="26"/>
        <v>0</v>
      </c>
      <c r="AT133">
        <f t="shared" si="27"/>
        <v>0</v>
      </c>
      <c r="AU133">
        <f t="shared" si="28"/>
        <v>0</v>
      </c>
      <c r="AV133">
        <f t="shared" si="29"/>
        <v>0</v>
      </c>
    </row>
    <row r="134" spans="1:48" ht="15" customHeight="1">
      <c r="A134" s="195"/>
      <c r="B134" s="14"/>
      <c r="C134" s="229" t="s">
        <v>5133</v>
      </c>
      <c r="D134" s="469" t="str">
        <f>IF(CNGE_2025_M1_Secc12_Sub1!D116="","",CNGE_2025_M1_Secc12_Sub1!D116)</f>
        <v/>
      </c>
      <c r="E134" s="326"/>
      <c r="F134" s="327"/>
      <c r="G134" s="443"/>
      <c r="H134" s="351"/>
      <c r="I134" s="352"/>
      <c r="J134" s="470"/>
      <c r="K134" s="471"/>
      <c r="L134" s="472"/>
      <c r="M134" s="443"/>
      <c r="N134" s="351"/>
      <c r="O134" s="352"/>
      <c r="P134" s="470"/>
      <c r="Q134" s="471"/>
      <c r="R134" s="472"/>
      <c r="S134" s="443"/>
      <c r="T134" s="351"/>
      <c r="U134" s="352"/>
      <c r="V134" s="470"/>
      <c r="W134" s="471"/>
      <c r="X134" s="472"/>
      <c r="Y134" s="443"/>
      <c r="Z134" s="351"/>
      <c r="AA134" s="352"/>
      <c r="AB134" s="470"/>
      <c r="AC134" s="471"/>
      <c r="AD134" s="472"/>
      <c r="AF134">
        <f t="shared" si="15"/>
        <v>0</v>
      </c>
      <c r="AG134">
        <f t="shared" si="16"/>
        <v>0</v>
      </c>
      <c r="AH134">
        <f t="shared" si="17"/>
        <v>0</v>
      </c>
      <c r="AI134">
        <f t="shared" si="18"/>
        <v>0</v>
      </c>
      <c r="AJ134">
        <f t="shared" si="19"/>
        <v>0</v>
      </c>
      <c r="AK134">
        <f t="shared" si="20"/>
        <v>0</v>
      </c>
      <c r="AL134">
        <f t="shared" si="21"/>
        <v>0</v>
      </c>
      <c r="AM134">
        <f t="shared" si="22"/>
        <v>0</v>
      </c>
      <c r="AN134" s="228">
        <f t="shared" si="23"/>
        <v>0</v>
      </c>
      <c r="AO134" s="2">
        <f t="shared" si="24"/>
        <v>0</v>
      </c>
      <c r="AP134" s="3" t="str">
        <f>IF(AO134=0,"",
IF(SUM($AO$48:AO134)=1,AQ134,
IF($AO$168&gt;SUM($AO$48:AO134),_xlfn.CONCAT(", ",AQ134),
IF($AO$168=SUM($AO$48:AO134),_xlfn.CONCAT(" y ",AQ134)))))</f>
        <v/>
      </c>
      <c r="AQ134" s="214">
        <v>87</v>
      </c>
      <c r="AR134">
        <f t="shared" si="25"/>
        <v>0</v>
      </c>
      <c r="AS134">
        <f t="shared" si="26"/>
        <v>0</v>
      </c>
      <c r="AT134">
        <f t="shared" si="27"/>
        <v>0</v>
      </c>
      <c r="AU134">
        <f t="shared" si="28"/>
        <v>0</v>
      </c>
      <c r="AV134">
        <f t="shared" si="29"/>
        <v>0</v>
      </c>
    </row>
    <row r="135" spans="1:48" ht="15" customHeight="1">
      <c r="A135" s="195"/>
      <c r="B135" s="14"/>
      <c r="C135" s="229" t="s">
        <v>5134</v>
      </c>
      <c r="D135" s="469" t="str">
        <f>IF(CNGE_2025_M1_Secc12_Sub1!D117="","",CNGE_2025_M1_Secc12_Sub1!D117)</f>
        <v/>
      </c>
      <c r="E135" s="326"/>
      <c r="F135" s="327"/>
      <c r="G135" s="443"/>
      <c r="H135" s="351"/>
      <c r="I135" s="352"/>
      <c r="J135" s="470"/>
      <c r="K135" s="471"/>
      <c r="L135" s="472"/>
      <c r="M135" s="443"/>
      <c r="N135" s="351"/>
      <c r="O135" s="352"/>
      <c r="P135" s="470"/>
      <c r="Q135" s="471"/>
      <c r="R135" s="472"/>
      <c r="S135" s="443"/>
      <c r="T135" s="351"/>
      <c r="U135" s="352"/>
      <c r="V135" s="470"/>
      <c r="W135" s="471"/>
      <c r="X135" s="472"/>
      <c r="Y135" s="443"/>
      <c r="Z135" s="351"/>
      <c r="AA135" s="352"/>
      <c r="AB135" s="470"/>
      <c r="AC135" s="471"/>
      <c r="AD135" s="472"/>
      <c r="AF135">
        <f t="shared" si="15"/>
        <v>0</v>
      </c>
      <c r="AG135">
        <f t="shared" si="16"/>
        <v>0</v>
      </c>
      <c r="AH135">
        <f t="shared" si="17"/>
        <v>0</v>
      </c>
      <c r="AI135">
        <f t="shared" si="18"/>
        <v>0</v>
      </c>
      <c r="AJ135">
        <f t="shared" si="19"/>
        <v>0</v>
      </c>
      <c r="AK135">
        <f t="shared" si="20"/>
        <v>0</v>
      </c>
      <c r="AL135">
        <f t="shared" si="21"/>
        <v>0</v>
      </c>
      <c r="AM135">
        <f t="shared" si="22"/>
        <v>0</v>
      </c>
      <c r="AN135" s="228">
        <f t="shared" si="23"/>
        <v>0</v>
      </c>
      <c r="AO135" s="2">
        <f t="shared" si="24"/>
        <v>0</v>
      </c>
      <c r="AP135" s="3" t="str">
        <f>IF(AO135=0,"",
IF(SUM($AO$48:AO135)=1,AQ135,
IF($AO$168&gt;SUM($AO$48:AO135),_xlfn.CONCAT(", ",AQ135),
IF($AO$168=SUM($AO$48:AO135),_xlfn.CONCAT(" y ",AQ135)))))</f>
        <v/>
      </c>
      <c r="AQ135" s="214">
        <v>88</v>
      </c>
      <c r="AR135">
        <f t="shared" si="25"/>
        <v>0</v>
      </c>
      <c r="AS135">
        <f t="shared" si="26"/>
        <v>0</v>
      </c>
      <c r="AT135">
        <f t="shared" si="27"/>
        <v>0</v>
      </c>
      <c r="AU135">
        <f t="shared" si="28"/>
        <v>0</v>
      </c>
      <c r="AV135">
        <f t="shared" si="29"/>
        <v>0</v>
      </c>
    </row>
    <row r="136" spans="1:48" ht="15" customHeight="1">
      <c r="A136" s="195"/>
      <c r="B136" s="14"/>
      <c r="C136" s="229" t="s">
        <v>5135</v>
      </c>
      <c r="D136" s="469" t="str">
        <f>IF(CNGE_2025_M1_Secc12_Sub1!D118="","",CNGE_2025_M1_Secc12_Sub1!D118)</f>
        <v/>
      </c>
      <c r="E136" s="326"/>
      <c r="F136" s="327"/>
      <c r="G136" s="443"/>
      <c r="H136" s="351"/>
      <c r="I136" s="352"/>
      <c r="J136" s="470"/>
      <c r="K136" s="471"/>
      <c r="L136" s="472"/>
      <c r="M136" s="443"/>
      <c r="N136" s="351"/>
      <c r="O136" s="352"/>
      <c r="P136" s="470"/>
      <c r="Q136" s="471"/>
      <c r="R136" s="472"/>
      <c r="S136" s="443"/>
      <c r="T136" s="351"/>
      <c r="U136" s="352"/>
      <c r="V136" s="470"/>
      <c r="W136" s="471"/>
      <c r="X136" s="472"/>
      <c r="Y136" s="443"/>
      <c r="Z136" s="351"/>
      <c r="AA136" s="352"/>
      <c r="AB136" s="470"/>
      <c r="AC136" s="471"/>
      <c r="AD136" s="472"/>
      <c r="AF136">
        <f t="shared" si="15"/>
        <v>0</v>
      </c>
      <c r="AG136">
        <f t="shared" si="16"/>
        <v>0</v>
      </c>
      <c r="AH136">
        <f t="shared" si="17"/>
        <v>0</v>
      </c>
      <c r="AI136">
        <f t="shared" si="18"/>
        <v>0</v>
      </c>
      <c r="AJ136">
        <f t="shared" si="19"/>
        <v>0</v>
      </c>
      <c r="AK136">
        <f t="shared" si="20"/>
        <v>0</v>
      </c>
      <c r="AL136">
        <f t="shared" si="21"/>
        <v>0</v>
      </c>
      <c r="AM136">
        <f t="shared" si="22"/>
        <v>0</v>
      </c>
      <c r="AN136" s="228">
        <f t="shared" si="23"/>
        <v>0</v>
      </c>
      <c r="AO136" s="2">
        <f t="shared" si="24"/>
        <v>0</v>
      </c>
      <c r="AP136" s="3" t="str">
        <f>IF(AO136=0,"",
IF(SUM($AO$48:AO136)=1,AQ136,
IF($AO$168&gt;SUM($AO$48:AO136),_xlfn.CONCAT(", ",AQ136),
IF($AO$168=SUM($AO$48:AO136),_xlfn.CONCAT(" y ",AQ136)))))</f>
        <v/>
      </c>
      <c r="AQ136" s="214">
        <v>89</v>
      </c>
      <c r="AR136">
        <f t="shared" si="25"/>
        <v>0</v>
      </c>
      <c r="AS136">
        <f t="shared" si="26"/>
        <v>0</v>
      </c>
      <c r="AT136">
        <f t="shared" si="27"/>
        <v>0</v>
      </c>
      <c r="AU136">
        <f t="shared" si="28"/>
        <v>0</v>
      </c>
      <c r="AV136">
        <f t="shared" si="29"/>
        <v>0</v>
      </c>
    </row>
    <row r="137" spans="1:48" ht="15" customHeight="1">
      <c r="A137" s="195"/>
      <c r="B137" s="14"/>
      <c r="C137" s="229" t="s">
        <v>5136</v>
      </c>
      <c r="D137" s="469" t="str">
        <f>IF(CNGE_2025_M1_Secc12_Sub1!D119="","",CNGE_2025_M1_Secc12_Sub1!D119)</f>
        <v/>
      </c>
      <c r="E137" s="326"/>
      <c r="F137" s="327"/>
      <c r="G137" s="443"/>
      <c r="H137" s="351"/>
      <c r="I137" s="352"/>
      <c r="J137" s="470"/>
      <c r="K137" s="471"/>
      <c r="L137" s="472"/>
      <c r="M137" s="443"/>
      <c r="N137" s="351"/>
      <c r="O137" s="352"/>
      <c r="P137" s="470"/>
      <c r="Q137" s="471"/>
      <c r="R137" s="472"/>
      <c r="S137" s="443"/>
      <c r="T137" s="351"/>
      <c r="U137" s="352"/>
      <c r="V137" s="470"/>
      <c r="W137" s="471"/>
      <c r="X137" s="472"/>
      <c r="Y137" s="443"/>
      <c r="Z137" s="351"/>
      <c r="AA137" s="352"/>
      <c r="AB137" s="470"/>
      <c r="AC137" s="471"/>
      <c r="AD137" s="472"/>
      <c r="AF137">
        <f t="shared" si="15"/>
        <v>0</v>
      </c>
      <c r="AG137">
        <f t="shared" si="16"/>
        <v>0</v>
      </c>
      <c r="AH137">
        <f t="shared" si="17"/>
        <v>0</v>
      </c>
      <c r="AI137">
        <f t="shared" si="18"/>
        <v>0</v>
      </c>
      <c r="AJ137">
        <f t="shared" si="19"/>
        <v>0</v>
      </c>
      <c r="AK137">
        <f t="shared" si="20"/>
        <v>0</v>
      </c>
      <c r="AL137">
        <f t="shared" si="21"/>
        <v>0</v>
      </c>
      <c r="AM137">
        <f t="shared" si="22"/>
        <v>0</v>
      </c>
      <c r="AN137" s="228">
        <f t="shared" si="23"/>
        <v>0</v>
      </c>
      <c r="AO137" s="2">
        <f t="shared" si="24"/>
        <v>0</v>
      </c>
      <c r="AP137" s="3" t="str">
        <f>IF(AO137=0,"",
IF(SUM($AO$48:AO137)=1,AQ137,
IF($AO$168&gt;SUM($AO$48:AO137),_xlfn.CONCAT(", ",AQ137),
IF($AO$168=SUM($AO$48:AO137),_xlfn.CONCAT(" y ",AQ137)))))</f>
        <v/>
      </c>
      <c r="AQ137" s="214">
        <v>90</v>
      </c>
      <c r="AR137">
        <f t="shared" si="25"/>
        <v>0</v>
      </c>
      <c r="AS137">
        <f t="shared" si="26"/>
        <v>0</v>
      </c>
      <c r="AT137">
        <f t="shared" si="27"/>
        <v>0</v>
      </c>
      <c r="AU137">
        <f t="shared" si="28"/>
        <v>0</v>
      </c>
      <c r="AV137">
        <f t="shared" si="29"/>
        <v>0</v>
      </c>
    </row>
    <row r="138" spans="1:48" ht="15" customHeight="1">
      <c r="A138" s="195"/>
      <c r="B138" s="14"/>
      <c r="C138" s="229" t="s">
        <v>5137</v>
      </c>
      <c r="D138" s="469" t="str">
        <f>IF(CNGE_2025_M1_Secc12_Sub1!D120="","",CNGE_2025_M1_Secc12_Sub1!D120)</f>
        <v/>
      </c>
      <c r="E138" s="326"/>
      <c r="F138" s="327"/>
      <c r="G138" s="443"/>
      <c r="H138" s="351"/>
      <c r="I138" s="352"/>
      <c r="J138" s="470"/>
      <c r="K138" s="471"/>
      <c r="L138" s="472"/>
      <c r="M138" s="443"/>
      <c r="N138" s="351"/>
      <c r="O138" s="352"/>
      <c r="P138" s="470"/>
      <c r="Q138" s="471"/>
      <c r="R138" s="472"/>
      <c r="S138" s="443"/>
      <c r="T138" s="351"/>
      <c r="U138" s="352"/>
      <c r="V138" s="470"/>
      <c r="W138" s="471"/>
      <c r="X138" s="472"/>
      <c r="Y138" s="443"/>
      <c r="Z138" s="351"/>
      <c r="AA138" s="352"/>
      <c r="AB138" s="470"/>
      <c r="AC138" s="471"/>
      <c r="AD138" s="472"/>
      <c r="AF138">
        <f t="shared" si="15"/>
        <v>0</v>
      </c>
      <c r="AG138">
        <f t="shared" si="16"/>
        <v>0</v>
      </c>
      <c r="AH138">
        <f t="shared" si="17"/>
        <v>0</v>
      </c>
      <c r="AI138">
        <f t="shared" si="18"/>
        <v>0</v>
      </c>
      <c r="AJ138">
        <f t="shared" si="19"/>
        <v>0</v>
      </c>
      <c r="AK138">
        <f t="shared" si="20"/>
        <v>0</v>
      </c>
      <c r="AL138">
        <f t="shared" si="21"/>
        <v>0</v>
      </c>
      <c r="AM138">
        <f t="shared" si="22"/>
        <v>0</v>
      </c>
      <c r="AN138" s="228">
        <f t="shared" si="23"/>
        <v>0</v>
      </c>
      <c r="AO138" s="2">
        <f t="shared" si="24"/>
        <v>0</v>
      </c>
      <c r="AP138" s="3" t="str">
        <f>IF(AO138=0,"",
IF(SUM($AO$48:AO138)=1,AQ138,
IF($AO$168&gt;SUM($AO$48:AO138),_xlfn.CONCAT(", ",AQ138),
IF($AO$168=SUM($AO$48:AO138),_xlfn.CONCAT(" y ",AQ138)))))</f>
        <v/>
      </c>
      <c r="AQ138" s="214">
        <v>91</v>
      </c>
      <c r="AR138">
        <f t="shared" si="25"/>
        <v>0</v>
      </c>
      <c r="AS138">
        <f t="shared" si="26"/>
        <v>0</v>
      </c>
      <c r="AT138">
        <f t="shared" si="27"/>
        <v>0</v>
      </c>
      <c r="AU138">
        <f t="shared" si="28"/>
        <v>0</v>
      </c>
      <c r="AV138">
        <f t="shared" si="29"/>
        <v>0</v>
      </c>
    </row>
    <row r="139" spans="1:48" ht="15" customHeight="1">
      <c r="A139" s="195"/>
      <c r="B139" s="14"/>
      <c r="C139" s="229" t="s">
        <v>5138</v>
      </c>
      <c r="D139" s="469" t="str">
        <f>IF(CNGE_2025_M1_Secc12_Sub1!D121="","",CNGE_2025_M1_Secc12_Sub1!D121)</f>
        <v/>
      </c>
      <c r="E139" s="326"/>
      <c r="F139" s="327"/>
      <c r="G139" s="443"/>
      <c r="H139" s="351"/>
      <c r="I139" s="352"/>
      <c r="J139" s="470"/>
      <c r="K139" s="471"/>
      <c r="L139" s="472"/>
      <c r="M139" s="443"/>
      <c r="N139" s="351"/>
      <c r="O139" s="352"/>
      <c r="P139" s="470"/>
      <c r="Q139" s="471"/>
      <c r="R139" s="472"/>
      <c r="S139" s="443"/>
      <c r="T139" s="351"/>
      <c r="U139" s="352"/>
      <c r="V139" s="470"/>
      <c r="W139" s="471"/>
      <c r="X139" s="472"/>
      <c r="Y139" s="443"/>
      <c r="Z139" s="351"/>
      <c r="AA139" s="352"/>
      <c r="AB139" s="470"/>
      <c r="AC139" s="471"/>
      <c r="AD139" s="472"/>
      <c r="AF139">
        <f t="shared" si="15"/>
        <v>0</v>
      </c>
      <c r="AG139">
        <f t="shared" si="16"/>
        <v>0</v>
      </c>
      <c r="AH139">
        <f t="shared" si="17"/>
        <v>0</v>
      </c>
      <c r="AI139">
        <f t="shared" si="18"/>
        <v>0</v>
      </c>
      <c r="AJ139">
        <f t="shared" si="19"/>
        <v>0</v>
      </c>
      <c r="AK139">
        <f t="shared" si="20"/>
        <v>0</v>
      </c>
      <c r="AL139">
        <f t="shared" si="21"/>
        <v>0</v>
      </c>
      <c r="AM139">
        <f t="shared" si="22"/>
        <v>0</v>
      </c>
      <c r="AN139" s="228">
        <f t="shared" si="23"/>
        <v>0</v>
      </c>
      <c r="AO139" s="2">
        <f t="shared" si="24"/>
        <v>0</v>
      </c>
      <c r="AP139" s="3" t="str">
        <f>IF(AO139=0,"",
IF(SUM($AO$48:AO139)=1,AQ139,
IF($AO$168&gt;SUM($AO$48:AO139),_xlfn.CONCAT(", ",AQ139),
IF($AO$168=SUM($AO$48:AO139),_xlfn.CONCAT(" y ",AQ139)))))</f>
        <v/>
      </c>
      <c r="AQ139" s="214">
        <v>92</v>
      </c>
      <c r="AR139">
        <f t="shared" si="25"/>
        <v>0</v>
      </c>
      <c r="AS139">
        <f t="shared" si="26"/>
        <v>0</v>
      </c>
      <c r="AT139">
        <f t="shared" si="27"/>
        <v>0</v>
      </c>
      <c r="AU139">
        <f t="shared" si="28"/>
        <v>0</v>
      </c>
      <c r="AV139">
        <f t="shared" si="29"/>
        <v>0</v>
      </c>
    </row>
    <row r="140" spans="1:48" ht="15" customHeight="1">
      <c r="A140" s="195"/>
      <c r="B140" s="14"/>
      <c r="C140" s="229" t="s">
        <v>5139</v>
      </c>
      <c r="D140" s="469" t="str">
        <f>IF(CNGE_2025_M1_Secc12_Sub1!D122="","",CNGE_2025_M1_Secc12_Sub1!D122)</f>
        <v/>
      </c>
      <c r="E140" s="326"/>
      <c r="F140" s="327"/>
      <c r="G140" s="443"/>
      <c r="H140" s="351"/>
      <c r="I140" s="352"/>
      <c r="J140" s="470"/>
      <c r="K140" s="471"/>
      <c r="L140" s="472"/>
      <c r="M140" s="443"/>
      <c r="N140" s="351"/>
      <c r="O140" s="352"/>
      <c r="P140" s="470"/>
      <c r="Q140" s="471"/>
      <c r="R140" s="472"/>
      <c r="S140" s="443"/>
      <c r="T140" s="351"/>
      <c r="U140" s="352"/>
      <c r="V140" s="470"/>
      <c r="W140" s="471"/>
      <c r="X140" s="472"/>
      <c r="Y140" s="443"/>
      <c r="Z140" s="351"/>
      <c r="AA140" s="352"/>
      <c r="AB140" s="470"/>
      <c r="AC140" s="471"/>
      <c r="AD140" s="472"/>
      <c r="AF140">
        <f t="shared" si="15"/>
        <v>0</v>
      </c>
      <c r="AG140">
        <f t="shared" si="16"/>
        <v>0</v>
      </c>
      <c r="AH140">
        <f t="shared" si="17"/>
        <v>0</v>
      </c>
      <c r="AI140">
        <f t="shared" si="18"/>
        <v>0</v>
      </c>
      <c r="AJ140">
        <f t="shared" si="19"/>
        <v>0</v>
      </c>
      <c r="AK140">
        <f t="shared" si="20"/>
        <v>0</v>
      </c>
      <c r="AL140">
        <f t="shared" si="21"/>
        <v>0</v>
      </c>
      <c r="AM140">
        <f t="shared" si="22"/>
        <v>0</v>
      </c>
      <c r="AN140" s="228">
        <f t="shared" si="23"/>
        <v>0</v>
      </c>
      <c r="AO140" s="2">
        <f t="shared" si="24"/>
        <v>0</v>
      </c>
      <c r="AP140" s="3" t="str">
        <f>IF(AO140=0,"",
IF(SUM($AO$48:AO140)=1,AQ140,
IF($AO$168&gt;SUM($AO$48:AO140),_xlfn.CONCAT(", ",AQ140),
IF($AO$168=SUM($AO$48:AO140),_xlfn.CONCAT(" y ",AQ140)))))</f>
        <v/>
      </c>
      <c r="AQ140" s="214">
        <v>93</v>
      </c>
      <c r="AR140">
        <f t="shared" si="25"/>
        <v>0</v>
      </c>
      <c r="AS140">
        <f t="shared" si="26"/>
        <v>0</v>
      </c>
      <c r="AT140">
        <f t="shared" si="27"/>
        <v>0</v>
      </c>
      <c r="AU140">
        <f t="shared" si="28"/>
        <v>0</v>
      </c>
      <c r="AV140">
        <f t="shared" si="29"/>
        <v>0</v>
      </c>
    </row>
    <row r="141" spans="1:48" ht="15" customHeight="1">
      <c r="A141" s="195"/>
      <c r="B141" s="14"/>
      <c r="C141" s="229" t="s">
        <v>5140</v>
      </c>
      <c r="D141" s="469" t="str">
        <f>IF(CNGE_2025_M1_Secc12_Sub1!D123="","",CNGE_2025_M1_Secc12_Sub1!D123)</f>
        <v/>
      </c>
      <c r="E141" s="326"/>
      <c r="F141" s="327"/>
      <c r="G141" s="443"/>
      <c r="H141" s="351"/>
      <c r="I141" s="352"/>
      <c r="J141" s="470"/>
      <c r="K141" s="471"/>
      <c r="L141" s="472"/>
      <c r="M141" s="443"/>
      <c r="N141" s="351"/>
      <c r="O141" s="352"/>
      <c r="P141" s="470"/>
      <c r="Q141" s="471"/>
      <c r="R141" s="472"/>
      <c r="S141" s="443"/>
      <c r="T141" s="351"/>
      <c r="U141" s="352"/>
      <c r="V141" s="470"/>
      <c r="W141" s="471"/>
      <c r="X141" s="472"/>
      <c r="Y141" s="443"/>
      <c r="Z141" s="351"/>
      <c r="AA141" s="352"/>
      <c r="AB141" s="470"/>
      <c r="AC141" s="471"/>
      <c r="AD141" s="472"/>
      <c r="AF141">
        <f t="shared" si="15"/>
        <v>0</v>
      </c>
      <c r="AG141">
        <f t="shared" si="16"/>
        <v>0</v>
      </c>
      <c r="AH141">
        <f t="shared" si="17"/>
        <v>0</v>
      </c>
      <c r="AI141">
        <f t="shared" si="18"/>
        <v>0</v>
      </c>
      <c r="AJ141">
        <f t="shared" si="19"/>
        <v>0</v>
      </c>
      <c r="AK141">
        <f t="shared" si="20"/>
        <v>0</v>
      </c>
      <c r="AL141">
        <f t="shared" si="21"/>
        <v>0</v>
      </c>
      <c r="AM141">
        <f t="shared" si="22"/>
        <v>0</v>
      </c>
      <c r="AN141" s="228">
        <f t="shared" si="23"/>
        <v>0</v>
      </c>
      <c r="AO141" s="2">
        <f t="shared" si="24"/>
        <v>0</v>
      </c>
      <c r="AP141" s="3" t="str">
        <f>IF(AO141=0,"",
IF(SUM($AO$48:AO141)=1,AQ141,
IF($AO$168&gt;SUM($AO$48:AO141),_xlfn.CONCAT(", ",AQ141),
IF($AO$168=SUM($AO$48:AO141),_xlfn.CONCAT(" y ",AQ141)))))</f>
        <v/>
      </c>
      <c r="AQ141" s="214">
        <v>94</v>
      </c>
      <c r="AR141">
        <f t="shared" si="25"/>
        <v>0</v>
      </c>
      <c r="AS141">
        <f t="shared" si="26"/>
        <v>0</v>
      </c>
      <c r="AT141">
        <f t="shared" si="27"/>
        <v>0</v>
      </c>
      <c r="AU141">
        <f t="shared" si="28"/>
        <v>0</v>
      </c>
      <c r="AV141">
        <f t="shared" si="29"/>
        <v>0</v>
      </c>
    </row>
    <row r="142" spans="1:48" ht="15" customHeight="1">
      <c r="A142" s="195"/>
      <c r="B142" s="14"/>
      <c r="C142" s="229" t="s">
        <v>5141</v>
      </c>
      <c r="D142" s="469" t="str">
        <f>IF(CNGE_2025_M1_Secc12_Sub1!D124="","",CNGE_2025_M1_Secc12_Sub1!D124)</f>
        <v/>
      </c>
      <c r="E142" s="326"/>
      <c r="F142" s="327"/>
      <c r="G142" s="443"/>
      <c r="H142" s="351"/>
      <c r="I142" s="352"/>
      <c r="J142" s="470"/>
      <c r="K142" s="471"/>
      <c r="L142" s="472"/>
      <c r="M142" s="443"/>
      <c r="N142" s="351"/>
      <c r="O142" s="352"/>
      <c r="P142" s="470"/>
      <c r="Q142" s="471"/>
      <c r="R142" s="472"/>
      <c r="S142" s="443"/>
      <c r="T142" s="351"/>
      <c r="U142" s="352"/>
      <c r="V142" s="470"/>
      <c r="W142" s="471"/>
      <c r="X142" s="472"/>
      <c r="Y142" s="443"/>
      <c r="Z142" s="351"/>
      <c r="AA142" s="352"/>
      <c r="AB142" s="470"/>
      <c r="AC142" s="471"/>
      <c r="AD142" s="472"/>
      <c r="AF142">
        <f t="shared" si="15"/>
        <v>0</v>
      </c>
      <c r="AG142">
        <f t="shared" si="16"/>
        <v>0</v>
      </c>
      <c r="AH142">
        <f t="shared" si="17"/>
        <v>0</v>
      </c>
      <c r="AI142">
        <f t="shared" si="18"/>
        <v>0</v>
      </c>
      <c r="AJ142">
        <f t="shared" si="19"/>
        <v>0</v>
      </c>
      <c r="AK142">
        <f t="shared" si="20"/>
        <v>0</v>
      </c>
      <c r="AL142">
        <f t="shared" si="21"/>
        <v>0</v>
      </c>
      <c r="AM142">
        <f t="shared" si="22"/>
        <v>0</v>
      </c>
      <c r="AN142" s="228">
        <f t="shared" si="23"/>
        <v>0</v>
      </c>
      <c r="AO142" s="2">
        <f t="shared" si="24"/>
        <v>0</v>
      </c>
      <c r="AP142" s="3" t="str">
        <f>IF(AO142=0,"",
IF(SUM($AO$48:AO142)=1,AQ142,
IF($AO$168&gt;SUM($AO$48:AO142),_xlfn.CONCAT(", ",AQ142),
IF($AO$168=SUM($AO$48:AO142),_xlfn.CONCAT(" y ",AQ142)))))</f>
        <v/>
      </c>
      <c r="AQ142" s="214">
        <v>95</v>
      </c>
      <c r="AR142">
        <f t="shared" si="25"/>
        <v>0</v>
      </c>
      <c r="AS142">
        <f t="shared" si="26"/>
        <v>0</v>
      </c>
      <c r="AT142">
        <f t="shared" si="27"/>
        <v>0</v>
      </c>
      <c r="AU142">
        <f t="shared" si="28"/>
        <v>0</v>
      </c>
      <c r="AV142">
        <f t="shared" si="29"/>
        <v>0</v>
      </c>
    </row>
    <row r="143" spans="1:48" ht="15" customHeight="1">
      <c r="A143" s="195"/>
      <c r="B143" s="14"/>
      <c r="C143" s="229" t="s">
        <v>5142</v>
      </c>
      <c r="D143" s="469" t="str">
        <f>IF(CNGE_2025_M1_Secc12_Sub1!D125="","",CNGE_2025_M1_Secc12_Sub1!D125)</f>
        <v/>
      </c>
      <c r="E143" s="326"/>
      <c r="F143" s="327"/>
      <c r="G143" s="443"/>
      <c r="H143" s="351"/>
      <c r="I143" s="352"/>
      <c r="J143" s="470"/>
      <c r="K143" s="471"/>
      <c r="L143" s="472"/>
      <c r="M143" s="443"/>
      <c r="N143" s="351"/>
      <c r="O143" s="352"/>
      <c r="P143" s="470"/>
      <c r="Q143" s="471"/>
      <c r="R143" s="472"/>
      <c r="S143" s="443"/>
      <c r="T143" s="351"/>
      <c r="U143" s="352"/>
      <c r="V143" s="470"/>
      <c r="W143" s="471"/>
      <c r="X143" s="472"/>
      <c r="Y143" s="443"/>
      <c r="Z143" s="351"/>
      <c r="AA143" s="352"/>
      <c r="AB143" s="470"/>
      <c r="AC143" s="471"/>
      <c r="AD143" s="472"/>
      <c r="AF143">
        <f t="shared" si="15"/>
        <v>0</v>
      </c>
      <c r="AG143">
        <f t="shared" si="16"/>
        <v>0</v>
      </c>
      <c r="AH143">
        <f t="shared" si="17"/>
        <v>0</v>
      </c>
      <c r="AI143">
        <f t="shared" si="18"/>
        <v>0</v>
      </c>
      <c r="AJ143">
        <f t="shared" si="19"/>
        <v>0</v>
      </c>
      <c r="AK143">
        <f t="shared" si="20"/>
        <v>0</v>
      </c>
      <c r="AL143">
        <f t="shared" si="21"/>
        <v>0</v>
      </c>
      <c r="AM143">
        <f t="shared" si="22"/>
        <v>0</v>
      </c>
      <c r="AN143" s="228">
        <f t="shared" si="23"/>
        <v>0</v>
      </c>
      <c r="AO143" s="2">
        <f t="shared" si="24"/>
        <v>0</v>
      </c>
      <c r="AP143" s="3" t="str">
        <f>IF(AO143=0,"",
IF(SUM($AO$48:AO143)=1,AQ143,
IF($AO$168&gt;SUM($AO$48:AO143),_xlfn.CONCAT(", ",AQ143),
IF($AO$168=SUM($AO$48:AO143),_xlfn.CONCAT(" y ",AQ143)))))</f>
        <v/>
      </c>
      <c r="AQ143" s="214">
        <v>96</v>
      </c>
      <c r="AR143">
        <f t="shared" si="25"/>
        <v>0</v>
      </c>
      <c r="AS143">
        <f t="shared" si="26"/>
        <v>0</v>
      </c>
      <c r="AT143">
        <f t="shared" si="27"/>
        <v>0</v>
      </c>
      <c r="AU143">
        <f t="shared" si="28"/>
        <v>0</v>
      </c>
      <c r="AV143">
        <f t="shared" si="29"/>
        <v>0</v>
      </c>
    </row>
    <row r="144" spans="1:48" ht="15" customHeight="1">
      <c r="A144" s="195"/>
      <c r="B144" s="14"/>
      <c r="C144" s="229" t="s">
        <v>5143</v>
      </c>
      <c r="D144" s="469" t="str">
        <f>IF(CNGE_2025_M1_Secc12_Sub1!D126="","",CNGE_2025_M1_Secc12_Sub1!D126)</f>
        <v/>
      </c>
      <c r="E144" s="326"/>
      <c r="F144" s="327"/>
      <c r="G144" s="443"/>
      <c r="H144" s="351"/>
      <c r="I144" s="352"/>
      <c r="J144" s="470"/>
      <c r="K144" s="471"/>
      <c r="L144" s="472"/>
      <c r="M144" s="443"/>
      <c r="N144" s="351"/>
      <c r="O144" s="352"/>
      <c r="P144" s="470"/>
      <c r="Q144" s="471"/>
      <c r="R144" s="472"/>
      <c r="S144" s="443"/>
      <c r="T144" s="351"/>
      <c r="U144" s="352"/>
      <c r="V144" s="470"/>
      <c r="W144" s="471"/>
      <c r="X144" s="472"/>
      <c r="Y144" s="443"/>
      <c r="Z144" s="351"/>
      <c r="AA144" s="352"/>
      <c r="AB144" s="470"/>
      <c r="AC144" s="471"/>
      <c r="AD144" s="472"/>
      <c r="AF144">
        <f t="shared" si="15"/>
        <v>0</v>
      </c>
      <c r="AG144">
        <f t="shared" si="16"/>
        <v>0</v>
      </c>
      <c r="AH144">
        <f t="shared" si="17"/>
        <v>0</v>
      </c>
      <c r="AI144">
        <f t="shared" si="18"/>
        <v>0</v>
      </c>
      <c r="AJ144">
        <f t="shared" si="19"/>
        <v>0</v>
      </c>
      <c r="AK144">
        <f t="shared" si="20"/>
        <v>0</v>
      </c>
      <c r="AL144">
        <f t="shared" si="21"/>
        <v>0</v>
      </c>
      <c r="AM144">
        <f t="shared" si="22"/>
        <v>0</v>
      </c>
      <c r="AN144" s="228">
        <f t="shared" si="23"/>
        <v>0</v>
      </c>
      <c r="AO144" s="2">
        <f t="shared" si="24"/>
        <v>0</v>
      </c>
      <c r="AP144" s="3" t="str">
        <f>IF(AO144=0,"",
IF(SUM($AO$48:AO144)=1,AQ144,
IF($AO$168&gt;SUM($AO$48:AO144),_xlfn.CONCAT(", ",AQ144),
IF($AO$168=SUM($AO$48:AO144),_xlfn.CONCAT(" y ",AQ144)))))</f>
        <v/>
      </c>
      <c r="AQ144" s="214">
        <v>97</v>
      </c>
      <c r="AR144">
        <f t="shared" si="25"/>
        <v>0</v>
      </c>
      <c r="AS144">
        <f t="shared" si="26"/>
        <v>0</v>
      </c>
      <c r="AT144">
        <f t="shared" si="27"/>
        <v>0</v>
      </c>
      <c r="AU144">
        <f t="shared" si="28"/>
        <v>0</v>
      </c>
      <c r="AV144">
        <f t="shared" si="29"/>
        <v>0</v>
      </c>
    </row>
    <row r="145" spans="1:48" ht="15" customHeight="1">
      <c r="A145" s="195"/>
      <c r="B145" s="14"/>
      <c r="C145" s="229" t="s">
        <v>5144</v>
      </c>
      <c r="D145" s="469" t="str">
        <f>IF(CNGE_2025_M1_Secc12_Sub1!D127="","",CNGE_2025_M1_Secc12_Sub1!D127)</f>
        <v/>
      </c>
      <c r="E145" s="326"/>
      <c r="F145" s="327"/>
      <c r="G145" s="443"/>
      <c r="H145" s="351"/>
      <c r="I145" s="352"/>
      <c r="J145" s="470"/>
      <c r="K145" s="471"/>
      <c r="L145" s="472"/>
      <c r="M145" s="443"/>
      <c r="N145" s="351"/>
      <c r="O145" s="352"/>
      <c r="P145" s="470"/>
      <c r="Q145" s="471"/>
      <c r="R145" s="472"/>
      <c r="S145" s="443"/>
      <c r="T145" s="351"/>
      <c r="U145" s="352"/>
      <c r="V145" s="470"/>
      <c r="W145" s="471"/>
      <c r="X145" s="472"/>
      <c r="Y145" s="443"/>
      <c r="Z145" s="351"/>
      <c r="AA145" s="352"/>
      <c r="AB145" s="470"/>
      <c r="AC145" s="471"/>
      <c r="AD145" s="472"/>
      <c r="AF145">
        <f t="shared" si="15"/>
        <v>0</v>
      </c>
      <c r="AG145">
        <f t="shared" si="16"/>
        <v>0</v>
      </c>
      <c r="AH145">
        <f t="shared" si="17"/>
        <v>0</v>
      </c>
      <c r="AI145">
        <f t="shared" si="18"/>
        <v>0</v>
      </c>
      <c r="AJ145">
        <f t="shared" si="19"/>
        <v>0</v>
      </c>
      <c r="AK145">
        <f t="shared" si="20"/>
        <v>0</v>
      </c>
      <c r="AL145">
        <f t="shared" si="21"/>
        <v>0</v>
      </c>
      <c r="AM145">
        <f t="shared" si="22"/>
        <v>0</v>
      </c>
      <c r="AN145" s="228">
        <f t="shared" si="23"/>
        <v>0</v>
      </c>
      <c r="AO145" s="2">
        <f t="shared" si="24"/>
        <v>0</v>
      </c>
      <c r="AP145" s="3" t="str">
        <f>IF(AO145=0,"",
IF(SUM($AO$48:AO145)=1,AQ145,
IF($AO$168&gt;SUM($AO$48:AO145),_xlfn.CONCAT(", ",AQ145),
IF($AO$168=SUM($AO$48:AO145),_xlfn.CONCAT(" y ",AQ145)))))</f>
        <v/>
      </c>
      <c r="AQ145" s="214">
        <v>98</v>
      </c>
      <c r="AR145">
        <f t="shared" si="25"/>
        <v>0</v>
      </c>
      <c r="AS145">
        <f t="shared" si="26"/>
        <v>0</v>
      </c>
      <c r="AT145">
        <f t="shared" si="27"/>
        <v>0</v>
      </c>
      <c r="AU145">
        <f t="shared" si="28"/>
        <v>0</v>
      </c>
      <c r="AV145">
        <f t="shared" si="29"/>
        <v>0</v>
      </c>
    </row>
    <row r="146" spans="1:48" ht="15" customHeight="1">
      <c r="A146" s="195"/>
      <c r="B146" s="14"/>
      <c r="C146" s="229" t="s">
        <v>5145</v>
      </c>
      <c r="D146" s="469" t="str">
        <f>IF(CNGE_2025_M1_Secc12_Sub1!D128="","",CNGE_2025_M1_Secc12_Sub1!D128)</f>
        <v/>
      </c>
      <c r="E146" s="326"/>
      <c r="F146" s="327"/>
      <c r="G146" s="443"/>
      <c r="H146" s="351"/>
      <c r="I146" s="352"/>
      <c r="J146" s="470"/>
      <c r="K146" s="471"/>
      <c r="L146" s="472"/>
      <c r="M146" s="443"/>
      <c r="N146" s="351"/>
      <c r="O146" s="352"/>
      <c r="P146" s="470"/>
      <c r="Q146" s="471"/>
      <c r="R146" s="472"/>
      <c r="S146" s="443"/>
      <c r="T146" s="351"/>
      <c r="U146" s="352"/>
      <c r="V146" s="470"/>
      <c r="W146" s="471"/>
      <c r="X146" s="472"/>
      <c r="Y146" s="443"/>
      <c r="Z146" s="351"/>
      <c r="AA146" s="352"/>
      <c r="AB146" s="470"/>
      <c r="AC146" s="471"/>
      <c r="AD146" s="472"/>
      <c r="AF146">
        <f t="shared" si="15"/>
        <v>0</v>
      </c>
      <c r="AG146">
        <f t="shared" si="16"/>
        <v>0</v>
      </c>
      <c r="AH146">
        <f t="shared" si="17"/>
        <v>0</v>
      </c>
      <c r="AI146">
        <f t="shared" si="18"/>
        <v>0</v>
      </c>
      <c r="AJ146">
        <f t="shared" si="19"/>
        <v>0</v>
      </c>
      <c r="AK146">
        <f t="shared" si="20"/>
        <v>0</v>
      </c>
      <c r="AL146">
        <f t="shared" si="21"/>
        <v>0</v>
      </c>
      <c r="AM146">
        <f t="shared" si="22"/>
        <v>0</v>
      </c>
      <c r="AN146" s="228">
        <f t="shared" si="23"/>
        <v>0</v>
      </c>
      <c r="AO146" s="2">
        <f t="shared" si="24"/>
        <v>0</v>
      </c>
      <c r="AP146" s="3" t="str">
        <f>IF(AO146=0,"",
IF(SUM($AO$48:AO146)=1,AQ146,
IF($AO$168&gt;SUM($AO$48:AO146),_xlfn.CONCAT(", ",AQ146),
IF($AO$168=SUM($AO$48:AO146),_xlfn.CONCAT(" y ",AQ146)))))</f>
        <v/>
      </c>
      <c r="AQ146" s="214">
        <v>99</v>
      </c>
      <c r="AR146">
        <f t="shared" si="25"/>
        <v>0</v>
      </c>
      <c r="AS146">
        <f t="shared" si="26"/>
        <v>0</v>
      </c>
      <c r="AT146">
        <f t="shared" si="27"/>
        <v>0</v>
      </c>
      <c r="AU146">
        <f t="shared" si="28"/>
        <v>0</v>
      </c>
      <c r="AV146">
        <f t="shared" si="29"/>
        <v>0</v>
      </c>
    </row>
    <row r="147" spans="1:48" ht="15" customHeight="1">
      <c r="A147" s="195"/>
      <c r="B147" s="14"/>
      <c r="C147" s="213" t="s">
        <v>5146</v>
      </c>
      <c r="D147" s="469" t="str">
        <f>IF(CNGE_2025_M1_Secc12_Sub1!D129="","",CNGE_2025_M1_Secc12_Sub1!D129)</f>
        <v/>
      </c>
      <c r="E147" s="326"/>
      <c r="F147" s="327"/>
      <c r="G147" s="443"/>
      <c r="H147" s="351"/>
      <c r="I147" s="352"/>
      <c r="J147" s="470"/>
      <c r="K147" s="471"/>
      <c r="L147" s="472"/>
      <c r="M147" s="443"/>
      <c r="N147" s="351"/>
      <c r="O147" s="352"/>
      <c r="P147" s="470"/>
      <c r="Q147" s="471"/>
      <c r="R147" s="472"/>
      <c r="S147" s="443"/>
      <c r="T147" s="351"/>
      <c r="U147" s="352"/>
      <c r="V147" s="470"/>
      <c r="W147" s="471"/>
      <c r="X147" s="472"/>
      <c r="Y147" s="443"/>
      <c r="Z147" s="351"/>
      <c r="AA147" s="352"/>
      <c r="AB147" s="470"/>
      <c r="AC147" s="471"/>
      <c r="AD147" s="472"/>
      <c r="AF147">
        <f t="shared" si="15"/>
        <v>0</v>
      </c>
      <c r="AG147">
        <f t="shared" si="16"/>
        <v>0</v>
      </c>
      <c r="AH147">
        <f t="shared" si="17"/>
        <v>0</v>
      </c>
      <c r="AI147">
        <f t="shared" si="18"/>
        <v>0</v>
      </c>
      <c r="AJ147">
        <f t="shared" si="19"/>
        <v>0</v>
      </c>
      <c r="AK147">
        <f t="shared" si="20"/>
        <v>0</v>
      </c>
      <c r="AL147">
        <f t="shared" si="21"/>
        <v>0</v>
      </c>
      <c r="AM147">
        <f t="shared" si="22"/>
        <v>0</v>
      </c>
      <c r="AN147" s="228">
        <f t="shared" si="23"/>
        <v>0</v>
      </c>
      <c r="AO147" s="2">
        <f t="shared" si="24"/>
        <v>0</v>
      </c>
      <c r="AP147" s="3" t="str">
        <f>IF(AO147=0,"",
IF(SUM($AO$48:AO147)=1,AQ147,
IF($AO$168&gt;SUM($AO$48:AO147),_xlfn.CONCAT(", ",AQ147),
IF($AO$168=SUM($AO$48:AO147),_xlfn.CONCAT(" y ",AQ147)))))</f>
        <v/>
      </c>
      <c r="AQ147" s="214">
        <v>100</v>
      </c>
      <c r="AR147">
        <f t="shared" si="25"/>
        <v>0</v>
      </c>
      <c r="AS147">
        <f t="shared" si="26"/>
        <v>0</v>
      </c>
      <c r="AT147">
        <f t="shared" si="27"/>
        <v>0</v>
      </c>
      <c r="AU147">
        <f t="shared" si="28"/>
        <v>0</v>
      </c>
      <c r="AV147">
        <f t="shared" si="29"/>
        <v>0</v>
      </c>
    </row>
    <row r="148" spans="1:48" ht="15" customHeight="1">
      <c r="A148" s="195"/>
      <c r="B148" s="14"/>
      <c r="C148" s="213" t="s">
        <v>5147</v>
      </c>
      <c r="D148" s="469" t="str">
        <f>IF(CNGE_2025_M1_Secc12_Sub1!D130="","",CNGE_2025_M1_Secc12_Sub1!D130)</f>
        <v/>
      </c>
      <c r="E148" s="326"/>
      <c r="F148" s="327"/>
      <c r="G148" s="443"/>
      <c r="H148" s="351"/>
      <c r="I148" s="352"/>
      <c r="J148" s="470"/>
      <c r="K148" s="471"/>
      <c r="L148" s="472"/>
      <c r="M148" s="443"/>
      <c r="N148" s="351"/>
      <c r="O148" s="352"/>
      <c r="P148" s="470"/>
      <c r="Q148" s="471"/>
      <c r="R148" s="472"/>
      <c r="S148" s="443"/>
      <c r="T148" s="351"/>
      <c r="U148" s="352"/>
      <c r="V148" s="470"/>
      <c r="W148" s="471"/>
      <c r="X148" s="472"/>
      <c r="Y148" s="443"/>
      <c r="Z148" s="351"/>
      <c r="AA148" s="352"/>
      <c r="AB148" s="470"/>
      <c r="AC148" s="471"/>
      <c r="AD148" s="472"/>
      <c r="AF148">
        <f t="shared" si="15"/>
        <v>0</v>
      </c>
      <c r="AG148">
        <f t="shared" si="16"/>
        <v>0</v>
      </c>
      <c r="AH148">
        <f t="shared" si="17"/>
        <v>0</v>
      </c>
      <c r="AI148">
        <f t="shared" si="18"/>
        <v>0</v>
      </c>
      <c r="AJ148">
        <f t="shared" si="19"/>
        <v>0</v>
      </c>
      <c r="AK148">
        <f t="shared" si="20"/>
        <v>0</v>
      </c>
      <c r="AL148">
        <f t="shared" si="21"/>
        <v>0</v>
      </c>
      <c r="AM148">
        <f t="shared" si="22"/>
        <v>0</v>
      </c>
      <c r="AN148" s="228">
        <f t="shared" si="23"/>
        <v>0</v>
      </c>
      <c r="AO148" s="2">
        <f t="shared" si="24"/>
        <v>0</v>
      </c>
      <c r="AP148" s="3" t="str">
        <f>IF(AO148=0,"",
IF(SUM($AO$48:AO148)=1,AQ148,
IF($AO$168&gt;SUM($AO$48:AO148),_xlfn.CONCAT(", ",AQ148),
IF($AO$168=SUM($AO$48:AO148),_xlfn.CONCAT(" y ",AQ148)))))</f>
        <v/>
      </c>
      <c r="AQ148" s="214">
        <v>101</v>
      </c>
      <c r="AR148">
        <f t="shared" si="25"/>
        <v>0</v>
      </c>
      <c r="AS148">
        <f t="shared" si="26"/>
        <v>0</v>
      </c>
      <c r="AT148">
        <f t="shared" si="27"/>
        <v>0</v>
      </c>
      <c r="AU148">
        <f t="shared" si="28"/>
        <v>0</v>
      </c>
      <c r="AV148">
        <f t="shared" si="29"/>
        <v>0</v>
      </c>
    </row>
    <row r="149" spans="1:48" ht="15" customHeight="1">
      <c r="A149" s="195"/>
      <c r="B149" s="14"/>
      <c r="C149" s="213" t="s">
        <v>5148</v>
      </c>
      <c r="D149" s="469" t="str">
        <f>IF(CNGE_2025_M1_Secc12_Sub1!D131="","",CNGE_2025_M1_Secc12_Sub1!D131)</f>
        <v/>
      </c>
      <c r="E149" s="326"/>
      <c r="F149" s="327"/>
      <c r="G149" s="443"/>
      <c r="H149" s="351"/>
      <c r="I149" s="352"/>
      <c r="J149" s="470"/>
      <c r="K149" s="471"/>
      <c r="L149" s="472"/>
      <c r="M149" s="443"/>
      <c r="N149" s="351"/>
      <c r="O149" s="352"/>
      <c r="P149" s="470"/>
      <c r="Q149" s="471"/>
      <c r="R149" s="472"/>
      <c r="S149" s="443"/>
      <c r="T149" s="351"/>
      <c r="U149" s="352"/>
      <c r="V149" s="470"/>
      <c r="W149" s="471"/>
      <c r="X149" s="472"/>
      <c r="Y149" s="443"/>
      <c r="Z149" s="351"/>
      <c r="AA149" s="352"/>
      <c r="AB149" s="470"/>
      <c r="AC149" s="471"/>
      <c r="AD149" s="472"/>
      <c r="AF149">
        <f t="shared" si="15"/>
        <v>0</v>
      </c>
      <c r="AG149">
        <f t="shared" si="16"/>
        <v>0</v>
      </c>
      <c r="AH149">
        <f t="shared" si="17"/>
        <v>0</v>
      </c>
      <c r="AI149">
        <f t="shared" si="18"/>
        <v>0</v>
      </c>
      <c r="AJ149">
        <f t="shared" si="19"/>
        <v>0</v>
      </c>
      <c r="AK149">
        <f t="shared" si="20"/>
        <v>0</v>
      </c>
      <c r="AL149">
        <f t="shared" si="21"/>
        <v>0</v>
      </c>
      <c r="AM149">
        <f t="shared" si="22"/>
        <v>0</v>
      </c>
      <c r="AN149" s="228">
        <f t="shared" si="23"/>
        <v>0</v>
      </c>
      <c r="AO149" s="2">
        <f t="shared" si="24"/>
        <v>0</v>
      </c>
      <c r="AP149" s="3" t="str">
        <f>IF(AO149=0,"",
IF(SUM($AO$48:AO149)=1,AQ149,
IF($AO$168&gt;SUM($AO$48:AO149),_xlfn.CONCAT(", ",AQ149),
IF($AO$168=SUM($AO$48:AO149),_xlfn.CONCAT(" y ",AQ149)))))</f>
        <v/>
      </c>
      <c r="AQ149" s="214">
        <v>102</v>
      </c>
      <c r="AR149">
        <f t="shared" si="25"/>
        <v>0</v>
      </c>
      <c r="AS149">
        <f t="shared" si="26"/>
        <v>0</v>
      </c>
      <c r="AT149">
        <f t="shared" si="27"/>
        <v>0</v>
      </c>
      <c r="AU149">
        <f t="shared" si="28"/>
        <v>0</v>
      </c>
      <c r="AV149">
        <f t="shared" si="29"/>
        <v>0</v>
      </c>
    </row>
    <row r="150" spans="1:48" ht="15" customHeight="1">
      <c r="A150" s="195"/>
      <c r="B150" s="14"/>
      <c r="C150" s="213" t="s">
        <v>5149</v>
      </c>
      <c r="D150" s="469" t="str">
        <f>IF(CNGE_2025_M1_Secc12_Sub1!D132="","",CNGE_2025_M1_Secc12_Sub1!D132)</f>
        <v/>
      </c>
      <c r="E150" s="326"/>
      <c r="F150" s="327"/>
      <c r="G150" s="443"/>
      <c r="H150" s="351"/>
      <c r="I150" s="352"/>
      <c r="J150" s="470"/>
      <c r="K150" s="471"/>
      <c r="L150" s="472"/>
      <c r="M150" s="443"/>
      <c r="N150" s="351"/>
      <c r="O150" s="352"/>
      <c r="P150" s="470"/>
      <c r="Q150" s="471"/>
      <c r="R150" s="472"/>
      <c r="S150" s="443"/>
      <c r="T150" s="351"/>
      <c r="U150" s="352"/>
      <c r="V150" s="470"/>
      <c r="W150" s="471"/>
      <c r="X150" s="472"/>
      <c r="Y150" s="443"/>
      <c r="Z150" s="351"/>
      <c r="AA150" s="352"/>
      <c r="AB150" s="470"/>
      <c r="AC150" s="471"/>
      <c r="AD150" s="472"/>
      <c r="AF150">
        <f t="shared" si="15"/>
        <v>0</v>
      </c>
      <c r="AG150">
        <f t="shared" si="16"/>
        <v>0</v>
      </c>
      <c r="AH150">
        <f t="shared" si="17"/>
        <v>0</v>
      </c>
      <c r="AI150">
        <f t="shared" si="18"/>
        <v>0</v>
      </c>
      <c r="AJ150">
        <f t="shared" si="19"/>
        <v>0</v>
      </c>
      <c r="AK150">
        <f t="shared" si="20"/>
        <v>0</v>
      </c>
      <c r="AL150">
        <f t="shared" si="21"/>
        <v>0</v>
      </c>
      <c r="AM150">
        <f t="shared" si="22"/>
        <v>0</v>
      </c>
      <c r="AN150" s="228">
        <f t="shared" si="23"/>
        <v>0</v>
      </c>
      <c r="AO150" s="2">
        <f t="shared" si="24"/>
        <v>0</v>
      </c>
      <c r="AP150" s="3" t="str">
        <f>IF(AO150=0,"",
IF(SUM($AO$48:AO150)=1,AQ150,
IF($AO$168&gt;SUM($AO$48:AO150),_xlfn.CONCAT(", ",AQ150),
IF($AO$168=SUM($AO$48:AO150),_xlfn.CONCAT(" y ",AQ150)))))</f>
        <v/>
      </c>
      <c r="AQ150" s="214">
        <v>103</v>
      </c>
      <c r="AR150">
        <f t="shared" si="25"/>
        <v>0</v>
      </c>
      <c r="AS150">
        <f t="shared" si="26"/>
        <v>0</v>
      </c>
      <c r="AT150">
        <f t="shared" si="27"/>
        <v>0</v>
      </c>
      <c r="AU150">
        <f t="shared" si="28"/>
        <v>0</v>
      </c>
      <c r="AV150">
        <f t="shared" si="29"/>
        <v>0</v>
      </c>
    </row>
    <row r="151" spans="1:48" ht="15" customHeight="1">
      <c r="A151" s="195"/>
      <c r="B151" s="14"/>
      <c r="C151" s="213" t="s">
        <v>5150</v>
      </c>
      <c r="D151" s="469" t="str">
        <f>IF(CNGE_2025_M1_Secc12_Sub1!D133="","",CNGE_2025_M1_Secc12_Sub1!D133)</f>
        <v/>
      </c>
      <c r="E151" s="326"/>
      <c r="F151" s="327"/>
      <c r="G151" s="443"/>
      <c r="H151" s="351"/>
      <c r="I151" s="352"/>
      <c r="J151" s="470"/>
      <c r="K151" s="471"/>
      <c r="L151" s="472"/>
      <c r="M151" s="443"/>
      <c r="N151" s="351"/>
      <c r="O151" s="352"/>
      <c r="P151" s="470"/>
      <c r="Q151" s="471"/>
      <c r="R151" s="472"/>
      <c r="S151" s="443"/>
      <c r="T151" s="351"/>
      <c r="U151" s="352"/>
      <c r="V151" s="470"/>
      <c r="W151" s="471"/>
      <c r="X151" s="472"/>
      <c r="Y151" s="443"/>
      <c r="Z151" s="351"/>
      <c r="AA151" s="352"/>
      <c r="AB151" s="470"/>
      <c r="AC151" s="471"/>
      <c r="AD151" s="472"/>
      <c r="AF151">
        <f t="shared" si="15"/>
        <v>0</v>
      </c>
      <c r="AG151">
        <f t="shared" si="16"/>
        <v>0</v>
      </c>
      <c r="AH151">
        <f t="shared" si="17"/>
        <v>0</v>
      </c>
      <c r="AI151">
        <f t="shared" si="18"/>
        <v>0</v>
      </c>
      <c r="AJ151">
        <f t="shared" si="19"/>
        <v>0</v>
      </c>
      <c r="AK151">
        <f t="shared" si="20"/>
        <v>0</v>
      </c>
      <c r="AL151">
        <f t="shared" si="21"/>
        <v>0</v>
      </c>
      <c r="AM151">
        <f t="shared" si="22"/>
        <v>0</v>
      </c>
      <c r="AN151" s="228">
        <f t="shared" si="23"/>
        <v>0</v>
      </c>
      <c r="AO151" s="2">
        <f t="shared" si="24"/>
        <v>0</v>
      </c>
      <c r="AP151" s="3" t="str">
        <f>IF(AO151=0,"",
IF(SUM($AO$48:AO151)=1,AQ151,
IF($AO$168&gt;SUM($AO$48:AO151),_xlfn.CONCAT(", ",AQ151),
IF($AO$168=SUM($AO$48:AO151),_xlfn.CONCAT(" y ",AQ151)))))</f>
        <v/>
      </c>
      <c r="AQ151" s="214">
        <v>104</v>
      </c>
      <c r="AR151">
        <f t="shared" si="25"/>
        <v>0</v>
      </c>
      <c r="AS151">
        <f t="shared" si="26"/>
        <v>0</v>
      </c>
      <c r="AT151">
        <f t="shared" si="27"/>
        <v>0</v>
      </c>
      <c r="AU151">
        <f t="shared" si="28"/>
        <v>0</v>
      </c>
      <c r="AV151">
        <f t="shared" si="29"/>
        <v>0</v>
      </c>
    </row>
    <row r="152" spans="1:48" ht="15" customHeight="1">
      <c r="A152" s="195"/>
      <c r="B152" s="14"/>
      <c r="C152" s="213" t="s">
        <v>5151</v>
      </c>
      <c r="D152" s="469" t="str">
        <f>IF(CNGE_2025_M1_Secc12_Sub1!D134="","",CNGE_2025_M1_Secc12_Sub1!D134)</f>
        <v/>
      </c>
      <c r="E152" s="326"/>
      <c r="F152" s="327"/>
      <c r="G152" s="443"/>
      <c r="H152" s="351"/>
      <c r="I152" s="352"/>
      <c r="J152" s="470"/>
      <c r="K152" s="471"/>
      <c r="L152" s="472"/>
      <c r="M152" s="443"/>
      <c r="N152" s="351"/>
      <c r="O152" s="352"/>
      <c r="P152" s="470"/>
      <c r="Q152" s="471"/>
      <c r="R152" s="472"/>
      <c r="S152" s="443"/>
      <c r="T152" s="351"/>
      <c r="U152" s="352"/>
      <c r="V152" s="470"/>
      <c r="W152" s="471"/>
      <c r="X152" s="472"/>
      <c r="Y152" s="443"/>
      <c r="Z152" s="351"/>
      <c r="AA152" s="352"/>
      <c r="AB152" s="470"/>
      <c r="AC152" s="471"/>
      <c r="AD152" s="472"/>
      <c r="AF152">
        <f t="shared" si="15"/>
        <v>0</v>
      </c>
      <c r="AG152">
        <f t="shared" si="16"/>
        <v>0</v>
      </c>
      <c r="AH152">
        <f t="shared" si="17"/>
        <v>0</v>
      </c>
      <c r="AI152">
        <f t="shared" si="18"/>
        <v>0</v>
      </c>
      <c r="AJ152">
        <f t="shared" si="19"/>
        <v>0</v>
      </c>
      <c r="AK152">
        <f t="shared" si="20"/>
        <v>0</v>
      </c>
      <c r="AL152">
        <f t="shared" si="21"/>
        <v>0</v>
      </c>
      <c r="AM152">
        <f t="shared" si="22"/>
        <v>0</v>
      </c>
      <c r="AN152" s="228">
        <f t="shared" si="23"/>
        <v>0</v>
      </c>
      <c r="AO152" s="2">
        <f t="shared" si="24"/>
        <v>0</v>
      </c>
      <c r="AP152" s="3" t="str">
        <f>IF(AO152=0,"",
IF(SUM($AO$48:AO152)=1,AQ152,
IF($AO$168&gt;SUM($AO$48:AO152),_xlfn.CONCAT(", ",AQ152),
IF($AO$168=SUM($AO$48:AO152),_xlfn.CONCAT(" y ",AQ152)))))</f>
        <v/>
      </c>
      <c r="AQ152" s="214">
        <v>105</v>
      </c>
      <c r="AR152">
        <f t="shared" si="25"/>
        <v>0</v>
      </c>
      <c r="AS152">
        <f t="shared" si="26"/>
        <v>0</v>
      </c>
      <c r="AT152">
        <f t="shared" si="27"/>
        <v>0</v>
      </c>
      <c r="AU152">
        <f t="shared" si="28"/>
        <v>0</v>
      </c>
      <c r="AV152">
        <f t="shared" si="29"/>
        <v>0</v>
      </c>
    </row>
    <row r="153" spans="1:48" ht="15" customHeight="1">
      <c r="A153" s="195"/>
      <c r="B153" s="14"/>
      <c r="C153" s="213" t="s">
        <v>5152</v>
      </c>
      <c r="D153" s="469" t="str">
        <f>IF(CNGE_2025_M1_Secc12_Sub1!D135="","",CNGE_2025_M1_Secc12_Sub1!D135)</f>
        <v/>
      </c>
      <c r="E153" s="326"/>
      <c r="F153" s="327"/>
      <c r="G153" s="443"/>
      <c r="H153" s="351"/>
      <c r="I153" s="352"/>
      <c r="J153" s="470"/>
      <c r="K153" s="471"/>
      <c r="L153" s="472"/>
      <c r="M153" s="443"/>
      <c r="N153" s="351"/>
      <c r="O153" s="352"/>
      <c r="P153" s="470"/>
      <c r="Q153" s="471"/>
      <c r="R153" s="472"/>
      <c r="S153" s="443"/>
      <c r="T153" s="351"/>
      <c r="U153" s="352"/>
      <c r="V153" s="470"/>
      <c r="W153" s="471"/>
      <c r="X153" s="472"/>
      <c r="Y153" s="443"/>
      <c r="Z153" s="351"/>
      <c r="AA153" s="352"/>
      <c r="AB153" s="470"/>
      <c r="AC153" s="471"/>
      <c r="AD153" s="472"/>
      <c r="AF153">
        <f t="shared" si="15"/>
        <v>0</v>
      </c>
      <c r="AG153">
        <f t="shared" si="16"/>
        <v>0</v>
      </c>
      <c r="AH153">
        <f t="shared" si="17"/>
        <v>0</v>
      </c>
      <c r="AI153">
        <f t="shared" si="18"/>
        <v>0</v>
      </c>
      <c r="AJ153">
        <f t="shared" si="19"/>
        <v>0</v>
      </c>
      <c r="AK153">
        <f t="shared" si="20"/>
        <v>0</v>
      </c>
      <c r="AL153">
        <f t="shared" si="21"/>
        <v>0</v>
      </c>
      <c r="AM153">
        <f t="shared" si="22"/>
        <v>0</v>
      </c>
      <c r="AN153" s="228">
        <f t="shared" si="23"/>
        <v>0</v>
      </c>
      <c r="AO153" s="2">
        <f t="shared" si="24"/>
        <v>0</v>
      </c>
      <c r="AP153" s="3" t="str">
        <f>IF(AO153=0,"",
IF(SUM($AO$48:AO153)=1,AQ153,
IF($AO$168&gt;SUM($AO$48:AO153),_xlfn.CONCAT(", ",AQ153),
IF($AO$168=SUM($AO$48:AO153),_xlfn.CONCAT(" y ",AQ153)))))</f>
        <v/>
      </c>
      <c r="AQ153" s="214">
        <v>106</v>
      </c>
      <c r="AR153">
        <f t="shared" si="25"/>
        <v>0</v>
      </c>
      <c r="AS153">
        <f t="shared" si="26"/>
        <v>0</v>
      </c>
      <c r="AT153">
        <f t="shared" si="27"/>
        <v>0</v>
      </c>
      <c r="AU153">
        <f t="shared" si="28"/>
        <v>0</v>
      </c>
      <c r="AV153">
        <f t="shared" si="29"/>
        <v>0</v>
      </c>
    </row>
    <row r="154" spans="1:48" ht="15" customHeight="1">
      <c r="A154" s="195"/>
      <c r="B154" s="14"/>
      <c r="C154" s="213" t="s">
        <v>5153</v>
      </c>
      <c r="D154" s="469" t="str">
        <f>IF(CNGE_2025_M1_Secc12_Sub1!D136="","",CNGE_2025_M1_Secc12_Sub1!D136)</f>
        <v/>
      </c>
      <c r="E154" s="326"/>
      <c r="F154" s="327"/>
      <c r="G154" s="443"/>
      <c r="H154" s="351"/>
      <c r="I154" s="352"/>
      <c r="J154" s="470"/>
      <c r="K154" s="471"/>
      <c r="L154" s="472"/>
      <c r="M154" s="443"/>
      <c r="N154" s="351"/>
      <c r="O154" s="352"/>
      <c r="P154" s="470"/>
      <c r="Q154" s="471"/>
      <c r="R154" s="472"/>
      <c r="S154" s="443"/>
      <c r="T154" s="351"/>
      <c r="U154" s="352"/>
      <c r="V154" s="470"/>
      <c r="W154" s="471"/>
      <c r="X154" s="472"/>
      <c r="Y154" s="443"/>
      <c r="Z154" s="351"/>
      <c r="AA154" s="352"/>
      <c r="AB154" s="470"/>
      <c r="AC154" s="471"/>
      <c r="AD154" s="472"/>
      <c r="AF154">
        <f t="shared" si="15"/>
        <v>0</v>
      </c>
      <c r="AG154">
        <f t="shared" si="16"/>
        <v>0</v>
      </c>
      <c r="AH154">
        <f t="shared" si="17"/>
        <v>0</v>
      </c>
      <c r="AI154">
        <f t="shared" si="18"/>
        <v>0</v>
      </c>
      <c r="AJ154">
        <f t="shared" si="19"/>
        <v>0</v>
      </c>
      <c r="AK154">
        <f t="shared" si="20"/>
        <v>0</v>
      </c>
      <c r="AL154">
        <f t="shared" si="21"/>
        <v>0</v>
      </c>
      <c r="AM154">
        <f t="shared" si="22"/>
        <v>0</v>
      </c>
      <c r="AN154" s="228">
        <f t="shared" si="23"/>
        <v>0</v>
      </c>
      <c r="AO154" s="2">
        <f t="shared" si="24"/>
        <v>0</v>
      </c>
      <c r="AP154" s="3" t="str">
        <f>IF(AO154=0,"",
IF(SUM($AO$48:AO154)=1,AQ154,
IF($AO$168&gt;SUM($AO$48:AO154),_xlfn.CONCAT(", ",AQ154),
IF($AO$168=SUM($AO$48:AO154),_xlfn.CONCAT(" y ",AQ154)))))</f>
        <v/>
      </c>
      <c r="AQ154" s="214">
        <v>107</v>
      </c>
      <c r="AR154">
        <f t="shared" si="25"/>
        <v>0</v>
      </c>
      <c r="AS154">
        <f t="shared" si="26"/>
        <v>0</v>
      </c>
      <c r="AT154">
        <f t="shared" si="27"/>
        <v>0</v>
      </c>
      <c r="AU154">
        <f t="shared" si="28"/>
        <v>0</v>
      </c>
      <c r="AV154">
        <f t="shared" si="29"/>
        <v>0</v>
      </c>
    </row>
    <row r="155" spans="1:48" ht="15" customHeight="1">
      <c r="A155" s="195"/>
      <c r="B155" s="14"/>
      <c r="C155" s="213" t="s">
        <v>5154</v>
      </c>
      <c r="D155" s="469" t="str">
        <f>IF(CNGE_2025_M1_Secc12_Sub1!D137="","",CNGE_2025_M1_Secc12_Sub1!D137)</f>
        <v/>
      </c>
      <c r="E155" s="326"/>
      <c r="F155" s="327"/>
      <c r="G155" s="443"/>
      <c r="H155" s="351"/>
      <c r="I155" s="352"/>
      <c r="J155" s="470"/>
      <c r="K155" s="471"/>
      <c r="L155" s="472"/>
      <c r="M155" s="443"/>
      <c r="N155" s="351"/>
      <c r="O155" s="352"/>
      <c r="P155" s="470"/>
      <c r="Q155" s="471"/>
      <c r="R155" s="472"/>
      <c r="S155" s="443"/>
      <c r="T155" s="351"/>
      <c r="U155" s="352"/>
      <c r="V155" s="470"/>
      <c r="W155" s="471"/>
      <c r="X155" s="472"/>
      <c r="Y155" s="443"/>
      <c r="Z155" s="351"/>
      <c r="AA155" s="352"/>
      <c r="AB155" s="470"/>
      <c r="AC155" s="471"/>
      <c r="AD155" s="472"/>
      <c r="AF155">
        <f t="shared" si="15"/>
        <v>0</v>
      </c>
      <c r="AG155">
        <f t="shared" si="16"/>
        <v>0</v>
      </c>
      <c r="AH155">
        <f t="shared" si="17"/>
        <v>0</v>
      </c>
      <c r="AI155">
        <f t="shared" si="18"/>
        <v>0</v>
      </c>
      <c r="AJ155">
        <f t="shared" si="19"/>
        <v>0</v>
      </c>
      <c r="AK155">
        <f t="shared" si="20"/>
        <v>0</v>
      </c>
      <c r="AL155">
        <f t="shared" si="21"/>
        <v>0</v>
      </c>
      <c r="AM155">
        <f t="shared" si="22"/>
        <v>0</v>
      </c>
      <c r="AN155" s="228">
        <f t="shared" si="23"/>
        <v>0</v>
      </c>
      <c r="AO155" s="2">
        <f t="shared" si="24"/>
        <v>0</v>
      </c>
      <c r="AP155" s="3" t="str">
        <f>IF(AO155=0,"",
IF(SUM($AO$48:AO155)=1,AQ155,
IF($AO$168&gt;SUM($AO$48:AO155),_xlfn.CONCAT(", ",AQ155),
IF($AO$168=SUM($AO$48:AO155),_xlfn.CONCAT(" y ",AQ155)))))</f>
        <v/>
      </c>
      <c r="AQ155" s="214">
        <v>108</v>
      </c>
      <c r="AR155">
        <f t="shared" si="25"/>
        <v>0</v>
      </c>
      <c r="AS155">
        <f t="shared" si="26"/>
        <v>0</v>
      </c>
      <c r="AT155">
        <f t="shared" si="27"/>
        <v>0</v>
      </c>
      <c r="AU155">
        <f t="shared" si="28"/>
        <v>0</v>
      </c>
      <c r="AV155">
        <f t="shared" si="29"/>
        <v>0</v>
      </c>
    </row>
    <row r="156" spans="1:48" ht="15" customHeight="1">
      <c r="A156" s="195"/>
      <c r="B156" s="14"/>
      <c r="C156" s="213" t="s">
        <v>5155</v>
      </c>
      <c r="D156" s="469" t="str">
        <f>IF(CNGE_2025_M1_Secc12_Sub1!D138="","",CNGE_2025_M1_Secc12_Sub1!D138)</f>
        <v/>
      </c>
      <c r="E156" s="326"/>
      <c r="F156" s="327"/>
      <c r="G156" s="443"/>
      <c r="H156" s="351"/>
      <c r="I156" s="352"/>
      <c r="J156" s="470"/>
      <c r="K156" s="471"/>
      <c r="L156" s="472"/>
      <c r="M156" s="443"/>
      <c r="N156" s="351"/>
      <c r="O156" s="352"/>
      <c r="P156" s="470"/>
      <c r="Q156" s="471"/>
      <c r="R156" s="472"/>
      <c r="S156" s="443"/>
      <c r="T156" s="351"/>
      <c r="U156" s="352"/>
      <c r="V156" s="470"/>
      <c r="W156" s="471"/>
      <c r="X156" s="472"/>
      <c r="Y156" s="443"/>
      <c r="Z156" s="351"/>
      <c r="AA156" s="352"/>
      <c r="AB156" s="470"/>
      <c r="AC156" s="471"/>
      <c r="AD156" s="472"/>
      <c r="AF156">
        <f t="shared" si="15"/>
        <v>0</v>
      </c>
      <c r="AG156">
        <f t="shared" si="16"/>
        <v>0</v>
      </c>
      <c r="AH156">
        <f t="shared" si="17"/>
        <v>0</v>
      </c>
      <c r="AI156">
        <f t="shared" si="18"/>
        <v>0</v>
      </c>
      <c r="AJ156">
        <f t="shared" si="19"/>
        <v>0</v>
      </c>
      <c r="AK156">
        <f t="shared" si="20"/>
        <v>0</v>
      </c>
      <c r="AL156">
        <f t="shared" si="21"/>
        <v>0</v>
      </c>
      <c r="AM156">
        <f t="shared" si="22"/>
        <v>0</v>
      </c>
      <c r="AN156" s="228">
        <f t="shared" si="23"/>
        <v>0</v>
      </c>
      <c r="AO156" s="2">
        <f t="shared" si="24"/>
        <v>0</v>
      </c>
      <c r="AP156" s="3" t="str">
        <f>IF(AO156=0,"",
IF(SUM($AO$48:AO156)=1,AQ156,
IF($AO$168&gt;SUM($AO$48:AO156),_xlfn.CONCAT(", ",AQ156),
IF($AO$168=SUM($AO$48:AO156),_xlfn.CONCAT(" y ",AQ156)))))</f>
        <v/>
      </c>
      <c r="AQ156" s="214">
        <v>109</v>
      </c>
      <c r="AR156">
        <f t="shared" si="25"/>
        <v>0</v>
      </c>
      <c r="AS156">
        <f t="shared" si="26"/>
        <v>0</v>
      </c>
      <c r="AT156">
        <f t="shared" si="27"/>
        <v>0</v>
      </c>
      <c r="AU156">
        <f t="shared" si="28"/>
        <v>0</v>
      </c>
      <c r="AV156">
        <f t="shared" si="29"/>
        <v>0</v>
      </c>
    </row>
    <row r="157" spans="1:48" ht="15" customHeight="1">
      <c r="A157" s="195"/>
      <c r="B157" s="14"/>
      <c r="C157" s="213" t="s">
        <v>5156</v>
      </c>
      <c r="D157" s="469" t="str">
        <f>IF(CNGE_2025_M1_Secc12_Sub1!D139="","",CNGE_2025_M1_Secc12_Sub1!D139)</f>
        <v/>
      </c>
      <c r="E157" s="326"/>
      <c r="F157" s="327"/>
      <c r="G157" s="443"/>
      <c r="H157" s="351"/>
      <c r="I157" s="352"/>
      <c r="J157" s="470"/>
      <c r="K157" s="471"/>
      <c r="L157" s="472"/>
      <c r="M157" s="443"/>
      <c r="N157" s="351"/>
      <c r="O157" s="352"/>
      <c r="P157" s="470"/>
      <c r="Q157" s="471"/>
      <c r="R157" s="472"/>
      <c r="S157" s="443"/>
      <c r="T157" s="351"/>
      <c r="U157" s="352"/>
      <c r="V157" s="470"/>
      <c r="W157" s="471"/>
      <c r="X157" s="472"/>
      <c r="Y157" s="443"/>
      <c r="Z157" s="351"/>
      <c r="AA157" s="352"/>
      <c r="AB157" s="470"/>
      <c r="AC157" s="471"/>
      <c r="AD157" s="472"/>
      <c r="AF157">
        <f t="shared" si="15"/>
        <v>0</v>
      </c>
      <c r="AG157">
        <f t="shared" si="16"/>
        <v>0</v>
      </c>
      <c r="AH157">
        <f t="shared" si="17"/>
        <v>0</v>
      </c>
      <c r="AI157">
        <f t="shared" si="18"/>
        <v>0</v>
      </c>
      <c r="AJ157">
        <f t="shared" si="19"/>
        <v>0</v>
      </c>
      <c r="AK157">
        <f t="shared" si="20"/>
        <v>0</v>
      </c>
      <c r="AL157">
        <f t="shared" si="21"/>
        <v>0</v>
      </c>
      <c r="AM157">
        <f t="shared" si="22"/>
        <v>0</v>
      </c>
      <c r="AN157" s="228">
        <f t="shared" si="23"/>
        <v>0</v>
      </c>
      <c r="AO157" s="2">
        <f t="shared" si="24"/>
        <v>0</v>
      </c>
      <c r="AP157" s="3" t="str">
        <f>IF(AO157=0,"",
IF(SUM($AO$48:AO157)=1,AQ157,
IF($AO$168&gt;SUM($AO$48:AO157),_xlfn.CONCAT(", ",AQ157),
IF($AO$168=SUM($AO$48:AO157),_xlfn.CONCAT(" y ",AQ157)))))</f>
        <v/>
      </c>
      <c r="AQ157" s="214">
        <v>110</v>
      </c>
      <c r="AR157">
        <f t="shared" si="25"/>
        <v>0</v>
      </c>
      <c r="AS157">
        <f t="shared" si="26"/>
        <v>0</v>
      </c>
      <c r="AT157">
        <f t="shared" si="27"/>
        <v>0</v>
      </c>
      <c r="AU157">
        <f t="shared" si="28"/>
        <v>0</v>
      </c>
      <c r="AV157">
        <f t="shared" si="29"/>
        <v>0</v>
      </c>
    </row>
    <row r="158" spans="1:48" ht="15" customHeight="1">
      <c r="A158" s="195"/>
      <c r="B158" s="14"/>
      <c r="C158" s="213" t="s">
        <v>5157</v>
      </c>
      <c r="D158" s="469" t="str">
        <f>IF(CNGE_2025_M1_Secc12_Sub1!D140="","",CNGE_2025_M1_Secc12_Sub1!D140)</f>
        <v/>
      </c>
      <c r="E158" s="326"/>
      <c r="F158" s="327"/>
      <c r="G158" s="443"/>
      <c r="H158" s="351"/>
      <c r="I158" s="352"/>
      <c r="J158" s="470"/>
      <c r="K158" s="471"/>
      <c r="L158" s="472"/>
      <c r="M158" s="443"/>
      <c r="N158" s="351"/>
      <c r="O158" s="352"/>
      <c r="P158" s="470"/>
      <c r="Q158" s="471"/>
      <c r="R158" s="472"/>
      <c r="S158" s="443"/>
      <c r="T158" s="351"/>
      <c r="U158" s="352"/>
      <c r="V158" s="470"/>
      <c r="W158" s="471"/>
      <c r="X158" s="472"/>
      <c r="Y158" s="443"/>
      <c r="Z158" s="351"/>
      <c r="AA158" s="352"/>
      <c r="AB158" s="470"/>
      <c r="AC158" s="471"/>
      <c r="AD158" s="472"/>
      <c r="AF158">
        <f t="shared" si="15"/>
        <v>0</v>
      </c>
      <c r="AG158">
        <f t="shared" si="16"/>
        <v>0</v>
      </c>
      <c r="AH158">
        <f t="shared" si="17"/>
        <v>0</v>
      </c>
      <c r="AI158">
        <f t="shared" si="18"/>
        <v>0</v>
      </c>
      <c r="AJ158">
        <f t="shared" si="19"/>
        <v>0</v>
      </c>
      <c r="AK158">
        <f t="shared" si="20"/>
        <v>0</v>
      </c>
      <c r="AL158">
        <f t="shared" si="21"/>
        <v>0</v>
      </c>
      <c r="AM158">
        <f t="shared" si="22"/>
        <v>0</v>
      </c>
      <c r="AN158" s="228">
        <f t="shared" si="23"/>
        <v>0</v>
      </c>
      <c r="AO158" s="2">
        <f t="shared" si="24"/>
        <v>0</v>
      </c>
      <c r="AP158" s="3" t="str">
        <f>IF(AO158=0,"",
IF(SUM($AO$48:AO158)=1,AQ158,
IF($AO$168&gt;SUM($AO$48:AO158),_xlfn.CONCAT(", ",AQ158),
IF($AO$168=SUM($AO$48:AO158),_xlfn.CONCAT(" y ",AQ158)))))</f>
        <v/>
      </c>
      <c r="AQ158" s="214">
        <v>111</v>
      </c>
      <c r="AR158">
        <f t="shared" si="25"/>
        <v>0</v>
      </c>
      <c r="AS158">
        <f t="shared" si="26"/>
        <v>0</v>
      </c>
      <c r="AT158">
        <f t="shared" si="27"/>
        <v>0</v>
      </c>
      <c r="AU158">
        <f t="shared" si="28"/>
        <v>0</v>
      </c>
      <c r="AV158">
        <f t="shared" si="29"/>
        <v>0</v>
      </c>
    </row>
    <row r="159" spans="1:48" ht="15" customHeight="1">
      <c r="A159" s="195"/>
      <c r="B159" s="14"/>
      <c r="C159" s="213" t="s">
        <v>5158</v>
      </c>
      <c r="D159" s="469" t="str">
        <f>IF(CNGE_2025_M1_Secc12_Sub1!D141="","",CNGE_2025_M1_Secc12_Sub1!D141)</f>
        <v/>
      </c>
      <c r="E159" s="326"/>
      <c r="F159" s="327"/>
      <c r="G159" s="443"/>
      <c r="H159" s="351"/>
      <c r="I159" s="352"/>
      <c r="J159" s="470"/>
      <c r="K159" s="471"/>
      <c r="L159" s="472"/>
      <c r="M159" s="443"/>
      <c r="N159" s="351"/>
      <c r="O159" s="352"/>
      <c r="P159" s="470"/>
      <c r="Q159" s="471"/>
      <c r="R159" s="472"/>
      <c r="S159" s="443"/>
      <c r="T159" s="351"/>
      <c r="U159" s="352"/>
      <c r="V159" s="470"/>
      <c r="W159" s="471"/>
      <c r="X159" s="472"/>
      <c r="Y159" s="443"/>
      <c r="Z159" s="351"/>
      <c r="AA159" s="352"/>
      <c r="AB159" s="470"/>
      <c r="AC159" s="471"/>
      <c r="AD159" s="472"/>
      <c r="AF159">
        <f t="shared" si="15"/>
        <v>0</v>
      </c>
      <c r="AG159">
        <f t="shared" si="16"/>
        <v>0</v>
      </c>
      <c r="AH159">
        <f t="shared" si="17"/>
        <v>0</v>
      </c>
      <c r="AI159">
        <f t="shared" si="18"/>
        <v>0</v>
      </c>
      <c r="AJ159">
        <f t="shared" si="19"/>
        <v>0</v>
      </c>
      <c r="AK159">
        <f t="shared" si="20"/>
        <v>0</v>
      </c>
      <c r="AL159">
        <f t="shared" si="21"/>
        <v>0</v>
      </c>
      <c r="AM159">
        <f t="shared" si="22"/>
        <v>0</v>
      </c>
      <c r="AN159" s="228">
        <f t="shared" si="23"/>
        <v>0</v>
      </c>
      <c r="AO159" s="2">
        <f t="shared" si="24"/>
        <v>0</v>
      </c>
      <c r="AP159" s="3" t="str">
        <f>IF(AO159=0,"",
IF(SUM($AO$48:AO159)=1,AQ159,
IF($AO$168&gt;SUM($AO$48:AO159),_xlfn.CONCAT(", ",AQ159),
IF($AO$168=SUM($AO$48:AO159),_xlfn.CONCAT(" y ",AQ159)))))</f>
        <v/>
      </c>
      <c r="AQ159" s="214">
        <v>112</v>
      </c>
      <c r="AR159">
        <f t="shared" si="25"/>
        <v>0</v>
      </c>
      <c r="AS159">
        <f t="shared" si="26"/>
        <v>0</v>
      </c>
      <c r="AT159">
        <f t="shared" si="27"/>
        <v>0</v>
      </c>
      <c r="AU159">
        <f t="shared" si="28"/>
        <v>0</v>
      </c>
      <c r="AV159">
        <f t="shared" si="29"/>
        <v>0</v>
      </c>
    </row>
    <row r="160" spans="1:48" ht="15" customHeight="1">
      <c r="A160" s="195"/>
      <c r="B160" s="14"/>
      <c r="C160" s="213" t="s">
        <v>5159</v>
      </c>
      <c r="D160" s="469" t="str">
        <f>IF(CNGE_2025_M1_Secc12_Sub1!D142="","",CNGE_2025_M1_Secc12_Sub1!D142)</f>
        <v/>
      </c>
      <c r="E160" s="326"/>
      <c r="F160" s="327"/>
      <c r="G160" s="443"/>
      <c r="H160" s="351"/>
      <c r="I160" s="352"/>
      <c r="J160" s="470"/>
      <c r="K160" s="471"/>
      <c r="L160" s="472"/>
      <c r="M160" s="443"/>
      <c r="N160" s="351"/>
      <c r="O160" s="352"/>
      <c r="P160" s="470"/>
      <c r="Q160" s="471"/>
      <c r="R160" s="472"/>
      <c r="S160" s="443"/>
      <c r="T160" s="351"/>
      <c r="U160" s="352"/>
      <c r="V160" s="470"/>
      <c r="W160" s="471"/>
      <c r="X160" s="472"/>
      <c r="Y160" s="443"/>
      <c r="Z160" s="351"/>
      <c r="AA160" s="352"/>
      <c r="AB160" s="470"/>
      <c r="AC160" s="471"/>
      <c r="AD160" s="472"/>
      <c r="AF160">
        <f t="shared" si="15"/>
        <v>0</v>
      </c>
      <c r="AG160">
        <f t="shared" si="16"/>
        <v>0</v>
      </c>
      <c r="AH160">
        <f t="shared" si="17"/>
        <v>0</v>
      </c>
      <c r="AI160">
        <f t="shared" si="18"/>
        <v>0</v>
      </c>
      <c r="AJ160">
        <f t="shared" si="19"/>
        <v>0</v>
      </c>
      <c r="AK160">
        <f t="shared" si="20"/>
        <v>0</v>
      </c>
      <c r="AL160">
        <f t="shared" si="21"/>
        <v>0</v>
      </c>
      <c r="AM160">
        <f t="shared" si="22"/>
        <v>0</v>
      </c>
      <c r="AN160" s="228">
        <f t="shared" si="23"/>
        <v>0</v>
      </c>
      <c r="AO160" s="2">
        <f t="shared" si="24"/>
        <v>0</v>
      </c>
      <c r="AP160" s="3" t="str">
        <f>IF(AO160=0,"",
IF(SUM($AO$48:AO160)=1,AQ160,
IF($AO$168&gt;SUM($AO$48:AO160),_xlfn.CONCAT(", ",AQ160),
IF($AO$168=SUM($AO$48:AO160),_xlfn.CONCAT(" y ",AQ160)))))</f>
        <v/>
      </c>
      <c r="AQ160" s="214">
        <v>113</v>
      </c>
      <c r="AR160">
        <f t="shared" si="25"/>
        <v>0</v>
      </c>
      <c r="AS160">
        <f t="shared" si="26"/>
        <v>0</v>
      </c>
      <c r="AT160">
        <f t="shared" si="27"/>
        <v>0</v>
      </c>
      <c r="AU160">
        <f t="shared" si="28"/>
        <v>0</v>
      </c>
      <c r="AV160">
        <f t="shared" si="29"/>
        <v>0</v>
      </c>
    </row>
    <row r="161" spans="1:48" ht="15" customHeight="1">
      <c r="A161" s="195"/>
      <c r="B161" s="14"/>
      <c r="C161" s="213" t="s">
        <v>5160</v>
      </c>
      <c r="D161" s="469" t="str">
        <f>IF(CNGE_2025_M1_Secc12_Sub1!D143="","",CNGE_2025_M1_Secc12_Sub1!D143)</f>
        <v/>
      </c>
      <c r="E161" s="326"/>
      <c r="F161" s="327"/>
      <c r="G161" s="443"/>
      <c r="H161" s="351"/>
      <c r="I161" s="352"/>
      <c r="J161" s="470"/>
      <c r="K161" s="471"/>
      <c r="L161" s="472"/>
      <c r="M161" s="443"/>
      <c r="N161" s="351"/>
      <c r="O161" s="352"/>
      <c r="P161" s="470"/>
      <c r="Q161" s="471"/>
      <c r="R161" s="472"/>
      <c r="S161" s="443"/>
      <c r="T161" s="351"/>
      <c r="U161" s="352"/>
      <c r="V161" s="470"/>
      <c r="W161" s="471"/>
      <c r="X161" s="472"/>
      <c r="Y161" s="443"/>
      <c r="Z161" s="351"/>
      <c r="AA161" s="352"/>
      <c r="AB161" s="470"/>
      <c r="AC161" s="471"/>
      <c r="AD161" s="472"/>
      <c r="AF161">
        <f t="shared" si="15"/>
        <v>0</v>
      </c>
      <c r="AG161">
        <f t="shared" si="16"/>
        <v>0</v>
      </c>
      <c r="AH161">
        <f t="shared" si="17"/>
        <v>0</v>
      </c>
      <c r="AI161">
        <f t="shared" si="18"/>
        <v>0</v>
      </c>
      <c r="AJ161">
        <f t="shared" si="19"/>
        <v>0</v>
      </c>
      <c r="AK161">
        <f t="shared" si="20"/>
        <v>0</v>
      </c>
      <c r="AL161">
        <f t="shared" si="21"/>
        <v>0</v>
      </c>
      <c r="AM161">
        <f t="shared" si="22"/>
        <v>0</v>
      </c>
      <c r="AN161" s="228">
        <f t="shared" si="23"/>
        <v>0</v>
      </c>
      <c r="AO161" s="2">
        <f t="shared" si="24"/>
        <v>0</v>
      </c>
      <c r="AP161" s="3" t="str">
        <f>IF(AO161=0,"",
IF(SUM($AO$48:AO161)=1,AQ161,
IF($AO$168&gt;SUM($AO$48:AO161),_xlfn.CONCAT(", ",AQ161),
IF($AO$168=SUM($AO$48:AO161),_xlfn.CONCAT(" y ",AQ161)))))</f>
        <v/>
      </c>
      <c r="AQ161" s="214">
        <v>114</v>
      </c>
      <c r="AR161">
        <f t="shared" si="25"/>
        <v>0</v>
      </c>
      <c r="AS161">
        <f t="shared" si="26"/>
        <v>0</v>
      </c>
      <c r="AT161">
        <f t="shared" si="27"/>
        <v>0</v>
      </c>
      <c r="AU161">
        <f t="shared" si="28"/>
        <v>0</v>
      </c>
      <c r="AV161">
        <f t="shared" si="29"/>
        <v>0</v>
      </c>
    </row>
    <row r="162" spans="1:48" ht="15" customHeight="1">
      <c r="A162" s="195"/>
      <c r="B162" s="14"/>
      <c r="C162" s="213" t="s">
        <v>5161</v>
      </c>
      <c r="D162" s="469" t="str">
        <f>IF(CNGE_2025_M1_Secc12_Sub1!D144="","",CNGE_2025_M1_Secc12_Sub1!D144)</f>
        <v/>
      </c>
      <c r="E162" s="326"/>
      <c r="F162" s="327"/>
      <c r="G162" s="443"/>
      <c r="H162" s="351"/>
      <c r="I162" s="352"/>
      <c r="J162" s="470"/>
      <c r="K162" s="471"/>
      <c r="L162" s="472"/>
      <c r="M162" s="443"/>
      <c r="N162" s="351"/>
      <c r="O162" s="352"/>
      <c r="P162" s="470"/>
      <c r="Q162" s="471"/>
      <c r="R162" s="472"/>
      <c r="S162" s="443"/>
      <c r="T162" s="351"/>
      <c r="U162" s="352"/>
      <c r="V162" s="470"/>
      <c r="W162" s="471"/>
      <c r="X162" s="472"/>
      <c r="Y162" s="443"/>
      <c r="Z162" s="351"/>
      <c r="AA162" s="352"/>
      <c r="AB162" s="470"/>
      <c r="AC162" s="471"/>
      <c r="AD162" s="472"/>
      <c r="AF162">
        <f t="shared" si="15"/>
        <v>0</v>
      </c>
      <c r="AG162">
        <f t="shared" si="16"/>
        <v>0</v>
      </c>
      <c r="AH162">
        <f t="shared" si="17"/>
        <v>0</v>
      </c>
      <c r="AI162">
        <f t="shared" si="18"/>
        <v>0</v>
      </c>
      <c r="AJ162">
        <f t="shared" si="19"/>
        <v>0</v>
      </c>
      <c r="AK162">
        <f t="shared" si="20"/>
        <v>0</v>
      </c>
      <c r="AL162">
        <f t="shared" si="21"/>
        <v>0</v>
      </c>
      <c r="AM162">
        <f t="shared" si="22"/>
        <v>0</v>
      </c>
      <c r="AN162" s="228">
        <f t="shared" si="23"/>
        <v>0</v>
      </c>
      <c r="AO162" s="2">
        <f t="shared" si="24"/>
        <v>0</v>
      </c>
      <c r="AP162" s="3" t="str">
        <f>IF(AO162=0,"",
IF(SUM($AO$48:AO162)=1,AQ162,
IF($AO$168&gt;SUM($AO$48:AO162),_xlfn.CONCAT(", ",AQ162),
IF($AO$168=SUM($AO$48:AO162),_xlfn.CONCAT(" y ",AQ162)))))</f>
        <v/>
      </c>
      <c r="AQ162" s="214">
        <v>115</v>
      </c>
      <c r="AR162">
        <f t="shared" si="25"/>
        <v>0</v>
      </c>
      <c r="AS162">
        <f t="shared" si="26"/>
        <v>0</v>
      </c>
      <c r="AT162">
        <f t="shared" si="27"/>
        <v>0</v>
      </c>
      <c r="AU162">
        <f t="shared" si="28"/>
        <v>0</v>
      </c>
      <c r="AV162">
        <f t="shared" si="29"/>
        <v>0</v>
      </c>
    </row>
    <row r="163" spans="1:48" ht="15" customHeight="1">
      <c r="A163" s="195"/>
      <c r="B163" s="14"/>
      <c r="C163" s="213" t="s">
        <v>5162</v>
      </c>
      <c r="D163" s="469" t="str">
        <f>IF(CNGE_2025_M1_Secc12_Sub1!D145="","",CNGE_2025_M1_Secc12_Sub1!D145)</f>
        <v/>
      </c>
      <c r="E163" s="326"/>
      <c r="F163" s="327"/>
      <c r="G163" s="443"/>
      <c r="H163" s="351"/>
      <c r="I163" s="352"/>
      <c r="J163" s="470"/>
      <c r="K163" s="471"/>
      <c r="L163" s="472"/>
      <c r="M163" s="443"/>
      <c r="N163" s="351"/>
      <c r="O163" s="352"/>
      <c r="P163" s="470"/>
      <c r="Q163" s="471"/>
      <c r="R163" s="472"/>
      <c r="S163" s="443"/>
      <c r="T163" s="351"/>
      <c r="U163" s="352"/>
      <c r="V163" s="470"/>
      <c r="W163" s="471"/>
      <c r="X163" s="472"/>
      <c r="Y163" s="443"/>
      <c r="Z163" s="351"/>
      <c r="AA163" s="352"/>
      <c r="AB163" s="470"/>
      <c r="AC163" s="471"/>
      <c r="AD163" s="472"/>
      <c r="AF163">
        <f t="shared" si="15"/>
        <v>0</v>
      </c>
      <c r="AG163">
        <f t="shared" si="16"/>
        <v>0</v>
      </c>
      <c r="AH163">
        <f t="shared" si="17"/>
        <v>0</v>
      </c>
      <c r="AI163">
        <f t="shared" si="18"/>
        <v>0</v>
      </c>
      <c r="AJ163">
        <f t="shared" si="19"/>
        <v>0</v>
      </c>
      <c r="AK163">
        <f t="shared" si="20"/>
        <v>0</v>
      </c>
      <c r="AL163">
        <f t="shared" si="21"/>
        <v>0</v>
      </c>
      <c r="AM163">
        <f t="shared" si="22"/>
        <v>0</v>
      </c>
      <c r="AN163" s="228">
        <f t="shared" si="23"/>
        <v>0</v>
      </c>
      <c r="AO163" s="2">
        <f t="shared" si="24"/>
        <v>0</v>
      </c>
      <c r="AP163" s="3" t="str">
        <f>IF(AO163=0,"",
IF(SUM($AO$48:AO163)=1,AQ163,
IF($AO$168&gt;SUM($AO$48:AO163),_xlfn.CONCAT(", ",AQ163),
IF($AO$168=SUM($AO$48:AO163),_xlfn.CONCAT(" y ",AQ163)))))</f>
        <v/>
      </c>
      <c r="AQ163" s="214">
        <v>116</v>
      </c>
      <c r="AR163">
        <f t="shared" si="25"/>
        <v>0</v>
      </c>
      <c r="AS163">
        <f t="shared" si="26"/>
        <v>0</v>
      </c>
      <c r="AT163">
        <f t="shared" si="27"/>
        <v>0</v>
      </c>
      <c r="AU163">
        <f t="shared" si="28"/>
        <v>0</v>
      </c>
      <c r="AV163">
        <f t="shared" si="29"/>
        <v>0</v>
      </c>
    </row>
    <row r="164" spans="1:48" ht="15" customHeight="1">
      <c r="A164" s="195"/>
      <c r="B164" s="14"/>
      <c r="C164" s="213" t="s">
        <v>5163</v>
      </c>
      <c r="D164" s="469" t="str">
        <f>IF(CNGE_2025_M1_Secc12_Sub1!D146="","",CNGE_2025_M1_Secc12_Sub1!D146)</f>
        <v/>
      </c>
      <c r="E164" s="326"/>
      <c r="F164" s="327"/>
      <c r="G164" s="443"/>
      <c r="H164" s="351"/>
      <c r="I164" s="352"/>
      <c r="J164" s="470"/>
      <c r="K164" s="471"/>
      <c r="L164" s="472"/>
      <c r="M164" s="443"/>
      <c r="N164" s="351"/>
      <c r="O164" s="352"/>
      <c r="P164" s="470"/>
      <c r="Q164" s="471"/>
      <c r="R164" s="472"/>
      <c r="S164" s="443"/>
      <c r="T164" s="351"/>
      <c r="U164" s="352"/>
      <c r="V164" s="470"/>
      <c r="W164" s="471"/>
      <c r="X164" s="472"/>
      <c r="Y164" s="443"/>
      <c r="Z164" s="351"/>
      <c r="AA164" s="352"/>
      <c r="AB164" s="470"/>
      <c r="AC164" s="471"/>
      <c r="AD164" s="472"/>
      <c r="AF164">
        <f t="shared" si="15"/>
        <v>0</v>
      </c>
      <c r="AG164">
        <f t="shared" si="16"/>
        <v>0</v>
      </c>
      <c r="AH164">
        <f t="shared" si="17"/>
        <v>0</v>
      </c>
      <c r="AI164">
        <f t="shared" si="18"/>
        <v>0</v>
      </c>
      <c r="AJ164">
        <f t="shared" si="19"/>
        <v>0</v>
      </c>
      <c r="AK164">
        <f t="shared" si="20"/>
        <v>0</v>
      </c>
      <c r="AL164">
        <f t="shared" si="21"/>
        <v>0</v>
      </c>
      <c r="AM164">
        <f t="shared" si="22"/>
        <v>0</v>
      </c>
      <c r="AN164" s="228">
        <f t="shared" si="23"/>
        <v>0</v>
      </c>
      <c r="AO164" s="2">
        <f t="shared" si="24"/>
        <v>0</v>
      </c>
      <c r="AP164" s="3" t="str">
        <f>IF(AO164=0,"",
IF(SUM($AO$48:AO164)=1,AQ164,
IF($AO$168&gt;SUM($AO$48:AO164),_xlfn.CONCAT(", ",AQ164),
IF($AO$168=SUM($AO$48:AO164),_xlfn.CONCAT(" y ",AQ164)))))</f>
        <v/>
      </c>
      <c r="AQ164" s="214">
        <v>117</v>
      </c>
      <c r="AR164">
        <f t="shared" si="25"/>
        <v>0</v>
      </c>
      <c r="AS164">
        <f t="shared" si="26"/>
        <v>0</v>
      </c>
      <c r="AT164">
        <f t="shared" si="27"/>
        <v>0</v>
      </c>
      <c r="AU164">
        <f t="shared" si="28"/>
        <v>0</v>
      </c>
      <c r="AV164">
        <f t="shared" si="29"/>
        <v>0</v>
      </c>
    </row>
    <row r="165" spans="1:48" ht="15" customHeight="1">
      <c r="A165" s="195"/>
      <c r="B165" s="14"/>
      <c r="C165" s="213" t="s">
        <v>5164</v>
      </c>
      <c r="D165" s="469" t="str">
        <f>IF(CNGE_2025_M1_Secc12_Sub1!D147="","",CNGE_2025_M1_Secc12_Sub1!D147)</f>
        <v/>
      </c>
      <c r="E165" s="326"/>
      <c r="F165" s="327"/>
      <c r="G165" s="443"/>
      <c r="H165" s="351"/>
      <c r="I165" s="352"/>
      <c r="J165" s="470"/>
      <c r="K165" s="471"/>
      <c r="L165" s="472"/>
      <c r="M165" s="443"/>
      <c r="N165" s="351"/>
      <c r="O165" s="352"/>
      <c r="P165" s="470"/>
      <c r="Q165" s="471"/>
      <c r="R165" s="472"/>
      <c r="S165" s="443"/>
      <c r="T165" s="351"/>
      <c r="U165" s="352"/>
      <c r="V165" s="470"/>
      <c r="W165" s="471"/>
      <c r="X165" s="472"/>
      <c r="Y165" s="443"/>
      <c r="Z165" s="351"/>
      <c r="AA165" s="352"/>
      <c r="AB165" s="470"/>
      <c r="AC165" s="471"/>
      <c r="AD165" s="472"/>
      <c r="AF165">
        <f t="shared" si="15"/>
        <v>0</v>
      </c>
      <c r="AG165">
        <f t="shared" si="16"/>
        <v>0</v>
      </c>
      <c r="AH165">
        <f t="shared" si="17"/>
        <v>0</v>
      </c>
      <c r="AI165">
        <f t="shared" si="18"/>
        <v>0</v>
      </c>
      <c r="AJ165">
        <f t="shared" si="19"/>
        <v>0</v>
      </c>
      <c r="AK165">
        <f t="shared" si="20"/>
        <v>0</v>
      </c>
      <c r="AL165">
        <f t="shared" si="21"/>
        <v>0</v>
      </c>
      <c r="AM165">
        <f t="shared" si="22"/>
        <v>0</v>
      </c>
      <c r="AN165" s="228">
        <f t="shared" si="23"/>
        <v>0</v>
      </c>
      <c r="AO165" s="2">
        <f t="shared" si="24"/>
        <v>0</v>
      </c>
      <c r="AP165" s="3" t="str">
        <f>IF(AO165=0,"",
IF(SUM($AO$48:AO165)=1,AQ165,
IF($AO$168&gt;SUM($AO$48:AO165),_xlfn.CONCAT(", ",AQ165),
IF($AO$168=SUM($AO$48:AO165),_xlfn.CONCAT(" y ",AQ165)))))</f>
        <v/>
      </c>
      <c r="AQ165" s="214">
        <v>118</v>
      </c>
      <c r="AR165">
        <f t="shared" si="25"/>
        <v>0</v>
      </c>
      <c r="AS165">
        <f t="shared" si="26"/>
        <v>0</v>
      </c>
      <c r="AT165">
        <f t="shared" si="27"/>
        <v>0</v>
      </c>
      <c r="AU165">
        <f t="shared" si="28"/>
        <v>0</v>
      </c>
      <c r="AV165">
        <f t="shared" si="29"/>
        <v>0</v>
      </c>
    </row>
    <row r="166" spans="1:48" ht="15" customHeight="1">
      <c r="A166" s="195"/>
      <c r="B166" s="14"/>
      <c r="C166" s="213" t="s">
        <v>5165</v>
      </c>
      <c r="D166" s="469" t="str">
        <f>IF(CNGE_2025_M1_Secc12_Sub1!D148="","",CNGE_2025_M1_Secc12_Sub1!D148)</f>
        <v/>
      </c>
      <c r="E166" s="326"/>
      <c r="F166" s="327"/>
      <c r="G166" s="443"/>
      <c r="H166" s="351"/>
      <c r="I166" s="352"/>
      <c r="J166" s="470"/>
      <c r="K166" s="471"/>
      <c r="L166" s="472"/>
      <c r="M166" s="443"/>
      <c r="N166" s="351"/>
      <c r="O166" s="352"/>
      <c r="P166" s="470"/>
      <c r="Q166" s="471"/>
      <c r="R166" s="472"/>
      <c r="S166" s="443"/>
      <c r="T166" s="351"/>
      <c r="U166" s="352"/>
      <c r="V166" s="470"/>
      <c r="W166" s="471"/>
      <c r="X166" s="472"/>
      <c r="Y166" s="443"/>
      <c r="Z166" s="351"/>
      <c r="AA166" s="352"/>
      <c r="AB166" s="470"/>
      <c r="AC166" s="471"/>
      <c r="AD166" s="472"/>
      <c r="AF166">
        <f t="shared" si="15"/>
        <v>0</v>
      </c>
      <c r="AG166">
        <f t="shared" si="16"/>
        <v>0</v>
      </c>
      <c r="AH166">
        <f t="shared" si="17"/>
        <v>0</v>
      </c>
      <c r="AI166">
        <f t="shared" si="18"/>
        <v>0</v>
      </c>
      <c r="AJ166">
        <f t="shared" si="19"/>
        <v>0</v>
      </c>
      <c r="AK166">
        <f t="shared" si="20"/>
        <v>0</v>
      </c>
      <c r="AL166">
        <f t="shared" si="21"/>
        <v>0</v>
      </c>
      <c r="AM166">
        <f t="shared" si="22"/>
        <v>0</v>
      </c>
      <c r="AN166" s="228">
        <f t="shared" si="23"/>
        <v>0</v>
      </c>
      <c r="AO166" s="2">
        <f t="shared" si="24"/>
        <v>0</v>
      </c>
      <c r="AP166" s="3" t="str">
        <f>IF(AO166=0,"",
IF(SUM($AO$48:AO166)=1,AQ166,
IF($AO$168&gt;SUM($AO$48:AO166),_xlfn.CONCAT(", ",AQ166),
IF($AO$168=SUM($AO$48:AO166),_xlfn.CONCAT(" y ",AQ166)))))</f>
        <v/>
      </c>
      <c r="AQ166" s="214">
        <v>119</v>
      </c>
      <c r="AR166">
        <f t="shared" si="25"/>
        <v>0</v>
      </c>
      <c r="AS166">
        <f t="shared" si="26"/>
        <v>0</v>
      </c>
      <c r="AT166">
        <f t="shared" si="27"/>
        <v>0</v>
      </c>
      <c r="AU166">
        <f t="shared" si="28"/>
        <v>0</v>
      </c>
      <c r="AV166">
        <f t="shared" si="29"/>
        <v>0</v>
      </c>
    </row>
    <row r="167" spans="1:48" ht="15" customHeight="1">
      <c r="A167" s="195"/>
      <c r="B167" s="14"/>
      <c r="C167" s="213" t="s">
        <v>5166</v>
      </c>
      <c r="D167" s="469" t="str">
        <f>IF(CNGE_2025_M1_Secc12_Sub1!D149="","",CNGE_2025_M1_Secc12_Sub1!D149)</f>
        <v/>
      </c>
      <c r="E167" s="326"/>
      <c r="F167" s="327"/>
      <c r="G167" s="443"/>
      <c r="H167" s="351"/>
      <c r="I167" s="352"/>
      <c r="J167" s="470"/>
      <c r="K167" s="471"/>
      <c r="L167" s="472"/>
      <c r="M167" s="443"/>
      <c r="N167" s="351"/>
      <c r="O167" s="352"/>
      <c r="P167" s="470"/>
      <c r="Q167" s="471"/>
      <c r="R167" s="472"/>
      <c r="S167" s="443"/>
      <c r="T167" s="351"/>
      <c r="U167" s="352"/>
      <c r="V167" s="470"/>
      <c r="W167" s="471"/>
      <c r="X167" s="472"/>
      <c r="Y167" s="443"/>
      <c r="Z167" s="351"/>
      <c r="AA167" s="352"/>
      <c r="AB167" s="470"/>
      <c r="AC167" s="471"/>
      <c r="AD167" s="472"/>
      <c r="AF167">
        <f>IF(AND(G167=1,J167=0),1,0)</f>
        <v>0</v>
      </c>
      <c r="AG167">
        <f>IF(AND(M167=1,P167=0),1,0)</f>
        <v>0</v>
      </c>
      <c r="AH167">
        <f>IF(AND(S167=1,V167=0),1,0)</f>
        <v>0</v>
      </c>
      <c r="AI167">
        <f>IF(AND(Y167=1,AB167=0),1,0)</f>
        <v>0</v>
      </c>
      <c r="AJ167">
        <f>IF(COUNTBLANK($D167)=1,0,IF(G167=1,IF(COUNTA(J167)=1,0,1),IF(G167&gt;1,0,1)))</f>
        <v>0</v>
      </c>
      <c r="AK167">
        <f>IF(COUNTBLANK($D167)=1,0,IF(M167=1,IF(COUNTA(P167)=1,0,1),IF(M167&gt;1,0,1)))</f>
        <v>0</v>
      </c>
      <c r="AL167">
        <f>IF(COUNTBLANK($D167)=1,0,IF(S167=1,IF(COUNTA(V167)=1,0,1),IF(S167&gt;1,0,1)))</f>
        <v>0</v>
      </c>
      <c r="AM167">
        <f>IF(COUNTBLANK($D167)=1,0,IF(Y167=1,IF(COUNTA(AB167)=1,0,1),IF(Y167&gt;1,0,1)))</f>
        <v>0</v>
      </c>
      <c r="AN167" s="228">
        <f>SUM(AJ167:AM167)</f>
        <v>0</v>
      </c>
      <c r="AO167" s="2">
        <f>IF(AN167=0,0,1)</f>
        <v>0</v>
      </c>
      <c r="AP167" s="3" t="str">
        <f>IF(AO167=0,"",
IF(SUM($AO$48:AO167)=1,AQ167,
IF($AO$168&gt;SUM($AO$48:AO167),_xlfn.CONCAT(", ",AQ167),
IF($AO$168=SUM($AO$48:AO167),_xlfn.CONCAT(" y ",AQ167)))))</f>
        <v/>
      </c>
      <c r="AQ167" s="214">
        <v>120</v>
      </c>
      <c r="AR167">
        <f>IF(AND(COUNTBLANK($D167)=1,COUNTA(G167:AD167)&gt;0),1,0)</f>
        <v>0</v>
      </c>
      <c r="AS167">
        <f>IF($G167&gt;1,IF(COUNTA(J167)=0,0,1),0)</f>
        <v>0</v>
      </c>
      <c r="AT167">
        <f>IF($M167&gt;1,IF(COUNTA(P167)=0,0,1),0)</f>
        <v>0</v>
      </c>
      <c r="AU167">
        <f>IF($S167&gt;1,IF(COUNTA(V167)=0,0,1),0)</f>
        <v>0</v>
      </c>
      <c r="AV167">
        <f>IF($Y167&gt;1,IF(COUNTA(AB167)=0,0,1),0)</f>
        <v>0</v>
      </c>
    </row>
    <row r="168" spans="1:48" ht="15" customHeight="1">
      <c r="A168" s="195"/>
      <c r="B168" s="14"/>
      <c r="C168" s="216"/>
      <c r="D168" s="217"/>
      <c r="E168" s="217"/>
      <c r="F168" s="217"/>
      <c r="G168" s="217"/>
      <c r="H168" s="217"/>
      <c r="I168" s="217"/>
      <c r="J168" s="217"/>
      <c r="K168" s="217"/>
      <c r="L168" s="217"/>
      <c r="M168" s="217"/>
      <c r="N168" s="217"/>
      <c r="O168" s="217"/>
      <c r="P168" s="217"/>
      <c r="Q168" s="217"/>
      <c r="R168" s="217"/>
      <c r="S168" s="217"/>
      <c r="T168" s="217"/>
      <c r="U168" s="217"/>
      <c r="V168" s="217"/>
      <c r="W168" s="217"/>
      <c r="X168" s="217"/>
      <c r="Y168" s="217"/>
      <c r="Z168" s="217"/>
      <c r="AA168" s="217"/>
      <c r="AB168" s="217"/>
      <c r="AC168" s="217"/>
      <c r="AD168" s="217"/>
      <c r="AI168" s="230">
        <f>SUM(AF48:AI167)</f>
        <v>0</v>
      </c>
      <c r="AO168" s="219">
        <f>SUM(AO48:AO167)</f>
        <v>0</v>
      </c>
      <c r="AP168" s="219" t="str">
        <f>IF(AO168=0,"",_xlfn.CONCAT(AP48:AP167))</f>
        <v/>
      </c>
      <c r="AQ168" s="4" t="str">
        <f>IF(AO168=0,"",
IF(AO168=1,_xlfn.CONCAT("Favor de revisar la información capturada en el numeral: ",AP168),_xlfn.CONCAT("Favor de revisar la información capturada en los numerales: ",AP168)))</f>
        <v/>
      </c>
      <c r="AV168" s="230">
        <f>SUM(AR48:AV167)</f>
        <v>0</v>
      </c>
    </row>
    <row r="169" spans="1:48" ht="24" customHeight="1">
      <c r="A169" s="195"/>
      <c r="B169" s="14"/>
      <c r="C169" s="461" t="s">
        <v>5167</v>
      </c>
      <c r="D169" s="462"/>
      <c r="E169" s="462"/>
      <c r="F169" s="462"/>
      <c r="G169" s="462"/>
      <c r="H169" s="462"/>
      <c r="I169" s="462"/>
      <c r="J169" s="462"/>
      <c r="K169" s="462"/>
      <c r="L169" s="462"/>
      <c r="M169" s="462"/>
      <c r="N169" s="462"/>
      <c r="O169" s="462"/>
      <c r="P169" s="462"/>
      <c r="Q169" s="462"/>
      <c r="R169" s="462"/>
      <c r="S169" s="462"/>
      <c r="T169" s="462"/>
      <c r="U169" s="462"/>
      <c r="V169" s="462"/>
      <c r="W169" s="462"/>
      <c r="X169" s="462"/>
      <c r="Y169" s="462"/>
      <c r="Z169" s="462"/>
      <c r="AA169" s="462"/>
      <c r="AB169" s="462"/>
      <c r="AC169" s="462"/>
      <c r="AD169" s="462"/>
    </row>
    <row r="170" spans="1:48" ht="60" customHeight="1">
      <c r="A170" s="195"/>
      <c r="B170" s="14"/>
      <c r="C170" s="491"/>
      <c r="D170" s="492"/>
      <c r="E170" s="492"/>
      <c r="F170" s="492"/>
      <c r="G170" s="492"/>
      <c r="H170" s="492"/>
      <c r="I170" s="492"/>
      <c r="J170" s="492"/>
      <c r="K170" s="492"/>
      <c r="L170" s="492"/>
      <c r="M170" s="492"/>
      <c r="N170" s="492"/>
      <c r="O170" s="492"/>
      <c r="P170" s="492"/>
      <c r="Q170" s="492"/>
      <c r="R170" s="492"/>
      <c r="S170" s="492"/>
      <c r="T170" s="492"/>
      <c r="U170" s="492"/>
      <c r="V170" s="492"/>
      <c r="W170" s="492"/>
      <c r="X170" s="492"/>
      <c r="Y170" s="492"/>
      <c r="Z170" s="492"/>
      <c r="AA170" s="492"/>
      <c r="AB170" s="492"/>
      <c r="AC170" s="492"/>
      <c r="AD170" s="493"/>
    </row>
    <row r="171" spans="1:48" ht="15" customHeight="1">
      <c r="A171" s="195"/>
      <c r="B171" s="464" t="str">
        <f>AQ168</f>
        <v/>
      </c>
      <c r="C171" s="464"/>
      <c r="D171" s="464"/>
      <c r="E171" s="464"/>
      <c r="F171" s="464"/>
      <c r="G171" s="464"/>
      <c r="H171" s="464"/>
      <c r="I171" s="464"/>
      <c r="J171" s="464"/>
      <c r="K171" s="464"/>
      <c r="L171" s="464"/>
      <c r="M171" s="464"/>
      <c r="N171" s="464"/>
      <c r="O171" s="464"/>
      <c r="P171" s="464"/>
      <c r="Q171" s="464"/>
      <c r="R171" s="464"/>
      <c r="S171" s="464"/>
      <c r="T171" s="464"/>
      <c r="U171" s="464"/>
      <c r="V171" s="464"/>
      <c r="W171" s="464"/>
      <c r="X171" s="464"/>
      <c r="Y171" s="464"/>
      <c r="Z171" s="464"/>
      <c r="AA171" s="464"/>
      <c r="AB171" s="464"/>
      <c r="AC171" s="464"/>
      <c r="AD171" s="464"/>
      <c r="AE171" s="464"/>
    </row>
    <row r="172" spans="1:48" ht="15" customHeight="1">
      <c r="A172" s="195"/>
      <c r="B172" s="502" t="str">
        <f>IF(SUM(COUNTIF(J48:L167,"NS"),COUNTIF(P48:R167,"NS"),COUNTIF(V48:X167,"NS"),COUNTIF(AB48:AD167,"NS"))&lt;&gt;0,"Alerta: debido a que cuenta con registros NS, debe proporcionar una justificación en el area de comentarios al final de la pregunta","")</f>
        <v/>
      </c>
      <c r="C172" s="318"/>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c r="AE172" s="318"/>
    </row>
    <row r="173" spans="1:48" ht="15" customHeight="1">
      <c r="A173" s="195"/>
      <c r="B173" s="445" t="str">
        <f>IF(AV168&gt;0,"Revise la información capturada, ya que tiene datos ingresados en celdas que están sombreadas","")</f>
        <v/>
      </c>
      <c r="C173" s="445"/>
      <c r="D173" s="445"/>
      <c r="E173" s="445"/>
      <c r="F173" s="445"/>
      <c r="G173" s="445"/>
      <c r="H173" s="445"/>
      <c r="I173" s="445"/>
      <c r="J173" s="445"/>
      <c r="K173" s="445"/>
      <c r="L173" s="445"/>
      <c r="M173" s="445"/>
      <c r="N173" s="445"/>
      <c r="O173" s="445"/>
      <c r="P173" s="445"/>
      <c r="Q173" s="445"/>
      <c r="R173" s="445"/>
      <c r="S173" s="445"/>
      <c r="T173" s="445"/>
      <c r="U173" s="445"/>
      <c r="V173" s="445"/>
      <c r="W173" s="445"/>
      <c r="X173" s="445"/>
      <c r="Y173" s="445"/>
      <c r="Z173" s="445"/>
      <c r="AA173" s="445"/>
      <c r="AB173" s="445"/>
      <c r="AC173" s="445"/>
      <c r="AD173" s="445"/>
      <c r="AE173" s="445"/>
    </row>
    <row r="174" spans="1:48" ht="15" customHeight="1">
      <c r="A174" s="195"/>
      <c r="B174" s="445" t="str">
        <f>IF(AI168=0,"","Debido a que cuenta con registro(s) con el código 1, el total de la fila respectiva debe ser mayor a cero")</f>
        <v/>
      </c>
      <c r="C174" s="501"/>
      <c r="D174" s="501"/>
      <c r="E174" s="501"/>
      <c r="F174" s="501"/>
      <c r="G174" s="501"/>
      <c r="H174" s="501"/>
      <c r="I174" s="501"/>
      <c r="J174" s="501"/>
      <c r="K174" s="501"/>
      <c r="L174" s="501"/>
      <c r="M174" s="501"/>
      <c r="N174" s="501"/>
      <c r="O174" s="501"/>
      <c r="P174" s="501"/>
      <c r="Q174" s="501"/>
      <c r="R174" s="501"/>
      <c r="S174" s="501"/>
      <c r="T174" s="501"/>
      <c r="U174" s="501"/>
      <c r="V174" s="501"/>
      <c r="W174" s="501"/>
      <c r="X174" s="501"/>
      <c r="Y174" s="501"/>
      <c r="Z174" s="501"/>
      <c r="AA174" s="501"/>
      <c r="AB174" s="501"/>
      <c r="AC174" s="501"/>
      <c r="AD174" s="501"/>
      <c r="AE174" s="501"/>
    </row>
    <row r="175" spans="1:48" ht="15" customHeight="1">
      <c r="A175" s="195"/>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row>
    <row r="176" spans="1:48" ht="15" customHeight="1">
      <c r="A176" s="195"/>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row>
    <row r="177" spans="1:49" ht="24" customHeight="1">
      <c r="A177" s="206" t="s">
        <v>5215</v>
      </c>
      <c r="B177" s="477" t="s">
        <v>5216</v>
      </c>
      <c r="C177" s="318"/>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row>
    <row r="178" spans="1:49" ht="15" customHeight="1">
      <c r="A178" s="232"/>
      <c r="B178" s="14"/>
      <c r="C178" s="456" t="s">
        <v>5217</v>
      </c>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row>
    <row r="179" spans="1:49" ht="24" customHeight="1">
      <c r="A179" s="232"/>
      <c r="B179" s="14"/>
      <c r="C179" s="476" t="s">
        <v>5218</v>
      </c>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row>
    <row r="180" spans="1:49" ht="24" customHeight="1">
      <c r="A180" s="232"/>
      <c r="B180" s="14"/>
      <c r="C180" s="476" t="s">
        <v>5219</v>
      </c>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row>
    <row r="181" spans="1:49" ht="15" customHeight="1">
      <c r="A181" s="232"/>
      <c r="B181" s="14"/>
      <c r="C181" s="233"/>
      <c r="D181" s="234"/>
      <c r="E181" s="234"/>
      <c r="F181" s="234"/>
      <c r="G181" s="234"/>
      <c r="H181" s="234"/>
      <c r="I181" s="234"/>
      <c r="J181" s="234"/>
      <c r="K181" s="234"/>
      <c r="L181" s="234"/>
      <c r="M181" s="234"/>
      <c r="N181" s="234"/>
      <c r="O181" s="234"/>
      <c r="P181" s="234"/>
      <c r="Q181" s="234"/>
      <c r="R181" s="234"/>
      <c r="S181" s="234"/>
      <c r="T181" s="234"/>
      <c r="U181" s="234"/>
      <c r="V181" s="234"/>
      <c r="W181" s="234"/>
      <c r="X181" s="234"/>
      <c r="Y181" s="234"/>
      <c r="Z181" s="234"/>
      <c r="AA181" s="234"/>
      <c r="AB181" s="234"/>
      <c r="AC181" s="234"/>
      <c r="AD181" s="234"/>
    </row>
    <row r="182" spans="1:49" ht="15" customHeight="1">
      <c r="A182" s="232"/>
      <c r="B182" s="14"/>
      <c r="C182" s="225"/>
      <c r="D182" s="224"/>
      <c r="E182" s="224"/>
      <c r="F182" s="224"/>
      <c r="G182" s="224"/>
      <c r="H182" s="224"/>
      <c r="I182" s="224"/>
      <c r="J182" s="224"/>
      <c r="K182" s="224"/>
      <c r="L182" s="224"/>
      <c r="M182" s="224"/>
      <c r="N182" s="224"/>
      <c r="O182" s="224"/>
      <c r="P182" s="224"/>
      <c r="Q182" s="224"/>
      <c r="R182" s="224"/>
      <c r="S182" s="224"/>
      <c r="T182" s="224"/>
      <c r="U182" s="224"/>
      <c r="V182" s="224"/>
      <c r="W182" s="224"/>
      <c r="X182" s="224"/>
      <c r="Y182" s="224"/>
      <c r="Z182" s="224"/>
      <c r="AA182" s="483" t="s">
        <v>5220</v>
      </c>
      <c r="AB182" s="318"/>
      <c r="AC182" s="318"/>
      <c r="AD182" s="318"/>
    </row>
    <row r="183" spans="1:49" ht="15" customHeight="1">
      <c r="A183" s="232"/>
      <c r="B183" s="14"/>
      <c r="C183" s="453" t="s">
        <v>5071</v>
      </c>
      <c r="D183" s="447"/>
      <c r="E183" s="447"/>
      <c r="F183" s="447"/>
      <c r="G183" s="447"/>
      <c r="H183" s="447"/>
      <c r="I183" s="447"/>
      <c r="J183" s="448"/>
      <c r="K183" s="453" t="s">
        <v>5197</v>
      </c>
      <c r="L183" s="326"/>
      <c r="M183" s="326"/>
      <c r="N183" s="326"/>
      <c r="O183" s="326"/>
      <c r="P183" s="326"/>
      <c r="Q183" s="326"/>
      <c r="R183" s="326"/>
      <c r="S183" s="326"/>
      <c r="T183" s="326"/>
      <c r="U183" s="326"/>
      <c r="V183" s="326"/>
      <c r="W183" s="326"/>
      <c r="X183" s="326"/>
      <c r="Y183" s="326"/>
      <c r="Z183" s="326"/>
      <c r="AA183" s="326"/>
      <c r="AB183" s="326"/>
      <c r="AC183" s="326"/>
      <c r="AD183" s="327"/>
    </row>
    <row r="184" spans="1:49" ht="24" customHeight="1">
      <c r="A184" s="232"/>
      <c r="B184" s="14"/>
      <c r="C184" s="485"/>
      <c r="D184" s="318"/>
      <c r="E184" s="318"/>
      <c r="F184" s="318"/>
      <c r="G184" s="318"/>
      <c r="H184" s="318"/>
      <c r="I184" s="318"/>
      <c r="J184" s="410"/>
      <c r="K184" s="449" t="s">
        <v>5221</v>
      </c>
      <c r="L184" s="326"/>
      <c r="M184" s="326"/>
      <c r="N184" s="326"/>
      <c r="O184" s="326"/>
      <c r="P184" s="326"/>
      <c r="Q184" s="326"/>
      <c r="R184" s="326"/>
      <c r="S184" s="326"/>
      <c r="T184" s="327"/>
      <c r="U184" s="449" t="s">
        <v>5222</v>
      </c>
      <c r="V184" s="326"/>
      <c r="W184" s="326"/>
      <c r="X184" s="326"/>
      <c r="Y184" s="326"/>
      <c r="Z184" s="326"/>
      <c r="AA184" s="326"/>
      <c r="AB184" s="326"/>
      <c r="AC184" s="326"/>
      <c r="AD184" s="327"/>
      <c r="AL184" s="440" t="s">
        <v>5073</v>
      </c>
      <c r="AM184" s="440"/>
      <c r="AN184" s="440"/>
    </row>
    <row r="185" spans="1:49" ht="156" customHeight="1">
      <c r="A185" s="232"/>
      <c r="B185" s="14"/>
      <c r="C185" s="454"/>
      <c r="D185" s="422"/>
      <c r="E185" s="422"/>
      <c r="F185" s="422"/>
      <c r="G185" s="422"/>
      <c r="H185" s="422"/>
      <c r="I185" s="422"/>
      <c r="J185" s="423"/>
      <c r="K185" s="235" t="s">
        <v>5223</v>
      </c>
      <c r="L185" s="235" t="s">
        <v>5224</v>
      </c>
      <c r="M185" s="235" t="s">
        <v>5225</v>
      </c>
      <c r="N185" s="227" t="s">
        <v>5226</v>
      </c>
      <c r="O185" s="235" t="s">
        <v>5227</v>
      </c>
      <c r="P185" s="235" t="s">
        <v>5228</v>
      </c>
      <c r="Q185" s="235" t="s">
        <v>5229</v>
      </c>
      <c r="R185" s="227" t="s">
        <v>5230</v>
      </c>
      <c r="S185" s="235" t="s">
        <v>5231</v>
      </c>
      <c r="T185" s="235" t="s">
        <v>5232</v>
      </c>
      <c r="U185" s="235" t="s">
        <v>5223</v>
      </c>
      <c r="V185" s="235" t="s">
        <v>5224</v>
      </c>
      <c r="W185" s="235" t="s">
        <v>5225</v>
      </c>
      <c r="X185" s="227" t="s">
        <v>5226</v>
      </c>
      <c r="Y185" s="235" t="s">
        <v>5227</v>
      </c>
      <c r="Z185" s="235" t="s">
        <v>5228</v>
      </c>
      <c r="AA185" s="235" t="s">
        <v>5229</v>
      </c>
      <c r="AB185" s="227" t="s">
        <v>5230</v>
      </c>
      <c r="AC185" s="235" t="s">
        <v>5231</v>
      </c>
      <c r="AD185" s="235" t="s">
        <v>5232</v>
      </c>
      <c r="AG185" t="s">
        <v>5205</v>
      </c>
      <c r="AH185" t="s">
        <v>5206</v>
      </c>
      <c r="AI185" t="s">
        <v>5207</v>
      </c>
      <c r="AJ185" t="s">
        <v>5208</v>
      </c>
      <c r="AK185" t="s">
        <v>5209</v>
      </c>
      <c r="AL185" s="211" t="s">
        <v>5079</v>
      </c>
      <c r="AM185" s="1" t="s">
        <v>5080</v>
      </c>
      <c r="AN185" s="212" t="s">
        <v>5081</v>
      </c>
      <c r="AO185" t="s">
        <v>5210</v>
      </c>
      <c r="AP185" t="s">
        <v>5211</v>
      </c>
      <c r="AQ185" t="s">
        <v>5212</v>
      </c>
      <c r="AR185" t="s">
        <v>5213</v>
      </c>
      <c r="AS185" t="s">
        <v>5214</v>
      </c>
      <c r="AT185" t="s">
        <v>5233</v>
      </c>
      <c r="AU185" t="s">
        <v>5234</v>
      </c>
      <c r="AV185" t="s">
        <v>5235</v>
      </c>
      <c r="AW185" t="s">
        <v>5236</v>
      </c>
    </row>
    <row r="186" spans="1:49" ht="15" customHeight="1">
      <c r="A186" s="232"/>
      <c r="B186" s="14"/>
      <c r="C186" s="213" t="s">
        <v>5009</v>
      </c>
      <c r="D186" s="469" t="str">
        <f>IF(CNGE_2025_M1_Secc12_Sub1!D30="","",CNGE_2025_M1_Secc12_Sub1!D30)</f>
        <v/>
      </c>
      <c r="E186" s="326"/>
      <c r="F186" s="326"/>
      <c r="G186" s="326"/>
      <c r="H186" s="326"/>
      <c r="I186" s="326"/>
      <c r="J186" s="327"/>
      <c r="K186" s="6"/>
      <c r="L186" s="6"/>
      <c r="M186" s="6"/>
      <c r="N186" s="6"/>
      <c r="O186" s="6"/>
      <c r="P186" s="6"/>
      <c r="Q186" s="6"/>
      <c r="R186" s="6"/>
      <c r="S186" s="6"/>
      <c r="T186" s="6"/>
      <c r="U186" s="6"/>
      <c r="V186" s="6"/>
      <c r="W186" s="6"/>
      <c r="X186" s="6"/>
      <c r="Y186" s="6"/>
      <c r="Z186" s="6"/>
      <c r="AA186" s="6"/>
      <c r="AB186" s="6"/>
      <c r="AC186" s="6"/>
      <c r="AD186" s="6"/>
      <c r="AG186">
        <f>IF(OR(COUNTBLANK($D186)=1,$G48&lt;&gt;1),0,IF(COUNTA(K186:T186)&gt;0,0,1))</f>
        <v>0</v>
      </c>
      <c r="AH186">
        <f>IF(OR(COUNTBLANK($D186)=1,$M48&lt;&gt;1),0,IF(COUNTA(U186:AD186)&gt;0,0,1))</f>
        <v>0</v>
      </c>
      <c r="AI186">
        <f>IF(OR(COUNTBLANK($D186)=1,$S48&lt;&gt;1),0,IF(COUNTA(K311:T311)&gt;0,0,1))</f>
        <v>0</v>
      </c>
      <c r="AJ186">
        <f>IF(OR(COUNTBLANK($D186)=1,$Y48&lt;&gt;1),0,IF(COUNTA(U311:AD311)&gt;0,0,1))</f>
        <v>0</v>
      </c>
      <c r="AK186" s="228">
        <f>SUM(AG186:AJ186)</f>
        <v>0</v>
      </c>
      <c r="AL186" s="2">
        <f>IF(AK186=0,0,1)</f>
        <v>0</v>
      </c>
      <c r="AM186" s="3" t="str">
        <f>IF(AL186=0,"",
IF(SUM($AL$186:AL186)=1,AN186,
IF($AL$306&gt;SUM($AL$186:AL186),_xlfn.CONCAT(", ",AN186),
IF($AL$306=SUM($AL$186:AL186),_xlfn.CONCAT(" y ",AN186)))))</f>
        <v/>
      </c>
      <c r="AN186" s="214">
        <v>1</v>
      </c>
      <c r="AO186">
        <f>IF(AND(COUNTBLANK($D186)=1,COUNTA(K186:AD186,K311:AD311)&gt;0),1,0)</f>
        <v>0</v>
      </c>
      <c r="AP186">
        <f>IF($G48&lt;&gt;1,IF(COUNTA(K186:T186)=0,0,1),0)</f>
        <v>0</v>
      </c>
      <c r="AQ186">
        <f>IF($M48&lt;&gt;1,IF(COUNTA(U186:AD186)=0,0,1),0)</f>
        <v>0</v>
      </c>
      <c r="AR186">
        <f>IF($S48&lt;&gt;1,IF(COUNTA(K311:T311)=0,0,1),0)</f>
        <v>0</v>
      </c>
      <c r="AS186">
        <f>IF($Y48&lt;&gt;1,IF(COUNTA(U311:AD311)=0,0,1),0)</f>
        <v>0</v>
      </c>
      <c r="AT186">
        <f>IF(T186="X",IF(COUNTA(K186:S186)=0,0,1),IF(S186="X",IF(COUNTA(K186:R186,T186)=0,0,1),0))</f>
        <v>0</v>
      </c>
      <c r="AU186">
        <f>IF(AD186="X",IF(COUNTA(U186:AC186)=0,0,1),IF(AC186="X",IF(COUNTA(U186:AB186,AD186)=0,0,1),0))</f>
        <v>0</v>
      </c>
      <c r="AV186">
        <f>IF(T311="X",IF(COUNTA(K311:S311)=0,0,1),IF(S311="X",IF(COUNTA(K311:R311,T311)=0,0,1),0))</f>
        <v>0</v>
      </c>
      <c r="AW186">
        <f>IF(AD311="X",IF(COUNTA(U311:AC311)=0,0,1),IF(AC311="X",IF(COUNTA(U311:AB311,AD311)=0,0,1),0))</f>
        <v>0</v>
      </c>
    </row>
    <row r="187" spans="1:49" ht="15" customHeight="1">
      <c r="A187" s="232"/>
      <c r="B187" s="14"/>
      <c r="C187" s="213" t="s">
        <v>5011</v>
      </c>
      <c r="D187" s="469" t="str">
        <f>IF(CNGE_2025_M1_Secc12_Sub1!D31="","",CNGE_2025_M1_Secc12_Sub1!D31)</f>
        <v/>
      </c>
      <c r="E187" s="326"/>
      <c r="F187" s="326"/>
      <c r="G187" s="326"/>
      <c r="H187" s="326"/>
      <c r="I187" s="326"/>
      <c r="J187" s="327"/>
      <c r="K187" s="6"/>
      <c r="L187" s="6"/>
      <c r="M187" s="6"/>
      <c r="N187" s="6"/>
      <c r="O187" s="6"/>
      <c r="P187" s="6"/>
      <c r="Q187" s="6"/>
      <c r="R187" s="6"/>
      <c r="S187" s="6"/>
      <c r="T187" s="6"/>
      <c r="U187" s="6"/>
      <c r="V187" s="6"/>
      <c r="W187" s="6"/>
      <c r="X187" s="6"/>
      <c r="Y187" s="6"/>
      <c r="Z187" s="6"/>
      <c r="AA187" s="6"/>
      <c r="AB187" s="6"/>
      <c r="AC187" s="6"/>
      <c r="AD187" s="6"/>
      <c r="AG187">
        <f t="shared" ref="AG187:AG250" si="30">IF(OR(COUNTBLANK($D187)=1,$G49&lt;&gt;1),0,IF(COUNTA(K187:T187)&gt;0,0,1))</f>
        <v>0</v>
      </c>
      <c r="AH187">
        <f t="shared" ref="AH187:AH250" si="31">IF(OR(COUNTBLANK($D187)=1,$M49&lt;&gt;1),0,IF(COUNTA(U187:AD187)&gt;0,0,1))</f>
        <v>0</v>
      </c>
      <c r="AI187">
        <f t="shared" ref="AI187:AI250" si="32">IF(OR(COUNTBLANK($D187)=1,$S49&lt;&gt;1),0,IF(COUNTA(K312:T312)&gt;0,0,1))</f>
        <v>0</v>
      </c>
      <c r="AJ187">
        <f t="shared" ref="AJ187:AJ250" si="33">IF(OR(COUNTBLANK($D187)=1,$Y49&lt;&gt;1),0,IF(COUNTA(U312:AD312)&gt;0,0,1))</f>
        <v>0</v>
      </c>
      <c r="AK187" s="228">
        <f t="shared" ref="AK187:AK250" si="34">SUM(AG187:AJ187)</f>
        <v>0</v>
      </c>
      <c r="AL187" s="2">
        <f t="shared" ref="AL187:AL250" si="35">IF(AK187=0,0,1)</f>
        <v>0</v>
      </c>
      <c r="AM187" s="3" t="str">
        <f>IF(AL187=0,"",
IF(SUM($AL$186:AL187)=1,AN187,
IF($AL$306&gt;SUM($AL$186:AL187),_xlfn.CONCAT(", ",AN187),
IF($AL$306=SUM($AL$186:AL187),_xlfn.CONCAT(" y ",AN187)))))</f>
        <v/>
      </c>
      <c r="AN187" s="214">
        <v>2</v>
      </c>
      <c r="AO187">
        <f t="shared" ref="AO187:AO250" si="36">IF(AND(COUNTBLANK($D187)=1,COUNTA(K187:AD187,K312:AD312)&gt;0),1,0)</f>
        <v>0</v>
      </c>
      <c r="AP187">
        <f t="shared" ref="AP187:AP250" si="37">IF($G49&lt;&gt;1,IF(COUNTA(K187:T187)=0,0,1),0)</f>
        <v>0</v>
      </c>
      <c r="AQ187">
        <f t="shared" ref="AQ187:AQ250" si="38">IF($M49&lt;&gt;1,IF(COUNTA(U187:AD187)=0,0,1),0)</f>
        <v>0</v>
      </c>
      <c r="AR187">
        <f t="shared" ref="AR187:AR250" si="39">IF($S49&lt;&gt;1,IF(COUNTA(K312:T312)=0,0,1),0)</f>
        <v>0</v>
      </c>
      <c r="AS187">
        <f t="shared" ref="AS187:AS250" si="40">IF($Y49&lt;&gt;1,IF(COUNTA(U312:AD312)=0,0,1),0)</f>
        <v>0</v>
      </c>
      <c r="AT187">
        <f t="shared" ref="AT187:AT250" si="41">IF(T187="X",IF(COUNTA(K187:S187)=0,0,1),IF(S187="X",IF(COUNTA(K187:R187,T187)=0,0,1),0))</f>
        <v>0</v>
      </c>
      <c r="AU187">
        <f t="shared" ref="AU187:AU250" si="42">IF(AD187="X",IF(COUNTA(U187:AC187)=0,0,1),IF(AC187="X",IF(COUNTA(U187:AB187,AD187)=0,0,1),0))</f>
        <v>0</v>
      </c>
      <c r="AV187">
        <f t="shared" ref="AV187:AV250" si="43">IF(T312="X",IF(COUNTA(K312:S312)=0,0,1),IF(S312="X",IF(COUNTA(K312:R312,T312)=0,0,1),0))</f>
        <v>0</v>
      </c>
      <c r="AW187">
        <f t="shared" ref="AW187:AW250" si="44">IF(AD312="X",IF(COUNTA(U312:AC312)=0,0,1),IF(AC312="X",IF(COUNTA(U312:AB312,AD312)=0,0,1),0))</f>
        <v>0</v>
      </c>
    </row>
    <row r="188" spans="1:49" ht="15" customHeight="1">
      <c r="A188" s="232"/>
      <c r="B188" s="14"/>
      <c r="C188" s="213" t="s">
        <v>5013</v>
      </c>
      <c r="D188" s="469" t="str">
        <f>IF(CNGE_2025_M1_Secc12_Sub1!D32="","",CNGE_2025_M1_Secc12_Sub1!D32)</f>
        <v/>
      </c>
      <c r="E188" s="326"/>
      <c r="F188" s="326"/>
      <c r="G188" s="326"/>
      <c r="H188" s="326"/>
      <c r="I188" s="326"/>
      <c r="J188" s="327"/>
      <c r="K188" s="6"/>
      <c r="L188" s="6"/>
      <c r="M188" s="6"/>
      <c r="N188" s="6"/>
      <c r="O188" s="6"/>
      <c r="P188" s="6"/>
      <c r="Q188" s="6"/>
      <c r="R188" s="6"/>
      <c r="S188" s="6"/>
      <c r="T188" s="6"/>
      <c r="U188" s="6"/>
      <c r="V188" s="6"/>
      <c r="W188" s="6"/>
      <c r="X188" s="6"/>
      <c r="Y188" s="6"/>
      <c r="Z188" s="6"/>
      <c r="AA188" s="6"/>
      <c r="AB188" s="6"/>
      <c r="AC188" s="6"/>
      <c r="AD188" s="6"/>
      <c r="AG188">
        <f t="shared" si="30"/>
        <v>0</v>
      </c>
      <c r="AH188">
        <f t="shared" si="31"/>
        <v>0</v>
      </c>
      <c r="AI188">
        <f t="shared" si="32"/>
        <v>0</v>
      </c>
      <c r="AJ188">
        <f t="shared" si="33"/>
        <v>0</v>
      </c>
      <c r="AK188" s="228">
        <f t="shared" si="34"/>
        <v>0</v>
      </c>
      <c r="AL188" s="2">
        <f t="shared" si="35"/>
        <v>0</v>
      </c>
      <c r="AM188" s="3" t="str">
        <f>IF(AL188=0,"",
IF(SUM($AL$186:AL188)=1,AN188,
IF($AL$306&gt;SUM($AL$186:AL188),_xlfn.CONCAT(", ",AN188),
IF($AL$306=SUM($AL$186:AL188),_xlfn.CONCAT(" y ",AN188)))))</f>
        <v/>
      </c>
      <c r="AN188" s="214">
        <v>3</v>
      </c>
      <c r="AO188">
        <f t="shared" si="36"/>
        <v>0</v>
      </c>
      <c r="AP188">
        <f t="shared" si="37"/>
        <v>0</v>
      </c>
      <c r="AQ188">
        <f t="shared" si="38"/>
        <v>0</v>
      </c>
      <c r="AR188">
        <f t="shared" si="39"/>
        <v>0</v>
      </c>
      <c r="AS188">
        <f t="shared" si="40"/>
        <v>0</v>
      </c>
      <c r="AT188">
        <f t="shared" si="41"/>
        <v>0</v>
      </c>
      <c r="AU188">
        <f t="shared" si="42"/>
        <v>0</v>
      </c>
      <c r="AV188">
        <f t="shared" si="43"/>
        <v>0</v>
      </c>
      <c r="AW188">
        <f t="shared" si="44"/>
        <v>0</v>
      </c>
    </row>
    <row r="189" spans="1:49" ht="15" customHeight="1">
      <c r="A189" s="232"/>
      <c r="B189" s="14"/>
      <c r="C189" s="213" t="s">
        <v>5015</v>
      </c>
      <c r="D189" s="469" t="str">
        <f>IF(CNGE_2025_M1_Secc12_Sub1!D33="","",CNGE_2025_M1_Secc12_Sub1!D33)</f>
        <v/>
      </c>
      <c r="E189" s="326"/>
      <c r="F189" s="326"/>
      <c r="G189" s="326"/>
      <c r="H189" s="326"/>
      <c r="I189" s="326"/>
      <c r="J189" s="327"/>
      <c r="K189" s="6"/>
      <c r="L189" s="6"/>
      <c r="M189" s="6"/>
      <c r="N189" s="6"/>
      <c r="O189" s="6"/>
      <c r="P189" s="6"/>
      <c r="Q189" s="6"/>
      <c r="R189" s="6"/>
      <c r="S189" s="6"/>
      <c r="T189" s="6"/>
      <c r="U189" s="6"/>
      <c r="V189" s="6"/>
      <c r="W189" s="6"/>
      <c r="X189" s="6"/>
      <c r="Y189" s="6"/>
      <c r="Z189" s="6"/>
      <c r="AA189" s="6"/>
      <c r="AB189" s="6"/>
      <c r="AC189" s="6"/>
      <c r="AD189" s="6"/>
      <c r="AG189">
        <f t="shared" si="30"/>
        <v>0</v>
      </c>
      <c r="AH189">
        <f t="shared" si="31"/>
        <v>0</v>
      </c>
      <c r="AI189">
        <f t="shared" si="32"/>
        <v>0</v>
      </c>
      <c r="AJ189">
        <f t="shared" si="33"/>
        <v>0</v>
      </c>
      <c r="AK189" s="228">
        <f t="shared" si="34"/>
        <v>0</v>
      </c>
      <c r="AL189" s="2">
        <f t="shared" si="35"/>
        <v>0</v>
      </c>
      <c r="AM189" s="3" t="str">
        <f>IF(AL189=0,"",
IF(SUM($AL$186:AL189)=1,AN189,
IF($AL$306&gt;SUM($AL$186:AL189),_xlfn.CONCAT(", ",AN189),
IF($AL$306=SUM($AL$186:AL189),_xlfn.CONCAT(" y ",AN189)))))</f>
        <v/>
      </c>
      <c r="AN189" s="214">
        <v>4</v>
      </c>
      <c r="AO189">
        <f t="shared" si="36"/>
        <v>0</v>
      </c>
      <c r="AP189">
        <f t="shared" si="37"/>
        <v>0</v>
      </c>
      <c r="AQ189">
        <f t="shared" si="38"/>
        <v>0</v>
      </c>
      <c r="AR189">
        <f t="shared" si="39"/>
        <v>0</v>
      </c>
      <c r="AS189">
        <f t="shared" si="40"/>
        <v>0</v>
      </c>
      <c r="AT189">
        <f t="shared" si="41"/>
        <v>0</v>
      </c>
      <c r="AU189">
        <f t="shared" si="42"/>
        <v>0</v>
      </c>
      <c r="AV189">
        <f t="shared" si="43"/>
        <v>0</v>
      </c>
      <c r="AW189">
        <f t="shared" si="44"/>
        <v>0</v>
      </c>
    </row>
    <row r="190" spans="1:49" ht="15" customHeight="1">
      <c r="A190" s="232"/>
      <c r="B190" s="14"/>
      <c r="C190" s="213" t="s">
        <v>5017</v>
      </c>
      <c r="D190" s="469" t="str">
        <f>IF(CNGE_2025_M1_Secc12_Sub1!D34="","",CNGE_2025_M1_Secc12_Sub1!D34)</f>
        <v/>
      </c>
      <c r="E190" s="326"/>
      <c r="F190" s="326"/>
      <c r="G190" s="326"/>
      <c r="H190" s="326"/>
      <c r="I190" s="326"/>
      <c r="J190" s="327"/>
      <c r="K190" s="6"/>
      <c r="L190" s="6"/>
      <c r="M190" s="6"/>
      <c r="N190" s="6"/>
      <c r="O190" s="6"/>
      <c r="P190" s="6"/>
      <c r="Q190" s="6"/>
      <c r="R190" s="6"/>
      <c r="S190" s="6"/>
      <c r="T190" s="6"/>
      <c r="U190" s="6"/>
      <c r="V190" s="6"/>
      <c r="W190" s="6"/>
      <c r="X190" s="6"/>
      <c r="Y190" s="6"/>
      <c r="Z190" s="6"/>
      <c r="AA190" s="6"/>
      <c r="AB190" s="6"/>
      <c r="AC190" s="6"/>
      <c r="AD190" s="6"/>
      <c r="AG190">
        <f t="shared" si="30"/>
        <v>0</v>
      </c>
      <c r="AH190">
        <f t="shared" si="31"/>
        <v>0</v>
      </c>
      <c r="AI190">
        <f t="shared" si="32"/>
        <v>0</v>
      </c>
      <c r="AJ190">
        <f t="shared" si="33"/>
        <v>0</v>
      </c>
      <c r="AK190" s="228">
        <f t="shared" si="34"/>
        <v>0</v>
      </c>
      <c r="AL190" s="2">
        <f t="shared" si="35"/>
        <v>0</v>
      </c>
      <c r="AM190" s="3" t="str">
        <f>IF(AL190=0,"",
IF(SUM($AL$186:AL190)=1,AN190,
IF($AL$306&gt;SUM($AL$186:AL190),_xlfn.CONCAT(", ",AN190),
IF($AL$306=SUM($AL$186:AL190),_xlfn.CONCAT(" y ",AN190)))))</f>
        <v/>
      </c>
      <c r="AN190" s="214">
        <v>5</v>
      </c>
      <c r="AO190">
        <f t="shared" si="36"/>
        <v>0</v>
      </c>
      <c r="AP190">
        <f t="shared" si="37"/>
        <v>0</v>
      </c>
      <c r="AQ190">
        <f t="shared" si="38"/>
        <v>0</v>
      </c>
      <c r="AR190">
        <f t="shared" si="39"/>
        <v>0</v>
      </c>
      <c r="AS190">
        <f t="shared" si="40"/>
        <v>0</v>
      </c>
      <c r="AT190">
        <f t="shared" si="41"/>
        <v>0</v>
      </c>
      <c r="AU190">
        <f t="shared" si="42"/>
        <v>0</v>
      </c>
      <c r="AV190">
        <f t="shared" si="43"/>
        <v>0</v>
      </c>
      <c r="AW190">
        <f t="shared" si="44"/>
        <v>0</v>
      </c>
    </row>
    <row r="191" spans="1:49" ht="15" customHeight="1">
      <c r="A191" s="232"/>
      <c r="B191" s="14"/>
      <c r="C191" s="213" t="s">
        <v>5019</v>
      </c>
      <c r="D191" s="469" t="str">
        <f>IF(CNGE_2025_M1_Secc12_Sub1!D35="","",CNGE_2025_M1_Secc12_Sub1!D35)</f>
        <v/>
      </c>
      <c r="E191" s="326"/>
      <c r="F191" s="326"/>
      <c r="G191" s="326"/>
      <c r="H191" s="326"/>
      <c r="I191" s="326"/>
      <c r="J191" s="327"/>
      <c r="K191" s="6"/>
      <c r="L191" s="6"/>
      <c r="M191" s="6"/>
      <c r="N191" s="6"/>
      <c r="O191" s="6"/>
      <c r="P191" s="6"/>
      <c r="Q191" s="6"/>
      <c r="R191" s="6"/>
      <c r="S191" s="6"/>
      <c r="T191" s="6"/>
      <c r="U191" s="6"/>
      <c r="V191" s="6"/>
      <c r="W191" s="6"/>
      <c r="X191" s="6"/>
      <c r="Y191" s="6"/>
      <c r="Z191" s="6"/>
      <c r="AA191" s="6"/>
      <c r="AB191" s="6"/>
      <c r="AC191" s="6"/>
      <c r="AD191" s="6"/>
      <c r="AG191">
        <f t="shared" si="30"/>
        <v>0</v>
      </c>
      <c r="AH191">
        <f t="shared" si="31"/>
        <v>0</v>
      </c>
      <c r="AI191">
        <f t="shared" si="32"/>
        <v>0</v>
      </c>
      <c r="AJ191">
        <f t="shared" si="33"/>
        <v>0</v>
      </c>
      <c r="AK191" s="228">
        <f t="shared" si="34"/>
        <v>0</v>
      </c>
      <c r="AL191" s="2">
        <f t="shared" si="35"/>
        <v>0</v>
      </c>
      <c r="AM191" s="3" t="str">
        <f>IF(AL191=0,"",
IF(SUM($AL$186:AL191)=1,AN191,
IF($AL$306&gt;SUM($AL$186:AL191),_xlfn.CONCAT(", ",AN191),
IF($AL$306=SUM($AL$186:AL191),_xlfn.CONCAT(" y ",AN191)))))</f>
        <v/>
      </c>
      <c r="AN191" s="214">
        <v>6</v>
      </c>
      <c r="AO191">
        <f t="shared" si="36"/>
        <v>0</v>
      </c>
      <c r="AP191">
        <f t="shared" si="37"/>
        <v>0</v>
      </c>
      <c r="AQ191">
        <f t="shared" si="38"/>
        <v>0</v>
      </c>
      <c r="AR191">
        <f t="shared" si="39"/>
        <v>0</v>
      </c>
      <c r="AS191">
        <f t="shared" si="40"/>
        <v>0</v>
      </c>
      <c r="AT191">
        <f t="shared" si="41"/>
        <v>0</v>
      </c>
      <c r="AU191">
        <f t="shared" si="42"/>
        <v>0</v>
      </c>
      <c r="AV191">
        <f t="shared" si="43"/>
        <v>0</v>
      </c>
      <c r="AW191">
        <f t="shared" si="44"/>
        <v>0</v>
      </c>
    </row>
    <row r="192" spans="1:49" ht="15" customHeight="1">
      <c r="A192" s="232"/>
      <c r="B192" s="14"/>
      <c r="C192" s="213" t="s">
        <v>5021</v>
      </c>
      <c r="D192" s="469" t="str">
        <f>IF(CNGE_2025_M1_Secc12_Sub1!D36="","",CNGE_2025_M1_Secc12_Sub1!D36)</f>
        <v/>
      </c>
      <c r="E192" s="326"/>
      <c r="F192" s="326"/>
      <c r="G192" s="326"/>
      <c r="H192" s="326"/>
      <c r="I192" s="326"/>
      <c r="J192" s="327"/>
      <c r="K192" s="6"/>
      <c r="L192" s="6"/>
      <c r="M192" s="6"/>
      <c r="N192" s="6"/>
      <c r="O192" s="6"/>
      <c r="P192" s="6"/>
      <c r="Q192" s="6"/>
      <c r="R192" s="6"/>
      <c r="S192" s="6"/>
      <c r="T192" s="6"/>
      <c r="U192" s="6"/>
      <c r="V192" s="6"/>
      <c r="W192" s="6"/>
      <c r="X192" s="6"/>
      <c r="Y192" s="6"/>
      <c r="Z192" s="6"/>
      <c r="AA192" s="6"/>
      <c r="AB192" s="6"/>
      <c r="AC192" s="6"/>
      <c r="AD192" s="6"/>
      <c r="AG192">
        <f t="shared" si="30"/>
        <v>0</v>
      </c>
      <c r="AH192">
        <f t="shared" si="31"/>
        <v>0</v>
      </c>
      <c r="AI192">
        <f t="shared" si="32"/>
        <v>0</v>
      </c>
      <c r="AJ192">
        <f t="shared" si="33"/>
        <v>0</v>
      </c>
      <c r="AK192" s="228">
        <f t="shared" si="34"/>
        <v>0</v>
      </c>
      <c r="AL192" s="2">
        <f t="shared" si="35"/>
        <v>0</v>
      </c>
      <c r="AM192" s="3" t="str">
        <f>IF(AL192=0,"",
IF(SUM($AL$186:AL192)=1,AN192,
IF($AL$306&gt;SUM($AL$186:AL192),_xlfn.CONCAT(", ",AN192),
IF($AL$306=SUM($AL$186:AL192),_xlfn.CONCAT(" y ",AN192)))))</f>
        <v/>
      </c>
      <c r="AN192" s="214">
        <v>7</v>
      </c>
      <c r="AO192">
        <f t="shared" si="36"/>
        <v>0</v>
      </c>
      <c r="AP192">
        <f t="shared" si="37"/>
        <v>0</v>
      </c>
      <c r="AQ192">
        <f t="shared" si="38"/>
        <v>0</v>
      </c>
      <c r="AR192">
        <f t="shared" si="39"/>
        <v>0</v>
      </c>
      <c r="AS192">
        <f t="shared" si="40"/>
        <v>0</v>
      </c>
      <c r="AT192">
        <f t="shared" si="41"/>
        <v>0</v>
      </c>
      <c r="AU192">
        <f t="shared" si="42"/>
        <v>0</v>
      </c>
      <c r="AV192">
        <f t="shared" si="43"/>
        <v>0</v>
      </c>
      <c r="AW192">
        <f t="shared" si="44"/>
        <v>0</v>
      </c>
    </row>
    <row r="193" spans="1:49" ht="15" customHeight="1">
      <c r="A193" s="232"/>
      <c r="B193" s="14"/>
      <c r="C193" s="213" t="s">
        <v>5023</v>
      </c>
      <c r="D193" s="469" t="str">
        <f>IF(CNGE_2025_M1_Secc12_Sub1!D37="","",CNGE_2025_M1_Secc12_Sub1!D37)</f>
        <v/>
      </c>
      <c r="E193" s="326"/>
      <c r="F193" s="326"/>
      <c r="G193" s="326"/>
      <c r="H193" s="326"/>
      <c r="I193" s="326"/>
      <c r="J193" s="327"/>
      <c r="K193" s="6"/>
      <c r="L193" s="6"/>
      <c r="M193" s="6"/>
      <c r="N193" s="6"/>
      <c r="O193" s="6"/>
      <c r="P193" s="6"/>
      <c r="Q193" s="6"/>
      <c r="R193" s="6"/>
      <c r="S193" s="6"/>
      <c r="T193" s="6"/>
      <c r="U193" s="6"/>
      <c r="V193" s="6"/>
      <c r="W193" s="6"/>
      <c r="X193" s="6"/>
      <c r="Y193" s="6"/>
      <c r="Z193" s="6"/>
      <c r="AA193" s="6"/>
      <c r="AB193" s="6"/>
      <c r="AC193" s="6"/>
      <c r="AD193" s="6"/>
      <c r="AG193">
        <f t="shared" si="30"/>
        <v>0</v>
      </c>
      <c r="AH193">
        <f t="shared" si="31"/>
        <v>0</v>
      </c>
      <c r="AI193">
        <f t="shared" si="32"/>
        <v>0</v>
      </c>
      <c r="AJ193">
        <f t="shared" si="33"/>
        <v>0</v>
      </c>
      <c r="AK193" s="228">
        <f t="shared" si="34"/>
        <v>0</v>
      </c>
      <c r="AL193" s="2">
        <f t="shared" si="35"/>
        <v>0</v>
      </c>
      <c r="AM193" s="3" t="str">
        <f>IF(AL193=0,"",
IF(SUM($AL$186:AL193)=1,AN193,
IF($AL$306&gt;SUM($AL$186:AL193),_xlfn.CONCAT(", ",AN193),
IF($AL$306=SUM($AL$186:AL193),_xlfn.CONCAT(" y ",AN193)))))</f>
        <v/>
      </c>
      <c r="AN193" s="214">
        <v>8</v>
      </c>
      <c r="AO193">
        <f t="shared" si="36"/>
        <v>0</v>
      </c>
      <c r="AP193">
        <f t="shared" si="37"/>
        <v>0</v>
      </c>
      <c r="AQ193">
        <f t="shared" si="38"/>
        <v>0</v>
      </c>
      <c r="AR193">
        <f t="shared" si="39"/>
        <v>0</v>
      </c>
      <c r="AS193">
        <f t="shared" si="40"/>
        <v>0</v>
      </c>
      <c r="AT193">
        <f t="shared" si="41"/>
        <v>0</v>
      </c>
      <c r="AU193">
        <f t="shared" si="42"/>
        <v>0</v>
      </c>
      <c r="AV193">
        <f t="shared" si="43"/>
        <v>0</v>
      </c>
      <c r="AW193">
        <f t="shared" si="44"/>
        <v>0</v>
      </c>
    </row>
    <row r="194" spans="1:49" ht="15" customHeight="1">
      <c r="A194" s="232"/>
      <c r="B194" s="14"/>
      <c r="C194" s="213" t="s">
        <v>5025</v>
      </c>
      <c r="D194" s="469" t="str">
        <f>IF(CNGE_2025_M1_Secc12_Sub1!D38="","",CNGE_2025_M1_Secc12_Sub1!D38)</f>
        <v/>
      </c>
      <c r="E194" s="326"/>
      <c r="F194" s="326"/>
      <c r="G194" s="326"/>
      <c r="H194" s="326"/>
      <c r="I194" s="326"/>
      <c r="J194" s="327"/>
      <c r="K194" s="6"/>
      <c r="L194" s="6"/>
      <c r="M194" s="6"/>
      <c r="N194" s="6"/>
      <c r="O194" s="6"/>
      <c r="P194" s="6"/>
      <c r="Q194" s="6"/>
      <c r="R194" s="6"/>
      <c r="S194" s="6"/>
      <c r="T194" s="6"/>
      <c r="U194" s="6"/>
      <c r="V194" s="6"/>
      <c r="W194" s="6"/>
      <c r="X194" s="6"/>
      <c r="Y194" s="6"/>
      <c r="Z194" s="6"/>
      <c r="AA194" s="6"/>
      <c r="AB194" s="6"/>
      <c r="AC194" s="6"/>
      <c r="AD194" s="6"/>
      <c r="AG194">
        <f t="shared" si="30"/>
        <v>0</v>
      </c>
      <c r="AH194">
        <f t="shared" si="31"/>
        <v>0</v>
      </c>
      <c r="AI194">
        <f t="shared" si="32"/>
        <v>0</v>
      </c>
      <c r="AJ194">
        <f t="shared" si="33"/>
        <v>0</v>
      </c>
      <c r="AK194" s="228">
        <f t="shared" si="34"/>
        <v>0</v>
      </c>
      <c r="AL194" s="2">
        <f t="shared" si="35"/>
        <v>0</v>
      </c>
      <c r="AM194" s="3" t="str">
        <f>IF(AL194=0,"",
IF(SUM($AL$186:AL194)=1,AN194,
IF($AL$306&gt;SUM($AL$186:AL194),_xlfn.CONCAT(", ",AN194),
IF($AL$306=SUM($AL$186:AL194),_xlfn.CONCAT(" y ",AN194)))))</f>
        <v/>
      </c>
      <c r="AN194" s="214">
        <v>9</v>
      </c>
      <c r="AO194">
        <f t="shared" si="36"/>
        <v>0</v>
      </c>
      <c r="AP194">
        <f t="shared" si="37"/>
        <v>0</v>
      </c>
      <c r="AQ194">
        <f t="shared" si="38"/>
        <v>0</v>
      </c>
      <c r="AR194">
        <f t="shared" si="39"/>
        <v>0</v>
      </c>
      <c r="AS194">
        <f t="shared" si="40"/>
        <v>0</v>
      </c>
      <c r="AT194">
        <f t="shared" si="41"/>
        <v>0</v>
      </c>
      <c r="AU194">
        <f t="shared" si="42"/>
        <v>0</v>
      </c>
      <c r="AV194">
        <f t="shared" si="43"/>
        <v>0</v>
      </c>
      <c r="AW194">
        <f t="shared" si="44"/>
        <v>0</v>
      </c>
    </row>
    <row r="195" spans="1:49" ht="15" customHeight="1">
      <c r="A195" s="232"/>
      <c r="B195" s="14"/>
      <c r="C195" s="213" t="s">
        <v>5026</v>
      </c>
      <c r="D195" s="469" t="str">
        <f>IF(CNGE_2025_M1_Secc12_Sub1!D39="","",CNGE_2025_M1_Secc12_Sub1!D39)</f>
        <v/>
      </c>
      <c r="E195" s="326"/>
      <c r="F195" s="326"/>
      <c r="G195" s="326"/>
      <c r="H195" s="326"/>
      <c r="I195" s="326"/>
      <c r="J195" s="327"/>
      <c r="K195" s="6"/>
      <c r="L195" s="6"/>
      <c r="M195" s="6"/>
      <c r="N195" s="6"/>
      <c r="O195" s="6"/>
      <c r="P195" s="6"/>
      <c r="Q195" s="6"/>
      <c r="R195" s="6"/>
      <c r="S195" s="6"/>
      <c r="T195" s="6"/>
      <c r="U195" s="6"/>
      <c r="V195" s="6"/>
      <c r="W195" s="6"/>
      <c r="X195" s="6"/>
      <c r="Y195" s="6"/>
      <c r="Z195" s="6"/>
      <c r="AA195" s="6"/>
      <c r="AB195" s="6"/>
      <c r="AC195" s="6"/>
      <c r="AD195" s="6"/>
      <c r="AG195">
        <f t="shared" si="30"/>
        <v>0</v>
      </c>
      <c r="AH195">
        <f t="shared" si="31"/>
        <v>0</v>
      </c>
      <c r="AI195">
        <f t="shared" si="32"/>
        <v>0</v>
      </c>
      <c r="AJ195">
        <f t="shared" si="33"/>
        <v>0</v>
      </c>
      <c r="AK195" s="228">
        <f t="shared" si="34"/>
        <v>0</v>
      </c>
      <c r="AL195" s="2">
        <f t="shared" si="35"/>
        <v>0</v>
      </c>
      <c r="AM195" s="3" t="str">
        <f>IF(AL195=0,"",
IF(SUM($AL$186:AL195)=1,AN195,
IF($AL$306&gt;SUM($AL$186:AL195),_xlfn.CONCAT(", ",AN195),
IF($AL$306=SUM($AL$186:AL195),_xlfn.CONCAT(" y ",AN195)))))</f>
        <v/>
      </c>
      <c r="AN195" s="214">
        <v>10</v>
      </c>
      <c r="AO195">
        <f t="shared" si="36"/>
        <v>0</v>
      </c>
      <c r="AP195">
        <f t="shared" si="37"/>
        <v>0</v>
      </c>
      <c r="AQ195">
        <f t="shared" si="38"/>
        <v>0</v>
      </c>
      <c r="AR195">
        <f t="shared" si="39"/>
        <v>0</v>
      </c>
      <c r="AS195">
        <f t="shared" si="40"/>
        <v>0</v>
      </c>
      <c r="AT195">
        <f t="shared" si="41"/>
        <v>0</v>
      </c>
      <c r="AU195">
        <f t="shared" si="42"/>
        <v>0</v>
      </c>
      <c r="AV195">
        <f t="shared" si="43"/>
        <v>0</v>
      </c>
      <c r="AW195">
        <f t="shared" si="44"/>
        <v>0</v>
      </c>
    </row>
    <row r="196" spans="1:49" ht="15" customHeight="1">
      <c r="A196" s="232"/>
      <c r="B196" s="14"/>
      <c r="C196" s="213" t="s">
        <v>5028</v>
      </c>
      <c r="D196" s="469" t="str">
        <f>IF(CNGE_2025_M1_Secc12_Sub1!D40="","",CNGE_2025_M1_Secc12_Sub1!D40)</f>
        <v/>
      </c>
      <c r="E196" s="326"/>
      <c r="F196" s="326"/>
      <c r="G196" s="326"/>
      <c r="H196" s="326"/>
      <c r="I196" s="326"/>
      <c r="J196" s="327"/>
      <c r="K196" s="6"/>
      <c r="L196" s="6"/>
      <c r="M196" s="6"/>
      <c r="N196" s="6"/>
      <c r="O196" s="6"/>
      <c r="P196" s="6"/>
      <c r="Q196" s="6"/>
      <c r="R196" s="6"/>
      <c r="S196" s="6"/>
      <c r="T196" s="6"/>
      <c r="U196" s="6"/>
      <c r="V196" s="6"/>
      <c r="W196" s="6"/>
      <c r="X196" s="6"/>
      <c r="Y196" s="6"/>
      <c r="Z196" s="6"/>
      <c r="AA196" s="6"/>
      <c r="AB196" s="6"/>
      <c r="AC196" s="6"/>
      <c r="AD196" s="6"/>
      <c r="AG196">
        <f t="shared" si="30"/>
        <v>0</v>
      </c>
      <c r="AH196">
        <f t="shared" si="31"/>
        <v>0</v>
      </c>
      <c r="AI196">
        <f t="shared" si="32"/>
        <v>0</v>
      </c>
      <c r="AJ196">
        <f t="shared" si="33"/>
        <v>0</v>
      </c>
      <c r="AK196" s="228">
        <f t="shared" si="34"/>
        <v>0</v>
      </c>
      <c r="AL196" s="2">
        <f t="shared" si="35"/>
        <v>0</v>
      </c>
      <c r="AM196" s="3" t="str">
        <f>IF(AL196=0,"",
IF(SUM($AL$186:AL196)=1,AN196,
IF($AL$306&gt;SUM($AL$186:AL196),_xlfn.CONCAT(", ",AN196),
IF($AL$306=SUM($AL$186:AL196),_xlfn.CONCAT(" y ",AN196)))))</f>
        <v/>
      </c>
      <c r="AN196" s="214">
        <v>11</v>
      </c>
      <c r="AO196">
        <f t="shared" si="36"/>
        <v>0</v>
      </c>
      <c r="AP196">
        <f t="shared" si="37"/>
        <v>0</v>
      </c>
      <c r="AQ196">
        <f t="shared" si="38"/>
        <v>0</v>
      </c>
      <c r="AR196">
        <f t="shared" si="39"/>
        <v>0</v>
      </c>
      <c r="AS196">
        <f t="shared" si="40"/>
        <v>0</v>
      </c>
      <c r="AT196">
        <f t="shared" si="41"/>
        <v>0</v>
      </c>
      <c r="AU196">
        <f t="shared" si="42"/>
        <v>0</v>
      </c>
      <c r="AV196">
        <f t="shared" si="43"/>
        <v>0</v>
      </c>
      <c r="AW196">
        <f t="shared" si="44"/>
        <v>0</v>
      </c>
    </row>
    <row r="197" spans="1:49" ht="15" customHeight="1">
      <c r="A197" s="232"/>
      <c r="B197" s="14"/>
      <c r="C197" s="213" t="s">
        <v>5029</v>
      </c>
      <c r="D197" s="469" t="str">
        <f>IF(CNGE_2025_M1_Secc12_Sub1!D41="","",CNGE_2025_M1_Secc12_Sub1!D41)</f>
        <v/>
      </c>
      <c r="E197" s="326"/>
      <c r="F197" s="326"/>
      <c r="G197" s="326"/>
      <c r="H197" s="326"/>
      <c r="I197" s="326"/>
      <c r="J197" s="327"/>
      <c r="K197" s="6"/>
      <c r="L197" s="6"/>
      <c r="M197" s="6"/>
      <c r="N197" s="6"/>
      <c r="O197" s="6"/>
      <c r="P197" s="6"/>
      <c r="Q197" s="6"/>
      <c r="R197" s="6"/>
      <c r="S197" s="6"/>
      <c r="T197" s="6"/>
      <c r="U197" s="6"/>
      <c r="V197" s="6"/>
      <c r="W197" s="6"/>
      <c r="X197" s="6"/>
      <c r="Y197" s="6"/>
      <c r="Z197" s="6"/>
      <c r="AA197" s="6"/>
      <c r="AB197" s="6"/>
      <c r="AC197" s="6"/>
      <c r="AD197" s="6"/>
      <c r="AG197">
        <f t="shared" si="30"/>
        <v>0</v>
      </c>
      <c r="AH197">
        <f t="shared" si="31"/>
        <v>0</v>
      </c>
      <c r="AI197">
        <f t="shared" si="32"/>
        <v>0</v>
      </c>
      <c r="AJ197">
        <f t="shared" si="33"/>
        <v>0</v>
      </c>
      <c r="AK197" s="228">
        <f t="shared" si="34"/>
        <v>0</v>
      </c>
      <c r="AL197" s="2">
        <f t="shared" si="35"/>
        <v>0</v>
      </c>
      <c r="AM197" s="3" t="str">
        <f>IF(AL197=0,"",
IF(SUM($AL$186:AL197)=1,AN197,
IF($AL$306&gt;SUM($AL$186:AL197),_xlfn.CONCAT(", ",AN197),
IF($AL$306=SUM($AL$186:AL197),_xlfn.CONCAT(" y ",AN197)))))</f>
        <v/>
      </c>
      <c r="AN197" s="214">
        <v>12</v>
      </c>
      <c r="AO197">
        <f t="shared" si="36"/>
        <v>0</v>
      </c>
      <c r="AP197">
        <f t="shared" si="37"/>
        <v>0</v>
      </c>
      <c r="AQ197">
        <f t="shared" si="38"/>
        <v>0</v>
      </c>
      <c r="AR197">
        <f t="shared" si="39"/>
        <v>0</v>
      </c>
      <c r="AS197">
        <f t="shared" si="40"/>
        <v>0</v>
      </c>
      <c r="AT197">
        <f t="shared" si="41"/>
        <v>0</v>
      </c>
      <c r="AU197">
        <f t="shared" si="42"/>
        <v>0</v>
      </c>
      <c r="AV197">
        <f t="shared" si="43"/>
        <v>0</v>
      </c>
      <c r="AW197">
        <f t="shared" si="44"/>
        <v>0</v>
      </c>
    </row>
    <row r="198" spans="1:49" ht="15" customHeight="1">
      <c r="A198" s="232"/>
      <c r="B198" s="14"/>
      <c r="C198" s="213" t="s">
        <v>5030</v>
      </c>
      <c r="D198" s="469" t="str">
        <f>IF(CNGE_2025_M1_Secc12_Sub1!D42="","",CNGE_2025_M1_Secc12_Sub1!D42)</f>
        <v/>
      </c>
      <c r="E198" s="326"/>
      <c r="F198" s="326"/>
      <c r="G198" s="326"/>
      <c r="H198" s="326"/>
      <c r="I198" s="326"/>
      <c r="J198" s="327"/>
      <c r="K198" s="6"/>
      <c r="L198" s="6"/>
      <c r="M198" s="6"/>
      <c r="N198" s="6"/>
      <c r="O198" s="6"/>
      <c r="P198" s="6"/>
      <c r="Q198" s="6"/>
      <c r="R198" s="6"/>
      <c r="S198" s="6"/>
      <c r="T198" s="6"/>
      <c r="U198" s="6"/>
      <c r="V198" s="6"/>
      <c r="W198" s="6"/>
      <c r="X198" s="6"/>
      <c r="Y198" s="6"/>
      <c r="Z198" s="6"/>
      <c r="AA198" s="6"/>
      <c r="AB198" s="6"/>
      <c r="AC198" s="6"/>
      <c r="AD198" s="6"/>
      <c r="AG198">
        <f t="shared" si="30"/>
        <v>0</v>
      </c>
      <c r="AH198">
        <f t="shared" si="31"/>
        <v>0</v>
      </c>
      <c r="AI198">
        <f t="shared" si="32"/>
        <v>0</v>
      </c>
      <c r="AJ198">
        <f t="shared" si="33"/>
        <v>0</v>
      </c>
      <c r="AK198" s="228">
        <f t="shared" si="34"/>
        <v>0</v>
      </c>
      <c r="AL198" s="2">
        <f t="shared" si="35"/>
        <v>0</v>
      </c>
      <c r="AM198" s="3" t="str">
        <f>IF(AL198=0,"",
IF(SUM($AL$186:AL198)=1,AN198,
IF($AL$306&gt;SUM($AL$186:AL198),_xlfn.CONCAT(", ",AN198),
IF($AL$306=SUM($AL$186:AL198),_xlfn.CONCAT(" y ",AN198)))))</f>
        <v/>
      </c>
      <c r="AN198" s="214">
        <v>13</v>
      </c>
      <c r="AO198">
        <f t="shared" si="36"/>
        <v>0</v>
      </c>
      <c r="AP198">
        <f t="shared" si="37"/>
        <v>0</v>
      </c>
      <c r="AQ198">
        <f t="shared" si="38"/>
        <v>0</v>
      </c>
      <c r="AR198">
        <f t="shared" si="39"/>
        <v>0</v>
      </c>
      <c r="AS198">
        <f t="shared" si="40"/>
        <v>0</v>
      </c>
      <c r="AT198">
        <f t="shared" si="41"/>
        <v>0</v>
      </c>
      <c r="AU198">
        <f t="shared" si="42"/>
        <v>0</v>
      </c>
      <c r="AV198">
        <f t="shared" si="43"/>
        <v>0</v>
      </c>
      <c r="AW198">
        <f t="shared" si="44"/>
        <v>0</v>
      </c>
    </row>
    <row r="199" spans="1:49" ht="15" customHeight="1">
      <c r="A199" s="232"/>
      <c r="B199" s="14"/>
      <c r="C199" s="213" t="s">
        <v>5031</v>
      </c>
      <c r="D199" s="469" t="str">
        <f>IF(CNGE_2025_M1_Secc12_Sub1!D43="","",CNGE_2025_M1_Secc12_Sub1!D43)</f>
        <v/>
      </c>
      <c r="E199" s="326"/>
      <c r="F199" s="326"/>
      <c r="G199" s="326"/>
      <c r="H199" s="326"/>
      <c r="I199" s="326"/>
      <c r="J199" s="327"/>
      <c r="K199" s="6"/>
      <c r="L199" s="6"/>
      <c r="M199" s="6"/>
      <c r="N199" s="6"/>
      <c r="O199" s="6"/>
      <c r="P199" s="6"/>
      <c r="Q199" s="6"/>
      <c r="R199" s="6"/>
      <c r="S199" s="6"/>
      <c r="T199" s="6"/>
      <c r="U199" s="6"/>
      <c r="V199" s="6"/>
      <c r="W199" s="6"/>
      <c r="X199" s="6"/>
      <c r="Y199" s="6"/>
      <c r="Z199" s="6"/>
      <c r="AA199" s="6"/>
      <c r="AB199" s="6"/>
      <c r="AC199" s="6"/>
      <c r="AD199" s="6"/>
      <c r="AG199">
        <f t="shared" si="30"/>
        <v>0</v>
      </c>
      <c r="AH199">
        <f t="shared" si="31"/>
        <v>0</v>
      </c>
      <c r="AI199">
        <f t="shared" si="32"/>
        <v>0</v>
      </c>
      <c r="AJ199">
        <f t="shared" si="33"/>
        <v>0</v>
      </c>
      <c r="AK199" s="228">
        <f t="shared" si="34"/>
        <v>0</v>
      </c>
      <c r="AL199" s="2">
        <f t="shared" si="35"/>
        <v>0</v>
      </c>
      <c r="AM199" s="3" t="str">
        <f>IF(AL199=0,"",
IF(SUM($AL$186:AL199)=1,AN199,
IF($AL$306&gt;SUM($AL$186:AL199),_xlfn.CONCAT(", ",AN199),
IF($AL$306=SUM($AL$186:AL199),_xlfn.CONCAT(" y ",AN199)))))</f>
        <v/>
      </c>
      <c r="AN199" s="214">
        <v>14</v>
      </c>
      <c r="AO199">
        <f t="shared" si="36"/>
        <v>0</v>
      </c>
      <c r="AP199">
        <f t="shared" si="37"/>
        <v>0</v>
      </c>
      <c r="AQ199">
        <f t="shared" si="38"/>
        <v>0</v>
      </c>
      <c r="AR199">
        <f t="shared" si="39"/>
        <v>0</v>
      </c>
      <c r="AS199">
        <f t="shared" si="40"/>
        <v>0</v>
      </c>
      <c r="AT199">
        <f t="shared" si="41"/>
        <v>0</v>
      </c>
      <c r="AU199">
        <f t="shared" si="42"/>
        <v>0</v>
      </c>
      <c r="AV199">
        <f t="shared" si="43"/>
        <v>0</v>
      </c>
      <c r="AW199">
        <f t="shared" si="44"/>
        <v>0</v>
      </c>
    </row>
    <row r="200" spans="1:49" ht="15" customHeight="1">
      <c r="A200" s="232"/>
      <c r="B200" s="14"/>
      <c r="C200" s="213" t="s">
        <v>5032</v>
      </c>
      <c r="D200" s="469" t="str">
        <f>IF(CNGE_2025_M1_Secc12_Sub1!D44="","",CNGE_2025_M1_Secc12_Sub1!D44)</f>
        <v/>
      </c>
      <c r="E200" s="326"/>
      <c r="F200" s="326"/>
      <c r="G200" s="326"/>
      <c r="H200" s="326"/>
      <c r="I200" s="326"/>
      <c r="J200" s="327"/>
      <c r="K200" s="6"/>
      <c r="L200" s="6"/>
      <c r="M200" s="6"/>
      <c r="N200" s="6"/>
      <c r="O200" s="6"/>
      <c r="P200" s="6"/>
      <c r="Q200" s="6"/>
      <c r="R200" s="6"/>
      <c r="S200" s="6"/>
      <c r="T200" s="6"/>
      <c r="U200" s="6"/>
      <c r="V200" s="6"/>
      <c r="W200" s="6"/>
      <c r="X200" s="6"/>
      <c r="Y200" s="6"/>
      <c r="Z200" s="6"/>
      <c r="AA200" s="6"/>
      <c r="AB200" s="6"/>
      <c r="AC200" s="6"/>
      <c r="AD200" s="6"/>
      <c r="AG200">
        <f t="shared" si="30"/>
        <v>0</v>
      </c>
      <c r="AH200">
        <f t="shared" si="31"/>
        <v>0</v>
      </c>
      <c r="AI200">
        <f t="shared" si="32"/>
        <v>0</v>
      </c>
      <c r="AJ200">
        <f t="shared" si="33"/>
        <v>0</v>
      </c>
      <c r="AK200" s="228">
        <f t="shared" si="34"/>
        <v>0</v>
      </c>
      <c r="AL200" s="2">
        <f t="shared" si="35"/>
        <v>0</v>
      </c>
      <c r="AM200" s="3" t="str">
        <f>IF(AL200=0,"",
IF(SUM($AL$186:AL200)=1,AN200,
IF($AL$306&gt;SUM($AL$186:AL200),_xlfn.CONCAT(", ",AN200),
IF($AL$306=SUM($AL$186:AL200),_xlfn.CONCAT(" y ",AN200)))))</f>
        <v/>
      </c>
      <c r="AN200" s="214">
        <v>15</v>
      </c>
      <c r="AO200">
        <f t="shared" si="36"/>
        <v>0</v>
      </c>
      <c r="AP200">
        <f t="shared" si="37"/>
        <v>0</v>
      </c>
      <c r="AQ200">
        <f t="shared" si="38"/>
        <v>0</v>
      </c>
      <c r="AR200">
        <f t="shared" si="39"/>
        <v>0</v>
      </c>
      <c r="AS200">
        <f t="shared" si="40"/>
        <v>0</v>
      </c>
      <c r="AT200">
        <f t="shared" si="41"/>
        <v>0</v>
      </c>
      <c r="AU200">
        <f t="shared" si="42"/>
        <v>0</v>
      </c>
      <c r="AV200">
        <f t="shared" si="43"/>
        <v>0</v>
      </c>
      <c r="AW200">
        <f t="shared" si="44"/>
        <v>0</v>
      </c>
    </row>
    <row r="201" spans="1:49" ht="15" customHeight="1">
      <c r="A201" s="232"/>
      <c r="B201" s="14"/>
      <c r="C201" s="213" t="s">
        <v>5033</v>
      </c>
      <c r="D201" s="469" t="str">
        <f>IF(CNGE_2025_M1_Secc12_Sub1!D45="","",CNGE_2025_M1_Secc12_Sub1!D45)</f>
        <v/>
      </c>
      <c r="E201" s="326"/>
      <c r="F201" s="326"/>
      <c r="G201" s="326"/>
      <c r="H201" s="326"/>
      <c r="I201" s="326"/>
      <c r="J201" s="327"/>
      <c r="K201" s="6"/>
      <c r="L201" s="6"/>
      <c r="M201" s="6"/>
      <c r="N201" s="6"/>
      <c r="O201" s="6"/>
      <c r="P201" s="6"/>
      <c r="Q201" s="6"/>
      <c r="R201" s="6"/>
      <c r="S201" s="6"/>
      <c r="T201" s="6"/>
      <c r="U201" s="6"/>
      <c r="V201" s="6"/>
      <c r="W201" s="6"/>
      <c r="X201" s="6"/>
      <c r="Y201" s="6"/>
      <c r="Z201" s="6"/>
      <c r="AA201" s="6"/>
      <c r="AB201" s="6"/>
      <c r="AC201" s="6"/>
      <c r="AD201" s="6"/>
      <c r="AG201">
        <f t="shared" si="30"/>
        <v>0</v>
      </c>
      <c r="AH201">
        <f t="shared" si="31"/>
        <v>0</v>
      </c>
      <c r="AI201">
        <f t="shared" si="32"/>
        <v>0</v>
      </c>
      <c r="AJ201">
        <f t="shared" si="33"/>
        <v>0</v>
      </c>
      <c r="AK201" s="228">
        <f t="shared" si="34"/>
        <v>0</v>
      </c>
      <c r="AL201" s="2">
        <f t="shared" si="35"/>
        <v>0</v>
      </c>
      <c r="AM201" s="3" t="str">
        <f>IF(AL201=0,"",
IF(SUM($AL$186:AL201)=1,AN201,
IF($AL$306&gt;SUM($AL$186:AL201),_xlfn.CONCAT(", ",AN201),
IF($AL$306=SUM($AL$186:AL201),_xlfn.CONCAT(" y ",AN201)))))</f>
        <v/>
      </c>
      <c r="AN201" s="214">
        <v>16</v>
      </c>
      <c r="AO201">
        <f t="shared" si="36"/>
        <v>0</v>
      </c>
      <c r="AP201">
        <f t="shared" si="37"/>
        <v>0</v>
      </c>
      <c r="AQ201">
        <f t="shared" si="38"/>
        <v>0</v>
      </c>
      <c r="AR201">
        <f t="shared" si="39"/>
        <v>0</v>
      </c>
      <c r="AS201">
        <f t="shared" si="40"/>
        <v>0</v>
      </c>
      <c r="AT201">
        <f t="shared" si="41"/>
        <v>0</v>
      </c>
      <c r="AU201">
        <f t="shared" si="42"/>
        <v>0</v>
      </c>
      <c r="AV201">
        <f t="shared" si="43"/>
        <v>0</v>
      </c>
      <c r="AW201">
        <f t="shared" si="44"/>
        <v>0</v>
      </c>
    </row>
    <row r="202" spans="1:49" ht="15" customHeight="1">
      <c r="A202" s="232"/>
      <c r="B202" s="14"/>
      <c r="C202" s="213" t="s">
        <v>5034</v>
      </c>
      <c r="D202" s="469" t="str">
        <f>IF(CNGE_2025_M1_Secc12_Sub1!D46="","",CNGE_2025_M1_Secc12_Sub1!D46)</f>
        <v/>
      </c>
      <c r="E202" s="326"/>
      <c r="F202" s="326"/>
      <c r="G202" s="326"/>
      <c r="H202" s="326"/>
      <c r="I202" s="326"/>
      <c r="J202" s="327"/>
      <c r="K202" s="6"/>
      <c r="L202" s="6"/>
      <c r="M202" s="6"/>
      <c r="N202" s="6"/>
      <c r="O202" s="6"/>
      <c r="P202" s="6"/>
      <c r="Q202" s="6"/>
      <c r="R202" s="6"/>
      <c r="S202" s="6"/>
      <c r="T202" s="6"/>
      <c r="U202" s="6"/>
      <c r="V202" s="6"/>
      <c r="W202" s="6"/>
      <c r="X202" s="6"/>
      <c r="Y202" s="6"/>
      <c r="Z202" s="6"/>
      <c r="AA202" s="6"/>
      <c r="AB202" s="6"/>
      <c r="AC202" s="6"/>
      <c r="AD202" s="6"/>
      <c r="AG202">
        <f t="shared" si="30"/>
        <v>0</v>
      </c>
      <c r="AH202">
        <f t="shared" si="31"/>
        <v>0</v>
      </c>
      <c r="AI202">
        <f t="shared" si="32"/>
        <v>0</v>
      </c>
      <c r="AJ202">
        <f t="shared" si="33"/>
        <v>0</v>
      </c>
      <c r="AK202" s="228">
        <f t="shared" si="34"/>
        <v>0</v>
      </c>
      <c r="AL202" s="2">
        <f t="shared" si="35"/>
        <v>0</v>
      </c>
      <c r="AM202" s="3" t="str">
        <f>IF(AL202=0,"",
IF(SUM($AL$186:AL202)=1,AN202,
IF($AL$306&gt;SUM($AL$186:AL202),_xlfn.CONCAT(", ",AN202),
IF($AL$306=SUM($AL$186:AL202),_xlfn.CONCAT(" y ",AN202)))))</f>
        <v/>
      </c>
      <c r="AN202" s="214">
        <v>17</v>
      </c>
      <c r="AO202">
        <f t="shared" si="36"/>
        <v>0</v>
      </c>
      <c r="AP202">
        <f t="shared" si="37"/>
        <v>0</v>
      </c>
      <c r="AQ202">
        <f t="shared" si="38"/>
        <v>0</v>
      </c>
      <c r="AR202">
        <f t="shared" si="39"/>
        <v>0</v>
      </c>
      <c r="AS202">
        <f t="shared" si="40"/>
        <v>0</v>
      </c>
      <c r="AT202">
        <f t="shared" si="41"/>
        <v>0</v>
      </c>
      <c r="AU202">
        <f t="shared" si="42"/>
        <v>0</v>
      </c>
      <c r="AV202">
        <f t="shared" si="43"/>
        <v>0</v>
      </c>
      <c r="AW202">
        <f t="shared" si="44"/>
        <v>0</v>
      </c>
    </row>
    <row r="203" spans="1:49" ht="15" customHeight="1">
      <c r="A203" s="232"/>
      <c r="B203" s="14"/>
      <c r="C203" s="213" t="s">
        <v>5035</v>
      </c>
      <c r="D203" s="469" t="str">
        <f>IF(CNGE_2025_M1_Secc12_Sub1!D47="","",CNGE_2025_M1_Secc12_Sub1!D47)</f>
        <v/>
      </c>
      <c r="E203" s="326"/>
      <c r="F203" s="326"/>
      <c r="G203" s="326"/>
      <c r="H203" s="326"/>
      <c r="I203" s="326"/>
      <c r="J203" s="327"/>
      <c r="K203" s="6"/>
      <c r="L203" s="6"/>
      <c r="M203" s="6"/>
      <c r="N203" s="6"/>
      <c r="O203" s="6"/>
      <c r="P203" s="6"/>
      <c r="Q203" s="6"/>
      <c r="R203" s="6"/>
      <c r="S203" s="6"/>
      <c r="T203" s="6"/>
      <c r="U203" s="6"/>
      <c r="V203" s="6"/>
      <c r="W203" s="6"/>
      <c r="X203" s="6"/>
      <c r="Y203" s="6"/>
      <c r="Z203" s="6"/>
      <c r="AA203" s="6"/>
      <c r="AB203" s="6"/>
      <c r="AC203" s="6"/>
      <c r="AD203" s="6"/>
      <c r="AG203">
        <f t="shared" si="30"/>
        <v>0</v>
      </c>
      <c r="AH203">
        <f t="shared" si="31"/>
        <v>0</v>
      </c>
      <c r="AI203">
        <f t="shared" si="32"/>
        <v>0</v>
      </c>
      <c r="AJ203">
        <f t="shared" si="33"/>
        <v>0</v>
      </c>
      <c r="AK203" s="228">
        <f t="shared" si="34"/>
        <v>0</v>
      </c>
      <c r="AL203" s="2">
        <f t="shared" si="35"/>
        <v>0</v>
      </c>
      <c r="AM203" s="3" t="str">
        <f>IF(AL203=0,"",
IF(SUM($AL$186:AL203)=1,AN203,
IF($AL$306&gt;SUM($AL$186:AL203),_xlfn.CONCAT(", ",AN203),
IF($AL$306=SUM($AL$186:AL203),_xlfn.CONCAT(" y ",AN203)))))</f>
        <v/>
      </c>
      <c r="AN203" s="214">
        <v>18</v>
      </c>
      <c r="AO203">
        <f t="shared" si="36"/>
        <v>0</v>
      </c>
      <c r="AP203">
        <f t="shared" si="37"/>
        <v>0</v>
      </c>
      <c r="AQ203">
        <f t="shared" si="38"/>
        <v>0</v>
      </c>
      <c r="AR203">
        <f t="shared" si="39"/>
        <v>0</v>
      </c>
      <c r="AS203">
        <f t="shared" si="40"/>
        <v>0</v>
      </c>
      <c r="AT203">
        <f t="shared" si="41"/>
        <v>0</v>
      </c>
      <c r="AU203">
        <f t="shared" si="42"/>
        <v>0</v>
      </c>
      <c r="AV203">
        <f t="shared" si="43"/>
        <v>0</v>
      </c>
      <c r="AW203">
        <f t="shared" si="44"/>
        <v>0</v>
      </c>
    </row>
    <row r="204" spans="1:49" ht="15" customHeight="1">
      <c r="A204" s="232"/>
      <c r="B204" s="14"/>
      <c r="C204" s="213" t="s">
        <v>5036</v>
      </c>
      <c r="D204" s="469" t="str">
        <f>IF(CNGE_2025_M1_Secc12_Sub1!D48="","",CNGE_2025_M1_Secc12_Sub1!D48)</f>
        <v/>
      </c>
      <c r="E204" s="326"/>
      <c r="F204" s="326"/>
      <c r="G204" s="326"/>
      <c r="H204" s="326"/>
      <c r="I204" s="326"/>
      <c r="J204" s="327"/>
      <c r="K204" s="6"/>
      <c r="L204" s="6"/>
      <c r="M204" s="6"/>
      <c r="N204" s="6"/>
      <c r="O204" s="6"/>
      <c r="P204" s="6"/>
      <c r="Q204" s="6"/>
      <c r="R204" s="6"/>
      <c r="S204" s="6"/>
      <c r="T204" s="6"/>
      <c r="U204" s="6"/>
      <c r="V204" s="6"/>
      <c r="W204" s="6"/>
      <c r="X204" s="6"/>
      <c r="Y204" s="6"/>
      <c r="Z204" s="6"/>
      <c r="AA204" s="6"/>
      <c r="AB204" s="6"/>
      <c r="AC204" s="6"/>
      <c r="AD204" s="6"/>
      <c r="AG204">
        <f t="shared" si="30"/>
        <v>0</v>
      </c>
      <c r="AH204">
        <f t="shared" si="31"/>
        <v>0</v>
      </c>
      <c r="AI204">
        <f t="shared" si="32"/>
        <v>0</v>
      </c>
      <c r="AJ204">
        <f t="shared" si="33"/>
        <v>0</v>
      </c>
      <c r="AK204" s="228">
        <f t="shared" si="34"/>
        <v>0</v>
      </c>
      <c r="AL204" s="2">
        <f t="shared" si="35"/>
        <v>0</v>
      </c>
      <c r="AM204" s="3" t="str">
        <f>IF(AL204=0,"",
IF(SUM($AL$186:AL204)=1,AN204,
IF($AL$306&gt;SUM($AL$186:AL204),_xlfn.CONCAT(", ",AN204),
IF($AL$306=SUM($AL$186:AL204),_xlfn.CONCAT(" y ",AN204)))))</f>
        <v/>
      </c>
      <c r="AN204" s="214">
        <v>19</v>
      </c>
      <c r="AO204">
        <f t="shared" si="36"/>
        <v>0</v>
      </c>
      <c r="AP204">
        <f t="shared" si="37"/>
        <v>0</v>
      </c>
      <c r="AQ204">
        <f t="shared" si="38"/>
        <v>0</v>
      </c>
      <c r="AR204">
        <f t="shared" si="39"/>
        <v>0</v>
      </c>
      <c r="AS204">
        <f t="shared" si="40"/>
        <v>0</v>
      </c>
      <c r="AT204">
        <f t="shared" si="41"/>
        <v>0</v>
      </c>
      <c r="AU204">
        <f t="shared" si="42"/>
        <v>0</v>
      </c>
      <c r="AV204">
        <f t="shared" si="43"/>
        <v>0</v>
      </c>
      <c r="AW204">
        <f t="shared" si="44"/>
        <v>0</v>
      </c>
    </row>
    <row r="205" spans="1:49" ht="15" customHeight="1">
      <c r="A205" s="232"/>
      <c r="B205" s="14"/>
      <c r="C205" s="213" t="s">
        <v>5037</v>
      </c>
      <c r="D205" s="469" t="str">
        <f>IF(CNGE_2025_M1_Secc12_Sub1!D49="","",CNGE_2025_M1_Secc12_Sub1!D49)</f>
        <v/>
      </c>
      <c r="E205" s="326"/>
      <c r="F205" s="326"/>
      <c r="G205" s="326"/>
      <c r="H205" s="326"/>
      <c r="I205" s="326"/>
      <c r="J205" s="327"/>
      <c r="K205" s="6"/>
      <c r="L205" s="6"/>
      <c r="M205" s="6"/>
      <c r="N205" s="6"/>
      <c r="O205" s="6"/>
      <c r="P205" s="6"/>
      <c r="Q205" s="6"/>
      <c r="R205" s="6"/>
      <c r="S205" s="6"/>
      <c r="T205" s="6"/>
      <c r="U205" s="6"/>
      <c r="V205" s="6"/>
      <c r="W205" s="6"/>
      <c r="X205" s="6"/>
      <c r="Y205" s="6"/>
      <c r="Z205" s="6"/>
      <c r="AA205" s="6"/>
      <c r="AB205" s="6"/>
      <c r="AC205" s="6"/>
      <c r="AD205" s="6"/>
      <c r="AG205">
        <f t="shared" si="30"/>
        <v>0</v>
      </c>
      <c r="AH205">
        <f t="shared" si="31"/>
        <v>0</v>
      </c>
      <c r="AI205">
        <f t="shared" si="32"/>
        <v>0</v>
      </c>
      <c r="AJ205">
        <f t="shared" si="33"/>
        <v>0</v>
      </c>
      <c r="AK205" s="228">
        <f t="shared" si="34"/>
        <v>0</v>
      </c>
      <c r="AL205" s="2">
        <f t="shared" si="35"/>
        <v>0</v>
      </c>
      <c r="AM205" s="3" t="str">
        <f>IF(AL205=0,"",
IF(SUM($AL$186:AL205)=1,AN205,
IF($AL$306&gt;SUM($AL$186:AL205),_xlfn.CONCAT(", ",AN205),
IF($AL$306=SUM($AL$186:AL205),_xlfn.CONCAT(" y ",AN205)))))</f>
        <v/>
      </c>
      <c r="AN205" s="214">
        <v>20</v>
      </c>
      <c r="AO205">
        <f t="shared" si="36"/>
        <v>0</v>
      </c>
      <c r="AP205">
        <f t="shared" si="37"/>
        <v>0</v>
      </c>
      <c r="AQ205">
        <f t="shared" si="38"/>
        <v>0</v>
      </c>
      <c r="AR205">
        <f t="shared" si="39"/>
        <v>0</v>
      </c>
      <c r="AS205">
        <f t="shared" si="40"/>
        <v>0</v>
      </c>
      <c r="AT205">
        <f t="shared" si="41"/>
        <v>0</v>
      </c>
      <c r="AU205">
        <f t="shared" si="42"/>
        <v>0</v>
      </c>
      <c r="AV205">
        <f t="shared" si="43"/>
        <v>0</v>
      </c>
      <c r="AW205">
        <f t="shared" si="44"/>
        <v>0</v>
      </c>
    </row>
    <row r="206" spans="1:49" ht="15" customHeight="1">
      <c r="A206" s="232"/>
      <c r="B206" s="14"/>
      <c r="C206" s="213" t="s">
        <v>5038</v>
      </c>
      <c r="D206" s="469" t="str">
        <f>IF(CNGE_2025_M1_Secc12_Sub1!D50="","",CNGE_2025_M1_Secc12_Sub1!D50)</f>
        <v/>
      </c>
      <c r="E206" s="326"/>
      <c r="F206" s="326"/>
      <c r="G206" s="326"/>
      <c r="H206" s="326"/>
      <c r="I206" s="326"/>
      <c r="J206" s="327"/>
      <c r="K206" s="6"/>
      <c r="L206" s="6"/>
      <c r="M206" s="6"/>
      <c r="N206" s="6"/>
      <c r="O206" s="6"/>
      <c r="P206" s="6"/>
      <c r="Q206" s="6"/>
      <c r="R206" s="6"/>
      <c r="S206" s="6"/>
      <c r="T206" s="6"/>
      <c r="U206" s="6"/>
      <c r="V206" s="6"/>
      <c r="W206" s="6"/>
      <c r="X206" s="6"/>
      <c r="Y206" s="6"/>
      <c r="Z206" s="6"/>
      <c r="AA206" s="6"/>
      <c r="AB206" s="6"/>
      <c r="AC206" s="6"/>
      <c r="AD206" s="6"/>
      <c r="AG206">
        <f t="shared" si="30"/>
        <v>0</v>
      </c>
      <c r="AH206">
        <f t="shared" si="31"/>
        <v>0</v>
      </c>
      <c r="AI206">
        <f t="shared" si="32"/>
        <v>0</v>
      </c>
      <c r="AJ206">
        <f t="shared" si="33"/>
        <v>0</v>
      </c>
      <c r="AK206" s="228">
        <f t="shared" si="34"/>
        <v>0</v>
      </c>
      <c r="AL206" s="2">
        <f t="shared" si="35"/>
        <v>0</v>
      </c>
      <c r="AM206" s="3" t="str">
        <f>IF(AL206=0,"",
IF(SUM($AL$186:AL206)=1,AN206,
IF($AL$306&gt;SUM($AL$186:AL206),_xlfn.CONCAT(", ",AN206),
IF($AL$306=SUM($AL$186:AL206),_xlfn.CONCAT(" y ",AN206)))))</f>
        <v/>
      </c>
      <c r="AN206" s="214">
        <v>21</v>
      </c>
      <c r="AO206">
        <f t="shared" si="36"/>
        <v>0</v>
      </c>
      <c r="AP206">
        <f t="shared" si="37"/>
        <v>0</v>
      </c>
      <c r="AQ206">
        <f t="shared" si="38"/>
        <v>0</v>
      </c>
      <c r="AR206">
        <f t="shared" si="39"/>
        <v>0</v>
      </c>
      <c r="AS206">
        <f t="shared" si="40"/>
        <v>0</v>
      </c>
      <c r="AT206">
        <f t="shared" si="41"/>
        <v>0</v>
      </c>
      <c r="AU206">
        <f t="shared" si="42"/>
        <v>0</v>
      </c>
      <c r="AV206">
        <f t="shared" si="43"/>
        <v>0</v>
      </c>
      <c r="AW206">
        <f t="shared" si="44"/>
        <v>0</v>
      </c>
    </row>
    <row r="207" spans="1:49" ht="15" customHeight="1">
      <c r="A207" s="232"/>
      <c r="B207" s="14"/>
      <c r="C207" s="213" t="s">
        <v>5039</v>
      </c>
      <c r="D207" s="469" t="str">
        <f>IF(CNGE_2025_M1_Secc12_Sub1!D51="","",CNGE_2025_M1_Secc12_Sub1!D51)</f>
        <v/>
      </c>
      <c r="E207" s="326"/>
      <c r="F207" s="326"/>
      <c r="G207" s="326"/>
      <c r="H207" s="326"/>
      <c r="I207" s="326"/>
      <c r="J207" s="327"/>
      <c r="K207" s="6"/>
      <c r="L207" s="6"/>
      <c r="M207" s="6"/>
      <c r="N207" s="6"/>
      <c r="O207" s="6"/>
      <c r="P207" s="6"/>
      <c r="Q207" s="6"/>
      <c r="R207" s="6"/>
      <c r="S207" s="6"/>
      <c r="T207" s="6"/>
      <c r="U207" s="6"/>
      <c r="V207" s="6"/>
      <c r="W207" s="6"/>
      <c r="X207" s="6"/>
      <c r="Y207" s="6"/>
      <c r="Z207" s="6"/>
      <c r="AA207" s="6"/>
      <c r="AB207" s="6"/>
      <c r="AC207" s="6"/>
      <c r="AD207" s="6"/>
      <c r="AG207">
        <f t="shared" si="30"/>
        <v>0</v>
      </c>
      <c r="AH207">
        <f t="shared" si="31"/>
        <v>0</v>
      </c>
      <c r="AI207">
        <f t="shared" si="32"/>
        <v>0</v>
      </c>
      <c r="AJ207">
        <f t="shared" si="33"/>
        <v>0</v>
      </c>
      <c r="AK207" s="228">
        <f t="shared" si="34"/>
        <v>0</v>
      </c>
      <c r="AL207" s="2">
        <f t="shared" si="35"/>
        <v>0</v>
      </c>
      <c r="AM207" s="3" t="str">
        <f>IF(AL207=0,"",
IF(SUM($AL$186:AL207)=1,AN207,
IF($AL$306&gt;SUM($AL$186:AL207),_xlfn.CONCAT(", ",AN207),
IF($AL$306=SUM($AL$186:AL207),_xlfn.CONCAT(" y ",AN207)))))</f>
        <v/>
      </c>
      <c r="AN207" s="214">
        <v>22</v>
      </c>
      <c r="AO207">
        <f t="shared" si="36"/>
        <v>0</v>
      </c>
      <c r="AP207">
        <f t="shared" si="37"/>
        <v>0</v>
      </c>
      <c r="AQ207">
        <f t="shared" si="38"/>
        <v>0</v>
      </c>
      <c r="AR207">
        <f t="shared" si="39"/>
        <v>0</v>
      </c>
      <c r="AS207">
        <f t="shared" si="40"/>
        <v>0</v>
      </c>
      <c r="AT207">
        <f t="shared" si="41"/>
        <v>0</v>
      </c>
      <c r="AU207">
        <f t="shared" si="42"/>
        <v>0</v>
      </c>
      <c r="AV207">
        <f t="shared" si="43"/>
        <v>0</v>
      </c>
      <c r="AW207">
        <f t="shared" si="44"/>
        <v>0</v>
      </c>
    </row>
    <row r="208" spans="1:49" ht="15" customHeight="1">
      <c r="A208" s="232"/>
      <c r="B208" s="14"/>
      <c r="C208" s="213" t="s">
        <v>5040</v>
      </c>
      <c r="D208" s="469" t="str">
        <f>IF(CNGE_2025_M1_Secc12_Sub1!D52="","",CNGE_2025_M1_Secc12_Sub1!D52)</f>
        <v/>
      </c>
      <c r="E208" s="326"/>
      <c r="F208" s="326"/>
      <c r="G208" s="326"/>
      <c r="H208" s="326"/>
      <c r="I208" s="326"/>
      <c r="J208" s="327"/>
      <c r="K208" s="6"/>
      <c r="L208" s="6"/>
      <c r="M208" s="6"/>
      <c r="N208" s="6"/>
      <c r="O208" s="6"/>
      <c r="P208" s="6"/>
      <c r="Q208" s="6"/>
      <c r="R208" s="6"/>
      <c r="S208" s="6"/>
      <c r="T208" s="6"/>
      <c r="U208" s="6"/>
      <c r="V208" s="6"/>
      <c r="W208" s="6"/>
      <c r="X208" s="6"/>
      <c r="Y208" s="6"/>
      <c r="Z208" s="6"/>
      <c r="AA208" s="6"/>
      <c r="AB208" s="6"/>
      <c r="AC208" s="6"/>
      <c r="AD208" s="6"/>
      <c r="AG208">
        <f t="shared" si="30"/>
        <v>0</v>
      </c>
      <c r="AH208">
        <f t="shared" si="31"/>
        <v>0</v>
      </c>
      <c r="AI208">
        <f t="shared" si="32"/>
        <v>0</v>
      </c>
      <c r="AJ208">
        <f t="shared" si="33"/>
        <v>0</v>
      </c>
      <c r="AK208" s="228">
        <f t="shared" si="34"/>
        <v>0</v>
      </c>
      <c r="AL208" s="2">
        <f t="shared" si="35"/>
        <v>0</v>
      </c>
      <c r="AM208" s="3" t="str">
        <f>IF(AL208=0,"",
IF(SUM($AL$186:AL208)=1,AN208,
IF($AL$306&gt;SUM($AL$186:AL208),_xlfn.CONCAT(", ",AN208),
IF($AL$306=SUM($AL$186:AL208),_xlfn.CONCAT(" y ",AN208)))))</f>
        <v/>
      </c>
      <c r="AN208" s="214">
        <v>23</v>
      </c>
      <c r="AO208">
        <f t="shared" si="36"/>
        <v>0</v>
      </c>
      <c r="AP208">
        <f t="shared" si="37"/>
        <v>0</v>
      </c>
      <c r="AQ208">
        <f t="shared" si="38"/>
        <v>0</v>
      </c>
      <c r="AR208">
        <f t="shared" si="39"/>
        <v>0</v>
      </c>
      <c r="AS208">
        <f t="shared" si="40"/>
        <v>0</v>
      </c>
      <c r="AT208">
        <f t="shared" si="41"/>
        <v>0</v>
      </c>
      <c r="AU208">
        <f t="shared" si="42"/>
        <v>0</v>
      </c>
      <c r="AV208">
        <f t="shared" si="43"/>
        <v>0</v>
      </c>
      <c r="AW208">
        <f t="shared" si="44"/>
        <v>0</v>
      </c>
    </row>
    <row r="209" spans="1:49" ht="15" customHeight="1">
      <c r="A209" s="232"/>
      <c r="B209" s="14"/>
      <c r="C209" s="213" t="s">
        <v>5041</v>
      </c>
      <c r="D209" s="469" t="str">
        <f>IF(CNGE_2025_M1_Secc12_Sub1!D53="","",CNGE_2025_M1_Secc12_Sub1!D53)</f>
        <v/>
      </c>
      <c r="E209" s="326"/>
      <c r="F209" s="326"/>
      <c r="G209" s="326"/>
      <c r="H209" s="326"/>
      <c r="I209" s="326"/>
      <c r="J209" s="327"/>
      <c r="K209" s="6"/>
      <c r="L209" s="6"/>
      <c r="M209" s="6"/>
      <c r="N209" s="6"/>
      <c r="O209" s="6"/>
      <c r="P209" s="6"/>
      <c r="Q209" s="6"/>
      <c r="R209" s="6"/>
      <c r="S209" s="6"/>
      <c r="T209" s="6"/>
      <c r="U209" s="6"/>
      <c r="V209" s="6"/>
      <c r="W209" s="6"/>
      <c r="X209" s="6"/>
      <c r="Y209" s="6"/>
      <c r="Z209" s="6"/>
      <c r="AA209" s="6"/>
      <c r="AB209" s="6"/>
      <c r="AC209" s="6"/>
      <c r="AD209" s="6"/>
      <c r="AG209">
        <f t="shared" si="30"/>
        <v>0</v>
      </c>
      <c r="AH209">
        <f t="shared" si="31"/>
        <v>0</v>
      </c>
      <c r="AI209">
        <f t="shared" si="32"/>
        <v>0</v>
      </c>
      <c r="AJ209">
        <f t="shared" si="33"/>
        <v>0</v>
      </c>
      <c r="AK209" s="228">
        <f t="shared" si="34"/>
        <v>0</v>
      </c>
      <c r="AL209" s="2">
        <f t="shared" si="35"/>
        <v>0</v>
      </c>
      <c r="AM209" s="3" t="str">
        <f>IF(AL209=0,"",
IF(SUM($AL$186:AL209)=1,AN209,
IF($AL$306&gt;SUM($AL$186:AL209),_xlfn.CONCAT(", ",AN209),
IF($AL$306=SUM($AL$186:AL209),_xlfn.CONCAT(" y ",AN209)))))</f>
        <v/>
      </c>
      <c r="AN209" s="214">
        <v>24</v>
      </c>
      <c r="AO209">
        <f t="shared" si="36"/>
        <v>0</v>
      </c>
      <c r="AP209">
        <f t="shared" si="37"/>
        <v>0</v>
      </c>
      <c r="AQ209">
        <f t="shared" si="38"/>
        <v>0</v>
      </c>
      <c r="AR209">
        <f t="shared" si="39"/>
        <v>0</v>
      </c>
      <c r="AS209">
        <f t="shared" si="40"/>
        <v>0</v>
      </c>
      <c r="AT209">
        <f t="shared" si="41"/>
        <v>0</v>
      </c>
      <c r="AU209">
        <f t="shared" si="42"/>
        <v>0</v>
      </c>
      <c r="AV209">
        <f t="shared" si="43"/>
        <v>0</v>
      </c>
      <c r="AW209">
        <f t="shared" si="44"/>
        <v>0</v>
      </c>
    </row>
    <row r="210" spans="1:49" ht="15" customHeight="1">
      <c r="A210" s="232"/>
      <c r="B210" s="14"/>
      <c r="C210" s="213" t="s">
        <v>5042</v>
      </c>
      <c r="D210" s="469" t="str">
        <f>IF(CNGE_2025_M1_Secc12_Sub1!D54="","",CNGE_2025_M1_Secc12_Sub1!D54)</f>
        <v/>
      </c>
      <c r="E210" s="326"/>
      <c r="F210" s="326"/>
      <c r="G210" s="326"/>
      <c r="H210" s="326"/>
      <c r="I210" s="326"/>
      <c r="J210" s="327"/>
      <c r="K210" s="6"/>
      <c r="L210" s="6"/>
      <c r="M210" s="6"/>
      <c r="N210" s="6"/>
      <c r="O210" s="6"/>
      <c r="P210" s="6"/>
      <c r="Q210" s="6"/>
      <c r="R210" s="6"/>
      <c r="S210" s="6"/>
      <c r="T210" s="6"/>
      <c r="U210" s="6"/>
      <c r="V210" s="6"/>
      <c r="W210" s="6"/>
      <c r="X210" s="6"/>
      <c r="Y210" s="6"/>
      <c r="Z210" s="6"/>
      <c r="AA210" s="6"/>
      <c r="AB210" s="6"/>
      <c r="AC210" s="6"/>
      <c r="AD210" s="6"/>
      <c r="AG210">
        <f t="shared" si="30"/>
        <v>0</v>
      </c>
      <c r="AH210">
        <f t="shared" si="31"/>
        <v>0</v>
      </c>
      <c r="AI210">
        <f t="shared" si="32"/>
        <v>0</v>
      </c>
      <c r="AJ210">
        <f t="shared" si="33"/>
        <v>0</v>
      </c>
      <c r="AK210" s="228">
        <f t="shared" si="34"/>
        <v>0</v>
      </c>
      <c r="AL210" s="2">
        <f t="shared" si="35"/>
        <v>0</v>
      </c>
      <c r="AM210" s="3" t="str">
        <f>IF(AL210=0,"",
IF(SUM($AL$186:AL210)=1,AN210,
IF($AL$306&gt;SUM($AL$186:AL210),_xlfn.CONCAT(", ",AN210),
IF($AL$306=SUM($AL$186:AL210),_xlfn.CONCAT(" y ",AN210)))))</f>
        <v/>
      </c>
      <c r="AN210" s="214">
        <v>25</v>
      </c>
      <c r="AO210">
        <f t="shared" si="36"/>
        <v>0</v>
      </c>
      <c r="AP210">
        <f t="shared" si="37"/>
        <v>0</v>
      </c>
      <c r="AQ210">
        <f t="shared" si="38"/>
        <v>0</v>
      </c>
      <c r="AR210">
        <f t="shared" si="39"/>
        <v>0</v>
      </c>
      <c r="AS210">
        <f t="shared" si="40"/>
        <v>0</v>
      </c>
      <c r="AT210">
        <f t="shared" si="41"/>
        <v>0</v>
      </c>
      <c r="AU210">
        <f t="shared" si="42"/>
        <v>0</v>
      </c>
      <c r="AV210">
        <f t="shared" si="43"/>
        <v>0</v>
      </c>
      <c r="AW210">
        <f t="shared" si="44"/>
        <v>0</v>
      </c>
    </row>
    <row r="211" spans="1:49" ht="15" customHeight="1">
      <c r="A211" s="232"/>
      <c r="B211" s="14"/>
      <c r="C211" s="213" t="s">
        <v>5043</v>
      </c>
      <c r="D211" s="469" t="str">
        <f>IF(CNGE_2025_M1_Secc12_Sub1!D55="","",CNGE_2025_M1_Secc12_Sub1!D55)</f>
        <v/>
      </c>
      <c r="E211" s="326"/>
      <c r="F211" s="326"/>
      <c r="G211" s="326"/>
      <c r="H211" s="326"/>
      <c r="I211" s="326"/>
      <c r="J211" s="327"/>
      <c r="K211" s="6"/>
      <c r="L211" s="6"/>
      <c r="M211" s="6"/>
      <c r="N211" s="6"/>
      <c r="O211" s="6"/>
      <c r="P211" s="6"/>
      <c r="Q211" s="6"/>
      <c r="R211" s="6"/>
      <c r="S211" s="6"/>
      <c r="T211" s="6"/>
      <c r="U211" s="6"/>
      <c r="V211" s="6"/>
      <c r="W211" s="6"/>
      <c r="X211" s="6"/>
      <c r="Y211" s="6"/>
      <c r="Z211" s="6"/>
      <c r="AA211" s="6"/>
      <c r="AB211" s="6"/>
      <c r="AC211" s="6"/>
      <c r="AD211" s="6"/>
      <c r="AG211">
        <f t="shared" si="30"/>
        <v>0</v>
      </c>
      <c r="AH211">
        <f t="shared" si="31"/>
        <v>0</v>
      </c>
      <c r="AI211">
        <f t="shared" si="32"/>
        <v>0</v>
      </c>
      <c r="AJ211">
        <f t="shared" si="33"/>
        <v>0</v>
      </c>
      <c r="AK211" s="228">
        <f t="shared" si="34"/>
        <v>0</v>
      </c>
      <c r="AL211" s="2">
        <f t="shared" si="35"/>
        <v>0</v>
      </c>
      <c r="AM211" s="3" t="str">
        <f>IF(AL211=0,"",
IF(SUM($AL$186:AL211)=1,AN211,
IF($AL$306&gt;SUM($AL$186:AL211),_xlfn.CONCAT(", ",AN211),
IF($AL$306=SUM($AL$186:AL211),_xlfn.CONCAT(" y ",AN211)))))</f>
        <v/>
      </c>
      <c r="AN211" s="214">
        <v>26</v>
      </c>
      <c r="AO211">
        <f t="shared" si="36"/>
        <v>0</v>
      </c>
      <c r="AP211">
        <f t="shared" si="37"/>
        <v>0</v>
      </c>
      <c r="AQ211">
        <f t="shared" si="38"/>
        <v>0</v>
      </c>
      <c r="AR211">
        <f t="shared" si="39"/>
        <v>0</v>
      </c>
      <c r="AS211">
        <f t="shared" si="40"/>
        <v>0</v>
      </c>
      <c r="AT211">
        <f t="shared" si="41"/>
        <v>0</v>
      </c>
      <c r="AU211">
        <f t="shared" si="42"/>
        <v>0</v>
      </c>
      <c r="AV211">
        <f t="shared" si="43"/>
        <v>0</v>
      </c>
      <c r="AW211">
        <f t="shared" si="44"/>
        <v>0</v>
      </c>
    </row>
    <row r="212" spans="1:49" ht="15" customHeight="1">
      <c r="A212" s="232"/>
      <c r="B212" s="14"/>
      <c r="C212" s="213" t="s">
        <v>5044</v>
      </c>
      <c r="D212" s="469" t="str">
        <f>IF(CNGE_2025_M1_Secc12_Sub1!D56="","",CNGE_2025_M1_Secc12_Sub1!D56)</f>
        <v/>
      </c>
      <c r="E212" s="326"/>
      <c r="F212" s="326"/>
      <c r="G212" s="326"/>
      <c r="H212" s="326"/>
      <c r="I212" s="326"/>
      <c r="J212" s="327"/>
      <c r="K212" s="6"/>
      <c r="L212" s="6"/>
      <c r="M212" s="6"/>
      <c r="N212" s="6"/>
      <c r="O212" s="6"/>
      <c r="P212" s="6"/>
      <c r="Q212" s="6"/>
      <c r="R212" s="6"/>
      <c r="S212" s="6"/>
      <c r="T212" s="6"/>
      <c r="U212" s="6"/>
      <c r="V212" s="6"/>
      <c r="W212" s="6"/>
      <c r="X212" s="6"/>
      <c r="Y212" s="6"/>
      <c r="Z212" s="6"/>
      <c r="AA212" s="6"/>
      <c r="AB212" s="6"/>
      <c r="AC212" s="6"/>
      <c r="AD212" s="6"/>
      <c r="AG212">
        <f t="shared" si="30"/>
        <v>0</v>
      </c>
      <c r="AH212">
        <f t="shared" si="31"/>
        <v>0</v>
      </c>
      <c r="AI212">
        <f t="shared" si="32"/>
        <v>0</v>
      </c>
      <c r="AJ212">
        <f t="shared" si="33"/>
        <v>0</v>
      </c>
      <c r="AK212" s="228">
        <f t="shared" si="34"/>
        <v>0</v>
      </c>
      <c r="AL212" s="2">
        <f t="shared" si="35"/>
        <v>0</v>
      </c>
      <c r="AM212" s="3" t="str">
        <f>IF(AL212=0,"",
IF(SUM($AL$186:AL212)=1,AN212,
IF($AL$306&gt;SUM($AL$186:AL212),_xlfn.CONCAT(", ",AN212),
IF($AL$306=SUM($AL$186:AL212),_xlfn.CONCAT(" y ",AN212)))))</f>
        <v/>
      </c>
      <c r="AN212" s="214">
        <v>27</v>
      </c>
      <c r="AO212">
        <f t="shared" si="36"/>
        <v>0</v>
      </c>
      <c r="AP212">
        <f t="shared" si="37"/>
        <v>0</v>
      </c>
      <c r="AQ212">
        <f t="shared" si="38"/>
        <v>0</v>
      </c>
      <c r="AR212">
        <f t="shared" si="39"/>
        <v>0</v>
      </c>
      <c r="AS212">
        <f t="shared" si="40"/>
        <v>0</v>
      </c>
      <c r="AT212">
        <f t="shared" si="41"/>
        <v>0</v>
      </c>
      <c r="AU212">
        <f t="shared" si="42"/>
        <v>0</v>
      </c>
      <c r="AV212">
        <f t="shared" si="43"/>
        <v>0</v>
      </c>
      <c r="AW212">
        <f t="shared" si="44"/>
        <v>0</v>
      </c>
    </row>
    <row r="213" spans="1:49" ht="15" customHeight="1">
      <c r="A213" s="232"/>
      <c r="B213" s="14"/>
      <c r="C213" s="213" t="s">
        <v>5045</v>
      </c>
      <c r="D213" s="469" t="str">
        <f>IF(CNGE_2025_M1_Secc12_Sub1!D57="","",CNGE_2025_M1_Secc12_Sub1!D57)</f>
        <v/>
      </c>
      <c r="E213" s="326"/>
      <c r="F213" s="326"/>
      <c r="G213" s="326"/>
      <c r="H213" s="326"/>
      <c r="I213" s="326"/>
      <c r="J213" s="327"/>
      <c r="K213" s="6"/>
      <c r="L213" s="6"/>
      <c r="M213" s="6"/>
      <c r="N213" s="6"/>
      <c r="O213" s="6"/>
      <c r="P213" s="6"/>
      <c r="Q213" s="6"/>
      <c r="R213" s="6"/>
      <c r="S213" s="6"/>
      <c r="T213" s="6"/>
      <c r="U213" s="6"/>
      <c r="V213" s="6"/>
      <c r="W213" s="6"/>
      <c r="X213" s="6"/>
      <c r="Y213" s="6"/>
      <c r="Z213" s="6"/>
      <c r="AA213" s="6"/>
      <c r="AB213" s="6"/>
      <c r="AC213" s="6"/>
      <c r="AD213" s="6"/>
      <c r="AG213">
        <f t="shared" si="30"/>
        <v>0</v>
      </c>
      <c r="AH213">
        <f t="shared" si="31"/>
        <v>0</v>
      </c>
      <c r="AI213">
        <f t="shared" si="32"/>
        <v>0</v>
      </c>
      <c r="AJ213">
        <f t="shared" si="33"/>
        <v>0</v>
      </c>
      <c r="AK213" s="228">
        <f t="shared" si="34"/>
        <v>0</v>
      </c>
      <c r="AL213" s="2">
        <f t="shared" si="35"/>
        <v>0</v>
      </c>
      <c r="AM213" s="3" t="str">
        <f>IF(AL213=0,"",
IF(SUM($AL$186:AL213)=1,AN213,
IF($AL$306&gt;SUM($AL$186:AL213),_xlfn.CONCAT(", ",AN213),
IF($AL$306=SUM($AL$186:AL213),_xlfn.CONCAT(" y ",AN213)))))</f>
        <v/>
      </c>
      <c r="AN213" s="214">
        <v>28</v>
      </c>
      <c r="AO213">
        <f t="shared" si="36"/>
        <v>0</v>
      </c>
      <c r="AP213">
        <f t="shared" si="37"/>
        <v>0</v>
      </c>
      <c r="AQ213">
        <f t="shared" si="38"/>
        <v>0</v>
      </c>
      <c r="AR213">
        <f t="shared" si="39"/>
        <v>0</v>
      </c>
      <c r="AS213">
        <f t="shared" si="40"/>
        <v>0</v>
      </c>
      <c r="AT213">
        <f t="shared" si="41"/>
        <v>0</v>
      </c>
      <c r="AU213">
        <f t="shared" si="42"/>
        <v>0</v>
      </c>
      <c r="AV213">
        <f t="shared" si="43"/>
        <v>0</v>
      </c>
      <c r="AW213">
        <f t="shared" si="44"/>
        <v>0</v>
      </c>
    </row>
    <row r="214" spans="1:49" ht="15" customHeight="1">
      <c r="A214" s="232"/>
      <c r="B214" s="14"/>
      <c r="C214" s="213" t="s">
        <v>5046</v>
      </c>
      <c r="D214" s="469" t="str">
        <f>IF(CNGE_2025_M1_Secc12_Sub1!D58="","",CNGE_2025_M1_Secc12_Sub1!D58)</f>
        <v/>
      </c>
      <c r="E214" s="326"/>
      <c r="F214" s="326"/>
      <c r="G214" s="326"/>
      <c r="H214" s="326"/>
      <c r="I214" s="326"/>
      <c r="J214" s="327"/>
      <c r="K214" s="6"/>
      <c r="L214" s="6"/>
      <c r="M214" s="6"/>
      <c r="N214" s="6"/>
      <c r="O214" s="6"/>
      <c r="P214" s="6"/>
      <c r="Q214" s="6"/>
      <c r="R214" s="6"/>
      <c r="S214" s="6"/>
      <c r="T214" s="6"/>
      <c r="U214" s="6"/>
      <c r="V214" s="6"/>
      <c r="W214" s="6"/>
      <c r="X214" s="6"/>
      <c r="Y214" s="6"/>
      <c r="Z214" s="6"/>
      <c r="AA214" s="6"/>
      <c r="AB214" s="6"/>
      <c r="AC214" s="6"/>
      <c r="AD214" s="6"/>
      <c r="AG214">
        <f t="shared" si="30"/>
        <v>0</v>
      </c>
      <c r="AH214">
        <f t="shared" si="31"/>
        <v>0</v>
      </c>
      <c r="AI214">
        <f t="shared" si="32"/>
        <v>0</v>
      </c>
      <c r="AJ214">
        <f t="shared" si="33"/>
        <v>0</v>
      </c>
      <c r="AK214" s="228">
        <f t="shared" si="34"/>
        <v>0</v>
      </c>
      <c r="AL214" s="2">
        <f t="shared" si="35"/>
        <v>0</v>
      </c>
      <c r="AM214" s="3" t="str">
        <f>IF(AL214=0,"",
IF(SUM($AL$186:AL214)=1,AN214,
IF($AL$306&gt;SUM($AL$186:AL214),_xlfn.CONCAT(", ",AN214),
IF($AL$306=SUM($AL$186:AL214),_xlfn.CONCAT(" y ",AN214)))))</f>
        <v/>
      </c>
      <c r="AN214" s="214">
        <v>29</v>
      </c>
      <c r="AO214">
        <f t="shared" si="36"/>
        <v>0</v>
      </c>
      <c r="AP214">
        <f t="shared" si="37"/>
        <v>0</v>
      </c>
      <c r="AQ214">
        <f t="shared" si="38"/>
        <v>0</v>
      </c>
      <c r="AR214">
        <f t="shared" si="39"/>
        <v>0</v>
      </c>
      <c r="AS214">
        <f t="shared" si="40"/>
        <v>0</v>
      </c>
      <c r="AT214">
        <f t="shared" si="41"/>
        <v>0</v>
      </c>
      <c r="AU214">
        <f t="shared" si="42"/>
        <v>0</v>
      </c>
      <c r="AV214">
        <f t="shared" si="43"/>
        <v>0</v>
      </c>
      <c r="AW214">
        <f t="shared" si="44"/>
        <v>0</v>
      </c>
    </row>
    <row r="215" spans="1:49" ht="15" customHeight="1">
      <c r="A215" s="232"/>
      <c r="B215" s="14"/>
      <c r="C215" s="213" t="s">
        <v>5047</v>
      </c>
      <c r="D215" s="469" t="str">
        <f>IF(CNGE_2025_M1_Secc12_Sub1!D59="","",CNGE_2025_M1_Secc12_Sub1!D59)</f>
        <v/>
      </c>
      <c r="E215" s="326"/>
      <c r="F215" s="326"/>
      <c r="G215" s="326"/>
      <c r="H215" s="326"/>
      <c r="I215" s="326"/>
      <c r="J215" s="327"/>
      <c r="K215" s="6"/>
      <c r="L215" s="6"/>
      <c r="M215" s="6"/>
      <c r="N215" s="6"/>
      <c r="O215" s="6"/>
      <c r="P215" s="6"/>
      <c r="Q215" s="6"/>
      <c r="R215" s="6"/>
      <c r="S215" s="6"/>
      <c r="T215" s="6"/>
      <c r="U215" s="6"/>
      <c r="V215" s="6"/>
      <c r="W215" s="6"/>
      <c r="X215" s="6"/>
      <c r="Y215" s="6"/>
      <c r="Z215" s="6"/>
      <c r="AA215" s="6"/>
      <c r="AB215" s="6"/>
      <c r="AC215" s="6"/>
      <c r="AD215" s="6"/>
      <c r="AG215">
        <f t="shared" si="30"/>
        <v>0</v>
      </c>
      <c r="AH215">
        <f t="shared" si="31"/>
        <v>0</v>
      </c>
      <c r="AI215">
        <f t="shared" si="32"/>
        <v>0</v>
      </c>
      <c r="AJ215">
        <f t="shared" si="33"/>
        <v>0</v>
      </c>
      <c r="AK215" s="228">
        <f t="shared" si="34"/>
        <v>0</v>
      </c>
      <c r="AL215" s="2">
        <f t="shared" si="35"/>
        <v>0</v>
      </c>
      <c r="AM215" s="3" t="str">
        <f>IF(AL215=0,"",
IF(SUM($AL$186:AL215)=1,AN215,
IF($AL$306&gt;SUM($AL$186:AL215),_xlfn.CONCAT(", ",AN215),
IF($AL$306=SUM($AL$186:AL215),_xlfn.CONCAT(" y ",AN215)))))</f>
        <v/>
      </c>
      <c r="AN215" s="214">
        <v>30</v>
      </c>
      <c r="AO215">
        <f t="shared" si="36"/>
        <v>0</v>
      </c>
      <c r="AP215">
        <f t="shared" si="37"/>
        <v>0</v>
      </c>
      <c r="AQ215">
        <f t="shared" si="38"/>
        <v>0</v>
      </c>
      <c r="AR215">
        <f t="shared" si="39"/>
        <v>0</v>
      </c>
      <c r="AS215">
        <f t="shared" si="40"/>
        <v>0</v>
      </c>
      <c r="AT215">
        <f t="shared" si="41"/>
        <v>0</v>
      </c>
      <c r="AU215">
        <f t="shared" si="42"/>
        <v>0</v>
      </c>
      <c r="AV215">
        <f t="shared" si="43"/>
        <v>0</v>
      </c>
      <c r="AW215">
        <f t="shared" si="44"/>
        <v>0</v>
      </c>
    </row>
    <row r="216" spans="1:49" ht="15" customHeight="1">
      <c r="A216" s="232"/>
      <c r="B216" s="14"/>
      <c r="C216" s="213" t="s">
        <v>5048</v>
      </c>
      <c r="D216" s="469" t="str">
        <f>IF(CNGE_2025_M1_Secc12_Sub1!D60="","",CNGE_2025_M1_Secc12_Sub1!D60)</f>
        <v/>
      </c>
      <c r="E216" s="326"/>
      <c r="F216" s="326"/>
      <c r="G216" s="326"/>
      <c r="H216" s="326"/>
      <c r="I216" s="326"/>
      <c r="J216" s="327"/>
      <c r="K216" s="6"/>
      <c r="L216" s="6"/>
      <c r="M216" s="6"/>
      <c r="N216" s="6"/>
      <c r="O216" s="6"/>
      <c r="P216" s="6"/>
      <c r="Q216" s="6"/>
      <c r="R216" s="6"/>
      <c r="S216" s="6"/>
      <c r="T216" s="6"/>
      <c r="U216" s="6"/>
      <c r="V216" s="6"/>
      <c r="W216" s="6"/>
      <c r="X216" s="6"/>
      <c r="Y216" s="6"/>
      <c r="Z216" s="6"/>
      <c r="AA216" s="6"/>
      <c r="AB216" s="6"/>
      <c r="AC216" s="6"/>
      <c r="AD216" s="6"/>
      <c r="AG216">
        <f t="shared" si="30"/>
        <v>0</v>
      </c>
      <c r="AH216">
        <f t="shared" si="31"/>
        <v>0</v>
      </c>
      <c r="AI216">
        <f t="shared" si="32"/>
        <v>0</v>
      </c>
      <c r="AJ216">
        <f t="shared" si="33"/>
        <v>0</v>
      </c>
      <c r="AK216" s="228">
        <f t="shared" si="34"/>
        <v>0</v>
      </c>
      <c r="AL216" s="2">
        <f t="shared" si="35"/>
        <v>0</v>
      </c>
      <c r="AM216" s="3" t="str">
        <f>IF(AL216=0,"",
IF(SUM($AL$186:AL216)=1,AN216,
IF($AL$306&gt;SUM($AL$186:AL216),_xlfn.CONCAT(", ",AN216),
IF($AL$306=SUM($AL$186:AL216),_xlfn.CONCAT(" y ",AN216)))))</f>
        <v/>
      </c>
      <c r="AN216" s="214">
        <v>31</v>
      </c>
      <c r="AO216">
        <f t="shared" si="36"/>
        <v>0</v>
      </c>
      <c r="AP216">
        <f t="shared" si="37"/>
        <v>0</v>
      </c>
      <c r="AQ216">
        <f t="shared" si="38"/>
        <v>0</v>
      </c>
      <c r="AR216">
        <f t="shared" si="39"/>
        <v>0</v>
      </c>
      <c r="AS216">
        <f t="shared" si="40"/>
        <v>0</v>
      </c>
      <c r="AT216">
        <f t="shared" si="41"/>
        <v>0</v>
      </c>
      <c r="AU216">
        <f t="shared" si="42"/>
        <v>0</v>
      </c>
      <c r="AV216">
        <f t="shared" si="43"/>
        <v>0</v>
      </c>
      <c r="AW216">
        <f t="shared" si="44"/>
        <v>0</v>
      </c>
    </row>
    <row r="217" spans="1:49" ht="15" customHeight="1">
      <c r="A217" s="232"/>
      <c r="B217" s="14"/>
      <c r="C217" s="213" t="s">
        <v>5049</v>
      </c>
      <c r="D217" s="469" t="str">
        <f>IF(CNGE_2025_M1_Secc12_Sub1!D61="","",CNGE_2025_M1_Secc12_Sub1!D61)</f>
        <v/>
      </c>
      <c r="E217" s="326"/>
      <c r="F217" s="326"/>
      <c r="G217" s="326"/>
      <c r="H217" s="326"/>
      <c r="I217" s="326"/>
      <c r="J217" s="327"/>
      <c r="K217" s="6"/>
      <c r="L217" s="6"/>
      <c r="M217" s="6"/>
      <c r="N217" s="6"/>
      <c r="O217" s="6"/>
      <c r="P217" s="6"/>
      <c r="Q217" s="6"/>
      <c r="R217" s="6"/>
      <c r="S217" s="6"/>
      <c r="T217" s="6"/>
      <c r="U217" s="6"/>
      <c r="V217" s="6"/>
      <c r="W217" s="6"/>
      <c r="X217" s="6"/>
      <c r="Y217" s="6"/>
      <c r="Z217" s="6"/>
      <c r="AA217" s="6"/>
      <c r="AB217" s="6"/>
      <c r="AC217" s="6"/>
      <c r="AD217" s="6"/>
      <c r="AG217">
        <f t="shared" si="30"/>
        <v>0</v>
      </c>
      <c r="AH217">
        <f t="shared" si="31"/>
        <v>0</v>
      </c>
      <c r="AI217">
        <f t="shared" si="32"/>
        <v>0</v>
      </c>
      <c r="AJ217">
        <f t="shared" si="33"/>
        <v>0</v>
      </c>
      <c r="AK217" s="228">
        <f t="shared" si="34"/>
        <v>0</v>
      </c>
      <c r="AL217" s="2">
        <f t="shared" si="35"/>
        <v>0</v>
      </c>
      <c r="AM217" s="3" t="str">
        <f>IF(AL217=0,"",
IF(SUM($AL$186:AL217)=1,AN217,
IF($AL$306&gt;SUM($AL$186:AL217),_xlfn.CONCAT(", ",AN217),
IF($AL$306=SUM($AL$186:AL217),_xlfn.CONCAT(" y ",AN217)))))</f>
        <v/>
      </c>
      <c r="AN217" s="214">
        <v>32</v>
      </c>
      <c r="AO217">
        <f t="shared" si="36"/>
        <v>0</v>
      </c>
      <c r="AP217">
        <f t="shared" si="37"/>
        <v>0</v>
      </c>
      <c r="AQ217">
        <f t="shared" si="38"/>
        <v>0</v>
      </c>
      <c r="AR217">
        <f t="shared" si="39"/>
        <v>0</v>
      </c>
      <c r="AS217">
        <f t="shared" si="40"/>
        <v>0</v>
      </c>
      <c r="AT217">
        <f t="shared" si="41"/>
        <v>0</v>
      </c>
      <c r="AU217">
        <f t="shared" si="42"/>
        <v>0</v>
      </c>
      <c r="AV217">
        <f t="shared" si="43"/>
        <v>0</v>
      </c>
      <c r="AW217">
        <f t="shared" si="44"/>
        <v>0</v>
      </c>
    </row>
    <row r="218" spans="1:49" ht="15" customHeight="1">
      <c r="A218" s="232"/>
      <c r="B218" s="14"/>
      <c r="C218" s="213" t="s">
        <v>5050</v>
      </c>
      <c r="D218" s="469" t="str">
        <f>IF(CNGE_2025_M1_Secc12_Sub1!D62="","",CNGE_2025_M1_Secc12_Sub1!D62)</f>
        <v/>
      </c>
      <c r="E218" s="326"/>
      <c r="F218" s="326"/>
      <c r="G218" s="326"/>
      <c r="H218" s="326"/>
      <c r="I218" s="326"/>
      <c r="J218" s="327"/>
      <c r="K218" s="6"/>
      <c r="L218" s="6"/>
      <c r="M218" s="6"/>
      <c r="N218" s="6"/>
      <c r="O218" s="6"/>
      <c r="P218" s="6"/>
      <c r="Q218" s="6"/>
      <c r="R218" s="6"/>
      <c r="S218" s="6"/>
      <c r="T218" s="6"/>
      <c r="U218" s="6"/>
      <c r="V218" s="6"/>
      <c r="W218" s="6"/>
      <c r="X218" s="6"/>
      <c r="Y218" s="6"/>
      <c r="Z218" s="6"/>
      <c r="AA218" s="6"/>
      <c r="AB218" s="6"/>
      <c r="AC218" s="6"/>
      <c r="AD218" s="6"/>
      <c r="AG218">
        <f t="shared" si="30"/>
        <v>0</v>
      </c>
      <c r="AH218">
        <f t="shared" si="31"/>
        <v>0</v>
      </c>
      <c r="AI218">
        <f t="shared" si="32"/>
        <v>0</v>
      </c>
      <c r="AJ218">
        <f t="shared" si="33"/>
        <v>0</v>
      </c>
      <c r="AK218" s="228">
        <f t="shared" si="34"/>
        <v>0</v>
      </c>
      <c r="AL218" s="2">
        <f t="shared" si="35"/>
        <v>0</v>
      </c>
      <c r="AM218" s="3" t="str">
        <f>IF(AL218=0,"",
IF(SUM($AL$186:AL218)=1,AN218,
IF($AL$306&gt;SUM($AL$186:AL218),_xlfn.CONCAT(", ",AN218),
IF($AL$306=SUM($AL$186:AL218),_xlfn.CONCAT(" y ",AN218)))))</f>
        <v/>
      </c>
      <c r="AN218" s="214">
        <v>33</v>
      </c>
      <c r="AO218">
        <f t="shared" si="36"/>
        <v>0</v>
      </c>
      <c r="AP218">
        <f t="shared" si="37"/>
        <v>0</v>
      </c>
      <c r="AQ218">
        <f t="shared" si="38"/>
        <v>0</v>
      </c>
      <c r="AR218">
        <f t="shared" si="39"/>
        <v>0</v>
      </c>
      <c r="AS218">
        <f t="shared" si="40"/>
        <v>0</v>
      </c>
      <c r="AT218">
        <f t="shared" si="41"/>
        <v>0</v>
      </c>
      <c r="AU218">
        <f t="shared" si="42"/>
        <v>0</v>
      </c>
      <c r="AV218">
        <f t="shared" si="43"/>
        <v>0</v>
      </c>
      <c r="AW218">
        <f t="shared" si="44"/>
        <v>0</v>
      </c>
    </row>
    <row r="219" spans="1:49" ht="15" customHeight="1">
      <c r="A219" s="232"/>
      <c r="B219" s="14"/>
      <c r="C219" s="213" t="s">
        <v>5051</v>
      </c>
      <c r="D219" s="469" t="str">
        <f>IF(CNGE_2025_M1_Secc12_Sub1!D63="","",CNGE_2025_M1_Secc12_Sub1!D63)</f>
        <v/>
      </c>
      <c r="E219" s="326"/>
      <c r="F219" s="326"/>
      <c r="G219" s="326"/>
      <c r="H219" s="326"/>
      <c r="I219" s="326"/>
      <c r="J219" s="327"/>
      <c r="K219" s="6"/>
      <c r="L219" s="6"/>
      <c r="M219" s="6"/>
      <c r="N219" s="6"/>
      <c r="O219" s="6"/>
      <c r="P219" s="6"/>
      <c r="Q219" s="6"/>
      <c r="R219" s="6"/>
      <c r="S219" s="6"/>
      <c r="T219" s="6"/>
      <c r="U219" s="6"/>
      <c r="V219" s="6"/>
      <c r="W219" s="6"/>
      <c r="X219" s="6"/>
      <c r="Y219" s="6"/>
      <c r="Z219" s="6"/>
      <c r="AA219" s="6"/>
      <c r="AB219" s="6"/>
      <c r="AC219" s="6"/>
      <c r="AD219" s="6"/>
      <c r="AG219">
        <f t="shared" si="30"/>
        <v>0</v>
      </c>
      <c r="AH219">
        <f t="shared" si="31"/>
        <v>0</v>
      </c>
      <c r="AI219">
        <f t="shared" si="32"/>
        <v>0</v>
      </c>
      <c r="AJ219">
        <f t="shared" si="33"/>
        <v>0</v>
      </c>
      <c r="AK219" s="228">
        <f t="shared" si="34"/>
        <v>0</v>
      </c>
      <c r="AL219" s="2">
        <f t="shared" si="35"/>
        <v>0</v>
      </c>
      <c r="AM219" s="3" t="str">
        <f>IF(AL219=0,"",
IF(SUM($AL$186:AL219)=1,AN219,
IF($AL$306&gt;SUM($AL$186:AL219),_xlfn.CONCAT(", ",AN219),
IF($AL$306=SUM($AL$186:AL219),_xlfn.CONCAT(" y ",AN219)))))</f>
        <v/>
      </c>
      <c r="AN219" s="214">
        <v>34</v>
      </c>
      <c r="AO219">
        <f t="shared" si="36"/>
        <v>0</v>
      </c>
      <c r="AP219">
        <f t="shared" si="37"/>
        <v>0</v>
      </c>
      <c r="AQ219">
        <f t="shared" si="38"/>
        <v>0</v>
      </c>
      <c r="AR219">
        <f t="shared" si="39"/>
        <v>0</v>
      </c>
      <c r="AS219">
        <f t="shared" si="40"/>
        <v>0</v>
      </c>
      <c r="AT219">
        <f t="shared" si="41"/>
        <v>0</v>
      </c>
      <c r="AU219">
        <f t="shared" si="42"/>
        <v>0</v>
      </c>
      <c r="AV219">
        <f t="shared" si="43"/>
        <v>0</v>
      </c>
      <c r="AW219">
        <f t="shared" si="44"/>
        <v>0</v>
      </c>
    </row>
    <row r="220" spans="1:49" ht="15" customHeight="1">
      <c r="A220" s="232"/>
      <c r="B220" s="14"/>
      <c r="C220" s="213" t="s">
        <v>5052</v>
      </c>
      <c r="D220" s="469" t="str">
        <f>IF(CNGE_2025_M1_Secc12_Sub1!D64="","",CNGE_2025_M1_Secc12_Sub1!D64)</f>
        <v/>
      </c>
      <c r="E220" s="326"/>
      <c r="F220" s="326"/>
      <c r="G220" s="326"/>
      <c r="H220" s="326"/>
      <c r="I220" s="326"/>
      <c r="J220" s="327"/>
      <c r="K220" s="6"/>
      <c r="L220" s="6"/>
      <c r="M220" s="6"/>
      <c r="N220" s="6"/>
      <c r="O220" s="6"/>
      <c r="P220" s="6"/>
      <c r="Q220" s="6"/>
      <c r="R220" s="6"/>
      <c r="S220" s="6"/>
      <c r="T220" s="6"/>
      <c r="U220" s="6"/>
      <c r="V220" s="6"/>
      <c r="W220" s="6"/>
      <c r="X220" s="6"/>
      <c r="Y220" s="6"/>
      <c r="Z220" s="6"/>
      <c r="AA220" s="6"/>
      <c r="AB220" s="6"/>
      <c r="AC220" s="6"/>
      <c r="AD220" s="6"/>
      <c r="AG220">
        <f t="shared" si="30"/>
        <v>0</v>
      </c>
      <c r="AH220">
        <f t="shared" si="31"/>
        <v>0</v>
      </c>
      <c r="AI220">
        <f t="shared" si="32"/>
        <v>0</v>
      </c>
      <c r="AJ220">
        <f t="shared" si="33"/>
        <v>0</v>
      </c>
      <c r="AK220" s="228">
        <f t="shared" si="34"/>
        <v>0</v>
      </c>
      <c r="AL220" s="2">
        <f t="shared" si="35"/>
        <v>0</v>
      </c>
      <c r="AM220" s="3" t="str">
        <f>IF(AL220=0,"",
IF(SUM($AL$186:AL220)=1,AN220,
IF($AL$306&gt;SUM($AL$186:AL220),_xlfn.CONCAT(", ",AN220),
IF($AL$306=SUM($AL$186:AL220),_xlfn.CONCAT(" y ",AN220)))))</f>
        <v/>
      </c>
      <c r="AN220" s="214">
        <v>35</v>
      </c>
      <c r="AO220">
        <f t="shared" si="36"/>
        <v>0</v>
      </c>
      <c r="AP220">
        <f t="shared" si="37"/>
        <v>0</v>
      </c>
      <c r="AQ220">
        <f t="shared" si="38"/>
        <v>0</v>
      </c>
      <c r="AR220">
        <f t="shared" si="39"/>
        <v>0</v>
      </c>
      <c r="AS220">
        <f t="shared" si="40"/>
        <v>0</v>
      </c>
      <c r="AT220">
        <f t="shared" si="41"/>
        <v>0</v>
      </c>
      <c r="AU220">
        <f t="shared" si="42"/>
        <v>0</v>
      </c>
      <c r="AV220">
        <f t="shared" si="43"/>
        <v>0</v>
      </c>
      <c r="AW220">
        <f t="shared" si="44"/>
        <v>0</v>
      </c>
    </row>
    <row r="221" spans="1:49" ht="15" customHeight="1">
      <c r="A221" s="232"/>
      <c r="B221" s="14"/>
      <c r="C221" s="213" t="s">
        <v>5082</v>
      </c>
      <c r="D221" s="469" t="str">
        <f>IF(CNGE_2025_M1_Secc12_Sub1!D65="","",CNGE_2025_M1_Secc12_Sub1!D65)</f>
        <v/>
      </c>
      <c r="E221" s="326"/>
      <c r="F221" s="326"/>
      <c r="G221" s="326"/>
      <c r="H221" s="326"/>
      <c r="I221" s="326"/>
      <c r="J221" s="327"/>
      <c r="K221" s="6"/>
      <c r="L221" s="6"/>
      <c r="M221" s="6"/>
      <c r="N221" s="6"/>
      <c r="O221" s="6"/>
      <c r="P221" s="6"/>
      <c r="Q221" s="6"/>
      <c r="R221" s="6"/>
      <c r="S221" s="6"/>
      <c r="T221" s="6"/>
      <c r="U221" s="6"/>
      <c r="V221" s="6"/>
      <c r="W221" s="6"/>
      <c r="X221" s="6"/>
      <c r="Y221" s="6"/>
      <c r="Z221" s="6"/>
      <c r="AA221" s="6"/>
      <c r="AB221" s="6"/>
      <c r="AC221" s="6"/>
      <c r="AD221" s="6"/>
      <c r="AG221">
        <f t="shared" si="30"/>
        <v>0</v>
      </c>
      <c r="AH221">
        <f t="shared" si="31"/>
        <v>0</v>
      </c>
      <c r="AI221">
        <f t="shared" si="32"/>
        <v>0</v>
      </c>
      <c r="AJ221">
        <f t="shared" si="33"/>
        <v>0</v>
      </c>
      <c r="AK221" s="228">
        <f t="shared" si="34"/>
        <v>0</v>
      </c>
      <c r="AL221" s="2">
        <f t="shared" si="35"/>
        <v>0</v>
      </c>
      <c r="AM221" s="3" t="str">
        <f>IF(AL221=0,"",
IF(SUM($AL$186:AL221)=1,AN221,
IF($AL$306&gt;SUM($AL$186:AL221),_xlfn.CONCAT(", ",AN221),
IF($AL$306=SUM($AL$186:AL221),_xlfn.CONCAT(" y ",AN221)))))</f>
        <v/>
      </c>
      <c r="AN221" s="214">
        <v>36</v>
      </c>
      <c r="AO221">
        <f t="shared" si="36"/>
        <v>0</v>
      </c>
      <c r="AP221">
        <f t="shared" si="37"/>
        <v>0</v>
      </c>
      <c r="AQ221">
        <f t="shared" si="38"/>
        <v>0</v>
      </c>
      <c r="AR221">
        <f t="shared" si="39"/>
        <v>0</v>
      </c>
      <c r="AS221">
        <f t="shared" si="40"/>
        <v>0</v>
      </c>
      <c r="AT221">
        <f t="shared" si="41"/>
        <v>0</v>
      </c>
      <c r="AU221">
        <f t="shared" si="42"/>
        <v>0</v>
      </c>
      <c r="AV221">
        <f t="shared" si="43"/>
        <v>0</v>
      </c>
      <c r="AW221">
        <f t="shared" si="44"/>
        <v>0</v>
      </c>
    </row>
    <row r="222" spans="1:49" ht="15" customHeight="1">
      <c r="A222" s="232"/>
      <c r="B222" s="14"/>
      <c r="C222" s="213" t="s">
        <v>5083</v>
      </c>
      <c r="D222" s="469" t="str">
        <f>IF(CNGE_2025_M1_Secc12_Sub1!D66="","",CNGE_2025_M1_Secc12_Sub1!D66)</f>
        <v/>
      </c>
      <c r="E222" s="326"/>
      <c r="F222" s="326"/>
      <c r="G222" s="326"/>
      <c r="H222" s="326"/>
      <c r="I222" s="326"/>
      <c r="J222" s="327"/>
      <c r="K222" s="6"/>
      <c r="L222" s="6"/>
      <c r="M222" s="6"/>
      <c r="N222" s="6"/>
      <c r="O222" s="6"/>
      <c r="P222" s="6"/>
      <c r="Q222" s="6"/>
      <c r="R222" s="6"/>
      <c r="S222" s="6"/>
      <c r="T222" s="6"/>
      <c r="U222" s="6"/>
      <c r="V222" s="6"/>
      <c r="W222" s="6"/>
      <c r="X222" s="6"/>
      <c r="Y222" s="6"/>
      <c r="Z222" s="6"/>
      <c r="AA222" s="6"/>
      <c r="AB222" s="6"/>
      <c r="AC222" s="6"/>
      <c r="AD222" s="6"/>
      <c r="AG222">
        <f t="shared" si="30"/>
        <v>0</v>
      </c>
      <c r="AH222">
        <f t="shared" si="31"/>
        <v>0</v>
      </c>
      <c r="AI222">
        <f t="shared" si="32"/>
        <v>0</v>
      </c>
      <c r="AJ222">
        <f t="shared" si="33"/>
        <v>0</v>
      </c>
      <c r="AK222" s="228">
        <f t="shared" si="34"/>
        <v>0</v>
      </c>
      <c r="AL222" s="2">
        <f t="shared" si="35"/>
        <v>0</v>
      </c>
      <c r="AM222" s="3" t="str">
        <f>IF(AL222=0,"",
IF(SUM($AL$186:AL222)=1,AN222,
IF($AL$306&gt;SUM($AL$186:AL222),_xlfn.CONCAT(", ",AN222),
IF($AL$306=SUM($AL$186:AL222),_xlfn.CONCAT(" y ",AN222)))))</f>
        <v/>
      </c>
      <c r="AN222" s="214">
        <v>37</v>
      </c>
      <c r="AO222">
        <f t="shared" si="36"/>
        <v>0</v>
      </c>
      <c r="AP222">
        <f t="shared" si="37"/>
        <v>0</v>
      </c>
      <c r="AQ222">
        <f t="shared" si="38"/>
        <v>0</v>
      </c>
      <c r="AR222">
        <f t="shared" si="39"/>
        <v>0</v>
      </c>
      <c r="AS222">
        <f t="shared" si="40"/>
        <v>0</v>
      </c>
      <c r="AT222">
        <f t="shared" si="41"/>
        <v>0</v>
      </c>
      <c r="AU222">
        <f t="shared" si="42"/>
        <v>0</v>
      </c>
      <c r="AV222">
        <f t="shared" si="43"/>
        <v>0</v>
      </c>
      <c r="AW222">
        <f t="shared" si="44"/>
        <v>0</v>
      </c>
    </row>
    <row r="223" spans="1:49" ht="15" customHeight="1">
      <c r="A223" s="232"/>
      <c r="B223" s="14"/>
      <c r="C223" s="213" t="s">
        <v>5084</v>
      </c>
      <c r="D223" s="469" t="str">
        <f>IF(CNGE_2025_M1_Secc12_Sub1!D67="","",CNGE_2025_M1_Secc12_Sub1!D67)</f>
        <v/>
      </c>
      <c r="E223" s="326"/>
      <c r="F223" s="326"/>
      <c r="G223" s="326"/>
      <c r="H223" s="326"/>
      <c r="I223" s="326"/>
      <c r="J223" s="327"/>
      <c r="K223" s="6"/>
      <c r="L223" s="6"/>
      <c r="M223" s="6"/>
      <c r="N223" s="6"/>
      <c r="O223" s="6"/>
      <c r="P223" s="6"/>
      <c r="Q223" s="6"/>
      <c r="R223" s="6"/>
      <c r="S223" s="6"/>
      <c r="T223" s="6"/>
      <c r="U223" s="6"/>
      <c r="V223" s="6"/>
      <c r="W223" s="6"/>
      <c r="X223" s="6"/>
      <c r="Y223" s="6"/>
      <c r="Z223" s="6"/>
      <c r="AA223" s="6"/>
      <c r="AB223" s="6"/>
      <c r="AC223" s="6"/>
      <c r="AD223" s="6"/>
      <c r="AG223">
        <f t="shared" si="30"/>
        <v>0</v>
      </c>
      <c r="AH223">
        <f t="shared" si="31"/>
        <v>0</v>
      </c>
      <c r="AI223">
        <f t="shared" si="32"/>
        <v>0</v>
      </c>
      <c r="AJ223">
        <f t="shared" si="33"/>
        <v>0</v>
      </c>
      <c r="AK223" s="228">
        <f t="shared" si="34"/>
        <v>0</v>
      </c>
      <c r="AL223" s="2">
        <f t="shared" si="35"/>
        <v>0</v>
      </c>
      <c r="AM223" s="3" t="str">
        <f>IF(AL223=0,"",
IF(SUM($AL$186:AL223)=1,AN223,
IF($AL$306&gt;SUM($AL$186:AL223),_xlfn.CONCAT(", ",AN223),
IF($AL$306=SUM($AL$186:AL223),_xlfn.CONCAT(" y ",AN223)))))</f>
        <v/>
      </c>
      <c r="AN223" s="214">
        <v>38</v>
      </c>
      <c r="AO223">
        <f t="shared" si="36"/>
        <v>0</v>
      </c>
      <c r="AP223">
        <f t="shared" si="37"/>
        <v>0</v>
      </c>
      <c r="AQ223">
        <f t="shared" si="38"/>
        <v>0</v>
      </c>
      <c r="AR223">
        <f t="shared" si="39"/>
        <v>0</v>
      </c>
      <c r="AS223">
        <f t="shared" si="40"/>
        <v>0</v>
      </c>
      <c r="AT223">
        <f t="shared" si="41"/>
        <v>0</v>
      </c>
      <c r="AU223">
        <f t="shared" si="42"/>
        <v>0</v>
      </c>
      <c r="AV223">
        <f t="shared" si="43"/>
        <v>0</v>
      </c>
      <c r="AW223">
        <f t="shared" si="44"/>
        <v>0</v>
      </c>
    </row>
    <row r="224" spans="1:49" ht="15" customHeight="1">
      <c r="A224" s="232"/>
      <c r="B224" s="14"/>
      <c r="C224" s="213" t="s">
        <v>5085</v>
      </c>
      <c r="D224" s="469" t="str">
        <f>IF(CNGE_2025_M1_Secc12_Sub1!D68="","",CNGE_2025_M1_Secc12_Sub1!D68)</f>
        <v/>
      </c>
      <c r="E224" s="326"/>
      <c r="F224" s="326"/>
      <c r="G224" s="326"/>
      <c r="H224" s="326"/>
      <c r="I224" s="326"/>
      <c r="J224" s="327"/>
      <c r="K224" s="6"/>
      <c r="L224" s="6"/>
      <c r="M224" s="6"/>
      <c r="N224" s="6"/>
      <c r="O224" s="6"/>
      <c r="P224" s="6"/>
      <c r="Q224" s="6"/>
      <c r="R224" s="6"/>
      <c r="S224" s="6"/>
      <c r="T224" s="6"/>
      <c r="U224" s="6"/>
      <c r="V224" s="6"/>
      <c r="W224" s="6"/>
      <c r="X224" s="6"/>
      <c r="Y224" s="6"/>
      <c r="Z224" s="6"/>
      <c r="AA224" s="6"/>
      <c r="AB224" s="6"/>
      <c r="AC224" s="6"/>
      <c r="AD224" s="6"/>
      <c r="AG224">
        <f t="shared" si="30"/>
        <v>0</v>
      </c>
      <c r="AH224">
        <f t="shared" si="31"/>
        <v>0</v>
      </c>
      <c r="AI224">
        <f t="shared" si="32"/>
        <v>0</v>
      </c>
      <c r="AJ224">
        <f t="shared" si="33"/>
        <v>0</v>
      </c>
      <c r="AK224" s="228">
        <f t="shared" si="34"/>
        <v>0</v>
      </c>
      <c r="AL224" s="2">
        <f t="shared" si="35"/>
        <v>0</v>
      </c>
      <c r="AM224" s="3" t="str">
        <f>IF(AL224=0,"",
IF(SUM($AL$186:AL224)=1,AN224,
IF($AL$306&gt;SUM($AL$186:AL224),_xlfn.CONCAT(", ",AN224),
IF($AL$306=SUM($AL$186:AL224),_xlfn.CONCAT(" y ",AN224)))))</f>
        <v/>
      </c>
      <c r="AN224" s="214">
        <v>39</v>
      </c>
      <c r="AO224">
        <f t="shared" si="36"/>
        <v>0</v>
      </c>
      <c r="AP224">
        <f t="shared" si="37"/>
        <v>0</v>
      </c>
      <c r="AQ224">
        <f t="shared" si="38"/>
        <v>0</v>
      </c>
      <c r="AR224">
        <f t="shared" si="39"/>
        <v>0</v>
      </c>
      <c r="AS224">
        <f t="shared" si="40"/>
        <v>0</v>
      </c>
      <c r="AT224">
        <f t="shared" si="41"/>
        <v>0</v>
      </c>
      <c r="AU224">
        <f t="shared" si="42"/>
        <v>0</v>
      </c>
      <c r="AV224">
        <f t="shared" si="43"/>
        <v>0</v>
      </c>
      <c r="AW224">
        <f t="shared" si="44"/>
        <v>0</v>
      </c>
    </row>
    <row r="225" spans="1:49" ht="15" customHeight="1">
      <c r="A225" s="232"/>
      <c r="B225" s="14"/>
      <c r="C225" s="213" t="s">
        <v>5086</v>
      </c>
      <c r="D225" s="469" t="str">
        <f>IF(CNGE_2025_M1_Secc12_Sub1!D69="","",CNGE_2025_M1_Secc12_Sub1!D69)</f>
        <v/>
      </c>
      <c r="E225" s="326"/>
      <c r="F225" s="326"/>
      <c r="G225" s="326"/>
      <c r="H225" s="326"/>
      <c r="I225" s="326"/>
      <c r="J225" s="327"/>
      <c r="K225" s="6"/>
      <c r="L225" s="6"/>
      <c r="M225" s="6"/>
      <c r="N225" s="6"/>
      <c r="O225" s="6"/>
      <c r="P225" s="6"/>
      <c r="Q225" s="6"/>
      <c r="R225" s="6"/>
      <c r="S225" s="6"/>
      <c r="T225" s="6"/>
      <c r="U225" s="6"/>
      <c r="V225" s="6"/>
      <c r="W225" s="6"/>
      <c r="X225" s="6"/>
      <c r="Y225" s="6"/>
      <c r="Z225" s="6"/>
      <c r="AA225" s="6"/>
      <c r="AB225" s="6"/>
      <c r="AC225" s="6"/>
      <c r="AD225" s="6"/>
      <c r="AG225">
        <f t="shared" si="30"/>
        <v>0</v>
      </c>
      <c r="AH225">
        <f t="shared" si="31"/>
        <v>0</v>
      </c>
      <c r="AI225">
        <f t="shared" si="32"/>
        <v>0</v>
      </c>
      <c r="AJ225">
        <f t="shared" si="33"/>
        <v>0</v>
      </c>
      <c r="AK225" s="228">
        <f t="shared" si="34"/>
        <v>0</v>
      </c>
      <c r="AL225" s="2">
        <f t="shared" si="35"/>
        <v>0</v>
      </c>
      <c r="AM225" s="3" t="str">
        <f>IF(AL225=0,"",
IF(SUM($AL$186:AL225)=1,AN225,
IF($AL$306&gt;SUM($AL$186:AL225),_xlfn.CONCAT(", ",AN225),
IF($AL$306=SUM($AL$186:AL225),_xlfn.CONCAT(" y ",AN225)))))</f>
        <v/>
      </c>
      <c r="AN225" s="214">
        <v>40</v>
      </c>
      <c r="AO225">
        <f t="shared" si="36"/>
        <v>0</v>
      </c>
      <c r="AP225">
        <f t="shared" si="37"/>
        <v>0</v>
      </c>
      <c r="AQ225">
        <f t="shared" si="38"/>
        <v>0</v>
      </c>
      <c r="AR225">
        <f t="shared" si="39"/>
        <v>0</v>
      </c>
      <c r="AS225">
        <f t="shared" si="40"/>
        <v>0</v>
      </c>
      <c r="AT225">
        <f t="shared" si="41"/>
        <v>0</v>
      </c>
      <c r="AU225">
        <f t="shared" si="42"/>
        <v>0</v>
      </c>
      <c r="AV225">
        <f t="shared" si="43"/>
        <v>0</v>
      </c>
      <c r="AW225">
        <f t="shared" si="44"/>
        <v>0</v>
      </c>
    </row>
    <row r="226" spans="1:49" ht="15" customHeight="1">
      <c r="A226" s="232"/>
      <c r="B226" s="14"/>
      <c r="C226" s="213" t="s">
        <v>5087</v>
      </c>
      <c r="D226" s="469" t="str">
        <f>IF(CNGE_2025_M1_Secc12_Sub1!D70="","",CNGE_2025_M1_Secc12_Sub1!D70)</f>
        <v/>
      </c>
      <c r="E226" s="326"/>
      <c r="F226" s="326"/>
      <c r="G226" s="326"/>
      <c r="H226" s="326"/>
      <c r="I226" s="326"/>
      <c r="J226" s="327"/>
      <c r="K226" s="6"/>
      <c r="L226" s="6"/>
      <c r="M226" s="6"/>
      <c r="N226" s="6"/>
      <c r="O226" s="6"/>
      <c r="P226" s="6"/>
      <c r="Q226" s="6"/>
      <c r="R226" s="6"/>
      <c r="S226" s="6"/>
      <c r="T226" s="6"/>
      <c r="U226" s="6"/>
      <c r="V226" s="6"/>
      <c r="W226" s="6"/>
      <c r="X226" s="6"/>
      <c r="Y226" s="6"/>
      <c r="Z226" s="6"/>
      <c r="AA226" s="6"/>
      <c r="AB226" s="6"/>
      <c r="AC226" s="6"/>
      <c r="AD226" s="6"/>
      <c r="AG226">
        <f t="shared" si="30"/>
        <v>0</v>
      </c>
      <c r="AH226">
        <f t="shared" si="31"/>
        <v>0</v>
      </c>
      <c r="AI226">
        <f t="shared" si="32"/>
        <v>0</v>
      </c>
      <c r="AJ226">
        <f t="shared" si="33"/>
        <v>0</v>
      </c>
      <c r="AK226" s="228">
        <f t="shared" si="34"/>
        <v>0</v>
      </c>
      <c r="AL226" s="2">
        <f t="shared" si="35"/>
        <v>0</v>
      </c>
      <c r="AM226" s="3" t="str">
        <f>IF(AL226=0,"",
IF(SUM($AL$186:AL226)=1,AN226,
IF($AL$306&gt;SUM($AL$186:AL226),_xlfn.CONCAT(", ",AN226),
IF($AL$306=SUM($AL$186:AL226),_xlfn.CONCAT(" y ",AN226)))))</f>
        <v/>
      </c>
      <c r="AN226" s="214">
        <v>41</v>
      </c>
      <c r="AO226">
        <f t="shared" si="36"/>
        <v>0</v>
      </c>
      <c r="AP226">
        <f t="shared" si="37"/>
        <v>0</v>
      </c>
      <c r="AQ226">
        <f t="shared" si="38"/>
        <v>0</v>
      </c>
      <c r="AR226">
        <f t="shared" si="39"/>
        <v>0</v>
      </c>
      <c r="AS226">
        <f t="shared" si="40"/>
        <v>0</v>
      </c>
      <c r="AT226">
        <f t="shared" si="41"/>
        <v>0</v>
      </c>
      <c r="AU226">
        <f t="shared" si="42"/>
        <v>0</v>
      </c>
      <c r="AV226">
        <f t="shared" si="43"/>
        <v>0</v>
      </c>
      <c r="AW226">
        <f t="shared" si="44"/>
        <v>0</v>
      </c>
    </row>
    <row r="227" spans="1:49" ht="15" customHeight="1">
      <c r="A227" s="232"/>
      <c r="B227" s="14"/>
      <c r="C227" s="213" t="s">
        <v>5088</v>
      </c>
      <c r="D227" s="469" t="str">
        <f>IF(CNGE_2025_M1_Secc12_Sub1!D71="","",CNGE_2025_M1_Secc12_Sub1!D71)</f>
        <v/>
      </c>
      <c r="E227" s="326"/>
      <c r="F227" s="326"/>
      <c r="G227" s="326"/>
      <c r="H227" s="326"/>
      <c r="I227" s="326"/>
      <c r="J227" s="327"/>
      <c r="K227" s="6"/>
      <c r="L227" s="6"/>
      <c r="M227" s="6"/>
      <c r="N227" s="6"/>
      <c r="O227" s="6"/>
      <c r="P227" s="6"/>
      <c r="Q227" s="6"/>
      <c r="R227" s="6"/>
      <c r="S227" s="6"/>
      <c r="T227" s="6"/>
      <c r="U227" s="6"/>
      <c r="V227" s="6"/>
      <c r="W227" s="6"/>
      <c r="X227" s="6"/>
      <c r="Y227" s="6"/>
      <c r="Z227" s="6"/>
      <c r="AA227" s="6"/>
      <c r="AB227" s="6"/>
      <c r="AC227" s="6"/>
      <c r="AD227" s="6"/>
      <c r="AG227">
        <f t="shared" si="30"/>
        <v>0</v>
      </c>
      <c r="AH227">
        <f t="shared" si="31"/>
        <v>0</v>
      </c>
      <c r="AI227">
        <f t="shared" si="32"/>
        <v>0</v>
      </c>
      <c r="AJ227">
        <f t="shared" si="33"/>
        <v>0</v>
      </c>
      <c r="AK227" s="228">
        <f t="shared" si="34"/>
        <v>0</v>
      </c>
      <c r="AL227" s="2">
        <f t="shared" si="35"/>
        <v>0</v>
      </c>
      <c r="AM227" s="3" t="str">
        <f>IF(AL227=0,"",
IF(SUM($AL$186:AL227)=1,AN227,
IF($AL$306&gt;SUM($AL$186:AL227),_xlfn.CONCAT(", ",AN227),
IF($AL$306=SUM($AL$186:AL227),_xlfn.CONCAT(" y ",AN227)))))</f>
        <v/>
      </c>
      <c r="AN227" s="214">
        <v>42</v>
      </c>
      <c r="AO227">
        <f t="shared" si="36"/>
        <v>0</v>
      </c>
      <c r="AP227">
        <f t="shared" si="37"/>
        <v>0</v>
      </c>
      <c r="AQ227">
        <f t="shared" si="38"/>
        <v>0</v>
      </c>
      <c r="AR227">
        <f t="shared" si="39"/>
        <v>0</v>
      </c>
      <c r="AS227">
        <f t="shared" si="40"/>
        <v>0</v>
      </c>
      <c r="AT227">
        <f t="shared" si="41"/>
        <v>0</v>
      </c>
      <c r="AU227">
        <f t="shared" si="42"/>
        <v>0</v>
      </c>
      <c r="AV227">
        <f t="shared" si="43"/>
        <v>0</v>
      </c>
      <c r="AW227">
        <f t="shared" si="44"/>
        <v>0</v>
      </c>
    </row>
    <row r="228" spans="1:49" ht="15" customHeight="1">
      <c r="A228" s="232"/>
      <c r="B228" s="14"/>
      <c r="C228" s="213" t="s">
        <v>5089</v>
      </c>
      <c r="D228" s="469" t="str">
        <f>IF(CNGE_2025_M1_Secc12_Sub1!D72="","",CNGE_2025_M1_Secc12_Sub1!D72)</f>
        <v/>
      </c>
      <c r="E228" s="326"/>
      <c r="F228" s="326"/>
      <c r="G228" s="326"/>
      <c r="H228" s="326"/>
      <c r="I228" s="326"/>
      <c r="J228" s="327"/>
      <c r="K228" s="6"/>
      <c r="L228" s="6"/>
      <c r="M228" s="6"/>
      <c r="N228" s="6"/>
      <c r="O228" s="6"/>
      <c r="P228" s="6"/>
      <c r="Q228" s="6"/>
      <c r="R228" s="6"/>
      <c r="S228" s="6"/>
      <c r="T228" s="6"/>
      <c r="U228" s="6"/>
      <c r="V228" s="6"/>
      <c r="W228" s="6"/>
      <c r="X228" s="6"/>
      <c r="Y228" s="6"/>
      <c r="Z228" s="6"/>
      <c r="AA228" s="6"/>
      <c r="AB228" s="6"/>
      <c r="AC228" s="6"/>
      <c r="AD228" s="6"/>
      <c r="AG228">
        <f t="shared" si="30"/>
        <v>0</v>
      </c>
      <c r="AH228">
        <f t="shared" si="31"/>
        <v>0</v>
      </c>
      <c r="AI228">
        <f t="shared" si="32"/>
        <v>0</v>
      </c>
      <c r="AJ228">
        <f t="shared" si="33"/>
        <v>0</v>
      </c>
      <c r="AK228" s="228">
        <f t="shared" si="34"/>
        <v>0</v>
      </c>
      <c r="AL228" s="2">
        <f t="shared" si="35"/>
        <v>0</v>
      </c>
      <c r="AM228" s="3" t="str">
        <f>IF(AL228=0,"",
IF(SUM($AL$186:AL228)=1,AN228,
IF($AL$306&gt;SUM($AL$186:AL228),_xlfn.CONCAT(", ",AN228),
IF($AL$306=SUM($AL$186:AL228),_xlfn.CONCAT(" y ",AN228)))))</f>
        <v/>
      </c>
      <c r="AN228" s="214">
        <v>43</v>
      </c>
      <c r="AO228">
        <f t="shared" si="36"/>
        <v>0</v>
      </c>
      <c r="AP228">
        <f t="shared" si="37"/>
        <v>0</v>
      </c>
      <c r="AQ228">
        <f t="shared" si="38"/>
        <v>0</v>
      </c>
      <c r="AR228">
        <f t="shared" si="39"/>
        <v>0</v>
      </c>
      <c r="AS228">
        <f t="shared" si="40"/>
        <v>0</v>
      </c>
      <c r="AT228">
        <f t="shared" si="41"/>
        <v>0</v>
      </c>
      <c r="AU228">
        <f t="shared" si="42"/>
        <v>0</v>
      </c>
      <c r="AV228">
        <f t="shared" si="43"/>
        <v>0</v>
      </c>
      <c r="AW228">
        <f t="shared" si="44"/>
        <v>0</v>
      </c>
    </row>
    <row r="229" spans="1:49" ht="15" customHeight="1">
      <c r="A229" s="232"/>
      <c r="B229" s="14"/>
      <c r="C229" s="213" t="s">
        <v>5090</v>
      </c>
      <c r="D229" s="469" t="str">
        <f>IF(CNGE_2025_M1_Secc12_Sub1!D73="","",CNGE_2025_M1_Secc12_Sub1!D73)</f>
        <v/>
      </c>
      <c r="E229" s="326"/>
      <c r="F229" s="326"/>
      <c r="G229" s="326"/>
      <c r="H229" s="326"/>
      <c r="I229" s="326"/>
      <c r="J229" s="327"/>
      <c r="K229" s="6"/>
      <c r="L229" s="6"/>
      <c r="M229" s="6"/>
      <c r="N229" s="6"/>
      <c r="O229" s="6"/>
      <c r="P229" s="6"/>
      <c r="Q229" s="6"/>
      <c r="R229" s="6"/>
      <c r="S229" s="6"/>
      <c r="T229" s="6"/>
      <c r="U229" s="6"/>
      <c r="V229" s="6"/>
      <c r="W229" s="6"/>
      <c r="X229" s="6"/>
      <c r="Y229" s="6"/>
      <c r="Z229" s="6"/>
      <c r="AA229" s="6"/>
      <c r="AB229" s="6"/>
      <c r="AC229" s="6"/>
      <c r="AD229" s="6"/>
      <c r="AG229">
        <f t="shared" si="30"/>
        <v>0</v>
      </c>
      <c r="AH229">
        <f t="shared" si="31"/>
        <v>0</v>
      </c>
      <c r="AI229">
        <f t="shared" si="32"/>
        <v>0</v>
      </c>
      <c r="AJ229">
        <f t="shared" si="33"/>
        <v>0</v>
      </c>
      <c r="AK229" s="228">
        <f t="shared" si="34"/>
        <v>0</v>
      </c>
      <c r="AL229" s="2">
        <f t="shared" si="35"/>
        <v>0</v>
      </c>
      <c r="AM229" s="3" t="str">
        <f>IF(AL229=0,"",
IF(SUM($AL$186:AL229)=1,AN229,
IF($AL$306&gt;SUM($AL$186:AL229),_xlfn.CONCAT(", ",AN229),
IF($AL$306=SUM($AL$186:AL229),_xlfn.CONCAT(" y ",AN229)))))</f>
        <v/>
      </c>
      <c r="AN229" s="214">
        <v>44</v>
      </c>
      <c r="AO229">
        <f t="shared" si="36"/>
        <v>0</v>
      </c>
      <c r="AP229">
        <f t="shared" si="37"/>
        <v>0</v>
      </c>
      <c r="AQ229">
        <f t="shared" si="38"/>
        <v>0</v>
      </c>
      <c r="AR229">
        <f t="shared" si="39"/>
        <v>0</v>
      </c>
      <c r="AS229">
        <f t="shared" si="40"/>
        <v>0</v>
      </c>
      <c r="AT229">
        <f t="shared" si="41"/>
        <v>0</v>
      </c>
      <c r="AU229">
        <f t="shared" si="42"/>
        <v>0</v>
      </c>
      <c r="AV229">
        <f t="shared" si="43"/>
        <v>0</v>
      </c>
      <c r="AW229">
        <f t="shared" si="44"/>
        <v>0</v>
      </c>
    </row>
    <row r="230" spans="1:49" ht="15" customHeight="1">
      <c r="A230" s="232"/>
      <c r="B230" s="14"/>
      <c r="C230" s="213" t="s">
        <v>5091</v>
      </c>
      <c r="D230" s="469" t="str">
        <f>IF(CNGE_2025_M1_Secc12_Sub1!D74="","",CNGE_2025_M1_Secc12_Sub1!D74)</f>
        <v/>
      </c>
      <c r="E230" s="326"/>
      <c r="F230" s="326"/>
      <c r="G230" s="326"/>
      <c r="H230" s="326"/>
      <c r="I230" s="326"/>
      <c r="J230" s="327"/>
      <c r="K230" s="6"/>
      <c r="L230" s="6"/>
      <c r="M230" s="6"/>
      <c r="N230" s="6"/>
      <c r="O230" s="6"/>
      <c r="P230" s="6"/>
      <c r="Q230" s="6"/>
      <c r="R230" s="6"/>
      <c r="S230" s="6"/>
      <c r="T230" s="6"/>
      <c r="U230" s="6"/>
      <c r="V230" s="6"/>
      <c r="W230" s="6"/>
      <c r="X230" s="6"/>
      <c r="Y230" s="6"/>
      <c r="Z230" s="6"/>
      <c r="AA230" s="6"/>
      <c r="AB230" s="6"/>
      <c r="AC230" s="6"/>
      <c r="AD230" s="6"/>
      <c r="AG230">
        <f t="shared" si="30"/>
        <v>0</v>
      </c>
      <c r="AH230">
        <f t="shared" si="31"/>
        <v>0</v>
      </c>
      <c r="AI230">
        <f t="shared" si="32"/>
        <v>0</v>
      </c>
      <c r="AJ230">
        <f t="shared" si="33"/>
        <v>0</v>
      </c>
      <c r="AK230" s="228">
        <f t="shared" si="34"/>
        <v>0</v>
      </c>
      <c r="AL230" s="2">
        <f t="shared" si="35"/>
        <v>0</v>
      </c>
      <c r="AM230" s="3" t="str">
        <f>IF(AL230=0,"",
IF(SUM($AL$186:AL230)=1,AN230,
IF($AL$306&gt;SUM($AL$186:AL230),_xlfn.CONCAT(", ",AN230),
IF($AL$306=SUM($AL$186:AL230),_xlfn.CONCAT(" y ",AN230)))))</f>
        <v/>
      </c>
      <c r="AN230" s="214">
        <v>45</v>
      </c>
      <c r="AO230">
        <f t="shared" si="36"/>
        <v>0</v>
      </c>
      <c r="AP230">
        <f t="shared" si="37"/>
        <v>0</v>
      </c>
      <c r="AQ230">
        <f t="shared" si="38"/>
        <v>0</v>
      </c>
      <c r="AR230">
        <f t="shared" si="39"/>
        <v>0</v>
      </c>
      <c r="AS230">
        <f t="shared" si="40"/>
        <v>0</v>
      </c>
      <c r="AT230">
        <f t="shared" si="41"/>
        <v>0</v>
      </c>
      <c r="AU230">
        <f t="shared" si="42"/>
        <v>0</v>
      </c>
      <c r="AV230">
        <f t="shared" si="43"/>
        <v>0</v>
      </c>
      <c r="AW230">
        <f t="shared" si="44"/>
        <v>0</v>
      </c>
    </row>
    <row r="231" spans="1:49" ht="15" customHeight="1">
      <c r="A231" s="232"/>
      <c r="B231" s="14"/>
      <c r="C231" s="213" t="s">
        <v>5092</v>
      </c>
      <c r="D231" s="469" t="str">
        <f>IF(CNGE_2025_M1_Secc12_Sub1!D75="","",CNGE_2025_M1_Secc12_Sub1!D75)</f>
        <v/>
      </c>
      <c r="E231" s="326"/>
      <c r="F231" s="326"/>
      <c r="G231" s="326"/>
      <c r="H231" s="326"/>
      <c r="I231" s="326"/>
      <c r="J231" s="327"/>
      <c r="K231" s="6"/>
      <c r="L231" s="6"/>
      <c r="M231" s="6"/>
      <c r="N231" s="6"/>
      <c r="O231" s="6"/>
      <c r="P231" s="6"/>
      <c r="Q231" s="6"/>
      <c r="R231" s="6"/>
      <c r="S231" s="6"/>
      <c r="T231" s="6"/>
      <c r="U231" s="6"/>
      <c r="V231" s="6"/>
      <c r="W231" s="6"/>
      <c r="X231" s="6"/>
      <c r="Y231" s="6"/>
      <c r="Z231" s="6"/>
      <c r="AA231" s="6"/>
      <c r="AB231" s="6"/>
      <c r="AC231" s="6"/>
      <c r="AD231" s="6"/>
      <c r="AG231">
        <f t="shared" si="30"/>
        <v>0</v>
      </c>
      <c r="AH231">
        <f t="shared" si="31"/>
        <v>0</v>
      </c>
      <c r="AI231">
        <f t="shared" si="32"/>
        <v>0</v>
      </c>
      <c r="AJ231">
        <f t="shared" si="33"/>
        <v>0</v>
      </c>
      <c r="AK231" s="228">
        <f t="shared" si="34"/>
        <v>0</v>
      </c>
      <c r="AL231" s="2">
        <f t="shared" si="35"/>
        <v>0</v>
      </c>
      <c r="AM231" s="3" t="str">
        <f>IF(AL231=0,"",
IF(SUM($AL$186:AL231)=1,AN231,
IF($AL$306&gt;SUM($AL$186:AL231),_xlfn.CONCAT(", ",AN231),
IF($AL$306=SUM($AL$186:AL231),_xlfn.CONCAT(" y ",AN231)))))</f>
        <v/>
      </c>
      <c r="AN231" s="214">
        <v>46</v>
      </c>
      <c r="AO231">
        <f t="shared" si="36"/>
        <v>0</v>
      </c>
      <c r="AP231">
        <f t="shared" si="37"/>
        <v>0</v>
      </c>
      <c r="AQ231">
        <f t="shared" si="38"/>
        <v>0</v>
      </c>
      <c r="AR231">
        <f t="shared" si="39"/>
        <v>0</v>
      </c>
      <c r="AS231">
        <f t="shared" si="40"/>
        <v>0</v>
      </c>
      <c r="AT231">
        <f t="shared" si="41"/>
        <v>0</v>
      </c>
      <c r="AU231">
        <f t="shared" si="42"/>
        <v>0</v>
      </c>
      <c r="AV231">
        <f t="shared" si="43"/>
        <v>0</v>
      </c>
      <c r="AW231">
        <f t="shared" si="44"/>
        <v>0</v>
      </c>
    </row>
    <row r="232" spans="1:49" ht="15" customHeight="1">
      <c r="A232" s="232"/>
      <c r="B232" s="14"/>
      <c r="C232" s="213" t="s">
        <v>5093</v>
      </c>
      <c r="D232" s="469" t="str">
        <f>IF(CNGE_2025_M1_Secc12_Sub1!D76="","",CNGE_2025_M1_Secc12_Sub1!D76)</f>
        <v/>
      </c>
      <c r="E232" s="326"/>
      <c r="F232" s="326"/>
      <c r="G232" s="326"/>
      <c r="H232" s="326"/>
      <c r="I232" s="326"/>
      <c r="J232" s="327"/>
      <c r="K232" s="6"/>
      <c r="L232" s="6"/>
      <c r="M232" s="6"/>
      <c r="N232" s="6"/>
      <c r="O232" s="6"/>
      <c r="P232" s="6"/>
      <c r="Q232" s="6"/>
      <c r="R232" s="6"/>
      <c r="S232" s="6"/>
      <c r="T232" s="6"/>
      <c r="U232" s="6"/>
      <c r="V232" s="6"/>
      <c r="W232" s="6"/>
      <c r="X232" s="6"/>
      <c r="Y232" s="6"/>
      <c r="Z232" s="6"/>
      <c r="AA232" s="6"/>
      <c r="AB232" s="6"/>
      <c r="AC232" s="6"/>
      <c r="AD232" s="6"/>
      <c r="AG232">
        <f t="shared" si="30"/>
        <v>0</v>
      </c>
      <c r="AH232">
        <f t="shared" si="31"/>
        <v>0</v>
      </c>
      <c r="AI232">
        <f t="shared" si="32"/>
        <v>0</v>
      </c>
      <c r="AJ232">
        <f t="shared" si="33"/>
        <v>0</v>
      </c>
      <c r="AK232" s="228">
        <f t="shared" si="34"/>
        <v>0</v>
      </c>
      <c r="AL232" s="2">
        <f t="shared" si="35"/>
        <v>0</v>
      </c>
      <c r="AM232" s="3" t="str">
        <f>IF(AL232=0,"",
IF(SUM($AL$186:AL232)=1,AN232,
IF($AL$306&gt;SUM($AL$186:AL232),_xlfn.CONCAT(", ",AN232),
IF($AL$306=SUM($AL$186:AL232),_xlfn.CONCAT(" y ",AN232)))))</f>
        <v/>
      </c>
      <c r="AN232" s="214">
        <v>47</v>
      </c>
      <c r="AO232">
        <f t="shared" si="36"/>
        <v>0</v>
      </c>
      <c r="AP232">
        <f t="shared" si="37"/>
        <v>0</v>
      </c>
      <c r="AQ232">
        <f t="shared" si="38"/>
        <v>0</v>
      </c>
      <c r="AR232">
        <f t="shared" si="39"/>
        <v>0</v>
      </c>
      <c r="AS232">
        <f t="shared" si="40"/>
        <v>0</v>
      </c>
      <c r="AT232">
        <f t="shared" si="41"/>
        <v>0</v>
      </c>
      <c r="AU232">
        <f t="shared" si="42"/>
        <v>0</v>
      </c>
      <c r="AV232">
        <f t="shared" si="43"/>
        <v>0</v>
      </c>
      <c r="AW232">
        <f t="shared" si="44"/>
        <v>0</v>
      </c>
    </row>
    <row r="233" spans="1:49" ht="15" customHeight="1">
      <c r="A233" s="232"/>
      <c r="B233" s="14"/>
      <c r="C233" s="213" t="s">
        <v>5094</v>
      </c>
      <c r="D233" s="469" t="str">
        <f>IF(CNGE_2025_M1_Secc12_Sub1!D77="","",CNGE_2025_M1_Secc12_Sub1!D77)</f>
        <v/>
      </c>
      <c r="E233" s="326"/>
      <c r="F233" s="326"/>
      <c r="G233" s="326"/>
      <c r="H233" s="326"/>
      <c r="I233" s="326"/>
      <c r="J233" s="327"/>
      <c r="K233" s="6"/>
      <c r="L233" s="6"/>
      <c r="M233" s="6"/>
      <c r="N233" s="6"/>
      <c r="O233" s="6"/>
      <c r="P233" s="6"/>
      <c r="Q233" s="6"/>
      <c r="R233" s="6"/>
      <c r="S233" s="6"/>
      <c r="T233" s="6"/>
      <c r="U233" s="6"/>
      <c r="V233" s="6"/>
      <c r="W233" s="6"/>
      <c r="X233" s="6"/>
      <c r="Y233" s="6"/>
      <c r="Z233" s="6"/>
      <c r="AA233" s="6"/>
      <c r="AB233" s="6"/>
      <c r="AC233" s="6"/>
      <c r="AD233" s="6"/>
      <c r="AG233">
        <f t="shared" si="30"/>
        <v>0</v>
      </c>
      <c r="AH233">
        <f t="shared" si="31"/>
        <v>0</v>
      </c>
      <c r="AI233">
        <f t="shared" si="32"/>
        <v>0</v>
      </c>
      <c r="AJ233">
        <f t="shared" si="33"/>
        <v>0</v>
      </c>
      <c r="AK233" s="228">
        <f t="shared" si="34"/>
        <v>0</v>
      </c>
      <c r="AL233" s="2">
        <f t="shared" si="35"/>
        <v>0</v>
      </c>
      <c r="AM233" s="3" t="str">
        <f>IF(AL233=0,"",
IF(SUM($AL$186:AL233)=1,AN233,
IF($AL$306&gt;SUM($AL$186:AL233),_xlfn.CONCAT(", ",AN233),
IF($AL$306=SUM($AL$186:AL233),_xlfn.CONCAT(" y ",AN233)))))</f>
        <v/>
      </c>
      <c r="AN233" s="214">
        <v>48</v>
      </c>
      <c r="AO233">
        <f t="shared" si="36"/>
        <v>0</v>
      </c>
      <c r="AP233">
        <f t="shared" si="37"/>
        <v>0</v>
      </c>
      <c r="AQ233">
        <f t="shared" si="38"/>
        <v>0</v>
      </c>
      <c r="AR233">
        <f t="shared" si="39"/>
        <v>0</v>
      </c>
      <c r="AS233">
        <f t="shared" si="40"/>
        <v>0</v>
      </c>
      <c r="AT233">
        <f t="shared" si="41"/>
        <v>0</v>
      </c>
      <c r="AU233">
        <f t="shared" si="42"/>
        <v>0</v>
      </c>
      <c r="AV233">
        <f t="shared" si="43"/>
        <v>0</v>
      </c>
      <c r="AW233">
        <f t="shared" si="44"/>
        <v>0</v>
      </c>
    </row>
    <row r="234" spans="1:49" ht="15" customHeight="1">
      <c r="A234" s="232"/>
      <c r="B234" s="14"/>
      <c r="C234" s="213" t="s">
        <v>5095</v>
      </c>
      <c r="D234" s="469" t="str">
        <f>IF(CNGE_2025_M1_Secc12_Sub1!D78="","",CNGE_2025_M1_Secc12_Sub1!D78)</f>
        <v/>
      </c>
      <c r="E234" s="326"/>
      <c r="F234" s="326"/>
      <c r="G234" s="326"/>
      <c r="H234" s="326"/>
      <c r="I234" s="326"/>
      <c r="J234" s="327"/>
      <c r="K234" s="6"/>
      <c r="L234" s="6"/>
      <c r="M234" s="6"/>
      <c r="N234" s="6"/>
      <c r="O234" s="6"/>
      <c r="P234" s="6"/>
      <c r="Q234" s="6"/>
      <c r="R234" s="6"/>
      <c r="S234" s="6"/>
      <c r="T234" s="6"/>
      <c r="U234" s="6"/>
      <c r="V234" s="6"/>
      <c r="W234" s="6"/>
      <c r="X234" s="6"/>
      <c r="Y234" s="6"/>
      <c r="Z234" s="6"/>
      <c r="AA234" s="6"/>
      <c r="AB234" s="6"/>
      <c r="AC234" s="6"/>
      <c r="AD234" s="6"/>
      <c r="AG234">
        <f t="shared" si="30"/>
        <v>0</v>
      </c>
      <c r="AH234">
        <f t="shared" si="31"/>
        <v>0</v>
      </c>
      <c r="AI234">
        <f t="shared" si="32"/>
        <v>0</v>
      </c>
      <c r="AJ234">
        <f t="shared" si="33"/>
        <v>0</v>
      </c>
      <c r="AK234" s="228">
        <f t="shared" si="34"/>
        <v>0</v>
      </c>
      <c r="AL234" s="2">
        <f t="shared" si="35"/>
        <v>0</v>
      </c>
      <c r="AM234" s="3" t="str">
        <f>IF(AL234=0,"",
IF(SUM($AL$186:AL234)=1,AN234,
IF($AL$306&gt;SUM($AL$186:AL234),_xlfn.CONCAT(", ",AN234),
IF($AL$306=SUM($AL$186:AL234),_xlfn.CONCAT(" y ",AN234)))))</f>
        <v/>
      </c>
      <c r="AN234" s="214">
        <v>49</v>
      </c>
      <c r="AO234">
        <f t="shared" si="36"/>
        <v>0</v>
      </c>
      <c r="AP234">
        <f t="shared" si="37"/>
        <v>0</v>
      </c>
      <c r="AQ234">
        <f t="shared" si="38"/>
        <v>0</v>
      </c>
      <c r="AR234">
        <f t="shared" si="39"/>
        <v>0</v>
      </c>
      <c r="AS234">
        <f t="shared" si="40"/>
        <v>0</v>
      </c>
      <c r="AT234">
        <f t="shared" si="41"/>
        <v>0</v>
      </c>
      <c r="AU234">
        <f t="shared" si="42"/>
        <v>0</v>
      </c>
      <c r="AV234">
        <f t="shared" si="43"/>
        <v>0</v>
      </c>
      <c r="AW234">
        <f t="shared" si="44"/>
        <v>0</v>
      </c>
    </row>
    <row r="235" spans="1:49" ht="15" customHeight="1">
      <c r="A235" s="232"/>
      <c r="B235" s="14"/>
      <c r="C235" s="213" t="s">
        <v>5096</v>
      </c>
      <c r="D235" s="469" t="str">
        <f>IF(CNGE_2025_M1_Secc12_Sub1!D79="","",CNGE_2025_M1_Secc12_Sub1!D79)</f>
        <v/>
      </c>
      <c r="E235" s="326"/>
      <c r="F235" s="326"/>
      <c r="G235" s="326"/>
      <c r="H235" s="326"/>
      <c r="I235" s="326"/>
      <c r="J235" s="327"/>
      <c r="K235" s="6"/>
      <c r="L235" s="6"/>
      <c r="M235" s="6"/>
      <c r="N235" s="6"/>
      <c r="O235" s="6"/>
      <c r="P235" s="6"/>
      <c r="Q235" s="6"/>
      <c r="R235" s="6"/>
      <c r="S235" s="6"/>
      <c r="T235" s="6"/>
      <c r="U235" s="6"/>
      <c r="V235" s="6"/>
      <c r="W235" s="6"/>
      <c r="X235" s="6"/>
      <c r="Y235" s="6"/>
      <c r="Z235" s="6"/>
      <c r="AA235" s="6"/>
      <c r="AB235" s="6"/>
      <c r="AC235" s="6"/>
      <c r="AD235" s="6"/>
      <c r="AG235">
        <f t="shared" si="30"/>
        <v>0</v>
      </c>
      <c r="AH235">
        <f t="shared" si="31"/>
        <v>0</v>
      </c>
      <c r="AI235">
        <f t="shared" si="32"/>
        <v>0</v>
      </c>
      <c r="AJ235">
        <f t="shared" si="33"/>
        <v>0</v>
      </c>
      <c r="AK235" s="228">
        <f t="shared" si="34"/>
        <v>0</v>
      </c>
      <c r="AL235" s="2">
        <f t="shared" si="35"/>
        <v>0</v>
      </c>
      <c r="AM235" s="3" t="str">
        <f>IF(AL235=0,"",
IF(SUM($AL$186:AL235)=1,AN235,
IF($AL$306&gt;SUM($AL$186:AL235),_xlfn.CONCAT(", ",AN235),
IF($AL$306=SUM($AL$186:AL235),_xlfn.CONCAT(" y ",AN235)))))</f>
        <v/>
      </c>
      <c r="AN235" s="214">
        <v>50</v>
      </c>
      <c r="AO235">
        <f t="shared" si="36"/>
        <v>0</v>
      </c>
      <c r="AP235">
        <f t="shared" si="37"/>
        <v>0</v>
      </c>
      <c r="AQ235">
        <f t="shared" si="38"/>
        <v>0</v>
      </c>
      <c r="AR235">
        <f t="shared" si="39"/>
        <v>0</v>
      </c>
      <c r="AS235">
        <f t="shared" si="40"/>
        <v>0</v>
      </c>
      <c r="AT235">
        <f t="shared" si="41"/>
        <v>0</v>
      </c>
      <c r="AU235">
        <f t="shared" si="42"/>
        <v>0</v>
      </c>
      <c r="AV235">
        <f t="shared" si="43"/>
        <v>0</v>
      </c>
      <c r="AW235">
        <f t="shared" si="44"/>
        <v>0</v>
      </c>
    </row>
    <row r="236" spans="1:49" ht="15" customHeight="1">
      <c r="A236" s="232"/>
      <c r="B236" s="14"/>
      <c r="C236" s="213" t="s">
        <v>5097</v>
      </c>
      <c r="D236" s="469" t="str">
        <f>IF(CNGE_2025_M1_Secc12_Sub1!D80="","",CNGE_2025_M1_Secc12_Sub1!D80)</f>
        <v/>
      </c>
      <c r="E236" s="326"/>
      <c r="F236" s="326"/>
      <c r="G236" s="326"/>
      <c r="H236" s="326"/>
      <c r="I236" s="326"/>
      <c r="J236" s="327"/>
      <c r="K236" s="6"/>
      <c r="L236" s="6"/>
      <c r="M236" s="6"/>
      <c r="N236" s="6"/>
      <c r="O236" s="6"/>
      <c r="P236" s="6"/>
      <c r="Q236" s="6"/>
      <c r="R236" s="6"/>
      <c r="S236" s="6"/>
      <c r="T236" s="6"/>
      <c r="U236" s="6"/>
      <c r="V236" s="6"/>
      <c r="W236" s="6"/>
      <c r="X236" s="6"/>
      <c r="Y236" s="6"/>
      <c r="Z236" s="6"/>
      <c r="AA236" s="6"/>
      <c r="AB236" s="6"/>
      <c r="AC236" s="6"/>
      <c r="AD236" s="6"/>
      <c r="AG236">
        <f t="shared" si="30"/>
        <v>0</v>
      </c>
      <c r="AH236">
        <f t="shared" si="31"/>
        <v>0</v>
      </c>
      <c r="AI236">
        <f t="shared" si="32"/>
        <v>0</v>
      </c>
      <c r="AJ236">
        <f t="shared" si="33"/>
        <v>0</v>
      </c>
      <c r="AK236" s="228">
        <f t="shared" si="34"/>
        <v>0</v>
      </c>
      <c r="AL236" s="2">
        <f t="shared" si="35"/>
        <v>0</v>
      </c>
      <c r="AM236" s="3" t="str">
        <f>IF(AL236=0,"",
IF(SUM($AL$186:AL236)=1,AN236,
IF($AL$306&gt;SUM($AL$186:AL236),_xlfn.CONCAT(", ",AN236),
IF($AL$306=SUM($AL$186:AL236),_xlfn.CONCAT(" y ",AN236)))))</f>
        <v/>
      </c>
      <c r="AN236" s="214">
        <v>51</v>
      </c>
      <c r="AO236">
        <f t="shared" si="36"/>
        <v>0</v>
      </c>
      <c r="AP236">
        <f t="shared" si="37"/>
        <v>0</v>
      </c>
      <c r="AQ236">
        <f t="shared" si="38"/>
        <v>0</v>
      </c>
      <c r="AR236">
        <f t="shared" si="39"/>
        <v>0</v>
      </c>
      <c r="AS236">
        <f t="shared" si="40"/>
        <v>0</v>
      </c>
      <c r="AT236">
        <f t="shared" si="41"/>
        <v>0</v>
      </c>
      <c r="AU236">
        <f t="shared" si="42"/>
        <v>0</v>
      </c>
      <c r="AV236">
        <f t="shared" si="43"/>
        <v>0</v>
      </c>
      <c r="AW236">
        <f t="shared" si="44"/>
        <v>0</v>
      </c>
    </row>
    <row r="237" spans="1:49" ht="15" customHeight="1">
      <c r="A237" s="232"/>
      <c r="B237" s="14"/>
      <c r="C237" s="213" t="s">
        <v>5098</v>
      </c>
      <c r="D237" s="469" t="str">
        <f>IF(CNGE_2025_M1_Secc12_Sub1!D81="","",CNGE_2025_M1_Secc12_Sub1!D81)</f>
        <v/>
      </c>
      <c r="E237" s="326"/>
      <c r="F237" s="326"/>
      <c r="G237" s="326"/>
      <c r="H237" s="326"/>
      <c r="I237" s="326"/>
      <c r="J237" s="327"/>
      <c r="K237" s="6"/>
      <c r="L237" s="6"/>
      <c r="M237" s="6"/>
      <c r="N237" s="6"/>
      <c r="O237" s="6"/>
      <c r="P237" s="6"/>
      <c r="Q237" s="6"/>
      <c r="R237" s="6"/>
      <c r="S237" s="6"/>
      <c r="T237" s="6"/>
      <c r="U237" s="6"/>
      <c r="V237" s="6"/>
      <c r="W237" s="6"/>
      <c r="X237" s="6"/>
      <c r="Y237" s="6"/>
      <c r="Z237" s="6"/>
      <c r="AA237" s="6"/>
      <c r="AB237" s="6"/>
      <c r="AC237" s="6"/>
      <c r="AD237" s="6"/>
      <c r="AG237">
        <f t="shared" si="30"/>
        <v>0</v>
      </c>
      <c r="AH237">
        <f t="shared" si="31"/>
        <v>0</v>
      </c>
      <c r="AI237">
        <f t="shared" si="32"/>
        <v>0</v>
      </c>
      <c r="AJ237">
        <f t="shared" si="33"/>
        <v>0</v>
      </c>
      <c r="AK237" s="228">
        <f t="shared" si="34"/>
        <v>0</v>
      </c>
      <c r="AL237" s="2">
        <f t="shared" si="35"/>
        <v>0</v>
      </c>
      <c r="AM237" s="3" t="str">
        <f>IF(AL237=0,"",
IF(SUM($AL$186:AL237)=1,AN237,
IF($AL$306&gt;SUM($AL$186:AL237),_xlfn.CONCAT(", ",AN237),
IF($AL$306=SUM($AL$186:AL237),_xlfn.CONCAT(" y ",AN237)))))</f>
        <v/>
      </c>
      <c r="AN237" s="214">
        <v>52</v>
      </c>
      <c r="AO237">
        <f t="shared" si="36"/>
        <v>0</v>
      </c>
      <c r="AP237">
        <f t="shared" si="37"/>
        <v>0</v>
      </c>
      <c r="AQ237">
        <f t="shared" si="38"/>
        <v>0</v>
      </c>
      <c r="AR237">
        <f t="shared" si="39"/>
        <v>0</v>
      </c>
      <c r="AS237">
        <f t="shared" si="40"/>
        <v>0</v>
      </c>
      <c r="AT237">
        <f t="shared" si="41"/>
        <v>0</v>
      </c>
      <c r="AU237">
        <f t="shared" si="42"/>
        <v>0</v>
      </c>
      <c r="AV237">
        <f t="shared" si="43"/>
        <v>0</v>
      </c>
      <c r="AW237">
        <f t="shared" si="44"/>
        <v>0</v>
      </c>
    </row>
    <row r="238" spans="1:49" ht="15" customHeight="1">
      <c r="A238" s="232"/>
      <c r="B238" s="14"/>
      <c r="C238" s="213" t="s">
        <v>5099</v>
      </c>
      <c r="D238" s="469" t="str">
        <f>IF(CNGE_2025_M1_Secc12_Sub1!D82="","",CNGE_2025_M1_Secc12_Sub1!D82)</f>
        <v/>
      </c>
      <c r="E238" s="326"/>
      <c r="F238" s="326"/>
      <c r="G238" s="326"/>
      <c r="H238" s="326"/>
      <c r="I238" s="326"/>
      <c r="J238" s="327"/>
      <c r="K238" s="6"/>
      <c r="L238" s="6"/>
      <c r="M238" s="6"/>
      <c r="N238" s="6"/>
      <c r="O238" s="6"/>
      <c r="P238" s="6"/>
      <c r="Q238" s="6"/>
      <c r="R238" s="6"/>
      <c r="S238" s="6"/>
      <c r="T238" s="6"/>
      <c r="U238" s="6"/>
      <c r="V238" s="6"/>
      <c r="W238" s="6"/>
      <c r="X238" s="6"/>
      <c r="Y238" s="6"/>
      <c r="Z238" s="6"/>
      <c r="AA238" s="6"/>
      <c r="AB238" s="6"/>
      <c r="AC238" s="6"/>
      <c r="AD238" s="6"/>
      <c r="AG238">
        <f t="shared" si="30"/>
        <v>0</v>
      </c>
      <c r="AH238">
        <f t="shared" si="31"/>
        <v>0</v>
      </c>
      <c r="AI238">
        <f t="shared" si="32"/>
        <v>0</v>
      </c>
      <c r="AJ238">
        <f t="shared" si="33"/>
        <v>0</v>
      </c>
      <c r="AK238" s="228">
        <f t="shared" si="34"/>
        <v>0</v>
      </c>
      <c r="AL238" s="2">
        <f t="shared" si="35"/>
        <v>0</v>
      </c>
      <c r="AM238" s="3" t="str">
        <f>IF(AL238=0,"",
IF(SUM($AL$186:AL238)=1,AN238,
IF($AL$306&gt;SUM($AL$186:AL238),_xlfn.CONCAT(", ",AN238),
IF($AL$306=SUM($AL$186:AL238),_xlfn.CONCAT(" y ",AN238)))))</f>
        <v/>
      </c>
      <c r="AN238" s="214">
        <v>53</v>
      </c>
      <c r="AO238">
        <f t="shared" si="36"/>
        <v>0</v>
      </c>
      <c r="AP238">
        <f t="shared" si="37"/>
        <v>0</v>
      </c>
      <c r="AQ238">
        <f t="shared" si="38"/>
        <v>0</v>
      </c>
      <c r="AR238">
        <f t="shared" si="39"/>
        <v>0</v>
      </c>
      <c r="AS238">
        <f t="shared" si="40"/>
        <v>0</v>
      </c>
      <c r="AT238">
        <f t="shared" si="41"/>
        <v>0</v>
      </c>
      <c r="AU238">
        <f t="shared" si="42"/>
        <v>0</v>
      </c>
      <c r="AV238">
        <f t="shared" si="43"/>
        <v>0</v>
      </c>
      <c r="AW238">
        <f t="shared" si="44"/>
        <v>0</v>
      </c>
    </row>
    <row r="239" spans="1:49" ht="15" customHeight="1">
      <c r="A239" s="232"/>
      <c r="B239" s="14"/>
      <c r="C239" s="229" t="s">
        <v>5100</v>
      </c>
      <c r="D239" s="469" t="str">
        <f>IF(CNGE_2025_M1_Secc12_Sub1!D83="","",CNGE_2025_M1_Secc12_Sub1!D83)</f>
        <v/>
      </c>
      <c r="E239" s="326"/>
      <c r="F239" s="326"/>
      <c r="G239" s="326"/>
      <c r="H239" s="326"/>
      <c r="I239" s="326"/>
      <c r="J239" s="327"/>
      <c r="K239" s="6"/>
      <c r="L239" s="6"/>
      <c r="M239" s="6"/>
      <c r="N239" s="6"/>
      <c r="O239" s="6"/>
      <c r="P239" s="6"/>
      <c r="Q239" s="6"/>
      <c r="R239" s="6"/>
      <c r="S239" s="6"/>
      <c r="T239" s="6"/>
      <c r="U239" s="6"/>
      <c r="V239" s="6"/>
      <c r="W239" s="6"/>
      <c r="X239" s="6"/>
      <c r="Y239" s="6"/>
      <c r="Z239" s="6"/>
      <c r="AA239" s="6"/>
      <c r="AB239" s="6"/>
      <c r="AC239" s="6"/>
      <c r="AD239" s="6"/>
      <c r="AG239">
        <f t="shared" si="30"/>
        <v>0</v>
      </c>
      <c r="AH239">
        <f t="shared" si="31"/>
        <v>0</v>
      </c>
      <c r="AI239">
        <f t="shared" si="32"/>
        <v>0</v>
      </c>
      <c r="AJ239">
        <f t="shared" si="33"/>
        <v>0</v>
      </c>
      <c r="AK239" s="228">
        <f t="shared" si="34"/>
        <v>0</v>
      </c>
      <c r="AL239" s="2">
        <f t="shared" si="35"/>
        <v>0</v>
      </c>
      <c r="AM239" s="3" t="str">
        <f>IF(AL239=0,"",
IF(SUM($AL$186:AL239)=1,AN239,
IF($AL$306&gt;SUM($AL$186:AL239),_xlfn.CONCAT(", ",AN239),
IF($AL$306=SUM($AL$186:AL239),_xlfn.CONCAT(" y ",AN239)))))</f>
        <v/>
      </c>
      <c r="AN239" s="214">
        <v>54</v>
      </c>
      <c r="AO239">
        <f t="shared" si="36"/>
        <v>0</v>
      </c>
      <c r="AP239">
        <f t="shared" si="37"/>
        <v>0</v>
      </c>
      <c r="AQ239">
        <f t="shared" si="38"/>
        <v>0</v>
      </c>
      <c r="AR239">
        <f t="shared" si="39"/>
        <v>0</v>
      </c>
      <c r="AS239">
        <f t="shared" si="40"/>
        <v>0</v>
      </c>
      <c r="AT239">
        <f t="shared" si="41"/>
        <v>0</v>
      </c>
      <c r="AU239">
        <f t="shared" si="42"/>
        <v>0</v>
      </c>
      <c r="AV239">
        <f t="shared" si="43"/>
        <v>0</v>
      </c>
      <c r="AW239">
        <f t="shared" si="44"/>
        <v>0</v>
      </c>
    </row>
    <row r="240" spans="1:49" ht="15" customHeight="1">
      <c r="A240" s="232"/>
      <c r="B240" s="14"/>
      <c r="C240" s="229" t="s">
        <v>5101</v>
      </c>
      <c r="D240" s="469" t="str">
        <f>IF(CNGE_2025_M1_Secc12_Sub1!D84="","",CNGE_2025_M1_Secc12_Sub1!D84)</f>
        <v/>
      </c>
      <c r="E240" s="326"/>
      <c r="F240" s="326"/>
      <c r="G240" s="326"/>
      <c r="H240" s="326"/>
      <c r="I240" s="326"/>
      <c r="J240" s="327"/>
      <c r="K240" s="6"/>
      <c r="L240" s="6"/>
      <c r="M240" s="6"/>
      <c r="N240" s="6"/>
      <c r="O240" s="6"/>
      <c r="P240" s="6"/>
      <c r="Q240" s="6"/>
      <c r="R240" s="6"/>
      <c r="S240" s="6"/>
      <c r="T240" s="6"/>
      <c r="U240" s="6"/>
      <c r="V240" s="6"/>
      <c r="W240" s="6"/>
      <c r="X240" s="6"/>
      <c r="Y240" s="6"/>
      <c r="Z240" s="6"/>
      <c r="AA240" s="6"/>
      <c r="AB240" s="6"/>
      <c r="AC240" s="6"/>
      <c r="AD240" s="6"/>
      <c r="AG240">
        <f t="shared" si="30"/>
        <v>0</v>
      </c>
      <c r="AH240">
        <f t="shared" si="31"/>
        <v>0</v>
      </c>
      <c r="AI240">
        <f t="shared" si="32"/>
        <v>0</v>
      </c>
      <c r="AJ240">
        <f t="shared" si="33"/>
        <v>0</v>
      </c>
      <c r="AK240" s="228">
        <f t="shared" si="34"/>
        <v>0</v>
      </c>
      <c r="AL240" s="2">
        <f t="shared" si="35"/>
        <v>0</v>
      </c>
      <c r="AM240" s="3" t="str">
        <f>IF(AL240=0,"",
IF(SUM($AL$186:AL240)=1,AN240,
IF($AL$306&gt;SUM($AL$186:AL240),_xlfn.CONCAT(", ",AN240),
IF($AL$306=SUM($AL$186:AL240),_xlfn.CONCAT(" y ",AN240)))))</f>
        <v/>
      </c>
      <c r="AN240" s="214">
        <v>55</v>
      </c>
      <c r="AO240">
        <f t="shared" si="36"/>
        <v>0</v>
      </c>
      <c r="AP240">
        <f t="shared" si="37"/>
        <v>0</v>
      </c>
      <c r="AQ240">
        <f t="shared" si="38"/>
        <v>0</v>
      </c>
      <c r="AR240">
        <f t="shared" si="39"/>
        <v>0</v>
      </c>
      <c r="AS240">
        <f t="shared" si="40"/>
        <v>0</v>
      </c>
      <c r="AT240">
        <f t="shared" si="41"/>
        <v>0</v>
      </c>
      <c r="AU240">
        <f t="shared" si="42"/>
        <v>0</v>
      </c>
      <c r="AV240">
        <f t="shared" si="43"/>
        <v>0</v>
      </c>
      <c r="AW240">
        <f t="shared" si="44"/>
        <v>0</v>
      </c>
    </row>
    <row r="241" spans="1:49" ht="15" customHeight="1">
      <c r="A241" s="232"/>
      <c r="B241" s="14"/>
      <c r="C241" s="229" t="s">
        <v>5102</v>
      </c>
      <c r="D241" s="469" t="str">
        <f>IF(CNGE_2025_M1_Secc12_Sub1!D85="","",CNGE_2025_M1_Secc12_Sub1!D85)</f>
        <v/>
      </c>
      <c r="E241" s="326"/>
      <c r="F241" s="326"/>
      <c r="G241" s="326"/>
      <c r="H241" s="326"/>
      <c r="I241" s="326"/>
      <c r="J241" s="327"/>
      <c r="K241" s="6"/>
      <c r="L241" s="6"/>
      <c r="M241" s="6"/>
      <c r="N241" s="6"/>
      <c r="O241" s="6"/>
      <c r="P241" s="6"/>
      <c r="Q241" s="6"/>
      <c r="R241" s="6"/>
      <c r="S241" s="6"/>
      <c r="T241" s="6"/>
      <c r="U241" s="6"/>
      <c r="V241" s="6"/>
      <c r="W241" s="6"/>
      <c r="X241" s="6"/>
      <c r="Y241" s="6"/>
      <c r="Z241" s="6"/>
      <c r="AA241" s="6"/>
      <c r="AB241" s="6"/>
      <c r="AC241" s="6"/>
      <c r="AD241" s="6"/>
      <c r="AG241">
        <f t="shared" si="30"/>
        <v>0</v>
      </c>
      <c r="AH241">
        <f t="shared" si="31"/>
        <v>0</v>
      </c>
      <c r="AI241">
        <f t="shared" si="32"/>
        <v>0</v>
      </c>
      <c r="AJ241">
        <f t="shared" si="33"/>
        <v>0</v>
      </c>
      <c r="AK241" s="228">
        <f t="shared" si="34"/>
        <v>0</v>
      </c>
      <c r="AL241" s="2">
        <f t="shared" si="35"/>
        <v>0</v>
      </c>
      <c r="AM241" s="3" t="str">
        <f>IF(AL241=0,"",
IF(SUM($AL$186:AL241)=1,AN241,
IF($AL$306&gt;SUM($AL$186:AL241),_xlfn.CONCAT(", ",AN241),
IF($AL$306=SUM($AL$186:AL241),_xlfn.CONCAT(" y ",AN241)))))</f>
        <v/>
      </c>
      <c r="AN241" s="214">
        <v>56</v>
      </c>
      <c r="AO241">
        <f t="shared" si="36"/>
        <v>0</v>
      </c>
      <c r="AP241">
        <f t="shared" si="37"/>
        <v>0</v>
      </c>
      <c r="AQ241">
        <f t="shared" si="38"/>
        <v>0</v>
      </c>
      <c r="AR241">
        <f t="shared" si="39"/>
        <v>0</v>
      </c>
      <c r="AS241">
        <f t="shared" si="40"/>
        <v>0</v>
      </c>
      <c r="AT241">
        <f t="shared" si="41"/>
        <v>0</v>
      </c>
      <c r="AU241">
        <f t="shared" si="42"/>
        <v>0</v>
      </c>
      <c r="AV241">
        <f t="shared" si="43"/>
        <v>0</v>
      </c>
      <c r="AW241">
        <f t="shared" si="44"/>
        <v>0</v>
      </c>
    </row>
    <row r="242" spans="1:49" ht="15" customHeight="1">
      <c r="A242" s="232"/>
      <c r="B242" s="14"/>
      <c r="C242" s="229" t="s">
        <v>5103</v>
      </c>
      <c r="D242" s="469" t="str">
        <f>IF(CNGE_2025_M1_Secc12_Sub1!D86="","",CNGE_2025_M1_Secc12_Sub1!D86)</f>
        <v/>
      </c>
      <c r="E242" s="326"/>
      <c r="F242" s="326"/>
      <c r="G242" s="326"/>
      <c r="H242" s="326"/>
      <c r="I242" s="326"/>
      <c r="J242" s="327"/>
      <c r="K242" s="6"/>
      <c r="L242" s="6"/>
      <c r="M242" s="6"/>
      <c r="N242" s="6"/>
      <c r="O242" s="6"/>
      <c r="P242" s="6"/>
      <c r="Q242" s="6"/>
      <c r="R242" s="6"/>
      <c r="S242" s="6"/>
      <c r="T242" s="6"/>
      <c r="U242" s="6"/>
      <c r="V242" s="6"/>
      <c r="W242" s="6"/>
      <c r="X242" s="6"/>
      <c r="Y242" s="6"/>
      <c r="Z242" s="6"/>
      <c r="AA242" s="6"/>
      <c r="AB242" s="6"/>
      <c r="AC242" s="6"/>
      <c r="AD242" s="6"/>
      <c r="AG242">
        <f t="shared" si="30"/>
        <v>0</v>
      </c>
      <c r="AH242">
        <f t="shared" si="31"/>
        <v>0</v>
      </c>
      <c r="AI242">
        <f t="shared" si="32"/>
        <v>0</v>
      </c>
      <c r="AJ242">
        <f t="shared" si="33"/>
        <v>0</v>
      </c>
      <c r="AK242" s="228">
        <f t="shared" si="34"/>
        <v>0</v>
      </c>
      <c r="AL242" s="2">
        <f t="shared" si="35"/>
        <v>0</v>
      </c>
      <c r="AM242" s="3" t="str">
        <f>IF(AL242=0,"",
IF(SUM($AL$186:AL242)=1,AN242,
IF($AL$306&gt;SUM($AL$186:AL242),_xlfn.CONCAT(", ",AN242),
IF($AL$306=SUM($AL$186:AL242),_xlfn.CONCAT(" y ",AN242)))))</f>
        <v/>
      </c>
      <c r="AN242" s="214">
        <v>57</v>
      </c>
      <c r="AO242">
        <f t="shared" si="36"/>
        <v>0</v>
      </c>
      <c r="AP242">
        <f t="shared" si="37"/>
        <v>0</v>
      </c>
      <c r="AQ242">
        <f t="shared" si="38"/>
        <v>0</v>
      </c>
      <c r="AR242">
        <f t="shared" si="39"/>
        <v>0</v>
      </c>
      <c r="AS242">
        <f t="shared" si="40"/>
        <v>0</v>
      </c>
      <c r="AT242">
        <f t="shared" si="41"/>
        <v>0</v>
      </c>
      <c r="AU242">
        <f t="shared" si="42"/>
        <v>0</v>
      </c>
      <c r="AV242">
        <f t="shared" si="43"/>
        <v>0</v>
      </c>
      <c r="AW242">
        <f t="shared" si="44"/>
        <v>0</v>
      </c>
    </row>
    <row r="243" spans="1:49" ht="15" customHeight="1">
      <c r="A243" s="232"/>
      <c r="B243" s="14"/>
      <c r="C243" s="229" t="s">
        <v>5104</v>
      </c>
      <c r="D243" s="469" t="str">
        <f>IF(CNGE_2025_M1_Secc12_Sub1!D87="","",CNGE_2025_M1_Secc12_Sub1!D87)</f>
        <v/>
      </c>
      <c r="E243" s="326"/>
      <c r="F243" s="326"/>
      <c r="G243" s="326"/>
      <c r="H243" s="326"/>
      <c r="I243" s="326"/>
      <c r="J243" s="327"/>
      <c r="K243" s="6"/>
      <c r="L243" s="6"/>
      <c r="M243" s="6"/>
      <c r="N243" s="6"/>
      <c r="O243" s="6"/>
      <c r="P243" s="6"/>
      <c r="Q243" s="6"/>
      <c r="R243" s="6"/>
      <c r="S243" s="6"/>
      <c r="T243" s="6"/>
      <c r="U243" s="6"/>
      <c r="V243" s="6"/>
      <c r="W243" s="6"/>
      <c r="X243" s="6"/>
      <c r="Y243" s="6"/>
      <c r="Z243" s="6"/>
      <c r="AA243" s="6"/>
      <c r="AB243" s="6"/>
      <c r="AC243" s="6"/>
      <c r="AD243" s="6"/>
      <c r="AG243">
        <f t="shared" si="30"/>
        <v>0</v>
      </c>
      <c r="AH243">
        <f t="shared" si="31"/>
        <v>0</v>
      </c>
      <c r="AI243">
        <f t="shared" si="32"/>
        <v>0</v>
      </c>
      <c r="AJ243">
        <f t="shared" si="33"/>
        <v>0</v>
      </c>
      <c r="AK243" s="228">
        <f t="shared" si="34"/>
        <v>0</v>
      </c>
      <c r="AL243" s="2">
        <f t="shared" si="35"/>
        <v>0</v>
      </c>
      <c r="AM243" s="3" t="str">
        <f>IF(AL243=0,"",
IF(SUM($AL$186:AL243)=1,AN243,
IF($AL$306&gt;SUM($AL$186:AL243),_xlfn.CONCAT(", ",AN243),
IF($AL$306=SUM($AL$186:AL243),_xlfn.CONCAT(" y ",AN243)))))</f>
        <v/>
      </c>
      <c r="AN243" s="214">
        <v>58</v>
      </c>
      <c r="AO243">
        <f t="shared" si="36"/>
        <v>0</v>
      </c>
      <c r="AP243">
        <f t="shared" si="37"/>
        <v>0</v>
      </c>
      <c r="AQ243">
        <f t="shared" si="38"/>
        <v>0</v>
      </c>
      <c r="AR243">
        <f t="shared" si="39"/>
        <v>0</v>
      </c>
      <c r="AS243">
        <f t="shared" si="40"/>
        <v>0</v>
      </c>
      <c r="AT243">
        <f t="shared" si="41"/>
        <v>0</v>
      </c>
      <c r="AU243">
        <f t="shared" si="42"/>
        <v>0</v>
      </c>
      <c r="AV243">
        <f t="shared" si="43"/>
        <v>0</v>
      </c>
      <c r="AW243">
        <f t="shared" si="44"/>
        <v>0</v>
      </c>
    </row>
    <row r="244" spans="1:49" ht="15" customHeight="1">
      <c r="A244" s="232"/>
      <c r="B244" s="14"/>
      <c r="C244" s="229" t="s">
        <v>5105</v>
      </c>
      <c r="D244" s="469" t="str">
        <f>IF(CNGE_2025_M1_Secc12_Sub1!D88="","",CNGE_2025_M1_Secc12_Sub1!D88)</f>
        <v/>
      </c>
      <c r="E244" s="326"/>
      <c r="F244" s="326"/>
      <c r="G244" s="326"/>
      <c r="H244" s="326"/>
      <c r="I244" s="326"/>
      <c r="J244" s="327"/>
      <c r="K244" s="6"/>
      <c r="L244" s="6"/>
      <c r="M244" s="6"/>
      <c r="N244" s="6"/>
      <c r="O244" s="6"/>
      <c r="P244" s="6"/>
      <c r="Q244" s="6"/>
      <c r="R244" s="6"/>
      <c r="S244" s="6"/>
      <c r="T244" s="6"/>
      <c r="U244" s="6"/>
      <c r="V244" s="6"/>
      <c r="W244" s="6"/>
      <c r="X244" s="6"/>
      <c r="Y244" s="6"/>
      <c r="Z244" s="6"/>
      <c r="AA244" s="6"/>
      <c r="AB244" s="6"/>
      <c r="AC244" s="6"/>
      <c r="AD244" s="6"/>
      <c r="AG244">
        <f t="shared" si="30"/>
        <v>0</v>
      </c>
      <c r="AH244">
        <f t="shared" si="31"/>
        <v>0</v>
      </c>
      <c r="AI244">
        <f t="shared" si="32"/>
        <v>0</v>
      </c>
      <c r="AJ244">
        <f t="shared" si="33"/>
        <v>0</v>
      </c>
      <c r="AK244" s="228">
        <f t="shared" si="34"/>
        <v>0</v>
      </c>
      <c r="AL244" s="2">
        <f t="shared" si="35"/>
        <v>0</v>
      </c>
      <c r="AM244" s="3" t="str">
        <f>IF(AL244=0,"",
IF(SUM($AL$186:AL244)=1,AN244,
IF($AL$306&gt;SUM($AL$186:AL244),_xlfn.CONCAT(", ",AN244),
IF($AL$306=SUM($AL$186:AL244),_xlfn.CONCAT(" y ",AN244)))))</f>
        <v/>
      </c>
      <c r="AN244" s="214">
        <v>59</v>
      </c>
      <c r="AO244">
        <f t="shared" si="36"/>
        <v>0</v>
      </c>
      <c r="AP244">
        <f t="shared" si="37"/>
        <v>0</v>
      </c>
      <c r="AQ244">
        <f t="shared" si="38"/>
        <v>0</v>
      </c>
      <c r="AR244">
        <f t="shared" si="39"/>
        <v>0</v>
      </c>
      <c r="AS244">
        <f t="shared" si="40"/>
        <v>0</v>
      </c>
      <c r="AT244">
        <f t="shared" si="41"/>
        <v>0</v>
      </c>
      <c r="AU244">
        <f t="shared" si="42"/>
        <v>0</v>
      </c>
      <c r="AV244">
        <f t="shared" si="43"/>
        <v>0</v>
      </c>
      <c r="AW244">
        <f t="shared" si="44"/>
        <v>0</v>
      </c>
    </row>
    <row r="245" spans="1:49" ht="15" customHeight="1">
      <c r="A245" s="232"/>
      <c r="B245" s="14"/>
      <c r="C245" s="229" t="s">
        <v>5106</v>
      </c>
      <c r="D245" s="469" t="str">
        <f>IF(CNGE_2025_M1_Secc12_Sub1!D89="","",CNGE_2025_M1_Secc12_Sub1!D89)</f>
        <v/>
      </c>
      <c r="E245" s="326"/>
      <c r="F245" s="326"/>
      <c r="G245" s="326"/>
      <c r="H245" s="326"/>
      <c r="I245" s="326"/>
      <c r="J245" s="327"/>
      <c r="K245" s="6"/>
      <c r="L245" s="6"/>
      <c r="M245" s="6"/>
      <c r="N245" s="6"/>
      <c r="O245" s="6"/>
      <c r="P245" s="6"/>
      <c r="Q245" s="6"/>
      <c r="R245" s="6"/>
      <c r="S245" s="6"/>
      <c r="T245" s="6"/>
      <c r="U245" s="6"/>
      <c r="V245" s="6"/>
      <c r="W245" s="6"/>
      <c r="X245" s="6"/>
      <c r="Y245" s="6"/>
      <c r="Z245" s="6"/>
      <c r="AA245" s="6"/>
      <c r="AB245" s="6"/>
      <c r="AC245" s="6"/>
      <c r="AD245" s="6"/>
      <c r="AG245">
        <f t="shared" si="30"/>
        <v>0</v>
      </c>
      <c r="AH245">
        <f t="shared" si="31"/>
        <v>0</v>
      </c>
      <c r="AI245">
        <f t="shared" si="32"/>
        <v>0</v>
      </c>
      <c r="AJ245">
        <f t="shared" si="33"/>
        <v>0</v>
      </c>
      <c r="AK245" s="228">
        <f t="shared" si="34"/>
        <v>0</v>
      </c>
      <c r="AL245" s="2">
        <f t="shared" si="35"/>
        <v>0</v>
      </c>
      <c r="AM245" s="3" t="str">
        <f>IF(AL245=0,"",
IF(SUM($AL$186:AL245)=1,AN245,
IF($AL$306&gt;SUM($AL$186:AL245),_xlfn.CONCAT(", ",AN245),
IF($AL$306=SUM($AL$186:AL245),_xlfn.CONCAT(" y ",AN245)))))</f>
        <v/>
      </c>
      <c r="AN245" s="214">
        <v>60</v>
      </c>
      <c r="AO245">
        <f t="shared" si="36"/>
        <v>0</v>
      </c>
      <c r="AP245">
        <f t="shared" si="37"/>
        <v>0</v>
      </c>
      <c r="AQ245">
        <f t="shared" si="38"/>
        <v>0</v>
      </c>
      <c r="AR245">
        <f t="shared" si="39"/>
        <v>0</v>
      </c>
      <c r="AS245">
        <f t="shared" si="40"/>
        <v>0</v>
      </c>
      <c r="AT245">
        <f t="shared" si="41"/>
        <v>0</v>
      </c>
      <c r="AU245">
        <f t="shared" si="42"/>
        <v>0</v>
      </c>
      <c r="AV245">
        <f t="shared" si="43"/>
        <v>0</v>
      </c>
      <c r="AW245">
        <f t="shared" si="44"/>
        <v>0</v>
      </c>
    </row>
    <row r="246" spans="1:49" ht="15" customHeight="1">
      <c r="A246" s="232"/>
      <c r="B246" s="14"/>
      <c r="C246" s="229" t="s">
        <v>5107</v>
      </c>
      <c r="D246" s="469" t="str">
        <f>IF(CNGE_2025_M1_Secc12_Sub1!D90="","",CNGE_2025_M1_Secc12_Sub1!D90)</f>
        <v/>
      </c>
      <c r="E246" s="326"/>
      <c r="F246" s="326"/>
      <c r="G246" s="326"/>
      <c r="H246" s="326"/>
      <c r="I246" s="326"/>
      <c r="J246" s="327"/>
      <c r="K246" s="6"/>
      <c r="L246" s="6"/>
      <c r="M246" s="6"/>
      <c r="N246" s="6"/>
      <c r="O246" s="6"/>
      <c r="P246" s="6"/>
      <c r="Q246" s="6"/>
      <c r="R246" s="6"/>
      <c r="S246" s="6"/>
      <c r="T246" s="6"/>
      <c r="U246" s="6"/>
      <c r="V246" s="6"/>
      <c r="W246" s="6"/>
      <c r="X246" s="6"/>
      <c r="Y246" s="6"/>
      <c r="Z246" s="6"/>
      <c r="AA246" s="6"/>
      <c r="AB246" s="6"/>
      <c r="AC246" s="6"/>
      <c r="AD246" s="6"/>
      <c r="AG246">
        <f t="shared" si="30"/>
        <v>0</v>
      </c>
      <c r="AH246">
        <f t="shared" si="31"/>
        <v>0</v>
      </c>
      <c r="AI246">
        <f t="shared" si="32"/>
        <v>0</v>
      </c>
      <c r="AJ246">
        <f t="shared" si="33"/>
        <v>0</v>
      </c>
      <c r="AK246" s="228">
        <f t="shared" si="34"/>
        <v>0</v>
      </c>
      <c r="AL246" s="2">
        <f t="shared" si="35"/>
        <v>0</v>
      </c>
      <c r="AM246" s="3" t="str">
        <f>IF(AL246=0,"",
IF(SUM($AL$186:AL246)=1,AN246,
IF($AL$306&gt;SUM($AL$186:AL246),_xlfn.CONCAT(", ",AN246),
IF($AL$306=SUM($AL$186:AL246),_xlfn.CONCAT(" y ",AN246)))))</f>
        <v/>
      </c>
      <c r="AN246" s="214">
        <v>61</v>
      </c>
      <c r="AO246">
        <f t="shared" si="36"/>
        <v>0</v>
      </c>
      <c r="AP246">
        <f t="shared" si="37"/>
        <v>0</v>
      </c>
      <c r="AQ246">
        <f t="shared" si="38"/>
        <v>0</v>
      </c>
      <c r="AR246">
        <f t="shared" si="39"/>
        <v>0</v>
      </c>
      <c r="AS246">
        <f t="shared" si="40"/>
        <v>0</v>
      </c>
      <c r="AT246">
        <f t="shared" si="41"/>
        <v>0</v>
      </c>
      <c r="AU246">
        <f t="shared" si="42"/>
        <v>0</v>
      </c>
      <c r="AV246">
        <f t="shared" si="43"/>
        <v>0</v>
      </c>
      <c r="AW246">
        <f t="shared" si="44"/>
        <v>0</v>
      </c>
    </row>
    <row r="247" spans="1:49" ht="15" customHeight="1">
      <c r="A247" s="232"/>
      <c r="B247" s="14"/>
      <c r="C247" s="229" t="s">
        <v>5108</v>
      </c>
      <c r="D247" s="469" t="str">
        <f>IF(CNGE_2025_M1_Secc12_Sub1!D91="","",CNGE_2025_M1_Secc12_Sub1!D91)</f>
        <v/>
      </c>
      <c r="E247" s="326"/>
      <c r="F247" s="326"/>
      <c r="G247" s="326"/>
      <c r="H247" s="326"/>
      <c r="I247" s="326"/>
      <c r="J247" s="327"/>
      <c r="K247" s="6"/>
      <c r="L247" s="6"/>
      <c r="M247" s="6"/>
      <c r="N247" s="6"/>
      <c r="O247" s="6"/>
      <c r="P247" s="6"/>
      <c r="Q247" s="6"/>
      <c r="R247" s="6"/>
      <c r="S247" s="6"/>
      <c r="T247" s="6"/>
      <c r="U247" s="6"/>
      <c r="V247" s="6"/>
      <c r="W247" s="6"/>
      <c r="X247" s="6"/>
      <c r="Y247" s="6"/>
      <c r="Z247" s="6"/>
      <c r="AA247" s="6"/>
      <c r="AB247" s="6"/>
      <c r="AC247" s="6"/>
      <c r="AD247" s="6"/>
      <c r="AG247">
        <f t="shared" si="30"/>
        <v>0</v>
      </c>
      <c r="AH247">
        <f t="shared" si="31"/>
        <v>0</v>
      </c>
      <c r="AI247">
        <f t="shared" si="32"/>
        <v>0</v>
      </c>
      <c r="AJ247">
        <f t="shared" si="33"/>
        <v>0</v>
      </c>
      <c r="AK247" s="228">
        <f t="shared" si="34"/>
        <v>0</v>
      </c>
      <c r="AL247" s="2">
        <f t="shared" si="35"/>
        <v>0</v>
      </c>
      <c r="AM247" s="3" t="str">
        <f>IF(AL247=0,"",
IF(SUM($AL$186:AL247)=1,AN247,
IF($AL$306&gt;SUM($AL$186:AL247),_xlfn.CONCAT(", ",AN247),
IF($AL$306=SUM($AL$186:AL247),_xlfn.CONCAT(" y ",AN247)))))</f>
        <v/>
      </c>
      <c r="AN247" s="214">
        <v>62</v>
      </c>
      <c r="AO247">
        <f t="shared" si="36"/>
        <v>0</v>
      </c>
      <c r="AP247">
        <f t="shared" si="37"/>
        <v>0</v>
      </c>
      <c r="AQ247">
        <f t="shared" si="38"/>
        <v>0</v>
      </c>
      <c r="AR247">
        <f t="shared" si="39"/>
        <v>0</v>
      </c>
      <c r="AS247">
        <f t="shared" si="40"/>
        <v>0</v>
      </c>
      <c r="AT247">
        <f t="shared" si="41"/>
        <v>0</v>
      </c>
      <c r="AU247">
        <f t="shared" si="42"/>
        <v>0</v>
      </c>
      <c r="AV247">
        <f t="shared" si="43"/>
        <v>0</v>
      </c>
      <c r="AW247">
        <f t="shared" si="44"/>
        <v>0</v>
      </c>
    </row>
    <row r="248" spans="1:49" ht="15" customHeight="1">
      <c r="A248" s="232"/>
      <c r="B248" s="14"/>
      <c r="C248" s="229" t="s">
        <v>5109</v>
      </c>
      <c r="D248" s="469" t="str">
        <f>IF(CNGE_2025_M1_Secc12_Sub1!D92="","",CNGE_2025_M1_Secc12_Sub1!D92)</f>
        <v/>
      </c>
      <c r="E248" s="326"/>
      <c r="F248" s="326"/>
      <c r="G248" s="326"/>
      <c r="H248" s="326"/>
      <c r="I248" s="326"/>
      <c r="J248" s="327"/>
      <c r="K248" s="6"/>
      <c r="L248" s="6"/>
      <c r="M248" s="6"/>
      <c r="N248" s="6"/>
      <c r="O248" s="6"/>
      <c r="P248" s="6"/>
      <c r="Q248" s="6"/>
      <c r="R248" s="6"/>
      <c r="S248" s="6"/>
      <c r="T248" s="6"/>
      <c r="U248" s="6"/>
      <c r="V248" s="6"/>
      <c r="W248" s="6"/>
      <c r="X248" s="6"/>
      <c r="Y248" s="6"/>
      <c r="Z248" s="6"/>
      <c r="AA248" s="6"/>
      <c r="AB248" s="6"/>
      <c r="AC248" s="6"/>
      <c r="AD248" s="6"/>
      <c r="AG248">
        <f t="shared" si="30"/>
        <v>0</v>
      </c>
      <c r="AH248">
        <f t="shared" si="31"/>
        <v>0</v>
      </c>
      <c r="AI248">
        <f t="shared" si="32"/>
        <v>0</v>
      </c>
      <c r="AJ248">
        <f t="shared" si="33"/>
        <v>0</v>
      </c>
      <c r="AK248" s="228">
        <f t="shared" si="34"/>
        <v>0</v>
      </c>
      <c r="AL248" s="2">
        <f t="shared" si="35"/>
        <v>0</v>
      </c>
      <c r="AM248" s="3" t="str">
        <f>IF(AL248=0,"",
IF(SUM($AL$186:AL248)=1,AN248,
IF($AL$306&gt;SUM($AL$186:AL248),_xlfn.CONCAT(", ",AN248),
IF($AL$306=SUM($AL$186:AL248),_xlfn.CONCAT(" y ",AN248)))))</f>
        <v/>
      </c>
      <c r="AN248" s="214">
        <v>63</v>
      </c>
      <c r="AO248">
        <f t="shared" si="36"/>
        <v>0</v>
      </c>
      <c r="AP248">
        <f t="shared" si="37"/>
        <v>0</v>
      </c>
      <c r="AQ248">
        <f t="shared" si="38"/>
        <v>0</v>
      </c>
      <c r="AR248">
        <f t="shared" si="39"/>
        <v>0</v>
      </c>
      <c r="AS248">
        <f t="shared" si="40"/>
        <v>0</v>
      </c>
      <c r="AT248">
        <f t="shared" si="41"/>
        <v>0</v>
      </c>
      <c r="AU248">
        <f t="shared" si="42"/>
        <v>0</v>
      </c>
      <c r="AV248">
        <f t="shared" si="43"/>
        <v>0</v>
      </c>
      <c r="AW248">
        <f t="shared" si="44"/>
        <v>0</v>
      </c>
    </row>
    <row r="249" spans="1:49" ht="15" customHeight="1">
      <c r="A249" s="232"/>
      <c r="B249" s="14"/>
      <c r="C249" s="229" t="s">
        <v>5110</v>
      </c>
      <c r="D249" s="469" t="str">
        <f>IF(CNGE_2025_M1_Secc12_Sub1!D93="","",CNGE_2025_M1_Secc12_Sub1!D93)</f>
        <v/>
      </c>
      <c r="E249" s="326"/>
      <c r="F249" s="326"/>
      <c r="G249" s="326"/>
      <c r="H249" s="326"/>
      <c r="I249" s="326"/>
      <c r="J249" s="327"/>
      <c r="K249" s="6"/>
      <c r="L249" s="6"/>
      <c r="M249" s="6"/>
      <c r="N249" s="6"/>
      <c r="O249" s="6"/>
      <c r="P249" s="6"/>
      <c r="Q249" s="6"/>
      <c r="R249" s="6"/>
      <c r="S249" s="6"/>
      <c r="T249" s="6"/>
      <c r="U249" s="6"/>
      <c r="V249" s="6"/>
      <c r="W249" s="6"/>
      <c r="X249" s="6"/>
      <c r="Y249" s="6"/>
      <c r="Z249" s="6"/>
      <c r="AA249" s="6"/>
      <c r="AB249" s="6"/>
      <c r="AC249" s="6"/>
      <c r="AD249" s="6"/>
      <c r="AG249">
        <f t="shared" si="30"/>
        <v>0</v>
      </c>
      <c r="AH249">
        <f t="shared" si="31"/>
        <v>0</v>
      </c>
      <c r="AI249">
        <f t="shared" si="32"/>
        <v>0</v>
      </c>
      <c r="AJ249">
        <f t="shared" si="33"/>
        <v>0</v>
      </c>
      <c r="AK249" s="228">
        <f t="shared" si="34"/>
        <v>0</v>
      </c>
      <c r="AL249" s="2">
        <f t="shared" si="35"/>
        <v>0</v>
      </c>
      <c r="AM249" s="3" t="str">
        <f>IF(AL249=0,"",
IF(SUM($AL$186:AL249)=1,AN249,
IF($AL$306&gt;SUM($AL$186:AL249),_xlfn.CONCAT(", ",AN249),
IF($AL$306=SUM($AL$186:AL249),_xlfn.CONCAT(" y ",AN249)))))</f>
        <v/>
      </c>
      <c r="AN249" s="214">
        <v>64</v>
      </c>
      <c r="AO249">
        <f t="shared" si="36"/>
        <v>0</v>
      </c>
      <c r="AP249">
        <f t="shared" si="37"/>
        <v>0</v>
      </c>
      <c r="AQ249">
        <f t="shared" si="38"/>
        <v>0</v>
      </c>
      <c r="AR249">
        <f t="shared" si="39"/>
        <v>0</v>
      </c>
      <c r="AS249">
        <f t="shared" si="40"/>
        <v>0</v>
      </c>
      <c r="AT249">
        <f t="shared" si="41"/>
        <v>0</v>
      </c>
      <c r="AU249">
        <f t="shared" si="42"/>
        <v>0</v>
      </c>
      <c r="AV249">
        <f t="shared" si="43"/>
        <v>0</v>
      </c>
      <c r="AW249">
        <f t="shared" si="44"/>
        <v>0</v>
      </c>
    </row>
    <row r="250" spans="1:49" ht="15" customHeight="1">
      <c r="A250" s="232"/>
      <c r="B250" s="14"/>
      <c r="C250" s="229" t="s">
        <v>5111</v>
      </c>
      <c r="D250" s="469" t="str">
        <f>IF(CNGE_2025_M1_Secc12_Sub1!D94="","",CNGE_2025_M1_Secc12_Sub1!D94)</f>
        <v/>
      </c>
      <c r="E250" s="326"/>
      <c r="F250" s="326"/>
      <c r="G250" s="326"/>
      <c r="H250" s="326"/>
      <c r="I250" s="326"/>
      <c r="J250" s="327"/>
      <c r="K250" s="6"/>
      <c r="L250" s="6"/>
      <c r="M250" s="6"/>
      <c r="N250" s="6"/>
      <c r="O250" s="6"/>
      <c r="P250" s="6"/>
      <c r="Q250" s="6"/>
      <c r="R250" s="6"/>
      <c r="S250" s="6"/>
      <c r="T250" s="6"/>
      <c r="U250" s="6"/>
      <c r="V250" s="6"/>
      <c r="W250" s="6"/>
      <c r="X250" s="6"/>
      <c r="Y250" s="6"/>
      <c r="Z250" s="6"/>
      <c r="AA250" s="6"/>
      <c r="AB250" s="6"/>
      <c r="AC250" s="6"/>
      <c r="AD250" s="6"/>
      <c r="AG250">
        <f t="shared" si="30"/>
        <v>0</v>
      </c>
      <c r="AH250">
        <f t="shared" si="31"/>
        <v>0</v>
      </c>
      <c r="AI250">
        <f t="shared" si="32"/>
        <v>0</v>
      </c>
      <c r="AJ250">
        <f t="shared" si="33"/>
        <v>0</v>
      </c>
      <c r="AK250" s="228">
        <f t="shared" si="34"/>
        <v>0</v>
      </c>
      <c r="AL250" s="2">
        <f t="shared" si="35"/>
        <v>0</v>
      </c>
      <c r="AM250" s="3" t="str">
        <f>IF(AL250=0,"",
IF(SUM($AL$186:AL250)=1,AN250,
IF($AL$306&gt;SUM($AL$186:AL250),_xlfn.CONCAT(", ",AN250),
IF($AL$306=SUM($AL$186:AL250),_xlfn.CONCAT(" y ",AN250)))))</f>
        <v/>
      </c>
      <c r="AN250" s="214">
        <v>65</v>
      </c>
      <c r="AO250">
        <f t="shared" si="36"/>
        <v>0</v>
      </c>
      <c r="AP250">
        <f t="shared" si="37"/>
        <v>0</v>
      </c>
      <c r="AQ250">
        <f t="shared" si="38"/>
        <v>0</v>
      </c>
      <c r="AR250">
        <f t="shared" si="39"/>
        <v>0</v>
      </c>
      <c r="AS250">
        <f t="shared" si="40"/>
        <v>0</v>
      </c>
      <c r="AT250">
        <f t="shared" si="41"/>
        <v>0</v>
      </c>
      <c r="AU250">
        <f t="shared" si="42"/>
        <v>0</v>
      </c>
      <c r="AV250">
        <f t="shared" si="43"/>
        <v>0</v>
      </c>
      <c r="AW250">
        <f t="shared" si="44"/>
        <v>0</v>
      </c>
    </row>
    <row r="251" spans="1:49" ht="15" customHeight="1">
      <c r="A251" s="232"/>
      <c r="B251" s="14"/>
      <c r="C251" s="229" t="s">
        <v>5112</v>
      </c>
      <c r="D251" s="469" t="str">
        <f>IF(CNGE_2025_M1_Secc12_Sub1!D95="","",CNGE_2025_M1_Secc12_Sub1!D95)</f>
        <v/>
      </c>
      <c r="E251" s="326"/>
      <c r="F251" s="326"/>
      <c r="G251" s="326"/>
      <c r="H251" s="326"/>
      <c r="I251" s="326"/>
      <c r="J251" s="327"/>
      <c r="K251" s="6"/>
      <c r="L251" s="6"/>
      <c r="M251" s="6"/>
      <c r="N251" s="6"/>
      <c r="O251" s="6"/>
      <c r="P251" s="6"/>
      <c r="Q251" s="6"/>
      <c r="R251" s="6"/>
      <c r="S251" s="6"/>
      <c r="T251" s="6"/>
      <c r="U251" s="6"/>
      <c r="V251" s="6"/>
      <c r="W251" s="6"/>
      <c r="X251" s="6"/>
      <c r="Y251" s="6"/>
      <c r="Z251" s="6"/>
      <c r="AA251" s="6"/>
      <c r="AB251" s="6"/>
      <c r="AC251" s="6"/>
      <c r="AD251" s="6"/>
      <c r="AG251">
        <f t="shared" ref="AG251:AG304" si="45">IF(OR(COUNTBLANK($D251)=1,$G113&lt;&gt;1),0,IF(COUNTA(K251:T251)&gt;0,0,1))</f>
        <v>0</v>
      </c>
      <c r="AH251">
        <f t="shared" ref="AH251:AH304" si="46">IF(OR(COUNTBLANK($D251)=1,$M113&lt;&gt;1),0,IF(COUNTA(U251:AD251)&gt;0,0,1))</f>
        <v>0</v>
      </c>
      <c r="AI251">
        <f t="shared" ref="AI251:AI304" si="47">IF(OR(COUNTBLANK($D251)=1,$S113&lt;&gt;1),0,IF(COUNTA(K376:T376)&gt;0,0,1))</f>
        <v>0</v>
      </c>
      <c r="AJ251">
        <f t="shared" ref="AJ251:AJ304" si="48">IF(OR(COUNTBLANK($D251)=1,$Y113&lt;&gt;1),0,IF(COUNTA(U376:AD376)&gt;0,0,1))</f>
        <v>0</v>
      </c>
      <c r="AK251" s="228">
        <f t="shared" ref="AK251:AK304" si="49">SUM(AG251:AJ251)</f>
        <v>0</v>
      </c>
      <c r="AL251" s="2">
        <f t="shared" ref="AL251:AL304" si="50">IF(AK251=0,0,1)</f>
        <v>0</v>
      </c>
      <c r="AM251" s="3" t="str">
        <f>IF(AL251=0,"",
IF(SUM($AL$186:AL251)=1,AN251,
IF($AL$306&gt;SUM($AL$186:AL251),_xlfn.CONCAT(", ",AN251),
IF($AL$306=SUM($AL$186:AL251),_xlfn.CONCAT(" y ",AN251)))))</f>
        <v/>
      </c>
      <c r="AN251" s="214">
        <v>66</v>
      </c>
      <c r="AO251">
        <f t="shared" ref="AO251:AO304" si="51">IF(AND(COUNTBLANK($D251)=1,COUNTA(K251:AD251,K376:AD376)&gt;0),1,0)</f>
        <v>0</v>
      </c>
      <c r="AP251">
        <f t="shared" ref="AP251:AP304" si="52">IF($G113&lt;&gt;1,IF(COUNTA(K251:T251)=0,0,1),0)</f>
        <v>0</v>
      </c>
      <c r="AQ251">
        <f t="shared" ref="AQ251:AQ304" si="53">IF($M113&lt;&gt;1,IF(COUNTA(U251:AD251)=0,0,1),0)</f>
        <v>0</v>
      </c>
      <c r="AR251">
        <f t="shared" ref="AR251:AR304" si="54">IF($S113&lt;&gt;1,IF(COUNTA(K376:T376)=0,0,1),0)</f>
        <v>0</v>
      </c>
      <c r="AS251">
        <f t="shared" ref="AS251:AS304" si="55">IF($Y113&lt;&gt;1,IF(COUNTA(U376:AD376)=0,0,1),0)</f>
        <v>0</v>
      </c>
      <c r="AT251">
        <f t="shared" ref="AT251:AT304" si="56">IF(T251="X",IF(COUNTA(K251:S251)=0,0,1),IF(S251="X",IF(COUNTA(K251:R251,T251)=0,0,1),0))</f>
        <v>0</v>
      </c>
      <c r="AU251">
        <f t="shared" ref="AU251:AU304" si="57">IF(AD251="X",IF(COUNTA(U251:AC251)=0,0,1),IF(AC251="X",IF(COUNTA(U251:AB251,AD251)=0,0,1),0))</f>
        <v>0</v>
      </c>
      <c r="AV251">
        <f t="shared" ref="AV251:AV304" si="58">IF(T376="X",IF(COUNTA(K376:S376)=0,0,1),IF(S376="X",IF(COUNTA(K376:R376,T376)=0,0,1),0))</f>
        <v>0</v>
      </c>
      <c r="AW251">
        <f t="shared" ref="AW251:AW304" si="59">IF(AD376="X",IF(COUNTA(U376:AC376)=0,0,1),IF(AC376="X",IF(COUNTA(U376:AB376,AD376)=0,0,1),0))</f>
        <v>0</v>
      </c>
    </row>
    <row r="252" spans="1:49" ht="15" customHeight="1">
      <c r="A252" s="232"/>
      <c r="B252" s="14"/>
      <c r="C252" s="229" t="s">
        <v>5113</v>
      </c>
      <c r="D252" s="469" t="str">
        <f>IF(CNGE_2025_M1_Secc12_Sub1!D96="","",CNGE_2025_M1_Secc12_Sub1!D96)</f>
        <v/>
      </c>
      <c r="E252" s="326"/>
      <c r="F252" s="326"/>
      <c r="G252" s="326"/>
      <c r="H252" s="326"/>
      <c r="I252" s="326"/>
      <c r="J252" s="327"/>
      <c r="K252" s="6"/>
      <c r="L252" s="6"/>
      <c r="M252" s="6"/>
      <c r="N252" s="6"/>
      <c r="O252" s="6"/>
      <c r="P252" s="6"/>
      <c r="Q252" s="6"/>
      <c r="R252" s="6"/>
      <c r="S252" s="6"/>
      <c r="T252" s="6"/>
      <c r="U252" s="6"/>
      <c r="V252" s="6"/>
      <c r="W252" s="6"/>
      <c r="X252" s="6"/>
      <c r="Y252" s="6"/>
      <c r="Z252" s="6"/>
      <c r="AA252" s="6"/>
      <c r="AB252" s="6"/>
      <c r="AC252" s="6"/>
      <c r="AD252" s="6"/>
      <c r="AG252">
        <f t="shared" si="45"/>
        <v>0</v>
      </c>
      <c r="AH252">
        <f t="shared" si="46"/>
        <v>0</v>
      </c>
      <c r="AI252">
        <f t="shared" si="47"/>
        <v>0</v>
      </c>
      <c r="AJ252">
        <f t="shared" si="48"/>
        <v>0</v>
      </c>
      <c r="AK252" s="228">
        <f t="shared" si="49"/>
        <v>0</v>
      </c>
      <c r="AL252" s="2">
        <f t="shared" si="50"/>
        <v>0</v>
      </c>
      <c r="AM252" s="3" t="str">
        <f>IF(AL252=0,"",
IF(SUM($AL$186:AL252)=1,AN252,
IF($AL$306&gt;SUM($AL$186:AL252),_xlfn.CONCAT(", ",AN252),
IF($AL$306=SUM($AL$186:AL252),_xlfn.CONCAT(" y ",AN252)))))</f>
        <v/>
      </c>
      <c r="AN252" s="214">
        <v>67</v>
      </c>
      <c r="AO252">
        <f t="shared" si="51"/>
        <v>0</v>
      </c>
      <c r="AP252">
        <f t="shared" si="52"/>
        <v>0</v>
      </c>
      <c r="AQ252">
        <f t="shared" si="53"/>
        <v>0</v>
      </c>
      <c r="AR252">
        <f t="shared" si="54"/>
        <v>0</v>
      </c>
      <c r="AS252">
        <f t="shared" si="55"/>
        <v>0</v>
      </c>
      <c r="AT252">
        <f t="shared" si="56"/>
        <v>0</v>
      </c>
      <c r="AU252">
        <f t="shared" si="57"/>
        <v>0</v>
      </c>
      <c r="AV252">
        <f t="shared" si="58"/>
        <v>0</v>
      </c>
      <c r="AW252">
        <f t="shared" si="59"/>
        <v>0</v>
      </c>
    </row>
    <row r="253" spans="1:49" ht="15" customHeight="1">
      <c r="A253" s="232"/>
      <c r="B253" s="14"/>
      <c r="C253" s="229" t="s">
        <v>5114</v>
      </c>
      <c r="D253" s="469" t="str">
        <f>IF(CNGE_2025_M1_Secc12_Sub1!D97="","",CNGE_2025_M1_Secc12_Sub1!D97)</f>
        <v/>
      </c>
      <c r="E253" s="326"/>
      <c r="F253" s="326"/>
      <c r="G253" s="326"/>
      <c r="H253" s="326"/>
      <c r="I253" s="326"/>
      <c r="J253" s="327"/>
      <c r="K253" s="6"/>
      <c r="L253" s="6"/>
      <c r="M253" s="6"/>
      <c r="N253" s="6"/>
      <c r="O253" s="6"/>
      <c r="P253" s="6"/>
      <c r="Q253" s="6"/>
      <c r="R253" s="6"/>
      <c r="S253" s="6"/>
      <c r="T253" s="6"/>
      <c r="U253" s="6"/>
      <c r="V253" s="6"/>
      <c r="W253" s="6"/>
      <c r="X253" s="6"/>
      <c r="Y253" s="6"/>
      <c r="Z253" s="6"/>
      <c r="AA253" s="6"/>
      <c r="AB253" s="6"/>
      <c r="AC253" s="6"/>
      <c r="AD253" s="6"/>
      <c r="AG253">
        <f t="shared" si="45"/>
        <v>0</v>
      </c>
      <c r="AH253">
        <f t="shared" si="46"/>
        <v>0</v>
      </c>
      <c r="AI253">
        <f t="shared" si="47"/>
        <v>0</v>
      </c>
      <c r="AJ253">
        <f t="shared" si="48"/>
        <v>0</v>
      </c>
      <c r="AK253" s="228">
        <f t="shared" si="49"/>
        <v>0</v>
      </c>
      <c r="AL253" s="2">
        <f t="shared" si="50"/>
        <v>0</v>
      </c>
      <c r="AM253" s="3" t="str">
        <f>IF(AL253=0,"",
IF(SUM($AL$186:AL253)=1,AN253,
IF($AL$306&gt;SUM($AL$186:AL253),_xlfn.CONCAT(", ",AN253),
IF($AL$306=SUM($AL$186:AL253),_xlfn.CONCAT(" y ",AN253)))))</f>
        <v/>
      </c>
      <c r="AN253" s="214">
        <v>68</v>
      </c>
      <c r="AO253">
        <f t="shared" si="51"/>
        <v>0</v>
      </c>
      <c r="AP253">
        <f t="shared" si="52"/>
        <v>0</v>
      </c>
      <c r="AQ253">
        <f t="shared" si="53"/>
        <v>0</v>
      </c>
      <c r="AR253">
        <f t="shared" si="54"/>
        <v>0</v>
      </c>
      <c r="AS253">
        <f t="shared" si="55"/>
        <v>0</v>
      </c>
      <c r="AT253">
        <f t="shared" si="56"/>
        <v>0</v>
      </c>
      <c r="AU253">
        <f t="shared" si="57"/>
        <v>0</v>
      </c>
      <c r="AV253">
        <f t="shared" si="58"/>
        <v>0</v>
      </c>
      <c r="AW253">
        <f t="shared" si="59"/>
        <v>0</v>
      </c>
    </row>
    <row r="254" spans="1:49" ht="15" customHeight="1">
      <c r="A254" s="232"/>
      <c r="B254" s="14"/>
      <c r="C254" s="229" t="s">
        <v>5115</v>
      </c>
      <c r="D254" s="469" t="str">
        <f>IF(CNGE_2025_M1_Secc12_Sub1!D98="","",CNGE_2025_M1_Secc12_Sub1!D98)</f>
        <v/>
      </c>
      <c r="E254" s="326"/>
      <c r="F254" s="326"/>
      <c r="G254" s="326"/>
      <c r="H254" s="326"/>
      <c r="I254" s="326"/>
      <c r="J254" s="327"/>
      <c r="K254" s="6"/>
      <c r="L254" s="6"/>
      <c r="M254" s="6"/>
      <c r="N254" s="6"/>
      <c r="O254" s="6"/>
      <c r="P254" s="6"/>
      <c r="Q254" s="6"/>
      <c r="R254" s="6"/>
      <c r="S254" s="6"/>
      <c r="T254" s="6"/>
      <c r="U254" s="6"/>
      <c r="V254" s="6"/>
      <c r="W254" s="6"/>
      <c r="X254" s="6"/>
      <c r="Y254" s="6"/>
      <c r="Z254" s="6"/>
      <c r="AA254" s="6"/>
      <c r="AB254" s="6"/>
      <c r="AC254" s="6"/>
      <c r="AD254" s="6"/>
      <c r="AG254">
        <f t="shared" si="45"/>
        <v>0</v>
      </c>
      <c r="AH254">
        <f t="shared" si="46"/>
        <v>0</v>
      </c>
      <c r="AI254">
        <f t="shared" si="47"/>
        <v>0</v>
      </c>
      <c r="AJ254">
        <f t="shared" si="48"/>
        <v>0</v>
      </c>
      <c r="AK254" s="228">
        <f t="shared" si="49"/>
        <v>0</v>
      </c>
      <c r="AL254" s="2">
        <f t="shared" si="50"/>
        <v>0</v>
      </c>
      <c r="AM254" s="3" t="str">
        <f>IF(AL254=0,"",
IF(SUM($AL$186:AL254)=1,AN254,
IF($AL$306&gt;SUM($AL$186:AL254),_xlfn.CONCAT(", ",AN254),
IF($AL$306=SUM($AL$186:AL254),_xlfn.CONCAT(" y ",AN254)))))</f>
        <v/>
      </c>
      <c r="AN254" s="214">
        <v>69</v>
      </c>
      <c r="AO254">
        <f t="shared" si="51"/>
        <v>0</v>
      </c>
      <c r="AP254">
        <f t="shared" si="52"/>
        <v>0</v>
      </c>
      <c r="AQ254">
        <f t="shared" si="53"/>
        <v>0</v>
      </c>
      <c r="AR254">
        <f t="shared" si="54"/>
        <v>0</v>
      </c>
      <c r="AS254">
        <f t="shared" si="55"/>
        <v>0</v>
      </c>
      <c r="AT254">
        <f t="shared" si="56"/>
        <v>0</v>
      </c>
      <c r="AU254">
        <f t="shared" si="57"/>
        <v>0</v>
      </c>
      <c r="AV254">
        <f t="shared" si="58"/>
        <v>0</v>
      </c>
      <c r="AW254">
        <f t="shared" si="59"/>
        <v>0</v>
      </c>
    </row>
    <row r="255" spans="1:49" ht="15" customHeight="1">
      <c r="A255" s="232"/>
      <c r="B255" s="14"/>
      <c r="C255" s="229" t="s">
        <v>5116</v>
      </c>
      <c r="D255" s="469" t="str">
        <f>IF(CNGE_2025_M1_Secc12_Sub1!D99="","",CNGE_2025_M1_Secc12_Sub1!D99)</f>
        <v/>
      </c>
      <c r="E255" s="326"/>
      <c r="F255" s="326"/>
      <c r="G255" s="326"/>
      <c r="H255" s="326"/>
      <c r="I255" s="326"/>
      <c r="J255" s="327"/>
      <c r="K255" s="6"/>
      <c r="L255" s="6"/>
      <c r="M255" s="6"/>
      <c r="N255" s="6"/>
      <c r="O255" s="6"/>
      <c r="P255" s="6"/>
      <c r="Q255" s="6"/>
      <c r="R255" s="6"/>
      <c r="S255" s="6"/>
      <c r="T255" s="6"/>
      <c r="U255" s="6"/>
      <c r="V255" s="6"/>
      <c r="W255" s="6"/>
      <c r="X255" s="6"/>
      <c r="Y255" s="6"/>
      <c r="Z255" s="6"/>
      <c r="AA255" s="6"/>
      <c r="AB255" s="6"/>
      <c r="AC255" s="6"/>
      <c r="AD255" s="6"/>
      <c r="AG255">
        <f t="shared" si="45"/>
        <v>0</v>
      </c>
      <c r="AH255">
        <f t="shared" si="46"/>
        <v>0</v>
      </c>
      <c r="AI255">
        <f t="shared" si="47"/>
        <v>0</v>
      </c>
      <c r="AJ255">
        <f t="shared" si="48"/>
        <v>0</v>
      </c>
      <c r="AK255" s="228">
        <f t="shared" si="49"/>
        <v>0</v>
      </c>
      <c r="AL255" s="2">
        <f t="shared" si="50"/>
        <v>0</v>
      </c>
      <c r="AM255" s="3" t="str">
        <f>IF(AL255=0,"",
IF(SUM($AL$186:AL255)=1,AN255,
IF($AL$306&gt;SUM($AL$186:AL255),_xlfn.CONCAT(", ",AN255),
IF($AL$306=SUM($AL$186:AL255),_xlfn.CONCAT(" y ",AN255)))))</f>
        <v/>
      </c>
      <c r="AN255" s="214">
        <v>70</v>
      </c>
      <c r="AO255">
        <f t="shared" si="51"/>
        <v>0</v>
      </c>
      <c r="AP255">
        <f t="shared" si="52"/>
        <v>0</v>
      </c>
      <c r="AQ255">
        <f t="shared" si="53"/>
        <v>0</v>
      </c>
      <c r="AR255">
        <f t="shared" si="54"/>
        <v>0</v>
      </c>
      <c r="AS255">
        <f t="shared" si="55"/>
        <v>0</v>
      </c>
      <c r="AT255">
        <f t="shared" si="56"/>
        <v>0</v>
      </c>
      <c r="AU255">
        <f t="shared" si="57"/>
        <v>0</v>
      </c>
      <c r="AV255">
        <f t="shared" si="58"/>
        <v>0</v>
      </c>
      <c r="AW255">
        <f t="shared" si="59"/>
        <v>0</v>
      </c>
    </row>
    <row r="256" spans="1:49" ht="15" customHeight="1">
      <c r="A256" s="232"/>
      <c r="B256" s="14"/>
      <c r="C256" s="229" t="s">
        <v>5117</v>
      </c>
      <c r="D256" s="469" t="str">
        <f>IF(CNGE_2025_M1_Secc12_Sub1!D100="","",CNGE_2025_M1_Secc12_Sub1!D100)</f>
        <v/>
      </c>
      <c r="E256" s="326"/>
      <c r="F256" s="326"/>
      <c r="G256" s="326"/>
      <c r="H256" s="326"/>
      <c r="I256" s="326"/>
      <c r="J256" s="327"/>
      <c r="K256" s="6"/>
      <c r="L256" s="6"/>
      <c r="M256" s="6"/>
      <c r="N256" s="6"/>
      <c r="O256" s="6"/>
      <c r="P256" s="6"/>
      <c r="Q256" s="6"/>
      <c r="R256" s="6"/>
      <c r="S256" s="6"/>
      <c r="T256" s="6"/>
      <c r="U256" s="6"/>
      <c r="V256" s="6"/>
      <c r="W256" s="6"/>
      <c r="X256" s="6"/>
      <c r="Y256" s="6"/>
      <c r="Z256" s="6"/>
      <c r="AA256" s="6"/>
      <c r="AB256" s="6"/>
      <c r="AC256" s="6"/>
      <c r="AD256" s="6"/>
      <c r="AG256">
        <f t="shared" si="45"/>
        <v>0</v>
      </c>
      <c r="AH256">
        <f t="shared" si="46"/>
        <v>0</v>
      </c>
      <c r="AI256">
        <f t="shared" si="47"/>
        <v>0</v>
      </c>
      <c r="AJ256">
        <f t="shared" si="48"/>
        <v>0</v>
      </c>
      <c r="AK256" s="228">
        <f t="shared" si="49"/>
        <v>0</v>
      </c>
      <c r="AL256" s="2">
        <f t="shared" si="50"/>
        <v>0</v>
      </c>
      <c r="AM256" s="3" t="str">
        <f>IF(AL256=0,"",
IF(SUM($AL$186:AL256)=1,AN256,
IF($AL$306&gt;SUM($AL$186:AL256),_xlfn.CONCAT(", ",AN256),
IF($AL$306=SUM($AL$186:AL256),_xlfn.CONCAT(" y ",AN256)))))</f>
        <v/>
      </c>
      <c r="AN256" s="214">
        <v>71</v>
      </c>
      <c r="AO256">
        <f t="shared" si="51"/>
        <v>0</v>
      </c>
      <c r="AP256">
        <f t="shared" si="52"/>
        <v>0</v>
      </c>
      <c r="AQ256">
        <f t="shared" si="53"/>
        <v>0</v>
      </c>
      <c r="AR256">
        <f t="shared" si="54"/>
        <v>0</v>
      </c>
      <c r="AS256">
        <f t="shared" si="55"/>
        <v>0</v>
      </c>
      <c r="AT256">
        <f t="shared" si="56"/>
        <v>0</v>
      </c>
      <c r="AU256">
        <f t="shared" si="57"/>
        <v>0</v>
      </c>
      <c r="AV256">
        <f t="shared" si="58"/>
        <v>0</v>
      </c>
      <c r="AW256">
        <f t="shared" si="59"/>
        <v>0</v>
      </c>
    </row>
    <row r="257" spans="1:49" ht="15" customHeight="1">
      <c r="A257" s="232"/>
      <c r="B257" s="14"/>
      <c r="C257" s="229" t="s">
        <v>5118</v>
      </c>
      <c r="D257" s="469" t="str">
        <f>IF(CNGE_2025_M1_Secc12_Sub1!D101="","",CNGE_2025_M1_Secc12_Sub1!D101)</f>
        <v/>
      </c>
      <c r="E257" s="326"/>
      <c r="F257" s="326"/>
      <c r="G257" s="326"/>
      <c r="H257" s="326"/>
      <c r="I257" s="326"/>
      <c r="J257" s="327"/>
      <c r="K257" s="6"/>
      <c r="L257" s="6"/>
      <c r="M257" s="6"/>
      <c r="N257" s="6"/>
      <c r="O257" s="6"/>
      <c r="P257" s="6"/>
      <c r="Q257" s="6"/>
      <c r="R257" s="6"/>
      <c r="S257" s="6"/>
      <c r="T257" s="6"/>
      <c r="U257" s="6"/>
      <c r="V257" s="6"/>
      <c r="W257" s="6"/>
      <c r="X257" s="6"/>
      <c r="Y257" s="6"/>
      <c r="Z257" s="6"/>
      <c r="AA257" s="6"/>
      <c r="AB257" s="6"/>
      <c r="AC257" s="6"/>
      <c r="AD257" s="6"/>
      <c r="AG257">
        <f t="shared" si="45"/>
        <v>0</v>
      </c>
      <c r="AH257">
        <f t="shared" si="46"/>
        <v>0</v>
      </c>
      <c r="AI257">
        <f t="shared" si="47"/>
        <v>0</v>
      </c>
      <c r="AJ257">
        <f t="shared" si="48"/>
        <v>0</v>
      </c>
      <c r="AK257" s="228">
        <f t="shared" si="49"/>
        <v>0</v>
      </c>
      <c r="AL257" s="2">
        <f t="shared" si="50"/>
        <v>0</v>
      </c>
      <c r="AM257" s="3" t="str">
        <f>IF(AL257=0,"",
IF(SUM($AL$186:AL257)=1,AN257,
IF($AL$306&gt;SUM($AL$186:AL257),_xlfn.CONCAT(", ",AN257),
IF($AL$306=SUM($AL$186:AL257),_xlfn.CONCAT(" y ",AN257)))))</f>
        <v/>
      </c>
      <c r="AN257" s="214">
        <v>72</v>
      </c>
      <c r="AO257">
        <f t="shared" si="51"/>
        <v>0</v>
      </c>
      <c r="AP257">
        <f t="shared" si="52"/>
        <v>0</v>
      </c>
      <c r="AQ257">
        <f t="shared" si="53"/>
        <v>0</v>
      </c>
      <c r="AR257">
        <f t="shared" si="54"/>
        <v>0</v>
      </c>
      <c r="AS257">
        <f t="shared" si="55"/>
        <v>0</v>
      </c>
      <c r="AT257">
        <f t="shared" si="56"/>
        <v>0</v>
      </c>
      <c r="AU257">
        <f t="shared" si="57"/>
        <v>0</v>
      </c>
      <c r="AV257">
        <f t="shared" si="58"/>
        <v>0</v>
      </c>
      <c r="AW257">
        <f t="shared" si="59"/>
        <v>0</v>
      </c>
    </row>
    <row r="258" spans="1:49" ht="15" customHeight="1">
      <c r="A258" s="232"/>
      <c r="B258" s="14"/>
      <c r="C258" s="229" t="s">
        <v>5119</v>
      </c>
      <c r="D258" s="469" t="str">
        <f>IF(CNGE_2025_M1_Secc12_Sub1!D102="","",CNGE_2025_M1_Secc12_Sub1!D102)</f>
        <v/>
      </c>
      <c r="E258" s="326"/>
      <c r="F258" s="326"/>
      <c r="G258" s="326"/>
      <c r="H258" s="326"/>
      <c r="I258" s="326"/>
      <c r="J258" s="327"/>
      <c r="K258" s="6"/>
      <c r="L258" s="6"/>
      <c r="M258" s="6"/>
      <c r="N258" s="6"/>
      <c r="O258" s="6"/>
      <c r="P258" s="6"/>
      <c r="Q258" s="6"/>
      <c r="R258" s="6"/>
      <c r="S258" s="6"/>
      <c r="T258" s="6"/>
      <c r="U258" s="6"/>
      <c r="V258" s="6"/>
      <c r="W258" s="6"/>
      <c r="X258" s="6"/>
      <c r="Y258" s="6"/>
      <c r="Z258" s="6"/>
      <c r="AA258" s="6"/>
      <c r="AB258" s="6"/>
      <c r="AC258" s="6"/>
      <c r="AD258" s="6"/>
      <c r="AG258">
        <f t="shared" si="45"/>
        <v>0</v>
      </c>
      <c r="AH258">
        <f t="shared" si="46"/>
        <v>0</v>
      </c>
      <c r="AI258">
        <f t="shared" si="47"/>
        <v>0</v>
      </c>
      <c r="AJ258">
        <f t="shared" si="48"/>
        <v>0</v>
      </c>
      <c r="AK258" s="228">
        <f t="shared" si="49"/>
        <v>0</v>
      </c>
      <c r="AL258" s="2">
        <f t="shared" si="50"/>
        <v>0</v>
      </c>
      <c r="AM258" s="3" t="str">
        <f>IF(AL258=0,"",
IF(SUM($AL$186:AL258)=1,AN258,
IF($AL$306&gt;SUM($AL$186:AL258),_xlfn.CONCAT(", ",AN258),
IF($AL$306=SUM($AL$186:AL258),_xlfn.CONCAT(" y ",AN258)))))</f>
        <v/>
      </c>
      <c r="AN258" s="214">
        <v>73</v>
      </c>
      <c r="AO258">
        <f t="shared" si="51"/>
        <v>0</v>
      </c>
      <c r="AP258">
        <f t="shared" si="52"/>
        <v>0</v>
      </c>
      <c r="AQ258">
        <f t="shared" si="53"/>
        <v>0</v>
      </c>
      <c r="AR258">
        <f t="shared" si="54"/>
        <v>0</v>
      </c>
      <c r="AS258">
        <f t="shared" si="55"/>
        <v>0</v>
      </c>
      <c r="AT258">
        <f t="shared" si="56"/>
        <v>0</v>
      </c>
      <c r="AU258">
        <f t="shared" si="57"/>
        <v>0</v>
      </c>
      <c r="AV258">
        <f t="shared" si="58"/>
        <v>0</v>
      </c>
      <c r="AW258">
        <f t="shared" si="59"/>
        <v>0</v>
      </c>
    </row>
    <row r="259" spans="1:49" ht="15" customHeight="1">
      <c r="A259" s="232"/>
      <c r="B259" s="14"/>
      <c r="C259" s="229" t="s">
        <v>5120</v>
      </c>
      <c r="D259" s="469" t="str">
        <f>IF(CNGE_2025_M1_Secc12_Sub1!D103="","",CNGE_2025_M1_Secc12_Sub1!D103)</f>
        <v/>
      </c>
      <c r="E259" s="326"/>
      <c r="F259" s="326"/>
      <c r="G259" s="326"/>
      <c r="H259" s="326"/>
      <c r="I259" s="326"/>
      <c r="J259" s="327"/>
      <c r="K259" s="6"/>
      <c r="L259" s="6"/>
      <c r="M259" s="6"/>
      <c r="N259" s="6"/>
      <c r="O259" s="6"/>
      <c r="P259" s="6"/>
      <c r="Q259" s="6"/>
      <c r="R259" s="6"/>
      <c r="S259" s="6"/>
      <c r="T259" s="6"/>
      <c r="U259" s="6"/>
      <c r="V259" s="6"/>
      <c r="W259" s="6"/>
      <c r="X259" s="6"/>
      <c r="Y259" s="6"/>
      <c r="Z259" s="6"/>
      <c r="AA259" s="6"/>
      <c r="AB259" s="6"/>
      <c r="AC259" s="6"/>
      <c r="AD259" s="6"/>
      <c r="AG259">
        <f t="shared" si="45"/>
        <v>0</v>
      </c>
      <c r="AH259">
        <f t="shared" si="46"/>
        <v>0</v>
      </c>
      <c r="AI259">
        <f t="shared" si="47"/>
        <v>0</v>
      </c>
      <c r="AJ259">
        <f t="shared" si="48"/>
        <v>0</v>
      </c>
      <c r="AK259" s="228">
        <f t="shared" si="49"/>
        <v>0</v>
      </c>
      <c r="AL259" s="2">
        <f t="shared" si="50"/>
        <v>0</v>
      </c>
      <c r="AM259" s="3" t="str">
        <f>IF(AL259=0,"",
IF(SUM($AL$186:AL259)=1,AN259,
IF($AL$306&gt;SUM($AL$186:AL259),_xlfn.CONCAT(", ",AN259),
IF($AL$306=SUM($AL$186:AL259),_xlfn.CONCAT(" y ",AN259)))))</f>
        <v/>
      </c>
      <c r="AN259" s="214">
        <v>74</v>
      </c>
      <c r="AO259">
        <f t="shared" si="51"/>
        <v>0</v>
      </c>
      <c r="AP259">
        <f t="shared" si="52"/>
        <v>0</v>
      </c>
      <c r="AQ259">
        <f t="shared" si="53"/>
        <v>0</v>
      </c>
      <c r="AR259">
        <f t="shared" si="54"/>
        <v>0</v>
      </c>
      <c r="AS259">
        <f t="shared" si="55"/>
        <v>0</v>
      </c>
      <c r="AT259">
        <f t="shared" si="56"/>
        <v>0</v>
      </c>
      <c r="AU259">
        <f t="shared" si="57"/>
        <v>0</v>
      </c>
      <c r="AV259">
        <f t="shared" si="58"/>
        <v>0</v>
      </c>
      <c r="AW259">
        <f t="shared" si="59"/>
        <v>0</v>
      </c>
    </row>
    <row r="260" spans="1:49" ht="15" customHeight="1">
      <c r="A260" s="232"/>
      <c r="B260" s="14"/>
      <c r="C260" s="229" t="s">
        <v>5121</v>
      </c>
      <c r="D260" s="469" t="str">
        <f>IF(CNGE_2025_M1_Secc12_Sub1!D104="","",CNGE_2025_M1_Secc12_Sub1!D104)</f>
        <v/>
      </c>
      <c r="E260" s="326"/>
      <c r="F260" s="326"/>
      <c r="G260" s="326"/>
      <c r="H260" s="326"/>
      <c r="I260" s="326"/>
      <c r="J260" s="327"/>
      <c r="K260" s="6"/>
      <c r="L260" s="6"/>
      <c r="M260" s="6"/>
      <c r="N260" s="6"/>
      <c r="O260" s="6"/>
      <c r="P260" s="6"/>
      <c r="Q260" s="6"/>
      <c r="R260" s="6"/>
      <c r="S260" s="6"/>
      <c r="T260" s="6"/>
      <c r="U260" s="6"/>
      <c r="V260" s="6"/>
      <c r="W260" s="6"/>
      <c r="X260" s="6"/>
      <c r="Y260" s="6"/>
      <c r="Z260" s="6"/>
      <c r="AA260" s="6"/>
      <c r="AB260" s="6"/>
      <c r="AC260" s="6"/>
      <c r="AD260" s="6"/>
      <c r="AG260">
        <f t="shared" si="45"/>
        <v>0</v>
      </c>
      <c r="AH260">
        <f t="shared" si="46"/>
        <v>0</v>
      </c>
      <c r="AI260">
        <f t="shared" si="47"/>
        <v>0</v>
      </c>
      <c r="AJ260">
        <f t="shared" si="48"/>
        <v>0</v>
      </c>
      <c r="AK260" s="228">
        <f t="shared" si="49"/>
        <v>0</v>
      </c>
      <c r="AL260" s="2">
        <f t="shared" si="50"/>
        <v>0</v>
      </c>
      <c r="AM260" s="3" t="str">
        <f>IF(AL260=0,"",
IF(SUM($AL$186:AL260)=1,AN260,
IF($AL$306&gt;SUM($AL$186:AL260),_xlfn.CONCAT(", ",AN260),
IF($AL$306=SUM($AL$186:AL260),_xlfn.CONCAT(" y ",AN260)))))</f>
        <v/>
      </c>
      <c r="AN260" s="214">
        <v>75</v>
      </c>
      <c r="AO260">
        <f t="shared" si="51"/>
        <v>0</v>
      </c>
      <c r="AP260">
        <f t="shared" si="52"/>
        <v>0</v>
      </c>
      <c r="AQ260">
        <f t="shared" si="53"/>
        <v>0</v>
      </c>
      <c r="AR260">
        <f t="shared" si="54"/>
        <v>0</v>
      </c>
      <c r="AS260">
        <f t="shared" si="55"/>
        <v>0</v>
      </c>
      <c r="AT260">
        <f t="shared" si="56"/>
        <v>0</v>
      </c>
      <c r="AU260">
        <f t="shared" si="57"/>
        <v>0</v>
      </c>
      <c r="AV260">
        <f t="shared" si="58"/>
        <v>0</v>
      </c>
      <c r="AW260">
        <f t="shared" si="59"/>
        <v>0</v>
      </c>
    </row>
    <row r="261" spans="1:49" ht="15" customHeight="1">
      <c r="A261" s="232"/>
      <c r="B261" s="14"/>
      <c r="C261" s="229" t="s">
        <v>5122</v>
      </c>
      <c r="D261" s="469" t="str">
        <f>IF(CNGE_2025_M1_Secc12_Sub1!D105="","",CNGE_2025_M1_Secc12_Sub1!D105)</f>
        <v/>
      </c>
      <c r="E261" s="326"/>
      <c r="F261" s="326"/>
      <c r="G261" s="326"/>
      <c r="H261" s="326"/>
      <c r="I261" s="326"/>
      <c r="J261" s="327"/>
      <c r="K261" s="6"/>
      <c r="L261" s="6"/>
      <c r="M261" s="6"/>
      <c r="N261" s="6"/>
      <c r="O261" s="6"/>
      <c r="P261" s="6"/>
      <c r="Q261" s="6"/>
      <c r="R261" s="6"/>
      <c r="S261" s="6"/>
      <c r="T261" s="6"/>
      <c r="U261" s="6"/>
      <c r="V261" s="6"/>
      <c r="W261" s="6"/>
      <c r="X261" s="6"/>
      <c r="Y261" s="6"/>
      <c r="Z261" s="6"/>
      <c r="AA261" s="6"/>
      <c r="AB261" s="6"/>
      <c r="AC261" s="6"/>
      <c r="AD261" s="6"/>
      <c r="AG261">
        <f t="shared" si="45"/>
        <v>0</v>
      </c>
      <c r="AH261">
        <f t="shared" si="46"/>
        <v>0</v>
      </c>
      <c r="AI261">
        <f t="shared" si="47"/>
        <v>0</v>
      </c>
      <c r="AJ261">
        <f t="shared" si="48"/>
        <v>0</v>
      </c>
      <c r="AK261" s="228">
        <f t="shared" si="49"/>
        <v>0</v>
      </c>
      <c r="AL261" s="2">
        <f t="shared" si="50"/>
        <v>0</v>
      </c>
      <c r="AM261" s="3" t="str">
        <f>IF(AL261=0,"",
IF(SUM($AL$186:AL261)=1,AN261,
IF($AL$306&gt;SUM($AL$186:AL261),_xlfn.CONCAT(", ",AN261),
IF($AL$306=SUM($AL$186:AL261),_xlfn.CONCAT(" y ",AN261)))))</f>
        <v/>
      </c>
      <c r="AN261" s="214">
        <v>76</v>
      </c>
      <c r="AO261">
        <f t="shared" si="51"/>
        <v>0</v>
      </c>
      <c r="AP261">
        <f t="shared" si="52"/>
        <v>0</v>
      </c>
      <c r="AQ261">
        <f t="shared" si="53"/>
        <v>0</v>
      </c>
      <c r="AR261">
        <f t="shared" si="54"/>
        <v>0</v>
      </c>
      <c r="AS261">
        <f t="shared" si="55"/>
        <v>0</v>
      </c>
      <c r="AT261">
        <f t="shared" si="56"/>
        <v>0</v>
      </c>
      <c r="AU261">
        <f t="shared" si="57"/>
        <v>0</v>
      </c>
      <c r="AV261">
        <f t="shared" si="58"/>
        <v>0</v>
      </c>
      <c r="AW261">
        <f t="shared" si="59"/>
        <v>0</v>
      </c>
    </row>
    <row r="262" spans="1:49" ht="15" customHeight="1">
      <c r="A262" s="232"/>
      <c r="B262" s="14"/>
      <c r="C262" s="229" t="s">
        <v>5123</v>
      </c>
      <c r="D262" s="469" t="str">
        <f>IF(CNGE_2025_M1_Secc12_Sub1!D106="","",CNGE_2025_M1_Secc12_Sub1!D106)</f>
        <v/>
      </c>
      <c r="E262" s="326"/>
      <c r="F262" s="326"/>
      <c r="G262" s="326"/>
      <c r="H262" s="326"/>
      <c r="I262" s="326"/>
      <c r="J262" s="327"/>
      <c r="K262" s="6"/>
      <c r="L262" s="6"/>
      <c r="M262" s="6"/>
      <c r="N262" s="6"/>
      <c r="O262" s="6"/>
      <c r="P262" s="6"/>
      <c r="Q262" s="6"/>
      <c r="R262" s="6"/>
      <c r="S262" s="6"/>
      <c r="T262" s="6"/>
      <c r="U262" s="6"/>
      <c r="V262" s="6"/>
      <c r="W262" s="6"/>
      <c r="X262" s="6"/>
      <c r="Y262" s="6"/>
      <c r="Z262" s="6"/>
      <c r="AA262" s="6"/>
      <c r="AB262" s="6"/>
      <c r="AC262" s="6"/>
      <c r="AD262" s="6"/>
      <c r="AG262">
        <f t="shared" si="45"/>
        <v>0</v>
      </c>
      <c r="AH262">
        <f t="shared" si="46"/>
        <v>0</v>
      </c>
      <c r="AI262">
        <f t="shared" si="47"/>
        <v>0</v>
      </c>
      <c r="AJ262">
        <f t="shared" si="48"/>
        <v>0</v>
      </c>
      <c r="AK262" s="228">
        <f t="shared" si="49"/>
        <v>0</v>
      </c>
      <c r="AL262" s="2">
        <f t="shared" si="50"/>
        <v>0</v>
      </c>
      <c r="AM262" s="3" t="str">
        <f>IF(AL262=0,"",
IF(SUM($AL$186:AL262)=1,AN262,
IF($AL$306&gt;SUM($AL$186:AL262),_xlfn.CONCAT(", ",AN262),
IF($AL$306=SUM($AL$186:AL262),_xlfn.CONCAT(" y ",AN262)))))</f>
        <v/>
      </c>
      <c r="AN262" s="214">
        <v>77</v>
      </c>
      <c r="AO262">
        <f t="shared" si="51"/>
        <v>0</v>
      </c>
      <c r="AP262">
        <f t="shared" si="52"/>
        <v>0</v>
      </c>
      <c r="AQ262">
        <f t="shared" si="53"/>
        <v>0</v>
      </c>
      <c r="AR262">
        <f t="shared" si="54"/>
        <v>0</v>
      </c>
      <c r="AS262">
        <f t="shared" si="55"/>
        <v>0</v>
      </c>
      <c r="AT262">
        <f t="shared" si="56"/>
        <v>0</v>
      </c>
      <c r="AU262">
        <f t="shared" si="57"/>
        <v>0</v>
      </c>
      <c r="AV262">
        <f t="shared" si="58"/>
        <v>0</v>
      </c>
      <c r="AW262">
        <f t="shared" si="59"/>
        <v>0</v>
      </c>
    </row>
    <row r="263" spans="1:49" ht="15" customHeight="1">
      <c r="A263" s="232"/>
      <c r="B263" s="14"/>
      <c r="C263" s="229" t="s">
        <v>5124</v>
      </c>
      <c r="D263" s="469" t="str">
        <f>IF(CNGE_2025_M1_Secc12_Sub1!D107="","",CNGE_2025_M1_Secc12_Sub1!D107)</f>
        <v/>
      </c>
      <c r="E263" s="326"/>
      <c r="F263" s="326"/>
      <c r="G263" s="326"/>
      <c r="H263" s="326"/>
      <c r="I263" s="326"/>
      <c r="J263" s="327"/>
      <c r="K263" s="6"/>
      <c r="L263" s="6"/>
      <c r="M263" s="6"/>
      <c r="N263" s="6"/>
      <c r="O263" s="6"/>
      <c r="P263" s="6"/>
      <c r="Q263" s="6"/>
      <c r="R263" s="6"/>
      <c r="S263" s="6"/>
      <c r="T263" s="6"/>
      <c r="U263" s="6"/>
      <c r="V263" s="6"/>
      <c r="W263" s="6"/>
      <c r="X263" s="6"/>
      <c r="Y263" s="6"/>
      <c r="Z263" s="6"/>
      <c r="AA263" s="6"/>
      <c r="AB263" s="6"/>
      <c r="AC263" s="6"/>
      <c r="AD263" s="6"/>
      <c r="AG263">
        <f t="shared" si="45"/>
        <v>0</v>
      </c>
      <c r="AH263">
        <f t="shared" si="46"/>
        <v>0</v>
      </c>
      <c r="AI263">
        <f t="shared" si="47"/>
        <v>0</v>
      </c>
      <c r="AJ263">
        <f t="shared" si="48"/>
        <v>0</v>
      </c>
      <c r="AK263" s="228">
        <f t="shared" si="49"/>
        <v>0</v>
      </c>
      <c r="AL263" s="2">
        <f t="shared" si="50"/>
        <v>0</v>
      </c>
      <c r="AM263" s="3" t="str">
        <f>IF(AL263=0,"",
IF(SUM($AL$186:AL263)=1,AN263,
IF($AL$306&gt;SUM($AL$186:AL263),_xlfn.CONCAT(", ",AN263),
IF($AL$306=SUM($AL$186:AL263),_xlfn.CONCAT(" y ",AN263)))))</f>
        <v/>
      </c>
      <c r="AN263" s="214">
        <v>78</v>
      </c>
      <c r="AO263">
        <f t="shared" si="51"/>
        <v>0</v>
      </c>
      <c r="AP263">
        <f t="shared" si="52"/>
        <v>0</v>
      </c>
      <c r="AQ263">
        <f t="shared" si="53"/>
        <v>0</v>
      </c>
      <c r="AR263">
        <f t="shared" si="54"/>
        <v>0</v>
      </c>
      <c r="AS263">
        <f t="shared" si="55"/>
        <v>0</v>
      </c>
      <c r="AT263">
        <f t="shared" si="56"/>
        <v>0</v>
      </c>
      <c r="AU263">
        <f t="shared" si="57"/>
        <v>0</v>
      </c>
      <c r="AV263">
        <f t="shared" si="58"/>
        <v>0</v>
      </c>
      <c r="AW263">
        <f t="shared" si="59"/>
        <v>0</v>
      </c>
    </row>
    <row r="264" spans="1:49" ht="15" customHeight="1">
      <c r="A264" s="232"/>
      <c r="B264" s="14"/>
      <c r="C264" s="229" t="s">
        <v>5125</v>
      </c>
      <c r="D264" s="469" t="str">
        <f>IF(CNGE_2025_M1_Secc12_Sub1!D108="","",CNGE_2025_M1_Secc12_Sub1!D108)</f>
        <v/>
      </c>
      <c r="E264" s="326"/>
      <c r="F264" s="326"/>
      <c r="G264" s="326"/>
      <c r="H264" s="326"/>
      <c r="I264" s="326"/>
      <c r="J264" s="327"/>
      <c r="K264" s="6"/>
      <c r="L264" s="6"/>
      <c r="M264" s="6"/>
      <c r="N264" s="6"/>
      <c r="O264" s="6"/>
      <c r="P264" s="6"/>
      <c r="Q264" s="6"/>
      <c r="R264" s="6"/>
      <c r="S264" s="6"/>
      <c r="T264" s="6"/>
      <c r="U264" s="6"/>
      <c r="V264" s="6"/>
      <c r="W264" s="6"/>
      <c r="X264" s="6"/>
      <c r="Y264" s="6"/>
      <c r="Z264" s="6"/>
      <c r="AA264" s="6"/>
      <c r="AB264" s="6"/>
      <c r="AC264" s="6"/>
      <c r="AD264" s="6"/>
      <c r="AG264">
        <f t="shared" si="45"/>
        <v>0</v>
      </c>
      <c r="AH264">
        <f t="shared" si="46"/>
        <v>0</v>
      </c>
      <c r="AI264">
        <f t="shared" si="47"/>
        <v>0</v>
      </c>
      <c r="AJ264">
        <f t="shared" si="48"/>
        <v>0</v>
      </c>
      <c r="AK264" s="228">
        <f t="shared" si="49"/>
        <v>0</v>
      </c>
      <c r="AL264" s="2">
        <f t="shared" si="50"/>
        <v>0</v>
      </c>
      <c r="AM264" s="3" t="str">
        <f>IF(AL264=0,"",
IF(SUM($AL$186:AL264)=1,AN264,
IF($AL$306&gt;SUM($AL$186:AL264),_xlfn.CONCAT(", ",AN264),
IF($AL$306=SUM($AL$186:AL264),_xlfn.CONCAT(" y ",AN264)))))</f>
        <v/>
      </c>
      <c r="AN264" s="214">
        <v>79</v>
      </c>
      <c r="AO264">
        <f t="shared" si="51"/>
        <v>0</v>
      </c>
      <c r="AP264">
        <f t="shared" si="52"/>
        <v>0</v>
      </c>
      <c r="AQ264">
        <f t="shared" si="53"/>
        <v>0</v>
      </c>
      <c r="AR264">
        <f t="shared" si="54"/>
        <v>0</v>
      </c>
      <c r="AS264">
        <f t="shared" si="55"/>
        <v>0</v>
      </c>
      <c r="AT264">
        <f t="shared" si="56"/>
        <v>0</v>
      </c>
      <c r="AU264">
        <f t="shared" si="57"/>
        <v>0</v>
      </c>
      <c r="AV264">
        <f t="shared" si="58"/>
        <v>0</v>
      </c>
      <c r="AW264">
        <f t="shared" si="59"/>
        <v>0</v>
      </c>
    </row>
    <row r="265" spans="1:49" ht="15" customHeight="1">
      <c r="A265" s="232"/>
      <c r="B265" s="14"/>
      <c r="C265" s="229" t="s">
        <v>5126</v>
      </c>
      <c r="D265" s="469" t="str">
        <f>IF(CNGE_2025_M1_Secc12_Sub1!D109="","",CNGE_2025_M1_Secc12_Sub1!D109)</f>
        <v/>
      </c>
      <c r="E265" s="326"/>
      <c r="F265" s="326"/>
      <c r="G265" s="326"/>
      <c r="H265" s="326"/>
      <c r="I265" s="326"/>
      <c r="J265" s="327"/>
      <c r="K265" s="6"/>
      <c r="L265" s="6"/>
      <c r="M265" s="6"/>
      <c r="N265" s="6"/>
      <c r="O265" s="6"/>
      <c r="P265" s="6"/>
      <c r="Q265" s="6"/>
      <c r="R265" s="6"/>
      <c r="S265" s="6"/>
      <c r="T265" s="6"/>
      <c r="U265" s="6"/>
      <c r="V265" s="6"/>
      <c r="W265" s="6"/>
      <c r="X265" s="6"/>
      <c r="Y265" s="6"/>
      <c r="Z265" s="6"/>
      <c r="AA265" s="6"/>
      <c r="AB265" s="6"/>
      <c r="AC265" s="6"/>
      <c r="AD265" s="6"/>
      <c r="AG265">
        <f t="shared" si="45"/>
        <v>0</v>
      </c>
      <c r="AH265">
        <f t="shared" si="46"/>
        <v>0</v>
      </c>
      <c r="AI265">
        <f t="shared" si="47"/>
        <v>0</v>
      </c>
      <c r="AJ265">
        <f t="shared" si="48"/>
        <v>0</v>
      </c>
      <c r="AK265" s="228">
        <f t="shared" si="49"/>
        <v>0</v>
      </c>
      <c r="AL265" s="2">
        <f t="shared" si="50"/>
        <v>0</v>
      </c>
      <c r="AM265" s="3" t="str">
        <f>IF(AL265=0,"",
IF(SUM($AL$186:AL265)=1,AN265,
IF($AL$306&gt;SUM($AL$186:AL265),_xlfn.CONCAT(", ",AN265),
IF($AL$306=SUM($AL$186:AL265),_xlfn.CONCAT(" y ",AN265)))))</f>
        <v/>
      </c>
      <c r="AN265" s="214">
        <v>80</v>
      </c>
      <c r="AO265">
        <f t="shared" si="51"/>
        <v>0</v>
      </c>
      <c r="AP265">
        <f t="shared" si="52"/>
        <v>0</v>
      </c>
      <c r="AQ265">
        <f t="shared" si="53"/>
        <v>0</v>
      </c>
      <c r="AR265">
        <f t="shared" si="54"/>
        <v>0</v>
      </c>
      <c r="AS265">
        <f t="shared" si="55"/>
        <v>0</v>
      </c>
      <c r="AT265">
        <f t="shared" si="56"/>
        <v>0</v>
      </c>
      <c r="AU265">
        <f t="shared" si="57"/>
        <v>0</v>
      </c>
      <c r="AV265">
        <f t="shared" si="58"/>
        <v>0</v>
      </c>
      <c r="AW265">
        <f t="shared" si="59"/>
        <v>0</v>
      </c>
    </row>
    <row r="266" spans="1:49" ht="15" customHeight="1">
      <c r="A266" s="232"/>
      <c r="B266" s="14"/>
      <c r="C266" s="229" t="s">
        <v>5127</v>
      </c>
      <c r="D266" s="469" t="str">
        <f>IF(CNGE_2025_M1_Secc12_Sub1!D110="","",CNGE_2025_M1_Secc12_Sub1!D110)</f>
        <v/>
      </c>
      <c r="E266" s="326"/>
      <c r="F266" s="326"/>
      <c r="G266" s="326"/>
      <c r="H266" s="326"/>
      <c r="I266" s="326"/>
      <c r="J266" s="327"/>
      <c r="K266" s="6"/>
      <c r="L266" s="6"/>
      <c r="M266" s="6"/>
      <c r="N266" s="6"/>
      <c r="O266" s="6"/>
      <c r="P266" s="6"/>
      <c r="Q266" s="6"/>
      <c r="R266" s="6"/>
      <c r="S266" s="6"/>
      <c r="T266" s="6"/>
      <c r="U266" s="6"/>
      <c r="V266" s="6"/>
      <c r="W266" s="6"/>
      <c r="X266" s="6"/>
      <c r="Y266" s="6"/>
      <c r="Z266" s="6"/>
      <c r="AA266" s="6"/>
      <c r="AB266" s="6"/>
      <c r="AC266" s="6"/>
      <c r="AD266" s="6"/>
      <c r="AG266">
        <f t="shared" si="45"/>
        <v>0</v>
      </c>
      <c r="AH266">
        <f t="shared" si="46"/>
        <v>0</v>
      </c>
      <c r="AI266">
        <f t="shared" si="47"/>
        <v>0</v>
      </c>
      <c r="AJ266">
        <f t="shared" si="48"/>
        <v>0</v>
      </c>
      <c r="AK266" s="228">
        <f t="shared" si="49"/>
        <v>0</v>
      </c>
      <c r="AL266" s="2">
        <f t="shared" si="50"/>
        <v>0</v>
      </c>
      <c r="AM266" s="3" t="str">
        <f>IF(AL266=0,"",
IF(SUM($AL$186:AL266)=1,AN266,
IF($AL$306&gt;SUM($AL$186:AL266),_xlfn.CONCAT(", ",AN266),
IF($AL$306=SUM($AL$186:AL266),_xlfn.CONCAT(" y ",AN266)))))</f>
        <v/>
      </c>
      <c r="AN266" s="214">
        <v>81</v>
      </c>
      <c r="AO266">
        <f t="shared" si="51"/>
        <v>0</v>
      </c>
      <c r="AP266">
        <f t="shared" si="52"/>
        <v>0</v>
      </c>
      <c r="AQ266">
        <f t="shared" si="53"/>
        <v>0</v>
      </c>
      <c r="AR266">
        <f t="shared" si="54"/>
        <v>0</v>
      </c>
      <c r="AS266">
        <f t="shared" si="55"/>
        <v>0</v>
      </c>
      <c r="AT266">
        <f t="shared" si="56"/>
        <v>0</v>
      </c>
      <c r="AU266">
        <f t="shared" si="57"/>
        <v>0</v>
      </c>
      <c r="AV266">
        <f t="shared" si="58"/>
        <v>0</v>
      </c>
      <c r="AW266">
        <f t="shared" si="59"/>
        <v>0</v>
      </c>
    </row>
    <row r="267" spans="1:49" ht="15" customHeight="1">
      <c r="A267" s="232"/>
      <c r="B267" s="14"/>
      <c r="C267" s="229" t="s">
        <v>5128</v>
      </c>
      <c r="D267" s="469" t="str">
        <f>IF(CNGE_2025_M1_Secc12_Sub1!D111="","",CNGE_2025_M1_Secc12_Sub1!D111)</f>
        <v/>
      </c>
      <c r="E267" s="326"/>
      <c r="F267" s="326"/>
      <c r="G267" s="326"/>
      <c r="H267" s="326"/>
      <c r="I267" s="326"/>
      <c r="J267" s="327"/>
      <c r="K267" s="6"/>
      <c r="L267" s="6"/>
      <c r="M267" s="6"/>
      <c r="N267" s="6"/>
      <c r="O267" s="6"/>
      <c r="P267" s="6"/>
      <c r="Q267" s="6"/>
      <c r="R267" s="6"/>
      <c r="S267" s="6"/>
      <c r="T267" s="6"/>
      <c r="U267" s="6"/>
      <c r="V267" s="6"/>
      <c r="W267" s="6"/>
      <c r="X267" s="6"/>
      <c r="Y267" s="6"/>
      <c r="Z267" s="6"/>
      <c r="AA267" s="6"/>
      <c r="AB267" s="6"/>
      <c r="AC267" s="6"/>
      <c r="AD267" s="6"/>
      <c r="AG267">
        <f t="shared" si="45"/>
        <v>0</v>
      </c>
      <c r="AH267">
        <f t="shared" si="46"/>
        <v>0</v>
      </c>
      <c r="AI267">
        <f t="shared" si="47"/>
        <v>0</v>
      </c>
      <c r="AJ267">
        <f t="shared" si="48"/>
        <v>0</v>
      </c>
      <c r="AK267" s="228">
        <f t="shared" si="49"/>
        <v>0</v>
      </c>
      <c r="AL267" s="2">
        <f t="shared" si="50"/>
        <v>0</v>
      </c>
      <c r="AM267" s="3" t="str">
        <f>IF(AL267=0,"",
IF(SUM($AL$186:AL267)=1,AN267,
IF($AL$306&gt;SUM($AL$186:AL267),_xlfn.CONCAT(", ",AN267),
IF($AL$306=SUM($AL$186:AL267),_xlfn.CONCAT(" y ",AN267)))))</f>
        <v/>
      </c>
      <c r="AN267" s="214">
        <v>82</v>
      </c>
      <c r="AO267">
        <f t="shared" si="51"/>
        <v>0</v>
      </c>
      <c r="AP267">
        <f t="shared" si="52"/>
        <v>0</v>
      </c>
      <c r="AQ267">
        <f t="shared" si="53"/>
        <v>0</v>
      </c>
      <c r="AR267">
        <f t="shared" si="54"/>
        <v>0</v>
      </c>
      <c r="AS267">
        <f t="shared" si="55"/>
        <v>0</v>
      </c>
      <c r="AT267">
        <f t="shared" si="56"/>
        <v>0</v>
      </c>
      <c r="AU267">
        <f t="shared" si="57"/>
        <v>0</v>
      </c>
      <c r="AV267">
        <f t="shared" si="58"/>
        <v>0</v>
      </c>
      <c r="AW267">
        <f t="shared" si="59"/>
        <v>0</v>
      </c>
    </row>
    <row r="268" spans="1:49" ht="15" customHeight="1">
      <c r="A268" s="232"/>
      <c r="B268" s="14"/>
      <c r="C268" s="229" t="s">
        <v>5129</v>
      </c>
      <c r="D268" s="469" t="str">
        <f>IF(CNGE_2025_M1_Secc12_Sub1!D112="","",CNGE_2025_M1_Secc12_Sub1!D112)</f>
        <v/>
      </c>
      <c r="E268" s="326"/>
      <c r="F268" s="326"/>
      <c r="G268" s="326"/>
      <c r="H268" s="326"/>
      <c r="I268" s="326"/>
      <c r="J268" s="327"/>
      <c r="K268" s="6"/>
      <c r="L268" s="6"/>
      <c r="M268" s="6"/>
      <c r="N268" s="6"/>
      <c r="O268" s="6"/>
      <c r="P268" s="6"/>
      <c r="Q268" s="6"/>
      <c r="R268" s="6"/>
      <c r="S268" s="6"/>
      <c r="T268" s="6"/>
      <c r="U268" s="6"/>
      <c r="V268" s="6"/>
      <c r="W268" s="6"/>
      <c r="X268" s="6"/>
      <c r="Y268" s="6"/>
      <c r="Z268" s="6"/>
      <c r="AA268" s="6"/>
      <c r="AB268" s="6"/>
      <c r="AC268" s="6"/>
      <c r="AD268" s="6"/>
      <c r="AG268">
        <f t="shared" si="45"/>
        <v>0</v>
      </c>
      <c r="AH268">
        <f t="shared" si="46"/>
        <v>0</v>
      </c>
      <c r="AI268">
        <f t="shared" si="47"/>
        <v>0</v>
      </c>
      <c r="AJ268">
        <f t="shared" si="48"/>
        <v>0</v>
      </c>
      <c r="AK268" s="228">
        <f t="shared" si="49"/>
        <v>0</v>
      </c>
      <c r="AL268" s="2">
        <f t="shared" si="50"/>
        <v>0</v>
      </c>
      <c r="AM268" s="3" t="str">
        <f>IF(AL268=0,"",
IF(SUM($AL$186:AL268)=1,AN268,
IF($AL$306&gt;SUM($AL$186:AL268),_xlfn.CONCAT(", ",AN268),
IF($AL$306=SUM($AL$186:AL268),_xlfn.CONCAT(" y ",AN268)))))</f>
        <v/>
      </c>
      <c r="AN268" s="214">
        <v>83</v>
      </c>
      <c r="AO268">
        <f t="shared" si="51"/>
        <v>0</v>
      </c>
      <c r="AP268">
        <f t="shared" si="52"/>
        <v>0</v>
      </c>
      <c r="AQ268">
        <f t="shared" si="53"/>
        <v>0</v>
      </c>
      <c r="AR268">
        <f t="shared" si="54"/>
        <v>0</v>
      </c>
      <c r="AS268">
        <f t="shared" si="55"/>
        <v>0</v>
      </c>
      <c r="AT268">
        <f t="shared" si="56"/>
        <v>0</v>
      </c>
      <c r="AU268">
        <f t="shared" si="57"/>
        <v>0</v>
      </c>
      <c r="AV268">
        <f t="shared" si="58"/>
        <v>0</v>
      </c>
      <c r="AW268">
        <f t="shared" si="59"/>
        <v>0</v>
      </c>
    </row>
    <row r="269" spans="1:49" ht="15" customHeight="1">
      <c r="A269" s="232"/>
      <c r="B269" s="14"/>
      <c r="C269" s="229" t="s">
        <v>5130</v>
      </c>
      <c r="D269" s="469" t="str">
        <f>IF(CNGE_2025_M1_Secc12_Sub1!D113="","",CNGE_2025_M1_Secc12_Sub1!D113)</f>
        <v/>
      </c>
      <c r="E269" s="326"/>
      <c r="F269" s="326"/>
      <c r="G269" s="326"/>
      <c r="H269" s="326"/>
      <c r="I269" s="326"/>
      <c r="J269" s="327"/>
      <c r="K269" s="6"/>
      <c r="L269" s="6"/>
      <c r="M269" s="6"/>
      <c r="N269" s="6"/>
      <c r="O269" s="6"/>
      <c r="P269" s="6"/>
      <c r="Q269" s="6"/>
      <c r="R269" s="6"/>
      <c r="S269" s="6"/>
      <c r="T269" s="6"/>
      <c r="U269" s="6"/>
      <c r="V269" s="6"/>
      <c r="W269" s="6"/>
      <c r="X269" s="6"/>
      <c r="Y269" s="6"/>
      <c r="Z269" s="6"/>
      <c r="AA269" s="6"/>
      <c r="AB269" s="6"/>
      <c r="AC269" s="6"/>
      <c r="AD269" s="6"/>
      <c r="AG269">
        <f t="shared" si="45"/>
        <v>0</v>
      </c>
      <c r="AH269">
        <f t="shared" si="46"/>
        <v>0</v>
      </c>
      <c r="AI269">
        <f t="shared" si="47"/>
        <v>0</v>
      </c>
      <c r="AJ269">
        <f t="shared" si="48"/>
        <v>0</v>
      </c>
      <c r="AK269" s="228">
        <f t="shared" si="49"/>
        <v>0</v>
      </c>
      <c r="AL269" s="2">
        <f t="shared" si="50"/>
        <v>0</v>
      </c>
      <c r="AM269" s="3" t="str">
        <f>IF(AL269=0,"",
IF(SUM($AL$186:AL269)=1,AN269,
IF($AL$306&gt;SUM($AL$186:AL269),_xlfn.CONCAT(", ",AN269),
IF($AL$306=SUM($AL$186:AL269),_xlfn.CONCAT(" y ",AN269)))))</f>
        <v/>
      </c>
      <c r="AN269" s="214">
        <v>84</v>
      </c>
      <c r="AO269">
        <f t="shared" si="51"/>
        <v>0</v>
      </c>
      <c r="AP269">
        <f t="shared" si="52"/>
        <v>0</v>
      </c>
      <c r="AQ269">
        <f t="shared" si="53"/>
        <v>0</v>
      </c>
      <c r="AR269">
        <f t="shared" si="54"/>
        <v>0</v>
      </c>
      <c r="AS269">
        <f t="shared" si="55"/>
        <v>0</v>
      </c>
      <c r="AT269">
        <f t="shared" si="56"/>
        <v>0</v>
      </c>
      <c r="AU269">
        <f t="shared" si="57"/>
        <v>0</v>
      </c>
      <c r="AV269">
        <f t="shared" si="58"/>
        <v>0</v>
      </c>
      <c r="AW269">
        <f t="shared" si="59"/>
        <v>0</v>
      </c>
    </row>
    <row r="270" spans="1:49" ht="15" customHeight="1">
      <c r="A270" s="232"/>
      <c r="B270" s="14"/>
      <c r="C270" s="229" t="s">
        <v>5131</v>
      </c>
      <c r="D270" s="469" t="str">
        <f>IF(CNGE_2025_M1_Secc12_Sub1!D114="","",CNGE_2025_M1_Secc12_Sub1!D114)</f>
        <v/>
      </c>
      <c r="E270" s="326"/>
      <c r="F270" s="326"/>
      <c r="G270" s="326"/>
      <c r="H270" s="326"/>
      <c r="I270" s="326"/>
      <c r="J270" s="327"/>
      <c r="K270" s="6"/>
      <c r="L270" s="6"/>
      <c r="M270" s="6"/>
      <c r="N270" s="6"/>
      <c r="O270" s="6"/>
      <c r="P270" s="6"/>
      <c r="Q270" s="6"/>
      <c r="R270" s="6"/>
      <c r="S270" s="6"/>
      <c r="T270" s="6"/>
      <c r="U270" s="6"/>
      <c r="V270" s="6"/>
      <c r="W270" s="6"/>
      <c r="X270" s="6"/>
      <c r="Y270" s="6"/>
      <c r="Z270" s="6"/>
      <c r="AA270" s="6"/>
      <c r="AB270" s="6"/>
      <c r="AC270" s="6"/>
      <c r="AD270" s="6"/>
      <c r="AG270">
        <f t="shared" si="45"/>
        <v>0</v>
      </c>
      <c r="AH270">
        <f t="shared" si="46"/>
        <v>0</v>
      </c>
      <c r="AI270">
        <f t="shared" si="47"/>
        <v>0</v>
      </c>
      <c r="AJ270">
        <f t="shared" si="48"/>
        <v>0</v>
      </c>
      <c r="AK270" s="228">
        <f t="shared" si="49"/>
        <v>0</v>
      </c>
      <c r="AL270" s="2">
        <f t="shared" si="50"/>
        <v>0</v>
      </c>
      <c r="AM270" s="3" t="str">
        <f>IF(AL270=0,"",
IF(SUM($AL$186:AL270)=1,AN270,
IF($AL$306&gt;SUM($AL$186:AL270),_xlfn.CONCAT(", ",AN270),
IF($AL$306=SUM($AL$186:AL270),_xlfn.CONCAT(" y ",AN270)))))</f>
        <v/>
      </c>
      <c r="AN270" s="214">
        <v>85</v>
      </c>
      <c r="AO270">
        <f t="shared" si="51"/>
        <v>0</v>
      </c>
      <c r="AP270">
        <f t="shared" si="52"/>
        <v>0</v>
      </c>
      <c r="AQ270">
        <f t="shared" si="53"/>
        <v>0</v>
      </c>
      <c r="AR270">
        <f t="shared" si="54"/>
        <v>0</v>
      </c>
      <c r="AS270">
        <f t="shared" si="55"/>
        <v>0</v>
      </c>
      <c r="AT270">
        <f t="shared" si="56"/>
        <v>0</v>
      </c>
      <c r="AU270">
        <f t="shared" si="57"/>
        <v>0</v>
      </c>
      <c r="AV270">
        <f t="shared" si="58"/>
        <v>0</v>
      </c>
      <c r="AW270">
        <f t="shared" si="59"/>
        <v>0</v>
      </c>
    </row>
    <row r="271" spans="1:49" ht="15" customHeight="1">
      <c r="A271" s="232"/>
      <c r="B271" s="14"/>
      <c r="C271" s="229" t="s">
        <v>5132</v>
      </c>
      <c r="D271" s="469" t="str">
        <f>IF(CNGE_2025_M1_Secc12_Sub1!D115="","",CNGE_2025_M1_Secc12_Sub1!D115)</f>
        <v/>
      </c>
      <c r="E271" s="326"/>
      <c r="F271" s="326"/>
      <c r="G271" s="326"/>
      <c r="H271" s="326"/>
      <c r="I271" s="326"/>
      <c r="J271" s="327"/>
      <c r="K271" s="6"/>
      <c r="L271" s="6"/>
      <c r="M271" s="6"/>
      <c r="N271" s="6"/>
      <c r="O271" s="6"/>
      <c r="P271" s="6"/>
      <c r="Q271" s="6"/>
      <c r="R271" s="6"/>
      <c r="S271" s="6"/>
      <c r="T271" s="6"/>
      <c r="U271" s="6"/>
      <c r="V271" s="6"/>
      <c r="W271" s="6"/>
      <c r="X271" s="6"/>
      <c r="Y271" s="6"/>
      <c r="Z271" s="6"/>
      <c r="AA271" s="6"/>
      <c r="AB271" s="6"/>
      <c r="AC271" s="6"/>
      <c r="AD271" s="6"/>
      <c r="AG271">
        <f t="shared" si="45"/>
        <v>0</v>
      </c>
      <c r="AH271">
        <f t="shared" si="46"/>
        <v>0</v>
      </c>
      <c r="AI271">
        <f t="shared" si="47"/>
        <v>0</v>
      </c>
      <c r="AJ271">
        <f t="shared" si="48"/>
        <v>0</v>
      </c>
      <c r="AK271" s="228">
        <f t="shared" si="49"/>
        <v>0</v>
      </c>
      <c r="AL271" s="2">
        <f t="shared" si="50"/>
        <v>0</v>
      </c>
      <c r="AM271" s="3" t="str">
        <f>IF(AL271=0,"",
IF(SUM($AL$186:AL271)=1,AN271,
IF($AL$306&gt;SUM($AL$186:AL271),_xlfn.CONCAT(", ",AN271),
IF($AL$306=SUM($AL$186:AL271),_xlfn.CONCAT(" y ",AN271)))))</f>
        <v/>
      </c>
      <c r="AN271" s="214">
        <v>86</v>
      </c>
      <c r="AO271">
        <f t="shared" si="51"/>
        <v>0</v>
      </c>
      <c r="AP271">
        <f t="shared" si="52"/>
        <v>0</v>
      </c>
      <c r="AQ271">
        <f t="shared" si="53"/>
        <v>0</v>
      </c>
      <c r="AR271">
        <f t="shared" si="54"/>
        <v>0</v>
      </c>
      <c r="AS271">
        <f t="shared" si="55"/>
        <v>0</v>
      </c>
      <c r="AT271">
        <f t="shared" si="56"/>
        <v>0</v>
      </c>
      <c r="AU271">
        <f t="shared" si="57"/>
        <v>0</v>
      </c>
      <c r="AV271">
        <f t="shared" si="58"/>
        <v>0</v>
      </c>
      <c r="AW271">
        <f t="shared" si="59"/>
        <v>0</v>
      </c>
    </row>
    <row r="272" spans="1:49" ht="15" customHeight="1">
      <c r="A272" s="232"/>
      <c r="B272" s="14"/>
      <c r="C272" s="229" t="s">
        <v>5133</v>
      </c>
      <c r="D272" s="469" t="str">
        <f>IF(CNGE_2025_M1_Secc12_Sub1!D116="","",CNGE_2025_M1_Secc12_Sub1!D116)</f>
        <v/>
      </c>
      <c r="E272" s="326"/>
      <c r="F272" s="326"/>
      <c r="G272" s="326"/>
      <c r="H272" s="326"/>
      <c r="I272" s="326"/>
      <c r="J272" s="327"/>
      <c r="K272" s="6"/>
      <c r="L272" s="6"/>
      <c r="M272" s="6"/>
      <c r="N272" s="6"/>
      <c r="O272" s="6"/>
      <c r="P272" s="6"/>
      <c r="Q272" s="6"/>
      <c r="R272" s="6"/>
      <c r="S272" s="6"/>
      <c r="T272" s="6"/>
      <c r="U272" s="6"/>
      <c r="V272" s="6"/>
      <c r="W272" s="6"/>
      <c r="X272" s="6"/>
      <c r="Y272" s="6"/>
      <c r="Z272" s="6"/>
      <c r="AA272" s="6"/>
      <c r="AB272" s="6"/>
      <c r="AC272" s="6"/>
      <c r="AD272" s="6"/>
      <c r="AG272">
        <f t="shared" si="45"/>
        <v>0</v>
      </c>
      <c r="AH272">
        <f t="shared" si="46"/>
        <v>0</v>
      </c>
      <c r="AI272">
        <f t="shared" si="47"/>
        <v>0</v>
      </c>
      <c r="AJ272">
        <f t="shared" si="48"/>
        <v>0</v>
      </c>
      <c r="AK272" s="228">
        <f t="shared" si="49"/>
        <v>0</v>
      </c>
      <c r="AL272" s="2">
        <f t="shared" si="50"/>
        <v>0</v>
      </c>
      <c r="AM272" s="3" t="str">
        <f>IF(AL272=0,"",
IF(SUM($AL$186:AL272)=1,AN272,
IF($AL$306&gt;SUM($AL$186:AL272),_xlfn.CONCAT(", ",AN272),
IF($AL$306=SUM($AL$186:AL272),_xlfn.CONCAT(" y ",AN272)))))</f>
        <v/>
      </c>
      <c r="AN272" s="214">
        <v>87</v>
      </c>
      <c r="AO272">
        <f t="shared" si="51"/>
        <v>0</v>
      </c>
      <c r="AP272">
        <f t="shared" si="52"/>
        <v>0</v>
      </c>
      <c r="AQ272">
        <f t="shared" si="53"/>
        <v>0</v>
      </c>
      <c r="AR272">
        <f t="shared" si="54"/>
        <v>0</v>
      </c>
      <c r="AS272">
        <f t="shared" si="55"/>
        <v>0</v>
      </c>
      <c r="AT272">
        <f t="shared" si="56"/>
        <v>0</v>
      </c>
      <c r="AU272">
        <f t="shared" si="57"/>
        <v>0</v>
      </c>
      <c r="AV272">
        <f t="shared" si="58"/>
        <v>0</v>
      </c>
      <c r="AW272">
        <f t="shared" si="59"/>
        <v>0</v>
      </c>
    </row>
    <row r="273" spans="1:49" ht="15" customHeight="1">
      <c r="A273" s="232"/>
      <c r="B273" s="14"/>
      <c r="C273" s="229" t="s">
        <v>5134</v>
      </c>
      <c r="D273" s="469" t="str">
        <f>IF(CNGE_2025_M1_Secc12_Sub1!D117="","",CNGE_2025_M1_Secc12_Sub1!D117)</f>
        <v/>
      </c>
      <c r="E273" s="326"/>
      <c r="F273" s="326"/>
      <c r="G273" s="326"/>
      <c r="H273" s="326"/>
      <c r="I273" s="326"/>
      <c r="J273" s="327"/>
      <c r="K273" s="6"/>
      <c r="L273" s="6"/>
      <c r="M273" s="6"/>
      <c r="N273" s="6"/>
      <c r="O273" s="6"/>
      <c r="P273" s="6"/>
      <c r="Q273" s="6"/>
      <c r="R273" s="6"/>
      <c r="S273" s="6"/>
      <c r="T273" s="6"/>
      <c r="U273" s="6"/>
      <c r="V273" s="6"/>
      <c r="W273" s="6"/>
      <c r="X273" s="6"/>
      <c r="Y273" s="6"/>
      <c r="Z273" s="6"/>
      <c r="AA273" s="6"/>
      <c r="AB273" s="6"/>
      <c r="AC273" s="6"/>
      <c r="AD273" s="6"/>
      <c r="AG273">
        <f t="shared" si="45"/>
        <v>0</v>
      </c>
      <c r="AH273">
        <f t="shared" si="46"/>
        <v>0</v>
      </c>
      <c r="AI273">
        <f t="shared" si="47"/>
        <v>0</v>
      </c>
      <c r="AJ273">
        <f t="shared" si="48"/>
        <v>0</v>
      </c>
      <c r="AK273" s="228">
        <f t="shared" si="49"/>
        <v>0</v>
      </c>
      <c r="AL273" s="2">
        <f t="shared" si="50"/>
        <v>0</v>
      </c>
      <c r="AM273" s="3" t="str">
        <f>IF(AL273=0,"",
IF(SUM($AL$186:AL273)=1,AN273,
IF($AL$306&gt;SUM($AL$186:AL273),_xlfn.CONCAT(", ",AN273),
IF($AL$306=SUM($AL$186:AL273),_xlfn.CONCAT(" y ",AN273)))))</f>
        <v/>
      </c>
      <c r="AN273" s="214">
        <v>88</v>
      </c>
      <c r="AO273">
        <f t="shared" si="51"/>
        <v>0</v>
      </c>
      <c r="AP273">
        <f t="shared" si="52"/>
        <v>0</v>
      </c>
      <c r="AQ273">
        <f t="shared" si="53"/>
        <v>0</v>
      </c>
      <c r="AR273">
        <f t="shared" si="54"/>
        <v>0</v>
      </c>
      <c r="AS273">
        <f t="shared" si="55"/>
        <v>0</v>
      </c>
      <c r="AT273">
        <f t="shared" si="56"/>
        <v>0</v>
      </c>
      <c r="AU273">
        <f t="shared" si="57"/>
        <v>0</v>
      </c>
      <c r="AV273">
        <f t="shared" si="58"/>
        <v>0</v>
      </c>
      <c r="AW273">
        <f t="shared" si="59"/>
        <v>0</v>
      </c>
    </row>
    <row r="274" spans="1:49" ht="15" customHeight="1">
      <c r="A274" s="232"/>
      <c r="B274" s="14"/>
      <c r="C274" s="229" t="s">
        <v>5135</v>
      </c>
      <c r="D274" s="469" t="str">
        <f>IF(CNGE_2025_M1_Secc12_Sub1!D118="","",CNGE_2025_M1_Secc12_Sub1!D118)</f>
        <v/>
      </c>
      <c r="E274" s="326"/>
      <c r="F274" s="326"/>
      <c r="G274" s="326"/>
      <c r="H274" s="326"/>
      <c r="I274" s="326"/>
      <c r="J274" s="327"/>
      <c r="K274" s="6"/>
      <c r="L274" s="6"/>
      <c r="M274" s="6"/>
      <c r="N274" s="6"/>
      <c r="O274" s="6"/>
      <c r="P274" s="6"/>
      <c r="Q274" s="6"/>
      <c r="R274" s="6"/>
      <c r="S274" s="6"/>
      <c r="T274" s="6"/>
      <c r="U274" s="6"/>
      <c r="V274" s="6"/>
      <c r="W274" s="6"/>
      <c r="X274" s="6"/>
      <c r="Y274" s="6"/>
      <c r="Z274" s="6"/>
      <c r="AA274" s="6"/>
      <c r="AB274" s="6"/>
      <c r="AC274" s="6"/>
      <c r="AD274" s="6"/>
      <c r="AG274">
        <f t="shared" si="45"/>
        <v>0</v>
      </c>
      <c r="AH274">
        <f t="shared" si="46"/>
        <v>0</v>
      </c>
      <c r="AI274">
        <f t="shared" si="47"/>
        <v>0</v>
      </c>
      <c r="AJ274">
        <f t="shared" si="48"/>
        <v>0</v>
      </c>
      <c r="AK274" s="228">
        <f t="shared" si="49"/>
        <v>0</v>
      </c>
      <c r="AL274" s="2">
        <f t="shared" si="50"/>
        <v>0</v>
      </c>
      <c r="AM274" s="3" t="str">
        <f>IF(AL274=0,"",
IF(SUM($AL$186:AL274)=1,AN274,
IF($AL$306&gt;SUM($AL$186:AL274),_xlfn.CONCAT(", ",AN274),
IF($AL$306=SUM($AL$186:AL274),_xlfn.CONCAT(" y ",AN274)))))</f>
        <v/>
      </c>
      <c r="AN274" s="214">
        <v>89</v>
      </c>
      <c r="AO274">
        <f t="shared" si="51"/>
        <v>0</v>
      </c>
      <c r="AP274">
        <f t="shared" si="52"/>
        <v>0</v>
      </c>
      <c r="AQ274">
        <f t="shared" si="53"/>
        <v>0</v>
      </c>
      <c r="AR274">
        <f t="shared" si="54"/>
        <v>0</v>
      </c>
      <c r="AS274">
        <f t="shared" si="55"/>
        <v>0</v>
      </c>
      <c r="AT274">
        <f t="shared" si="56"/>
        <v>0</v>
      </c>
      <c r="AU274">
        <f t="shared" si="57"/>
        <v>0</v>
      </c>
      <c r="AV274">
        <f t="shared" si="58"/>
        <v>0</v>
      </c>
      <c r="AW274">
        <f t="shared" si="59"/>
        <v>0</v>
      </c>
    </row>
    <row r="275" spans="1:49" ht="15" customHeight="1">
      <c r="A275" s="232"/>
      <c r="B275" s="14"/>
      <c r="C275" s="229" t="s">
        <v>5136</v>
      </c>
      <c r="D275" s="469" t="str">
        <f>IF(CNGE_2025_M1_Secc12_Sub1!D119="","",CNGE_2025_M1_Secc12_Sub1!D119)</f>
        <v/>
      </c>
      <c r="E275" s="326"/>
      <c r="F275" s="326"/>
      <c r="G275" s="326"/>
      <c r="H275" s="326"/>
      <c r="I275" s="326"/>
      <c r="J275" s="327"/>
      <c r="K275" s="6"/>
      <c r="L275" s="6"/>
      <c r="M275" s="6"/>
      <c r="N275" s="6"/>
      <c r="O275" s="6"/>
      <c r="P275" s="6"/>
      <c r="Q275" s="6"/>
      <c r="R275" s="6"/>
      <c r="S275" s="6"/>
      <c r="T275" s="6"/>
      <c r="U275" s="6"/>
      <c r="V275" s="6"/>
      <c r="W275" s="6"/>
      <c r="X275" s="6"/>
      <c r="Y275" s="6"/>
      <c r="Z275" s="6"/>
      <c r="AA275" s="6"/>
      <c r="AB275" s="6"/>
      <c r="AC275" s="6"/>
      <c r="AD275" s="6"/>
      <c r="AG275">
        <f t="shared" si="45"/>
        <v>0</v>
      </c>
      <c r="AH275">
        <f t="shared" si="46"/>
        <v>0</v>
      </c>
      <c r="AI275">
        <f t="shared" si="47"/>
        <v>0</v>
      </c>
      <c r="AJ275">
        <f t="shared" si="48"/>
        <v>0</v>
      </c>
      <c r="AK275" s="228">
        <f t="shared" si="49"/>
        <v>0</v>
      </c>
      <c r="AL275" s="2">
        <f t="shared" si="50"/>
        <v>0</v>
      </c>
      <c r="AM275" s="3" t="str">
        <f>IF(AL275=0,"",
IF(SUM($AL$186:AL275)=1,AN275,
IF($AL$306&gt;SUM($AL$186:AL275),_xlfn.CONCAT(", ",AN275),
IF($AL$306=SUM($AL$186:AL275),_xlfn.CONCAT(" y ",AN275)))))</f>
        <v/>
      </c>
      <c r="AN275" s="214">
        <v>90</v>
      </c>
      <c r="AO275">
        <f t="shared" si="51"/>
        <v>0</v>
      </c>
      <c r="AP275">
        <f t="shared" si="52"/>
        <v>0</v>
      </c>
      <c r="AQ275">
        <f t="shared" si="53"/>
        <v>0</v>
      </c>
      <c r="AR275">
        <f t="shared" si="54"/>
        <v>0</v>
      </c>
      <c r="AS275">
        <f t="shared" si="55"/>
        <v>0</v>
      </c>
      <c r="AT275">
        <f t="shared" si="56"/>
        <v>0</v>
      </c>
      <c r="AU275">
        <f t="shared" si="57"/>
        <v>0</v>
      </c>
      <c r="AV275">
        <f t="shared" si="58"/>
        <v>0</v>
      </c>
      <c r="AW275">
        <f t="shared" si="59"/>
        <v>0</v>
      </c>
    </row>
    <row r="276" spans="1:49" ht="15" customHeight="1">
      <c r="A276" s="232"/>
      <c r="B276" s="14"/>
      <c r="C276" s="229" t="s">
        <v>5137</v>
      </c>
      <c r="D276" s="469" t="str">
        <f>IF(CNGE_2025_M1_Secc12_Sub1!D120="","",CNGE_2025_M1_Secc12_Sub1!D120)</f>
        <v/>
      </c>
      <c r="E276" s="326"/>
      <c r="F276" s="326"/>
      <c r="G276" s="326"/>
      <c r="H276" s="326"/>
      <c r="I276" s="326"/>
      <c r="J276" s="327"/>
      <c r="K276" s="6"/>
      <c r="L276" s="6"/>
      <c r="M276" s="6"/>
      <c r="N276" s="6"/>
      <c r="O276" s="6"/>
      <c r="P276" s="6"/>
      <c r="Q276" s="6"/>
      <c r="R276" s="6"/>
      <c r="S276" s="6"/>
      <c r="T276" s="6"/>
      <c r="U276" s="6"/>
      <c r="V276" s="6"/>
      <c r="W276" s="6"/>
      <c r="X276" s="6"/>
      <c r="Y276" s="6"/>
      <c r="Z276" s="6"/>
      <c r="AA276" s="6"/>
      <c r="AB276" s="6"/>
      <c r="AC276" s="6"/>
      <c r="AD276" s="6"/>
      <c r="AG276">
        <f t="shared" si="45"/>
        <v>0</v>
      </c>
      <c r="AH276">
        <f t="shared" si="46"/>
        <v>0</v>
      </c>
      <c r="AI276">
        <f t="shared" si="47"/>
        <v>0</v>
      </c>
      <c r="AJ276">
        <f t="shared" si="48"/>
        <v>0</v>
      </c>
      <c r="AK276" s="228">
        <f t="shared" si="49"/>
        <v>0</v>
      </c>
      <c r="AL276" s="2">
        <f t="shared" si="50"/>
        <v>0</v>
      </c>
      <c r="AM276" s="3" t="str">
        <f>IF(AL276=0,"",
IF(SUM($AL$186:AL276)=1,AN276,
IF($AL$306&gt;SUM($AL$186:AL276),_xlfn.CONCAT(", ",AN276),
IF($AL$306=SUM($AL$186:AL276),_xlfn.CONCAT(" y ",AN276)))))</f>
        <v/>
      </c>
      <c r="AN276" s="214">
        <v>91</v>
      </c>
      <c r="AO276">
        <f t="shared" si="51"/>
        <v>0</v>
      </c>
      <c r="AP276">
        <f t="shared" si="52"/>
        <v>0</v>
      </c>
      <c r="AQ276">
        <f t="shared" si="53"/>
        <v>0</v>
      </c>
      <c r="AR276">
        <f t="shared" si="54"/>
        <v>0</v>
      </c>
      <c r="AS276">
        <f t="shared" si="55"/>
        <v>0</v>
      </c>
      <c r="AT276">
        <f t="shared" si="56"/>
        <v>0</v>
      </c>
      <c r="AU276">
        <f t="shared" si="57"/>
        <v>0</v>
      </c>
      <c r="AV276">
        <f t="shared" si="58"/>
        <v>0</v>
      </c>
      <c r="AW276">
        <f t="shared" si="59"/>
        <v>0</v>
      </c>
    </row>
    <row r="277" spans="1:49" ht="15" customHeight="1">
      <c r="A277" s="232"/>
      <c r="B277" s="14"/>
      <c r="C277" s="229" t="s">
        <v>5138</v>
      </c>
      <c r="D277" s="469" t="str">
        <f>IF(CNGE_2025_M1_Secc12_Sub1!D121="","",CNGE_2025_M1_Secc12_Sub1!D121)</f>
        <v/>
      </c>
      <c r="E277" s="326"/>
      <c r="F277" s="326"/>
      <c r="G277" s="326"/>
      <c r="H277" s="326"/>
      <c r="I277" s="326"/>
      <c r="J277" s="327"/>
      <c r="K277" s="6"/>
      <c r="L277" s="6"/>
      <c r="M277" s="6"/>
      <c r="N277" s="6"/>
      <c r="O277" s="6"/>
      <c r="P277" s="6"/>
      <c r="Q277" s="6"/>
      <c r="R277" s="6"/>
      <c r="S277" s="6"/>
      <c r="T277" s="6"/>
      <c r="U277" s="6"/>
      <c r="V277" s="6"/>
      <c r="W277" s="6"/>
      <c r="X277" s="6"/>
      <c r="Y277" s="6"/>
      <c r="Z277" s="6"/>
      <c r="AA277" s="6"/>
      <c r="AB277" s="6"/>
      <c r="AC277" s="6"/>
      <c r="AD277" s="6"/>
      <c r="AG277">
        <f t="shared" si="45"/>
        <v>0</v>
      </c>
      <c r="AH277">
        <f t="shared" si="46"/>
        <v>0</v>
      </c>
      <c r="AI277">
        <f t="shared" si="47"/>
        <v>0</v>
      </c>
      <c r="AJ277">
        <f t="shared" si="48"/>
        <v>0</v>
      </c>
      <c r="AK277" s="228">
        <f t="shared" si="49"/>
        <v>0</v>
      </c>
      <c r="AL277" s="2">
        <f t="shared" si="50"/>
        <v>0</v>
      </c>
      <c r="AM277" s="3" t="str">
        <f>IF(AL277=0,"",
IF(SUM($AL$186:AL277)=1,AN277,
IF($AL$306&gt;SUM($AL$186:AL277),_xlfn.CONCAT(", ",AN277),
IF($AL$306=SUM($AL$186:AL277),_xlfn.CONCAT(" y ",AN277)))))</f>
        <v/>
      </c>
      <c r="AN277" s="214">
        <v>92</v>
      </c>
      <c r="AO277">
        <f t="shared" si="51"/>
        <v>0</v>
      </c>
      <c r="AP277">
        <f t="shared" si="52"/>
        <v>0</v>
      </c>
      <c r="AQ277">
        <f t="shared" si="53"/>
        <v>0</v>
      </c>
      <c r="AR277">
        <f t="shared" si="54"/>
        <v>0</v>
      </c>
      <c r="AS277">
        <f t="shared" si="55"/>
        <v>0</v>
      </c>
      <c r="AT277">
        <f t="shared" si="56"/>
        <v>0</v>
      </c>
      <c r="AU277">
        <f t="shared" si="57"/>
        <v>0</v>
      </c>
      <c r="AV277">
        <f t="shared" si="58"/>
        <v>0</v>
      </c>
      <c r="AW277">
        <f t="shared" si="59"/>
        <v>0</v>
      </c>
    </row>
    <row r="278" spans="1:49" ht="15" customHeight="1">
      <c r="A278" s="232"/>
      <c r="B278" s="14"/>
      <c r="C278" s="229" t="s">
        <v>5139</v>
      </c>
      <c r="D278" s="469" t="str">
        <f>IF(CNGE_2025_M1_Secc12_Sub1!D122="","",CNGE_2025_M1_Secc12_Sub1!D122)</f>
        <v/>
      </c>
      <c r="E278" s="326"/>
      <c r="F278" s="326"/>
      <c r="G278" s="326"/>
      <c r="H278" s="326"/>
      <c r="I278" s="326"/>
      <c r="J278" s="327"/>
      <c r="K278" s="6"/>
      <c r="L278" s="6"/>
      <c r="M278" s="6"/>
      <c r="N278" s="6"/>
      <c r="O278" s="6"/>
      <c r="P278" s="6"/>
      <c r="Q278" s="6"/>
      <c r="R278" s="6"/>
      <c r="S278" s="6"/>
      <c r="T278" s="6"/>
      <c r="U278" s="6"/>
      <c r="V278" s="6"/>
      <c r="W278" s="6"/>
      <c r="X278" s="6"/>
      <c r="Y278" s="6"/>
      <c r="Z278" s="6"/>
      <c r="AA278" s="6"/>
      <c r="AB278" s="6"/>
      <c r="AC278" s="6"/>
      <c r="AD278" s="6"/>
      <c r="AG278">
        <f t="shared" si="45"/>
        <v>0</v>
      </c>
      <c r="AH278">
        <f t="shared" si="46"/>
        <v>0</v>
      </c>
      <c r="AI278">
        <f t="shared" si="47"/>
        <v>0</v>
      </c>
      <c r="AJ278">
        <f t="shared" si="48"/>
        <v>0</v>
      </c>
      <c r="AK278" s="228">
        <f t="shared" si="49"/>
        <v>0</v>
      </c>
      <c r="AL278" s="2">
        <f t="shared" si="50"/>
        <v>0</v>
      </c>
      <c r="AM278" s="3" t="str">
        <f>IF(AL278=0,"",
IF(SUM($AL$186:AL278)=1,AN278,
IF($AL$306&gt;SUM($AL$186:AL278),_xlfn.CONCAT(", ",AN278),
IF($AL$306=SUM($AL$186:AL278),_xlfn.CONCAT(" y ",AN278)))))</f>
        <v/>
      </c>
      <c r="AN278" s="214">
        <v>93</v>
      </c>
      <c r="AO278">
        <f t="shared" si="51"/>
        <v>0</v>
      </c>
      <c r="AP278">
        <f t="shared" si="52"/>
        <v>0</v>
      </c>
      <c r="AQ278">
        <f t="shared" si="53"/>
        <v>0</v>
      </c>
      <c r="AR278">
        <f t="shared" si="54"/>
        <v>0</v>
      </c>
      <c r="AS278">
        <f t="shared" si="55"/>
        <v>0</v>
      </c>
      <c r="AT278">
        <f t="shared" si="56"/>
        <v>0</v>
      </c>
      <c r="AU278">
        <f t="shared" si="57"/>
        <v>0</v>
      </c>
      <c r="AV278">
        <f t="shared" si="58"/>
        <v>0</v>
      </c>
      <c r="AW278">
        <f t="shared" si="59"/>
        <v>0</v>
      </c>
    </row>
    <row r="279" spans="1:49" ht="15" customHeight="1">
      <c r="A279" s="232"/>
      <c r="B279" s="14"/>
      <c r="C279" s="229" t="s">
        <v>5140</v>
      </c>
      <c r="D279" s="469" t="str">
        <f>IF(CNGE_2025_M1_Secc12_Sub1!D123="","",CNGE_2025_M1_Secc12_Sub1!D123)</f>
        <v/>
      </c>
      <c r="E279" s="326"/>
      <c r="F279" s="326"/>
      <c r="G279" s="326"/>
      <c r="H279" s="326"/>
      <c r="I279" s="326"/>
      <c r="J279" s="327"/>
      <c r="K279" s="6"/>
      <c r="L279" s="6"/>
      <c r="M279" s="6"/>
      <c r="N279" s="6"/>
      <c r="O279" s="6"/>
      <c r="P279" s="6"/>
      <c r="Q279" s="6"/>
      <c r="R279" s="6"/>
      <c r="S279" s="6"/>
      <c r="T279" s="6"/>
      <c r="U279" s="6"/>
      <c r="V279" s="6"/>
      <c r="W279" s="6"/>
      <c r="X279" s="6"/>
      <c r="Y279" s="6"/>
      <c r="Z279" s="6"/>
      <c r="AA279" s="6"/>
      <c r="AB279" s="6"/>
      <c r="AC279" s="6"/>
      <c r="AD279" s="6"/>
      <c r="AG279">
        <f t="shared" si="45"/>
        <v>0</v>
      </c>
      <c r="AH279">
        <f t="shared" si="46"/>
        <v>0</v>
      </c>
      <c r="AI279">
        <f t="shared" si="47"/>
        <v>0</v>
      </c>
      <c r="AJ279">
        <f t="shared" si="48"/>
        <v>0</v>
      </c>
      <c r="AK279" s="228">
        <f t="shared" si="49"/>
        <v>0</v>
      </c>
      <c r="AL279" s="2">
        <f t="shared" si="50"/>
        <v>0</v>
      </c>
      <c r="AM279" s="3" t="str">
        <f>IF(AL279=0,"",
IF(SUM($AL$186:AL279)=1,AN279,
IF($AL$306&gt;SUM($AL$186:AL279),_xlfn.CONCAT(", ",AN279),
IF($AL$306=SUM($AL$186:AL279),_xlfn.CONCAT(" y ",AN279)))))</f>
        <v/>
      </c>
      <c r="AN279" s="214">
        <v>94</v>
      </c>
      <c r="AO279">
        <f t="shared" si="51"/>
        <v>0</v>
      </c>
      <c r="AP279">
        <f t="shared" si="52"/>
        <v>0</v>
      </c>
      <c r="AQ279">
        <f t="shared" si="53"/>
        <v>0</v>
      </c>
      <c r="AR279">
        <f t="shared" si="54"/>
        <v>0</v>
      </c>
      <c r="AS279">
        <f t="shared" si="55"/>
        <v>0</v>
      </c>
      <c r="AT279">
        <f t="shared" si="56"/>
        <v>0</v>
      </c>
      <c r="AU279">
        <f t="shared" si="57"/>
        <v>0</v>
      </c>
      <c r="AV279">
        <f t="shared" si="58"/>
        <v>0</v>
      </c>
      <c r="AW279">
        <f t="shared" si="59"/>
        <v>0</v>
      </c>
    </row>
    <row r="280" spans="1:49" ht="15" customHeight="1">
      <c r="A280" s="232"/>
      <c r="B280" s="14"/>
      <c r="C280" s="229" t="s">
        <v>5141</v>
      </c>
      <c r="D280" s="469" t="str">
        <f>IF(CNGE_2025_M1_Secc12_Sub1!D124="","",CNGE_2025_M1_Secc12_Sub1!D124)</f>
        <v/>
      </c>
      <c r="E280" s="326"/>
      <c r="F280" s="326"/>
      <c r="G280" s="326"/>
      <c r="H280" s="326"/>
      <c r="I280" s="326"/>
      <c r="J280" s="327"/>
      <c r="K280" s="6"/>
      <c r="L280" s="6"/>
      <c r="M280" s="6"/>
      <c r="N280" s="6"/>
      <c r="O280" s="6"/>
      <c r="P280" s="6"/>
      <c r="Q280" s="6"/>
      <c r="R280" s="6"/>
      <c r="S280" s="6"/>
      <c r="T280" s="6"/>
      <c r="U280" s="6"/>
      <c r="V280" s="6"/>
      <c r="W280" s="6"/>
      <c r="X280" s="6"/>
      <c r="Y280" s="6"/>
      <c r="Z280" s="6"/>
      <c r="AA280" s="6"/>
      <c r="AB280" s="6"/>
      <c r="AC280" s="6"/>
      <c r="AD280" s="6"/>
      <c r="AG280">
        <f t="shared" si="45"/>
        <v>0</v>
      </c>
      <c r="AH280">
        <f t="shared" si="46"/>
        <v>0</v>
      </c>
      <c r="AI280">
        <f t="shared" si="47"/>
        <v>0</v>
      </c>
      <c r="AJ280">
        <f t="shared" si="48"/>
        <v>0</v>
      </c>
      <c r="AK280" s="228">
        <f t="shared" si="49"/>
        <v>0</v>
      </c>
      <c r="AL280" s="2">
        <f t="shared" si="50"/>
        <v>0</v>
      </c>
      <c r="AM280" s="3" t="str">
        <f>IF(AL280=0,"",
IF(SUM($AL$186:AL280)=1,AN280,
IF($AL$306&gt;SUM($AL$186:AL280),_xlfn.CONCAT(", ",AN280),
IF($AL$306=SUM($AL$186:AL280),_xlfn.CONCAT(" y ",AN280)))))</f>
        <v/>
      </c>
      <c r="AN280" s="214">
        <v>95</v>
      </c>
      <c r="AO280">
        <f t="shared" si="51"/>
        <v>0</v>
      </c>
      <c r="AP280">
        <f t="shared" si="52"/>
        <v>0</v>
      </c>
      <c r="AQ280">
        <f t="shared" si="53"/>
        <v>0</v>
      </c>
      <c r="AR280">
        <f t="shared" si="54"/>
        <v>0</v>
      </c>
      <c r="AS280">
        <f t="shared" si="55"/>
        <v>0</v>
      </c>
      <c r="AT280">
        <f t="shared" si="56"/>
        <v>0</v>
      </c>
      <c r="AU280">
        <f t="shared" si="57"/>
        <v>0</v>
      </c>
      <c r="AV280">
        <f t="shared" si="58"/>
        <v>0</v>
      </c>
      <c r="AW280">
        <f t="shared" si="59"/>
        <v>0</v>
      </c>
    </row>
    <row r="281" spans="1:49" ht="15" customHeight="1">
      <c r="A281" s="232"/>
      <c r="B281" s="14"/>
      <c r="C281" s="229" t="s">
        <v>5142</v>
      </c>
      <c r="D281" s="469" t="str">
        <f>IF(CNGE_2025_M1_Secc12_Sub1!D125="","",CNGE_2025_M1_Secc12_Sub1!D125)</f>
        <v/>
      </c>
      <c r="E281" s="326"/>
      <c r="F281" s="326"/>
      <c r="G281" s="326"/>
      <c r="H281" s="326"/>
      <c r="I281" s="326"/>
      <c r="J281" s="327"/>
      <c r="K281" s="6"/>
      <c r="L281" s="6"/>
      <c r="M281" s="6"/>
      <c r="N281" s="6"/>
      <c r="O281" s="6"/>
      <c r="P281" s="6"/>
      <c r="Q281" s="6"/>
      <c r="R281" s="6"/>
      <c r="S281" s="6"/>
      <c r="T281" s="6"/>
      <c r="U281" s="6"/>
      <c r="V281" s="6"/>
      <c r="W281" s="6"/>
      <c r="X281" s="6"/>
      <c r="Y281" s="6"/>
      <c r="Z281" s="6"/>
      <c r="AA281" s="6"/>
      <c r="AB281" s="6"/>
      <c r="AC281" s="6"/>
      <c r="AD281" s="6"/>
      <c r="AG281">
        <f t="shared" si="45"/>
        <v>0</v>
      </c>
      <c r="AH281">
        <f t="shared" si="46"/>
        <v>0</v>
      </c>
      <c r="AI281">
        <f t="shared" si="47"/>
        <v>0</v>
      </c>
      <c r="AJ281">
        <f t="shared" si="48"/>
        <v>0</v>
      </c>
      <c r="AK281" s="228">
        <f t="shared" si="49"/>
        <v>0</v>
      </c>
      <c r="AL281" s="2">
        <f t="shared" si="50"/>
        <v>0</v>
      </c>
      <c r="AM281" s="3" t="str">
        <f>IF(AL281=0,"",
IF(SUM($AL$186:AL281)=1,AN281,
IF($AL$306&gt;SUM($AL$186:AL281),_xlfn.CONCAT(", ",AN281),
IF($AL$306=SUM($AL$186:AL281),_xlfn.CONCAT(" y ",AN281)))))</f>
        <v/>
      </c>
      <c r="AN281" s="214">
        <v>96</v>
      </c>
      <c r="AO281">
        <f t="shared" si="51"/>
        <v>0</v>
      </c>
      <c r="AP281">
        <f t="shared" si="52"/>
        <v>0</v>
      </c>
      <c r="AQ281">
        <f t="shared" si="53"/>
        <v>0</v>
      </c>
      <c r="AR281">
        <f t="shared" si="54"/>
        <v>0</v>
      </c>
      <c r="AS281">
        <f t="shared" si="55"/>
        <v>0</v>
      </c>
      <c r="AT281">
        <f t="shared" si="56"/>
        <v>0</v>
      </c>
      <c r="AU281">
        <f t="shared" si="57"/>
        <v>0</v>
      </c>
      <c r="AV281">
        <f t="shared" si="58"/>
        <v>0</v>
      </c>
      <c r="AW281">
        <f t="shared" si="59"/>
        <v>0</v>
      </c>
    </row>
    <row r="282" spans="1:49" ht="15" customHeight="1">
      <c r="A282" s="232"/>
      <c r="B282" s="14"/>
      <c r="C282" s="229" t="s">
        <v>5143</v>
      </c>
      <c r="D282" s="469" t="str">
        <f>IF(CNGE_2025_M1_Secc12_Sub1!D126="","",CNGE_2025_M1_Secc12_Sub1!D126)</f>
        <v/>
      </c>
      <c r="E282" s="326"/>
      <c r="F282" s="326"/>
      <c r="G282" s="326"/>
      <c r="H282" s="326"/>
      <c r="I282" s="326"/>
      <c r="J282" s="327"/>
      <c r="K282" s="6"/>
      <c r="L282" s="6"/>
      <c r="M282" s="6"/>
      <c r="N282" s="6"/>
      <c r="O282" s="6"/>
      <c r="P282" s="6"/>
      <c r="Q282" s="6"/>
      <c r="R282" s="6"/>
      <c r="S282" s="6"/>
      <c r="T282" s="6"/>
      <c r="U282" s="6"/>
      <c r="V282" s="6"/>
      <c r="W282" s="6"/>
      <c r="X282" s="6"/>
      <c r="Y282" s="6"/>
      <c r="Z282" s="6"/>
      <c r="AA282" s="6"/>
      <c r="AB282" s="6"/>
      <c r="AC282" s="6"/>
      <c r="AD282" s="6"/>
      <c r="AG282">
        <f t="shared" si="45"/>
        <v>0</v>
      </c>
      <c r="AH282">
        <f t="shared" si="46"/>
        <v>0</v>
      </c>
      <c r="AI282">
        <f t="shared" si="47"/>
        <v>0</v>
      </c>
      <c r="AJ282">
        <f t="shared" si="48"/>
        <v>0</v>
      </c>
      <c r="AK282" s="228">
        <f t="shared" si="49"/>
        <v>0</v>
      </c>
      <c r="AL282" s="2">
        <f t="shared" si="50"/>
        <v>0</v>
      </c>
      <c r="AM282" s="3" t="str">
        <f>IF(AL282=0,"",
IF(SUM($AL$186:AL282)=1,AN282,
IF($AL$306&gt;SUM($AL$186:AL282),_xlfn.CONCAT(", ",AN282),
IF($AL$306=SUM($AL$186:AL282),_xlfn.CONCAT(" y ",AN282)))))</f>
        <v/>
      </c>
      <c r="AN282" s="214">
        <v>97</v>
      </c>
      <c r="AO282">
        <f t="shared" si="51"/>
        <v>0</v>
      </c>
      <c r="AP282">
        <f t="shared" si="52"/>
        <v>0</v>
      </c>
      <c r="AQ282">
        <f t="shared" si="53"/>
        <v>0</v>
      </c>
      <c r="AR282">
        <f t="shared" si="54"/>
        <v>0</v>
      </c>
      <c r="AS282">
        <f t="shared" si="55"/>
        <v>0</v>
      </c>
      <c r="AT282">
        <f t="shared" si="56"/>
        <v>0</v>
      </c>
      <c r="AU282">
        <f t="shared" si="57"/>
        <v>0</v>
      </c>
      <c r="AV282">
        <f t="shared" si="58"/>
        <v>0</v>
      </c>
      <c r="AW282">
        <f t="shared" si="59"/>
        <v>0</v>
      </c>
    </row>
    <row r="283" spans="1:49" ht="15" customHeight="1">
      <c r="A283" s="232"/>
      <c r="B283" s="14"/>
      <c r="C283" s="229" t="s">
        <v>5144</v>
      </c>
      <c r="D283" s="469" t="str">
        <f>IF(CNGE_2025_M1_Secc12_Sub1!D127="","",CNGE_2025_M1_Secc12_Sub1!D127)</f>
        <v/>
      </c>
      <c r="E283" s="326"/>
      <c r="F283" s="326"/>
      <c r="G283" s="326"/>
      <c r="H283" s="326"/>
      <c r="I283" s="326"/>
      <c r="J283" s="327"/>
      <c r="K283" s="6"/>
      <c r="L283" s="6"/>
      <c r="M283" s="6"/>
      <c r="N283" s="6"/>
      <c r="O283" s="6"/>
      <c r="P283" s="6"/>
      <c r="Q283" s="6"/>
      <c r="R283" s="6"/>
      <c r="S283" s="6"/>
      <c r="T283" s="6"/>
      <c r="U283" s="6"/>
      <c r="V283" s="6"/>
      <c r="W283" s="6"/>
      <c r="X283" s="6"/>
      <c r="Y283" s="6"/>
      <c r="Z283" s="6"/>
      <c r="AA283" s="6"/>
      <c r="AB283" s="6"/>
      <c r="AC283" s="6"/>
      <c r="AD283" s="6"/>
      <c r="AG283">
        <f t="shared" si="45"/>
        <v>0</v>
      </c>
      <c r="AH283">
        <f t="shared" si="46"/>
        <v>0</v>
      </c>
      <c r="AI283">
        <f t="shared" si="47"/>
        <v>0</v>
      </c>
      <c r="AJ283">
        <f t="shared" si="48"/>
        <v>0</v>
      </c>
      <c r="AK283" s="228">
        <f t="shared" si="49"/>
        <v>0</v>
      </c>
      <c r="AL283" s="2">
        <f t="shared" si="50"/>
        <v>0</v>
      </c>
      <c r="AM283" s="3" t="str">
        <f>IF(AL283=0,"",
IF(SUM($AL$186:AL283)=1,AN283,
IF($AL$306&gt;SUM($AL$186:AL283),_xlfn.CONCAT(", ",AN283),
IF($AL$306=SUM($AL$186:AL283),_xlfn.CONCAT(" y ",AN283)))))</f>
        <v/>
      </c>
      <c r="AN283" s="214">
        <v>98</v>
      </c>
      <c r="AO283">
        <f t="shared" si="51"/>
        <v>0</v>
      </c>
      <c r="AP283">
        <f t="shared" si="52"/>
        <v>0</v>
      </c>
      <c r="AQ283">
        <f t="shared" si="53"/>
        <v>0</v>
      </c>
      <c r="AR283">
        <f t="shared" si="54"/>
        <v>0</v>
      </c>
      <c r="AS283">
        <f t="shared" si="55"/>
        <v>0</v>
      </c>
      <c r="AT283">
        <f t="shared" si="56"/>
        <v>0</v>
      </c>
      <c r="AU283">
        <f t="shared" si="57"/>
        <v>0</v>
      </c>
      <c r="AV283">
        <f t="shared" si="58"/>
        <v>0</v>
      </c>
      <c r="AW283">
        <f t="shared" si="59"/>
        <v>0</v>
      </c>
    </row>
    <row r="284" spans="1:49" ht="15" customHeight="1">
      <c r="A284" s="232"/>
      <c r="B284" s="14"/>
      <c r="C284" s="229" t="s">
        <v>5145</v>
      </c>
      <c r="D284" s="469" t="str">
        <f>IF(CNGE_2025_M1_Secc12_Sub1!D128="","",CNGE_2025_M1_Secc12_Sub1!D128)</f>
        <v/>
      </c>
      <c r="E284" s="326"/>
      <c r="F284" s="326"/>
      <c r="G284" s="326"/>
      <c r="H284" s="326"/>
      <c r="I284" s="326"/>
      <c r="J284" s="327"/>
      <c r="K284" s="6"/>
      <c r="L284" s="6"/>
      <c r="M284" s="6"/>
      <c r="N284" s="6"/>
      <c r="O284" s="6"/>
      <c r="P284" s="6"/>
      <c r="Q284" s="6"/>
      <c r="R284" s="6"/>
      <c r="S284" s="6"/>
      <c r="T284" s="6"/>
      <c r="U284" s="6"/>
      <c r="V284" s="6"/>
      <c r="W284" s="6"/>
      <c r="X284" s="6"/>
      <c r="Y284" s="6"/>
      <c r="Z284" s="6"/>
      <c r="AA284" s="6"/>
      <c r="AB284" s="6"/>
      <c r="AC284" s="6"/>
      <c r="AD284" s="6"/>
      <c r="AG284">
        <f t="shared" si="45"/>
        <v>0</v>
      </c>
      <c r="AH284">
        <f t="shared" si="46"/>
        <v>0</v>
      </c>
      <c r="AI284">
        <f t="shared" si="47"/>
        <v>0</v>
      </c>
      <c r="AJ284">
        <f t="shared" si="48"/>
        <v>0</v>
      </c>
      <c r="AK284" s="228">
        <f t="shared" si="49"/>
        <v>0</v>
      </c>
      <c r="AL284" s="2">
        <f t="shared" si="50"/>
        <v>0</v>
      </c>
      <c r="AM284" s="3" t="str">
        <f>IF(AL284=0,"",
IF(SUM($AL$186:AL284)=1,AN284,
IF($AL$306&gt;SUM($AL$186:AL284),_xlfn.CONCAT(", ",AN284),
IF($AL$306=SUM($AL$186:AL284),_xlfn.CONCAT(" y ",AN284)))))</f>
        <v/>
      </c>
      <c r="AN284" s="214">
        <v>99</v>
      </c>
      <c r="AO284">
        <f t="shared" si="51"/>
        <v>0</v>
      </c>
      <c r="AP284">
        <f t="shared" si="52"/>
        <v>0</v>
      </c>
      <c r="AQ284">
        <f t="shared" si="53"/>
        <v>0</v>
      </c>
      <c r="AR284">
        <f t="shared" si="54"/>
        <v>0</v>
      </c>
      <c r="AS284">
        <f t="shared" si="55"/>
        <v>0</v>
      </c>
      <c r="AT284">
        <f t="shared" si="56"/>
        <v>0</v>
      </c>
      <c r="AU284">
        <f t="shared" si="57"/>
        <v>0</v>
      </c>
      <c r="AV284">
        <f t="shared" si="58"/>
        <v>0</v>
      </c>
      <c r="AW284">
        <f t="shared" si="59"/>
        <v>0</v>
      </c>
    </row>
    <row r="285" spans="1:49" ht="15" customHeight="1">
      <c r="A285" s="232"/>
      <c r="B285" s="14"/>
      <c r="C285" s="213" t="s">
        <v>5146</v>
      </c>
      <c r="D285" s="469" t="str">
        <f>IF(CNGE_2025_M1_Secc12_Sub1!D129="","",CNGE_2025_M1_Secc12_Sub1!D129)</f>
        <v/>
      </c>
      <c r="E285" s="326"/>
      <c r="F285" s="326"/>
      <c r="G285" s="326"/>
      <c r="H285" s="326"/>
      <c r="I285" s="326"/>
      <c r="J285" s="327"/>
      <c r="K285" s="6"/>
      <c r="L285" s="6"/>
      <c r="M285" s="6"/>
      <c r="N285" s="6"/>
      <c r="O285" s="6"/>
      <c r="P285" s="6"/>
      <c r="Q285" s="6"/>
      <c r="R285" s="6"/>
      <c r="S285" s="6"/>
      <c r="T285" s="6"/>
      <c r="U285" s="6"/>
      <c r="V285" s="6"/>
      <c r="W285" s="6"/>
      <c r="X285" s="6"/>
      <c r="Y285" s="6"/>
      <c r="Z285" s="6"/>
      <c r="AA285" s="6"/>
      <c r="AB285" s="6"/>
      <c r="AC285" s="6"/>
      <c r="AD285" s="6"/>
      <c r="AG285">
        <f t="shared" si="45"/>
        <v>0</v>
      </c>
      <c r="AH285">
        <f t="shared" si="46"/>
        <v>0</v>
      </c>
      <c r="AI285">
        <f t="shared" si="47"/>
        <v>0</v>
      </c>
      <c r="AJ285">
        <f t="shared" si="48"/>
        <v>0</v>
      </c>
      <c r="AK285" s="228">
        <f t="shared" si="49"/>
        <v>0</v>
      </c>
      <c r="AL285" s="2">
        <f t="shared" si="50"/>
        <v>0</v>
      </c>
      <c r="AM285" s="3" t="str">
        <f>IF(AL285=0,"",
IF(SUM($AL$186:AL285)=1,AN285,
IF($AL$306&gt;SUM($AL$186:AL285),_xlfn.CONCAT(", ",AN285),
IF($AL$306=SUM($AL$186:AL285),_xlfn.CONCAT(" y ",AN285)))))</f>
        <v/>
      </c>
      <c r="AN285" s="214">
        <v>100</v>
      </c>
      <c r="AO285">
        <f t="shared" si="51"/>
        <v>0</v>
      </c>
      <c r="AP285">
        <f t="shared" si="52"/>
        <v>0</v>
      </c>
      <c r="AQ285">
        <f t="shared" si="53"/>
        <v>0</v>
      </c>
      <c r="AR285">
        <f t="shared" si="54"/>
        <v>0</v>
      </c>
      <c r="AS285">
        <f t="shared" si="55"/>
        <v>0</v>
      </c>
      <c r="AT285">
        <f t="shared" si="56"/>
        <v>0</v>
      </c>
      <c r="AU285">
        <f t="shared" si="57"/>
        <v>0</v>
      </c>
      <c r="AV285">
        <f t="shared" si="58"/>
        <v>0</v>
      </c>
      <c r="AW285">
        <f t="shared" si="59"/>
        <v>0</v>
      </c>
    </row>
    <row r="286" spans="1:49" ht="15" customHeight="1">
      <c r="A286" s="232"/>
      <c r="B286" s="14"/>
      <c r="C286" s="213" t="s">
        <v>5147</v>
      </c>
      <c r="D286" s="469" t="str">
        <f>IF(CNGE_2025_M1_Secc12_Sub1!D130="","",CNGE_2025_M1_Secc12_Sub1!D130)</f>
        <v/>
      </c>
      <c r="E286" s="326"/>
      <c r="F286" s="326"/>
      <c r="G286" s="326"/>
      <c r="H286" s="326"/>
      <c r="I286" s="326"/>
      <c r="J286" s="327"/>
      <c r="K286" s="6"/>
      <c r="L286" s="6"/>
      <c r="M286" s="6"/>
      <c r="N286" s="6"/>
      <c r="O286" s="6"/>
      <c r="P286" s="6"/>
      <c r="Q286" s="6"/>
      <c r="R286" s="6"/>
      <c r="S286" s="6"/>
      <c r="T286" s="6"/>
      <c r="U286" s="6"/>
      <c r="V286" s="6"/>
      <c r="W286" s="6"/>
      <c r="X286" s="6"/>
      <c r="Y286" s="6"/>
      <c r="Z286" s="6"/>
      <c r="AA286" s="6"/>
      <c r="AB286" s="6"/>
      <c r="AC286" s="6"/>
      <c r="AD286" s="6"/>
      <c r="AG286">
        <f t="shared" si="45"/>
        <v>0</v>
      </c>
      <c r="AH286">
        <f t="shared" si="46"/>
        <v>0</v>
      </c>
      <c r="AI286">
        <f t="shared" si="47"/>
        <v>0</v>
      </c>
      <c r="AJ286">
        <f t="shared" si="48"/>
        <v>0</v>
      </c>
      <c r="AK286" s="228">
        <f t="shared" si="49"/>
        <v>0</v>
      </c>
      <c r="AL286" s="2">
        <f t="shared" si="50"/>
        <v>0</v>
      </c>
      <c r="AM286" s="3" t="str">
        <f>IF(AL286=0,"",
IF(SUM($AL$186:AL286)=1,AN286,
IF($AL$306&gt;SUM($AL$186:AL286),_xlfn.CONCAT(", ",AN286),
IF($AL$306=SUM($AL$186:AL286),_xlfn.CONCAT(" y ",AN286)))))</f>
        <v/>
      </c>
      <c r="AN286" s="214">
        <v>101</v>
      </c>
      <c r="AO286">
        <f t="shared" si="51"/>
        <v>0</v>
      </c>
      <c r="AP286">
        <f t="shared" si="52"/>
        <v>0</v>
      </c>
      <c r="AQ286">
        <f t="shared" si="53"/>
        <v>0</v>
      </c>
      <c r="AR286">
        <f t="shared" si="54"/>
        <v>0</v>
      </c>
      <c r="AS286">
        <f t="shared" si="55"/>
        <v>0</v>
      </c>
      <c r="AT286">
        <f t="shared" si="56"/>
        <v>0</v>
      </c>
      <c r="AU286">
        <f t="shared" si="57"/>
        <v>0</v>
      </c>
      <c r="AV286">
        <f t="shared" si="58"/>
        <v>0</v>
      </c>
      <c r="AW286">
        <f t="shared" si="59"/>
        <v>0</v>
      </c>
    </row>
    <row r="287" spans="1:49" ht="15" customHeight="1">
      <c r="A287" s="232"/>
      <c r="B287" s="14"/>
      <c r="C287" s="213" t="s">
        <v>5148</v>
      </c>
      <c r="D287" s="469" t="str">
        <f>IF(CNGE_2025_M1_Secc12_Sub1!D131="","",CNGE_2025_M1_Secc12_Sub1!D131)</f>
        <v/>
      </c>
      <c r="E287" s="326"/>
      <c r="F287" s="326"/>
      <c r="G287" s="326"/>
      <c r="H287" s="326"/>
      <c r="I287" s="326"/>
      <c r="J287" s="327"/>
      <c r="K287" s="6"/>
      <c r="L287" s="6"/>
      <c r="M287" s="6"/>
      <c r="N287" s="6"/>
      <c r="O287" s="6"/>
      <c r="P287" s="6"/>
      <c r="Q287" s="6"/>
      <c r="R287" s="6"/>
      <c r="S287" s="6"/>
      <c r="T287" s="6"/>
      <c r="U287" s="6"/>
      <c r="V287" s="6"/>
      <c r="W287" s="6"/>
      <c r="X287" s="6"/>
      <c r="Y287" s="6"/>
      <c r="Z287" s="6"/>
      <c r="AA287" s="6"/>
      <c r="AB287" s="6"/>
      <c r="AC287" s="6"/>
      <c r="AD287" s="6"/>
      <c r="AG287">
        <f t="shared" si="45"/>
        <v>0</v>
      </c>
      <c r="AH287">
        <f t="shared" si="46"/>
        <v>0</v>
      </c>
      <c r="AI287">
        <f t="shared" si="47"/>
        <v>0</v>
      </c>
      <c r="AJ287">
        <f t="shared" si="48"/>
        <v>0</v>
      </c>
      <c r="AK287" s="228">
        <f t="shared" si="49"/>
        <v>0</v>
      </c>
      <c r="AL287" s="2">
        <f t="shared" si="50"/>
        <v>0</v>
      </c>
      <c r="AM287" s="3" t="str">
        <f>IF(AL287=0,"",
IF(SUM($AL$186:AL287)=1,AN287,
IF($AL$306&gt;SUM($AL$186:AL287),_xlfn.CONCAT(", ",AN287),
IF($AL$306=SUM($AL$186:AL287),_xlfn.CONCAT(" y ",AN287)))))</f>
        <v/>
      </c>
      <c r="AN287" s="214">
        <v>102</v>
      </c>
      <c r="AO287">
        <f t="shared" si="51"/>
        <v>0</v>
      </c>
      <c r="AP287">
        <f t="shared" si="52"/>
        <v>0</v>
      </c>
      <c r="AQ287">
        <f t="shared" si="53"/>
        <v>0</v>
      </c>
      <c r="AR287">
        <f t="shared" si="54"/>
        <v>0</v>
      </c>
      <c r="AS287">
        <f t="shared" si="55"/>
        <v>0</v>
      </c>
      <c r="AT287">
        <f t="shared" si="56"/>
        <v>0</v>
      </c>
      <c r="AU287">
        <f t="shared" si="57"/>
        <v>0</v>
      </c>
      <c r="AV287">
        <f t="shared" si="58"/>
        <v>0</v>
      </c>
      <c r="AW287">
        <f t="shared" si="59"/>
        <v>0</v>
      </c>
    </row>
    <row r="288" spans="1:49" ht="15" customHeight="1">
      <c r="A288" s="232"/>
      <c r="B288" s="14"/>
      <c r="C288" s="213" t="s">
        <v>5149</v>
      </c>
      <c r="D288" s="469" t="str">
        <f>IF(CNGE_2025_M1_Secc12_Sub1!D132="","",CNGE_2025_M1_Secc12_Sub1!D132)</f>
        <v/>
      </c>
      <c r="E288" s="326"/>
      <c r="F288" s="326"/>
      <c r="G288" s="326"/>
      <c r="H288" s="326"/>
      <c r="I288" s="326"/>
      <c r="J288" s="327"/>
      <c r="K288" s="6"/>
      <c r="L288" s="6"/>
      <c r="M288" s="6"/>
      <c r="N288" s="6"/>
      <c r="O288" s="6"/>
      <c r="P288" s="6"/>
      <c r="Q288" s="6"/>
      <c r="R288" s="6"/>
      <c r="S288" s="6"/>
      <c r="T288" s="6"/>
      <c r="U288" s="6"/>
      <c r="V288" s="6"/>
      <c r="W288" s="6"/>
      <c r="X288" s="6"/>
      <c r="Y288" s="6"/>
      <c r="Z288" s="6"/>
      <c r="AA288" s="6"/>
      <c r="AB288" s="6"/>
      <c r="AC288" s="6"/>
      <c r="AD288" s="6"/>
      <c r="AG288">
        <f t="shared" si="45"/>
        <v>0</v>
      </c>
      <c r="AH288">
        <f t="shared" si="46"/>
        <v>0</v>
      </c>
      <c r="AI288">
        <f t="shared" si="47"/>
        <v>0</v>
      </c>
      <c r="AJ288">
        <f t="shared" si="48"/>
        <v>0</v>
      </c>
      <c r="AK288" s="228">
        <f t="shared" si="49"/>
        <v>0</v>
      </c>
      <c r="AL288" s="2">
        <f t="shared" si="50"/>
        <v>0</v>
      </c>
      <c r="AM288" s="3" t="str">
        <f>IF(AL288=0,"",
IF(SUM($AL$186:AL288)=1,AN288,
IF($AL$306&gt;SUM($AL$186:AL288),_xlfn.CONCAT(", ",AN288),
IF($AL$306=SUM($AL$186:AL288),_xlfn.CONCAT(" y ",AN288)))))</f>
        <v/>
      </c>
      <c r="AN288" s="214">
        <v>103</v>
      </c>
      <c r="AO288">
        <f t="shared" si="51"/>
        <v>0</v>
      </c>
      <c r="AP288">
        <f t="shared" si="52"/>
        <v>0</v>
      </c>
      <c r="AQ288">
        <f t="shared" si="53"/>
        <v>0</v>
      </c>
      <c r="AR288">
        <f t="shared" si="54"/>
        <v>0</v>
      </c>
      <c r="AS288">
        <f t="shared" si="55"/>
        <v>0</v>
      </c>
      <c r="AT288">
        <f t="shared" si="56"/>
        <v>0</v>
      </c>
      <c r="AU288">
        <f t="shared" si="57"/>
        <v>0</v>
      </c>
      <c r="AV288">
        <f t="shared" si="58"/>
        <v>0</v>
      </c>
      <c r="AW288">
        <f t="shared" si="59"/>
        <v>0</v>
      </c>
    </row>
    <row r="289" spans="1:49" ht="15" customHeight="1">
      <c r="A289" s="232"/>
      <c r="B289" s="14"/>
      <c r="C289" s="213" t="s">
        <v>5150</v>
      </c>
      <c r="D289" s="469" t="str">
        <f>IF(CNGE_2025_M1_Secc12_Sub1!D133="","",CNGE_2025_M1_Secc12_Sub1!D133)</f>
        <v/>
      </c>
      <c r="E289" s="326"/>
      <c r="F289" s="326"/>
      <c r="G289" s="326"/>
      <c r="H289" s="326"/>
      <c r="I289" s="326"/>
      <c r="J289" s="327"/>
      <c r="K289" s="6"/>
      <c r="L289" s="6"/>
      <c r="M289" s="6"/>
      <c r="N289" s="6"/>
      <c r="O289" s="6"/>
      <c r="P289" s="6"/>
      <c r="Q289" s="6"/>
      <c r="R289" s="6"/>
      <c r="S289" s="6"/>
      <c r="T289" s="6"/>
      <c r="U289" s="6"/>
      <c r="V289" s="6"/>
      <c r="W289" s="6"/>
      <c r="X289" s="6"/>
      <c r="Y289" s="6"/>
      <c r="Z289" s="6"/>
      <c r="AA289" s="6"/>
      <c r="AB289" s="6"/>
      <c r="AC289" s="6"/>
      <c r="AD289" s="6"/>
      <c r="AG289">
        <f t="shared" si="45"/>
        <v>0</v>
      </c>
      <c r="AH289">
        <f t="shared" si="46"/>
        <v>0</v>
      </c>
      <c r="AI289">
        <f t="shared" si="47"/>
        <v>0</v>
      </c>
      <c r="AJ289">
        <f t="shared" si="48"/>
        <v>0</v>
      </c>
      <c r="AK289" s="228">
        <f t="shared" si="49"/>
        <v>0</v>
      </c>
      <c r="AL289" s="2">
        <f t="shared" si="50"/>
        <v>0</v>
      </c>
      <c r="AM289" s="3" t="str">
        <f>IF(AL289=0,"",
IF(SUM($AL$186:AL289)=1,AN289,
IF($AL$306&gt;SUM($AL$186:AL289),_xlfn.CONCAT(", ",AN289),
IF($AL$306=SUM($AL$186:AL289),_xlfn.CONCAT(" y ",AN289)))))</f>
        <v/>
      </c>
      <c r="AN289" s="214">
        <v>104</v>
      </c>
      <c r="AO289">
        <f t="shared" si="51"/>
        <v>0</v>
      </c>
      <c r="AP289">
        <f t="shared" si="52"/>
        <v>0</v>
      </c>
      <c r="AQ289">
        <f t="shared" si="53"/>
        <v>0</v>
      </c>
      <c r="AR289">
        <f t="shared" si="54"/>
        <v>0</v>
      </c>
      <c r="AS289">
        <f t="shared" si="55"/>
        <v>0</v>
      </c>
      <c r="AT289">
        <f t="shared" si="56"/>
        <v>0</v>
      </c>
      <c r="AU289">
        <f t="shared" si="57"/>
        <v>0</v>
      </c>
      <c r="AV289">
        <f t="shared" si="58"/>
        <v>0</v>
      </c>
      <c r="AW289">
        <f t="shared" si="59"/>
        <v>0</v>
      </c>
    </row>
    <row r="290" spans="1:49" ht="15" customHeight="1">
      <c r="A290" s="232"/>
      <c r="B290" s="14"/>
      <c r="C290" s="213" t="s">
        <v>5151</v>
      </c>
      <c r="D290" s="469" t="str">
        <f>IF(CNGE_2025_M1_Secc12_Sub1!D134="","",CNGE_2025_M1_Secc12_Sub1!D134)</f>
        <v/>
      </c>
      <c r="E290" s="326"/>
      <c r="F290" s="326"/>
      <c r="G290" s="326"/>
      <c r="H290" s="326"/>
      <c r="I290" s="326"/>
      <c r="J290" s="327"/>
      <c r="K290" s="6"/>
      <c r="L290" s="6"/>
      <c r="M290" s="6"/>
      <c r="N290" s="6"/>
      <c r="O290" s="6"/>
      <c r="P290" s="6"/>
      <c r="Q290" s="6"/>
      <c r="R290" s="6"/>
      <c r="S290" s="6"/>
      <c r="T290" s="6"/>
      <c r="U290" s="6"/>
      <c r="V290" s="6"/>
      <c r="W290" s="6"/>
      <c r="X290" s="6"/>
      <c r="Y290" s="6"/>
      <c r="Z290" s="6"/>
      <c r="AA290" s="6"/>
      <c r="AB290" s="6"/>
      <c r="AC290" s="6"/>
      <c r="AD290" s="6"/>
      <c r="AG290">
        <f t="shared" si="45"/>
        <v>0</v>
      </c>
      <c r="AH290">
        <f t="shared" si="46"/>
        <v>0</v>
      </c>
      <c r="AI290">
        <f t="shared" si="47"/>
        <v>0</v>
      </c>
      <c r="AJ290">
        <f t="shared" si="48"/>
        <v>0</v>
      </c>
      <c r="AK290" s="228">
        <f t="shared" si="49"/>
        <v>0</v>
      </c>
      <c r="AL290" s="2">
        <f t="shared" si="50"/>
        <v>0</v>
      </c>
      <c r="AM290" s="3" t="str">
        <f>IF(AL290=0,"",
IF(SUM($AL$186:AL290)=1,AN290,
IF($AL$306&gt;SUM($AL$186:AL290),_xlfn.CONCAT(", ",AN290),
IF($AL$306=SUM($AL$186:AL290),_xlfn.CONCAT(" y ",AN290)))))</f>
        <v/>
      </c>
      <c r="AN290" s="214">
        <v>105</v>
      </c>
      <c r="AO290">
        <f t="shared" si="51"/>
        <v>0</v>
      </c>
      <c r="AP290">
        <f t="shared" si="52"/>
        <v>0</v>
      </c>
      <c r="AQ290">
        <f t="shared" si="53"/>
        <v>0</v>
      </c>
      <c r="AR290">
        <f t="shared" si="54"/>
        <v>0</v>
      </c>
      <c r="AS290">
        <f t="shared" si="55"/>
        <v>0</v>
      </c>
      <c r="AT290">
        <f t="shared" si="56"/>
        <v>0</v>
      </c>
      <c r="AU290">
        <f t="shared" si="57"/>
        <v>0</v>
      </c>
      <c r="AV290">
        <f t="shared" si="58"/>
        <v>0</v>
      </c>
      <c r="AW290">
        <f t="shared" si="59"/>
        <v>0</v>
      </c>
    </row>
    <row r="291" spans="1:49" ht="15" customHeight="1">
      <c r="A291" s="232"/>
      <c r="B291" s="14"/>
      <c r="C291" s="213" t="s">
        <v>5152</v>
      </c>
      <c r="D291" s="469" t="str">
        <f>IF(CNGE_2025_M1_Secc12_Sub1!D135="","",CNGE_2025_M1_Secc12_Sub1!D135)</f>
        <v/>
      </c>
      <c r="E291" s="326"/>
      <c r="F291" s="326"/>
      <c r="G291" s="326"/>
      <c r="H291" s="326"/>
      <c r="I291" s="326"/>
      <c r="J291" s="327"/>
      <c r="K291" s="6"/>
      <c r="L291" s="6"/>
      <c r="M291" s="6"/>
      <c r="N291" s="6"/>
      <c r="O291" s="6"/>
      <c r="P291" s="6"/>
      <c r="Q291" s="6"/>
      <c r="R291" s="6"/>
      <c r="S291" s="6"/>
      <c r="T291" s="6"/>
      <c r="U291" s="6"/>
      <c r="V291" s="6"/>
      <c r="W291" s="6"/>
      <c r="X291" s="6"/>
      <c r="Y291" s="6"/>
      <c r="Z291" s="6"/>
      <c r="AA291" s="6"/>
      <c r="AB291" s="6"/>
      <c r="AC291" s="6"/>
      <c r="AD291" s="6"/>
      <c r="AG291">
        <f t="shared" si="45"/>
        <v>0</v>
      </c>
      <c r="AH291">
        <f t="shared" si="46"/>
        <v>0</v>
      </c>
      <c r="AI291">
        <f t="shared" si="47"/>
        <v>0</v>
      </c>
      <c r="AJ291">
        <f t="shared" si="48"/>
        <v>0</v>
      </c>
      <c r="AK291" s="228">
        <f t="shared" si="49"/>
        <v>0</v>
      </c>
      <c r="AL291" s="2">
        <f t="shared" si="50"/>
        <v>0</v>
      </c>
      <c r="AM291" s="3" t="str">
        <f>IF(AL291=0,"",
IF(SUM($AL$186:AL291)=1,AN291,
IF($AL$306&gt;SUM($AL$186:AL291),_xlfn.CONCAT(", ",AN291),
IF($AL$306=SUM($AL$186:AL291),_xlfn.CONCAT(" y ",AN291)))))</f>
        <v/>
      </c>
      <c r="AN291" s="214">
        <v>106</v>
      </c>
      <c r="AO291">
        <f t="shared" si="51"/>
        <v>0</v>
      </c>
      <c r="AP291">
        <f t="shared" si="52"/>
        <v>0</v>
      </c>
      <c r="AQ291">
        <f t="shared" si="53"/>
        <v>0</v>
      </c>
      <c r="AR291">
        <f t="shared" si="54"/>
        <v>0</v>
      </c>
      <c r="AS291">
        <f t="shared" si="55"/>
        <v>0</v>
      </c>
      <c r="AT291">
        <f t="shared" si="56"/>
        <v>0</v>
      </c>
      <c r="AU291">
        <f t="shared" si="57"/>
        <v>0</v>
      </c>
      <c r="AV291">
        <f t="shared" si="58"/>
        <v>0</v>
      </c>
      <c r="AW291">
        <f t="shared" si="59"/>
        <v>0</v>
      </c>
    </row>
    <row r="292" spans="1:49" ht="15" customHeight="1">
      <c r="A292" s="232"/>
      <c r="B292" s="14"/>
      <c r="C292" s="213" t="s">
        <v>5153</v>
      </c>
      <c r="D292" s="469" t="str">
        <f>IF(CNGE_2025_M1_Secc12_Sub1!D136="","",CNGE_2025_M1_Secc12_Sub1!D136)</f>
        <v/>
      </c>
      <c r="E292" s="326"/>
      <c r="F292" s="326"/>
      <c r="G292" s="326"/>
      <c r="H292" s="326"/>
      <c r="I292" s="326"/>
      <c r="J292" s="327"/>
      <c r="K292" s="6"/>
      <c r="L292" s="6"/>
      <c r="M292" s="6"/>
      <c r="N292" s="6"/>
      <c r="O292" s="6"/>
      <c r="P292" s="6"/>
      <c r="Q292" s="6"/>
      <c r="R292" s="6"/>
      <c r="S292" s="6"/>
      <c r="T292" s="6"/>
      <c r="U292" s="6"/>
      <c r="V292" s="6"/>
      <c r="W292" s="6"/>
      <c r="X292" s="6"/>
      <c r="Y292" s="6"/>
      <c r="Z292" s="6"/>
      <c r="AA292" s="6"/>
      <c r="AB292" s="6"/>
      <c r="AC292" s="6"/>
      <c r="AD292" s="6"/>
      <c r="AG292">
        <f t="shared" si="45"/>
        <v>0</v>
      </c>
      <c r="AH292">
        <f t="shared" si="46"/>
        <v>0</v>
      </c>
      <c r="AI292">
        <f t="shared" si="47"/>
        <v>0</v>
      </c>
      <c r="AJ292">
        <f t="shared" si="48"/>
        <v>0</v>
      </c>
      <c r="AK292" s="228">
        <f t="shared" si="49"/>
        <v>0</v>
      </c>
      <c r="AL292" s="2">
        <f t="shared" si="50"/>
        <v>0</v>
      </c>
      <c r="AM292" s="3" t="str">
        <f>IF(AL292=0,"",
IF(SUM($AL$186:AL292)=1,AN292,
IF($AL$306&gt;SUM($AL$186:AL292),_xlfn.CONCAT(", ",AN292),
IF($AL$306=SUM($AL$186:AL292),_xlfn.CONCAT(" y ",AN292)))))</f>
        <v/>
      </c>
      <c r="AN292" s="214">
        <v>107</v>
      </c>
      <c r="AO292">
        <f t="shared" si="51"/>
        <v>0</v>
      </c>
      <c r="AP292">
        <f t="shared" si="52"/>
        <v>0</v>
      </c>
      <c r="AQ292">
        <f t="shared" si="53"/>
        <v>0</v>
      </c>
      <c r="AR292">
        <f t="shared" si="54"/>
        <v>0</v>
      </c>
      <c r="AS292">
        <f t="shared" si="55"/>
        <v>0</v>
      </c>
      <c r="AT292">
        <f t="shared" si="56"/>
        <v>0</v>
      </c>
      <c r="AU292">
        <f t="shared" si="57"/>
        <v>0</v>
      </c>
      <c r="AV292">
        <f t="shared" si="58"/>
        <v>0</v>
      </c>
      <c r="AW292">
        <f t="shared" si="59"/>
        <v>0</v>
      </c>
    </row>
    <row r="293" spans="1:49" ht="15" customHeight="1">
      <c r="A293" s="232"/>
      <c r="B293" s="14"/>
      <c r="C293" s="213" t="s">
        <v>5154</v>
      </c>
      <c r="D293" s="469" t="str">
        <f>IF(CNGE_2025_M1_Secc12_Sub1!D137="","",CNGE_2025_M1_Secc12_Sub1!D137)</f>
        <v/>
      </c>
      <c r="E293" s="326"/>
      <c r="F293" s="326"/>
      <c r="G293" s="326"/>
      <c r="H293" s="326"/>
      <c r="I293" s="326"/>
      <c r="J293" s="327"/>
      <c r="K293" s="6"/>
      <c r="L293" s="6"/>
      <c r="M293" s="6"/>
      <c r="N293" s="6"/>
      <c r="O293" s="6"/>
      <c r="P293" s="6"/>
      <c r="Q293" s="6"/>
      <c r="R293" s="6"/>
      <c r="S293" s="6"/>
      <c r="T293" s="6"/>
      <c r="U293" s="6"/>
      <c r="V293" s="6"/>
      <c r="W293" s="6"/>
      <c r="X293" s="6"/>
      <c r="Y293" s="6"/>
      <c r="Z293" s="6"/>
      <c r="AA293" s="6"/>
      <c r="AB293" s="6"/>
      <c r="AC293" s="6"/>
      <c r="AD293" s="6"/>
      <c r="AG293">
        <f t="shared" si="45"/>
        <v>0</v>
      </c>
      <c r="AH293">
        <f t="shared" si="46"/>
        <v>0</v>
      </c>
      <c r="AI293">
        <f t="shared" si="47"/>
        <v>0</v>
      </c>
      <c r="AJ293">
        <f t="shared" si="48"/>
        <v>0</v>
      </c>
      <c r="AK293" s="228">
        <f t="shared" si="49"/>
        <v>0</v>
      </c>
      <c r="AL293" s="2">
        <f t="shared" si="50"/>
        <v>0</v>
      </c>
      <c r="AM293" s="3" t="str">
        <f>IF(AL293=0,"",
IF(SUM($AL$186:AL293)=1,AN293,
IF($AL$306&gt;SUM($AL$186:AL293),_xlfn.CONCAT(", ",AN293),
IF($AL$306=SUM($AL$186:AL293),_xlfn.CONCAT(" y ",AN293)))))</f>
        <v/>
      </c>
      <c r="AN293" s="214">
        <v>108</v>
      </c>
      <c r="AO293">
        <f t="shared" si="51"/>
        <v>0</v>
      </c>
      <c r="AP293">
        <f t="shared" si="52"/>
        <v>0</v>
      </c>
      <c r="AQ293">
        <f t="shared" si="53"/>
        <v>0</v>
      </c>
      <c r="AR293">
        <f t="shared" si="54"/>
        <v>0</v>
      </c>
      <c r="AS293">
        <f t="shared" si="55"/>
        <v>0</v>
      </c>
      <c r="AT293">
        <f t="shared" si="56"/>
        <v>0</v>
      </c>
      <c r="AU293">
        <f t="shared" si="57"/>
        <v>0</v>
      </c>
      <c r="AV293">
        <f t="shared" si="58"/>
        <v>0</v>
      </c>
      <c r="AW293">
        <f t="shared" si="59"/>
        <v>0</v>
      </c>
    </row>
    <row r="294" spans="1:49" ht="15" customHeight="1">
      <c r="A294" s="232"/>
      <c r="B294" s="14"/>
      <c r="C294" s="213" t="s">
        <v>5155</v>
      </c>
      <c r="D294" s="469" t="str">
        <f>IF(CNGE_2025_M1_Secc12_Sub1!D138="","",CNGE_2025_M1_Secc12_Sub1!D138)</f>
        <v/>
      </c>
      <c r="E294" s="326"/>
      <c r="F294" s="326"/>
      <c r="G294" s="326"/>
      <c r="H294" s="326"/>
      <c r="I294" s="326"/>
      <c r="J294" s="327"/>
      <c r="K294" s="6"/>
      <c r="L294" s="6"/>
      <c r="M294" s="6"/>
      <c r="N294" s="6"/>
      <c r="O294" s="6"/>
      <c r="P294" s="6"/>
      <c r="Q294" s="6"/>
      <c r="R294" s="6"/>
      <c r="S294" s="6"/>
      <c r="T294" s="6"/>
      <c r="U294" s="6"/>
      <c r="V294" s="6"/>
      <c r="W294" s="6"/>
      <c r="X294" s="6"/>
      <c r="Y294" s="6"/>
      <c r="Z294" s="6"/>
      <c r="AA294" s="6"/>
      <c r="AB294" s="6"/>
      <c r="AC294" s="6"/>
      <c r="AD294" s="6"/>
      <c r="AG294">
        <f t="shared" si="45"/>
        <v>0</v>
      </c>
      <c r="AH294">
        <f t="shared" si="46"/>
        <v>0</v>
      </c>
      <c r="AI294">
        <f t="shared" si="47"/>
        <v>0</v>
      </c>
      <c r="AJ294">
        <f t="shared" si="48"/>
        <v>0</v>
      </c>
      <c r="AK294" s="228">
        <f t="shared" si="49"/>
        <v>0</v>
      </c>
      <c r="AL294" s="2">
        <f t="shared" si="50"/>
        <v>0</v>
      </c>
      <c r="AM294" s="3" t="str">
        <f>IF(AL294=0,"",
IF(SUM($AL$186:AL294)=1,AN294,
IF($AL$306&gt;SUM($AL$186:AL294),_xlfn.CONCAT(", ",AN294),
IF($AL$306=SUM($AL$186:AL294),_xlfn.CONCAT(" y ",AN294)))))</f>
        <v/>
      </c>
      <c r="AN294" s="214">
        <v>109</v>
      </c>
      <c r="AO294">
        <f t="shared" si="51"/>
        <v>0</v>
      </c>
      <c r="AP294">
        <f t="shared" si="52"/>
        <v>0</v>
      </c>
      <c r="AQ294">
        <f t="shared" si="53"/>
        <v>0</v>
      </c>
      <c r="AR294">
        <f t="shared" si="54"/>
        <v>0</v>
      </c>
      <c r="AS294">
        <f t="shared" si="55"/>
        <v>0</v>
      </c>
      <c r="AT294">
        <f t="shared" si="56"/>
        <v>0</v>
      </c>
      <c r="AU294">
        <f t="shared" si="57"/>
        <v>0</v>
      </c>
      <c r="AV294">
        <f t="shared" si="58"/>
        <v>0</v>
      </c>
      <c r="AW294">
        <f t="shared" si="59"/>
        <v>0</v>
      </c>
    </row>
    <row r="295" spans="1:49" ht="15" customHeight="1">
      <c r="A295" s="232"/>
      <c r="B295" s="14"/>
      <c r="C295" s="213" t="s">
        <v>5156</v>
      </c>
      <c r="D295" s="469" t="str">
        <f>IF(CNGE_2025_M1_Secc12_Sub1!D139="","",CNGE_2025_M1_Secc12_Sub1!D139)</f>
        <v/>
      </c>
      <c r="E295" s="326"/>
      <c r="F295" s="326"/>
      <c r="G295" s="326"/>
      <c r="H295" s="326"/>
      <c r="I295" s="326"/>
      <c r="J295" s="327"/>
      <c r="K295" s="6"/>
      <c r="L295" s="6"/>
      <c r="M295" s="6"/>
      <c r="N295" s="6"/>
      <c r="O295" s="6"/>
      <c r="P295" s="6"/>
      <c r="Q295" s="6"/>
      <c r="R295" s="6"/>
      <c r="S295" s="6"/>
      <c r="T295" s="6"/>
      <c r="U295" s="6"/>
      <c r="V295" s="6"/>
      <c r="W295" s="6"/>
      <c r="X295" s="6"/>
      <c r="Y295" s="6"/>
      <c r="Z295" s="6"/>
      <c r="AA295" s="6"/>
      <c r="AB295" s="6"/>
      <c r="AC295" s="6"/>
      <c r="AD295" s="6"/>
      <c r="AG295">
        <f t="shared" si="45"/>
        <v>0</v>
      </c>
      <c r="AH295">
        <f t="shared" si="46"/>
        <v>0</v>
      </c>
      <c r="AI295">
        <f t="shared" si="47"/>
        <v>0</v>
      </c>
      <c r="AJ295">
        <f t="shared" si="48"/>
        <v>0</v>
      </c>
      <c r="AK295" s="228">
        <f t="shared" si="49"/>
        <v>0</v>
      </c>
      <c r="AL295" s="2">
        <f t="shared" si="50"/>
        <v>0</v>
      </c>
      <c r="AM295" s="3" t="str">
        <f>IF(AL295=0,"",
IF(SUM($AL$186:AL295)=1,AN295,
IF($AL$306&gt;SUM($AL$186:AL295),_xlfn.CONCAT(", ",AN295),
IF($AL$306=SUM($AL$186:AL295),_xlfn.CONCAT(" y ",AN295)))))</f>
        <v/>
      </c>
      <c r="AN295" s="214">
        <v>110</v>
      </c>
      <c r="AO295">
        <f t="shared" si="51"/>
        <v>0</v>
      </c>
      <c r="AP295">
        <f t="shared" si="52"/>
        <v>0</v>
      </c>
      <c r="AQ295">
        <f t="shared" si="53"/>
        <v>0</v>
      </c>
      <c r="AR295">
        <f t="shared" si="54"/>
        <v>0</v>
      </c>
      <c r="AS295">
        <f t="shared" si="55"/>
        <v>0</v>
      </c>
      <c r="AT295">
        <f t="shared" si="56"/>
        <v>0</v>
      </c>
      <c r="AU295">
        <f t="shared" si="57"/>
        <v>0</v>
      </c>
      <c r="AV295">
        <f t="shared" si="58"/>
        <v>0</v>
      </c>
      <c r="AW295">
        <f t="shared" si="59"/>
        <v>0</v>
      </c>
    </row>
    <row r="296" spans="1:49" ht="15" customHeight="1">
      <c r="A296" s="232"/>
      <c r="B296" s="14"/>
      <c r="C296" s="213" t="s">
        <v>5157</v>
      </c>
      <c r="D296" s="469" t="str">
        <f>IF(CNGE_2025_M1_Secc12_Sub1!D140="","",CNGE_2025_M1_Secc12_Sub1!D140)</f>
        <v/>
      </c>
      <c r="E296" s="326"/>
      <c r="F296" s="326"/>
      <c r="G296" s="326"/>
      <c r="H296" s="326"/>
      <c r="I296" s="326"/>
      <c r="J296" s="327"/>
      <c r="K296" s="6"/>
      <c r="L296" s="6"/>
      <c r="M296" s="6"/>
      <c r="N296" s="6"/>
      <c r="O296" s="6"/>
      <c r="P296" s="6"/>
      <c r="Q296" s="6"/>
      <c r="R296" s="6"/>
      <c r="S296" s="6"/>
      <c r="T296" s="6"/>
      <c r="U296" s="6"/>
      <c r="V296" s="6"/>
      <c r="W296" s="6"/>
      <c r="X296" s="6"/>
      <c r="Y296" s="6"/>
      <c r="Z296" s="6"/>
      <c r="AA296" s="6"/>
      <c r="AB296" s="6"/>
      <c r="AC296" s="6"/>
      <c r="AD296" s="6"/>
      <c r="AG296">
        <f t="shared" si="45"/>
        <v>0</v>
      </c>
      <c r="AH296">
        <f t="shared" si="46"/>
        <v>0</v>
      </c>
      <c r="AI296">
        <f t="shared" si="47"/>
        <v>0</v>
      </c>
      <c r="AJ296">
        <f t="shared" si="48"/>
        <v>0</v>
      </c>
      <c r="AK296" s="228">
        <f t="shared" si="49"/>
        <v>0</v>
      </c>
      <c r="AL296" s="2">
        <f t="shared" si="50"/>
        <v>0</v>
      </c>
      <c r="AM296" s="3" t="str">
        <f>IF(AL296=0,"",
IF(SUM($AL$186:AL296)=1,AN296,
IF($AL$306&gt;SUM($AL$186:AL296),_xlfn.CONCAT(", ",AN296),
IF($AL$306=SUM($AL$186:AL296),_xlfn.CONCAT(" y ",AN296)))))</f>
        <v/>
      </c>
      <c r="AN296" s="214">
        <v>111</v>
      </c>
      <c r="AO296">
        <f t="shared" si="51"/>
        <v>0</v>
      </c>
      <c r="AP296">
        <f t="shared" si="52"/>
        <v>0</v>
      </c>
      <c r="AQ296">
        <f t="shared" si="53"/>
        <v>0</v>
      </c>
      <c r="AR296">
        <f t="shared" si="54"/>
        <v>0</v>
      </c>
      <c r="AS296">
        <f t="shared" si="55"/>
        <v>0</v>
      </c>
      <c r="AT296">
        <f t="shared" si="56"/>
        <v>0</v>
      </c>
      <c r="AU296">
        <f t="shared" si="57"/>
        <v>0</v>
      </c>
      <c r="AV296">
        <f t="shared" si="58"/>
        <v>0</v>
      </c>
      <c r="AW296">
        <f t="shared" si="59"/>
        <v>0</v>
      </c>
    </row>
    <row r="297" spans="1:49" ht="15" customHeight="1">
      <c r="A297" s="232"/>
      <c r="B297" s="14"/>
      <c r="C297" s="213" t="s">
        <v>5158</v>
      </c>
      <c r="D297" s="469" t="str">
        <f>IF(CNGE_2025_M1_Secc12_Sub1!D141="","",CNGE_2025_M1_Secc12_Sub1!D141)</f>
        <v/>
      </c>
      <c r="E297" s="326"/>
      <c r="F297" s="326"/>
      <c r="G297" s="326"/>
      <c r="H297" s="326"/>
      <c r="I297" s="326"/>
      <c r="J297" s="327"/>
      <c r="K297" s="6"/>
      <c r="L297" s="6"/>
      <c r="M297" s="6"/>
      <c r="N297" s="6"/>
      <c r="O297" s="6"/>
      <c r="P297" s="6"/>
      <c r="Q297" s="6"/>
      <c r="R297" s="6"/>
      <c r="S297" s="6"/>
      <c r="T297" s="6"/>
      <c r="U297" s="6"/>
      <c r="V297" s="6"/>
      <c r="W297" s="6"/>
      <c r="X297" s="6"/>
      <c r="Y297" s="6"/>
      <c r="Z297" s="6"/>
      <c r="AA297" s="6"/>
      <c r="AB297" s="6"/>
      <c r="AC297" s="6"/>
      <c r="AD297" s="6"/>
      <c r="AG297">
        <f t="shared" si="45"/>
        <v>0</v>
      </c>
      <c r="AH297">
        <f t="shared" si="46"/>
        <v>0</v>
      </c>
      <c r="AI297">
        <f t="shared" si="47"/>
        <v>0</v>
      </c>
      <c r="AJ297">
        <f t="shared" si="48"/>
        <v>0</v>
      </c>
      <c r="AK297" s="228">
        <f t="shared" si="49"/>
        <v>0</v>
      </c>
      <c r="AL297" s="2">
        <f t="shared" si="50"/>
        <v>0</v>
      </c>
      <c r="AM297" s="3" t="str">
        <f>IF(AL297=0,"",
IF(SUM($AL$186:AL297)=1,AN297,
IF($AL$306&gt;SUM($AL$186:AL297),_xlfn.CONCAT(", ",AN297),
IF($AL$306=SUM($AL$186:AL297),_xlfn.CONCAT(" y ",AN297)))))</f>
        <v/>
      </c>
      <c r="AN297" s="214">
        <v>112</v>
      </c>
      <c r="AO297">
        <f t="shared" si="51"/>
        <v>0</v>
      </c>
      <c r="AP297">
        <f t="shared" si="52"/>
        <v>0</v>
      </c>
      <c r="AQ297">
        <f t="shared" si="53"/>
        <v>0</v>
      </c>
      <c r="AR297">
        <f t="shared" si="54"/>
        <v>0</v>
      </c>
      <c r="AS297">
        <f t="shared" si="55"/>
        <v>0</v>
      </c>
      <c r="AT297">
        <f t="shared" si="56"/>
        <v>0</v>
      </c>
      <c r="AU297">
        <f t="shared" si="57"/>
        <v>0</v>
      </c>
      <c r="AV297">
        <f t="shared" si="58"/>
        <v>0</v>
      </c>
      <c r="AW297">
        <f t="shared" si="59"/>
        <v>0</v>
      </c>
    </row>
    <row r="298" spans="1:49" ht="15" customHeight="1">
      <c r="A298" s="232"/>
      <c r="B298" s="14"/>
      <c r="C298" s="213" t="s">
        <v>5159</v>
      </c>
      <c r="D298" s="469" t="str">
        <f>IF(CNGE_2025_M1_Secc12_Sub1!D142="","",CNGE_2025_M1_Secc12_Sub1!D142)</f>
        <v/>
      </c>
      <c r="E298" s="326"/>
      <c r="F298" s="326"/>
      <c r="G298" s="326"/>
      <c r="H298" s="326"/>
      <c r="I298" s="326"/>
      <c r="J298" s="327"/>
      <c r="K298" s="6"/>
      <c r="L298" s="6"/>
      <c r="M298" s="6"/>
      <c r="N298" s="6"/>
      <c r="O298" s="6"/>
      <c r="P298" s="6"/>
      <c r="Q298" s="6"/>
      <c r="R298" s="6"/>
      <c r="S298" s="6"/>
      <c r="T298" s="6"/>
      <c r="U298" s="6"/>
      <c r="V298" s="6"/>
      <c r="W298" s="6"/>
      <c r="X298" s="6"/>
      <c r="Y298" s="6"/>
      <c r="Z298" s="6"/>
      <c r="AA298" s="6"/>
      <c r="AB298" s="6"/>
      <c r="AC298" s="6"/>
      <c r="AD298" s="6"/>
      <c r="AG298">
        <f t="shared" si="45"/>
        <v>0</v>
      </c>
      <c r="AH298">
        <f t="shared" si="46"/>
        <v>0</v>
      </c>
      <c r="AI298">
        <f t="shared" si="47"/>
        <v>0</v>
      </c>
      <c r="AJ298">
        <f t="shared" si="48"/>
        <v>0</v>
      </c>
      <c r="AK298" s="228">
        <f t="shared" si="49"/>
        <v>0</v>
      </c>
      <c r="AL298" s="2">
        <f t="shared" si="50"/>
        <v>0</v>
      </c>
      <c r="AM298" s="3" t="str">
        <f>IF(AL298=0,"",
IF(SUM($AL$186:AL298)=1,AN298,
IF($AL$306&gt;SUM($AL$186:AL298),_xlfn.CONCAT(", ",AN298),
IF($AL$306=SUM($AL$186:AL298),_xlfn.CONCAT(" y ",AN298)))))</f>
        <v/>
      </c>
      <c r="AN298" s="214">
        <v>113</v>
      </c>
      <c r="AO298">
        <f t="shared" si="51"/>
        <v>0</v>
      </c>
      <c r="AP298">
        <f t="shared" si="52"/>
        <v>0</v>
      </c>
      <c r="AQ298">
        <f t="shared" si="53"/>
        <v>0</v>
      </c>
      <c r="AR298">
        <f t="shared" si="54"/>
        <v>0</v>
      </c>
      <c r="AS298">
        <f t="shared" si="55"/>
        <v>0</v>
      </c>
      <c r="AT298">
        <f t="shared" si="56"/>
        <v>0</v>
      </c>
      <c r="AU298">
        <f t="shared" si="57"/>
        <v>0</v>
      </c>
      <c r="AV298">
        <f t="shared" si="58"/>
        <v>0</v>
      </c>
      <c r="AW298">
        <f t="shared" si="59"/>
        <v>0</v>
      </c>
    </row>
    <row r="299" spans="1:49" ht="15" customHeight="1">
      <c r="A299" s="232"/>
      <c r="B299" s="14"/>
      <c r="C299" s="213" t="s">
        <v>5160</v>
      </c>
      <c r="D299" s="469" t="str">
        <f>IF(CNGE_2025_M1_Secc12_Sub1!D143="","",CNGE_2025_M1_Secc12_Sub1!D143)</f>
        <v/>
      </c>
      <c r="E299" s="326"/>
      <c r="F299" s="326"/>
      <c r="G299" s="326"/>
      <c r="H299" s="326"/>
      <c r="I299" s="326"/>
      <c r="J299" s="327"/>
      <c r="K299" s="6"/>
      <c r="L299" s="6"/>
      <c r="M299" s="6"/>
      <c r="N299" s="6"/>
      <c r="O299" s="6"/>
      <c r="P299" s="6"/>
      <c r="Q299" s="6"/>
      <c r="R299" s="6"/>
      <c r="S299" s="6"/>
      <c r="T299" s="6"/>
      <c r="U299" s="6"/>
      <c r="V299" s="6"/>
      <c r="W299" s="6"/>
      <c r="X299" s="6"/>
      <c r="Y299" s="6"/>
      <c r="Z299" s="6"/>
      <c r="AA299" s="6"/>
      <c r="AB299" s="6"/>
      <c r="AC299" s="6"/>
      <c r="AD299" s="6"/>
      <c r="AG299">
        <f t="shared" si="45"/>
        <v>0</v>
      </c>
      <c r="AH299">
        <f t="shared" si="46"/>
        <v>0</v>
      </c>
      <c r="AI299">
        <f t="shared" si="47"/>
        <v>0</v>
      </c>
      <c r="AJ299">
        <f t="shared" si="48"/>
        <v>0</v>
      </c>
      <c r="AK299" s="228">
        <f t="shared" si="49"/>
        <v>0</v>
      </c>
      <c r="AL299" s="2">
        <f t="shared" si="50"/>
        <v>0</v>
      </c>
      <c r="AM299" s="3" t="str">
        <f>IF(AL299=0,"",
IF(SUM($AL$186:AL299)=1,AN299,
IF($AL$306&gt;SUM($AL$186:AL299),_xlfn.CONCAT(", ",AN299),
IF($AL$306=SUM($AL$186:AL299),_xlfn.CONCAT(" y ",AN299)))))</f>
        <v/>
      </c>
      <c r="AN299" s="214">
        <v>114</v>
      </c>
      <c r="AO299">
        <f t="shared" si="51"/>
        <v>0</v>
      </c>
      <c r="AP299">
        <f t="shared" si="52"/>
        <v>0</v>
      </c>
      <c r="AQ299">
        <f t="shared" si="53"/>
        <v>0</v>
      </c>
      <c r="AR299">
        <f t="shared" si="54"/>
        <v>0</v>
      </c>
      <c r="AS299">
        <f t="shared" si="55"/>
        <v>0</v>
      </c>
      <c r="AT299">
        <f t="shared" si="56"/>
        <v>0</v>
      </c>
      <c r="AU299">
        <f t="shared" si="57"/>
        <v>0</v>
      </c>
      <c r="AV299">
        <f t="shared" si="58"/>
        <v>0</v>
      </c>
      <c r="AW299">
        <f t="shared" si="59"/>
        <v>0</v>
      </c>
    </row>
    <row r="300" spans="1:49" ht="15" customHeight="1">
      <c r="A300" s="232"/>
      <c r="B300" s="14"/>
      <c r="C300" s="213" t="s">
        <v>5161</v>
      </c>
      <c r="D300" s="469" t="str">
        <f>IF(CNGE_2025_M1_Secc12_Sub1!D144="","",CNGE_2025_M1_Secc12_Sub1!D144)</f>
        <v/>
      </c>
      <c r="E300" s="326"/>
      <c r="F300" s="326"/>
      <c r="G300" s="326"/>
      <c r="H300" s="326"/>
      <c r="I300" s="326"/>
      <c r="J300" s="327"/>
      <c r="K300" s="6"/>
      <c r="L300" s="6"/>
      <c r="M300" s="6"/>
      <c r="N300" s="6"/>
      <c r="O300" s="6"/>
      <c r="P300" s="6"/>
      <c r="Q300" s="6"/>
      <c r="R300" s="6"/>
      <c r="S300" s="6"/>
      <c r="T300" s="6"/>
      <c r="U300" s="6"/>
      <c r="V300" s="6"/>
      <c r="W300" s="6"/>
      <c r="X300" s="6"/>
      <c r="Y300" s="6"/>
      <c r="Z300" s="6"/>
      <c r="AA300" s="6"/>
      <c r="AB300" s="6"/>
      <c r="AC300" s="6"/>
      <c r="AD300" s="6"/>
      <c r="AG300">
        <f t="shared" si="45"/>
        <v>0</v>
      </c>
      <c r="AH300">
        <f t="shared" si="46"/>
        <v>0</v>
      </c>
      <c r="AI300">
        <f t="shared" si="47"/>
        <v>0</v>
      </c>
      <c r="AJ300">
        <f t="shared" si="48"/>
        <v>0</v>
      </c>
      <c r="AK300" s="228">
        <f t="shared" si="49"/>
        <v>0</v>
      </c>
      <c r="AL300" s="2">
        <f t="shared" si="50"/>
        <v>0</v>
      </c>
      <c r="AM300" s="3" t="str">
        <f>IF(AL300=0,"",
IF(SUM($AL$186:AL300)=1,AN300,
IF($AL$306&gt;SUM($AL$186:AL300),_xlfn.CONCAT(", ",AN300),
IF($AL$306=SUM($AL$186:AL300),_xlfn.CONCAT(" y ",AN300)))))</f>
        <v/>
      </c>
      <c r="AN300" s="214">
        <v>115</v>
      </c>
      <c r="AO300">
        <f t="shared" si="51"/>
        <v>0</v>
      </c>
      <c r="AP300">
        <f t="shared" si="52"/>
        <v>0</v>
      </c>
      <c r="AQ300">
        <f t="shared" si="53"/>
        <v>0</v>
      </c>
      <c r="AR300">
        <f t="shared" si="54"/>
        <v>0</v>
      </c>
      <c r="AS300">
        <f t="shared" si="55"/>
        <v>0</v>
      </c>
      <c r="AT300">
        <f t="shared" si="56"/>
        <v>0</v>
      </c>
      <c r="AU300">
        <f t="shared" si="57"/>
        <v>0</v>
      </c>
      <c r="AV300">
        <f t="shared" si="58"/>
        <v>0</v>
      </c>
      <c r="AW300">
        <f t="shared" si="59"/>
        <v>0</v>
      </c>
    </row>
    <row r="301" spans="1:49" ht="15" customHeight="1">
      <c r="A301" s="232"/>
      <c r="B301" s="14"/>
      <c r="C301" s="213" t="s">
        <v>5162</v>
      </c>
      <c r="D301" s="469" t="str">
        <f>IF(CNGE_2025_M1_Secc12_Sub1!D145="","",CNGE_2025_M1_Secc12_Sub1!D145)</f>
        <v/>
      </c>
      <c r="E301" s="326"/>
      <c r="F301" s="326"/>
      <c r="G301" s="326"/>
      <c r="H301" s="326"/>
      <c r="I301" s="326"/>
      <c r="J301" s="327"/>
      <c r="K301" s="6"/>
      <c r="L301" s="6"/>
      <c r="M301" s="6"/>
      <c r="N301" s="6"/>
      <c r="O301" s="6"/>
      <c r="P301" s="6"/>
      <c r="Q301" s="6"/>
      <c r="R301" s="6"/>
      <c r="S301" s="6"/>
      <c r="T301" s="6"/>
      <c r="U301" s="6"/>
      <c r="V301" s="6"/>
      <c r="W301" s="6"/>
      <c r="X301" s="6"/>
      <c r="Y301" s="6"/>
      <c r="Z301" s="6"/>
      <c r="AA301" s="6"/>
      <c r="AB301" s="6"/>
      <c r="AC301" s="6"/>
      <c r="AD301" s="6"/>
      <c r="AG301">
        <f t="shared" si="45"/>
        <v>0</v>
      </c>
      <c r="AH301">
        <f t="shared" si="46"/>
        <v>0</v>
      </c>
      <c r="AI301">
        <f t="shared" si="47"/>
        <v>0</v>
      </c>
      <c r="AJ301">
        <f t="shared" si="48"/>
        <v>0</v>
      </c>
      <c r="AK301" s="228">
        <f t="shared" si="49"/>
        <v>0</v>
      </c>
      <c r="AL301" s="2">
        <f t="shared" si="50"/>
        <v>0</v>
      </c>
      <c r="AM301" s="3" t="str">
        <f>IF(AL301=0,"",
IF(SUM($AL$186:AL301)=1,AN301,
IF($AL$306&gt;SUM($AL$186:AL301),_xlfn.CONCAT(", ",AN301),
IF($AL$306=SUM($AL$186:AL301),_xlfn.CONCAT(" y ",AN301)))))</f>
        <v/>
      </c>
      <c r="AN301" s="214">
        <v>116</v>
      </c>
      <c r="AO301">
        <f t="shared" si="51"/>
        <v>0</v>
      </c>
      <c r="AP301">
        <f t="shared" si="52"/>
        <v>0</v>
      </c>
      <c r="AQ301">
        <f t="shared" si="53"/>
        <v>0</v>
      </c>
      <c r="AR301">
        <f t="shared" si="54"/>
        <v>0</v>
      </c>
      <c r="AS301">
        <f t="shared" si="55"/>
        <v>0</v>
      </c>
      <c r="AT301">
        <f t="shared" si="56"/>
        <v>0</v>
      </c>
      <c r="AU301">
        <f t="shared" si="57"/>
        <v>0</v>
      </c>
      <c r="AV301">
        <f t="shared" si="58"/>
        <v>0</v>
      </c>
      <c r="AW301">
        <f t="shared" si="59"/>
        <v>0</v>
      </c>
    </row>
    <row r="302" spans="1:49" ht="15" customHeight="1">
      <c r="A302" s="232"/>
      <c r="B302" s="14"/>
      <c r="C302" s="213" t="s">
        <v>5163</v>
      </c>
      <c r="D302" s="469" t="str">
        <f>IF(CNGE_2025_M1_Secc12_Sub1!D146="","",CNGE_2025_M1_Secc12_Sub1!D146)</f>
        <v/>
      </c>
      <c r="E302" s="326"/>
      <c r="F302" s="326"/>
      <c r="G302" s="326"/>
      <c r="H302" s="326"/>
      <c r="I302" s="326"/>
      <c r="J302" s="327"/>
      <c r="K302" s="6"/>
      <c r="L302" s="6"/>
      <c r="M302" s="6"/>
      <c r="N302" s="6"/>
      <c r="O302" s="6"/>
      <c r="P302" s="6"/>
      <c r="Q302" s="6"/>
      <c r="R302" s="6"/>
      <c r="S302" s="6"/>
      <c r="T302" s="6"/>
      <c r="U302" s="6"/>
      <c r="V302" s="6"/>
      <c r="W302" s="6"/>
      <c r="X302" s="6"/>
      <c r="Y302" s="6"/>
      <c r="Z302" s="6"/>
      <c r="AA302" s="6"/>
      <c r="AB302" s="6"/>
      <c r="AC302" s="6"/>
      <c r="AD302" s="6"/>
      <c r="AG302">
        <f t="shared" si="45"/>
        <v>0</v>
      </c>
      <c r="AH302">
        <f t="shared" si="46"/>
        <v>0</v>
      </c>
      <c r="AI302">
        <f t="shared" si="47"/>
        <v>0</v>
      </c>
      <c r="AJ302">
        <f t="shared" si="48"/>
        <v>0</v>
      </c>
      <c r="AK302" s="228">
        <f t="shared" si="49"/>
        <v>0</v>
      </c>
      <c r="AL302" s="2">
        <f t="shared" si="50"/>
        <v>0</v>
      </c>
      <c r="AM302" s="3" t="str">
        <f>IF(AL302=0,"",
IF(SUM($AL$186:AL302)=1,AN302,
IF($AL$306&gt;SUM($AL$186:AL302),_xlfn.CONCAT(", ",AN302),
IF($AL$306=SUM($AL$186:AL302),_xlfn.CONCAT(" y ",AN302)))))</f>
        <v/>
      </c>
      <c r="AN302" s="214">
        <v>117</v>
      </c>
      <c r="AO302">
        <f t="shared" si="51"/>
        <v>0</v>
      </c>
      <c r="AP302">
        <f t="shared" si="52"/>
        <v>0</v>
      </c>
      <c r="AQ302">
        <f t="shared" si="53"/>
        <v>0</v>
      </c>
      <c r="AR302">
        <f t="shared" si="54"/>
        <v>0</v>
      </c>
      <c r="AS302">
        <f t="shared" si="55"/>
        <v>0</v>
      </c>
      <c r="AT302">
        <f t="shared" si="56"/>
        <v>0</v>
      </c>
      <c r="AU302">
        <f t="shared" si="57"/>
        <v>0</v>
      </c>
      <c r="AV302">
        <f t="shared" si="58"/>
        <v>0</v>
      </c>
      <c r="AW302">
        <f t="shared" si="59"/>
        <v>0</v>
      </c>
    </row>
    <row r="303" spans="1:49" ht="15" customHeight="1">
      <c r="A303" s="232"/>
      <c r="B303" s="14"/>
      <c r="C303" s="213" t="s">
        <v>5164</v>
      </c>
      <c r="D303" s="469" t="str">
        <f>IF(CNGE_2025_M1_Secc12_Sub1!D147="","",CNGE_2025_M1_Secc12_Sub1!D147)</f>
        <v/>
      </c>
      <c r="E303" s="326"/>
      <c r="F303" s="326"/>
      <c r="G303" s="326"/>
      <c r="H303" s="326"/>
      <c r="I303" s="326"/>
      <c r="J303" s="327"/>
      <c r="K303" s="6"/>
      <c r="L303" s="6"/>
      <c r="M303" s="6"/>
      <c r="N303" s="6"/>
      <c r="O303" s="6"/>
      <c r="P303" s="6"/>
      <c r="Q303" s="6"/>
      <c r="R303" s="6"/>
      <c r="S303" s="6"/>
      <c r="T303" s="6"/>
      <c r="U303" s="6"/>
      <c r="V303" s="6"/>
      <c r="W303" s="6"/>
      <c r="X303" s="6"/>
      <c r="Y303" s="6"/>
      <c r="Z303" s="6"/>
      <c r="AA303" s="6"/>
      <c r="AB303" s="6"/>
      <c r="AC303" s="6"/>
      <c r="AD303" s="6"/>
      <c r="AG303">
        <f t="shared" si="45"/>
        <v>0</v>
      </c>
      <c r="AH303">
        <f t="shared" si="46"/>
        <v>0</v>
      </c>
      <c r="AI303">
        <f t="shared" si="47"/>
        <v>0</v>
      </c>
      <c r="AJ303">
        <f t="shared" si="48"/>
        <v>0</v>
      </c>
      <c r="AK303" s="228">
        <f t="shared" si="49"/>
        <v>0</v>
      </c>
      <c r="AL303" s="2">
        <f t="shared" si="50"/>
        <v>0</v>
      </c>
      <c r="AM303" s="3" t="str">
        <f>IF(AL303=0,"",
IF(SUM($AL$186:AL303)=1,AN303,
IF($AL$306&gt;SUM($AL$186:AL303),_xlfn.CONCAT(", ",AN303),
IF($AL$306=SUM($AL$186:AL303),_xlfn.CONCAT(" y ",AN303)))))</f>
        <v/>
      </c>
      <c r="AN303" s="214">
        <v>118</v>
      </c>
      <c r="AO303">
        <f t="shared" si="51"/>
        <v>0</v>
      </c>
      <c r="AP303">
        <f t="shared" si="52"/>
        <v>0</v>
      </c>
      <c r="AQ303">
        <f t="shared" si="53"/>
        <v>0</v>
      </c>
      <c r="AR303">
        <f t="shared" si="54"/>
        <v>0</v>
      </c>
      <c r="AS303">
        <f t="shared" si="55"/>
        <v>0</v>
      </c>
      <c r="AT303">
        <f t="shared" si="56"/>
        <v>0</v>
      </c>
      <c r="AU303">
        <f t="shared" si="57"/>
        <v>0</v>
      </c>
      <c r="AV303">
        <f t="shared" si="58"/>
        <v>0</v>
      </c>
      <c r="AW303">
        <f t="shared" si="59"/>
        <v>0</v>
      </c>
    </row>
    <row r="304" spans="1:49" ht="15" customHeight="1">
      <c r="A304" s="232"/>
      <c r="B304" s="14"/>
      <c r="C304" s="213" t="s">
        <v>5165</v>
      </c>
      <c r="D304" s="469" t="str">
        <f>IF(CNGE_2025_M1_Secc12_Sub1!D148="","",CNGE_2025_M1_Secc12_Sub1!D148)</f>
        <v/>
      </c>
      <c r="E304" s="326"/>
      <c r="F304" s="326"/>
      <c r="G304" s="326"/>
      <c r="H304" s="326"/>
      <c r="I304" s="326"/>
      <c r="J304" s="327"/>
      <c r="K304" s="6"/>
      <c r="L304" s="6"/>
      <c r="M304" s="6"/>
      <c r="N304" s="6"/>
      <c r="O304" s="6"/>
      <c r="P304" s="6"/>
      <c r="Q304" s="6"/>
      <c r="R304" s="6"/>
      <c r="S304" s="6"/>
      <c r="T304" s="6"/>
      <c r="U304" s="6"/>
      <c r="V304" s="6"/>
      <c r="W304" s="6"/>
      <c r="X304" s="6"/>
      <c r="Y304" s="6"/>
      <c r="Z304" s="6"/>
      <c r="AA304" s="6"/>
      <c r="AB304" s="6"/>
      <c r="AC304" s="6"/>
      <c r="AD304" s="6"/>
      <c r="AG304">
        <f t="shared" si="45"/>
        <v>0</v>
      </c>
      <c r="AH304">
        <f t="shared" si="46"/>
        <v>0</v>
      </c>
      <c r="AI304">
        <f t="shared" si="47"/>
        <v>0</v>
      </c>
      <c r="AJ304">
        <f t="shared" si="48"/>
        <v>0</v>
      </c>
      <c r="AK304" s="228">
        <f t="shared" si="49"/>
        <v>0</v>
      </c>
      <c r="AL304" s="2">
        <f t="shared" si="50"/>
        <v>0</v>
      </c>
      <c r="AM304" s="3" t="str">
        <f>IF(AL304=0,"",
IF(SUM($AL$186:AL304)=1,AN304,
IF($AL$306&gt;SUM($AL$186:AL304),_xlfn.CONCAT(", ",AN304),
IF($AL$306=SUM($AL$186:AL304),_xlfn.CONCAT(" y ",AN304)))))</f>
        <v/>
      </c>
      <c r="AN304" s="214">
        <v>119</v>
      </c>
      <c r="AO304">
        <f t="shared" si="51"/>
        <v>0</v>
      </c>
      <c r="AP304">
        <f t="shared" si="52"/>
        <v>0</v>
      </c>
      <c r="AQ304">
        <f t="shared" si="53"/>
        <v>0</v>
      </c>
      <c r="AR304">
        <f t="shared" si="54"/>
        <v>0</v>
      </c>
      <c r="AS304">
        <f t="shared" si="55"/>
        <v>0</v>
      </c>
      <c r="AT304">
        <f t="shared" si="56"/>
        <v>0</v>
      </c>
      <c r="AU304">
        <f t="shared" si="57"/>
        <v>0</v>
      </c>
      <c r="AV304">
        <f t="shared" si="58"/>
        <v>0</v>
      </c>
      <c r="AW304">
        <f t="shared" si="59"/>
        <v>0</v>
      </c>
    </row>
    <row r="305" spans="1:49" ht="15" customHeight="1">
      <c r="A305" s="232"/>
      <c r="B305" s="14"/>
      <c r="C305" s="213" t="s">
        <v>5166</v>
      </c>
      <c r="D305" s="469" t="str">
        <f>IF(CNGE_2025_M1_Secc12_Sub1!D149="","",CNGE_2025_M1_Secc12_Sub1!D149)</f>
        <v/>
      </c>
      <c r="E305" s="326"/>
      <c r="F305" s="326"/>
      <c r="G305" s="326"/>
      <c r="H305" s="326"/>
      <c r="I305" s="326"/>
      <c r="J305" s="327"/>
      <c r="K305" s="6"/>
      <c r="L305" s="6"/>
      <c r="M305" s="6"/>
      <c r="N305" s="6"/>
      <c r="O305" s="6"/>
      <c r="P305" s="6"/>
      <c r="Q305" s="6"/>
      <c r="R305" s="6"/>
      <c r="S305" s="6"/>
      <c r="T305" s="6"/>
      <c r="U305" s="6"/>
      <c r="V305" s="6"/>
      <c r="W305" s="6"/>
      <c r="X305" s="6"/>
      <c r="Y305" s="6"/>
      <c r="Z305" s="6"/>
      <c r="AA305" s="6"/>
      <c r="AB305" s="6"/>
      <c r="AC305" s="6"/>
      <c r="AD305" s="6"/>
      <c r="AG305">
        <f>IF(OR(COUNTBLANK($D305)=1,$G167&lt;&gt;1),0,IF(COUNTA(K305:T305)&gt;0,0,1))</f>
        <v>0</v>
      </c>
      <c r="AH305">
        <f>IF(OR(COUNTBLANK($D305)=1,$M167&lt;&gt;1),0,IF(COUNTA(U305:AD305)&gt;0,0,1))</f>
        <v>0</v>
      </c>
      <c r="AI305">
        <f>IF(OR(COUNTBLANK($D305)=1,$S167&lt;&gt;1),0,IF(COUNTA(K430:T430)&gt;0,0,1))</f>
        <v>0</v>
      </c>
      <c r="AJ305">
        <f>IF(OR(COUNTBLANK($D305)=1,$Y167&lt;&gt;1),0,IF(COUNTA(U430:AD430)&gt;0,0,1))</f>
        <v>0</v>
      </c>
      <c r="AK305" s="228">
        <f>SUM(AG305:AJ305)</f>
        <v>0</v>
      </c>
      <c r="AL305" s="2">
        <f>IF(AK305=0,0,1)</f>
        <v>0</v>
      </c>
      <c r="AM305" s="3" t="str">
        <f>IF(AL305=0,"",
IF(SUM($AL$186:AL305)=1,AN305,
IF($AL$306&gt;SUM($AL$186:AL305),_xlfn.CONCAT(", ",AN305),
IF($AL$306=SUM($AL$186:AL305),_xlfn.CONCAT(" y ",AN305)))))</f>
        <v/>
      </c>
      <c r="AN305" s="214">
        <v>120</v>
      </c>
      <c r="AO305">
        <f>IF(AND(COUNTBLANK($D305)=1,COUNTA(K305:AD305,K430:AD430)&gt;0),1,0)</f>
        <v>0</v>
      </c>
      <c r="AP305">
        <f>IF($G167&lt;&gt;1,IF(COUNTA(K305:T305)=0,0,1),0)</f>
        <v>0</v>
      </c>
      <c r="AQ305">
        <f>IF($M167&lt;&gt;1,IF(COUNTA(U305:AD305)=0,0,1),0)</f>
        <v>0</v>
      </c>
      <c r="AR305">
        <f>IF($S167&lt;&gt;1,IF(COUNTA(K430:T430)=0,0,1),0)</f>
        <v>0</v>
      </c>
      <c r="AS305">
        <f>IF($Y167&lt;&gt;1,IF(COUNTA(U430:AD430)=0,0,1),0)</f>
        <v>0</v>
      </c>
      <c r="AT305">
        <f>IF(T305="X",IF(COUNTA(K305:S305)=0,0,1),IF(S305="X",IF(COUNTA(K305:R305,T305)=0,0,1),0))</f>
        <v>0</v>
      </c>
      <c r="AU305">
        <f>IF(AD305="X",IF(COUNTA(U305:AC305)=0,0,1),IF(AC305="X",IF(COUNTA(U305:AB305,AD305)=0,0,1),0))</f>
        <v>0</v>
      </c>
      <c r="AV305">
        <f>IF(T430="X",IF(COUNTA(K430:S430)=0,0,1),IF(S430="X",IF(COUNTA(K430:R430,T430)=0,0,1),0))</f>
        <v>0</v>
      </c>
      <c r="AW305">
        <f>IF(AD430="X",IF(COUNTA(U430:AC430)=0,0,1),IF(AC430="X",IF(COUNTA(U430:AB430,AD430)=0,0,1),0))</f>
        <v>0</v>
      </c>
    </row>
    <row r="306" spans="1:49" ht="15" customHeight="1">
      <c r="A306" s="232"/>
      <c r="B306" s="14"/>
      <c r="C306" s="236"/>
      <c r="D306" s="237"/>
      <c r="E306" s="237"/>
      <c r="K306" s="204"/>
      <c r="L306" s="204"/>
      <c r="M306" s="204"/>
      <c r="N306" s="204"/>
      <c r="O306" s="204"/>
      <c r="P306" s="204"/>
      <c r="Q306" s="204"/>
      <c r="R306" s="204"/>
      <c r="S306" s="204"/>
      <c r="T306" s="204"/>
      <c r="U306" s="204"/>
      <c r="V306" s="204"/>
      <c r="W306" s="204"/>
      <c r="X306" s="204"/>
      <c r="Y306" s="204"/>
      <c r="Z306" s="204"/>
      <c r="AA306" s="204"/>
      <c r="AB306" s="204"/>
      <c r="AC306" s="204"/>
      <c r="AD306" s="204"/>
      <c r="AL306" s="219">
        <f>SUM(AL186:AL305)</f>
        <v>0</v>
      </c>
      <c r="AM306" s="219" t="str">
        <f>IF(AL306=0,"",_xlfn.CONCAT(AM186:AM305))</f>
        <v/>
      </c>
      <c r="AN306" s="4" t="str">
        <f>IF(AL306=0,"",
IF(AL306=1,_xlfn.CONCAT("Favor de revisar la información capturada en el numeral: ",AM306),_xlfn.CONCAT("Favor de revisar la información capturada en los numerales: ",AM306)))</f>
        <v/>
      </c>
      <c r="AS306" s="230">
        <f>SUM(AO186:AS305)</f>
        <v>0</v>
      </c>
      <c r="AW306" s="230">
        <f>SUM(AT186:AW305)</f>
        <v>0</v>
      </c>
    </row>
    <row r="307" spans="1:49" ht="15" customHeight="1">
      <c r="A307" s="232"/>
      <c r="B307" s="14"/>
      <c r="C307" s="225"/>
      <c r="D307" s="224"/>
      <c r="E307" s="224"/>
      <c r="F307" s="224"/>
      <c r="G307" s="224"/>
      <c r="H307" s="224"/>
      <c r="I307" s="224"/>
      <c r="J307" s="224"/>
      <c r="K307" s="224"/>
      <c r="L307" s="224"/>
      <c r="M307" s="224"/>
      <c r="N307" s="224"/>
      <c r="O307" s="224"/>
      <c r="P307" s="224"/>
      <c r="Q307" s="224"/>
      <c r="R307" s="224"/>
      <c r="S307" s="224"/>
      <c r="T307" s="224"/>
      <c r="U307" s="224"/>
      <c r="V307" s="224"/>
      <c r="W307" s="224"/>
      <c r="X307" s="224"/>
      <c r="Y307" s="224"/>
      <c r="Z307" s="224"/>
      <c r="AA307" s="483" t="s">
        <v>5237</v>
      </c>
      <c r="AB307" s="318"/>
      <c r="AC307" s="318"/>
      <c r="AD307" s="318"/>
    </row>
    <row r="308" spans="1:49" ht="15" customHeight="1">
      <c r="A308" s="232"/>
      <c r="B308" s="14"/>
      <c r="C308" s="453" t="s">
        <v>5071</v>
      </c>
      <c r="D308" s="447"/>
      <c r="E308" s="447"/>
      <c r="F308" s="447"/>
      <c r="G308" s="447"/>
      <c r="H308" s="447"/>
      <c r="I308" s="447"/>
      <c r="J308" s="448"/>
      <c r="K308" s="453" t="s">
        <v>5197</v>
      </c>
      <c r="L308" s="326"/>
      <c r="M308" s="326"/>
      <c r="N308" s="326"/>
      <c r="O308" s="326"/>
      <c r="P308" s="326"/>
      <c r="Q308" s="326"/>
      <c r="R308" s="326"/>
      <c r="S308" s="326"/>
      <c r="T308" s="326"/>
      <c r="U308" s="326"/>
      <c r="V308" s="326"/>
      <c r="W308" s="326"/>
      <c r="X308" s="326"/>
      <c r="Y308" s="326"/>
      <c r="Z308" s="326"/>
      <c r="AA308" s="326"/>
      <c r="AB308" s="326"/>
      <c r="AC308" s="326"/>
      <c r="AD308" s="327"/>
    </row>
    <row r="309" spans="1:49" ht="24" customHeight="1">
      <c r="A309" s="232"/>
      <c r="B309" s="14"/>
      <c r="C309" s="485"/>
      <c r="D309" s="318"/>
      <c r="E309" s="318"/>
      <c r="F309" s="318"/>
      <c r="G309" s="318"/>
      <c r="H309" s="318"/>
      <c r="I309" s="318"/>
      <c r="J309" s="410"/>
      <c r="K309" s="449" t="s">
        <v>5238</v>
      </c>
      <c r="L309" s="326"/>
      <c r="M309" s="326"/>
      <c r="N309" s="326"/>
      <c r="O309" s="326"/>
      <c r="P309" s="326"/>
      <c r="Q309" s="326"/>
      <c r="R309" s="326"/>
      <c r="S309" s="326"/>
      <c r="T309" s="327"/>
      <c r="U309" s="449" t="s">
        <v>5239</v>
      </c>
      <c r="V309" s="326"/>
      <c r="W309" s="326"/>
      <c r="X309" s="326"/>
      <c r="Y309" s="326"/>
      <c r="Z309" s="326"/>
      <c r="AA309" s="326"/>
      <c r="AB309" s="326"/>
      <c r="AC309" s="326"/>
      <c r="AD309" s="327"/>
    </row>
    <row r="310" spans="1:49" ht="156" customHeight="1">
      <c r="A310" s="232"/>
      <c r="B310" s="14"/>
      <c r="C310" s="454"/>
      <c r="D310" s="422"/>
      <c r="E310" s="422"/>
      <c r="F310" s="422"/>
      <c r="G310" s="422"/>
      <c r="H310" s="422"/>
      <c r="I310" s="422"/>
      <c r="J310" s="423"/>
      <c r="K310" s="235" t="s">
        <v>5223</v>
      </c>
      <c r="L310" s="235" t="s">
        <v>5224</v>
      </c>
      <c r="M310" s="235" t="s">
        <v>5225</v>
      </c>
      <c r="N310" s="227" t="s">
        <v>5226</v>
      </c>
      <c r="O310" s="235" t="s">
        <v>5227</v>
      </c>
      <c r="P310" s="235" t="s">
        <v>5228</v>
      </c>
      <c r="Q310" s="235" t="s">
        <v>5229</v>
      </c>
      <c r="R310" s="227" t="s">
        <v>5230</v>
      </c>
      <c r="S310" s="235" t="s">
        <v>5231</v>
      </c>
      <c r="T310" s="235" t="s">
        <v>5232</v>
      </c>
      <c r="U310" s="235" t="s">
        <v>5223</v>
      </c>
      <c r="V310" s="235" t="s">
        <v>5224</v>
      </c>
      <c r="W310" s="235" t="s">
        <v>5225</v>
      </c>
      <c r="X310" s="227" t="s">
        <v>5226</v>
      </c>
      <c r="Y310" s="235" t="s">
        <v>5227</v>
      </c>
      <c r="Z310" s="235" t="s">
        <v>5228</v>
      </c>
      <c r="AA310" s="235" t="s">
        <v>5229</v>
      </c>
      <c r="AB310" s="227" t="s">
        <v>5230</v>
      </c>
      <c r="AC310" s="235" t="s">
        <v>5231</v>
      </c>
      <c r="AD310" s="235" t="s">
        <v>5232</v>
      </c>
    </row>
    <row r="311" spans="1:49" ht="15" customHeight="1">
      <c r="A311" s="232"/>
      <c r="B311" s="14"/>
      <c r="C311" s="213" t="s">
        <v>5009</v>
      </c>
      <c r="D311" s="469" t="str">
        <f>IF(CNGE_2025_M1_Secc12_Sub1!D30="","",CNGE_2025_M1_Secc12_Sub1!D30)</f>
        <v/>
      </c>
      <c r="E311" s="326"/>
      <c r="F311" s="326"/>
      <c r="G311" s="326"/>
      <c r="H311" s="326"/>
      <c r="I311" s="326"/>
      <c r="J311" s="327"/>
      <c r="K311" s="6"/>
      <c r="L311" s="6"/>
      <c r="M311" s="6"/>
      <c r="N311" s="6"/>
      <c r="O311" s="6"/>
      <c r="P311" s="6"/>
      <c r="Q311" s="6"/>
      <c r="R311" s="6"/>
      <c r="S311" s="6"/>
      <c r="T311" s="6"/>
      <c r="U311" s="6"/>
      <c r="V311" s="6"/>
      <c r="W311" s="6"/>
      <c r="X311" s="6"/>
      <c r="Y311" s="6"/>
      <c r="Z311" s="6"/>
      <c r="AA311" s="6"/>
      <c r="AB311" s="6"/>
      <c r="AC311" s="6"/>
      <c r="AD311" s="6"/>
    </row>
    <row r="312" spans="1:49" ht="15" customHeight="1">
      <c r="A312" s="232"/>
      <c r="B312" s="14"/>
      <c r="C312" s="213" t="s">
        <v>5011</v>
      </c>
      <c r="D312" s="469" t="str">
        <f>IF(CNGE_2025_M1_Secc12_Sub1!D31="","",CNGE_2025_M1_Secc12_Sub1!D31)</f>
        <v/>
      </c>
      <c r="E312" s="326"/>
      <c r="F312" s="326"/>
      <c r="G312" s="326"/>
      <c r="H312" s="326"/>
      <c r="I312" s="326"/>
      <c r="J312" s="327"/>
      <c r="K312" s="6"/>
      <c r="L312" s="6"/>
      <c r="M312" s="6"/>
      <c r="N312" s="6"/>
      <c r="O312" s="6"/>
      <c r="P312" s="6"/>
      <c r="Q312" s="6"/>
      <c r="R312" s="6"/>
      <c r="S312" s="6"/>
      <c r="T312" s="6"/>
      <c r="U312" s="6"/>
      <c r="V312" s="6"/>
      <c r="W312" s="6"/>
      <c r="X312" s="6"/>
      <c r="Y312" s="6"/>
      <c r="Z312" s="6"/>
      <c r="AA312" s="6"/>
      <c r="AB312" s="6"/>
      <c r="AC312" s="6"/>
      <c r="AD312" s="6"/>
    </row>
    <row r="313" spans="1:49" ht="15" customHeight="1">
      <c r="A313" s="232"/>
      <c r="B313" s="14"/>
      <c r="C313" s="213" t="s">
        <v>5013</v>
      </c>
      <c r="D313" s="469" t="str">
        <f>IF(CNGE_2025_M1_Secc12_Sub1!D32="","",CNGE_2025_M1_Secc12_Sub1!D32)</f>
        <v/>
      </c>
      <c r="E313" s="326"/>
      <c r="F313" s="326"/>
      <c r="G313" s="326"/>
      <c r="H313" s="326"/>
      <c r="I313" s="326"/>
      <c r="J313" s="327"/>
      <c r="K313" s="6"/>
      <c r="L313" s="6"/>
      <c r="M313" s="6"/>
      <c r="N313" s="6"/>
      <c r="O313" s="6"/>
      <c r="P313" s="6"/>
      <c r="Q313" s="6"/>
      <c r="R313" s="6"/>
      <c r="S313" s="6"/>
      <c r="T313" s="6"/>
      <c r="U313" s="6"/>
      <c r="V313" s="6"/>
      <c r="W313" s="6"/>
      <c r="X313" s="6"/>
      <c r="Y313" s="6"/>
      <c r="Z313" s="6"/>
      <c r="AA313" s="6"/>
      <c r="AB313" s="6"/>
      <c r="AC313" s="6"/>
      <c r="AD313" s="6"/>
    </row>
    <row r="314" spans="1:49" ht="15" customHeight="1">
      <c r="A314" s="232"/>
      <c r="B314" s="14"/>
      <c r="C314" s="213" t="s">
        <v>5015</v>
      </c>
      <c r="D314" s="469" t="str">
        <f>IF(CNGE_2025_M1_Secc12_Sub1!D33="","",CNGE_2025_M1_Secc12_Sub1!D33)</f>
        <v/>
      </c>
      <c r="E314" s="326"/>
      <c r="F314" s="326"/>
      <c r="G314" s="326"/>
      <c r="H314" s="326"/>
      <c r="I314" s="326"/>
      <c r="J314" s="327"/>
      <c r="K314" s="6"/>
      <c r="L314" s="6"/>
      <c r="M314" s="6"/>
      <c r="N314" s="6"/>
      <c r="O314" s="6"/>
      <c r="P314" s="6"/>
      <c r="Q314" s="6"/>
      <c r="R314" s="6"/>
      <c r="S314" s="6"/>
      <c r="T314" s="6"/>
      <c r="U314" s="6"/>
      <c r="V314" s="6"/>
      <c r="W314" s="6"/>
      <c r="X314" s="6"/>
      <c r="Y314" s="6"/>
      <c r="Z314" s="6"/>
      <c r="AA314" s="6"/>
      <c r="AB314" s="6"/>
      <c r="AC314" s="6"/>
      <c r="AD314" s="6"/>
    </row>
    <row r="315" spans="1:49" ht="15" customHeight="1">
      <c r="A315" s="232"/>
      <c r="B315" s="14"/>
      <c r="C315" s="213" t="s">
        <v>5017</v>
      </c>
      <c r="D315" s="469" t="str">
        <f>IF(CNGE_2025_M1_Secc12_Sub1!D34="","",CNGE_2025_M1_Secc12_Sub1!D34)</f>
        <v/>
      </c>
      <c r="E315" s="326"/>
      <c r="F315" s="326"/>
      <c r="G315" s="326"/>
      <c r="H315" s="326"/>
      <c r="I315" s="326"/>
      <c r="J315" s="327"/>
      <c r="K315" s="6"/>
      <c r="L315" s="6"/>
      <c r="M315" s="6"/>
      <c r="N315" s="6"/>
      <c r="O315" s="6"/>
      <c r="P315" s="6"/>
      <c r="Q315" s="6"/>
      <c r="R315" s="6"/>
      <c r="S315" s="6"/>
      <c r="T315" s="6"/>
      <c r="U315" s="6"/>
      <c r="V315" s="6"/>
      <c r="W315" s="6"/>
      <c r="X315" s="6"/>
      <c r="Y315" s="6"/>
      <c r="Z315" s="6"/>
      <c r="AA315" s="6"/>
      <c r="AB315" s="6"/>
      <c r="AC315" s="6"/>
      <c r="AD315" s="6"/>
    </row>
    <row r="316" spans="1:49" ht="15" customHeight="1">
      <c r="A316" s="232"/>
      <c r="B316" s="14"/>
      <c r="C316" s="213" t="s">
        <v>5019</v>
      </c>
      <c r="D316" s="469" t="str">
        <f>IF(CNGE_2025_M1_Secc12_Sub1!D35="","",CNGE_2025_M1_Secc12_Sub1!D35)</f>
        <v/>
      </c>
      <c r="E316" s="326"/>
      <c r="F316" s="326"/>
      <c r="G316" s="326"/>
      <c r="H316" s="326"/>
      <c r="I316" s="326"/>
      <c r="J316" s="327"/>
      <c r="K316" s="6"/>
      <c r="L316" s="6"/>
      <c r="M316" s="6"/>
      <c r="N316" s="6"/>
      <c r="O316" s="6"/>
      <c r="P316" s="6"/>
      <c r="Q316" s="6"/>
      <c r="R316" s="6"/>
      <c r="S316" s="6"/>
      <c r="T316" s="6"/>
      <c r="U316" s="6"/>
      <c r="V316" s="6"/>
      <c r="W316" s="6"/>
      <c r="X316" s="6"/>
      <c r="Y316" s="6"/>
      <c r="Z316" s="6"/>
      <c r="AA316" s="6"/>
      <c r="AB316" s="6"/>
      <c r="AC316" s="6"/>
      <c r="AD316" s="6"/>
    </row>
    <row r="317" spans="1:49" ht="15" customHeight="1">
      <c r="A317" s="232"/>
      <c r="B317" s="14"/>
      <c r="C317" s="213" t="s">
        <v>5021</v>
      </c>
      <c r="D317" s="469" t="str">
        <f>IF(CNGE_2025_M1_Secc12_Sub1!D36="","",CNGE_2025_M1_Secc12_Sub1!D36)</f>
        <v/>
      </c>
      <c r="E317" s="326"/>
      <c r="F317" s="326"/>
      <c r="G317" s="326"/>
      <c r="H317" s="326"/>
      <c r="I317" s="326"/>
      <c r="J317" s="327"/>
      <c r="K317" s="6"/>
      <c r="L317" s="6"/>
      <c r="M317" s="6"/>
      <c r="N317" s="6"/>
      <c r="O317" s="6"/>
      <c r="P317" s="6"/>
      <c r="Q317" s="6"/>
      <c r="R317" s="6"/>
      <c r="S317" s="6"/>
      <c r="T317" s="6"/>
      <c r="U317" s="6"/>
      <c r="V317" s="6"/>
      <c r="W317" s="6"/>
      <c r="X317" s="6"/>
      <c r="Y317" s="6"/>
      <c r="Z317" s="6"/>
      <c r="AA317" s="6"/>
      <c r="AB317" s="6"/>
      <c r="AC317" s="6"/>
      <c r="AD317" s="6"/>
    </row>
    <row r="318" spans="1:49" ht="15" customHeight="1">
      <c r="A318" s="232"/>
      <c r="B318" s="14"/>
      <c r="C318" s="213" t="s">
        <v>5023</v>
      </c>
      <c r="D318" s="469" t="str">
        <f>IF(CNGE_2025_M1_Secc12_Sub1!D37="","",CNGE_2025_M1_Secc12_Sub1!D37)</f>
        <v/>
      </c>
      <c r="E318" s="326"/>
      <c r="F318" s="326"/>
      <c r="G318" s="326"/>
      <c r="H318" s="326"/>
      <c r="I318" s="326"/>
      <c r="J318" s="327"/>
      <c r="K318" s="6"/>
      <c r="L318" s="6"/>
      <c r="M318" s="6"/>
      <c r="N318" s="6"/>
      <c r="O318" s="6"/>
      <c r="P318" s="6"/>
      <c r="Q318" s="6"/>
      <c r="R318" s="6"/>
      <c r="S318" s="6"/>
      <c r="T318" s="6"/>
      <c r="U318" s="6"/>
      <c r="V318" s="6"/>
      <c r="W318" s="6"/>
      <c r="X318" s="6"/>
      <c r="Y318" s="6"/>
      <c r="Z318" s="6"/>
      <c r="AA318" s="6"/>
      <c r="AB318" s="6"/>
      <c r="AC318" s="6"/>
      <c r="AD318" s="6"/>
    </row>
    <row r="319" spans="1:49" ht="15" customHeight="1">
      <c r="A319" s="232"/>
      <c r="B319" s="14"/>
      <c r="C319" s="213" t="s">
        <v>5025</v>
      </c>
      <c r="D319" s="469" t="str">
        <f>IF(CNGE_2025_M1_Secc12_Sub1!D38="","",CNGE_2025_M1_Secc12_Sub1!D38)</f>
        <v/>
      </c>
      <c r="E319" s="326"/>
      <c r="F319" s="326"/>
      <c r="G319" s="326"/>
      <c r="H319" s="326"/>
      <c r="I319" s="326"/>
      <c r="J319" s="327"/>
      <c r="K319" s="6"/>
      <c r="L319" s="6"/>
      <c r="M319" s="6"/>
      <c r="N319" s="6"/>
      <c r="O319" s="6"/>
      <c r="P319" s="6"/>
      <c r="Q319" s="6"/>
      <c r="R319" s="6"/>
      <c r="S319" s="6"/>
      <c r="T319" s="6"/>
      <c r="U319" s="6"/>
      <c r="V319" s="6"/>
      <c r="W319" s="6"/>
      <c r="X319" s="6"/>
      <c r="Y319" s="6"/>
      <c r="Z319" s="6"/>
      <c r="AA319" s="6"/>
      <c r="AB319" s="6"/>
      <c r="AC319" s="6"/>
      <c r="AD319" s="6"/>
    </row>
    <row r="320" spans="1:49" ht="15" customHeight="1">
      <c r="A320" s="232"/>
      <c r="B320" s="14"/>
      <c r="C320" s="213" t="s">
        <v>5026</v>
      </c>
      <c r="D320" s="469" t="str">
        <f>IF(CNGE_2025_M1_Secc12_Sub1!D39="","",CNGE_2025_M1_Secc12_Sub1!D39)</f>
        <v/>
      </c>
      <c r="E320" s="326"/>
      <c r="F320" s="326"/>
      <c r="G320" s="326"/>
      <c r="H320" s="326"/>
      <c r="I320" s="326"/>
      <c r="J320" s="327"/>
      <c r="K320" s="6"/>
      <c r="L320" s="6"/>
      <c r="M320" s="6"/>
      <c r="N320" s="6"/>
      <c r="O320" s="6"/>
      <c r="P320" s="6"/>
      <c r="Q320" s="6"/>
      <c r="R320" s="6"/>
      <c r="S320" s="6"/>
      <c r="T320" s="6"/>
      <c r="U320" s="6"/>
      <c r="V320" s="6"/>
      <c r="W320" s="6"/>
      <c r="X320" s="6"/>
      <c r="Y320" s="6"/>
      <c r="Z320" s="6"/>
      <c r="AA320" s="6"/>
      <c r="AB320" s="6"/>
      <c r="AC320" s="6"/>
      <c r="AD320" s="6"/>
    </row>
    <row r="321" spans="1:30" ht="15" customHeight="1">
      <c r="A321" s="232"/>
      <c r="B321" s="14"/>
      <c r="C321" s="213" t="s">
        <v>5028</v>
      </c>
      <c r="D321" s="469" t="str">
        <f>IF(CNGE_2025_M1_Secc12_Sub1!D40="","",CNGE_2025_M1_Secc12_Sub1!D40)</f>
        <v/>
      </c>
      <c r="E321" s="326"/>
      <c r="F321" s="326"/>
      <c r="G321" s="326"/>
      <c r="H321" s="326"/>
      <c r="I321" s="326"/>
      <c r="J321" s="327"/>
      <c r="K321" s="6"/>
      <c r="L321" s="6"/>
      <c r="M321" s="6"/>
      <c r="N321" s="6"/>
      <c r="O321" s="6"/>
      <c r="P321" s="6"/>
      <c r="Q321" s="6"/>
      <c r="R321" s="6"/>
      <c r="S321" s="6"/>
      <c r="T321" s="6"/>
      <c r="U321" s="6"/>
      <c r="V321" s="6"/>
      <c r="W321" s="6"/>
      <c r="X321" s="6"/>
      <c r="Y321" s="6"/>
      <c r="Z321" s="6"/>
      <c r="AA321" s="6"/>
      <c r="AB321" s="6"/>
      <c r="AC321" s="6"/>
      <c r="AD321" s="6"/>
    </row>
    <row r="322" spans="1:30" ht="15" customHeight="1">
      <c r="A322" s="232"/>
      <c r="B322" s="14"/>
      <c r="C322" s="213" t="s">
        <v>5029</v>
      </c>
      <c r="D322" s="469" t="str">
        <f>IF(CNGE_2025_M1_Secc12_Sub1!D41="","",CNGE_2025_M1_Secc12_Sub1!D41)</f>
        <v/>
      </c>
      <c r="E322" s="326"/>
      <c r="F322" s="326"/>
      <c r="G322" s="326"/>
      <c r="H322" s="326"/>
      <c r="I322" s="326"/>
      <c r="J322" s="327"/>
      <c r="K322" s="6"/>
      <c r="L322" s="6"/>
      <c r="M322" s="6"/>
      <c r="N322" s="6"/>
      <c r="O322" s="6"/>
      <c r="P322" s="6"/>
      <c r="Q322" s="6"/>
      <c r="R322" s="6"/>
      <c r="S322" s="6"/>
      <c r="T322" s="6"/>
      <c r="U322" s="6"/>
      <c r="V322" s="6"/>
      <c r="W322" s="6"/>
      <c r="X322" s="6"/>
      <c r="Y322" s="6"/>
      <c r="Z322" s="6"/>
      <c r="AA322" s="6"/>
      <c r="AB322" s="6"/>
      <c r="AC322" s="6"/>
      <c r="AD322" s="6"/>
    </row>
    <row r="323" spans="1:30" ht="15" customHeight="1">
      <c r="A323" s="232"/>
      <c r="B323" s="14"/>
      <c r="C323" s="213" t="s">
        <v>5030</v>
      </c>
      <c r="D323" s="469" t="str">
        <f>IF(CNGE_2025_M1_Secc12_Sub1!D42="","",CNGE_2025_M1_Secc12_Sub1!D42)</f>
        <v/>
      </c>
      <c r="E323" s="326"/>
      <c r="F323" s="326"/>
      <c r="G323" s="326"/>
      <c r="H323" s="326"/>
      <c r="I323" s="326"/>
      <c r="J323" s="327"/>
      <c r="K323" s="6"/>
      <c r="L323" s="6"/>
      <c r="M323" s="6"/>
      <c r="N323" s="6"/>
      <c r="O323" s="6"/>
      <c r="P323" s="6"/>
      <c r="Q323" s="6"/>
      <c r="R323" s="6"/>
      <c r="S323" s="6"/>
      <c r="T323" s="6"/>
      <c r="U323" s="6"/>
      <c r="V323" s="6"/>
      <c r="W323" s="6"/>
      <c r="X323" s="6"/>
      <c r="Y323" s="6"/>
      <c r="Z323" s="6"/>
      <c r="AA323" s="6"/>
      <c r="AB323" s="6"/>
      <c r="AC323" s="6"/>
      <c r="AD323" s="6"/>
    </row>
    <row r="324" spans="1:30" ht="15" customHeight="1">
      <c r="A324" s="232"/>
      <c r="B324" s="14"/>
      <c r="C324" s="213" t="s">
        <v>5031</v>
      </c>
      <c r="D324" s="469" t="str">
        <f>IF(CNGE_2025_M1_Secc12_Sub1!D43="","",CNGE_2025_M1_Secc12_Sub1!D43)</f>
        <v/>
      </c>
      <c r="E324" s="326"/>
      <c r="F324" s="326"/>
      <c r="G324" s="326"/>
      <c r="H324" s="326"/>
      <c r="I324" s="326"/>
      <c r="J324" s="327"/>
      <c r="K324" s="6"/>
      <c r="L324" s="6"/>
      <c r="M324" s="6"/>
      <c r="N324" s="6"/>
      <c r="O324" s="6"/>
      <c r="P324" s="6"/>
      <c r="Q324" s="6"/>
      <c r="R324" s="6"/>
      <c r="S324" s="6"/>
      <c r="T324" s="6"/>
      <c r="U324" s="6"/>
      <c r="V324" s="6"/>
      <c r="W324" s="6"/>
      <c r="X324" s="6"/>
      <c r="Y324" s="6"/>
      <c r="Z324" s="6"/>
      <c r="AA324" s="6"/>
      <c r="AB324" s="6"/>
      <c r="AC324" s="6"/>
      <c r="AD324" s="6"/>
    </row>
    <row r="325" spans="1:30" ht="15" customHeight="1">
      <c r="A325" s="232"/>
      <c r="B325" s="14"/>
      <c r="C325" s="213" t="s">
        <v>5032</v>
      </c>
      <c r="D325" s="469" t="str">
        <f>IF(CNGE_2025_M1_Secc12_Sub1!D44="","",CNGE_2025_M1_Secc12_Sub1!D44)</f>
        <v/>
      </c>
      <c r="E325" s="326"/>
      <c r="F325" s="326"/>
      <c r="G325" s="326"/>
      <c r="H325" s="326"/>
      <c r="I325" s="326"/>
      <c r="J325" s="327"/>
      <c r="K325" s="6"/>
      <c r="L325" s="6"/>
      <c r="M325" s="6"/>
      <c r="N325" s="6"/>
      <c r="O325" s="6"/>
      <c r="P325" s="6"/>
      <c r="Q325" s="6"/>
      <c r="R325" s="6"/>
      <c r="S325" s="6"/>
      <c r="T325" s="6"/>
      <c r="U325" s="6"/>
      <c r="V325" s="6"/>
      <c r="W325" s="6"/>
      <c r="X325" s="6"/>
      <c r="Y325" s="6"/>
      <c r="Z325" s="6"/>
      <c r="AA325" s="6"/>
      <c r="AB325" s="6"/>
      <c r="AC325" s="6"/>
      <c r="AD325" s="6"/>
    </row>
    <row r="326" spans="1:30" ht="15" customHeight="1">
      <c r="A326" s="232"/>
      <c r="B326" s="14"/>
      <c r="C326" s="213" t="s">
        <v>5033</v>
      </c>
      <c r="D326" s="469" t="str">
        <f>IF(CNGE_2025_M1_Secc12_Sub1!D45="","",CNGE_2025_M1_Secc12_Sub1!D45)</f>
        <v/>
      </c>
      <c r="E326" s="326"/>
      <c r="F326" s="326"/>
      <c r="G326" s="326"/>
      <c r="H326" s="326"/>
      <c r="I326" s="326"/>
      <c r="J326" s="327"/>
      <c r="K326" s="6"/>
      <c r="L326" s="6"/>
      <c r="M326" s="6"/>
      <c r="N326" s="6"/>
      <c r="O326" s="6"/>
      <c r="P326" s="6"/>
      <c r="Q326" s="6"/>
      <c r="R326" s="6"/>
      <c r="S326" s="6"/>
      <c r="T326" s="6"/>
      <c r="U326" s="6"/>
      <c r="V326" s="6"/>
      <c r="W326" s="6"/>
      <c r="X326" s="6"/>
      <c r="Y326" s="6"/>
      <c r="Z326" s="6"/>
      <c r="AA326" s="6"/>
      <c r="AB326" s="6"/>
      <c r="AC326" s="6"/>
      <c r="AD326" s="6"/>
    </row>
    <row r="327" spans="1:30" ht="15" customHeight="1">
      <c r="A327" s="232"/>
      <c r="B327" s="14"/>
      <c r="C327" s="213" t="s">
        <v>5034</v>
      </c>
      <c r="D327" s="469" t="str">
        <f>IF(CNGE_2025_M1_Secc12_Sub1!D46="","",CNGE_2025_M1_Secc12_Sub1!D46)</f>
        <v/>
      </c>
      <c r="E327" s="326"/>
      <c r="F327" s="326"/>
      <c r="G327" s="326"/>
      <c r="H327" s="326"/>
      <c r="I327" s="326"/>
      <c r="J327" s="327"/>
      <c r="K327" s="6"/>
      <c r="L327" s="6"/>
      <c r="M327" s="6"/>
      <c r="N327" s="6"/>
      <c r="O327" s="6"/>
      <c r="P327" s="6"/>
      <c r="Q327" s="6"/>
      <c r="R327" s="6"/>
      <c r="S327" s="6"/>
      <c r="T327" s="6"/>
      <c r="U327" s="6"/>
      <c r="V327" s="6"/>
      <c r="W327" s="6"/>
      <c r="X327" s="6"/>
      <c r="Y327" s="6"/>
      <c r="Z327" s="6"/>
      <c r="AA327" s="6"/>
      <c r="AB327" s="6"/>
      <c r="AC327" s="6"/>
      <c r="AD327" s="6"/>
    </row>
    <row r="328" spans="1:30" ht="15" customHeight="1">
      <c r="A328" s="232"/>
      <c r="B328" s="14"/>
      <c r="C328" s="213" t="s">
        <v>5035</v>
      </c>
      <c r="D328" s="469" t="str">
        <f>IF(CNGE_2025_M1_Secc12_Sub1!D47="","",CNGE_2025_M1_Secc12_Sub1!D47)</f>
        <v/>
      </c>
      <c r="E328" s="326"/>
      <c r="F328" s="326"/>
      <c r="G328" s="326"/>
      <c r="H328" s="326"/>
      <c r="I328" s="326"/>
      <c r="J328" s="327"/>
      <c r="K328" s="6"/>
      <c r="L328" s="6"/>
      <c r="M328" s="6"/>
      <c r="N328" s="6"/>
      <c r="O328" s="6"/>
      <c r="P328" s="6"/>
      <c r="Q328" s="6"/>
      <c r="R328" s="6"/>
      <c r="S328" s="6"/>
      <c r="T328" s="6"/>
      <c r="U328" s="6"/>
      <c r="V328" s="6"/>
      <c r="W328" s="6"/>
      <c r="X328" s="6"/>
      <c r="Y328" s="6"/>
      <c r="Z328" s="6"/>
      <c r="AA328" s="6"/>
      <c r="AB328" s="6"/>
      <c r="AC328" s="6"/>
      <c r="AD328" s="6"/>
    </row>
    <row r="329" spans="1:30" ht="15" customHeight="1">
      <c r="A329" s="232"/>
      <c r="B329" s="14"/>
      <c r="C329" s="213" t="s">
        <v>5036</v>
      </c>
      <c r="D329" s="469" t="str">
        <f>IF(CNGE_2025_M1_Secc12_Sub1!D48="","",CNGE_2025_M1_Secc12_Sub1!D48)</f>
        <v/>
      </c>
      <c r="E329" s="326"/>
      <c r="F329" s="326"/>
      <c r="G329" s="326"/>
      <c r="H329" s="326"/>
      <c r="I329" s="326"/>
      <c r="J329" s="327"/>
      <c r="K329" s="6"/>
      <c r="L329" s="6"/>
      <c r="M329" s="6"/>
      <c r="N329" s="6"/>
      <c r="O329" s="6"/>
      <c r="P329" s="6"/>
      <c r="Q329" s="6"/>
      <c r="R329" s="6"/>
      <c r="S329" s="6"/>
      <c r="T329" s="6"/>
      <c r="U329" s="6"/>
      <c r="V329" s="6"/>
      <c r="W329" s="6"/>
      <c r="X329" s="6"/>
      <c r="Y329" s="6"/>
      <c r="Z329" s="6"/>
      <c r="AA329" s="6"/>
      <c r="AB329" s="6"/>
      <c r="AC329" s="6"/>
      <c r="AD329" s="6"/>
    </row>
    <row r="330" spans="1:30" ht="15" customHeight="1">
      <c r="A330" s="232"/>
      <c r="B330" s="14"/>
      <c r="C330" s="213" t="s">
        <v>5037</v>
      </c>
      <c r="D330" s="469" t="str">
        <f>IF(CNGE_2025_M1_Secc12_Sub1!D49="","",CNGE_2025_M1_Secc12_Sub1!D49)</f>
        <v/>
      </c>
      <c r="E330" s="326"/>
      <c r="F330" s="326"/>
      <c r="G330" s="326"/>
      <c r="H330" s="326"/>
      <c r="I330" s="326"/>
      <c r="J330" s="327"/>
      <c r="K330" s="6"/>
      <c r="L330" s="6"/>
      <c r="M330" s="6"/>
      <c r="N330" s="6"/>
      <c r="O330" s="6"/>
      <c r="P330" s="6"/>
      <c r="Q330" s="6"/>
      <c r="R330" s="6"/>
      <c r="S330" s="6"/>
      <c r="T330" s="6"/>
      <c r="U330" s="6"/>
      <c r="V330" s="6"/>
      <c r="W330" s="6"/>
      <c r="X330" s="6"/>
      <c r="Y330" s="6"/>
      <c r="Z330" s="6"/>
      <c r="AA330" s="6"/>
      <c r="AB330" s="6"/>
      <c r="AC330" s="6"/>
      <c r="AD330" s="6"/>
    </row>
    <row r="331" spans="1:30" ht="15" customHeight="1">
      <c r="A331" s="232"/>
      <c r="B331" s="14"/>
      <c r="C331" s="213" t="s">
        <v>5038</v>
      </c>
      <c r="D331" s="469" t="str">
        <f>IF(CNGE_2025_M1_Secc12_Sub1!D50="","",CNGE_2025_M1_Secc12_Sub1!D50)</f>
        <v/>
      </c>
      <c r="E331" s="326"/>
      <c r="F331" s="326"/>
      <c r="G331" s="326"/>
      <c r="H331" s="326"/>
      <c r="I331" s="326"/>
      <c r="J331" s="327"/>
      <c r="K331" s="6"/>
      <c r="L331" s="6"/>
      <c r="M331" s="6"/>
      <c r="N331" s="6"/>
      <c r="O331" s="6"/>
      <c r="P331" s="6"/>
      <c r="Q331" s="6"/>
      <c r="R331" s="6"/>
      <c r="S331" s="6"/>
      <c r="T331" s="6"/>
      <c r="U331" s="6"/>
      <c r="V331" s="6"/>
      <c r="W331" s="6"/>
      <c r="X331" s="6"/>
      <c r="Y331" s="6"/>
      <c r="Z331" s="6"/>
      <c r="AA331" s="6"/>
      <c r="AB331" s="6"/>
      <c r="AC331" s="6"/>
      <c r="AD331" s="6"/>
    </row>
    <row r="332" spans="1:30" ht="15" customHeight="1">
      <c r="A332" s="232"/>
      <c r="B332" s="14"/>
      <c r="C332" s="213" t="s">
        <v>5039</v>
      </c>
      <c r="D332" s="469" t="str">
        <f>IF(CNGE_2025_M1_Secc12_Sub1!D51="","",CNGE_2025_M1_Secc12_Sub1!D51)</f>
        <v/>
      </c>
      <c r="E332" s="326"/>
      <c r="F332" s="326"/>
      <c r="G332" s="326"/>
      <c r="H332" s="326"/>
      <c r="I332" s="326"/>
      <c r="J332" s="327"/>
      <c r="K332" s="6"/>
      <c r="L332" s="6"/>
      <c r="M332" s="6"/>
      <c r="N332" s="6"/>
      <c r="O332" s="6"/>
      <c r="P332" s="6"/>
      <c r="Q332" s="6"/>
      <c r="R332" s="6"/>
      <c r="S332" s="6"/>
      <c r="T332" s="6"/>
      <c r="U332" s="6"/>
      <c r="V332" s="6"/>
      <c r="W332" s="6"/>
      <c r="X332" s="6"/>
      <c r="Y332" s="6"/>
      <c r="Z332" s="6"/>
      <c r="AA332" s="6"/>
      <c r="AB332" s="6"/>
      <c r="AC332" s="6"/>
      <c r="AD332" s="6"/>
    </row>
    <row r="333" spans="1:30" ht="15" customHeight="1">
      <c r="A333" s="232"/>
      <c r="B333" s="14"/>
      <c r="C333" s="213" t="s">
        <v>5040</v>
      </c>
      <c r="D333" s="469" t="str">
        <f>IF(CNGE_2025_M1_Secc12_Sub1!D52="","",CNGE_2025_M1_Secc12_Sub1!D52)</f>
        <v/>
      </c>
      <c r="E333" s="326"/>
      <c r="F333" s="326"/>
      <c r="G333" s="326"/>
      <c r="H333" s="326"/>
      <c r="I333" s="326"/>
      <c r="J333" s="327"/>
      <c r="K333" s="6"/>
      <c r="L333" s="6"/>
      <c r="M333" s="6"/>
      <c r="N333" s="6"/>
      <c r="O333" s="6"/>
      <c r="P333" s="6"/>
      <c r="Q333" s="6"/>
      <c r="R333" s="6"/>
      <c r="S333" s="6"/>
      <c r="T333" s="6"/>
      <c r="U333" s="6"/>
      <c r="V333" s="6"/>
      <c r="W333" s="6"/>
      <c r="X333" s="6"/>
      <c r="Y333" s="6"/>
      <c r="Z333" s="6"/>
      <c r="AA333" s="6"/>
      <c r="AB333" s="6"/>
      <c r="AC333" s="6"/>
      <c r="AD333" s="6"/>
    </row>
    <row r="334" spans="1:30" ht="15" customHeight="1">
      <c r="A334" s="232"/>
      <c r="B334" s="14"/>
      <c r="C334" s="213" t="s">
        <v>5041</v>
      </c>
      <c r="D334" s="469" t="str">
        <f>IF(CNGE_2025_M1_Secc12_Sub1!D53="","",CNGE_2025_M1_Secc12_Sub1!D53)</f>
        <v/>
      </c>
      <c r="E334" s="326"/>
      <c r="F334" s="326"/>
      <c r="G334" s="326"/>
      <c r="H334" s="326"/>
      <c r="I334" s="326"/>
      <c r="J334" s="327"/>
      <c r="K334" s="6"/>
      <c r="L334" s="6"/>
      <c r="M334" s="6"/>
      <c r="N334" s="6"/>
      <c r="O334" s="6"/>
      <c r="P334" s="6"/>
      <c r="Q334" s="6"/>
      <c r="R334" s="6"/>
      <c r="S334" s="6"/>
      <c r="T334" s="6"/>
      <c r="U334" s="6"/>
      <c r="V334" s="6"/>
      <c r="W334" s="6"/>
      <c r="X334" s="6"/>
      <c r="Y334" s="6"/>
      <c r="Z334" s="6"/>
      <c r="AA334" s="6"/>
      <c r="AB334" s="6"/>
      <c r="AC334" s="6"/>
      <c r="AD334" s="6"/>
    </row>
    <row r="335" spans="1:30" ht="15" customHeight="1">
      <c r="A335" s="232"/>
      <c r="B335" s="14"/>
      <c r="C335" s="213" t="s">
        <v>5042</v>
      </c>
      <c r="D335" s="469" t="str">
        <f>IF(CNGE_2025_M1_Secc12_Sub1!D54="","",CNGE_2025_M1_Secc12_Sub1!D54)</f>
        <v/>
      </c>
      <c r="E335" s="326"/>
      <c r="F335" s="326"/>
      <c r="G335" s="326"/>
      <c r="H335" s="326"/>
      <c r="I335" s="326"/>
      <c r="J335" s="327"/>
      <c r="K335" s="6"/>
      <c r="L335" s="6"/>
      <c r="M335" s="6"/>
      <c r="N335" s="6"/>
      <c r="O335" s="6"/>
      <c r="P335" s="6"/>
      <c r="Q335" s="6"/>
      <c r="R335" s="6"/>
      <c r="S335" s="6"/>
      <c r="T335" s="6"/>
      <c r="U335" s="6"/>
      <c r="V335" s="6"/>
      <c r="W335" s="6"/>
      <c r="X335" s="6"/>
      <c r="Y335" s="6"/>
      <c r="Z335" s="6"/>
      <c r="AA335" s="6"/>
      <c r="AB335" s="6"/>
      <c r="AC335" s="6"/>
      <c r="AD335" s="6"/>
    </row>
    <row r="336" spans="1:30" ht="15" customHeight="1">
      <c r="A336" s="232"/>
      <c r="B336" s="14"/>
      <c r="C336" s="213" t="s">
        <v>5043</v>
      </c>
      <c r="D336" s="469" t="str">
        <f>IF(CNGE_2025_M1_Secc12_Sub1!D55="","",CNGE_2025_M1_Secc12_Sub1!D55)</f>
        <v/>
      </c>
      <c r="E336" s="326"/>
      <c r="F336" s="326"/>
      <c r="G336" s="326"/>
      <c r="H336" s="326"/>
      <c r="I336" s="326"/>
      <c r="J336" s="327"/>
      <c r="K336" s="6"/>
      <c r="L336" s="6"/>
      <c r="M336" s="6"/>
      <c r="N336" s="6"/>
      <c r="O336" s="6"/>
      <c r="P336" s="6"/>
      <c r="Q336" s="6"/>
      <c r="R336" s="6"/>
      <c r="S336" s="6"/>
      <c r="T336" s="6"/>
      <c r="U336" s="6"/>
      <c r="V336" s="6"/>
      <c r="W336" s="6"/>
      <c r="X336" s="6"/>
      <c r="Y336" s="6"/>
      <c r="Z336" s="6"/>
      <c r="AA336" s="6"/>
      <c r="AB336" s="6"/>
      <c r="AC336" s="6"/>
      <c r="AD336" s="6"/>
    </row>
    <row r="337" spans="1:30" ht="15" customHeight="1">
      <c r="A337" s="232"/>
      <c r="B337" s="14"/>
      <c r="C337" s="213" t="s">
        <v>5044</v>
      </c>
      <c r="D337" s="469" t="str">
        <f>IF(CNGE_2025_M1_Secc12_Sub1!D56="","",CNGE_2025_M1_Secc12_Sub1!D56)</f>
        <v/>
      </c>
      <c r="E337" s="326"/>
      <c r="F337" s="326"/>
      <c r="G337" s="326"/>
      <c r="H337" s="326"/>
      <c r="I337" s="326"/>
      <c r="J337" s="327"/>
      <c r="K337" s="6"/>
      <c r="L337" s="6"/>
      <c r="M337" s="6"/>
      <c r="N337" s="6"/>
      <c r="O337" s="6"/>
      <c r="P337" s="6"/>
      <c r="Q337" s="6"/>
      <c r="R337" s="6"/>
      <c r="S337" s="6"/>
      <c r="T337" s="6"/>
      <c r="U337" s="6"/>
      <c r="V337" s="6"/>
      <c r="W337" s="6"/>
      <c r="X337" s="6"/>
      <c r="Y337" s="6"/>
      <c r="Z337" s="6"/>
      <c r="AA337" s="6"/>
      <c r="AB337" s="6"/>
      <c r="AC337" s="6"/>
      <c r="AD337" s="6"/>
    </row>
    <row r="338" spans="1:30" ht="15" customHeight="1">
      <c r="A338" s="232"/>
      <c r="B338" s="14"/>
      <c r="C338" s="213" t="s">
        <v>5045</v>
      </c>
      <c r="D338" s="469" t="str">
        <f>IF(CNGE_2025_M1_Secc12_Sub1!D57="","",CNGE_2025_M1_Secc12_Sub1!D57)</f>
        <v/>
      </c>
      <c r="E338" s="326"/>
      <c r="F338" s="326"/>
      <c r="G338" s="326"/>
      <c r="H338" s="326"/>
      <c r="I338" s="326"/>
      <c r="J338" s="327"/>
      <c r="K338" s="6"/>
      <c r="L338" s="6"/>
      <c r="M338" s="6"/>
      <c r="N338" s="6"/>
      <c r="O338" s="6"/>
      <c r="P338" s="6"/>
      <c r="Q338" s="6"/>
      <c r="R338" s="6"/>
      <c r="S338" s="6"/>
      <c r="T338" s="6"/>
      <c r="U338" s="6"/>
      <c r="V338" s="6"/>
      <c r="W338" s="6"/>
      <c r="X338" s="6"/>
      <c r="Y338" s="6"/>
      <c r="Z338" s="6"/>
      <c r="AA338" s="6"/>
      <c r="AB338" s="6"/>
      <c r="AC338" s="6"/>
      <c r="AD338" s="6"/>
    </row>
    <row r="339" spans="1:30" ht="15" customHeight="1">
      <c r="A339" s="232"/>
      <c r="B339" s="14"/>
      <c r="C339" s="213" t="s">
        <v>5046</v>
      </c>
      <c r="D339" s="469" t="str">
        <f>IF(CNGE_2025_M1_Secc12_Sub1!D58="","",CNGE_2025_M1_Secc12_Sub1!D58)</f>
        <v/>
      </c>
      <c r="E339" s="326"/>
      <c r="F339" s="326"/>
      <c r="G339" s="326"/>
      <c r="H339" s="326"/>
      <c r="I339" s="326"/>
      <c r="J339" s="327"/>
      <c r="K339" s="6"/>
      <c r="L339" s="6"/>
      <c r="M339" s="6"/>
      <c r="N339" s="6"/>
      <c r="O339" s="6"/>
      <c r="P339" s="6"/>
      <c r="Q339" s="6"/>
      <c r="R339" s="6"/>
      <c r="S339" s="6"/>
      <c r="T339" s="6"/>
      <c r="U339" s="6"/>
      <c r="V339" s="6"/>
      <c r="W339" s="6"/>
      <c r="X339" s="6"/>
      <c r="Y339" s="6"/>
      <c r="Z339" s="6"/>
      <c r="AA339" s="6"/>
      <c r="AB339" s="6"/>
      <c r="AC339" s="6"/>
      <c r="AD339" s="6"/>
    </row>
    <row r="340" spans="1:30" ht="15" customHeight="1">
      <c r="A340" s="232"/>
      <c r="B340" s="14"/>
      <c r="C340" s="213" t="s">
        <v>5047</v>
      </c>
      <c r="D340" s="469" t="str">
        <f>IF(CNGE_2025_M1_Secc12_Sub1!D59="","",CNGE_2025_M1_Secc12_Sub1!D59)</f>
        <v/>
      </c>
      <c r="E340" s="326"/>
      <c r="F340" s="326"/>
      <c r="G340" s="326"/>
      <c r="H340" s="326"/>
      <c r="I340" s="326"/>
      <c r="J340" s="327"/>
      <c r="K340" s="6"/>
      <c r="L340" s="6"/>
      <c r="M340" s="6"/>
      <c r="N340" s="6"/>
      <c r="O340" s="6"/>
      <c r="P340" s="6"/>
      <c r="Q340" s="6"/>
      <c r="R340" s="6"/>
      <c r="S340" s="6"/>
      <c r="T340" s="6"/>
      <c r="U340" s="6"/>
      <c r="V340" s="6"/>
      <c r="W340" s="6"/>
      <c r="X340" s="6"/>
      <c r="Y340" s="6"/>
      <c r="Z340" s="6"/>
      <c r="AA340" s="6"/>
      <c r="AB340" s="6"/>
      <c r="AC340" s="6"/>
      <c r="AD340" s="6"/>
    </row>
    <row r="341" spans="1:30" ht="15" customHeight="1">
      <c r="A341" s="232"/>
      <c r="B341" s="14"/>
      <c r="C341" s="213" t="s">
        <v>5048</v>
      </c>
      <c r="D341" s="469" t="str">
        <f>IF(CNGE_2025_M1_Secc12_Sub1!D60="","",CNGE_2025_M1_Secc12_Sub1!D60)</f>
        <v/>
      </c>
      <c r="E341" s="326"/>
      <c r="F341" s="326"/>
      <c r="G341" s="326"/>
      <c r="H341" s="326"/>
      <c r="I341" s="326"/>
      <c r="J341" s="327"/>
      <c r="K341" s="6"/>
      <c r="L341" s="6"/>
      <c r="M341" s="6"/>
      <c r="N341" s="6"/>
      <c r="O341" s="6"/>
      <c r="P341" s="6"/>
      <c r="Q341" s="6"/>
      <c r="R341" s="6"/>
      <c r="S341" s="6"/>
      <c r="T341" s="6"/>
      <c r="U341" s="6"/>
      <c r="V341" s="6"/>
      <c r="W341" s="6"/>
      <c r="X341" s="6"/>
      <c r="Y341" s="6"/>
      <c r="Z341" s="6"/>
      <c r="AA341" s="6"/>
      <c r="AB341" s="6"/>
      <c r="AC341" s="6"/>
      <c r="AD341" s="6"/>
    </row>
    <row r="342" spans="1:30" ht="15" customHeight="1">
      <c r="A342" s="232"/>
      <c r="B342" s="14"/>
      <c r="C342" s="213" t="s">
        <v>5049</v>
      </c>
      <c r="D342" s="469" t="str">
        <f>IF(CNGE_2025_M1_Secc12_Sub1!D61="","",CNGE_2025_M1_Secc12_Sub1!D61)</f>
        <v/>
      </c>
      <c r="E342" s="326"/>
      <c r="F342" s="326"/>
      <c r="G342" s="326"/>
      <c r="H342" s="326"/>
      <c r="I342" s="326"/>
      <c r="J342" s="327"/>
      <c r="K342" s="6"/>
      <c r="L342" s="6"/>
      <c r="M342" s="6"/>
      <c r="N342" s="6"/>
      <c r="O342" s="6"/>
      <c r="P342" s="6"/>
      <c r="Q342" s="6"/>
      <c r="R342" s="6"/>
      <c r="S342" s="6"/>
      <c r="T342" s="6"/>
      <c r="U342" s="6"/>
      <c r="V342" s="6"/>
      <c r="W342" s="6"/>
      <c r="X342" s="6"/>
      <c r="Y342" s="6"/>
      <c r="Z342" s="6"/>
      <c r="AA342" s="6"/>
      <c r="AB342" s="6"/>
      <c r="AC342" s="6"/>
      <c r="AD342" s="6"/>
    </row>
    <row r="343" spans="1:30" ht="15" customHeight="1">
      <c r="A343" s="232"/>
      <c r="B343" s="14"/>
      <c r="C343" s="213" t="s">
        <v>5050</v>
      </c>
      <c r="D343" s="469" t="str">
        <f>IF(CNGE_2025_M1_Secc12_Sub1!D62="","",CNGE_2025_M1_Secc12_Sub1!D62)</f>
        <v/>
      </c>
      <c r="E343" s="326"/>
      <c r="F343" s="326"/>
      <c r="G343" s="326"/>
      <c r="H343" s="326"/>
      <c r="I343" s="326"/>
      <c r="J343" s="327"/>
      <c r="K343" s="6"/>
      <c r="L343" s="6"/>
      <c r="M343" s="6"/>
      <c r="N343" s="6"/>
      <c r="O343" s="6"/>
      <c r="P343" s="6"/>
      <c r="Q343" s="6"/>
      <c r="R343" s="6"/>
      <c r="S343" s="6"/>
      <c r="T343" s="6"/>
      <c r="U343" s="6"/>
      <c r="V343" s="6"/>
      <c r="W343" s="6"/>
      <c r="X343" s="6"/>
      <c r="Y343" s="6"/>
      <c r="Z343" s="6"/>
      <c r="AA343" s="6"/>
      <c r="AB343" s="6"/>
      <c r="AC343" s="6"/>
      <c r="AD343" s="6"/>
    </row>
    <row r="344" spans="1:30" ht="15" customHeight="1">
      <c r="A344" s="232"/>
      <c r="B344" s="14"/>
      <c r="C344" s="213" t="s">
        <v>5051</v>
      </c>
      <c r="D344" s="469" t="str">
        <f>IF(CNGE_2025_M1_Secc12_Sub1!D63="","",CNGE_2025_M1_Secc12_Sub1!D63)</f>
        <v/>
      </c>
      <c r="E344" s="326"/>
      <c r="F344" s="326"/>
      <c r="G344" s="326"/>
      <c r="H344" s="326"/>
      <c r="I344" s="326"/>
      <c r="J344" s="327"/>
      <c r="K344" s="6"/>
      <c r="L344" s="6"/>
      <c r="M344" s="6"/>
      <c r="N344" s="6"/>
      <c r="O344" s="6"/>
      <c r="P344" s="6"/>
      <c r="Q344" s="6"/>
      <c r="R344" s="6"/>
      <c r="S344" s="6"/>
      <c r="T344" s="6"/>
      <c r="U344" s="6"/>
      <c r="V344" s="6"/>
      <c r="W344" s="6"/>
      <c r="X344" s="6"/>
      <c r="Y344" s="6"/>
      <c r="Z344" s="6"/>
      <c r="AA344" s="6"/>
      <c r="AB344" s="6"/>
      <c r="AC344" s="6"/>
      <c r="AD344" s="6"/>
    </row>
    <row r="345" spans="1:30" ht="15" customHeight="1">
      <c r="A345" s="232"/>
      <c r="B345" s="14"/>
      <c r="C345" s="213" t="s">
        <v>5052</v>
      </c>
      <c r="D345" s="469" t="str">
        <f>IF(CNGE_2025_M1_Secc12_Sub1!D64="","",CNGE_2025_M1_Secc12_Sub1!D64)</f>
        <v/>
      </c>
      <c r="E345" s="326"/>
      <c r="F345" s="326"/>
      <c r="G345" s="326"/>
      <c r="H345" s="326"/>
      <c r="I345" s="326"/>
      <c r="J345" s="327"/>
      <c r="K345" s="6"/>
      <c r="L345" s="6"/>
      <c r="M345" s="6"/>
      <c r="N345" s="6"/>
      <c r="O345" s="6"/>
      <c r="P345" s="6"/>
      <c r="Q345" s="6"/>
      <c r="R345" s="6"/>
      <c r="S345" s="6"/>
      <c r="T345" s="6"/>
      <c r="U345" s="6"/>
      <c r="V345" s="6"/>
      <c r="W345" s="6"/>
      <c r="X345" s="6"/>
      <c r="Y345" s="6"/>
      <c r="Z345" s="6"/>
      <c r="AA345" s="6"/>
      <c r="AB345" s="6"/>
      <c r="AC345" s="6"/>
      <c r="AD345" s="6"/>
    </row>
    <row r="346" spans="1:30" ht="15" customHeight="1">
      <c r="A346" s="232"/>
      <c r="B346" s="14"/>
      <c r="C346" s="213" t="s">
        <v>5082</v>
      </c>
      <c r="D346" s="469" t="str">
        <f>IF(CNGE_2025_M1_Secc12_Sub1!D65="","",CNGE_2025_M1_Secc12_Sub1!D65)</f>
        <v/>
      </c>
      <c r="E346" s="326"/>
      <c r="F346" s="326"/>
      <c r="G346" s="326"/>
      <c r="H346" s="326"/>
      <c r="I346" s="326"/>
      <c r="J346" s="327"/>
      <c r="K346" s="6"/>
      <c r="L346" s="6"/>
      <c r="M346" s="6"/>
      <c r="N346" s="6"/>
      <c r="O346" s="6"/>
      <c r="P346" s="6"/>
      <c r="Q346" s="6"/>
      <c r="R346" s="6"/>
      <c r="S346" s="6"/>
      <c r="T346" s="6"/>
      <c r="U346" s="6"/>
      <c r="V346" s="6"/>
      <c r="W346" s="6"/>
      <c r="X346" s="6"/>
      <c r="Y346" s="6"/>
      <c r="Z346" s="6"/>
      <c r="AA346" s="6"/>
      <c r="AB346" s="6"/>
      <c r="AC346" s="6"/>
      <c r="AD346" s="6"/>
    </row>
    <row r="347" spans="1:30" ht="15" customHeight="1">
      <c r="A347" s="232"/>
      <c r="B347" s="14"/>
      <c r="C347" s="213" t="s">
        <v>5083</v>
      </c>
      <c r="D347" s="469" t="str">
        <f>IF(CNGE_2025_M1_Secc12_Sub1!D66="","",CNGE_2025_M1_Secc12_Sub1!D66)</f>
        <v/>
      </c>
      <c r="E347" s="326"/>
      <c r="F347" s="326"/>
      <c r="G347" s="326"/>
      <c r="H347" s="326"/>
      <c r="I347" s="326"/>
      <c r="J347" s="327"/>
      <c r="K347" s="6"/>
      <c r="L347" s="6"/>
      <c r="M347" s="6"/>
      <c r="N347" s="6"/>
      <c r="O347" s="6"/>
      <c r="P347" s="6"/>
      <c r="Q347" s="6"/>
      <c r="R347" s="6"/>
      <c r="S347" s="6"/>
      <c r="T347" s="6"/>
      <c r="U347" s="6"/>
      <c r="V347" s="6"/>
      <c r="W347" s="6"/>
      <c r="X347" s="6"/>
      <c r="Y347" s="6"/>
      <c r="Z347" s="6"/>
      <c r="AA347" s="6"/>
      <c r="AB347" s="6"/>
      <c r="AC347" s="6"/>
      <c r="AD347" s="6"/>
    </row>
    <row r="348" spans="1:30" ht="15" customHeight="1">
      <c r="A348" s="232"/>
      <c r="B348" s="14"/>
      <c r="C348" s="213" t="s">
        <v>5084</v>
      </c>
      <c r="D348" s="469" t="str">
        <f>IF(CNGE_2025_M1_Secc12_Sub1!D67="","",CNGE_2025_M1_Secc12_Sub1!D67)</f>
        <v/>
      </c>
      <c r="E348" s="326"/>
      <c r="F348" s="326"/>
      <c r="G348" s="326"/>
      <c r="H348" s="326"/>
      <c r="I348" s="326"/>
      <c r="J348" s="327"/>
      <c r="K348" s="6"/>
      <c r="L348" s="6"/>
      <c r="M348" s="6"/>
      <c r="N348" s="6"/>
      <c r="O348" s="6"/>
      <c r="P348" s="6"/>
      <c r="Q348" s="6"/>
      <c r="R348" s="6"/>
      <c r="S348" s="6"/>
      <c r="T348" s="6"/>
      <c r="U348" s="6"/>
      <c r="V348" s="6"/>
      <c r="W348" s="6"/>
      <c r="X348" s="6"/>
      <c r="Y348" s="6"/>
      <c r="Z348" s="6"/>
      <c r="AA348" s="6"/>
      <c r="AB348" s="6"/>
      <c r="AC348" s="6"/>
      <c r="AD348" s="6"/>
    </row>
    <row r="349" spans="1:30" ht="15" customHeight="1">
      <c r="A349" s="232"/>
      <c r="B349" s="14"/>
      <c r="C349" s="213" t="s">
        <v>5085</v>
      </c>
      <c r="D349" s="469" t="str">
        <f>IF(CNGE_2025_M1_Secc12_Sub1!D68="","",CNGE_2025_M1_Secc12_Sub1!D68)</f>
        <v/>
      </c>
      <c r="E349" s="326"/>
      <c r="F349" s="326"/>
      <c r="G349" s="326"/>
      <c r="H349" s="326"/>
      <c r="I349" s="326"/>
      <c r="J349" s="327"/>
      <c r="K349" s="6"/>
      <c r="L349" s="6"/>
      <c r="M349" s="6"/>
      <c r="N349" s="6"/>
      <c r="O349" s="6"/>
      <c r="P349" s="6"/>
      <c r="Q349" s="6"/>
      <c r="R349" s="6"/>
      <c r="S349" s="6"/>
      <c r="T349" s="6"/>
      <c r="U349" s="6"/>
      <c r="V349" s="6"/>
      <c r="W349" s="6"/>
      <c r="X349" s="6"/>
      <c r="Y349" s="6"/>
      <c r="Z349" s="6"/>
      <c r="AA349" s="6"/>
      <c r="AB349" s="6"/>
      <c r="AC349" s="6"/>
      <c r="AD349" s="6"/>
    </row>
    <row r="350" spans="1:30" ht="15" customHeight="1">
      <c r="A350" s="232"/>
      <c r="B350" s="14"/>
      <c r="C350" s="213" t="s">
        <v>5086</v>
      </c>
      <c r="D350" s="469" t="str">
        <f>IF(CNGE_2025_M1_Secc12_Sub1!D69="","",CNGE_2025_M1_Secc12_Sub1!D69)</f>
        <v/>
      </c>
      <c r="E350" s="326"/>
      <c r="F350" s="326"/>
      <c r="G350" s="326"/>
      <c r="H350" s="326"/>
      <c r="I350" s="326"/>
      <c r="J350" s="327"/>
      <c r="K350" s="6"/>
      <c r="L350" s="6"/>
      <c r="M350" s="6"/>
      <c r="N350" s="6"/>
      <c r="O350" s="6"/>
      <c r="P350" s="6"/>
      <c r="Q350" s="6"/>
      <c r="R350" s="6"/>
      <c r="S350" s="6"/>
      <c r="T350" s="6"/>
      <c r="U350" s="6"/>
      <c r="V350" s="6"/>
      <c r="W350" s="6"/>
      <c r="X350" s="6"/>
      <c r="Y350" s="6"/>
      <c r="Z350" s="6"/>
      <c r="AA350" s="6"/>
      <c r="AB350" s="6"/>
      <c r="AC350" s="6"/>
      <c r="AD350" s="6"/>
    </row>
    <row r="351" spans="1:30" ht="15" customHeight="1">
      <c r="A351" s="232"/>
      <c r="B351" s="14"/>
      <c r="C351" s="213" t="s">
        <v>5087</v>
      </c>
      <c r="D351" s="469" t="str">
        <f>IF(CNGE_2025_M1_Secc12_Sub1!D70="","",CNGE_2025_M1_Secc12_Sub1!D70)</f>
        <v/>
      </c>
      <c r="E351" s="326"/>
      <c r="F351" s="326"/>
      <c r="G351" s="326"/>
      <c r="H351" s="326"/>
      <c r="I351" s="326"/>
      <c r="J351" s="327"/>
      <c r="K351" s="6"/>
      <c r="L351" s="6"/>
      <c r="M351" s="6"/>
      <c r="N351" s="6"/>
      <c r="O351" s="6"/>
      <c r="P351" s="6"/>
      <c r="Q351" s="6"/>
      <c r="R351" s="6"/>
      <c r="S351" s="6"/>
      <c r="T351" s="6"/>
      <c r="U351" s="6"/>
      <c r="V351" s="6"/>
      <c r="W351" s="6"/>
      <c r="X351" s="6"/>
      <c r="Y351" s="6"/>
      <c r="Z351" s="6"/>
      <c r="AA351" s="6"/>
      <c r="AB351" s="6"/>
      <c r="AC351" s="6"/>
      <c r="AD351" s="6"/>
    </row>
    <row r="352" spans="1:30" ht="15" customHeight="1">
      <c r="A352" s="232"/>
      <c r="B352" s="14"/>
      <c r="C352" s="213" t="s">
        <v>5088</v>
      </c>
      <c r="D352" s="469" t="str">
        <f>IF(CNGE_2025_M1_Secc12_Sub1!D71="","",CNGE_2025_M1_Secc12_Sub1!D71)</f>
        <v/>
      </c>
      <c r="E352" s="326"/>
      <c r="F352" s="326"/>
      <c r="G352" s="326"/>
      <c r="H352" s="326"/>
      <c r="I352" s="326"/>
      <c r="J352" s="327"/>
      <c r="K352" s="6"/>
      <c r="L352" s="6"/>
      <c r="M352" s="6"/>
      <c r="N352" s="6"/>
      <c r="O352" s="6"/>
      <c r="P352" s="6"/>
      <c r="Q352" s="6"/>
      <c r="R352" s="6"/>
      <c r="S352" s="6"/>
      <c r="T352" s="6"/>
      <c r="U352" s="6"/>
      <c r="V352" s="6"/>
      <c r="W352" s="6"/>
      <c r="X352" s="6"/>
      <c r="Y352" s="6"/>
      <c r="Z352" s="6"/>
      <c r="AA352" s="6"/>
      <c r="AB352" s="6"/>
      <c r="AC352" s="6"/>
      <c r="AD352" s="6"/>
    </row>
    <row r="353" spans="1:30" ht="15" customHeight="1">
      <c r="A353" s="232"/>
      <c r="B353" s="14"/>
      <c r="C353" s="213" t="s">
        <v>5089</v>
      </c>
      <c r="D353" s="469" t="str">
        <f>IF(CNGE_2025_M1_Secc12_Sub1!D72="","",CNGE_2025_M1_Secc12_Sub1!D72)</f>
        <v/>
      </c>
      <c r="E353" s="326"/>
      <c r="F353" s="326"/>
      <c r="G353" s="326"/>
      <c r="H353" s="326"/>
      <c r="I353" s="326"/>
      <c r="J353" s="327"/>
      <c r="K353" s="6"/>
      <c r="L353" s="6"/>
      <c r="M353" s="6"/>
      <c r="N353" s="6"/>
      <c r="O353" s="6"/>
      <c r="P353" s="6"/>
      <c r="Q353" s="6"/>
      <c r="R353" s="6"/>
      <c r="S353" s="6"/>
      <c r="T353" s="6"/>
      <c r="U353" s="6"/>
      <c r="V353" s="6"/>
      <c r="W353" s="6"/>
      <c r="X353" s="6"/>
      <c r="Y353" s="6"/>
      <c r="Z353" s="6"/>
      <c r="AA353" s="6"/>
      <c r="AB353" s="6"/>
      <c r="AC353" s="6"/>
      <c r="AD353" s="6"/>
    </row>
    <row r="354" spans="1:30" ht="15" customHeight="1">
      <c r="A354" s="232"/>
      <c r="B354" s="14"/>
      <c r="C354" s="213" t="s">
        <v>5090</v>
      </c>
      <c r="D354" s="469" t="str">
        <f>IF(CNGE_2025_M1_Secc12_Sub1!D73="","",CNGE_2025_M1_Secc12_Sub1!D73)</f>
        <v/>
      </c>
      <c r="E354" s="326"/>
      <c r="F354" s="326"/>
      <c r="G354" s="326"/>
      <c r="H354" s="326"/>
      <c r="I354" s="326"/>
      <c r="J354" s="327"/>
      <c r="K354" s="6"/>
      <c r="L354" s="6"/>
      <c r="M354" s="6"/>
      <c r="N354" s="6"/>
      <c r="O354" s="6"/>
      <c r="P354" s="6"/>
      <c r="Q354" s="6"/>
      <c r="R354" s="6"/>
      <c r="S354" s="6"/>
      <c r="T354" s="6"/>
      <c r="U354" s="6"/>
      <c r="V354" s="6"/>
      <c r="W354" s="6"/>
      <c r="X354" s="6"/>
      <c r="Y354" s="6"/>
      <c r="Z354" s="6"/>
      <c r="AA354" s="6"/>
      <c r="AB354" s="6"/>
      <c r="AC354" s="6"/>
      <c r="AD354" s="6"/>
    </row>
    <row r="355" spans="1:30" ht="15" customHeight="1">
      <c r="A355" s="232"/>
      <c r="B355" s="14"/>
      <c r="C355" s="213" t="s">
        <v>5091</v>
      </c>
      <c r="D355" s="469" t="str">
        <f>IF(CNGE_2025_M1_Secc12_Sub1!D74="","",CNGE_2025_M1_Secc12_Sub1!D74)</f>
        <v/>
      </c>
      <c r="E355" s="326"/>
      <c r="F355" s="326"/>
      <c r="G355" s="326"/>
      <c r="H355" s="326"/>
      <c r="I355" s="326"/>
      <c r="J355" s="327"/>
      <c r="K355" s="6"/>
      <c r="L355" s="6"/>
      <c r="M355" s="6"/>
      <c r="N355" s="6"/>
      <c r="O355" s="6"/>
      <c r="P355" s="6"/>
      <c r="Q355" s="6"/>
      <c r="R355" s="6"/>
      <c r="S355" s="6"/>
      <c r="T355" s="6"/>
      <c r="U355" s="6"/>
      <c r="V355" s="6"/>
      <c r="W355" s="6"/>
      <c r="X355" s="6"/>
      <c r="Y355" s="6"/>
      <c r="Z355" s="6"/>
      <c r="AA355" s="6"/>
      <c r="AB355" s="6"/>
      <c r="AC355" s="6"/>
      <c r="AD355" s="6"/>
    </row>
    <row r="356" spans="1:30" ht="15" customHeight="1">
      <c r="A356" s="232"/>
      <c r="B356" s="14"/>
      <c r="C356" s="213" t="s">
        <v>5092</v>
      </c>
      <c r="D356" s="469" t="str">
        <f>IF(CNGE_2025_M1_Secc12_Sub1!D75="","",CNGE_2025_M1_Secc12_Sub1!D75)</f>
        <v/>
      </c>
      <c r="E356" s="326"/>
      <c r="F356" s="326"/>
      <c r="G356" s="326"/>
      <c r="H356" s="326"/>
      <c r="I356" s="326"/>
      <c r="J356" s="327"/>
      <c r="K356" s="6"/>
      <c r="L356" s="6"/>
      <c r="M356" s="6"/>
      <c r="N356" s="6"/>
      <c r="O356" s="6"/>
      <c r="P356" s="6"/>
      <c r="Q356" s="6"/>
      <c r="R356" s="6"/>
      <c r="S356" s="6"/>
      <c r="T356" s="6"/>
      <c r="U356" s="6"/>
      <c r="V356" s="6"/>
      <c r="W356" s="6"/>
      <c r="X356" s="6"/>
      <c r="Y356" s="6"/>
      <c r="Z356" s="6"/>
      <c r="AA356" s="6"/>
      <c r="AB356" s="6"/>
      <c r="AC356" s="6"/>
      <c r="AD356" s="6"/>
    </row>
    <row r="357" spans="1:30" ht="15" customHeight="1">
      <c r="A357" s="232"/>
      <c r="B357" s="14"/>
      <c r="C357" s="213" t="s">
        <v>5093</v>
      </c>
      <c r="D357" s="469" t="str">
        <f>IF(CNGE_2025_M1_Secc12_Sub1!D76="","",CNGE_2025_M1_Secc12_Sub1!D76)</f>
        <v/>
      </c>
      <c r="E357" s="326"/>
      <c r="F357" s="326"/>
      <c r="G357" s="326"/>
      <c r="H357" s="326"/>
      <c r="I357" s="326"/>
      <c r="J357" s="327"/>
      <c r="K357" s="6"/>
      <c r="L357" s="6"/>
      <c r="M357" s="6"/>
      <c r="N357" s="6"/>
      <c r="O357" s="6"/>
      <c r="P357" s="6"/>
      <c r="Q357" s="6"/>
      <c r="R357" s="6"/>
      <c r="S357" s="6"/>
      <c r="T357" s="6"/>
      <c r="U357" s="6"/>
      <c r="V357" s="6"/>
      <c r="W357" s="6"/>
      <c r="X357" s="6"/>
      <c r="Y357" s="6"/>
      <c r="Z357" s="6"/>
      <c r="AA357" s="6"/>
      <c r="AB357" s="6"/>
      <c r="AC357" s="6"/>
      <c r="AD357" s="6"/>
    </row>
    <row r="358" spans="1:30" ht="15" customHeight="1">
      <c r="A358" s="232"/>
      <c r="B358" s="14"/>
      <c r="C358" s="213" t="s">
        <v>5094</v>
      </c>
      <c r="D358" s="469" t="str">
        <f>IF(CNGE_2025_M1_Secc12_Sub1!D77="","",CNGE_2025_M1_Secc12_Sub1!D77)</f>
        <v/>
      </c>
      <c r="E358" s="326"/>
      <c r="F358" s="326"/>
      <c r="G358" s="326"/>
      <c r="H358" s="326"/>
      <c r="I358" s="326"/>
      <c r="J358" s="327"/>
      <c r="K358" s="6"/>
      <c r="L358" s="6"/>
      <c r="M358" s="6"/>
      <c r="N358" s="6"/>
      <c r="O358" s="6"/>
      <c r="P358" s="6"/>
      <c r="Q358" s="6"/>
      <c r="R358" s="6"/>
      <c r="S358" s="6"/>
      <c r="T358" s="6"/>
      <c r="U358" s="6"/>
      <c r="V358" s="6"/>
      <c r="W358" s="6"/>
      <c r="X358" s="6"/>
      <c r="Y358" s="6"/>
      <c r="Z358" s="6"/>
      <c r="AA358" s="6"/>
      <c r="AB358" s="6"/>
      <c r="AC358" s="6"/>
      <c r="AD358" s="6"/>
    </row>
    <row r="359" spans="1:30" ht="15" customHeight="1">
      <c r="A359" s="232"/>
      <c r="B359" s="14"/>
      <c r="C359" s="213" t="s">
        <v>5095</v>
      </c>
      <c r="D359" s="469" t="str">
        <f>IF(CNGE_2025_M1_Secc12_Sub1!D78="","",CNGE_2025_M1_Secc12_Sub1!D78)</f>
        <v/>
      </c>
      <c r="E359" s="326"/>
      <c r="F359" s="326"/>
      <c r="G359" s="326"/>
      <c r="H359" s="326"/>
      <c r="I359" s="326"/>
      <c r="J359" s="327"/>
      <c r="K359" s="6"/>
      <c r="L359" s="6"/>
      <c r="M359" s="6"/>
      <c r="N359" s="6"/>
      <c r="O359" s="6"/>
      <c r="P359" s="6"/>
      <c r="Q359" s="6"/>
      <c r="R359" s="6"/>
      <c r="S359" s="6"/>
      <c r="T359" s="6"/>
      <c r="U359" s="6"/>
      <c r="V359" s="6"/>
      <c r="W359" s="6"/>
      <c r="X359" s="6"/>
      <c r="Y359" s="6"/>
      <c r="Z359" s="6"/>
      <c r="AA359" s="6"/>
      <c r="AB359" s="6"/>
      <c r="AC359" s="6"/>
      <c r="AD359" s="6"/>
    </row>
    <row r="360" spans="1:30" ht="15" customHeight="1">
      <c r="A360" s="232"/>
      <c r="B360" s="14"/>
      <c r="C360" s="213" t="s">
        <v>5096</v>
      </c>
      <c r="D360" s="469" t="str">
        <f>IF(CNGE_2025_M1_Secc12_Sub1!D79="","",CNGE_2025_M1_Secc12_Sub1!D79)</f>
        <v/>
      </c>
      <c r="E360" s="326"/>
      <c r="F360" s="326"/>
      <c r="G360" s="326"/>
      <c r="H360" s="326"/>
      <c r="I360" s="326"/>
      <c r="J360" s="327"/>
      <c r="K360" s="6"/>
      <c r="L360" s="6"/>
      <c r="M360" s="6"/>
      <c r="N360" s="6"/>
      <c r="O360" s="6"/>
      <c r="P360" s="6"/>
      <c r="Q360" s="6"/>
      <c r="R360" s="6"/>
      <c r="S360" s="6"/>
      <c r="T360" s="6"/>
      <c r="U360" s="6"/>
      <c r="V360" s="6"/>
      <c r="W360" s="6"/>
      <c r="X360" s="6"/>
      <c r="Y360" s="6"/>
      <c r="Z360" s="6"/>
      <c r="AA360" s="6"/>
      <c r="AB360" s="6"/>
      <c r="AC360" s="6"/>
      <c r="AD360" s="6"/>
    </row>
    <row r="361" spans="1:30" ht="15" customHeight="1">
      <c r="A361" s="232"/>
      <c r="B361" s="14"/>
      <c r="C361" s="213" t="s">
        <v>5097</v>
      </c>
      <c r="D361" s="469" t="str">
        <f>IF(CNGE_2025_M1_Secc12_Sub1!D80="","",CNGE_2025_M1_Secc12_Sub1!D80)</f>
        <v/>
      </c>
      <c r="E361" s="326"/>
      <c r="F361" s="326"/>
      <c r="G361" s="326"/>
      <c r="H361" s="326"/>
      <c r="I361" s="326"/>
      <c r="J361" s="327"/>
      <c r="K361" s="6"/>
      <c r="L361" s="6"/>
      <c r="M361" s="6"/>
      <c r="N361" s="6"/>
      <c r="O361" s="6"/>
      <c r="P361" s="6"/>
      <c r="Q361" s="6"/>
      <c r="R361" s="6"/>
      <c r="S361" s="6"/>
      <c r="T361" s="6"/>
      <c r="U361" s="6"/>
      <c r="V361" s="6"/>
      <c r="W361" s="6"/>
      <c r="X361" s="6"/>
      <c r="Y361" s="6"/>
      <c r="Z361" s="6"/>
      <c r="AA361" s="6"/>
      <c r="AB361" s="6"/>
      <c r="AC361" s="6"/>
      <c r="AD361" s="6"/>
    </row>
    <row r="362" spans="1:30" ht="15" customHeight="1">
      <c r="A362" s="232"/>
      <c r="B362" s="14"/>
      <c r="C362" s="213" t="s">
        <v>5098</v>
      </c>
      <c r="D362" s="469" t="str">
        <f>IF(CNGE_2025_M1_Secc12_Sub1!D81="","",CNGE_2025_M1_Secc12_Sub1!D81)</f>
        <v/>
      </c>
      <c r="E362" s="326"/>
      <c r="F362" s="326"/>
      <c r="G362" s="326"/>
      <c r="H362" s="326"/>
      <c r="I362" s="326"/>
      <c r="J362" s="327"/>
      <c r="K362" s="6"/>
      <c r="L362" s="6"/>
      <c r="M362" s="6"/>
      <c r="N362" s="6"/>
      <c r="O362" s="6"/>
      <c r="P362" s="6"/>
      <c r="Q362" s="6"/>
      <c r="R362" s="6"/>
      <c r="S362" s="6"/>
      <c r="T362" s="6"/>
      <c r="U362" s="6"/>
      <c r="V362" s="6"/>
      <c r="W362" s="6"/>
      <c r="X362" s="6"/>
      <c r="Y362" s="6"/>
      <c r="Z362" s="6"/>
      <c r="AA362" s="6"/>
      <c r="AB362" s="6"/>
      <c r="AC362" s="6"/>
      <c r="AD362" s="6"/>
    </row>
    <row r="363" spans="1:30" ht="15" customHeight="1">
      <c r="A363" s="232"/>
      <c r="B363" s="14"/>
      <c r="C363" s="213" t="s">
        <v>5099</v>
      </c>
      <c r="D363" s="469" t="str">
        <f>IF(CNGE_2025_M1_Secc12_Sub1!D82="","",CNGE_2025_M1_Secc12_Sub1!D82)</f>
        <v/>
      </c>
      <c r="E363" s="326"/>
      <c r="F363" s="326"/>
      <c r="G363" s="326"/>
      <c r="H363" s="326"/>
      <c r="I363" s="326"/>
      <c r="J363" s="327"/>
      <c r="K363" s="6"/>
      <c r="L363" s="6"/>
      <c r="M363" s="6"/>
      <c r="N363" s="6"/>
      <c r="O363" s="6"/>
      <c r="P363" s="6"/>
      <c r="Q363" s="6"/>
      <c r="R363" s="6"/>
      <c r="S363" s="6"/>
      <c r="T363" s="6"/>
      <c r="U363" s="6"/>
      <c r="V363" s="6"/>
      <c r="W363" s="6"/>
      <c r="X363" s="6"/>
      <c r="Y363" s="6"/>
      <c r="Z363" s="6"/>
      <c r="AA363" s="6"/>
      <c r="AB363" s="6"/>
      <c r="AC363" s="6"/>
      <c r="AD363" s="6"/>
    </row>
    <row r="364" spans="1:30" ht="15" customHeight="1">
      <c r="A364" s="232"/>
      <c r="B364" s="14"/>
      <c r="C364" s="229" t="s">
        <v>5100</v>
      </c>
      <c r="D364" s="469" t="str">
        <f>IF(CNGE_2025_M1_Secc12_Sub1!D83="","",CNGE_2025_M1_Secc12_Sub1!D83)</f>
        <v/>
      </c>
      <c r="E364" s="326"/>
      <c r="F364" s="326"/>
      <c r="G364" s="326"/>
      <c r="H364" s="326"/>
      <c r="I364" s="326"/>
      <c r="J364" s="327"/>
      <c r="K364" s="6"/>
      <c r="L364" s="6"/>
      <c r="M364" s="6"/>
      <c r="N364" s="6"/>
      <c r="O364" s="6"/>
      <c r="P364" s="6"/>
      <c r="Q364" s="6"/>
      <c r="R364" s="6"/>
      <c r="S364" s="6"/>
      <c r="T364" s="6"/>
      <c r="U364" s="6"/>
      <c r="V364" s="6"/>
      <c r="W364" s="6"/>
      <c r="X364" s="6"/>
      <c r="Y364" s="6"/>
      <c r="Z364" s="6"/>
      <c r="AA364" s="6"/>
      <c r="AB364" s="6"/>
      <c r="AC364" s="6"/>
      <c r="AD364" s="6"/>
    </row>
    <row r="365" spans="1:30" ht="15" customHeight="1">
      <c r="A365" s="232"/>
      <c r="B365" s="14"/>
      <c r="C365" s="229" t="s">
        <v>5101</v>
      </c>
      <c r="D365" s="469" t="str">
        <f>IF(CNGE_2025_M1_Secc12_Sub1!D84="","",CNGE_2025_M1_Secc12_Sub1!D84)</f>
        <v/>
      </c>
      <c r="E365" s="326"/>
      <c r="F365" s="326"/>
      <c r="G365" s="326"/>
      <c r="H365" s="326"/>
      <c r="I365" s="326"/>
      <c r="J365" s="327"/>
      <c r="K365" s="6"/>
      <c r="L365" s="6"/>
      <c r="M365" s="6"/>
      <c r="N365" s="6"/>
      <c r="O365" s="6"/>
      <c r="P365" s="6"/>
      <c r="Q365" s="6"/>
      <c r="R365" s="6"/>
      <c r="S365" s="6"/>
      <c r="T365" s="6"/>
      <c r="U365" s="6"/>
      <c r="V365" s="6"/>
      <c r="W365" s="6"/>
      <c r="X365" s="6"/>
      <c r="Y365" s="6"/>
      <c r="Z365" s="6"/>
      <c r="AA365" s="6"/>
      <c r="AB365" s="6"/>
      <c r="AC365" s="6"/>
      <c r="AD365" s="6"/>
    </row>
    <row r="366" spans="1:30" ht="15" customHeight="1">
      <c r="A366" s="232"/>
      <c r="B366" s="14"/>
      <c r="C366" s="229" t="s">
        <v>5102</v>
      </c>
      <c r="D366" s="469" t="str">
        <f>IF(CNGE_2025_M1_Secc12_Sub1!D85="","",CNGE_2025_M1_Secc12_Sub1!D85)</f>
        <v/>
      </c>
      <c r="E366" s="326"/>
      <c r="F366" s="326"/>
      <c r="G366" s="326"/>
      <c r="H366" s="326"/>
      <c r="I366" s="326"/>
      <c r="J366" s="327"/>
      <c r="K366" s="6"/>
      <c r="L366" s="6"/>
      <c r="M366" s="6"/>
      <c r="N366" s="6"/>
      <c r="O366" s="6"/>
      <c r="P366" s="6"/>
      <c r="Q366" s="6"/>
      <c r="R366" s="6"/>
      <c r="S366" s="6"/>
      <c r="T366" s="6"/>
      <c r="U366" s="6"/>
      <c r="V366" s="6"/>
      <c r="W366" s="6"/>
      <c r="X366" s="6"/>
      <c r="Y366" s="6"/>
      <c r="Z366" s="6"/>
      <c r="AA366" s="6"/>
      <c r="AB366" s="6"/>
      <c r="AC366" s="6"/>
      <c r="AD366" s="6"/>
    </row>
    <row r="367" spans="1:30" ht="15" customHeight="1">
      <c r="A367" s="232"/>
      <c r="B367" s="14"/>
      <c r="C367" s="229" t="s">
        <v>5103</v>
      </c>
      <c r="D367" s="469" t="str">
        <f>IF(CNGE_2025_M1_Secc12_Sub1!D86="","",CNGE_2025_M1_Secc12_Sub1!D86)</f>
        <v/>
      </c>
      <c r="E367" s="326"/>
      <c r="F367" s="326"/>
      <c r="G367" s="326"/>
      <c r="H367" s="326"/>
      <c r="I367" s="326"/>
      <c r="J367" s="327"/>
      <c r="K367" s="6"/>
      <c r="L367" s="6"/>
      <c r="M367" s="6"/>
      <c r="N367" s="6"/>
      <c r="O367" s="6"/>
      <c r="P367" s="6"/>
      <c r="Q367" s="6"/>
      <c r="R367" s="6"/>
      <c r="S367" s="6"/>
      <c r="T367" s="6"/>
      <c r="U367" s="6"/>
      <c r="V367" s="6"/>
      <c r="W367" s="6"/>
      <c r="X367" s="6"/>
      <c r="Y367" s="6"/>
      <c r="Z367" s="6"/>
      <c r="AA367" s="6"/>
      <c r="AB367" s="6"/>
      <c r="AC367" s="6"/>
      <c r="AD367" s="6"/>
    </row>
    <row r="368" spans="1:30" ht="15" customHeight="1">
      <c r="A368" s="232"/>
      <c r="B368" s="14"/>
      <c r="C368" s="229" t="s">
        <v>5104</v>
      </c>
      <c r="D368" s="469" t="str">
        <f>IF(CNGE_2025_M1_Secc12_Sub1!D87="","",CNGE_2025_M1_Secc12_Sub1!D87)</f>
        <v/>
      </c>
      <c r="E368" s="326"/>
      <c r="F368" s="326"/>
      <c r="G368" s="326"/>
      <c r="H368" s="326"/>
      <c r="I368" s="326"/>
      <c r="J368" s="327"/>
      <c r="K368" s="6"/>
      <c r="L368" s="6"/>
      <c r="M368" s="6"/>
      <c r="N368" s="6"/>
      <c r="O368" s="6"/>
      <c r="P368" s="6"/>
      <c r="Q368" s="6"/>
      <c r="R368" s="6"/>
      <c r="S368" s="6"/>
      <c r="T368" s="6"/>
      <c r="U368" s="6"/>
      <c r="V368" s="6"/>
      <c r="W368" s="6"/>
      <c r="X368" s="6"/>
      <c r="Y368" s="6"/>
      <c r="Z368" s="6"/>
      <c r="AA368" s="6"/>
      <c r="AB368" s="6"/>
      <c r="AC368" s="6"/>
      <c r="AD368" s="6"/>
    </row>
    <row r="369" spans="1:30" ht="15" customHeight="1">
      <c r="A369" s="232"/>
      <c r="B369" s="14"/>
      <c r="C369" s="229" t="s">
        <v>5105</v>
      </c>
      <c r="D369" s="469" t="str">
        <f>IF(CNGE_2025_M1_Secc12_Sub1!D88="","",CNGE_2025_M1_Secc12_Sub1!D88)</f>
        <v/>
      </c>
      <c r="E369" s="326"/>
      <c r="F369" s="326"/>
      <c r="G369" s="326"/>
      <c r="H369" s="326"/>
      <c r="I369" s="326"/>
      <c r="J369" s="327"/>
      <c r="K369" s="6"/>
      <c r="L369" s="6"/>
      <c r="M369" s="6"/>
      <c r="N369" s="6"/>
      <c r="O369" s="6"/>
      <c r="P369" s="6"/>
      <c r="Q369" s="6"/>
      <c r="R369" s="6"/>
      <c r="S369" s="6"/>
      <c r="T369" s="6"/>
      <c r="U369" s="6"/>
      <c r="V369" s="6"/>
      <c r="W369" s="6"/>
      <c r="X369" s="6"/>
      <c r="Y369" s="6"/>
      <c r="Z369" s="6"/>
      <c r="AA369" s="6"/>
      <c r="AB369" s="6"/>
      <c r="AC369" s="6"/>
      <c r="AD369" s="6"/>
    </row>
    <row r="370" spans="1:30" ht="15" customHeight="1">
      <c r="A370" s="232"/>
      <c r="B370" s="14"/>
      <c r="C370" s="229" t="s">
        <v>5106</v>
      </c>
      <c r="D370" s="469" t="str">
        <f>IF(CNGE_2025_M1_Secc12_Sub1!D89="","",CNGE_2025_M1_Secc12_Sub1!D89)</f>
        <v/>
      </c>
      <c r="E370" s="326"/>
      <c r="F370" s="326"/>
      <c r="G370" s="326"/>
      <c r="H370" s="326"/>
      <c r="I370" s="326"/>
      <c r="J370" s="327"/>
      <c r="K370" s="6"/>
      <c r="L370" s="6"/>
      <c r="M370" s="6"/>
      <c r="N370" s="6"/>
      <c r="O370" s="6"/>
      <c r="P370" s="6"/>
      <c r="Q370" s="6"/>
      <c r="R370" s="6"/>
      <c r="S370" s="6"/>
      <c r="T370" s="6"/>
      <c r="U370" s="6"/>
      <c r="V370" s="6"/>
      <c r="W370" s="6"/>
      <c r="X370" s="6"/>
      <c r="Y370" s="6"/>
      <c r="Z370" s="6"/>
      <c r="AA370" s="6"/>
      <c r="AB370" s="6"/>
      <c r="AC370" s="6"/>
      <c r="AD370" s="6"/>
    </row>
    <row r="371" spans="1:30" ht="15" customHeight="1">
      <c r="A371" s="232"/>
      <c r="B371" s="14"/>
      <c r="C371" s="229" t="s">
        <v>5107</v>
      </c>
      <c r="D371" s="469" t="str">
        <f>IF(CNGE_2025_M1_Secc12_Sub1!D90="","",CNGE_2025_M1_Secc12_Sub1!D90)</f>
        <v/>
      </c>
      <c r="E371" s="326"/>
      <c r="F371" s="326"/>
      <c r="G371" s="326"/>
      <c r="H371" s="326"/>
      <c r="I371" s="326"/>
      <c r="J371" s="327"/>
      <c r="K371" s="6"/>
      <c r="L371" s="6"/>
      <c r="M371" s="6"/>
      <c r="N371" s="6"/>
      <c r="O371" s="6"/>
      <c r="P371" s="6"/>
      <c r="Q371" s="6"/>
      <c r="R371" s="6"/>
      <c r="S371" s="6"/>
      <c r="T371" s="6"/>
      <c r="U371" s="6"/>
      <c r="V371" s="6"/>
      <c r="W371" s="6"/>
      <c r="X371" s="6"/>
      <c r="Y371" s="6"/>
      <c r="Z371" s="6"/>
      <c r="AA371" s="6"/>
      <c r="AB371" s="6"/>
      <c r="AC371" s="6"/>
      <c r="AD371" s="6"/>
    </row>
    <row r="372" spans="1:30" ht="15" customHeight="1">
      <c r="A372" s="232"/>
      <c r="B372" s="14"/>
      <c r="C372" s="229" t="s">
        <v>5108</v>
      </c>
      <c r="D372" s="469" t="str">
        <f>IF(CNGE_2025_M1_Secc12_Sub1!D91="","",CNGE_2025_M1_Secc12_Sub1!D91)</f>
        <v/>
      </c>
      <c r="E372" s="326"/>
      <c r="F372" s="326"/>
      <c r="G372" s="326"/>
      <c r="H372" s="326"/>
      <c r="I372" s="326"/>
      <c r="J372" s="327"/>
      <c r="K372" s="6"/>
      <c r="L372" s="6"/>
      <c r="M372" s="6"/>
      <c r="N372" s="6"/>
      <c r="O372" s="6"/>
      <c r="P372" s="6"/>
      <c r="Q372" s="6"/>
      <c r="R372" s="6"/>
      <c r="S372" s="6"/>
      <c r="T372" s="6"/>
      <c r="U372" s="6"/>
      <c r="V372" s="6"/>
      <c r="W372" s="6"/>
      <c r="X372" s="6"/>
      <c r="Y372" s="6"/>
      <c r="Z372" s="6"/>
      <c r="AA372" s="6"/>
      <c r="AB372" s="6"/>
      <c r="AC372" s="6"/>
      <c r="AD372" s="6"/>
    </row>
    <row r="373" spans="1:30" ht="15" customHeight="1">
      <c r="A373" s="232"/>
      <c r="B373" s="14"/>
      <c r="C373" s="229" t="s">
        <v>5109</v>
      </c>
      <c r="D373" s="469" t="str">
        <f>IF(CNGE_2025_M1_Secc12_Sub1!D92="","",CNGE_2025_M1_Secc12_Sub1!D92)</f>
        <v/>
      </c>
      <c r="E373" s="326"/>
      <c r="F373" s="326"/>
      <c r="G373" s="326"/>
      <c r="H373" s="326"/>
      <c r="I373" s="326"/>
      <c r="J373" s="327"/>
      <c r="K373" s="6"/>
      <c r="L373" s="6"/>
      <c r="M373" s="6"/>
      <c r="N373" s="6"/>
      <c r="O373" s="6"/>
      <c r="P373" s="6"/>
      <c r="Q373" s="6"/>
      <c r="R373" s="6"/>
      <c r="S373" s="6"/>
      <c r="T373" s="6"/>
      <c r="U373" s="6"/>
      <c r="V373" s="6"/>
      <c r="W373" s="6"/>
      <c r="X373" s="6"/>
      <c r="Y373" s="6"/>
      <c r="Z373" s="6"/>
      <c r="AA373" s="6"/>
      <c r="AB373" s="6"/>
      <c r="AC373" s="6"/>
      <c r="AD373" s="6"/>
    </row>
    <row r="374" spans="1:30" ht="15" customHeight="1">
      <c r="A374" s="232"/>
      <c r="B374" s="14"/>
      <c r="C374" s="229" t="s">
        <v>5110</v>
      </c>
      <c r="D374" s="469" t="str">
        <f>IF(CNGE_2025_M1_Secc12_Sub1!D93="","",CNGE_2025_M1_Secc12_Sub1!D93)</f>
        <v/>
      </c>
      <c r="E374" s="326"/>
      <c r="F374" s="326"/>
      <c r="G374" s="326"/>
      <c r="H374" s="326"/>
      <c r="I374" s="326"/>
      <c r="J374" s="327"/>
      <c r="K374" s="6"/>
      <c r="L374" s="6"/>
      <c r="M374" s="6"/>
      <c r="N374" s="6"/>
      <c r="O374" s="6"/>
      <c r="P374" s="6"/>
      <c r="Q374" s="6"/>
      <c r="R374" s="6"/>
      <c r="S374" s="6"/>
      <c r="T374" s="6"/>
      <c r="U374" s="6"/>
      <c r="V374" s="6"/>
      <c r="W374" s="6"/>
      <c r="X374" s="6"/>
      <c r="Y374" s="6"/>
      <c r="Z374" s="6"/>
      <c r="AA374" s="6"/>
      <c r="AB374" s="6"/>
      <c r="AC374" s="6"/>
      <c r="AD374" s="6"/>
    </row>
    <row r="375" spans="1:30" ht="15" customHeight="1">
      <c r="A375" s="232"/>
      <c r="B375" s="14"/>
      <c r="C375" s="229" t="s">
        <v>5111</v>
      </c>
      <c r="D375" s="469" t="str">
        <f>IF(CNGE_2025_M1_Secc12_Sub1!D94="","",CNGE_2025_M1_Secc12_Sub1!D94)</f>
        <v/>
      </c>
      <c r="E375" s="326"/>
      <c r="F375" s="326"/>
      <c r="G375" s="326"/>
      <c r="H375" s="326"/>
      <c r="I375" s="326"/>
      <c r="J375" s="327"/>
      <c r="K375" s="6"/>
      <c r="L375" s="6"/>
      <c r="M375" s="6"/>
      <c r="N375" s="6"/>
      <c r="O375" s="6"/>
      <c r="P375" s="6"/>
      <c r="Q375" s="6"/>
      <c r="R375" s="6"/>
      <c r="S375" s="6"/>
      <c r="T375" s="6"/>
      <c r="U375" s="6"/>
      <c r="V375" s="6"/>
      <c r="W375" s="6"/>
      <c r="X375" s="6"/>
      <c r="Y375" s="6"/>
      <c r="Z375" s="6"/>
      <c r="AA375" s="6"/>
      <c r="AB375" s="6"/>
      <c r="AC375" s="6"/>
      <c r="AD375" s="6"/>
    </row>
    <row r="376" spans="1:30" ht="15" customHeight="1">
      <c r="A376" s="232"/>
      <c r="B376" s="14"/>
      <c r="C376" s="229" t="s">
        <v>5112</v>
      </c>
      <c r="D376" s="469" t="str">
        <f>IF(CNGE_2025_M1_Secc12_Sub1!D95="","",CNGE_2025_M1_Secc12_Sub1!D95)</f>
        <v/>
      </c>
      <c r="E376" s="326"/>
      <c r="F376" s="326"/>
      <c r="G376" s="326"/>
      <c r="H376" s="326"/>
      <c r="I376" s="326"/>
      <c r="J376" s="327"/>
      <c r="K376" s="6"/>
      <c r="L376" s="6"/>
      <c r="M376" s="6"/>
      <c r="N376" s="6"/>
      <c r="O376" s="6"/>
      <c r="P376" s="6"/>
      <c r="Q376" s="6"/>
      <c r="R376" s="6"/>
      <c r="S376" s="6"/>
      <c r="T376" s="6"/>
      <c r="U376" s="6"/>
      <c r="V376" s="6"/>
      <c r="W376" s="6"/>
      <c r="X376" s="6"/>
      <c r="Y376" s="6"/>
      <c r="Z376" s="6"/>
      <c r="AA376" s="6"/>
      <c r="AB376" s="6"/>
      <c r="AC376" s="6"/>
      <c r="AD376" s="6"/>
    </row>
    <row r="377" spans="1:30" ht="15" customHeight="1">
      <c r="A377" s="232"/>
      <c r="B377" s="14"/>
      <c r="C377" s="229" t="s">
        <v>5113</v>
      </c>
      <c r="D377" s="469" t="str">
        <f>IF(CNGE_2025_M1_Secc12_Sub1!D96="","",CNGE_2025_M1_Secc12_Sub1!D96)</f>
        <v/>
      </c>
      <c r="E377" s="326"/>
      <c r="F377" s="326"/>
      <c r="G377" s="326"/>
      <c r="H377" s="326"/>
      <c r="I377" s="326"/>
      <c r="J377" s="327"/>
      <c r="K377" s="6"/>
      <c r="L377" s="6"/>
      <c r="M377" s="6"/>
      <c r="N377" s="6"/>
      <c r="O377" s="6"/>
      <c r="P377" s="6"/>
      <c r="Q377" s="6"/>
      <c r="R377" s="6"/>
      <c r="S377" s="6"/>
      <c r="T377" s="6"/>
      <c r="U377" s="6"/>
      <c r="V377" s="6"/>
      <c r="W377" s="6"/>
      <c r="X377" s="6"/>
      <c r="Y377" s="6"/>
      <c r="Z377" s="6"/>
      <c r="AA377" s="6"/>
      <c r="AB377" s="6"/>
      <c r="AC377" s="6"/>
      <c r="AD377" s="6"/>
    </row>
    <row r="378" spans="1:30" ht="15" customHeight="1">
      <c r="A378" s="232"/>
      <c r="B378" s="14"/>
      <c r="C378" s="229" t="s">
        <v>5114</v>
      </c>
      <c r="D378" s="469" t="str">
        <f>IF(CNGE_2025_M1_Secc12_Sub1!D97="","",CNGE_2025_M1_Secc12_Sub1!D97)</f>
        <v/>
      </c>
      <c r="E378" s="326"/>
      <c r="F378" s="326"/>
      <c r="G378" s="326"/>
      <c r="H378" s="326"/>
      <c r="I378" s="326"/>
      <c r="J378" s="327"/>
      <c r="K378" s="6"/>
      <c r="L378" s="6"/>
      <c r="M378" s="6"/>
      <c r="N378" s="6"/>
      <c r="O378" s="6"/>
      <c r="P378" s="6"/>
      <c r="Q378" s="6"/>
      <c r="R378" s="6"/>
      <c r="S378" s="6"/>
      <c r="T378" s="6"/>
      <c r="U378" s="6"/>
      <c r="V378" s="6"/>
      <c r="W378" s="6"/>
      <c r="X378" s="6"/>
      <c r="Y378" s="6"/>
      <c r="Z378" s="6"/>
      <c r="AA378" s="6"/>
      <c r="AB378" s="6"/>
      <c r="AC378" s="6"/>
      <c r="AD378" s="6"/>
    </row>
    <row r="379" spans="1:30" ht="15" customHeight="1">
      <c r="A379" s="232"/>
      <c r="B379" s="14"/>
      <c r="C379" s="229" t="s">
        <v>5115</v>
      </c>
      <c r="D379" s="469" t="str">
        <f>IF(CNGE_2025_M1_Secc12_Sub1!D98="","",CNGE_2025_M1_Secc12_Sub1!D98)</f>
        <v/>
      </c>
      <c r="E379" s="326"/>
      <c r="F379" s="326"/>
      <c r="G379" s="326"/>
      <c r="H379" s="326"/>
      <c r="I379" s="326"/>
      <c r="J379" s="327"/>
      <c r="K379" s="6"/>
      <c r="L379" s="6"/>
      <c r="M379" s="6"/>
      <c r="N379" s="6"/>
      <c r="O379" s="6"/>
      <c r="P379" s="6"/>
      <c r="Q379" s="6"/>
      <c r="R379" s="6"/>
      <c r="S379" s="6"/>
      <c r="T379" s="6"/>
      <c r="U379" s="6"/>
      <c r="V379" s="6"/>
      <c r="W379" s="6"/>
      <c r="X379" s="6"/>
      <c r="Y379" s="6"/>
      <c r="Z379" s="6"/>
      <c r="AA379" s="6"/>
      <c r="AB379" s="6"/>
      <c r="AC379" s="6"/>
      <c r="AD379" s="6"/>
    </row>
    <row r="380" spans="1:30" ht="15" customHeight="1">
      <c r="A380" s="232"/>
      <c r="B380" s="14"/>
      <c r="C380" s="229" t="s">
        <v>5116</v>
      </c>
      <c r="D380" s="469" t="str">
        <f>IF(CNGE_2025_M1_Secc12_Sub1!D99="","",CNGE_2025_M1_Secc12_Sub1!D99)</f>
        <v/>
      </c>
      <c r="E380" s="326"/>
      <c r="F380" s="326"/>
      <c r="G380" s="326"/>
      <c r="H380" s="326"/>
      <c r="I380" s="326"/>
      <c r="J380" s="327"/>
      <c r="K380" s="6"/>
      <c r="L380" s="6"/>
      <c r="M380" s="6"/>
      <c r="N380" s="6"/>
      <c r="O380" s="6"/>
      <c r="P380" s="6"/>
      <c r="Q380" s="6"/>
      <c r="R380" s="6"/>
      <c r="S380" s="6"/>
      <c r="T380" s="6"/>
      <c r="U380" s="6"/>
      <c r="V380" s="6"/>
      <c r="W380" s="6"/>
      <c r="X380" s="6"/>
      <c r="Y380" s="6"/>
      <c r="Z380" s="6"/>
      <c r="AA380" s="6"/>
      <c r="AB380" s="6"/>
      <c r="AC380" s="6"/>
      <c r="AD380" s="6"/>
    </row>
    <row r="381" spans="1:30" ht="15" customHeight="1">
      <c r="A381" s="232"/>
      <c r="B381" s="14"/>
      <c r="C381" s="229" t="s">
        <v>5117</v>
      </c>
      <c r="D381" s="469" t="str">
        <f>IF(CNGE_2025_M1_Secc12_Sub1!D100="","",CNGE_2025_M1_Secc12_Sub1!D100)</f>
        <v/>
      </c>
      <c r="E381" s="326"/>
      <c r="F381" s="326"/>
      <c r="G381" s="326"/>
      <c r="H381" s="326"/>
      <c r="I381" s="326"/>
      <c r="J381" s="327"/>
      <c r="K381" s="6"/>
      <c r="L381" s="6"/>
      <c r="M381" s="6"/>
      <c r="N381" s="6"/>
      <c r="O381" s="6"/>
      <c r="P381" s="6"/>
      <c r="Q381" s="6"/>
      <c r="R381" s="6"/>
      <c r="S381" s="6"/>
      <c r="T381" s="6"/>
      <c r="U381" s="6"/>
      <c r="V381" s="6"/>
      <c r="W381" s="6"/>
      <c r="X381" s="6"/>
      <c r="Y381" s="6"/>
      <c r="Z381" s="6"/>
      <c r="AA381" s="6"/>
      <c r="AB381" s="6"/>
      <c r="AC381" s="6"/>
      <c r="AD381" s="6"/>
    </row>
    <row r="382" spans="1:30" ht="15" customHeight="1">
      <c r="A382" s="232"/>
      <c r="B382" s="14"/>
      <c r="C382" s="229" t="s">
        <v>5118</v>
      </c>
      <c r="D382" s="469" t="str">
        <f>IF(CNGE_2025_M1_Secc12_Sub1!D101="","",CNGE_2025_M1_Secc12_Sub1!D101)</f>
        <v/>
      </c>
      <c r="E382" s="326"/>
      <c r="F382" s="326"/>
      <c r="G382" s="326"/>
      <c r="H382" s="326"/>
      <c r="I382" s="326"/>
      <c r="J382" s="327"/>
      <c r="K382" s="6"/>
      <c r="L382" s="6"/>
      <c r="M382" s="6"/>
      <c r="N382" s="6"/>
      <c r="O382" s="6"/>
      <c r="P382" s="6"/>
      <c r="Q382" s="6"/>
      <c r="R382" s="6"/>
      <c r="S382" s="6"/>
      <c r="T382" s="6"/>
      <c r="U382" s="6"/>
      <c r="V382" s="6"/>
      <c r="W382" s="6"/>
      <c r="X382" s="6"/>
      <c r="Y382" s="6"/>
      <c r="Z382" s="6"/>
      <c r="AA382" s="6"/>
      <c r="AB382" s="6"/>
      <c r="AC382" s="6"/>
      <c r="AD382" s="6"/>
    </row>
    <row r="383" spans="1:30" ht="15" customHeight="1">
      <c r="A383" s="232"/>
      <c r="B383" s="14"/>
      <c r="C383" s="229" t="s">
        <v>5119</v>
      </c>
      <c r="D383" s="469" t="str">
        <f>IF(CNGE_2025_M1_Secc12_Sub1!D102="","",CNGE_2025_M1_Secc12_Sub1!D102)</f>
        <v/>
      </c>
      <c r="E383" s="326"/>
      <c r="F383" s="326"/>
      <c r="G383" s="326"/>
      <c r="H383" s="326"/>
      <c r="I383" s="326"/>
      <c r="J383" s="327"/>
      <c r="K383" s="6"/>
      <c r="L383" s="6"/>
      <c r="M383" s="6"/>
      <c r="N383" s="6"/>
      <c r="O383" s="6"/>
      <c r="P383" s="6"/>
      <c r="Q383" s="6"/>
      <c r="R383" s="6"/>
      <c r="S383" s="6"/>
      <c r="T383" s="6"/>
      <c r="U383" s="6"/>
      <c r="V383" s="6"/>
      <c r="W383" s="6"/>
      <c r="X383" s="6"/>
      <c r="Y383" s="6"/>
      <c r="Z383" s="6"/>
      <c r="AA383" s="6"/>
      <c r="AB383" s="6"/>
      <c r="AC383" s="6"/>
      <c r="AD383" s="6"/>
    </row>
    <row r="384" spans="1:30" ht="15" customHeight="1">
      <c r="A384" s="232"/>
      <c r="B384" s="14"/>
      <c r="C384" s="229" t="s">
        <v>5120</v>
      </c>
      <c r="D384" s="469" t="str">
        <f>IF(CNGE_2025_M1_Secc12_Sub1!D103="","",CNGE_2025_M1_Secc12_Sub1!D103)</f>
        <v/>
      </c>
      <c r="E384" s="326"/>
      <c r="F384" s="326"/>
      <c r="G384" s="326"/>
      <c r="H384" s="326"/>
      <c r="I384" s="326"/>
      <c r="J384" s="327"/>
      <c r="K384" s="6"/>
      <c r="L384" s="6"/>
      <c r="M384" s="6"/>
      <c r="N384" s="6"/>
      <c r="O384" s="6"/>
      <c r="P384" s="6"/>
      <c r="Q384" s="6"/>
      <c r="R384" s="6"/>
      <c r="S384" s="6"/>
      <c r="T384" s="6"/>
      <c r="U384" s="6"/>
      <c r="V384" s="6"/>
      <c r="W384" s="6"/>
      <c r="X384" s="6"/>
      <c r="Y384" s="6"/>
      <c r="Z384" s="6"/>
      <c r="AA384" s="6"/>
      <c r="AB384" s="6"/>
      <c r="AC384" s="6"/>
      <c r="AD384" s="6"/>
    </row>
    <row r="385" spans="1:30" ht="15" customHeight="1">
      <c r="A385" s="232"/>
      <c r="B385" s="14"/>
      <c r="C385" s="229" t="s">
        <v>5121</v>
      </c>
      <c r="D385" s="469" t="str">
        <f>IF(CNGE_2025_M1_Secc12_Sub1!D104="","",CNGE_2025_M1_Secc12_Sub1!D104)</f>
        <v/>
      </c>
      <c r="E385" s="326"/>
      <c r="F385" s="326"/>
      <c r="G385" s="326"/>
      <c r="H385" s="326"/>
      <c r="I385" s="326"/>
      <c r="J385" s="327"/>
      <c r="K385" s="6"/>
      <c r="L385" s="6"/>
      <c r="M385" s="6"/>
      <c r="N385" s="6"/>
      <c r="O385" s="6"/>
      <c r="P385" s="6"/>
      <c r="Q385" s="6"/>
      <c r="R385" s="6"/>
      <c r="S385" s="6"/>
      <c r="T385" s="6"/>
      <c r="U385" s="6"/>
      <c r="V385" s="6"/>
      <c r="W385" s="6"/>
      <c r="X385" s="6"/>
      <c r="Y385" s="6"/>
      <c r="Z385" s="6"/>
      <c r="AA385" s="6"/>
      <c r="AB385" s="6"/>
      <c r="AC385" s="6"/>
      <c r="AD385" s="6"/>
    </row>
    <row r="386" spans="1:30" ht="15" customHeight="1">
      <c r="A386" s="232"/>
      <c r="B386" s="14"/>
      <c r="C386" s="229" t="s">
        <v>5122</v>
      </c>
      <c r="D386" s="469" t="str">
        <f>IF(CNGE_2025_M1_Secc12_Sub1!D105="","",CNGE_2025_M1_Secc12_Sub1!D105)</f>
        <v/>
      </c>
      <c r="E386" s="326"/>
      <c r="F386" s="326"/>
      <c r="G386" s="326"/>
      <c r="H386" s="326"/>
      <c r="I386" s="326"/>
      <c r="J386" s="327"/>
      <c r="K386" s="6"/>
      <c r="L386" s="6"/>
      <c r="M386" s="6"/>
      <c r="N386" s="6"/>
      <c r="O386" s="6"/>
      <c r="P386" s="6"/>
      <c r="Q386" s="6"/>
      <c r="R386" s="6"/>
      <c r="S386" s="6"/>
      <c r="T386" s="6"/>
      <c r="U386" s="6"/>
      <c r="V386" s="6"/>
      <c r="W386" s="6"/>
      <c r="X386" s="6"/>
      <c r="Y386" s="6"/>
      <c r="Z386" s="6"/>
      <c r="AA386" s="6"/>
      <c r="AB386" s="6"/>
      <c r="AC386" s="6"/>
      <c r="AD386" s="6"/>
    </row>
    <row r="387" spans="1:30" ht="15" customHeight="1">
      <c r="A387" s="232"/>
      <c r="B387" s="14"/>
      <c r="C387" s="229" t="s">
        <v>5123</v>
      </c>
      <c r="D387" s="469" t="str">
        <f>IF(CNGE_2025_M1_Secc12_Sub1!D106="","",CNGE_2025_M1_Secc12_Sub1!D106)</f>
        <v/>
      </c>
      <c r="E387" s="326"/>
      <c r="F387" s="326"/>
      <c r="G387" s="326"/>
      <c r="H387" s="326"/>
      <c r="I387" s="326"/>
      <c r="J387" s="327"/>
      <c r="K387" s="6"/>
      <c r="L387" s="6"/>
      <c r="M387" s="6"/>
      <c r="N387" s="6"/>
      <c r="O387" s="6"/>
      <c r="P387" s="6"/>
      <c r="Q387" s="6"/>
      <c r="R387" s="6"/>
      <c r="S387" s="6"/>
      <c r="T387" s="6"/>
      <c r="U387" s="6"/>
      <c r="V387" s="6"/>
      <c r="W387" s="6"/>
      <c r="X387" s="6"/>
      <c r="Y387" s="6"/>
      <c r="Z387" s="6"/>
      <c r="AA387" s="6"/>
      <c r="AB387" s="6"/>
      <c r="AC387" s="6"/>
      <c r="AD387" s="6"/>
    </row>
    <row r="388" spans="1:30" ht="15" customHeight="1">
      <c r="A388" s="232"/>
      <c r="B388" s="14"/>
      <c r="C388" s="229" t="s">
        <v>5124</v>
      </c>
      <c r="D388" s="469" t="str">
        <f>IF(CNGE_2025_M1_Secc12_Sub1!D107="","",CNGE_2025_M1_Secc12_Sub1!D107)</f>
        <v/>
      </c>
      <c r="E388" s="326"/>
      <c r="F388" s="326"/>
      <c r="G388" s="326"/>
      <c r="H388" s="326"/>
      <c r="I388" s="326"/>
      <c r="J388" s="327"/>
      <c r="K388" s="6"/>
      <c r="L388" s="6"/>
      <c r="M388" s="6"/>
      <c r="N388" s="6"/>
      <c r="O388" s="6"/>
      <c r="P388" s="6"/>
      <c r="Q388" s="6"/>
      <c r="R388" s="6"/>
      <c r="S388" s="6"/>
      <c r="T388" s="6"/>
      <c r="U388" s="6"/>
      <c r="V388" s="6"/>
      <c r="W388" s="6"/>
      <c r="X388" s="6"/>
      <c r="Y388" s="6"/>
      <c r="Z388" s="6"/>
      <c r="AA388" s="6"/>
      <c r="AB388" s="6"/>
      <c r="AC388" s="6"/>
      <c r="AD388" s="6"/>
    </row>
    <row r="389" spans="1:30" ht="15" customHeight="1">
      <c r="A389" s="232"/>
      <c r="B389" s="14"/>
      <c r="C389" s="229" t="s">
        <v>5125</v>
      </c>
      <c r="D389" s="469" t="str">
        <f>IF(CNGE_2025_M1_Secc12_Sub1!D108="","",CNGE_2025_M1_Secc12_Sub1!D108)</f>
        <v/>
      </c>
      <c r="E389" s="326"/>
      <c r="F389" s="326"/>
      <c r="G389" s="326"/>
      <c r="H389" s="326"/>
      <c r="I389" s="326"/>
      <c r="J389" s="327"/>
      <c r="K389" s="6"/>
      <c r="L389" s="6"/>
      <c r="M389" s="6"/>
      <c r="N389" s="6"/>
      <c r="O389" s="6"/>
      <c r="P389" s="6"/>
      <c r="Q389" s="6"/>
      <c r="R389" s="6"/>
      <c r="S389" s="6"/>
      <c r="T389" s="6"/>
      <c r="U389" s="6"/>
      <c r="V389" s="6"/>
      <c r="W389" s="6"/>
      <c r="X389" s="6"/>
      <c r="Y389" s="6"/>
      <c r="Z389" s="6"/>
      <c r="AA389" s="6"/>
      <c r="AB389" s="6"/>
      <c r="AC389" s="6"/>
      <c r="AD389" s="6"/>
    </row>
    <row r="390" spans="1:30" ht="15" customHeight="1">
      <c r="A390" s="232"/>
      <c r="B390" s="14"/>
      <c r="C390" s="229" t="s">
        <v>5126</v>
      </c>
      <c r="D390" s="469" t="str">
        <f>IF(CNGE_2025_M1_Secc12_Sub1!D109="","",CNGE_2025_M1_Secc12_Sub1!D109)</f>
        <v/>
      </c>
      <c r="E390" s="326"/>
      <c r="F390" s="326"/>
      <c r="G390" s="326"/>
      <c r="H390" s="326"/>
      <c r="I390" s="326"/>
      <c r="J390" s="327"/>
      <c r="K390" s="6"/>
      <c r="L390" s="6"/>
      <c r="M390" s="6"/>
      <c r="N390" s="6"/>
      <c r="O390" s="6"/>
      <c r="P390" s="6"/>
      <c r="Q390" s="6"/>
      <c r="R390" s="6"/>
      <c r="S390" s="6"/>
      <c r="T390" s="6"/>
      <c r="U390" s="6"/>
      <c r="V390" s="6"/>
      <c r="W390" s="6"/>
      <c r="X390" s="6"/>
      <c r="Y390" s="6"/>
      <c r="Z390" s="6"/>
      <c r="AA390" s="6"/>
      <c r="AB390" s="6"/>
      <c r="AC390" s="6"/>
      <c r="AD390" s="6"/>
    </row>
    <row r="391" spans="1:30" ht="15" customHeight="1">
      <c r="A391" s="232"/>
      <c r="B391" s="14"/>
      <c r="C391" s="229" t="s">
        <v>5127</v>
      </c>
      <c r="D391" s="469" t="str">
        <f>IF(CNGE_2025_M1_Secc12_Sub1!D110="","",CNGE_2025_M1_Secc12_Sub1!D110)</f>
        <v/>
      </c>
      <c r="E391" s="326"/>
      <c r="F391" s="326"/>
      <c r="G391" s="326"/>
      <c r="H391" s="326"/>
      <c r="I391" s="326"/>
      <c r="J391" s="327"/>
      <c r="K391" s="6"/>
      <c r="L391" s="6"/>
      <c r="M391" s="6"/>
      <c r="N391" s="6"/>
      <c r="O391" s="6"/>
      <c r="P391" s="6"/>
      <c r="Q391" s="6"/>
      <c r="R391" s="6"/>
      <c r="S391" s="6"/>
      <c r="T391" s="6"/>
      <c r="U391" s="6"/>
      <c r="V391" s="6"/>
      <c r="W391" s="6"/>
      <c r="X391" s="6"/>
      <c r="Y391" s="6"/>
      <c r="Z391" s="6"/>
      <c r="AA391" s="6"/>
      <c r="AB391" s="6"/>
      <c r="AC391" s="6"/>
      <c r="AD391" s="6"/>
    </row>
    <row r="392" spans="1:30" ht="15" customHeight="1">
      <c r="A392" s="232"/>
      <c r="B392" s="14"/>
      <c r="C392" s="229" t="s">
        <v>5128</v>
      </c>
      <c r="D392" s="469" t="str">
        <f>IF(CNGE_2025_M1_Secc12_Sub1!D111="","",CNGE_2025_M1_Secc12_Sub1!D111)</f>
        <v/>
      </c>
      <c r="E392" s="326"/>
      <c r="F392" s="326"/>
      <c r="G392" s="326"/>
      <c r="H392" s="326"/>
      <c r="I392" s="326"/>
      <c r="J392" s="327"/>
      <c r="K392" s="6"/>
      <c r="L392" s="6"/>
      <c r="M392" s="6"/>
      <c r="N392" s="6"/>
      <c r="O392" s="6"/>
      <c r="P392" s="6"/>
      <c r="Q392" s="6"/>
      <c r="R392" s="6"/>
      <c r="S392" s="6"/>
      <c r="T392" s="6"/>
      <c r="U392" s="6"/>
      <c r="V392" s="6"/>
      <c r="W392" s="6"/>
      <c r="X392" s="6"/>
      <c r="Y392" s="6"/>
      <c r="Z392" s="6"/>
      <c r="AA392" s="6"/>
      <c r="AB392" s="6"/>
      <c r="AC392" s="6"/>
      <c r="AD392" s="6"/>
    </row>
    <row r="393" spans="1:30" ht="15" customHeight="1">
      <c r="A393" s="232"/>
      <c r="B393" s="14"/>
      <c r="C393" s="229" t="s">
        <v>5129</v>
      </c>
      <c r="D393" s="469" t="str">
        <f>IF(CNGE_2025_M1_Secc12_Sub1!D112="","",CNGE_2025_M1_Secc12_Sub1!D112)</f>
        <v/>
      </c>
      <c r="E393" s="326"/>
      <c r="F393" s="326"/>
      <c r="G393" s="326"/>
      <c r="H393" s="326"/>
      <c r="I393" s="326"/>
      <c r="J393" s="327"/>
      <c r="K393" s="6"/>
      <c r="L393" s="6"/>
      <c r="M393" s="6"/>
      <c r="N393" s="6"/>
      <c r="O393" s="6"/>
      <c r="P393" s="6"/>
      <c r="Q393" s="6"/>
      <c r="R393" s="6"/>
      <c r="S393" s="6"/>
      <c r="T393" s="6"/>
      <c r="U393" s="6"/>
      <c r="V393" s="6"/>
      <c r="W393" s="6"/>
      <c r="X393" s="6"/>
      <c r="Y393" s="6"/>
      <c r="Z393" s="6"/>
      <c r="AA393" s="6"/>
      <c r="AB393" s="6"/>
      <c r="AC393" s="6"/>
      <c r="AD393" s="6"/>
    </row>
    <row r="394" spans="1:30" ht="15" customHeight="1">
      <c r="A394" s="232"/>
      <c r="B394" s="14"/>
      <c r="C394" s="229" t="s">
        <v>5130</v>
      </c>
      <c r="D394" s="469" t="str">
        <f>IF(CNGE_2025_M1_Secc12_Sub1!D113="","",CNGE_2025_M1_Secc12_Sub1!D113)</f>
        <v/>
      </c>
      <c r="E394" s="326"/>
      <c r="F394" s="326"/>
      <c r="G394" s="326"/>
      <c r="H394" s="326"/>
      <c r="I394" s="326"/>
      <c r="J394" s="327"/>
      <c r="K394" s="6"/>
      <c r="L394" s="6"/>
      <c r="M394" s="6"/>
      <c r="N394" s="6"/>
      <c r="O394" s="6"/>
      <c r="P394" s="6"/>
      <c r="Q394" s="6"/>
      <c r="R394" s="6"/>
      <c r="S394" s="6"/>
      <c r="T394" s="6"/>
      <c r="U394" s="6"/>
      <c r="V394" s="6"/>
      <c r="W394" s="6"/>
      <c r="X394" s="6"/>
      <c r="Y394" s="6"/>
      <c r="Z394" s="6"/>
      <c r="AA394" s="6"/>
      <c r="AB394" s="6"/>
      <c r="AC394" s="6"/>
      <c r="AD394" s="6"/>
    </row>
    <row r="395" spans="1:30" ht="15" customHeight="1">
      <c r="A395" s="232"/>
      <c r="B395" s="14"/>
      <c r="C395" s="229" t="s">
        <v>5131</v>
      </c>
      <c r="D395" s="469" t="str">
        <f>IF(CNGE_2025_M1_Secc12_Sub1!D114="","",CNGE_2025_M1_Secc12_Sub1!D114)</f>
        <v/>
      </c>
      <c r="E395" s="326"/>
      <c r="F395" s="326"/>
      <c r="G395" s="326"/>
      <c r="H395" s="326"/>
      <c r="I395" s="326"/>
      <c r="J395" s="327"/>
      <c r="K395" s="6"/>
      <c r="L395" s="6"/>
      <c r="M395" s="6"/>
      <c r="N395" s="6"/>
      <c r="O395" s="6"/>
      <c r="P395" s="6"/>
      <c r="Q395" s="6"/>
      <c r="R395" s="6"/>
      <c r="S395" s="6"/>
      <c r="T395" s="6"/>
      <c r="U395" s="6"/>
      <c r="V395" s="6"/>
      <c r="W395" s="6"/>
      <c r="X395" s="6"/>
      <c r="Y395" s="6"/>
      <c r="Z395" s="6"/>
      <c r="AA395" s="6"/>
      <c r="AB395" s="6"/>
      <c r="AC395" s="6"/>
      <c r="AD395" s="6"/>
    </row>
    <row r="396" spans="1:30" ht="15" customHeight="1">
      <c r="A396" s="232"/>
      <c r="B396" s="14"/>
      <c r="C396" s="229" t="s">
        <v>5132</v>
      </c>
      <c r="D396" s="469" t="str">
        <f>IF(CNGE_2025_M1_Secc12_Sub1!D115="","",CNGE_2025_M1_Secc12_Sub1!D115)</f>
        <v/>
      </c>
      <c r="E396" s="326"/>
      <c r="F396" s="326"/>
      <c r="G396" s="326"/>
      <c r="H396" s="326"/>
      <c r="I396" s="326"/>
      <c r="J396" s="327"/>
      <c r="K396" s="6"/>
      <c r="L396" s="6"/>
      <c r="M396" s="6"/>
      <c r="N396" s="6"/>
      <c r="O396" s="6"/>
      <c r="P396" s="6"/>
      <c r="Q396" s="6"/>
      <c r="R396" s="6"/>
      <c r="S396" s="6"/>
      <c r="T396" s="6"/>
      <c r="U396" s="6"/>
      <c r="V396" s="6"/>
      <c r="W396" s="6"/>
      <c r="X396" s="6"/>
      <c r="Y396" s="6"/>
      <c r="Z396" s="6"/>
      <c r="AA396" s="6"/>
      <c r="AB396" s="6"/>
      <c r="AC396" s="6"/>
      <c r="AD396" s="6"/>
    </row>
    <row r="397" spans="1:30" ht="15" customHeight="1">
      <c r="A397" s="232"/>
      <c r="B397" s="14"/>
      <c r="C397" s="229" t="s">
        <v>5133</v>
      </c>
      <c r="D397" s="469" t="str">
        <f>IF(CNGE_2025_M1_Secc12_Sub1!D116="","",CNGE_2025_M1_Secc12_Sub1!D116)</f>
        <v/>
      </c>
      <c r="E397" s="326"/>
      <c r="F397" s="326"/>
      <c r="G397" s="326"/>
      <c r="H397" s="326"/>
      <c r="I397" s="326"/>
      <c r="J397" s="327"/>
      <c r="K397" s="6"/>
      <c r="L397" s="6"/>
      <c r="M397" s="6"/>
      <c r="N397" s="6"/>
      <c r="O397" s="6"/>
      <c r="P397" s="6"/>
      <c r="Q397" s="6"/>
      <c r="R397" s="6"/>
      <c r="S397" s="6"/>
      <c r="T397" s="6"/>
      <c r="U397" s="6"/>
      <c r="V397" s="6"/>
      <c r="W397" s="6"/>
      <c r="X397" s="6"/>
      <c r="Y397" s="6"/>
      <c r="Z397" s="6"/>
      <c r="AA397" s="6"/>
      <c r="AB397" s="6"/>
      <c r="AC397" s="6"/>
      <c r="AD397" s="6"/>
    </row>
    <row r="398" spans="1:30" ht="15" customHeight="1">
      <c r="A398" s="232"/>
      <c r="B398" s="14"/>
      <c r="C398" s="229" t="s">
        <v>5134</v>
      </c>
      <c r="D398" s="469" t="str">
        <f>IF(CNGE_2025_M1_Secc12_Sub1!D117="","",CNGE_2025_M1_Secc12_Sub1!D117)</f>
        <v/>
      </c>
      <c r="E398" s="326"/>
      <c r="F398" s="326"/>
      <c r="G398" s="326"/>
      <c r="H398" s="326"/>
      <c r="I398" s="326"/>
      <c r="J398" s="327"/>
      <c r="K398" s="6"/>
      <c r="L398" s="6"/>
      <c r="M398" s="6"/>
      <c r="N398" s="6"/>
      <c r="O398" s="6"/>
      <c r="P398" s="6"/>
      <c r="Q398" s="6"/>
      <c r="R398" s="6"/>
      <c r="S398" s="6"/>
      <c r="T398" s="6"/>
      <c r="U398" s="6"/>
      <c r="V398" s="6"/>
      <c r="W398" s="6"/>
      <c r="X398" s="6"/>
      <c r="Y398" s="6"/>
      <c r="Z398" s="6"/>
      <c r="AA398" s="6"/>
      <c r="AB398" s="6"/>
      <c r="AC398" s="6"/>
      <c r="AD398" s="6"/>
    </row>
    <row r="399" spans="1:30" ht="15" customHeight="1">
      <c r="A399" s="232"/>
      <c r="B399" s="14"/>
      <c r="C399" s="229" t="s">
        <v>5135</v>
      </c>
      <c r="D399" s="469" t="str">
        <f>IF(CNGE_2025_M1_Secc12_Sub1!D118="","",CNGE_2025_M1_Secc12_Sub1!D118)</f>
        <v/>
      </c>
      <c r="E399" s="326"/>
      <c r="F399" s="326"/>
      <c r="G399" s="326"/>
      <c r="H399" s="326"/>
      <c r="I399" s="326"/>
      <c r="J399" s="327"/>
      <c r="K399" s="6"/>
      <c r="L399" s="6"/>
      <c r="M399" s="6"/>
      <c r="N399" s="6"/>
      <c r="O399" s="6"/>
      <c r="P399" s="6"/>
      <c r="Q399" s="6"/>
      <c r="R399" s="6"/>
      <c r="S399" s="6"/>
      <c r="T399" s="6"/>
      <c r="U399" s="6"/>
      <c r="V399" s="6"/>
      <c r="W399" s="6"/>
      <c r="X399" s="6"/>
      <c r="Y399" s="6"/>
      <c r="Z399" s="6"/>
      <c r="AA399" s="6"/>
      <c r="AB399" s="6"/>
      <c r="AC399" s="6"/>
      <c r="AD399" s="6"/>
    </row>
    <row r="400" spans="1:30" ht="15" customHeight="1">
      <c r="A400" s="232"/>
      <c r="B400" s="14"/>
      <c r="C400" s="229" t="s">
        <v>5136</v>
      </c>
      <c r="D400" s="469" t="str">
        <f>IF(CNGE_2025_M1_Secc12_Sub1!D119="","",CNGE_2025_M1_Secc12_Sub1!D119)</f>
        <v/>
      </c>
      <c r="E400" s="326"/>
      <c r="F400" s="326"/>
      <c r="G400" s="326"/>
      <c r="H400" s="326"/>
      <c r="I400" s="326"/>
      <c r="J400" s="327"/>
      <c r="K400" s="6"/>
      <c r="L400" s="6"/>
      <c r="M400" s="6"/>
      <c r="N400" s="6"/>
      <c r="O400" s="6"/>
      <c r="P400" s="6"/>
      <c r="Q400" s="6"/>
      <c r="R400" s="6"/>
      <c r="S400" s="6"/>
      <c r="T400" s="6"/>
      <c r="U400" s="6"/>
      <c r="V400" s="6"/>
      <c r="W400" s="6"/>
      <c r="X400" s="6"/>
      <c r="Y400" s="6"/>
      <c r="Z400" s="6"/>
      <c r="AA400" s="6"/>
      <c r="AB400" s="6"/>
      <c r="AC400" s="6"/>
      <c r="AD400" s="6"/>
    </row>
    <row r="401" spans="1:30" ht="15" customHeight="1">
      <c r="A401" s="232"/>
      <c r="B401" s="14"/>
      <c r="C401" s="229" t="s">
        <v>5137</v>
      </c>
      <c r="D401" s="469" t="str">
        <f>IF(CNGE_2025_M1_Secc12_Sub1!D120="","",CNGE_2025_M1_Secc12_Sub1!D120)</f>
        <v/>
      </c>
      <c r="E401" s="326"/>
      <c r="F401" s="326"/>
      <c r="G401" s="326"/>
      <c r="H401" s="326"/>
      <c r="I401" s="326"/>
      <c r="J401" s="327"/>
      <c r="K401" s="6"/>
      <c r="L401" s="6"/>
      <c r="M401" s="6"/>
      <c r="N401" s="6"/>
      <c r="O401" s="6"/>
      <c r="P401" s="6"/>
      <c r="Q401" s="6"/>
      <c r="R401" s="6"/>
      <c r="S401" s="6"/>
      <c r="T401" s="6"/>
      <c r="U401" s="6"/>
      <c r="V401" s="6"/>
      <c r="W401" s="6"/>
      <c r="X401" s="6"/>
      <c r="Y401" s="6"/>
      <c r="Z401" s="6"/>
      <c r="AA401" s="6"/>
      <c r="AB401" s="6"/>
      <c r="AC401" s="6"/>
      <c r="AD401" s="6"/>
    </row>
    <row r="402" spans="1:30" ht="15" customHeight="1">
      <c r="A402" s="232"/>
      <c r="B402" s="14"/>
      <c r="C402" s="229" t="s">
        <v>5138</v>
      </c>
      <c r="D402" s="469" t="str">
        <f>IF(CNGE_2025_M1_Secc12_Sub1!D121="","",CNGE_2025_M1_Secc12_Sub1!D121)</f>
        <v/>
      </c>
      <c r="E402" s="326"/>
      <c r="F402" s="326"/>
      <c r="G402" s="326"/>
      <c r="H402" s="326"/>
      <c r="I402" s="326"/>
      <c r="J402" s="327"/>
      <c r="K402" s="6"/>
      <c r="L402" s="6"/>
      <c r="M402" s="6"/>
      <c r="N402" s="6"/>
      <c r="O402" s="6"/>
      <c r="P402" s="6"/>
      <c r="Q402" s="6"/>
      <c r="R402" s="6"/>
      <c r="S402" s="6"/>
      <c r="T402" s="6"/>
      <c r="U402" s="6"/>
      <c r="V402" s="6"/>
      <c r="W402" s="6"/>
      <c r="X402" s="6"/>
      <c r="Y402" s="6"/>
      <c r="Z402" s="6"/>
      <c r="AA402" s="6"/>
      <c r="AB402" s="6"/>
      <c r="AC402" s="6"/>
      <c r="AD402" s="6"/>
    </row>
    <row r="403" spans="1:30" ht="15" customHeight="1">
      <c r="A403" s="232"/>
      <c r="B403" s="14"/>
      <c r="C403" s="229" t="s">
        <v>5139</v>
      </c>
      <c r="D403" s="469" t="str">
        <f>IF(CNGE_2025_M1_Secc12_Sub1!D122="","",CNGE_2025_M1_Secc12_Sub1!D122)</f>
        <v/>
      </c>
      <c r="E403" s="326"/>
      <c r="F403" s="326"/>
      <c r="G403" s="326"/>
      <c r="H403" s="326"/>
      <c r="I403" s="326"/>
      <c r="J403" s="327"/>
      <c r="K403" s="6"/>
      <c r="L403" s="6"/>
      <c r="M403" s="6"/>
      <c r="N403" s="6"/>
      <c r="O403" s="6"/>
      <c r="P403" s="6"/>
      <c r="Q403" s="6"/>
      <c r="R403" s="6"/>
      <c r="S403" s="6"/>
      <c r="T403" s="6"/>
      <c r="U403" s="6"/>
      <c r="V403" s="6"/>
      <c r="W403" s="6"/>
      <c r="X403" s="6"/>
      <c r="Y403" s="6"/>
      <c r="Z403" s="6"/>
      <c r="AA403" s="6"/>
      <c r="AB403" s="6"/>
      <c r="AC403" s="6"/>
      <c r="AD403" s="6"/>
    </row>
    <row r="404" spans="1:30" ht="15" customHeight="1">
      <c r="A404" s="232"/>
      <c r="B404" s="14"/>
      <c r="C404" s="229" t="s">
        <v>5140</v>
      </c>
      <c r="D404" s="469" t="str">
        <f>IF(CNGE_2025_M1_Secc12_Sub1!D123="","",CNGE_2025_M1_Secc12_Sub1!D123)</f>
        <v/>
      </c>
      <c r="E404" s="326"/>
      <c r="F404" s="326"/>
      <c r="G404" s="326"/>
      <c r="H404" s="326"/>
      <c r="I404" s="326"/>
      <c r="J404" s="327"/>
      <c r="K404" s="6"/>
      <c r="L404" s="6"/>
      <c r="M404" s="6"/>
      <c r="N404" s="6"/>
      <c r="O404" s="6"/>
      <c r="P404" s="6"/>
      <c r="Q404" s="6"/>
      <c r="R404" s="6"/>
      <c r="S404" s="6"/>
      <c r="T404" s="6"/>
      <c r="U404" s="6"/>
      <c r="V404" s="6"/>
      <c r="W404" s="6"/>
      <c r="X404" s="6"/>
      <c r="Y404" s="6"/>
      <c r="Z404" s="6"/>
      <c r="AA404" s="6"/>
      <c r="AB404" s="6"/>
      <c r="AC404" s="6"/>
      <c r="AD404" s="6"/>
    </row>
    <row r="405" spans="1:30" ht="15" customHeight="1">
      <c r="A405" s="232"/>
      <c r="B405" s="14"/>
      <c r="C405" s="229" t="s">
        <v>5141</v>
      </c>
      <c r="D405" s="469" t="str">
        <f>IF(CNGE_2025_M1_Secc12_Sub1!D124="","",CNGE_2025_M1_Secc12_Sub1!D124)</f>
        <v/>
      </c>
      <c r="E405" s="326"/>
      <c r="F405" s="326"/>
      <c r="G405" s="326"/>
      <c r="H405" s="326"/>
      <c r="I405" s="326"/>
      <c r="J405" s="327"/>
      <c r="K405" s="6"/>
      <c r="L405" s="6"/>
      <c r="M405" s="6"/>
      <c r="N405" s="6"/>
      <c r="O405" s="6"/>
      <c r="P405" s="6"/>
      <c r="Q405" s="6"/>
      <c r="R405" s="6"/>
      <c r="S405" s="6"/>
      <c r="T405" s="6"/>
      <c r="U405" s="6"/>
      <c r="V405" s="6"/>
      <c r="W405" s="6"/>
      <c r="X405" s="6"/>
      <c r="Y405" s="6"/>
      <c r="Z405" s="6"/>
      <c r="AA405" s="6"/>
      <c r="AB405" s="6"/>
      <c r="AC405" s="6"/>
      <c r="AD405" s="6"/>
    </row>
    <row r="406" spans="1:30" ht="15" customHeight="1">
      <c r="A406" s="232"/>
      <c r="B406" s="14"/>
      <c r="C406" s="229" t="s">
        <v>5142</v>
      </c>
      <c r="D406" s="469" t="str">
        <f>IF(CNGE_2025_M1_Secc12_Sub1!D125="","",CNGE_2025_M1_Secc12_Sub1!D125)</f>
        <v/>
      </c>
      <c r="E406" s="326"/>
      <c r="F406" s="326"/>
      <c r="G406" s="326"/>
      <c r="H406" s="326"/>
      <c r="I406" s="326"/>
      <c r="J406" s="327"/>
      <c r="K406" s="6"/>
      <c r="L406" s="6"/>
      <c r="M406" s="6"/>
      <c r="N406" s="6"/>
      <c r="O406" s="6"/>
      <c r="P406" s="6"/>
      <c r="Q406" s="6"/>
      <c r="R406" s="6"/>
      <c r="S406" s="6"/>
      <c r="T406" s="6"/>
      <c r="U406" s="6"/>
      <c r="V406" s="6"/>
      <c r="W406" s="6"/>
      <c r="X406" s="6"/>
      <c r="Y406" s="6"/>
      <c r="Z406" s="6"/>
      <c r="AA406" s="6"/>
      <c r="AB406" s="6"/>
      <c r="AC406" s="6"/>
      <c r="AD406" s="6"/>
    </row>
    <row r="407" spans="1:30" ht="15" customHeight="1">
      <c r="A407" s="232"/>
      <c r="B407" s="14"/>
      <c r="C407" s="229" t="s">
        <v>5143</v>
      </c>
      <c r="D407" s="469" t="str">
        <f>IF(CNGE_2025_M1_Secc12_Sub1!D126="","",CNGE_2025_M1_Secc12_Sub1!D126)</f>
        <v/>
      </c>
      <c r="E407" s="326"/>
      <c r="F407" s="326"/>
      <c r="G407" s="326"/>
      <c r="H407" s="326"/>
      <c r="I407" s="326"/>
      <c r="J407" s="327"/>
      <c r="K407" s="6"/>
      <c r="L407" s="6"/>
      <c r="M407" s="6"/>
      <c r="N407" s="6"/>
      <c r="O407" s="6"/>
      <c r="P407" s="6"/>
      <c r="Q407" s="6"/>
      <c r="R407" s="6"/>
      <c r="S407" s="6"/>
      <c r="T407" s="6"/>
      <c r="U407" s="6"/>
      <c r="V407" s="6"/>
      <c r="W407" s="6"/>
      <c r="X407" s="6"/>
      <c r="Y407" s="6"/>
      <c r="Z407" s="6"/>
      <c r="AA407" s="6"/>
      <c r="AB407" s="6"/>
      <c r="AC407" s="6"/>
      <c r="AD407" s="6"/>
    </row>
    <row r="408" spans="1:30" ht="15" customHeight="1">
      <c r="A408" s="232"/>
      <c r="B408" s="14"/>
      <c r="C408" s="229" t="s">
        <v>5144</v>
      </c>
      <c r="D408" s="469" t="str">
        <f>IF(CNGE_2025_M1_Secc12_Sub1!D127="","",CNGE_2025_M1_Secc12_Sub1!D127)</f>
        <v/>
      </c>
      <c r="E408" s="326"/>
      <c r="F408" s="326"/>
      <c r="G408" s="326"/>
      <c r="H408" s="326"/>
      <c r="I408" s="326"/>
      <c r="J408" s="327"/>
      <c r="K408" s="6"/>
      <c r="L408" s="6"/>
      <c r="M408" s="6"/>
      <c r="N408" s="6"/>
      <c r="O408" s="6"/>
      <c r="P408" s="6"/>
      <c r="Q408" s="6"/>
      <c r="R408" s="6"/>
      <c r="S408" s="6"/>
      <c r="T408" s="6"/>
      <c r="U408" s="6"/>
      <c r="V408" s="6"/>
      <c r="W408" s="6"/>
      <c r="X408" s="6"/>
      <c r="Y408" s="6"/>
      <c r="Z408" s="6"/>
      <c r="AA408" s="6"/>
      <c r="AB408" s="6"/>
      <c r="AC408" s="6"/>
      <c r="AD408" s="6"/>
    </row>
    <row r="409" spans="1:30" ht="15" customHeight="1">
      <c r="A409" s="232"/>
      <c r="B409" s="14"/>
      <c r="C409" s="229" t="s">
        <v>5145</v>
      </c>
      <c r="D409" s="469" t="str">
        <f>IF(CNGE_2025_M1_Secc12_Sub1!D128="","",CNGE_2025_M1_Secc12_Sub1!D128)</f>
        <v/>
      </c>
      <c r="E409" s="326"/>
      <c r="F409" s="326"/>
      <c r="G409" s="326"/>
      <c r="H409" s="326"/>
      <c r="I409" s="326"/>
      <c r="J409" s="327"/>
      <c r="K409" s="6"/>
      <c r="L409" s="6"/>
      <c r="M409" s="6"/>
      <c r="N409" s="6"/>
      <c r="O409" s="6"/>
      <c r="P409" s="6"/>
      <c r="Q409" s="6"/>
      <c r="R409" s="6"/>
      <c r="S409" s="6"/>
      <c r="T409" s="6"/>
      <c r="U409" s="6"/>
      <c r="V409" s="6"/>
      <c r="W409" s="6"/>
      <c r="X409" s="6"/>
      <c r="Y409" s="6"/>
      <c r="Z409" s="6"/>
      <c r="AA409" s="6"/>
      <c r="AB409" s="6"/>
      <c r="AC409" s="6"/>
      <c r="AD409" s="6"/>
    </row>
    <row r="410" spans="1:30" ht="15" customHeight="1">
      <c r="A410" s="232"/>
      <c r="B410" s="14"/>
      <c r="C410" s="213" t="s">
        <v>5146</v>
      </c>
      <c r="D410" s="469" t="str">
        <f>IF(CNGE_2025_M1_Secc12_Sub1!D129="","",CNGE_2025_M1_Secc12_Sub1!D129)</f>
        <v/>
      </c>
      <c r="E410" s="326"/>
      <c r="F410" s="326"/>
      <c r="G410" s="326"/>
      <c r="H410" s="326"/>
      <c r="I410" s="326"/>
      <c r="J410" s="327"/>
      <c r="K410" s="6"/>
      <c r="L410" s="6"/>
      <c r="M410" s="6"/>
      <c r="N410" s="6"/>
      <c r="O410" s="6"/>
      <c r="P410" s="6"/>
      <c r="Q410" s="6"/>
      <c r="R410" s="6"/>
      <c r="S410" s="6"/>
      <c r="T410" s="6"/>
      <c r="U410" s="6"/>
      <c r="V410" s="6"/>
      <c r="W410" s="6"/>
      <c r="X410" s="6"/>
      <c r="Y410" s="6"/>
      <c r="Z410" s="6"/>
      <c r="AA410" s="6"/>
      <c r="AB410" s="6"/>
      <c r="AC410" s="6"/>
      <c r="AD410" s="6"/>
    </row>
    <row r="411" spans="1:30" ht="15" customHeight="1">
      <c r="A411" s="232"/>
      <c r="B411" s="14"/>
      <c r="C411" s="213" t="s">
        <v>5147</v>
      </c>
      <c r="D411" s="469" t="str">
        <f>IF(CNGE_2025_M1_Secc12_Sub1!D130="","",CNGE_2025_M1_Secc12_Sub1!D130)</f>
        <v/>
      </c>
      <c r="E411" s="326"/>
      <c r="F411" s="326"/>
      <c r="G411" s="326"/>
      <c r="H411" s="326"/>
      <c r="I411" s="326"/>
      <c r="J411" s="327"/>
      <c r="K411" s="6"/>
      <c r="L411" s="6"/>
      <c r="M411" s="6"/>
      <c r="N411" s="6"/>
      <c r="O411" s="6"/>
      <c r="P411" s="6"/>
      <c r="Q411" s="6"/>
      <c r="R411" s="6"/>
      <c r="S411" s="6"/>
      <c r="T411" s="6"/>
      <c r="U411" s="6"/>
      <c r="V411" s="6"/>
      <c r="W411" s="6"/>
      <c r="X411" s="6"/>
      <c r="Y411" s="6"/>
      <c r="Z411" s="6"/>
      <c r="AA411" s="6"/>
      <c r="AB411" s="6"/>
      <c r="AC411" s="6"/>
      <c r="AD411" s="6"/>
    </row>
    <row r="412" spans="1:30" ht="15" customHeight="1">
      <c r="A412" s="232"/>
      <c r="B412" s="14"/>
      <c r="C412" s="213" t="s">
        <v>5148</v>
      </c>
      <c r="D412" s="469" t="str">
        <f>IF(CNGE_2025_M1_Secc12_Sub1!D131="","",CNGE_2025_M1_Secc12_Sub1!D131)</f>
        <v/>
      </c>
      <c r="E412" s="326"/>
      <c r="F412" s="326"/>
      <c r="G412" s="326"/>
      <c r="H412" s="326"/>
      <c r="I412" s="326"/>
      <c r="J412" s="327"/>
      <c r="K412" s="6"/>
      <c r="L412" s="6"/>
      <c r="M412" s="6"/>
      <c r="N412" s="6"/>
      <c r="O412" s="6"/>
      <c r="P412" s="6"/>
      <c r="Q412" s="6"/>
      <c r="R412" s="6"/>
      <c r="S412" s="6"/>
      <c r="T412" s="6"/>
      <c r="U412" s="6"/>
      <c r="V412" s="6"/>
      <c r="W412" s="6"/>
      <c r="X412" s="6"/>
      <c r="Y412" s="6"/>
      <c r="Z412" s="6"/>
      <c r="AA412" s="6"/>
      <c r="AB412" s="6"/>
      <c r="AC412" s="6"/>
      <c r="AD412" s="6"/>
    </row>
    <row r="413" spans="1:30" ht="15" customHeight="1">
      <c r="A413" s="232"/>
      <c r="B413" s="14"/>
      <c r="C413" s="213" t="s">
        <v>5149</v>
      </c>
      <c r="D413" s="469" t="str">
        <f>IF(CNGE_2025_M1_Secc12_Sub1!D132="","",CNGE_2025_M1_Secc12_Sub1!D132)</f>
        <v/>
      </c>
      <c r="E413" s="326"/>
      <c r="F413" s="326"/>
      <c r="G413" s="326"/>
      <c r="H413" s="326"/>
      <c r="I413" s="326"/>
      <c r="J413" s="327"/>
      <c r="K413" s="6"/>
      <c r="L413" s="6"/>
      <c r="M413" s="6"/>
      <c r="N413" s="6"/>
      <c r="O413" s="6"/>
      <c r="P413" s="6"/>
      <c r="Q413" s="6"/>
      <c r="R413" s="6"/>
      <c r="S413" s="6"/>
      <c r="T413" s="6"/>
      <c r="U413" s="6"/>
      <c r="V413" s="6"/>
      <c r="W413" s="6"/>
      <c r="X413" s="6"/>
      <c r="Y413" s="6"/>
      <c r="Z413" s="6"/>
      <c r="AA413" s="6"/>
      <c r="AB413" s="6"/>
      <c r="AC413" s="6"/>
      <c r="AD413" s="6"/>
    </row>
    <row r="414" spans="1:30" ht="15" customHeight="1">
      <c r="A414" s="232"/>
      <c r="B414" s="14"/>
      <c r="C414" s="213" t="s">
        <v>5150</v>
      </c>
      <c r="D414" s="469" t="str">
        <f>IF(CNGE_2025_M1_Secc12_Sub1!D133="","",CNGE_2025_M1_Secc12_Sub1!D133)</f>
        <v/>
      </c>
      <c r="E414" s="326"/>
      <c r="F414" s="326"/>
      <c r="G414" s="326"/>
      <c r="H414" s="326"/>
      <c r="I414" s="326"/>
      <c r="J414" s="327"/>
      <c r="K414" s="6"/>
      <c r="L414" s="6"/>
      <c r="M414" s="6"/>
      <c r="N414" s="6"/>
      <c r="O414" s="6"/>
      <c r="P414" s="6"/>
      <c r="Q414" s="6"/>
      <c r="R414" s="6"/>
      <c r="S414" s="6"/>
      <c r="T414" s="6"/>
      <c r="U414" s="6"/>
      <c r="V414" s="6"/>
      <c r="W414" s="6"/>
      <c r="X414" s="6"/>
      <c r="Y414" s="6"/>
      <c r="Z414" s="6"/>
      <c r="AA414" s="6"/>
      <c r="AB414" s="6"/>
      <c r="AC414" s="6"/>
      <c r="AD414" s="6"/>
    </row>
    <row r="415" spans="1:30" ht="15" customHeight="1">
      <c r="A415" s="232"/>
      <c r="B415" s="14"/>
      <c r="C415" s="213" t="s">
        <v>5151</v>
      </c>
      <c r="D415" s="469" t="str">
        <f>IF(CNGE_2025_M1_Secc12_Sub1!D134="","",CNGE_2025_M1_Secc12_Sub1!D134)</f>
        <v/>
      </c>
      <c r="E415" s="326"/>
      <c r="F415" s="326"/>
      <c r="G415" s="326"/>
      <c r="H415" s="326"/>
      <c r="I415" s="326"/>
      <c r="J415" s="327"/>
      <c r="K415" s="6"/>
      <c r="L415" s="6"/>
      <c r="M415" s="6"/>
      <c r="N415" s="6"/>
      <c r="O415" s="6"/>
      <c r="P415" s="6"/>
      <c r="Q415" s="6"/>
      <c r="R415" s="6"/>
      <c r="S415" s="6"/>
      <c r="T415" s="6"/>
      <c r="U415" s="6"/>
      <c r="V415" s="6"/>
      <c r="W415" s="6"/>
      <c r="X415" s="6"/>
      <c r="Y415" s="6"/>
      <c r="Z415" s="6"/>
      <c r="AA415" s="6"/>
      <c r="AB415" s="6"/>
      <c r="AC415" s="6"/>
      <c r="AD415" s="6"/>
    </row>
    <row r="416" spans="1:30" ht="15" customHeight="1">
      <c r="A416" s="232"/>
      <c r="B416" s="14"/>
      <c r="C416" s="213" t="s">
        <v>5152</v>
      </c>
      <c r="D416" s="469" t="str">
        <f>IF(CNGE_2025_M1_Secc12_Sub1!D135="","",CNGE_2025_M1_Secc12_Sub1!D135)</f>
        <v/>
      </c>
      <c r="E416" s="326"/>
      <c r="F416" s="326"/>
      <c r="G416" s="326"/>
      <c r="H416" s="326"/>
      <c r="I416" s="326"/>
      <c r="J416" s="327"/>
      <c r="K416" s="6"/>
      <c r="L416" s="6"/>
      <c r="M416" s="6"/>
      <c r="N416" s="6"/>
      <c r="O416" s="6"/>
      <c r="P416" s="6"/>
      <c r="Q416" s="6"/>
      <c r="R416" s="6"/>
      <c r="S416" s="6"/>
      <c r="T416" s="6"/>
      <c r="U416" s="6"/>
      <c r="V416" s="6"/>
      <c r="W416" s="6"/>
      <c r="X416" s="6"/>
      <c r="Y416" s="6"/>
      <c r="Z416" s="6"/>
      <c r="AA416" s="6"/>
      <c r="AB416" s="6"/>
      <c r="AC416" s="6"/>
      <c r="AD416" s="6"/>
    </row>
    <row r="417" spans="1:30" ht="15" customHeight="1">
      <c r="A417" s="232"/>
      <c r="B417" s="14"/>
      <c r="C417" s="213" t="s">
        <v>5153</v>
      </c>
      <c r="D417" s="469" t="str">
        <f>IF(CNGE_2025_M1_Secc12_Sub1!D136="","",CNGE_2025_M1_Secc12_Sub1!D136)</f>
        <v/>
      </c>
      <c r="E417" s="326"/>
      <c r="F417" s="326"/>
      <c r="G417" s="326"/>
      <c r="H417" s="326"/>
      <c r="I417" s="326"/>
      <c r="J417" s="327"/>
      <c r="K417" s="6"/>
      <c r="L417" s="6"/>
      <c r="M417" s="6"/>
      <c r="N417" s="6"/>
      <c r="O417" s="6"/>
      <c r="P417" s="6"/>
      <c r="Q417" s="6"/>
      <c r="R417" s="6"/>
      <c r="S417" s="6"/>
      <c r="T417" s="6"/>
      <c r="U417" s="6"/>
      <c r="V417" s="6"/>
      <c r="W417" s="6"/>
      <c r="X417" s="6"/>
      <c r="Y417" s="6"/>
      <c r="Z417" s="6"/>
      <c r="AA417" s="6"/>
      <c r="AB417" s="6"/>
      <c r="AC417" s="6"/>
      <c r="AD417" s="6"/>
    </row>
    <row r="418" spans="1:30" ht="15" customHeight="1">
      <c r="A418" s="232"/>
      <c r="B418" s="14"/>
      <c r="C418" s="213" t="s">
        <v>5154</v>
      </c>
      <c r="D418" s="469" t="str">
        <f>IF(CNGE_2025_M1_Secc12_Sub1!D137="","",CNGE_2025_M1_Secc12_Sub1!D137)</f>
        <v/>
      </c>
      <c r="E418" s="326"/>
      <c r="F418" s="326"/>
      <c r="G418" s="326"/>
      <c r="H418" s="326"/>
      <c r="I418" s="326"/>
      <c r="J418" s="327"/>
      <c r="K418" s="6"/>
      <c r="L418" s="6"/>
      <c r="M418" s="6"/>
      <c r="N418" s="6"/>
      <c r="O418" s="6"/>
      <c r="P418" s="6"/>
      <c r="Q418" s="6"/>
      <c r="R418" s="6"/>
      <c r="S418" s="6"/>
      <c r="T418" s="6"/>
      <c r="U418" s="6"/>
      <c r="V418" s="6"/>
      <c r="W418" s="6"/>
      <c r="X418" s="6"/>
      <c r="Y418" s="6"/>
      <c r="Z418" s="6"/>
      <c r="AA418" s="6"/>
      <c r="AB418" s="6"/>
      <c r="AC418" s="6"/>
      <c r="AD418" s="6"/>
    </row>
    <row r="419" spans="1:30" ht="15" customHeight="1">
      <c r="A419" s="232"/>
      <c r="B419" s="14"/>
      <c r="C419" s="213" t="s">
        <v>5155</v>
      </c>
      <c r="D419" s="469" t="str">
        <f>IF(CNGE_2025_M1_Secc12_Sub1!D138="","",CNGE_2025_M1_Secc12_Sub1!D138)</f>
        <v/>
      </c>
      <c r="E419" s="326"/>
      <c r="F419" s="326"/>
      <c r="G419" s="326"/>
      <c r="H419" s="326"/>
      <c r="I419" s="326"/>
      <c r="J419" s="327"/>
      <c r="K419" s="6"/>
      <c r="L419" s="6"/>
      <c r="M419" s="6"/>
      <c r="N419" s="6"/>
      <c r="O419" s="6"/>
      <c r="P419" s="6"/>
      <c r="Q419" s="6"/>
      <c r="R419" s="6"/>
      <c r="S419" s="6"/>
      <c r="T419" s="6"/>
      <c r="U419" s="6"/>
      <c r="V419" s="6"/>
      <c r="W419" s="6"/>
      <c r="X419" s="6"/>
      <c r="Y419" s="6"/>
      <c r="Z419" s="6"/>
      <c r="AA419" s="6"/>
      <c r="AB419" s="6"/>
      <c r="AC419" s="6"/>
      <c r="AD419" s="6"/>
    </row>
    <row r="420" spans="1:30" ht="15" customHeight="1">
      <c r="A420" s="232"/>
      <c r="B420" s="14"/>
      <c r="C420" s="213" t="s">
        <v>5156</v>
      </c>
      <c r="D420" s="469" t="str">
        <f>IF(CNGE_2025_M1_Secc12_Sub1!D139="","",CNGE_2025_M1_Secc12_Sub1!D139)</f>
        <v/>
      </c>
      <c r="E420" s="326"/>
      <c r="F420" s="326"/>
      <c r="G420" s="326"/>
      <c r="H420" s="326"/>
      <c r="I420" s="326"/>
      <c r="J420" s="327"/>
      <c r="K420" s="6"/>
      <c r="L420" s="6"/>
      <c r="M420" s="6"/>
      <c r="N420" s="6"/>
      <c r="O420" s="6"/>
      <c r="P420" s="6"/>
      <c r="Q420" s="6"/>
      <c r="R420" s="6"/>
      <c r="S420" s="6"/>
      <c r="T420" s="6"/>
      <c r="U420" s="6"/>
      <c r="V420" s="6"/>
      <c r="W420" s="6"/>
      <c r="X420" s="6"/>
      <c r="Y420" s="6"/>
      <c r="Z420" s="6"/>
      <c r="AA420" s="6"/>
      <c r="AB420" s="6"/>
      <c r="AC420" s="6"/>
      <c r="AD420" s="6"/>
    </row>
    <row r="421" spans="1:30" ht="15" customHeight="1">
      <c r="A421" s="232"/>
      <c r="B421" s="14"/>
      <c r="C421" s="213" t="s">
        <v>5157</v>
      </c>
      <c r="D421" s="469" t="str">
        <f>IF(CNGE_2025_M1_Secc12_Sub1!D140="","",CNGE_2025_M1_Secc12_Sub1!D140)</f>
        <v/>
      </c>
      <c r="E421" s="326"/>
      <c r="F421" s="326"/>
      <c r="G421" s="326"/>
      <c r="H421" s="326"/>
      <c r="I421" s="326"/>
      <c r="J421" s="327"/>
      <c r="K421" s="6"/>
      <c r="L421" s="6"/>
      <c r="M421" s="6"/>
      <c r="N421" s="6"/>
      <c r="O421" s="6"/>
      <c r="P421" s="6"/>
      <c r="Q421" s="6"/>
      <c r="R421" s="6"/>
      <c r="S421" s="6"/>
      <c r="T421" s="6"/>
      <c r="U421" s="6"/>
      <c r="V421" s="6"/>
      <c r="W421" s="6"/>
      <c r="X421" s="6"/>
      <c r="Y421" s="6"/>
      <c r="Z421" s="6"/>
      <c r="AA421" s="6"/>
      <c r="AB421" s="6"/>
      <c r="AC421" s="6"/>
      <c r="AD421" s="6"/>
    </row>
    <row r="422" spans="1:30" ht="15" customHeight="1">
      <c r="A422" s="232"/>
      <c r="B422" s="14"/>
      <c r="C422" s="213" t="s">
        <v>5158</v>
      </c>
      <c r="D422" s="469" t="str">
        <f>IF(CNGE_2025_M1_Secc12_Sub1!D141="","",CNGE_2025_M1_Secc12_Sub1!D141)</f>
        <v/>
      </c>
      <c r="E422" s="326"/>
      <c r="F422" s="326"/>
      <c r="G422" s="326"/>
      <c r="H422" s="326"/>
      <c r="I422" s="326"/>
      <c r="J422" s="327"/>
      <c r="K422" s="6"/>
      <c r="L422" s="6"/>
      <c r="M422" s="6"/>
      <c r="N422" s="6"/>
      <c r="O422" s="6"/>
      <c r="P422" s="6"/>
      <c r="Q422" s="6"/>
      <c r="R422" s="6"/>
      <c r="S422" s="6"/>
      <c r="T422" s="6"/>
      <c r="U422" s="6"/>
      <c r="V422" s="6"/>
      <c r="W422" s="6"/>
      <c r="X422" s="6"/>
      <c r="Y422" s="6"/>
      <c r="Z422" s="6"/>
      <c r="AA422" s="6"/>
      <c r="AB422" s="6"/>
      <c r="AC422" s="6"/>
      <c r="AD422" s="6"/>
    </row>
    <row r="423" spans="1:30" ht="15" customHeight="1">
      <c r="A423" s="232"/>
      <c r="B423" s="14"/>
      <c r="C423" s="213" t="s">
        <v>5159</v>
      </c>
      <c r="D423" s="469" t="str">
        <f>IF(CNGE_2025_M1_Secc12_Sub1!D142="","",CNGE_2025_M1_Secc12_Sub1!D142)</f>
        <v/>
      </c>
      <c r="E423" s="326"/>
      <c r="F423" s="326"/>
      <c r="G423" s="326"/>
      <c r="H423" s="326"/>
      <c r="I423" s="326"/>
      <c r="J423" s="327"/>
      <c r="K423" s="6"/>
      <c r="L423" s="6"/>
      <c r="M423" s="6"/>
      <c r="N423" s="6"/>
      <c r="O423" s="6"/>
      <c r="P423" s="6"/>
      <c r="Q423" s="6"/>
      <c r="R423" s="6"/>
      <c r="S423" s="6"/>
      <c r="T423" s="6"/>
      <c r="U423" s="6"/>
      <c r="V423" s="6"/>
      <c r="W423" s="6"/>
      <c r="X423" s="6"/>
      <c r="Y423" s="6"/>
      <c r="Z423" s="6"/>
      <c r="AA423" s="6"/>
      <c r="AB423" s="6"/>
      <c r="AC423" s="6"/>
      <c r="AD423" s="6"/>
    </row>
    <row r="424" spans="1:30" ht="15" customHeight="1">
      <c r="A424" s="232"/>
      <c r="B424" s="14"/>
      <c r="C424" s="213" t="s">
        <v>5160</v>
      </c>
      <c r="D424" s="469" t="str">
        <f>IF(CNGE_2025_M1_Secc12_Sub1!D143="","",CNGE_2025_M1_Secc12_Sub1!D143)</f>
        <v/>
      </c>
      <c r="E424" s="326"/>
      <c r="F424" s="326"/>
      <c r="G424" s="326"/>
      <c r="H424" s="326"/>
      <c r="I424" s="326"/>
      <c r="J424" s="327"/>
      <c r="K424" s="6"/>
      <c r="L424" s="6"/>
      <c r="M424" s="6"/>
      <c r="N424" s="6"/>
      <c r="O424" s="6"/>
      <c r="P424" s="6"/>
      <c r="Q424" s="6"/>
      <c r="R424" s="6"/>
      <c r="S424" s="6"/>
      <c r="T424" s="6"/>
      <c r="U424" s="6"/>
      <c r="V424" s="6"/>
      <c r="W424" s="6"/>
      <c r="X424" s="6"/>
      <c r="Y424" s="6"/>
      <c r="Z424" s="6"/>
      <c r="AA424" s="6"/>
      <c r="AB424" s="6"/>
      <c r="AC424" s="6"/>
      <c r="AD424" s="6"/>
    </row>
    <row r="425" spans="1:30" ht="15" customHeight="1">
      <c r="A425" s="232"/>
      <c r="B425" s="14"/>
      <c r="C425" s="213" t="s">
        <v>5161</v>
      </c>
      <c r="D425" s="469" t="str">
        <f>IF(CNGE_2025_M1_Secc12_Sub1!D144="","",CNGE_2025_M1_Secc12_Sub1!D144)</f>
        <v/>
      </c>
      <c r="E425" s="326"/>
      <c r="F425" s="326"/>
      <c r="G425" s="326"/>
      <c r="H425" s="326"/>
      <c r="I425" s="326"/>
      <c r="J425" s="327"/>
      <c r="K425" s="6"/>
      <c r="L425" s="6"/>
      <c r="M425" s="6"/>
      <c r="N425" s="6"/>
      <c r="O425" s="6"/>
      <c r="P425" s="6"/>
      <c r="Q425" s="6"/>
      <c r="R425" s="6"/>
      <c r="S425" s="6"/>
      <c r="T425" s="6"/>
      <c r="U425" s="6"/>
      <c r="V425" s="6"/>
      <c r="W425" s="6"/>
      <c r="X425" s="6"/>
      <c r="Y425" s="6"/>
      <c r="Z425" s="6"/>
      <c r="AA425" s="6"/>
      <c r="AB425" s="6"/>
      <c r="AC425" s="6"/>
      <c r="AD425" s="6"/>
    </row>
    <row r="426" spans="1:30" ht="15" customHeight="1">
      <c r="A426" s="232"/>
      <c r="B426" s="14"/>
      <c r="C426" s="213" t="s">
        <v>5162</v>
      </c>
      <c r="D426" s="469" t="str">
        <f>IF(CNGE_2025_M1_Secc12_Sub1!D145="","",CNGE_2025_M1_Secc12_Sub1!D145)</f>
        <v/>
      </c>
      <c r="E426" s="326"/>
      <c r="F426" s="326"/>
      <c r="G426" s="326"/>
      <c r="H426" s="326"/>
      <c r="I426" s="326"/>
      <c r="J426" s="327"/>
      <c r="K426" s="6"/>
      <c r="L426" s="6"/>
      <c r="M426" s="6"/>
      <c r="N426" s="6"/>
      <c r="O426" s="6"/>
      <c r="P426" s="6"/>
      <c r="Q426" s="6"/>
      <c r="R426" s="6"/>
      <c r="S426" s="6"/>
      <c r="T426" s="6"/>
      <c r="U426" s="6"/>
      <c r="V426" s="6"/>
      <c r="W426" s="6"/>
      <c r="X426" s="6"/>
      <c r="Y426" s="6"/>
      <c r="Z426" s="6"/>
      <c r="AA426" s="6"/>
      <c r="AB426" s="6"/>
      <c r="AC426" s="6"/>
      <c r="AD426" s="6"/>
    </row>
    <row r="427" spans="1:30" ht="15" customHeight="1">
      <c r="A427" s="232"/>
      <c r="B427" s="14"/>
      <c r="C427" s="213" t="s">
        <v>5163</v>
      </c>
      <c r="D427" s="469" t="str">
        <f>IF(CNGE_2025_M1_Secc12_Sub1!D146="","",CNGE_2025_M1_Secc12_Sub1!D146)</f>
        <v/>
      </c>
      <c r="E427" s="326"/>
      <c r="F427" s="326"/>
      <c r="G427" s="326"/>
      <c r="H427" s="326"/>
      <c r="I427" s="326"/>
      <c r="J427" s="327"/>
      <c r="K427" s="6"/>
      <c r="L427" s="6"/>
      <c r="M427" s="6"/>
      <c r="N427" s="6"/>
      <c r="O427" s="6"/>
      <c r="P427" s="6"/>
      <c r="Q427" s="6"/>
      <c r="R427" s="6"/>
      <c r="S427" s="6"/>
      <c r="T427" s="6"/>
      <c r="U427" s="6"/>
      <c r="V427" s="6"/>
      <c r="W427" s="6"/>
      <c r="X427" s="6"/>
      <c r="Y427" s="6"/>
      <c r="Z427" s="6"/>
      <c r="AA427" s="6"/>
      <c r="AB427" s="6"/>
      <c r="AC427" s="6"/>
      <c r="AD427" s="6"/>
    </row>
    <row r="428" spans="1:30" ht="15" customHeight="1">
      <c r="A428" s="232"/>
      <c r="B428" s="14"/>
      <c r="C428" s="213" t="s">
        <v>5164</v>
      </c>
      <c r="D428" s="469" t="str">
        <f>IF(CNGE_2025_M1_Secc12_Sub1!D147="","",CNGE_2025_M1_Secc12_Sub1!D147)</f>
        <v/>
      </c>
      <c r="E428" s="326"/>
      <c r="F428" s="326"/>
      <c r="G428" s="326"/>
      <c r="H428" s="326"/>
      <c r="I428" s="326"/>
      <c r="J428" s="327"/>
      <c r="K428" s="6"/>
      <c r="L428" s="6"/>
      <c r="M428" s="6"/>
      <c r="N428" s="6"/>
      <c r="O428" s="6"/>
      <c r="P428" s="6"/>
      <c r="Q428" s="6"/>
      <c r="R428" s="6"/>
      <c r="S428" s="6"/>
      <c r="T428" s="6"/>
      <c r="U428" s="6"/>
      <c r="V428" s="6"/>
      <c r="W428" s="6"/>
      <c r="X428" s="6"/>
      <c r="Y428" s="6"/>
      <c r="Z428" s="6"/>
      <c r="AA428" s="6"/>
      <c r="AB428" s="6"/>
      <c r="AC428" s="6"/>
      <c r="AD428" s="6"/>
    </row>
    <row r="429" spans="1:30" ht="15" customHeight="1">
      <c r="A429" s="232"/>
      <c r="B429" s="14"/>
      <c r="C429" s="213" t="s">
        <v>5165</v>
      </c>
      <c r="D429" s="469" t="str">
        <f>IF(CNGE_2025_M1_Secc12_Sub1!D148="","",CNGE_2025_M1_Secc12_Sub1!D148)</f>
        <v/>
      </c>
      <c r="E429" s="326"/>
      <c r="F429" s="326"/>
      <c r="G429" s="326"/>
      <c r="H429" s="326"/>
      <c r="I429" s="326"/>
      <c r="J429" s="327"/>
      <c r="K429" s="6"/>
      <c r="L429" s="6"/>
      <c r="M429" s="6"/>
      <c r="N429" s="6"/>
      <c r="O429" s="6"/>
      <c r="P429" s="6"/>
      <c r="Q429" s="6"/>
      <c r="R429" s="6"/>
      <c r="S429" s="6"/>
      <c r="T429" s="6"/>
      <c r="U429" s="6"/>
      <c r="V429" s="6"/>
      <c r="W429" s="6"/>
      <c r="X429" s="6"/>
      <c r="Y429" s="6"/>
      <c r="Z429" s="6"/>
      <c r="AA429" s="6"/>
      <c r="AB429" s="6"/>
      <c r="AC429" s="6"/>
      <c r="AD429" s="6"/>
    </row>
    <row r="430" spans="1:30" ht="15" customHeight="1">
      <c r="A430" s="232"/>
      <c r="B430" s="14"/>
      <c r="C430" s="213" t="s">
        <v>5166</v>
      </c>
      <c r="D430" s="469" t="str">
        <f>IF(CNGE_2025_M1_Secc12_Sub1!D149="","",CNGE_2025_M1_Secc12_Sub1!D149)</f>
        <v/>
      </c>
      <c r="E430" s="326"/>
      <c r="F430" s="326"/>
      <c r="G430" s="326"/>
      <c r="H430" s="326"/>
      <c r="I430" s="326"/>
      <c r="J430" s="327"/>
      <c r="K430" s="6"/>
      <c r="L430" s="6"/>
      <c r="M430" s="6"/>
      <c r="N430" s="6"/>
      <c r="O430" s="6"/>
      <c r="P430" s="6"/>
      <c r="Q430" s="6"/>
      <c r="R430" s="6"/>
      <c r="S430" s="6"/>
      <c r="T430" s="6"/>
      <c r="U430" s="6"/>
      <c r="V430" s="6"/>
      <c r="W430" s="6"/>
      <c r="X430" s="6"/>
      <c r="Y430" s="6"/>
      <c r="Z430" s="6"/>
      <c r="AA430" s="6"/>
      <c r="AB430" s="6"/>
      <c r="AC430" s="6"/>
      <c r="AD430" s="6"/>
    </row>
    <row r="431" spans="1:30" ht="15" customHeight="1">
      <c r="A431" s="232"/>
      <c r="B431" s="14"/>
      <c r="C431" s="14"/>
      <c r="D431" s="14"/>
      <c r="E431" s="14"/>
      <c r="F431" s="14"/>
      <c r="G431" s="14"/>
      <c r="H431" s="14"/>
      <c r="I431" s="14"/>
      <c r="J431" s="14"/>
      <c r="K431" s="204"/>
      <c r="L431" s="204"/>
      <c r="M431" s="204"/>
      <c r="N431" s="204"/>
      <c r="O431" s="204"/>
      <c r="P431" s="204"/>
      <c r="Q431" s="204"/>
      <c r="R431" s="204"/>
      <c r="S431" s="204"/>
      <c r="T431" s="204"/>
      <c r="U431" s="204"/>
      <c r="V431" s="204"/>
      <c r="W431" s="204"/>
      <c r="X431" s="204"/>
      <c r="Y431" s="204"/>
      <c r="Z431" s="204"/>
      <c r="AA431" s="204"/>
      <c r="AB431" s="204"/>
      <c r="AC431" s="204"/>
      <c r="AD431" s="204"/>
    </row>
    <row r="432" spans="1:30" ht="45" customHeight="1">
      <c r="A432" s="232"/>
      <c r="B432" s="14"/>
      <c r="C432" s="484" t="s">
        <v>5240</v>
      </c>
      <c r="D432" s="318"/>
      <c r="E432" s="318"/>
      <c r="F432" s="480"/>
      <c r="G432" s="351"/>
      <c r="H432" s="351"/>
      <c r="I432" s="351"/>
      <c r="J432" s="351"/>
      <c r="K432" s="351"/>
      <c r="L432" s="351"/>
      <c r="M432" s="351"/>
      <c r="N432" s="351"/>
      <c r="O432" s="351"/>
      <c r="P432" s="351"/>
      <c r="Q432" s="351"/>
      <c r="R432" s="351"/>
      <c r="S432" s="351"/>
      <c r="T432" s="351"/>
      <c r="U432" s="351"/>
      <c r="V432" s="351"/>
      <c r="W432" s="351"/>
      <c r="X432" s="351"/>
      <c r="Y432" s="351"/>
      <c r="Z432" s="351"/>
      <c r="AA432" s="351"/>
      <c r="AB432" s="351"/>
      <c r="AC432" s="351"/>
      <c r="AD432" s="352"/>
    </row>
    <row r="433" spans="1:31" ht="15" customHeight="1">
      <c r="A433" s="232"/>
      <c r="B433" s="465" t="str">
        <f>IF(AND(OR(COUNTIF(R186:R305,"X")&gt;0,COUNTIF(AB186:AB305,"X")&gt;0,COUNTIF(R311:R430,"X")&gt;0,COUNTIF(AB311:AB430,"X")&gt;0),F432=""),"Debido a que seleccionó alguna de las columnas Otro tipo, debe anotar el nombre de dicho(s) tipo(s) de equipo informático","")</f>
        <v/>
      </c>
      <c r="C433" s="465"/>
      <c r="D433" s="465"/>
      <c r="E433" s="465"/>
      <c r="F433" s="465"/>
      <c r="G433" s="465"/>
      <c r="H433" s="465"/>
      <c r="I433" s="465"/>
      <c r="J433" s="465"/>
      <c r="K433" s="465"/>
      <c r="L433" s="465"/>
      <c r="M433" s="465"/>
      <c r="N433" s="465"/>
      <c r="O433" s="465"/>
      <c r="P433" s="465"/>
      <c r="Q433" s="465"/>
      <c r="R433" s="465"/>
      <c r="S433" s="465"/>
      <c r="T433" s="465"/>
      <c r="U433" s="465"/>
      <c r="V433" s="465"/>
      <c r="W433" s="465"/>
      <c r="X433" s="465"/>
      <c r="Y433" s="465"/>
      <c r="Z433" s="465"/>
      <c r="AA433" s="465"/>
      <c r="AB433" s="465"/>
      <c r="AC433" s="465"/>
      <c r="AD433" s="465"/>
      <c r="AE433" s="465"/>
    </row>
    <row r="434" spans="1:31" ht="24" customHeight="1">
      <c r="A434" s="238"/>
      <c r="C434" s="461" t="s">
        <v>5167</v>
      </c>
      <c r="D434" s="462"/>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c r="AA434" s="462"/>
      <c r="AB434" s="462"/>
      <c r="AC434" s="462"/>
      <c r="AD434" s="462"/>
    </row>
    <row r="435" spans="1:31" ht="60" customHeight="1">
      <c r="A435" s="238"/>
      <c r="C435" s="491"/>
      <c r="D435" s="492"/>
      <c r="E435" s="492"/>
      <c r="F435" s="492"/>
      <c r="G435" s="492"/>
      <c r="H435" s="492"/>
      <c r="I435" s="492"/>
      <c r="J435" s="492"/>
      <c r="K435" s="492"/>
      <c r="L435" s="492"/>
      <c r="M435" s="492"/>
      <c r="N435" s="492"/>
      <c r="O435" s="492"/>
      <c r="P435" s="492"/>
      <c r="Q435" s="492"/>
      <c r="R435" s="492"/>
      <c r="S435" s="492"/>
      <c r="T435" s="492"/>
      <c r="U435" s="492"/>
      <c r="V435" s="492"/>
      <c r="W435" s="492"/>
      <c r="X435" s="492"/>
      <c r="Y435" s="492"/>
      <c r="Z435" s="492"/>
      <c r="AA435" s="492"/>
      <c r="AB435" s="492"/>
      <c r="AC435" s="492"/>
      <c r="AD435" s="493"/>
    </row>
    <row r="436" spans="1:31" ht="15" customHeight="1">
      <c r="A436" s="238"/>
      <c r="B436" s="464" t="str">
        <f>AN306</f>
        <v/>
      </c>
      <c r="C436" s="464"/>
      <c r="D436" s="464"/>
      <c r="E436" s="464"/>
      <c r="F436" s="464"/>
      <c r="G436" s="464"/>
      <c r="H436" s="464"/>
      <c r="I436" s="464"/>
      <c r="J436" s="464"/>
      <c r="K436" s="464"/>
      <c r="L436" s="464"/>
      <c r="M436" s="464"/>
      <c r="N436" s="464"/>
      <c r="O436" s="464"/>
      <c r="P436" s="464"/>
      <c r="Q436" s="464"/>
      <c r="R436" s="464"/>
      <c r="S436" s="464"/>
      <c r="T436" s="464"/>
      <c r="U436" s="464"/>
      <c r="V436" s="464"/>
      <c r="W436" s="464"/>
      <c r="X436" s="464"/>
      <c r="Y436" s="464"/>
      <c r="Z436" s="464"/>
      <c r="AA436" s="464"/>
      <c r="AB436" s="464"/>
      <c r="AC436" s="464"/>
      <c r="AD436" s="464"/>
      <c r="AE436" s="464"/>
    </row>
    <row r="437" spans="1:31" ht="15" customHeight="1">
      <c r="A437" s="238"/>
      <c r="B437" s="445" t="str">
        <f>IF(AS306&gt;0,"Revise la información capturada, ya que tiene datos ingresados en celdas que están sombreadas","")</f>
        <v/>
      </c>
      <c r="C437" s="445"/>
      <c r="D437" s="445"/>
      <c r="E437" s="445"/>
      <c r="F437" s="445"/>
      <c r="G437" s="445"/>
      <c r="H437" s="445"/>
      <c r="I437" s="445"/>
      <c r="J437" s="445"/>
      <c r="K437" s="445"/>
      <c r="L437" s="445"/>
      <c r="M437" s="445"/>
      <c r="N437" s="445"/>
      <c r="O437" s="445"/>
      <c r="P437" s="445"/>
      <c r="Q437" s="445"/>
      <c r="R437" s="445"/>
      <c r="S437" s="445"/>
      <c r="T437" s="445"/>
      <c r="U437" s="445"/>
      <c r="V437" s="445"/>
      <c r="W437" s="445"/>
      <c r="X437" s="445"/>
      <c r="Y437" s="445"/>
      <c r="Z437" s="445"/>
      <c r="AA437" s="445"/>
      <c r="AB437" s="445"/>
      <c r="AC437" s="445"/>
      <c r="AD437" s="445"/>
      <c r="AE437" s="445"/>
    </row>
    <row r="438" spans="1:31" ht="15" customHeight="1">
      <c r="A438" s="238"/>
      <c r="B438" s="445" t="str">
        <f>IF(AW306=0,"","Si seleccionó la columna No contaba con equipo informático o No identificado no puede seleccionar otra columna")</f>
        <v/>
      </c>
      <c r="C438" s="445"/>
      <c r="D438" s="445"/>
      <c r="E438" s="445"/>
      <c r="F438" s="445"/>
      <c r="G438" s="445"/>
      <c r="H438" s="445"/>
      <c r="I438" s="445"/>
      <c r="J438" s="445"/>
      <c r="K438" s="445"/>
      <c r="L438" s="445"/>
      <c r="M438" s="445"/>
      <c r="N438" s="445"/>
      <c r="O438" s="445"/>
      <c r="P438" s="445"/>
      <c r="Q438" s="445"/>
      <c r="R438" s="445"/>
      <c r="S438" s="445"/>
      <c r="T438" s="445"/>
      <c r="U438" s="445"/>
      <c r="V438" s="445"/>
      <c r="W438" s="445"/>
      <c r="X438" s="445"/>
      <c r="Y438" s="445"/>
      <c r="Z438" s="445"/>
      <c r="AA438" s="445"/>
      <c r="AB438" s="445"/>
      <c r="AC438" s="445"/>
      <c r="AD438" s="445"/>
      <c r="AE438" s="445"/>
    </row>
    <row r="439" spans="1:31" ht="15" customHeight="1">
      <c r="A439" s="238"/>
    </row>
    <row r="440" spans="1:31" ht="15" customHeight="1">
      <c r="A440" s="238"/>
    </row>
    <row r="441" spans="1:31" ht="15" customHeight="1">
      <c r="A441" s="238"/>
    </row>
    <row r="442" spans="1:31" ht="24" customHeight="1">
      <c r="A442" s="206" t="s">
        <v>5241</v>
      </c>
      <c r="B442" s="477" t="s">
        <v>5242</v>
      </c>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c r="AB442" s="318"/>
      <c r="AC442" s="318"/>
      <c r="AD442" s="318"/>
    </row>
    <row r="443" spans="1:31" ht="15" customHeight="1">
      <c r="A443" s="232"/>
      <c r="B443" s="14"/>
      <c r="C443" s="456" t="s">
        <v>5243</v>
      </c>
      <c r="D443" s="318"/>
      <c r="E443" s="318"/>
      <c r="F443" s="318"/>
      <c r="G443" s="318"/>
      <c r="H443" s="318"/>
      <c r="I443" s="318"/>
      <c r="J443" s="318"/>
      <c r="K443" s="318"/>
      <c r="L443" s="318"/>
      <c r="M443" s="318"/>
      <c r="N443" s="318"/>
      <c r="O443" s="318"/>
      <c r="P443" s="318"/>
      <c r="Q443" s="318"/>
      <c r="R443" s="318"/>
      <c r="S443" s="318"/>
      <c r="T443" s="318"/>
      <c r="U443" s="318"/>
      <c r="V443" s="318"/>
      <c r="W443" s="318"/>
      <c r="X443" s="318"/>
      <c r="Y443" s="318"/>
      <c r="Z443" s="318"/>
      <c r="AA443" s="318"/>
      <c r="AB443" s="318"/>
      <c r="AC443" s="318"/>
      <c r="AD443" s="318"/>
    </row>
    <row r="444" spans="1:31" ht="24" customHeight="1">
      <c r="A444" s="239"/>
      <c r="B444" s="14"/>
      <c r="C444" s="476" t="s">
        <v>5244</v>
      </c>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318"/>
      <c r="Z444" s="318"/>
      <c r="AA444" s="318"/>
      <c r="AB444" s="318"/>
      <c r="AC444" s="318"/>
      <c r="AD444" s="318"/>
    </row>
    <row r="445" spans="1:31" ht="24" customHeight="1">
      <c r="A445" s="232"/>
      <c r="B445" s="14"/>
      <c r="C445" s="476" t="s">
        <v>5245</v>
      </c>
      <c r="D445" s="318"/>
      <c r="E445" s="318"/>
      <c r="F445" s="318"/>
      <c r="G445" s="318"/>
      <c r="H445" s="318"/>
      <c r="I445" s="318"/>
      <c r="J445" s="318"/>
      <c r="K445" s="318"/>
      <c r="L445" s="318"/>
      <c r="M445" s="318"/>
      <c r="N445" s="318"/>
      <c r="O445" s="318"/>
      <c r="P445" s="318"/>
      <c r="Q445" s="318"/>
      <c r="R445" s="318"/>
      <c r="S445" s="318"/>
      <c r="T445" s="318"/>
      <c r="U445" s="318"/>
      <c r="V445" s="318"/>
      <c r="W445" s="318"/>
      <c r="X445" s="318"/>
      <c r="Y445" s="318"/>
      <c r="Z445" s="318"/>
      <c r="AA445" s="318"/>
      <c r="AB445" s="318"/>
      <c r="AC445" s="318"/>
      <c r="AD445" s="318"/>
    </row>
    <row r="446" spans="1:31" ht="15" customHeight="1">
      <c r="A446" s="232"/>
      <c r="B446" s="14"/>
      <c r="C446" s="225"/>
      <c r="D446" s="224"/>
      <c r="E446" s="224"/>
      <c r="F446" s="224"/>
      <c r="G446" s="224"/>
      <c r="H446" s="224"/>
      <c r="I446" s="224"/>
      <c r="J446" s="224"/>
      <c r="K446" s="224"/>
      <c r="L446" s="224"/>
      <c r="M446" s="224"/>
      <c r="N446" s="224"/>
      <c r="O446" s="224"/>
      <c r="P446" s="224"/>
      <c r="Q446" s="224"/>
      <c r="R446" s="224"/>
      <c r="S446" s="224"/>
      <c r="T446" s="224"/>
      <c r="U446" s="224"/>
      <c r="V446" s="224"/>
      <c r="W446" s="224"/>
      <c r="X446" s="224"/>
      <c r="Y446" s="224"/>
      <c r="Z446" s="224"/>
      <c r="AA446" s="224"/>
      <c r="AB446" s="224"/>
      <c r="AC446" s="224"/>
      <c r="AD446" s="224"/>
    </row>
    <row r="447" spans="1:31" ht="15" customHeight="1">
      <c r="A447" s="232"/>
      <c r="B447" s="14"/>
      <c r="C447" s="231"/>
      <c r="D447" s="231"/>
      <c r="E447" s="231"/>
      <c r="F447" s="231"/>
      <c r="G447" s="231"/>
      <c r="H447" s="231"/>
      <c r="I447" s="231"/>
      <c r="J447" s="231"/>
      <c r="K447" s="231"/>
      <c r="L447" s="231"/>
      <c r="M447" s="231"/>
      <c r="N447" s="231"/>
      <c r="O447" s="231"/>
      <c r="P447" s="231"/>
      <c r="Q447" s="231"/>
      <c r="R447" s="231"/>
      <c r="S447" s="231"/>
      <c r="T447" s="231"/>
      <c r="U447" s="231"/>
      <c r="V447" s="231"/>
      <c r="W447" s="231"/>
      <c r="X447" s="231"/>
      <c r="Y447" s="231"/>
      <c r="Z447" s="231"/>
      <c r="AA447" s="483" t="s">
        <v>5220</v>
      </c>
      <c r="AB447" s="318"/>
      <c r="AC447" s="318"/>
      <c r="AD447" s="318"/>
    </row>
    <row r="448" spans="1:31" ht="24" customHeight="1">
      <c r="A448" s="232"/>
      <c r="B448" s="14"/>
      <c r="C448" s="453" t="s">
        <v>5071</v>
      </c>
      <c r="D448" s="447"/>
      <c r="E448" s="447"/>
      <c r="F448" s="447"/>
      <c r="G448" s="447"/>
      <c r="H448" s="447"/>
      <c r="I448" s="447"/>
      <c r="J448" s="447"/>
      <c r="K448" s="447"/>
      <c r="L448" s="447"/>
      <c r="M448" s="447"/>
      <c r="N448" s="447"/>
      <c r="O448" s="447"/>
      <c r="P448" s="448"/>
      <c r="Q448" s="481" t="s">
        <v>5197</v>
      </c>
      <c r="R448" s="326"/>
      <c r="S448" s="326"/>
      <c r="T448" s="326"/>
      <c r="U448" s="326"/>
      <c r="V448" s="326"/>
      <c r="W448" s="326"/>
      <c r="X448" s="326"/>
      <c r="Y448" s="326"/>
      <c r="Z448" s="326"/>
      <c r="AA448" s="326"/>
      <c r="AB448" s="326"/>
      <c r="AC448" s="326"/>
      <c r="AD448" s="327"/>
    </row>
    <row r="449" spans="1:49" ht="24" customHeight="1">
      <c r="A449" s="232"/>
      <c r="B449" s="14"/>
      <c r="C449" s="485"/>
      <c r="D449" s="318"/>
      <c r="E449" s="318"/>
      <c r="F449" s="318"/>
      <c r="G449" s="318"/>
      <c r="H449" s="318"/>
      <c r="I449" s="318"/>
      <c r="J449" s="318"/>
      <c r="K449" s="318"/>
      <c r="L449" s="318"/>
      <c r="M449" s="318"/>
      <c r="N449" s="318"/>
      <c r="O449" s="318"/>
      <c r="P449" s="410"/>
      <c r="Q449" s="449" t="s">
        <v>5221</v>
      </c>
      <c r="R449" s="326"/>
      <c r="S449" s="326"/>
      <c r="T449" s="326"/>
      <c r="U449" s="326"/>
      <c r="V449" s="326"/>
      <c r="W449" s="327"/>
      <c r="X449" s="449" t="s">
        <v>5222</v>
      </c>
      <c r="Y449" s="326"/>
      <c r="Z449" s="326"/>
      <c r="AA449" s="326"/>
      <c r="AB449" s="326"/>
      <c r="AC449" s="326"/>
      <c r="AD449" s="327"/>
      <c r="AL449" s="440" t="s">
        <v>5073</v>
      </c>
      <c r="AM449" s="440"/>
      <c r="AN449" s="440"/>
    </row>
    <row r="450" spans="1:49" ht="252" customHeight="1">
      <c r="A450" s="232"/>
      <c r="B450" s="14"/>
      <c r="C450" s="454"/>
      <c r="D450" s="422"/>
      <c r="E450" s="422"/>
      <c r="F450" s="422"/>
      <c r="G450" s="422"/>
      <c r="H450" s="422"/>
      <c r="I450" s="422"/>
      <c r="J450" s="422"/>
      <c r="K450" s="422"/>
      <c r="L450" s="422"/>
      <c r="M450" s="422"/>
      <c r="N450" s="422"/>
      <c r="O450" s="422"/>
      <c r="P450" s="423"/>
      <c r="Q450" s="240" t="s">
        <v>5246</v>
      </c>
      <c r="R450" s="240" t="s">
        <v>5247</v>
      </c>
      <c r="S450" s="240" t="s">
        <v>5248</v>
      </c>
      <c r="T450" s="240" t="s">
        <v>5249</v>
      </c>
      <c r="U450" s="240" t="s">
        <v>5250</v>
      </c>
      <c r="V450" s="235" t="s">
        <v>5251</v>
      </c>
      <c r="W450" s="235" t="s">
        <v>5232</v>
      </c>
      <c r="X450" s="240" t="s">
        <v>5246</v>
      </c>
      <c r="Y450" s="240" t="s">
        <v>5247</v>
      </c>
      <c r="Z450" s="240" t="s">
        <v>5248</v>
      </c>
      <c r="AA450" s="240" t="s">
        <v>5249</v>
      </c>
      <c r="AB450" s="240" t="s">
        <v>5252</v>
      </c>
      <c r="AC450" s="235" t="s">
        <v>5251</v>
      </c>
      <c r="AD450" s="235" t="s">
        <v>5232</v>
      </c>
      <c r="AG450" t="s">
        <v>5205</v>
      </c>
      <c r="AH450" t="s">
        <v>5206</v>
      </c>
      <c r="AI450" t="s">
        <v>5207</v>
      </c>
      <c r="AJ450" t="s">
        <v>5208</v>
      </c>
      <c r="AK450" t="s">
        <v>5209</v>
      </c>
      <c r="AL450" s="211" t="s">
        <v>5079</v>
      </c>
      <c r="AM450" s="1" t="s">
        <v>5080</v>
      </c>
      <c r="AN450" s="212" t="s">
        <v>5081</v>
      </c>
      <c r="AO450" t="s">
        <v>5210</v>
      </c>
      <c r="AP450" t="s">
        <v>5211</v>
      </c>
      <c r="AQ450" t="s">
        <v>5212</v>
      </c>
      <c r="AR450" t="s">
        <v>5213</v>
      </c>
      <c r="AS450" t="s">
        <v>5214</v>
      </c>
      <c r="AT450" t="s">
        <v>5233</v>
      </c>
      <c r="AU450" t="s">
        <v>5234</v>
      </c>
      <c r="AV450" t="s">
        <v>5235</v>
      </c>
      <c r="AW450" t="s">
        <v>5236</v>
      </c>
    </row>
    <row r="451" spans="1:49" ht="15" customHeight="1">
      <c r="A451" s="232"/>
      <c r="B451" s="14"/>
      <c r="C451" s="213" t="s">
        <v>5009</v>
      </c>
      <c r="D451" s="469" t="str">
        <f>IF(CNGE_2025_M1_Secc12_Sub1!D30="","",CNGE_2025_M1_Secc12_Sub1!D30)</f>
        <v/>
      </c>
      <c r="E451" s="326"/>
      <c r="F451" s="326"/>
      <c r="G451" s="326"/>
      <c r="H451" s="326"/>
      <c r="I451" s="326"/>
      <c r="J451" s="326"/>
      <c r="K451" s="326"/>
      <c r="L451" s="326"/>
      <c r="M451" s="326"/>
      <c r="N451" s="326"/>
      <c r="O451" s="326"/>
      <c r="P451" s="327"/>
      <c r="Q451" s="6"/>
      <c r="R451" s="6"/>
      <c r="S451" s="6"/>
      <c r="T451" s="6"/>
      <c r="U451" s="6"/>
      <c r="V451" s="6"/>
      <c r="W451" s="6"/>
      <c r="X451" s="6"/>
      <c r="Y451" s="6"/>
      <c r="Z451" s="6"/>
      <c r="AA451" s="6"/>
      <c r="AB451" s="6"/>
      <c r="AC451" s="6"/>
      <c r="AD451" s="6"/>
      <c r="AG451">
        <f>IF(OR(COUNTBLANK($D451)=1,$G48&lt;&gt;1),0,IF(COUNTA(Q451:W451)&gt;0,0,1))</f>
        <v>0</v>
      </c>
      <c r="AH451">
        <f>IF(OR(COUNTBLANK($D451)=1,$M48&lt;&gt;1),0,IF(COUNTA(X451:AD451)&gt;0,0,1))</f>
        <v>0</v>
      </c>
      <c r="AI451">
        <f>IF(OR(COUNTBLANK($D451)=1,$S48&lt;&gt;1),0,IF(COUNTA(M576:U576)&gt;0,0,1))</f>
        <v>0</v>
      </c>
      <c r="AJ451">
        <f>IF(OR(COUNTBLANK($D451)=1,$Y48&lt;&gt;1),0,IF(COUNTA(V576:AD576)&gt;0,0,1))</f>
        <v>0</v>
      </c>
      <c r="AK451" s="228">
        <f>SUM(AG451:AJ451)</f>
        <v>0</v>
      </c>
      <c r="AL451" s="2">
        <f>IF(AK451=0,0,1)</f>
        <v>0</v>
      </c>
      <c r="AM451" s="3" t="str">
        <f>IF(AL451=0,"",
IF(SUM($AL$451:AL451)=1,AN451,
IF($AL$571&gt;SUM($AL$451:AL451),_xlfn.CONCAT(", ",AN451),
IF($AL$571=SUM($AL$451:AL451),_xlfn.CONCAT(" y ",AN451)))))</f>
        <v/>
      </c>
      <c r="AN451" s="214">
        <v>1</v>
      </c>
      <c r="AO451">
        <f>IF(AND(COUNTBLANK($D451)=1,COUNTA(Q451:AD451,M576:AD576)&gt;0),1,0)</f>
        <v>0</v>
      </c>
      <c r="AP451">
        <f>IF($G48&lt;&gt;1,IF(COUNTA(Q451:W451)=0,0,1),0)</f>
        <v>0</v>
      </c>
      <c r="AQ451">
        <f>IF($M48&lt;&gt;1,IF(COUNTA(X451:AD451)=0,0,1),0)</f>
        <v>0</v>
      </c>
      <c r="AR451">
        <f>IF($S48&lt;&gt;1,IF(COUNTA(M576:U576)=0,0,1),0)</f>
        <v>0</v>
      </c>
      <c r="AS451">
        <f>IF($Y48&lt;&gt;1,IF(COUNTA(V576:AD576)=0,0,1),0)</f>
        <v>0</v>
      </c>
      <c r="AT451">
        <f>IF($W451="X",IF(COUNTA(Q451:V451)=0,0,1),IF($V451="X",IF(COUNTA(Q451:U451,W451)=0,0,1),0))</f>
        <v>0</v>
      </c>
      <c r="AU451">
        <f>IF($AD451="X",IF(COUNTA(X451:AC451)=0,0,1),IF($AC451="X",IF(COUNTA(X451:AB451,AD451)=0,0,1),0))</f>
        <v>0</v>
      </c>
      <c r="AV451">
        <f>IF($U576="X",IF(COUNTA(M576:T576)=0,0,1),IF($T576="X",IF(COUNTA(M576:S576,U576)=0,0,1),0))</f>
        <v>0</v>
      </c>
      <c r="AW451">
        <f>IF($AD576="X",IF(COUNTA(V576:AC576)=0,0,1),IF($AC576="X",IF(COUNTA(V576:AB576,AD576)=0,0,1),0))</f>
        <v>0</v>
      </c>
    </row>
    <row r="452" spans="1:49" ht="15" customHeight="1">
      <c r="A452" s="232"/>
      <c r="B452" s="14"/>
      <c r="C452" s="213" t="s">
        <v>5011</v>
      </c>
      <c r="D452" s="469" t="str">
        <f>IF(CNGE_2025_M1_Secc12_Sub1!D31="","",CNGE_2025_M1_Secc12_Sub1!D31)</f>
        <v/>
      </c>
      <c r="E452" s="326"/>
      <c r="F452" s="326"/>
      <c r="G452" s="326"/>
      <c r="H452" s="326"/>
      <c r="I452" s="326"/>
      <c r="J452" s="326"/>
      <c r="K452" s="326"/>
      <c r="L452" s="326"/>
      <c r="M452" s="326"/>
      <c r="N452" s="326"/>
      <c r="O452" s="326"/>
      <c r="P452" s="327"/>
      <c r="Q452" s="6"/>
      <c r="R452" s="6"/>
      <c r="S452" s="6"/>
      <c r="T452" s="6"/>
      <c r="U452" s="6"/>
      <c r="V452" s="6"/>
      <c r="W452" s="6"/>
      <c r="X452" s="6"/>
      <c r="Y452" s="6"/>
      <c r="Z452" s="6"/>
      <c r="AA452" s="6"/>
      <c r="AB452" s="6"/>
      <c r="AC452" s="6"/>
      <c r="AD452" s="6"/>
      <c r="AG452">
        <f t="shared" ref="AG452:AG515" si="60">IF(OR(COUNTBLANK($D452)=1,$G49&lt;&gt;1),0,IF(COUNTA(Q452:W452)&gt;0,0,1))</f>
        <v>0</v>
      </c>
      <c r="AH452">
        <f t="shared" ref="AH452:AH515" si="61">IF(OR(COUNTBLANK($D452)=1,$M49&lt;&gt;1),0,IF(COUNTA(X452:AD452)&gt;0,0,1))</f>
        <v>0</v>
      </c>
      <c r="AI452">
        <f t="shared" ref="AI452:AI515" si="62">IF(OR(COUNTBLANK($D452)=1,$S49&lt;&gt;1),0,IF(COUNTA(M577:U577)&gt;0,0,1))</f>
        <v>0</v>
      </c>
      <c r="AJ452">
        <f t="shared" ref="AJ452:AJ515" si="63">IF(OR(COUNTBLANK($D452)=1,$Y49&lt;&gt;1),0,IF(COUNTA(V577:AD577)&gt;0,0,1))</f>
        <v>0</v>
      </c>
      <c r="AK452" s="228">
        <f t="shared" ref="AK452:AK515" si="64">SUM(AG452:AJ452)</f>
        <v>0</v>
      </c>
      <c r="AL452" s="2">
        <f t="shared" ref="AL452:AL515" si="65">IF(AK452=0,0,1)</f>
        <v>0</v>
      </c>
      <c r="AM452" s="3" t="str">
        <f>IF(AL452=0,"",
IF(SUM($AL$451:AL452)=1,AN452,
IF($AL$571&gt;SUM($AL$451:AL452),_xlfn.CONCAT(", ",AN452),
IF($AL$571=SUM($AL$451:AL452),_xlfn.CONCAT(" y ",AN452)))))</f>
        <v/>
      </c>
      <c r="AN452" s="214">
        <v>2</v>
      </c>
      <c r="AO452">
        <f t="shared" ref="AO452:AO515" si="66">IF(AND(COUNTBLANK($D452)=1,COUNTA(Q452:AD452,M577:AD577)&gt;0),1,0)</f>
        <v>0</v>
      </c>
      <c r="AP452">
        <f t="shared" ref="AP452:AP515" si="67">IF($G49&lt;&gt;1,IF(COUNTA(Q452:W452)=0,0,1),0)</f>
        <v>0</v>
      </c>
      <c r="AQ452">
        <f t="shared" ref="AQ452:AQ515" si="68">IF($M49&lt;&gt;1,IF(COUNTA(X452:AD452)=0,0,1),0)</f>
        <v>0</v>
      </c>
      <c r="AR452">
        <f t="shared" ref="AR452:AR515" si="69">IF($S49&lt;&gt;1,IF(COUNTA(M577:U577)=0,0,1),0)</f>
        <v>0</v>
      </c>
      <c r="AS452">
        <f t="shared" ref="AS452:AS515" si="70">IF($Y49&lt;&gt;1,IF(COUNTA(V577:AD577)=0,0,1),0)</f>
        <v>0</v>
      </c>
      <c r="AT452">
        <f t="shared" ref="AT452:AT515" si="71">IF($W452="X",IF(COUNTA(Q452:V452)=0,0,1),IF($V452="X",IF(COUNTA(Q452:U452,W452)=0,0,1),0))</f>
        <v>0</v>
      </c>
      <c r="AU452">
        <f t="shared" ref="AU452:AU515" si="72">IF($AD452="X",IF(COUNTA(X452:AC452)=0,0,1),IF($AC452="X",IF(COUNTA(X452:AB452,AD452)=0,0,1),0))</f>
        <v>0</v>
      </c>
      <c r="AV452">
        <f t="shared" ref="AV452:AV515" si="73">IF($U577="X",IF(COUNTA(M577:T577)=0,0,1),IF($T577="X",IF(COUNTA(M577:S577,U577)=0,0,1),0))</f>
        <v>0</v>
      </c>
      <c r="AW452">
        <f t="shared" ref="AW452:AW515" si="74">IF($AD577="X",IF(COUNTA(V577:AC577)=0,0,1),IF($AC577="X",IF(COUNTA(V577:AB577,AD577)=0,0,1),0))</f>
        <v>0</v>
      </c>
    </row>
    <row r="453" spans="1:49" ht="15" customHeight="1">
      <c r="A453" s="232"/>
      <c r="B453" s="14"/>
      <c r="C453" s="213" t="s">
        <v>5013</v>
      </c>
      <c r="D453" s="469" t="str">
        <f>IF(CNGE_2025_M1_Secc12_Sub1!D32="","",CNGE_2025_M1_Secc12_Sub1!D32)</f>
        <v/>
      </c>
      <c r="E453" s="326"/>
      <c r="F453" s="326"/>
      <c r="G453" s="326"/>
      <c r="H453" s="326"/>
      <c r="I453" s="326"/>
      <c r="J453" s="326"/>
      <c r="K453" s="326"/>
      <c r="L453" s="326"/>
      <c r="M453" s="326"/>
      <c r="N453" s="326"/>
      <c r="O453" s="326"/>
      <c r="P453" s="327"/>
      <c r="Q453" s="6"/>
      <c r="R453" s="6"/>
      <c r="S453" s="6"/>
      <c r="T453" s="6"/>
      <c r="U453" s="6"/>
      <c r="V453" s="6"/>
      <c r="W453" s="6"/>
      <c r="X453" s="6"/>
      <c r="Y453" s="6"/>
      <c r="Z453" s="6"/>
      <c r="AA453" s="6"/>
      <c r="AB453" s="6"/>
      <c r="AC453" s="6"/>
      <c r="AD453" s="6"/>
      <c r="AG453">
        <f t="shared" si="60"/>
        <v>0</v>
      </c>
      <c r="AH453">
        <f t="shared" si="61"/>
        <v>0</v>
      </c>
      <c r="AI453">
        <f t="shared" si="62"/>
        <v>0</v>
      </c>
      <c r="AJ453">
        <f t="shared" si="63"/>
        <v>0</v>
      </c>
      <c r="AK453" s="228">
        <f t="shared" si="64"/>
        <v>0</v>
      </c>
      <c r="AL453" s="2">
        <f t="shared" si="65"/>
        <v>0</v>
      </c>
      <c r="AM453" s="3" t="str">
        <f>IF(AL453=0,"",
IF(SUM($AL$451:AL453)=1,AN453,
IF($AL$571&gt;SUM($AL$451:AL453),_xlfn.CONCAT(", ",AN453),
IF($AL$571=SUM($AL$451:AL453),_xlfn.CONCAT(" y ",AN453)))))</f>
        <v/>
      </c>
      <c r="AN453" s="214">
        <v>3</v>
      </c>
      <c r="AO453">
        <f t="shared" si="66"/>
        <v>0</v>
      </c>
      <c r="AP453">
        <f t="shared" si="67"/>
        <v>0</v>
      </c>
      <c r="AQ453">
        <f t="shared" si="68"/>
        <v>0</v>
      </c>
      <c r="AR453">
        <f t="shared" si="69"/>
        <v>0</v>
      </c>
      <c r="AS453">
        <f t="shared" si="70"/>
        <v>0</v>
      </c>
      <c r="AT453">
        <f t="shared" si="71"/>
        <v>0</v>
      </c>
      <c r="AU453">
        <f t="shared" si="72"/>
        <v>0</v>
      </c>
      <c r="AV453">
        <f t="shared" si="73"/>
        <v>0</v>
      </c>
      <c r="AW453">
        <f t="shared" si="74"/>
        <v>0</v>
      </c>
    </row>
    <row r="454" spans="1:49" ht="15" customHeight="1">
      <c r="A454" s="232"/>
      <c r="B454" s="14"/>
      <c r="C454" s="213" t="s">
        <v>5015</v>
      </c>
      <c r="D454" s="469" t="str">
        <f>IF(CNGE_2025_M1_Secc12_Sub1!D33="","",CNGE_2025_M1_Secc12_Sub1!D33)</f>
        <v/>
      </c>
      <c r="E454" s="326"/>
      <c r="F454" s="326"/>
      <c r="G454" s="326"/>
      <c r="H454" s="326"/>
      <c r="I454" s="326"/>
      <c r="J454" s="326"/>
      <c r="K454" s="326"/>
      <c r="L454" s="326"/>
      <c r="M454" s="326"/>
      <c r="N454" s="326"/>
      <c r="O454" s="326"/>
      <c r="P454" s="327"/>
      <c r="Q454" s="6"/>
      <c r="R454" s="6"/>
      <c r="S454" s="6"/>
      <c r="T454" s="6"/>
      <c r="U454" s="6"/>
      <c r="V454" s="6"/>
      <c r="W454" s="6"/>
      <c r="X454" s="6"/>
      <c r="Y454" s="6"/>
      <c r="Z454" s="6"/>
      <c r="AA454" s="6"/>
      <c r="AB454" s="6"/>
      <c r="AC454" s="6"/>
      <c r="AD454" s="6"/>
      <c r="AG454">
        <f t="shared" si="60"/>
        <v>0</v>
      </c>
      <c r="AH454">
        <f t="shared" si="61"/>
        <v>0</v>
      </c>
      <c r="AI454">
        <f t="shared" si="62"/>
        <v>0</v>
      </c>
      <c r="AJ454">
        <f t="shared" si="63"/>
        <v>0</v>
      </c>
      <c r="AK454" s="228">
        <f t="shared" si="64"/>
        <v>0</v>
      </c>
      <c r="AL454" s="2">
        <f t="shared" si="65"/>
        <v>0</v>
      </c>
      <c r="AM454" s="3" t="str">
        <f>IF(AL454=0,"",
IF(SUM($AL$451:AL454)=1,AN454,
IF($AL$571&gt;SUM($AL$451:AL454),_xlfn.CONCAT(", ",AN454),
IF($AL$571=SUM($AL$451:AL454),_xlfn.CONCAT(" y ",AN454)))))</f>
        <v/>
      </c>
      <c r="AN454" s="214">
        <v>4</v>
      </c>
      <c r="AO454">
        <f t="shared" si="66"/>
        <v>0</v>
      </c>
      <c r="AP454">
        <f t="shared" si="67"/>
        <v>0</v>
      </c>
      <c r="AQ454">
        <f t="shared" si="68"/>
        <v>0</v>
      </c>
      <c r="AR454">
        <f t="shared" si="69"/>
        <v>0</v>
      </c>
      <c r="AS454">
        <f t="shared" si="70"/>
        <v>0</v>
      </c>
      <c r="AT454">
        <f t="shared" si="71"/>
        <v>0</v>
      </c>
      <c r="AU454">
        <f t="shared" si="72"/>
        <v>0</v>
      </c>
      <c r="AV454">
        <f t="shared" si="73"/>
        <v>0</v>
      </c>
      <c r="AW454">
        <f t="shared" si="74"/>
        <v>0</v>
      </c>
    </row>
    <row r="455" spans="1:49" ht="15" customHeight="1">
      <c r="A455" s="232"/>
      <c r="B455" s="14"/>
      <c r="C455" s="213" t="s">
        <v>5017</v>
      </c>
      <c r="D455" s="469" t="str">
        <f>IF(CNGE_2025_M1_Secc12_Sub1!D34="","",CNGE_2025_M1_Secc12_Sub1!D34)</f>
        <v/>
      </c>
      <c r="E455" s="326"/>
      <c r="F455" s="326"/>
      <c r="G455" s="326"/>
      <c r="H455" s="326"/>
      <c r="I455" s="326"/>
      <c r="J455" s="326"/>
      <c r="K455" s="326"/>
      <c r="L455" s="326"/>
      <c r="M455" s="326"/>
      <c r="N455" s="326"/>
      <c r="O455" s="326"/>
      <c r="P455" s="327"/>
      <c r="Q455" s="6"/>
      <c r="R455" s="6"/>
      <c r="S455" s="6"/>
      <c r="T455" s="6"/>
      <c r="U455" s="6"/>
      <c r="V455" s="6"/>
      <c r="W455" s="6"/>
      <c r="X455" s="6"/>
      <c r="Y455" s="6"/>
      <c r="Z455" s="6"/>
      <c r="AA455" s="6"/>
      <c r="AB455" s="6"/>
      <c r="AC455" s="6"/>
      <c r="AD455" s="6"/>
      <c r="AG455">
        <f t="shared" si="60"/>
        <v>0</v>
      </c>
      <c r="AH455">
        <f t="shared" si="61"/>
        <v>0</v>
      </c>
      <c r="AI455">
        <f t="shared" si="62"/>
        <v>0</v>
      </c>
      <c r="AJ455">
        <f t="shared" si="63"/>
        <v>0</v>
      </c>
      <c r="AK455" s="228">
        <f t="shared" si="64"/>
        <v>0</v>
      </c>
      <c r="AL455" s="2">
        <f t="shared" si="65"/>
        <v>0</v>
      </c>
      <c r="AM455" s="3" t="str">
        <f>IF(AL455=0,"",
IF(SUM($AL$451:AL455)=1,AN455,
IF($AL$571&gt;SUM($AL$451:AL455),_xlfn.CONCAT(", ",AN455),
IF($AL$571=SUM($AL$451:AL455),_xlfn.CONCAT(" y ",AN455)))))</f>
        <v/>
      </c>
      <c r="AN455" s="214">
        <v>5</v>
      </c>
      <c r="AO455">
        <f t="shared" si="66"/>
        <v>0</v>
      </c>
      <c r="AP455">
        <f t="shared" si="67"/>
        <v>0</v>
      </c>
      <c r="AQ455">
        <f t="shared" si="68"/>
        <v>0</v>
      </c>
      <c r="AR455">
        <f t="shared" si="69"/>
        <v>0</v>
      </c>
      <c r="AS455">
        <f t="shared" si="70"/>
        <v>0</v>
      </c>
      <c r="AT455">
        <f t="shared" si="71"/>
        <v>0</v>
      </c>
      <c r="AU455">
        <f t="shared" si="72"/>
        <v>0</v>
      </c>
      <c r="AV455">
        <f t="shared" si="73"/>
        <v>0</v>
      </c>
      <c r="AW455">
        <f t="shared" si="74"/>
        <v>0</v>
      </c>
    </row>
    <row r="456" spans="1:49" ht="15" customHeight="1">
      <c r="A456" s="232"/>
      <c r="B456" s="14"/>
      <c r="C456" s="213" t="s">
        <v>5019</v>
      </c>
      <c r="D456" s="469" t="str">
        <f>IF(CNGE_2025_M1_Secc12_Sub1!D35="","",CNGE_2025_M1_Secc12_Sub1!D35)</f>
        <v/>
      </c>
      <c r="E456" s="326"/>
      <c r="F456" s="326"/>
      <c r="G456" s="326"/>
      <c r="H456" s="326"/>
      <c r="I456" s="326"/>
      <c r="J456" s="326"/>
      <c r="K456" s="326"/>
      <c r="L456" s="326"/>
      <c r="M456" s="326"/>
      <c r="N456" s="326"/>
      <c r="O456" s="326"/>
      <c r="P456" s="327"/>
      <c r="Q456" s="6"/>
      <c r="R456" s="6"/>
      <c r="S456" s="6"/>
      <c r="T456" s="6"/>
      <c r="U456" s="6"/>
      <c r="V456" s="6"/>
      <c r="W456" s="6"/>
      <c r="X456" s="6"/>
      <c r="Y456" s="6"/>
      <c r="Z456" s="6"/>
      <c r="AA456" s="6"/>
      <c r="AB456" s="6"/>
      <c r="AC456" s="6"/>
      <c r="AD456" s="6"/>
      <c r="AG456">
        <f t="shared" si="60"/>
        <v>0</v>
      </c>
      <c r="AH456">
        <f t="shared" si="61"/>
        <v>0</v>
      </c>
      <c r="AI456">
        <f t="shared" si="62"/>
        <v>0</v>
      </c>
      <c r="AJ456">
        <f t="shared" si="63"/>
        <v>0</v>
      </c>
      <c r="AK456" s="228">
        <f t="shared" si="64"/>
        <v>0</v>
      </c>
      <c r="AL456" s="2">
        <f t="shared" si="65"/>
        <v>0</v>
      </c>
      <c r="AM456" s="3" t="str">
        <f>IF(AL456=0,"",
IF(SUM($AL$451:AL456)=1,AN456,
IF($AL$571&gt;SUM($AL$451:AL456),_xlfn.CONCAT(", ",AN456),
IF($AL$571=SUM($AL$451:AL456),_xlfn.CONCAT(" y ",AN456)))))</f>
        <v/>
      </c>
      <c r="AN456" s="214">
        <v>6</v>
      </c>
      <c r="AO456">
        <f t="shared" si="66"/>
        <v>0</v>
      </c>
      <c r="AP456">
        <f t="shared" si="67"/>
        <v>0</v>
      </c>
      <c r="AQ456">
        <f t="shared" si="68"/>
        <v>0</v>
      </c>
      <c r="AR456">
        <f t="shared" si="69"/>
        <v>0</v>
      </c>
      <c r="AS456">
        <f t="shared" si="70"/>
        <v>0</v>
      </c>
      <c r="AT456">
        <f t="shared" si="71"/>
        <v>0</v>
      </c>
      <c r="AU456">
        <f t="shared" si="72"/>
        <v>0</v>
      </c>
      <c r="AV456">
        <f t="shared" si="73"/>
        <v>0</v>
      </c>
      <c r="AW456">
        <f t="shared" si="74"/>
        <v>0</v>
      </c>
    </row>
    <row r="457" spans="1:49" ht="15" customHeight="1">
      <c r="A457" s="232"/>
      <c r="B457" s="14"/>
      <c r="C457" s="213" t="s">
        <v>5021</v>
      </c>
      <c r="D457" s="469" t="str">
        <f>IF(CNGE_2025_M1_Secc12_Sub1!D36="","",CNGE_2025_M1_Secc12_Sub1!D36)</f>
        <v/>
      </c>
      <c r="E457" s="326"/>
      <c r="F457" s="326"/>
      <c r="G457" s="326"/>
      <c r="H457" s="326"/>
      <c r="I457" s="326"/>
      <c r="J457" s="326"/>
      <c r="K457" s="326"/>
      <c r="L457" s="326"/>
      <c r="M457" s="326"/>
      <c r="N457" s="326"/>
      <c r="O457" s="326"/>
      <c r="P457" s="327"/>
      <c r="Q457" s="6"/>
      <c r="R457" s="6"/>
      <c r="S457" s="6"/>
      <c r="T457" s="6"/>
      <c r="U457" s="6"/>
      <c r="V457" s="6"/>
      <c r="W457" s="6"/>
      <c r="X457" s="6"/>
      <c r="Y457" s="6"/>
      <c r="Z457" s="6"/>
      <c r="AA457" s="6"/>
      <c r="AB457" s="6"/>
      <c r="AC457" s="6"/>
      <c r="AD457" s="6"/>
      <c r="AG457">
        <f t="shared" si="60"/>
        <v>0</v>
      </c>
      <c r="AH457">
        <f t="shared" si="61"/>
        <v>0</v>
      </c>
      <c r="AI457">
        <f t="shared" si="62"/>
        <v>0</v>
      </c>
      <c r="AJ457">
        <f t="shared" si="63"/>
        <v>0</v>
      </c>
      <c r="AK457" s="228">
        <f t="shared" si="64"/>
        <v>0</v>
      </c>
      <c r="AL457" s="2">
        <f t="shared" si="65"/>
        <v>0</v>
      </c>
      <c r="AM457" s="3" t="str">
        <f>IF(AL457=0,"",
IF(SUM($AL$451:AL457)=1,AN457,
IF($AL$571&gt;SUM($AL$451:AL457),_xlfn.CONCAT(", ",AN457),
IF($AL$571=SUM($AL$451:AL457),_xlfn.CONCAT(" y ",AN457)))))</f>
        <v/>
      </c>
      <c r="AN457" s="214">
        <v>7</v>
      </c>
      <c r="AO457">
        <f t="shared" si="66"/>
        <v>0</v>
      </c>
      <c r="AP457">
        <f t="shared" si="67"/>
        <v>0</v>
      </c>
      <c r="AQ457">
        <f t="shared" si="68"/>
        <v>0</v>
      </c>
      <c r="AR457">
        <f t="shared" si="69"/>
        <v>0</v>
      </c>
      <c r="AS457">
        <f t="shared" si="70"/>
        <v>0</v>
      </c>
      <c r="AT457">
        <f t="shared" si="71"/>
        <v>0</v>
      </c>
      <c r="AU457">
        <f t="shared" si="72"/>
        <v>0</v>
      </c>
      <c r="AV457">
        <f t="shared" si="73"/>
        <v>0</v>
      </c>
      <c r="AW457">
        <f t="shared" si="74"/>
        <v>0</v>
      </c>
    </row>
    <row r="458" spans="1:49" ht="15" customHeight="1">
      <c r="A458" s="232"/>
      <c r="B458" s="14"/>
      <c r="C458" s="213" t="s">
        <v>5023</v>
      </c>
      <c r="D458" s="469" t="str">
        <f>IF(CNGE_2025_M1_Secc12_Sub1!D37="","",CNGE_2025_M1_Secc12_Sub1!D37)</f>
        <v/>
      </c>
      <c r="E458" s="326"/>
      <c r="F458" s="326"/>
      <c r="G458" s="326"/>
      <c r="H458" s="326"/>
      <c r="I458" s="326"/>
      <c r="J458" s="326"/>
      <c r="K458" s="326"/>
      <c r="L458" s="326"/>
      <c r="M458" s="326"/>
      <c r="N458" s="326"/>
      <c r="O458" s="326"/>
      <c r="P458" s="327"/>
      <c r="Q458" s="6"/>
      <c r="R458" s="6"/>
      <c r="S458" s="6"/>
      <c r="T458" s="6"/>
      <c r="U458" s="6"/>
      <c r="V458" s="6"/>
      <c r="W458" s="6"/>
      <c r="X458" s="6"/>
      <c r="Y458" s="6"/>
      <c r="Z458" s="6"/>
      <c r="AA458" s="6"/>
      <c r="AB458" s="6"/>
      <c r="AC458" s="6"/>
      <c r="AD458" s="6"/>
      <c r="AG458">
        <f t="shared" si="60"/>
        <v>0</v>
      </c>
      <c r="AH458">
        <f t="shared" si="61"/>
        <v>0</v>
      </c>
      <c r="AI458">
        <f t="shared" si="62"/>
        <v>0</v>
      </c>
      <c r="AJ458">
        <f t="shared" si="63"/>
        <v>0</v>
      </c>
      <c r="AK458" s="228">
        <f t="shared" si="64"/>
        <v>0</v>
      </c>
      <c r="AL458" s="2">
        <f t="shared" si="65"/>
        <v>0</v>
      </c>
      <c r="AM458" s="3" t="str">
        <f>IF(AL458=0,"",
IF(SUM($AL$451:AL458)=1,AN458,
IF($AL$571&gt;SUM($AL$451:AL458),_xlfn.CONCAT(", ",AN458),
IF($AL$571=SUM($AL$451:AL458),_xlfn.CONCAT(" y ",AN458)))))</f>
        <v/>
      </c>
      <c r="AN458" s="214">
        <v>8</v>
      </c>
      <c r="AO458">
        <f t="shared" si="66"/>
        <v>0</v>
      </c>
      <c r="AP458">
        <f t="shared" si="67"/>
        <v>0</v>
      </c>
      <c r="AQ458">
        <f t="shared" si="68"/>
        <v>0</v>
      </c>
      <c r="AR458">
        <f t="shared" si="69"/>
        <v>0</v>
      </c>
      <c r="AS458">
        <f t="shared" si="70"/>
        <v>0</v>
      </c>
      <c r="AT458">
        <f t="shared" si="71"/>
        <v>0</v>
      </c>
      <c r="AU458">
        <f t="shared" si="72"/>
        <v>0</v>
      </c>
      <c r="AV458">
        <f t="shared" si="73"/>
        <v>0</v>
      </c>
      <c r="AW458">
        <f t="shared" si="74"/>
        <v>0</v>
      </c>
    </row>
    <row r="459" spans="1:49" ht="15" customHeight="1">
      <c r="A459" s="232"/>
      <c r="B459" s="14"/>
      <c r="C459" s="213" t="s">
        <v>5025</v>
      </c>
      <c r="D459" s="469" t="str">
        <f>IF(CNGE_2025_M1_Secc12_Sub1!D38="","",CNGE_2025_M1_Secc12_Sub1!D38)</f>
        <v/>
      </c>
      <c r="E459" s="326"/>
      <c r="F459" s="326"/>
      <c r="G459" s="326"/>
      <c r="H459" s="326"/>
      <c r="I459" s="326"/>
      <c r="J459" s="326"/>
      <c r="K459" s="326"/>
      <c r="L459" s="326"/>
      <c r="M459" s="326"/>
      <c r="N459" s="326"/>
      <c r="O459" s="326"/>
      <c r="P459" s="327"/>
      <c r="Q459" s="6"/>
      <c r="R459" s="6"/>
      <c r="S459" s="6"/>
      <c r="T459" s="6"/>
      <c r="U459" s="6"/>
      <c r="V459" s="6"/>
      <c r="W459" s="6"/>
      <c r="X459" s="6"/>
      <c r="Y459" s="6"/>
      <c r="Z459" s="6"/>
      <c r="AA459" s="6"/>
      <c r="AB459" s="6"/>
      <c r="AC459" s="6"/>
      <c r="AD459" s="6"/>
      <c r="AG459">
        <f t="shared" si="60"/>
        <v>0</v>
      </c>
      <c r="AH459">
        <f t="shared" si="61"/>
        <v>0</v>
      </c>
      <c r="AI459">
        <f t="shared" si="62"/>
        <v>0</v>
      </c>
      <c r="AJ459">
        <f t="shared" si="63"/>
        <v>0</v>
      </c>
      <c r="AK459" s="228">
        <f t="shared" si="64"/>
        <v>0</v>
      </c>
      <c r="AL459" s="2">
        <f t="shared" si="65"/>
        <v>0</v>
      </c>
      <c r="AM459" s="3" t="str">
        <f>IF(AL459=0,"",
IF(SUM($AL$451:AL459)=1,AN459,
IF($AL$571&gt;SUM($AL$451:AL459),_xlfn.CONCAT(", ",AN459),
IF($AL$571=SUM($AL$451:AL459),_xlfn.CONCAT(" y ",AN459)))))</f>
        <v/>
      </c>
      <c r="AN459" s="214">
        <v>9</v>
      </c>
      <c r="AO459">
        <f t="shared" si="66"/>
        <v>0</v>
      </c>
      <c r="AP459">
        <f t="shared" si="67"/>
        <v>0</v>
      </c>
      <c r="AQ459">
        <f t="shared" si="68"/>
        <v>0</v>
      </c>
      <c r="AR459">
        <f t="shared" si="69"/>
        <v>0</v>
      </c>
      <c r="AS459">
        <f t="shared" si="70"/>
        <v>0</v>
      </c>
      <c r="AT459">
        <f t="shared" si="71"/>
        <v>0</v>
      </c>
      <c r="AU459">
        <f t="shared" si="72"/>
        <v>0</v>
      </c>
      <c r="AV459">
        <f t="shared" si="73"/>
        <v>0</v>
      </c>
      <c r="AW459">
        <f t="shared" si="74"/>
        <v>0</v>
      </c>
    </row>
    <row r="460" spans="1:49" ht="15" customHeight="1">
      <c r="A460" s="232"/>
      <c r="B460" s="14"/>
      <c r="C460" s="213" t="s">
        <v>5026</v>
      </c>
      <c r="D460" s="469" t="str">
        <f>IF(CNGE_2025_M1_Secc12_Sub1!D39="","",CNGE_2025_M1_Secc12_Sub1!D39)</f>
        <v/>
      </c>
      <c r="E460" s="326"/>
      <c r="F460" s="326"/>
      <c r="G460" s="326"/>
      <c r="H460" s="326"/>
      <c r="I460" s="326"/>
      <c r="J460" s="326"/>
      <c r="K460" s="326"/>
      <c r="L460" s="326"/>
      <c r="M460" s="326"/>
      <c r="N460" s="326"/>
      <c r="O460" s="326"/>
      <c r="P460" s="327"/>
      <c r="Q460" s="6"/>
      <c r="R460" s="6"/>
      <c r="S460" s="6"/>
      <c r="T460" s="6"/>
      <c r="U460" s="6"/>
      <c r="V460" s="6"/>
      <c r="W460" s="6"/>
      <c r="X460" s="6"/>
      <c r="Y460" s="6"/>
      <c r="Z460" s="6"/>
      <c r="AA460" s="6"/>
      <c r="AB460" s="6"/>
      <c r="AC460" s="6"/>
      <c r="AD460" s="6"/>
      <c r="AG460">
        <f t="shared" si="60"/>
        <v>0</v>
      </c>
      <c r="AH460">
        <f t="shared" si="61"/>
        <v>0</v>
      </c>
      <c r="AI460">
        <f t="shared" si="62"/>
        <v>0</v>
      </c>
      <c r="AJ460">
        <f t="shared" si="63"/>
        <v>0</v>
      </c>
      <c r="AK460" s="228">
        <f t="shared" si="64"/>
        <v>0</v>
      </c>
      <c r="AL460" s="2">
        <f t="shared" si="65"/>
        <v>0</v>
      </c>
      <c r="AM460" s="3" t="str">
        <f>IF(AL460=0,"",
IF(SUM($AL$451:AL460)=1,AN460,
IF($AL$571&gt;SUM($AL$451:AL460),_xlfn.CONCAT(", ",AN460),
IF($AL$571=SUM($AL$451:AL460),_xlfn.CONCAT(" y ",AN460)))))</f>
        <v/>
      </c>
      <c r="AN460" s="214">
        <v>10</v>
      </c>
      <c r="AO460">
        <f t="shared" si="66"/>
        <v>0</v>
      </c>
      <c r="AP460">
        <f t="shared" si="67"/>
        <v>0</v>
      </c>
      <c r="AQ460">
        <f t="shared" si="68"/>
        <v>0</v>
      </c>
      <c r="AR460">
        <f t="shared" si="69"/>
        <v>0</v>
      </c>
      <c r="AS460">
        <f t="shared" si="70"/>
        <v>0</v>
      </c>
      <c r="AT460">
        <f t="shared" si="71"/>
        <v>0</v>
      </c>
      <c r="AU460">
        <f t="shared" si="72"/>
        <v>0</v>
      </c>
      <c r="AV460">
        <f t="shared" si="73"/>
        <v>0</v>
      </c>
      <c r="AW460">
        <f t="shared" si="74"/>
        <v>0</v>
      </c>
    </row>
    <row r="461" spans="1:49" ht="15" customHeight="1">
      <c r="A461" s="232"/>
      <c r="B461" s="14"/>
      <c r="C461" s="213" t="s">
        <v>5028</v>
      </c>
      <c r="D461" s="469" t="str">
        <f>IF(CNGE_2025_M1_Secc12_Sub1!D40="","",CNGE_2025_M1_Secc12_Sub1!D40)</f>
        <v/>
      </c>
      <c r="E461" s="326"/>
      <c r="F461" s="326"/>
      <c r="G461" s="326"/>
      <c r="H461" s="326"/>
      <c r="I461" s="326"/>
      <c r="J461" s="326"/>
      <c r="K461" s="326"/>
      <c r="L461" s="326"/>
      <c r="M461" s="326"/>
      <c r="N461" s="326"/>
      <c r="O461" s="326"/>
      <c r="P461" s="327"/>
      <c r="Q461" s="6"/>
      <c r="R461" s="6"/>
      <c r="S461" s="6"/>
      <c r="T461" s="6"/>
      <c r="U461" s="6"/>
      <c r="V461" s="6"/>
      <c r="W461" s="6"/>
      <c r="X461" s="6"/>
      <c r="Y461" s="6"/>
      <c r="Z461" s="6"/>
      <c r="AA461" s="6"/>
      <c r="AB461" s="6"/>
      <c r="AC461" s="6"/>
      <c r="AD461" s="6"/>
      <c r="AG461">
        <f t="shared" si="60"/>
        <v>0</v>
      </c>
      <c r="AH461">
        <f t="shared" si="61"/>
        <v>0</v>
      </c>
      <c r="AI461">
        <f t="shared" si="62"/>
        <v>0</v>
      </c>
      <c r="AJ461">
        <f t="shared" si="63"/>
        <v>0</v>
      </c>
      <c r="AK461" s="228">
        <f t="shared" si="64"/>
        <v>0</v>
      </c>
      <c r="AL461" s="2">
        <f t="shared" si="65"/>
        <v>0</v>
      </c>
      <c r="AM461" s="3" t="str">
        <f>IF(AL461=0,"",
IF(SUM($AL$451:AL461)=1,AN461,
IF($AL$571&gt;SUM($AL$451:AL461),_xlfn.CONCAT(", ",AN461),
IF($AL$571=SUM($AL$451:AL461),_xlfn.CONCAT(" y ",AN461)))))</f>
        <v/>
      </c>
      <c r="AN461" s="214">
        <v>11</v>
      </c>
      <c r="AO461">
        <f t="shared" si="66"/>
        <v>0</v>
      </c>
      <c r="AP461">
        <f t="shared" si="67"/>
        <v>0</v>
      </c>
      <c r="AQ461">
        <f t="shared" si="68"/>
        <v>0</v>
      </c>
      <c r="AR461">
        <f t="shared" si="69"/>
        <v>0</v>
      </c>
      <c r="AS461">
        <f t="shared" si="70"/>
        <v>0</v>
      </c>
      <c r="AT461">
        <f t="shared" si="71"/>
        <v>0</v>
      </c>
      <c r="AU461">
        <f t="shared" si="72"/>
        <v>0</v>
      </c>
      <c r="AV461">
        <f t="shared" si="73"/>
        <v>0</v>
      </c>
      <c r="AW461">
        <f t="shared" si="74"/>
        <v>0</v>
      </c>
    </row>
    <row r="462" spans="1:49" ht="15" customHeight="1">
      <c r="A462" s="232"/>
      <c r="B462" s="14"/>
      <c r="C462" s="213" t="s">
        <v>5029</v>
      </c>
      <c r="D462" s="469" t="str">
        <f>IF(CNGE_2025_M1_Secc12_Sub1!D41="","",CNGE_2025_M1_Secc12_Sub1!D41)</f>
        <v/>
      </c>
      <c r="E462" s="326"/>
      <c r="F462" s="326"/>
      <c r="G462" s="326"/>
      <c r="H462" s="326"/>
      <c r="I462" s="326"/>
      <c r="J462" s="326"/>
      <c r="K462" s="326"/>
      <c r="L462" s="326"/>
      <c r="M462" s="326"/>
      <c r="N462" s="326"/>
      <c r="O462" s="326"/>
      <c r="P462" s="327"/>
      <c r="Q462" s="6"/>
      <c r="R462" s="6"/>
      <c r="S462" s="6"/>
      <c r="T462" s="6"/>
      <c r="U462" s="6"/>
      <c r="V462" s="6"/>
      <c r="W462" s="6"/>
      <c r="X462" s="6"/>
      <c r="Y462" s="6"/>
      <c r="Z462" s="6"/>
      <c r="AA462" s="6"/>
      <c r="AB462" s="6"/>
      <c r="AC462" s="6"/>
      <c r="AD462" s="6"/>
      <c r="AG462">
        <f t="shared" si="60"/>
        <v>0</v>
      </c>
      <c r="AH462">
        <f t="shared" si="61"/>
        <v>0</v>
      </c>
      <c r="AI462">
        <f t="shared" si="62"/>
        <v>0</v>
      </c>
      <c r="AJ462">
        <f t="shared" si="63"/>
        <v>0</v>
      </c>
      <c r="AK462" s="228">
        <f t="shared" si="64"/>
        <v>0</v>
      </c>
      <c r="AL462" s="2">
        <f t="shared" si="65"/>
        <v>0</v>
      </c>
      <c r="AM462" s="3" t="str">
        <f>IF(AL462=0,"",
IF(SUM($AL$451:AL462)=1,AN462,
IF($AL$571&gt;SUM($AL$451:AL462),_xlfn.CONCAT(", ",AN462),
IF($AL$571=SUM($AL$451:AL462),_xlfn.CONCAT(" y ",AN462)))))</f>
        <v/>
      </c>
      <c r="AN462" s="214">
        <v>12</v>
      </c>
      <c r="AO462">
        <f t="shared" si="66"/>
        <v>0</v>
      </c>
      <c r="AP462">
        <f t="shared" si="67"/>
        <v>0</v>
      </c>
      <c r="AQ462">
        <f t="shared" si="68"/>
        <v>0</v>
      </c>
      <c r="AR462">
        <f t="shared" si="69"/>
        <v>0</v>
      </c>
      <c r="AS462">
        <f t="shared" si="70"/>
        <v>0</v>
      </c>
      <c r="AT462">
        <f t="shared" si="71"/>
        <v>0</v>
      </c>
      <c r="AU462">
        <f t="shared" si="72"/>
        <v>0</v>
      </c>
      <c r="AV462">
        <f t="shared" si="73"/>
        <v>0</v>
      </c>
      <c r="AW462">
        <f t="shared" si="74"/>
        <v>0</v>
      </c>
    </row>
    <row r="463" spans="1:49" ht="15" customHeight="1">
      <c r="A463" s="232"/>
      <c r="B463" s="14"/>
      <c r="C463" s="213" t="s">
        <v>5030</v>
      </c>
      <c r="D463" s="469" t="str">
        <f>IF(CNGE_2025_M1_Secc12_Sub1!D42="","",CNGE_2025_M1_Secc12_Sub1!D42)</f>
        <v/>
      </c>
      <c r="E463" s="326"/>
      <c r="F463" s="326"/>
      <c r="G463" s="326"/>
      <c r="H463" s="326"/>
      <c r="I463" s="326"/>
      <c r="J463" s="326"/>
      <c r="K463" s="326"/>
      <c r="L463" s="326"/>
      <c r="M463" s="326"/>
      <c r="N463" s="326"/>
      <c r="O463" s="326"/>
      <c r="P463" s="327"/>
      <c r="Q463" s="6"/>
      <c r="R463" s="6"/>
      <c r="S463" s="6"/>
      <c r="T463" s="6"/>
      <c r="U463" s="6"/>
      <c r="V463" s="6"/>
      <c r="W463" s="6"/>
      <c r="X463" s="6"/>
      <c r="Y463" s="6"/>
      <c r="Z463" s="6"/>
      <c r="AA463" s="6"/>
      <c r="AB463" s="6"/>
      <c r="AC463" s="6"/>
      <c r="AD463" s="6"/>
      <c r="AG463">
        <f t="shared" si="60"/>
        <v>0</v>
      </c>
      <c r="AH463">
        <f t="shared" si="61"/>
        <v>0</v>
      </c>
      <c r="AI463">
        <f t="shared" si="62"/>
        <v>0</v>
      </c>
      <c r="AJ463">
        <f t="shared" si="63"/>
        <v>0</v>
      </c>
      <c r="AK463" s="228">
        <f t="shared" si="64"/>
        <v>0</v>
      </c>
      <c r="AL463" s="2">
        <f t="shared" si="65"/>
        <v>0</v>
      </c>
      <c r="AM463" s="3" t="str">
        <f>IF(AL463=0,"",
IF(SUM($AL$451:AL463)=1,AN463,
IF($AL$571&gt;SUM($AL$451:AL463),_xlfn.CONCAT(", ",AN463),
IF($AL$571=SUM($AL$451:AL463),_xlfn.CONCAT(" y ",AN463)))))</f>
        <v/>
      </c>
      <c r="AN463" s="214">
        <v>13</v>
      </c>
      <c r="AO463">
        <f t="shared" si="66"/>
        <v>0</v>
      </c>
      <c r="AP463">
        <f t="shared" si="67"/>
        <v>0</v>
      </c>
      <c r="AQ463">
        <f t="shared" si="68"/>
        <v>0</v>
      </c>
      <c r="AR463">
        <f t="shared" si="69"/>
        <v>0</v>
      </c>
      <c r="AS463">
        <f t="shared" si="70"/>
        <v>0</v>
      </c>
      <c r="AT463">
        <f t="shared" si="71"/>
        <v>0</v>
      </c>
      <c r="AU463">
        <f t="shared" si="72"/>
        <v>0</v>
      </c>
      <c r="AV463">
        <f t="shared" si="73"/>
        <v>0</v>
      </c>
      <c r="AW463">
        <f t="shared" si="74"/>
        <v>0</v>
      </c>
    </row>
    <row r="464" spans="1:49" ht="15" customHeight="1">
      <c r="A464" s="232"/>
      <c r="B464" s="14"/>
      <c r="C464" s="213" t="s">
        <v>5031</v>
      </c>
      <c r="D464" s="469" t="str">
        <f>IF(CNGE_2025_M1_Secc12_Sub1!D43="","",CNGE_2025_M1_Secc12_Sub1!D43)</f>
        <v/>
      </c>
      <c r="E464" s="326"/>
      <c r="F464" s="326"/>
      <c r="G464" s="326"/>
      <c r="H464" s="326"/>
      <c r="I464" s="326"/>
      <c r="J464" s="326"/>
      <c r="K464" s="326"/>
      <c r="L464" s="326"/>
      <c r="M464" s="326"/>
      <c r="N464" s="326"/>
      <c r="O464" s="326"/>
      <c r="P464" s="327"/>
      <c r="Q464" s="6"/>
      <c r="R464" s="6"/>
      <c r="S464" s="6"/>
      <c r="T464" s="6"/>
      <c r="U464" s="6"/>
      <c r="V464" s="6"/>
      <c r="W464" s="6"/>
      <c r="X464" s="6"/>
      <c r="Y464" s="6"/>
      <c r="Z464" s="6"/>
      <c r="AA464" s="6"/>
      <c r="AB464" s="6"/>
      <c r="AC464" s="6"/>
      <c r="AD464" s="6"/>
      <c r="AG464">
        <f t="shared" si="60"/>
        <v>0</v>
      </c>
      <c r="AH464">
        <f t="shared" si="61"/>
        <v>0</v>
      </c>
      <c r="AI464">
        <f t="shared" si="62"/>
        <v>0</v>
      </c>
      <c r="AJ464">
        <f t="shared" si="63"/>
        <v>0</v>
      </c>
      <c r="AK464" s="228">
        <f t="shared" si="64"/>
        <v>0</v>
      </c>
      <c r="AL464" s="2">
        <f t="shared" si="65"/>
        <v>0</v>
      </c>
      <c r="AM464" s="3" t="str">
        <f>IF(AL464=0,"",
IF(SUM($AL$451:AL464)=1,AN464,
IF($AL$571&gt;SUM($AL$451:AL464),_xlfn.CONCAT(", ",AN464),
IF($AL$571=SUM($AL$451:AL464),_xlfn.CONCAT(" y ",AN464)))))</f>
        <v/>
      </c>
      <c r="AN464" s="214">
        <v>14</v>
      </c>
      <c r="AO464">
        <f t="shared" si="66"/>
        <v>0</v>
      </c>
      <c r="AP464">
        <f t="shared" si="67"/>
        <v>0</v>
      </c>
      <c r="AQ464">
        <f t="shared" si="68"/>
        <v>0</v>
      </c>
      <c r="AR464">
        <f t="shared" si="69"/>
        <v>0</v>
      </c>
      <c r="AS464">
        <f t="shared" si="70"/>
        <v>0</v>
      </c>
      <c r="AT464">
        <f t="shared" si="71"/>
        <v>0</v>
      </c>
      <c r="AU464">
        <f t="shared" si="72"/>
        <v>0</v>
      </c>
      <c r="AV464">
        <f t="shared" si="73"/>
        <v>0</v>
      </c>
      <c r="AW464">
        <f t="shared" si="74"/>
        <v>0</v>
      </c>
    </row>
    <row r="465" spans="1:49" ht="15" customHeight="1">
      <c r="A465" s="232"/>
      <c r="B465" s="14"/>
      <c r="C465" s="213" t="s">
        <v>5032</v>
      </c>
      <c r="D465" s="469" t="str">
        <f>IF(CNGE_2025_M1_Secc12_Sub1!D44="","",CNGE_2025_M1_Secc12_Sub1!D44)</f>
        <v/>
      </c>
      <c r="E465" s="326"/>
      <c r="F465" s="326"/>
      <c r="G465" s="326"/>
      <c r="H465" s="326"/>
      <c r="I465" s="326"/>
      <c r="J465" s="326"/>
      <c r="K465" s="326"/>
      <c r="L465" s="326"/>
      <c r="M465" s="326"/>
      <c r="N465" s="326"/>
      <c r="O465" s="326"/>
      <c r="P465" s="327"/>
      <c r="Q465" s="6"/>
      <c r="R465" s="6"/>
      <c r="S465" s="6"/>
      <c r="T465" s="6"/>
      <c r="U465" s="6"/>
      <c r="V465" s="6"/>
      <c r="W465" s="6"/>
      <c r="X465" s="6"/>
      <c r="Y465" s="6"/>
      <c r="Z465" s="6"/>
      <c r="AA465" s="6"/>
      <c r="AB465" s="6"/>
      <c r="AC465" s="6"/>
      <c r="AD465" s="6"/>
      <c r="AG465">
        <f t="shared" si="60"/>
        <v>0</v>
      </c>
      <c r="AH465">
        <f t="shared" si="61"/>
        <v>0</v>
      </c>
      <c r="AI465">
        <f t="shared" si="62"/>
        <v>0</v>
      </c>
      <c r="AJ465">
        <f t="shared" si="63"/>
        <v>0</v>
      </c>
      <c r="AK465" s="228">
        <f t="shared" si="64"/>
        <v>0</v>
      </c>
      <c r="AL465" s="2">
        <f t="shared" si="65"/>
        <v>0</v>
      </c>
      <c r="AM465" s="3" t="str">
        <f>IF(AL465=0,"",
IF(SUM($AL$451:AL465)=1,AN465,
IF($AL$571&gt;SUM($AL$451:AL465),_xlfn.CONCAT(", ",AN465),
IF($AL$571=SUM($AL$451:AL465),_xlfn.CONCAT(" y ",AN465)))))</f>
        <v/>
      </c>
      <c r="AN465" s="214">
        <v>15</v>
      </c>
      <c r="AO465">
        <f t="shared" si="66"/>
        <v>0</v>
      </c>
      <c r="AP465">
        <f t="shared" si="67"/>
        <v>0</v>
      </c>
      <c r="AQ465">
        <f t="shared" si="68"/>
        <v>0</v>
      </c>
      <c r="AR465">
        <f t="shared" si="69"/>
        <v>0</v>
      </c>
      <c r="AS465">
        <f t="shared" si="70"/>
        <v>0</v>
      </c>
      <c r="AT465">
        <f t="shared" si="71"/>
        <v>0</v>
      </c>
      <c r="AU465">
        <f t="shared" si="72"/>
        <v>0</v>
      </c>
      <c r="AV465">
        <f t="shared" si="73"/>
        <v>0</v>
      </c>
      <c r="AW465">
        <f t="shared" si="74"/>
        <v>0</v>
      </c>
    </row>
    <row r="466" spans="1:49" ht="15" customHeight="1">
      <c r="A466" s="232"/>
      <c r="B466" s="14"/>
      <c r="C466" s="213" t="s">
        <v>5033</v>
      </c>
      <c r="D466" s="469" t="str">
        <f>IF(CNGE_2025_M1_Secc12_Sub1!D45="","",CNGE_2025_M1_Secc12_Sub1!D45)</f>
        <v/>
      </c>
      <c r="E466" s="326"/>
      <c r="F466" s="326"/>
      <c r="G466" s="326"/>
      <c r="H466" s="326"/>
      <c r="I466" s="326"/>
      <c r="J466" s="326"/>
      <c r="K466" s="326"/>
      <c r="L466" s="326"/>
      <c r="M466" s="326"/>
      <c r="N466" s="326"/>
      <c r="O466" s="326"/>
      <c r="P466" s="327"/>
      <c r="Q466" s="6"/>
      <c r="R466" s="6"/>
      <c r="S466" s="6"/>
      <c r="T466" s="6"/>
      <c r="U466" s="6"/>
      <c r="V466" s="6"/>
      <c r="W466" s="6"/>
      <c r="X466" s="6"/>
      <c r="Y466" s="6"/>
      <c r="Z466" s="6"/>
      <c r="AA466" s="6"/>
      <c r="AB466" s="6"/>
      <c r="AC466" s="6"/>
      <c r="AD466" s="6"/>
      <c r="AG466">
        <f t="shared" si="60"/>
        <v>0</v>
      </c>
      <c r="AH466">
        <f t="shared" si="61"/>
        <v>0</v>
      </c>
      <c r="AI466">
        <f t="shared" si="62"/>
        <v>0</v>
      </c>
      <c r="AJ466">
        <f t="shared" si="63"/>
        <v>0</v>
      </c>
      <c r="AK466" s="228">
        <f t="shared" si="64"/>
        <v>0</v>
      </c>
      <c r="AL466" s="2">
        <f t="shared" si="65"/>
        <v>0</v>
      </c>
      <c r="AM466" s="3" t="str">
        <f>IF(AL466=0,"",
IF(SUM($AL$451:AL466)=1,AN466,
IF($AL$571&gt;SUM($AL$451:AL466),_xlfn.CONCAT(", ",AN466),
IF($AL$571=SUM($AL$451:AL466),_xlfn.CONCAT(" y ",AN466)))))</f>
        <v/>
      </c>
      <c r="AN466" s="214">
        <v>16</v>
      </c>
      <c r="AO466">
        <f t="shared" si="66"/>
        <v>0</v>
      </c>
      <c r="AP466">
        <f t="shared" si="67"/>
        <v>0</v>
      </c>
      <c r="AQ466">
        <f t="shared" si="68"/>
        <v>0</v>
      </c>
      <c r="AR466">
        <f t="shared" si="69"/>
        <v>0</v>
      </c>
      <c r="AS466">
        <f t="shared" si="70"/>
        <v>0</v>
      </c>
      <c r="AT466">
        <f t="shared" si="71"/>
        <v>0</v>
      </c>
      <c r="AU466">
        <f t="shared" si="72"/>
        <v>0</v>
      </c>
      <c r="AV466">
        <f t="shared" si="73"/>
        <v>0</v>
      </c>
      <c r="AW466">
        <f t="shared" si="74"/>
        <v>0</v>
      </c>
    </row>
    <row r="467" spans="1:49" ht="15" customHeight="1">
      <c r="A467" s="232"/>
      <c r="B467" s="14"/>
      <c r="C467" s="213" t="s">
        <v>5034</v>
      </c>
      <c r="D467" s="469" t="str">
        <f>IF(CNGE_2025_M1_Secc12_Sub1!D46="","",CNGE_2025_M1_Secc12_Sub1!D46)</f>
        <v/>
      </c>
      <c r="E467" s="326"/>
      <c r="F467" s="326"/>
      <c r="G467" s="326"/>
      <c r="H467" s="326"/>
      <c r="I467" s="326"/>
      <c r="J467" s="326"/>
      <c r="K467" s="326"/>
      <c r="L467" s="326"/>
      <c r="M467" s="326"/>
      <c r="N467" s="326"/>
      <c r="O467" s="326"/>
      <c r="P467" s="327"/>
      <c r="Q467" s="6"/>
      <c r="R467" s="6"/>
      <c r="S467" s="6"/>
      <c r="T467" s="6"/>
      <c r="U467" s="6"/>
      <c r="V467" s="6"/>
      <c r="W467" s="6"/>
      <c r="X467" s="6"/>
      <c r="Y467" s="6"/>
      <c r="Z467" s="6"/>
      <c r="AA467" s="6"/>
      <c r="AB467" s="6"/>
      <c r="AC467" s="6"/>
      <c r="AD467" s="6"/>
      <c r="AG467">
        <f t="shared" si="60"/>
        <v>0</v>
      </c>
      <c r="AH467">
        <f t="shared" si="61"/>
        <v>0</v>
      </c>
      <c r="AI467">
        <f t="shared" si="62"/>
        <v>0</v>
      </c>
      <c r="AJ467">
        <f t="shared" si="63"/>
        <v>0</v>
      </c>
      <c r="AK467" s="228">
        <f t="shared" si="64"/>
        <v>0</v>
      </c>
      <c r="AL467" s="2">
        <f t="shared" si="65"/>
        <v>0</v>
      </c>
      <c r="AM467" s="3" t="str">
        <f>IF(AL467=0,"",
IF(SUM($AL$451:AL467)=1,AN467,
IF($AL$571&gt;SUM($AL$451:AL467),_xlfn.CONCAT(", ",AN467),
IF($AL$571=SUM($AL$451:AL467),_xlfn.CONCAT(" y ",AN467)))))</f>
        <v/>
      </c>
      <c r="AN467" s="214">
        <v>17</v>
      </c>
      <c r="AO467">
        <f t="shared" si="66"/>
        <v>0</v>
      </c>
      <c r="AP467">
        <f t="shared" si="67"/>
        <v>0</v>
      </c>
      <c r="AQ467">
        <f t="shared" si="68"/>
        <v>0</v>
      </c>
      <c r="AR467">
        <f t="shared" si="69"/>
        <v>0</v>
      </c>
      <c r="AS467">
        <f t="shared" si="70"/>
        <v>0</v>
      </c>
      <c r="AT467">
        <f t="shared" si="71"/>
        <v>0</v>
      </c>
      <c r="AU467">
        <f t="shared" si="72"/>
        <v>0</v>
      </c>
      <c r="AV467">
        <f t="shared" si="73"/>
        <v>0</v>
      </c>
      <c r="AW467">
        <f t="shared" si="74"/>
        <v>0</v>
      </c>
    </row>
    <row r="468" spans="1:49" ht="15" customHeight="1">
      <c r="A468" s="232"/>
      <c r="B468" s="14"/>
      <c r="C468" s="213" t="s">
        <v>5035</v>
      </c>
      <c r="D468" s="469" t="str">
        <f>IF(CNGE_2025_M1_Secc12_Sub1!D47="","",CNGE_2025_M1_Secc12_Sub1!D47)</f>
        <v/>
      </c>
      <c r="E468" s="326"/>
      <c r="F468" s="326"/>
      <c r="G468" s="326"/>
      <c r="H468" s="326"/>
      <c r="I468" s="326"/>
      <c r="J468" s="326"/>
      <c r="K468" s="326"/>
      <c r="L468" s="326"/>
      <c r="M468" s="326"/>
      <c r="N468" s="326"/>
      <c r="O468" s="326"/>
      <c r="P468" s="327"/>
      <c r="Q468" s="6"/>
      <c r="R468" s="6"/>
      <c r="S468" s="6"/>
      <c r="T468" s="6"/>
      <c r="U468" s="6"/>
      <c r="V468" s="6"/>
      <c r="W468" s="6"/>
      <c r="X468" s="6"/>
      <c r="Y468" s="6"/>
      <c r="Z468" s="6"/>
      <c r="AA468" s="6"/>
      <c r="AB468" s="6"/>
      <c r="AC468" s="6"/>
      <c r="AD468" s="6"/>
      <c r="AG468">
        <f t="shared" si="60"/>
        <v>0</v>
      </c>
      <c r="AH468">
        <f t="shared" si="61"/>
        <v>0</v>
      </c>
      <c r="AI468">
        <f t="shared" si="62"/>
        <v>0</v>
      </c>
      <c r="AJ468">
        <f t="shared" si="63"/>
        <v>0</v>
      </c>
      <c r="AK468" s="228">
        <f t="shared" si="64"/>
        <v>0</v>
      </c>
      <c r="AL468" s="2">
        <f t="shared" si="65"/>
        <v>0</v>
      </c>
      <c r="AM468" s="3" t="str">
        <f>IF(AL468=0,"",
IF(SUM($AL$451:AL468)=1,AN468,
IF($AL$571&gt;SUM($AL$451:AL468),_xlfn.CONCAT(", ",AN468),
IF($AL$571=SUM($AL$451:AL468),_xlfn.CONCAT(" y ",AN468)))))</f>
        <v/>
      </c>
      <c r="AN468" s="214">
        <v>18</v>
      </c>
      <c r="AO468">
        <f t="shared" si="66"/>
        <v>0</v>
      </c>
      <c r="AP468">
        <f t="shared" si="67"/>
        <v>0</v>
      </c>
      <c r="AQ468">
        <f t="shared" si="68"/>
        <v>0</v>
      </c>
      <c r="AR468">
        <f t="shared" si="69"/>
        <v>0</v>
      </c>
      <c r="AS468">
        <f t="shared" si="70"/>
        <v>0</v>
      </c>
      <c r="AT468">
        <f t="shared" si="71"/>
        <v>0</v>
      </c>
      <c r="AU468">
        <f t="shared" si="72"/>
        <v>0</v>
      </c>
      <c r="AV468">
        <f t="shared" si="73"/>
        <v>0</v>
      </c>
      <c r="AW468">
        <f t="shared" si="74"/>
        <v>0</v>
      </c>
    </row>
    <row r="469" spans="1:49" ht="15" customHeight="1">
      <c r="A469" s="232"/>
      <c r="B469" s="14"/>
      <c r="C469" s="213" t="s">
        <v>5036</v>
      </c>
      <c r="D469" s="469" t="str">
        <f>IF(CNGE_2025_M1_Secc12_Sub1!D48="","",CNGE_2025_M1_Secc12_Sub1!D48)</f>
        <v/>
      </c>
      <c r="E469" s="326"/>
      <c r="F469" s="326"/>
      <c r="G469" s="326"/>
      <c r="H469" s="326"/>
      <c r="I469" s="326"/>
      <c r="J469" s="326"/>
      <c r="K469" s="326"/>
      <c r="L469" s="326"/>
      <c r="M469" s="326"/>
      <c r="N469" s="326"/>
      <c r="O469" s="326"/>
      <c r="P469" s="327"/>
      <c r="Q469" s="6"/>
      <c r="R469" s="6"/>
      <c r="S469" s="6"/>
      <c r="T469" s="6"/>
      <c r="U469" s="6"/>
      <c r="V469" s="6"/>
      <c r="W469" s="6"/>
      <c r="X469" s="6"/>
      <c r="Y469" s="6"/>
      <c r="Z469" s="6"/>
      <c r="AA469" s="6"/>
      <c r="AB469" s="6"/>
      <c r="AC469" s="6"/>
      <c r="AD469" s="6"/>
      <c r="AG469">
        <f t="shared" si="60"/>
        <v>0</v>
      </c>
      <c r="AH469">
        <f t="shared" si="61"/>
        <v>0</v>
      </c>
      <c r="AI469">
        <f t="shared" si="62"/>
        <v>0</v>
      </c>
      <c r="AJ469">
        <f t="shared" si="63"/>
        <v>0</v>
      </c>
      <c r="AK469" s="228">
        <f t="shared" si="64"/>
        <v>0</v>
      </c>
      <c r="AL469" s="2">
        <f t="shared" si="65"/>
        <v>0</v>
      </c>
      <c r="AM469" s="3" t="str">
        <f>IF(AL469=0,"",
IF(SUM($AL$451:AL469)=1,AN469,
IF($AL$571&gt;SUM($AL$451:AL469),_xlfn.CONCAT(", ",AN469),
IF($AL$571=SUM($AL$451:AL469),_xlfn.CONCAT(" y ",AN469)))))</f>
        <v/>
      </c>
      <c r="AN469" s="214">
        <v>19</v>
      </c>
      <c r="AO469">
        <f t="shared" si="66"/>
        <v>0</v>
      </c>
      <c r="AP469">
        <f t="shared" si="67"/>
        <v>0</v>
      </c>
      <c r="AQ469">
        <f t="shared" si="68"/>
        <v>0</v>
      </c>
      <c r="AR469">
        <f t="shared" si="69"/>
        <v>0</v>
      </c>
      <c r="AS469">
        <f t="shared" si="70"/>
        <v>0</v>
      </c>
      <c r="AT469">
        <f t="shared" si="71"/>
        <v>0</v>
      </c>
      <c r="AU469">
        <f t="shared" si="72"/>
        <v>0</v>
      </c>
      <c r="AV469">
        <f t="shared" si="73"/>
        <v>0</v>
      </c>
      <c r="AW469">
        <f t="shared" si="74"/>
        <v>0</v>
      </c>
    </row>
    <row r="470" spans="1:49" ht="15" customHeight="1">
      <c r="A470" s="232"/>
      <c r="B470" s="14"/>
      <c r="C470" s="213" t="s">
        <v>5037</v>
      </c>
      <c r="D470" s="469" t="str">
        <f>IF(CNGE_2025_M1_Secc12_Sub1!D49="","",CNGE_2025_M1_Secc12_Sub1!D49)</f>
        <v/>
      </c>
      <c r="E470" s="326"/>
      <c r="F470" s="326"/>
      <c r="G470" s="326"/>
      <c r="H470" s="326"/>
      <c r="I470" s="326"/>
      <c r="J470" s="326"/>
      <c r="K470" s="326"/>
      <c r="L470" s="326"/>
      <c r="M470" s="326"/>
      <c r="N470" s="326"/>
      <c r="O470" s="326"/>
      <c r="P470" s="327"/>
      <c r="Q470" s="6"/>
      <c r="R470" s="6"/>
      <c r="S470" s="6"/>
      <c r="T470" s="6"/>
      <c r="U470" s="6"/>
      <c r="V470" s="6"/>
      <c r="W470" s="6"/>
      <c r="X470" s="6"/>
      <c r="Y470" s="6"/>
      <c r="Z470" s="6"/>
      <c r="AA470" s="6"/>
      <c r="AB470" s="6"/>
      <c r="AC470" s="6"/>
      <c r="AD470" s="6"/>
      <c r="AG470">
        <f t="shared" si="60"/>
        <v>0</v>
      </c>
      <c r="AH470">
        <f t="shared" si="61"/>
        <v>0</v>
      </c>
      <c r="AI470">
        <f t="shared" si="62"/>
        <v>0</v>
      </c>
      <c r="AJ470">
        <f t="shared" si="63"/>
        <v>0</v>
      </c>
      <c r="AK470" s="228">
        <f t="shared" si="64"/>
        <v>0</v>
      </c>
      <c r="AL470" s="2">
        <f t="shared" si="65"/>
        <v>0</v>
      </c>
      <c r="AM470" s="3" t="str">
        <f>IF(AL470=0,"",
IF(SUM($AL$451:AL470)=1,AN470,
IF($AL$571&gt;SUM($AL$451:AL470),_xlfn.CONCAT(", ",AN470),
IF($AL$571=SUM($AL$451:AL470),_xlfn.CONCAT(" y ",AN470)))))</f>
        <v/>
      </c>
      <c r="AN470" s="214">
        <v>20</v>
      </c>
      <c r="AO470">
        <f t="shared" si="66"/>
        <v>0</v>
      </c>
      <c r="AP470">
        <f t="shared" si="67"/>
        <v>0</v>
      </c>
      <c r="AQ470">
        <f t="shared" si="68"/>
        <v>0</v>
      </c>
      <c r="AR470">
        <f t="shared" si="69"/>
        <v>0</v>
      </c>
      <c r="AS470">
        <f t="shared" si="70"/>
        <v>0</v>
      </c>
      <c r="AT470">
        <f t="shared" si="71"/>
        <v>0</v>
      </c>
      <c r="AU470">
        <f t="shared" si="72"/>
        <v>0</v>
      </c>
      <c r="AV470">
        <f t="shared" si="73"/>
        <v>0</v>
      </c>
      <c r="AW470">
        <f t="shared" si="74"/>
        <v>0</v>
      </c>
    </row>
    <row r="471" spans="1:49" ht="15" customHeight="1">
      <c r="A471" s="232"/>
      <c r="B471" s="14"/>
      <c r="C471" s="213" t="s">
        <v>5038</v>
      </c>
      <c r="D471" s="469" t="str">
        <f>IF(CNGE_2025_M1_Secc12_Sub1!D50="","",CNGE_2025_M1_Secc12_Sub1!D50)</f>
        <v/>
      </c>
      <c r="E471" s="326"/>
      <c r="F471" s="326"/>
      <c r="G471" s="326"/>
      <c r="H471" s="326"/>
      <c r="I471" s="326"/>
      <c r="J471" s="326"/>
      <c r="K471" s="326"/>
      <c r="L471" s="326"/>
      <c r="M471" s="326"/>
      <c r="N471" s="326"/>
      <c r="O471" s="326"/>
      <c r="P471" s="327"/>
      <c r="Q471" s="6"/>
      <c r="R471" s="6"/>
      <c r="S471" s="6"/>
      <c r="T471" s="6"/>
      <c r="U471" s="6"/>
      <c r="V471" s="6"/>
      <c r="W471" s="6"/>
      <c r="X471" s="6"/>
      <c r="Y471" s="6"/>
      <c r="Z471" s="6"/>
      <c r="AA471" s="6"/>
      <c r="AB471" s="6"/>
      <c r="AC471" s="6"/>
      <c r="AD471" s="6"/>
      <c r="AG471">
        <f t="shared" si="60"/>
        <v>0</v>
      </c>
      <c r="AH471">
        <f t="shared" si="61"/>
        <v>0</v>
      </c>
      <c r="AI471">
        <f t="shared" si="62"/>
        <v>0</v>
      </c>
      <c r="AJ471">
        <f t="shared" si="63"/>
        <v>0</v>
      </c>
      <c r="AK471" s="228">
        <f t="shared" si="64"/>
        <v>0</v>
      </c>
      <c r="AL471" s="2">
        <f t="shared" si="65"/>
        <v>0</v>
      </c>
      <c r="AM471" s="3" t="str">
        <f>IF(AL471=0,"",
IF(SUM($AL$451:AL471)=1,AN471,
IF($AL$571&gt;SUM($AL$451:AL471),_xlfn.CONCAT(", ",AN471),
IF($AL$571=SUM($AL$451:AL471),_xlfn.CONCAT(" y ",AN471)))))</f>
        <v/>
      </c>
      <c r="AN471" s="214">
        <v>21</v>
      </c>
      <c r="AO471">
        <f t="shared" si="66"/>
        <v>0</v>
      </c>
      <c r="AP471">
        <f t="shared" si="67"/>
        <v>0</v>
      </c>
      <c r="AQ471">
        <f t="shared" si="68"/>
        <v>0</v>
      </c>
      <c r="AR471">
        <f t="shared" si="69"/>
        <v>0</v>
      </c>
      <c r="AS471">
        <f t="shared" si="70"/>
        <v>0</v>
      </c>
      <c r="AT471">
        <f t="shared" si="71"/>
        <v>0</v>
      </c>
      <c r="AU471">
        <f t="shared" si="72"/>
        <v>0</v>
      </c>
      <c r="AV471">
        <f t="shared" si="73"/>
        <v>0</v>
      </c>
      <c r="AW471">
        <f t="shared" si="74"/>
        <v>0</v>
      </c>
    </row>
    <row r="472" spans="1:49" ht="15" customHeight="1">
      <c r="A472" s="232"/>
      <c r="B472" s="14"/>
      <c r="C472" s="213" t="s">
        <v>5039</v>
      </c>
      <c r="D472" s="469" t="str">
        <f>IF(CNGE_2025_M1_Secc12_Sub1!D51="","",CNGE_2025_M1_Secc12_Sub1!D51)</f>
        <v/>
      </c>
      <c r="E472" s="326"/>
      <c r="F472" s="326"/>
      <c r="G472" s="326"/>
      <c r="H472" s="326"/>
      <c r="I472" s="326"/>
      <c r="J472" s="326"/>
      <c r="K472" s="326"/>
      <c r="L472" s="326"/>
      <c r="M472" s="326"/>
      <c r="N472" s="326"/>
      <c r="O472" s="326"/>
      <c r="P472" s="327"/>
      <c r="Q472" s="6"/>
      <c r="R472" s="6"/>
      <c r="S472" s="6"/>
      <c r="T472" s="6"/>
      <c r="U472" s="6"/>
      <c r="V472" s="6"/>
      <c r="W472" s="6"/>
      <c r="X472" s="6"/>
      <c r="Y472" s="6"/>
      <c r="Z472" s="6"/>
      <c r="AA472" s="6"/>
      <c r="AB472" s="6"/>
      <c r="AC472" s="6"/>
      <c r="AD472" s="6"/>
      <c r="AG472">
        <f t="shared" si="60"/>
        <v>0</v>
      </c>
      <c r="AH472">
        <f t="shared" si="61"/>
        <v>0</v>
      </c>
      <c r="AI472">
        <f t="shared" si="62"/>
        <v>0</v>
      </c>
      <c r="AJ472">
        <f t="shared" si="63"/>
        <v>0</v>
      </c>
      <c r="AK472" s="228">
        <f t="shared" si="64"/>
        <v>0</v>
      </c>
      <c r="AL472" s="2">
        <f t="shared" si="65"/>
        <v>0</v>
      </c>
      <c r="AM472" s="3" t="str">
        <f>IF(AL472=0,"",
IF(SUM($AL$451:AL472)=1,AN472,
IF($AL$571&gt;SUM($AL$451:AL472),_xlfn.CONCAT(", ",AN472),
IF($AL$571=SUM($AL$451:AL472),_xlfn.CONCAT(" y ",AN472)))))</f>
        <v/>
      </c>
      <c r="AN472" s="214">
        <v>22</v>
      </c>
      <c r="AO472">
        <f t="shared" si="66"/>
        <v>0</v>
      </c>
      <c r="AP472">
        <f t="shared" si="67"/>
        <v>0</v>
      </c>
      <c r="AQ472">
        <f t="shared" si="68"/>
        <v>0</v>
      </c>
      <c r="AR472">
        <f t="shared" si="69"/>
        <v>0</v>
      </c>
      <c r="AS472">
        <f t="shared" si="70"/>
        <v>0</v>
      </c>
      <c r="AT472">
        <f t="shared" si="71"/>
        <v>0</v>
      </c>
      <c r="AU472">
        <f t="shared" si="72"/>
        <v>0</v>
      </c>
      <c r="AV472">
        <f t="shared" si="73"/>
        <v>0</v>
      </c>
      <c r="AW472">
        <f t="shared" si="74"/>
        <v>0</v>
      </c>
    </row>
    <row r="473" spans="1:49" ht="15" customHeight="1">
      <c r="A473" s="232"/>
      <c r="B473" s="14"/>
      <c r="C473" s="213" t="s">
        <v>5040</v>
      </c>
      <c r="D473" s="469" t="str">
        <f>IF(CNGE_2025_M1_Secc12_Sub1!D52="","",CNGE_2025_M1_Secc12_Sub1!D52)</f>
        <v/>
      </c>
      <c r="E473" s="326"/>
      <c r="F473" s="326"/>
      <c r="G473" s="326"/>
      <c r="H473" s="326"/>
      <c r="I473" s="326"/>
      <c r="J473" s="326"/>
      <c r="K473" s="326"/>
      <c r="L473" s="326"/>
      <c r="M473" s="326"/>
      <c r="N473" s="326"/>
      <c r="O473" s="326"/>
      <c r="P473" s="327"/>
      <c r="Q473" s="6"/>
      <c r="R473" s="6"/>
      <c r="S473" s="6"/>
      <c r="T473" s="6"/>
      <c r="U473" s="6"/>
      <c r="V473" s="6"/>
      <c r="W473" s="6"/>
      <c r="X473" s="6"/>
      <c r="Y473" s="6"/>
      <c r="Z473" s="6"/>
      <c r="AA473" s="6"/>
      <c r="AB473" s="6"/>
      <c r="AC473" s="6"/>
      <c r="AD473" s="6"/>
      <c r="AG473">
        <f t="shared" si="60"/>
        <v>0</v>
      </c>
      <c r="AH473">
        <f t="shared" si="61"/>
        <v>0</v>
      </c>
      <c r="AI473">
        <f t="shared" si="62"/>
        <v>0</v>
      </c>
      <c r="AJ473">
        <f t="shared" si="63"/>
        <v>0</v>
      </c>
      <c r="AK473" s="228">
        <f t="shared" si="64"/>
        <v>0</v>
      </c>
      <c r="AL473" s="2">
        <f t="shared" si="65"/>
        <v>0</v>
      </c>
      <c r="AM473" s="3" t="str">
        <f>IF(AL473=0,"",
IF(SUM($AL$451:AL473)=1,AN473,
IF($AL$571&gt;SUM($AL$451:AL473),_xlfn.CONCAT(", ",AN473),
IF($AL$571=SUM($AL$451:AL473),_xlfn.CONCAT(" y ",AN473)))))</f>
        <v/>
      </c>
      <c r="AN473" s="214">
        <v>23</v>
      </c>
      <c r="AO473">
        <f t="shared" si="66"/>
        <v>0</v>
      </c>
      <c r="AP473">
        <f t="shared" si="67"/>
        <v>0</v>
      </c>
      <c r="AQ473">
        <f t="shared" si="68"/>
        <v>0</v>
      </c>
      <c r="AR473">
        <f t="shared" si="69"/>
        <v>0</v>
      </c>
      <c r="AS473">
        <f t="shared" si="70"/>
        <v>0</v>
      </c>
      <c r="AT473">
        <f t="shared" si="71"/>
        <v>0</v>
      </c>
      <c r="AU473">
        <f t="shared" si="72"/>
        <v>0</v>
      </c>
      <c r="AV473">
        <f t="shared" si="73"/>
        <v>0</v>
      </c>
      <c r="AW473">
        <f t="shared" si="74"/>
        <v>0</v>
      </c>
    </row>
    <row r="474" spans="1:49" ht="15" customHeight="1">
      <c r="A474" s="232"/>
      <c r="B474" s="14"/>
      <c r="C474" s="213" t="s">
        <v>5041</v>
      </c>
      <c r="D474" s="469" t="str">
        <f>IF(CNGE_2025_M1_Secc12_Sub1!D53="","",CNGE_2025_M1_Secc12_Sub1!D53)</f>
        <v/>
      </c>
      <c r="E474" s="326"/>
      <c r="F474" s="326"/>
      <c r="G474" s="326"/>
      <c r="H474" s="326"/>
      <c r="I474" s="326"/>
      <c r="J474" s="326"/>
      <c r="K474" s="326"/>
      <c r="L474" s="326"/>
      <c r="M474" s="326"/>
      <c r="N474" s="326"/>
      <c r="O474" s="326"/>
      <c r="P474" s="327"/>
      <c r="Q474" s="6"/>
      <c r="R474" s="6"/>
      <c r="S474" s="6"/>
      <c r="T474" s="6"/>
      <c r="U474" s="6"/>
      <c r="V474" s="6"/>
      <c r="W474" s="6"/>
      <c r="X474" s="6"/>
      <c r="Y474" s="6"/>
      <c r="Z474" s="6"/>
      <c r="AA474" s="6"/>
      <c r="AB474" s="6"/>
      <c r="AC474" s="6"/>
      <c r="AD474" s="6"/>
      <c r="AG474">
        <f t="shared" si="60"/>
        <v>0</v>
      </c>
      <c r="AH474">
        <f t="shared" si="61"/>
        <v>0</v>
      </c>
      <c r="AI474">
        <f t="shared" si="62"/>
        <v>0</v>
      </c>
      <c r="AJ474">
        <f t="shared" si="63"/>
        <v>0</v>
      </c>
      <c r="AK474" s="228">
        <f t="shared" si="64"/>
        <v>0</v>
      </c>
      <c r="AL474" s="2">
        <f t="shared" si="65"/>
        <v>0</v>
      </c>
      <c r="AM474" s="3" t="str">
        <f>IF(AL474=0,"",
IF(SUM($AL$451:AL474)=1,AN474,
IF($AL$571&gt;SUM($AL$451:AL474),_xlfn.CONCAT(", ",AN474),
IF($AL$571=SUM($AL$451:AL474),_xlfn.CONCAT(" y ",AN474)))))</f>
        <v/>
      </c>
      <c r="AN474" s="214">
        <v>24</v>
      </c>
      <c r="AO474">
        <f t="shared" si="66"/>
        <v>0</v>
      </c>
      <c r="AP474">
        <f t="shared" si="67"/>
        <v>0</v>
      </c>
      <c r="AQ474">
        <f t="shared" si="68"/>
        <v>0</v>
      </c>
      <c r="AR474">
        <f t="shared" si="69"/>
        <v>0</v>
      </c>
      <c r="AS474">
        <f t="shared" si="70"/>
        <v>0</v>
      </c>
      <c r="AT474">
        <f t="shared" si="71"/>
        <v>0</v>
      </c>
      <c r="AU474">
        <f t="shared" si="72"/>
        <v>0</v>
      </c>
      <c r="AV474">
        <f t="shared" si="73"/>
        <v>0</v>
      </c>
      <c r="AW474">
        <f t="shared" si="74"/>
        <v>0</v>
      </c>
    </row>
    <row r="475" spans="1:49" ht="15" customHeight="1">
      <c r="A475" s="232"/>
      <c r="B475" s="14"/>
      <c r="C475" s="213" t="s">
        <v>5042</v>
      </c>
      <c r="D475" s="469" t="str">
        <f>IF(CNGE_2025_M1_Secc12_Sub1!D54="","",CNGE_2025_M1_Secc12_Sub1!D54)</f>
        <v/>
      </c>
      <c r="E475" s="326"/>
      <c r="F475" s="326"/>
      <c r="G475" s="326"/>
      <c r="H475" s="326"/>
      <c r="I475" s="326"/>
      <c r="J475" s="326"/>
      <c r="K475" s="326"/>
      <c r="L475" s="326"/>
      <c r="M475" s="326"/>
      <c r="N475" s="326"/>
      <c r="O475" s="326"/>
      <c r="P475" s="327"/>
      <c r="Q475" s="6"/>
      <c r="R475" s="6"/>
      <c r="S475" s="6"/>
      <c r="T475" s="6"/>
      <c r="U475" s="6"/>
      <c r="V475" s="6"/>
      <c r="W475" s="6"/>
      <c r="X475" s="6"/>
      <c r="Y475" s="6"/>
      <c r="Z475" s="6"/>
      <c r="AA475" s="6"/>
      <c r="AB475" s="6"/>
      <c r="AC475" s="6"/>
      <c r="AD475" s="6"/>
      <c r="AG475">
        <f t="shared" si="60"/>
        <v>0</v>
      </c>
      <c r="AH475">
        <f t="shared" si="61"/>
        <v>0</v>
      </c>
      <c r="AI475">
        <f t="shared" si="62"/>
        <v>0</v>
      </c>
      <c r="AJ475">
        <f t="shared" si="63"/>
        <v>0</v>
      </c>
      <c r="AK475" s="228">
        <f t="shared" si="64"/>
        <v>0</v>
      </c>
      <c r="AL475" s="2">
        <f t="shared" si="65"/>
        <v>0</v>
      </c>
      <c r="AM475" s="3" t="str">
        <f>IF(AL475=0,"",
IF(SUM($AL$451:AL475)=1,AN475,
IF($AL$571&gt;SUM($AL$451:AL475),_xlfn.CONCAT(", ",AN475),
IF($AL$571=SUM($AL$451:AL475),_xlfn.CONCAT(" y ",AN475)))))</f>
        <v/>
      </c>
      <c r="AN475" s="214">
        <v>25</v>
      </c>
      <c r="AO475">
        <f t="shared" si="66"/>
        <v>0</v>
      </c>
      <c r="AP475">
        <f t="shared" si="67"/>
        <v>0</v>
      </c>
      <c r="AQ475">
        <f t="shared" si="68"/>
        <v>0</v>
      </c>
      <c r="AR475">
        <f t="shared" si="69"/>
        <v>0</v>
      </c>
      <c r="AS475">
        <f t="shared" si="70"/>
        <v>0</v>
      </c>
      <c r="AT475">
        <f t="shared" si="71"/>
        <v>0</v>
      </c>
      <c r="AU475">
        <f t="shared" si="72"/>
        <v>0</v>
      </c>
      <c r="AV475">
        <f t="shared" si="73"/>
        <v>0</v>
      </c>
      <c r="AW475">
        <f t="shared" si="74"/>
        <v>0</v>
      </c>
    </row>
    <row r="476" spans="1:49" ht="15" customHeight="1">
      <c r="A476" s="232"/>
      <c r="B476" s="14"/>
      <c r="C476" s="213" t="s">
        <v>5043</v>
      </c>
      <c r="D476" s="469" t="str">
        <f>IF(CNGE_2025_M1_Secc12_Sub1!D55="","",CNGE_2025_M1_Secc12_Sub1!D55)</f>
        <v/>
      </c>
      <c r="E476" s="326"/>
      <c r="F476" s="326"/>
      <c r="G476" s="326"/>
      <c r="H476" s="326"/>
      <c r="I476" s="326"/>
      <c r="J476" s="326"/>
      <c r="K476" s="326"/>
      <c r="L476" s="326"/>
      <c r="M476" s="326"/>
      <c r="N476" s="326"/>
      <c r="O476" s="326"/>
      <c r="P476" s="327"/>
      <c r="Q476" s="6"/>
      <c r="R476" s="6"/>
      <c r="S476" s="6"/>
      <c r="T476" s="6"/>
      <c r="U476" s="6"/>
      <c r="V476" s="6"/>
      <c r="W476" s="6"/>
      <c r="X476" s="6"/>
      <c r="Y476" s="6"/>
      <c r="Z476" s="6"/>
      <c r="AA476" s="6"/>
      <c r="AB476" s="6"/>
      <c r="AC476" s="6"/>
      <c r="AD476" s="6"/>
      <c r="AG476">
        <f t="shared" si="60"/>
        <v>0</v>
      </c>
      <c r="AH476">
        <f t="shared" si="61"/>
        <v>0</v>
      </c>
      <c r="AI476">
        <f t="shared" si="62"/>
        <v>0</v>
      </c>
      <c r="AJ476">
        <f t="shared" si="63"/>
        <v>0</v>
      </c>
      <c r="AK476" s="228">
        <f t="shared" si="64"/>
        <v>0</v>
      </c>
      <c r="AL476" s="2">
        <f t="shared" si="65"/>
        <v>0</v>
      </c>
      <c r="AM476" s="3" t="str">
        <f>IF(AL476=0,"",
IF(SUM($AL$451:AL476)=1,AN476,
IF($AL$571&gt;SUM($AL$451:AL476),_xlfn.CONCAT(", ",AN476),
IF($AL$571=SUM($AL$451:AL476),_xlfn.CONCAT(" y ",AN476)))))</f>
        <v/>
      </c>
      <c r="AN476" s="214">
        <v>26</v>
      </c>
      <c r="AO476">
        <f t="shared" si="66"/>
        <v>0</v>
      </c>
      <c r="AP476">
        <f t="shared" si="67"/>
        <v>0</v>
      </c>
      <c r="AQ476">
        <f t="shared" si="68"/>
        <v>0</v>
      </c>
      <c r="AR476">
        <f t="shared" si="69"/>
        <v>0</v>
      </c>
      <c r="AS476">
        <f t="shared" si="70"/>
        <v>0</v>
      </c>
      <c r="AT476">
        <f t="shared" si="71"/>
        <v>0</v>
      </c>
      <c r="AU476">
        <f t="shared" si="72"/>
        <v>0</v>
      </c>
      <c r="AV476">
        <f t="shared" si="73"/>
        <v>0</v>
      </c>
      <c r="AW476">
        <f t="shared" si="74"/>
        <v>0</v>
      </c>
    </row>
    <row r="477" spans="1:49" ht="15" customHeight="1">
      <c r="A477" s="232"/>
      <c r="B477" s="14"/>
      <c r="C477" s="213" t="s">
        <v>5044</v>
      </c>
      <c r="D477" s="469" t="str">
        <f>IF(CNGE_2025_M1_Secc12_Sub1!D56="","",CNGE_2025_M1_Secc12_Sub1!D56)</f>
        <v/>
      </c>
      <c r="E477" s="326"/>
      <c r="F477" s="326"/>
      <c r="G477" s="326"/>
      <c r="H477" s="326"/>
      <c r="I477" s="326"/>
      <c r="J477" s="326"/>
      <c r="K477" s="326"/>
      <c r="L477" s="326"/>
      <c r="M477" s="326"/>
      <c r="N477" s="326"/>
      <c r="O477" s="326"/>
      <c r="P477" s="327"/>
      <c r="Q477" s="6"/>
      <c r="R477" s="6"/>
      <c r="S477" s="6"/>
      <c r="T477" s="6"/>
      <c r="U477" s="6"/>
      <c r="V477" s="6"/>
      <c r="W477" s="6"/>
      <c r="X477" s="6"/>
      <c r="Y477" s="6"/>
      <c r="Z477" s="6"/>
      <c r="AA477" s="6"/>
      <c r="AB477" s="6"/>
      <c r="AC477" s="6"/>
      <c r="AD477" s="6"/>
      <c r="AG477">
        <f t="shared" si="60"/>
        <v>0</v>
      </c>
      <c r="AH477">
        <f t="shared" si="61"/>
        <v>0</v>
      </c>
      <c r="AI477">
        <f t="shared" si="62"/>
        <v>0</v>
      </c>
      <c r="AJ477">
        <f t="shared" si="63"/>
        <v>0</v>
      </c>
      <c r="AK477" s="228">
        <f t="shared" si="64"/>
        <v>0</v>
      </c>
      <c r="AL477" s="2">
        <f t="shared" si="65"/>
        <v>0</v>
      </c>
      <c r="AM477" s="3" t="str">
        <f>IF(AL477=0,"",
IF(SUM($AL$451:AL477)=1,AN477,
IF($AL$571&gt;SUM($AL$451:AL477),_xlfn.CONCAT(", ",AN477),
IF($AL$571=SUM($AL$451:AL477),_xlfn.CONCAT(" y ",AN477)))))</f>
        <v/>
      </c>
      <c r="AN477" s="214">
        <v>27</v>
      </c>
      <c r="AO477">
        <f t="shared" si="66"/>
        <v>0</v>
      </c>
      <c r="AP477">
        <f t="shared" si="67"/>
        <v>0</v>
      </c>
      <c r="AQ477">
        <f t="shared" si="68"/>
        <v>0</v>
      </c>
      <c r="AR477">
        <f t="shared" si="69"/>
        <v>0</v>
      </c>
      <c r="AS477">
        <f t="shared" si="70"/>
        <v>0</v>
      </c>
      <c r="AT477">
        <f t="shared" si="71"/>
        <v>0</v>
      </c>
      <c r="AU477">
        <f t="shared" si="72"/>
        <v>0</v>
      </c>
      <c r="AV477">
        <f t="shared" si="73"/>
        <v>0</v>
      </c>
      <c r="AW477">
        <f t="shared" si="74"/>
        <v>0</v>
      </c>
    </row>
    <row r="478" spans="1:49" ht="15" customHeight="1">
      <c r="A478" s="232"/>
      <c r="B478" s="14"/>
      <c r="C478" s="213" t="s">
        <v>5045</v>
      </c>
      <c r="D478" s="469" t="str">
        <f>IF(CNGE_2025_M1_Secc12_Sub1!D57="","",CNGE_2025_M1_Secc12_Sub1!D57)</f>
        <v/>
      </c>
      <c r="E478" s="326"/>
      <c r="F478" s="326"/>
      <c r="G478" s="326"/>
      <c r="H478" s="326"/>
      <c r="I478" s="326"/>
      <c r="J478" s="326"/>
      <c r="K478" s="326"/>
      <c r="L478" s="326"/>
      <c r="M478" s="326"/>
      <c r="N478" s="326"/>
      <c r="O478" s="326"/>
      <c r="P478" s="327"/>
      <c r="Q478" s="6"/>
      <c r="R478" s="6"/>
      <c r="S478" s="6"/>
      <c r="T478" s="6"/>
      <c r="U478" s="6"/>
      <c r="V478" s="6"/>
      <c r="W478" s="6"/>
      <c r="X478" s="6"/>
      <c r="Y478" s="6"/>
      <c r="Z478" s="6"/>
      <c r="AA478" s="6"/>
      <c r="AB478" s="6"/>
      <c r="AC478" s="6"/>
      <c r="AD478" s="6"/>
      <c r="AG478">
        <f t="shared" si="60"/>
        <v>0</v>
      </c>
      <c r="AH478">
        <f t="shared" si="61"/>
        <v>0</v>
      </c>
      <c r="AI478">
        <f t="shared" si="62"/>
        <v>0</v>
      </c>
      <c r="AJ478">
        <f t="shared" si="63"/>
        <v>0</v>
      </c>
      <c r="AK478" s="228">
        <f t="shared" si="64"/>
        <v>0</v>
      </c>
      <c r="AL478" s="2">
        <f t="shared" si="65"/>
        <v>0</v>
      </c>
      <c r="AM478" s="3" t="str">
        <f>IF(AL478=0,"",
IF(SUM($AL$451:AL478)=1,AN478,
IF($AL$571&gt;SUM($AL$451:AL478),_xlfn.CONCAT(", ",AN478),
IF($AL$571=SUM($AL$451:AL478),_xlfn.CONCAT(" y ",AN478)))))</f>
        <v/>
      </c>
      <c r="AN478" s="214">
        <v>28</v>
      </c>
      <c r="AO478">
        <f t="shared" si="66"/>
        <v>0</v>
      </c>
      <c r="AP478">
        <f t="shared" si="67"/>
        <v>0</v>
      </c>
      <c r="AQ478">
        <f t="shared" si="68"/>
        <v>0</v>
      </c>
      <c r="AR478">
        <f t="shared" si="69"/>
        <v>0</v>
      </c>
      <c r="AS478">
        <f t="shared" si="70"/>
        <v>0</v>
      </c>
      <c r="AT478">
        <f t="shared" si="71"/>
        <v>0</v>
      </c>
      <c r="AU478">
        <f t="shared" si="72"/>
        <v>0</v>
      </c>
      <c r="AV478">
        <f t="shared" si="73"/>
        <v>0</v>
      </c>
      <c r="AW478">
        <f t="shared" si="74"/>
        <v>0</v>
      </c>
    </row>
    <row r="479" spans="1:49" ht="15" customHeight="1">
      <c r="A479" s="232"/>
      <c r="B479" s="14"/>
      <c r="C479" s="213" t="s">
        <v>5046</v>
      </c>
      <c r="D479" s="469" t="str">
        <f>IF(CNGE_2025_M1_Secc12_Sub1!D58="","",CNGE_2025_M1_Secc12_Sub1!D58)</f>
        <v/>
      </c>
      <c r="E479" s="326"/>
      <c r="F479" s="326"/>
      <c r="G479" s="326"/>
      <c r="H479" s="326"/>
      <c r="I479" s="326"/>
      <c r="J479" s="326"/>
      <c r="K479" s="326"/>
      <c r="L479" s="326"/>
      <c r="M479" s="326"/>
      <c r="N479" s="326"/>
      <c r="O479" s="326"/>
      <c r="P479" s="327"/>
      <c r="Q479" s="6"/>
      <c r="R479" s="6"/>
      <c r="S479" s="6"/>
      <c r="T479" s="6"/>
      <c r="U479" s="6"/>
      <c r="V479" s="6"/>
      <c r="W479" s="6"/>
      <c r="X479" s="6"/>
      <c r="Y479" s="6"/>
      <c r="Z479" s="6"/>
      <c r="AA479" s="6"/>
      <c r="AB479" s="6"/>
      <c r="AC479" s="6"/>
      <c r="AD479" s="6"/>
      <c r="AG479">
        <f t="shared" si="60"/>
        <v>0</v>
      </c>
      <c r="AH479">
        <f t="shared" si="61"/>
        <v>0</v>
      </c>
      <c r="AI479">
        <f t="shared" si="62"/>
        <v>0</v>
      </c>
      <c r="AJ479">
        <f t="shared" si="63"/>
        <v>0</v>
      </c>
      <c r="AK479" s="228">
        <f t="shared" si="64"/>
        <v>0</v>
      </c>
      <c r="AL479" s="2">
        <f t="shared" si="65"/>
        <v>0</v>
      </c>
      <c r="AM479" s="3" t="str">
        <f>IF(AL479=0,"",
IF(SUM($AL$451:AL479)=1,AN479,
IF($AL$571&gt;SUM($AL$451:AL479),_xlfn.CONCAT(", ",AN479),
IF($AL$571=SUM($AL$451:AL479),_xlfn.CONCAT(" y ",AN479)))))</f>
        <v/>
      </c>
      <c r="AN479" s="214">
        <v>29</v>
      </c>
      <c r="AO479">
        <f t="shared" si="66"/>
        <v>0</v>
      </c>
      <c r="AP479">
        <f t="shared" si="67"/>
        <v>0</v>
      </c>
      <c r="AQ479">
        <f t="shared" si="68"/>
        <v>0</v>
      </c>
      <c r="AR479">
        <f t="shared" si="69"/>
        <v>0</v>
      </c>
      <c r="AS479">
        <f t="shared" si="70"/>
        <v>0</v>
      </c>
      <c r="AT479">
        <f t="shared" si="71"/>
        <v>0</v>
      </c>
      <c r="AU479">
        <f t="shared" si="72"/>
        <v>0</v>
      </c>
      <c r="AV479">
        <f t="shared" si="73"/>
        <v>0</v>
      </c>
      <c r="AW479">
        <f t="shared" si="74"/>
        <v>0</v>
      </c>
    </row>
    <row r="480" spans="1:49" ht="15" customHeight="1">
      <c r="A480" s="232"/>
      <c r="B480" s="14"/>
      <c r="C480" s="213" t="s">
        <v>5047</v>
      </c>
      <c r="D480" s="469" t="str">
        <f>IF(CNGE_2025_M1_Secc12_Sub1!D59="","",CNGE_2025_M1_Secc12_Sub1!D59)</f>
        <v/>
      </c>
      <c r="E480" s="326"/>
      <c r="F480" s="326"/>
      <c r="G480" s="326"/>
      <c r="H480" s="326"/>
      <c r="I480" s="326"/>
      <c r="J480" s="326"/>
      <c r="K480" s="326"/>
      <c r="L480" s="326"/>
      <c r="M480" s="326"/>
      <c r="N480" s="326"/>
      <c r="O480" s="326"/>
      <c r="P480" s="327"/>
      <c r="Q480" s="6"/>
      <c r="R480" s="6"/>
      <c r="S480" s="6"/>
      <c r="T480" s="6"/>
      <c r="U480" s="6"/>
      <c r="V480" s="6"/>
      <c r="W480" s="6"/>
      <c r="X480" s="6"/>
      <c r="Y480" s="6"/>
      <c r="Z480" s="6"/>
      <c r="AA480" s="6"/>
      <c r="AB480" s="6"/>
      <c r="AC480" s="6"/>
      <c r="AD480" s="6"/>
      <c r="AG480">
        <f t="shared" si="60"/>
        <v>0</v>
      </c>
      <c r="AH480">
        <f t="shared" si="61"/>
        <v>0</v>
      </c>
      <c r="AI480">
        <f t="shared" si="62"/>
        <v>0</v>
      </c>
      <c r="AJ480">
        <f t="shared" si="63"/>
        <v>0</v>
      </c>
      <c r="AK480" s="228">
        <f t="shared" si="64"/>
        <v>0</v>
      </c>
      <c r="AL480" s="2">
        <f t="shared" si="65"/>
        <v>0</v>
      </c>
      <c r="AM480" s="3" t="str">
        <f>IF(AL480=0,"",
IF(SUM($AL$451:AL480)=1,AN480,
IF($AL$571&gt;SUM($AL$451:AL480),_xlfn.CONCAT(", ",AN480),
IF($AL$571=SUM($AL$451:AL480),_xlfn.CONCAT(" y ",AN480)))))</f>
        <v/>
      </c>
      <c r="AN480" s="214">
        <v>30</v>
      </c>
      <c r="AO480">
        <f t="shared" si="66"/>
        <v>0</v>
      </c>
      <c r="AP480">
        <f t="shared" si="67"/>
        <v>0</v>
      </c>
      <c r="AQ480">
        <f t="shared" si="68"/>
        <v>0</v>
      </c>
      <c r="AR480">
        <f t="shared" si="69"/>
        <v>0</v>
      </c>
      <c r="AS480">
        <f t="shared" si="70"/>
        <v>0</v>
      </c>
      <c r="AT480">
        <f t="shared" si="71"/>
        <v>0</v>
      </c>
      <c r="AU480">
        <f t="shared" si="72"/>
        <v>0</v>
      </c>
      <c r="AV480">
        <f t="shared" si="73"/>
        <v>0</v>
      </c>
      <c r="AW480">
        <f t="shared" si="74"/>
        <v>0</v>
      </c>
    </row>
    <row r="481" spans="1:49" ht="15" customHeight="1">
      <c r="A481" s="232"/>
      <c r="B481" s="14"/>
      <c r="C481" s="213" t="s">
        <v>5048</v>
      </c>
      <c r="D481" s="469" t="str">
        <f>IF(CNGE_2025_M1_Secc12_Sub1!D60="","",CNGE_2025_M1_Secc12_Sub1!D60)</f>
        <v/>
      </c>
      <c r="E481" s="326"/>
      <c r="F481" s="326"/>
      <c r="G481" s="326"/>
      <c r="H481" s="326"/>
      <c r="I481" s="326"/>
      <c r="J481" s="326"/>
      <c r="K481" s="326"/>
      <c r="L481" s="326"/>
      <c r="M481" s="326"/>
      <c r="N481" s="326"/>
      <c r="O481" s="326"/>
      <c r="P481" s="327"/>
      <c r="Q481" s="6"/>
      <c r="R481" s="6"/>
      <c r="S481" s="6"/>
      <c r="T481" s="6"/>
      <c r="U481" s="6"/>
      <c r="V481" s="6"/>
      <c r="W481" s="6"/>
      <c r="X481" s="6"/>
      <c r="Y481" s="6"/>
      <c r="Z481" s="6"/>
      <c r="AA481" s="6"/>
      <c r="AB481" s="6"/>
      <c r="AC481" s="6"/>
      <c r="AD481" s="6"/>
      <c r="AG481">
        <f t="shared" si="60"/>
        <v>0</v>
      </c>
      <c r="AH481">
        <f t="shared" si="61"/>
        <v>0</v>
      </c>
      <c r="AI481">
        <f t="shared" si="62"/>
        <v>0</v>
      </c>
      <c r="AJ481">
        <f t="shared" si="63"/>
        <v>0</v>
      </c>
      <c r="AK481" s="228">
        <f t="shared" si="64"/>
        <v>0</v>
      </c>
      <c r="AL481" s="2">
        <f t="shared" si="65"/>
        <v>0</v>
      </c>
      <c r="AM481" s="3" t="str">
        <f>IF(AL481=0,"",
IF(SUM($AL$451:AL481)=1,AN481,
IF($AL$571&gt;SUM($AL$451:AL481),_xlfn.CONCAT(", ",AN481),
IF($AL$571=SUM($AL$451:AL481),_xlfn.CONCAT(" y ",AN481)))))</f>
        <v/>
      </c>
      <c r="AN481" s="214">
        <v>31</v>
      </c>
      <c r="AO481">
        <f t="shared" si="66"/>
        <v>0</v>
      </c>
      <c r="AP481">
        <f t="shared" si="67"/>
        <v>0</v>
      </c>
      <c r="AQ481">
        <f t="shared" si="68"/>
        <v>0</v>
      </c>
      <c r="AR481">
        <f t="shared" si="69"/>
        <v>0</v>
      </c>
      <c r="AS481">
        <f t="shared" si="70"/>
        <v>0</v>
      </c>
      <c r="AT481">
        <f t="shared" si="71"/>
        <v>0</v>
      </c>
      <c r="AU481">
        <f t="shared" si="72"/>
        <v>0</v>
      </c>
      <c r="AV481">
        <f t="shared" si="73"/>
        <v>0</v>
      </c>
      <c r="AW481">
        <f t="shared" si="74"/>
        <v>0</v>
      </c>
    </row>
    <row r="482" spans="1:49" ht="15" customHeight="1">
      <c r="A482" s="232"/>
      <c r="B482" s="14"/>
      <c r="C482" s="213" t="s">
        <v>5049</v>
      </c>
      <c r="D482" s="469" t="str">
        <f>IF(CNGE_2025_M1_Secc12_Sub1!D61="","",CNGE_2025_M1_Secc12_Sub1!D61)</f>
        <v/>
      </c>
      <c r="E482" s="326"/>
      <c r="F482" s="326"/>
      <c r="G482" s="326"/>
      <c r="H482" s="326"/>
      <c r="I482" s="326"/>
      <c r="J482" s="326"/>
      <c r="K482" s="326"/>
      <c r="L482" s="326"/>
      <c r="M482" s="326"/>
      <c r="N482" s="326"/>
      <c r="O482" s="326"/>
      <c r="P482" s="327"/>
      <c r="Q482" s="6"/>
      <c r="R482" s="6"/>
      <c r="S482" s="6"/>
      <c r="T482" s="6"/>
      <c r="U482" s="6"/>
      <c r="V482" s="6"/>
      <c r="W482" s="6"/>
      <c r="X482" s="6"/>
      <c r="Y482" s="6"/>
      <c r="Z482" s="6"/>
      <c r="AA482" s="6"/>
      <c r="AB482" s="6"/>
      <c r="AC482" s="6"/>
      <c r="AD482" s="6"/>
      <c r="AG482">
        <f t="shared" si="60"/>
        <v>0</v>
      </c>
      <c r="AH482">
        <f t="shared" si="61"/>
        <v>0</v>
      </c>
      <c r="AI482">
        <f t="shared" si="62"/>
        <v>0</v>
      </c>
      <c r="AJ482">
        <f t="shared" si="63"/>
        <v>0</v>
      </c>
      <c r="AK482" s="228">
        <f t="shared" si="64"/>
        <v>0</v>
      </c>
      <c r="AL482" s="2">
        <f t="shared" si="65"/>
        <v>0</v>
      </c>
      <c r="AM482" s="3" t="str">
        <f>IF(AL482=0,"",
IF(SUM($AL$451:AL482)=1,AN482,
IF($AL$571&gt;SUM($AL$451:AL482),_xlfn.CONCAT(", ",AN482),
IF($AL$571=SUM($AL$451:AL482),_xlfn.CONCAT(" y ",AN482)))))</f>
        <v/>
      </c>
      <c r="AN482" s="214">
        <v>32</v>
      </c>
      <c r="AO482">
        <f t="shared" si="66"/>
        <v>0</v>
      </c>
      <c r="AP482">
        <f t="shared" si="67"/>
        <v>0</v>
      </c>
      <c r="AQ482">
        <f t="shared" si="68"/>
        <v>0</v>
      </c>
      <c r="AR482">
        <f t="shared" si="69"/>
        <v>0</v>
      </c>
      <c r="AS482">
        <f t="shared" si="70"/>
        <v>0</v>
      </c>
      <c r="AT482">
        <f t="shared" si="71"/>
        <v>0</v>
      </c>
      <c r="AU482">
        <f t="shared" si="72"/>
        <v>0</v>
      </c>
      <c r="AV482">
        <f t="shared" si="73"/>
        <v>0</v>
      </c>
      <c r="AW482">
        <f t="shared" si="74"/>
        <v>0</v>
      </c>
    </row>
    <row r="483" spans="1:49" ht="15" customHeight="1">
      <c r="A483" s="232"/>
      <c r="B483" s="14"/>
      <c r="C483" s="213" t="s">
        <v>5050</v>
      </c>
      <c r="D483" s="469" t="str">
        <f>IF(CNGE_2025_M1_Secc12_Sub1!D62="","",CNGE_2025_M1_Secc12_Sub1!D62)</f>
        <v/>
      </c>
      <c r="E483" s="326"/>
      <c r="F483" s="326"/>
      <c r="G483" s="326"/>
      <c r="H483" s="326"/>
      <c r="I483" s="326"/>
      <c r="J483" s="326"/>
      <c r="K483" s="326"/>
      <c r="L483" s="326"/>
      <c r="M483" s="326"/>
      <c r="N483" s="326"/>
      <c r="O483" s="326"/>
      <c r="P483" s="327"/>
      <c r="Q483" s="6"/>
      <c r="R483" s="6"/>
      <c r="S483" s="6"/>
      <c r="T483" s="6"/>
      <c r="U483" s="6"/>
      <c r="V483" s="6"/>
      <c r="W483" s="6"/>
      <c r="X483" s="6"/>
      <c r="Y483" s="6"/>
      <c r="Z483" s="6"/>
      <c r="AA483" s="6"/>
      <c r="AB483" s="6"/>
      <c r="AC483" s="6"/>
      <c r="AD483" s="6"/>
      <c r="AG483">
        <f t="shared" si="60"/>
        <v>0</v>
      </c>
      <c r="AH483">
        <f t="shared" si="61"/>
        <v>0</v>
      </c>
      <c r="AI483">
        <f t="shared" si="62"/>
        <v>0</v>
      </c>
      <c r="AJ483">
        <f t="shared" si="63"/>
        <v>0</v>
      </c>
      <c r="AK483" s="228">
        <f t="shared" si="64"/>
        <v>0</v>
      </c>
      <c r="AL483" s="2">
        <f t="shared" si="65"/>
        <v>0</v>
      </c>
      <c r="AM483" s="3" t="str">
        <f>IF(AL483=0,"",
IF(SUM($AL$451:AL483)=1,AN483,
IF($AL$571&gt;SUM($AL$451:AL483),_xlfn.CONCAT(", ",AN483),
IF($AL$571=SUM($AL$451:AL483),_xlfn.CONCAT(" y ",AN483)))))</f>
        <v/>
      </c>
      <c r="AN483" s="214">
        <v>33</v>
      </c>
      <c r="AO483">
        <f t="shared" si="66"/>
        <v>0</v>
      </c>
      <c r="AP483">
        <f t="shared" si="67"/>
        <v>0</v>
      </c>
      <c r="AQ483">
        <f t="shared" si="68"/>
        <v>0</v>
      </c>
      <c r="AR483">
        <f t="shared" si="69"/>
        <v>0</v>
      </c>
      <c r="AS483">
        <f t="shared" si="70"/>
        <v>0</v>
      </c>
      <c r="AT483">
        <f t="shared" si="71"/>
        <v>0</v>
      </c>
      <c r="AU483">
        <f t="shared" si="72"/>
        <v>0</v>
      </c>
      <c r="AV483">
        <f t="shared" si="73"/>
        <v>0</v>
      </c>
      <c r="AW483">
        <f t="shared" si="74"/>
        <v>0</v>
      </c>
    </row>
    <row r="484" spans="1:49" ht="15" customHeight="1">
      <c r="A484" s="232"/>
      <c r="B484" s="14"/>
      <c r="C484" s="213" t="s">
        <v>5051</v>
      </c>
      <c r="D484" s="469" t="str">
        <f>IF(CNGE_2025_M1_Secc12_Sub1!D63="","",CNGE_2025_M1_Secc12_Sub1!D63)</f>
        <v/>
      </c>
      <c r="E484" s="326"/>
      <c r="F484" s="326"/>
      <c r="G484" s="326"/>
      <c r="H484" s="326"/>
      <c r="I484" s="326"/>
      <c r="J484" s="326"/>
      <c r="K484" s="326"/>
      <c r="L484" s="326"/>
      <c r="M484" s="326"/>
      <c r="N484" s="326"/>
      <c r="O484" s="326"/>
      <c r="P484" s="327"/>
      <c r="Q484" s="6"/>
      <c r="R484" s="6"/>
      <c r="S484" s="6"/>
      <c r="T484" s="6"/>
      <c r="U484" s="6"/>
      <c r="V484" s="6"/>
      <c r="W484" s="6"/>
      <c r="X484" s="6"/>
      <c r="Y484" s="6"/>
      <c r="Z484" s="6"/>
      <c r="AA484" s="6"/>
      <c r="AB484" s="6"/>
      <c r="AC484" s="6"/>
      <c r="AD484" s="6"/>
      <c r="AG484">
        <f t="shared" si="60"/>
        <v>0</v>
      </c>
      <c r="AH484">
        <f t="shared" si="61"/>
        <v>0</v>
      </c>
      <c r="AI484">
        <f t="shared" si="62"/>
        <v>0</v>
      </c>
      <c r="AJ484">
        <f t="shared" si="63"/>
        <v>0</v>
      </c>
      <c r="AK484" s="228">
        <f t="shared" si="64"/>
        <v>0</v>
      </c>
      <c r="AL484" s="2">
        <f t="shared" si="65"/>
        <v>0</v>
      </c>
      <c r="AM484" s="3" t="str">
        <f>IF(AL484=0,"",
IF(SUM($AL$451:AL484)=1,AN484,
IF($AL$571&gt;SUM($AL$451:AL484),_xlfn.CONCAT(", ",AN484),
IF($AL$571=SUM($AL$451:AL484),_xlfn.CONCAT(" y ",AN484)))))</f>
        <v/>
      </c>
      <c r="AN484" s="214">
        <v>34</v>
      </c>
      <c r="AO484">
        <f t="shared" si="66"/>
        <v>0</v>
      </c>
      <c r="AP484">
        <f t="shared" si="67"/>
        <v>0</v>
      </c>
      <c r="AQ484">
        <f t="shared" si="68"/>
        <v>0</v>
      </c>
      <c r="AR484">
        <f t="shared" si="69"/>
        <v>0</v>
      </c>
      <c r="AS484">
        <f t="shared" si="70"/>
        <v>0</v>
      </c>
      <c r="AT484">
        <f t="shared" si="71"/>
        <v>0</v>
      </c>
      <c r="AU484">
        <f t="shared" si="72"/>
        <v>0</v>
      </c>
      <c r="AV484">
        <f t="shared" si="73"/>
        <v>0</v>
      </c>
      <c r="AW484">
        <f t="shared" si="74"/>
        <v>0</v>
      </c>
    </row>
    <row r="485" spans="1:49" ht="15" customHeight="1">
      <c r="A485" s="232"/>
      <c r="B485" s="14"/>
      <c r="C485" s="213" t="s">
        <v>5052</v>
      </c>
      <c r="D485" s="469" t="str">
        <f>IF(CNGE_2025_M1_Secc12_Sub1!D64="","",CNGE_2025_M1_Secc12_Sub1!D64)</f>
        <v/>
      </c>
      <c r="E485" s="326"/>
      <c r="F485" s="326"/>
      <c r="G485" s="326"/>
      <c r="H485" s="326"/>
      <c r="I485" s="326"/>
      <c r="J485" s="326"/>
      <c r="K485" s="326"/>
      <c r="L485" s="326"/>
      <c r="M485" s="326"/>
      <c r="N485" s="326"/>
      <c r="O485" s="326"/>
      <c r="P485" s="327"/>
      <c r="Q485" s="6"/>
      <c r="R485" s="6"/>
      <c r="S485" s="6"/>
      <c r="T485" s="6"/>
      <c r="U485" s="6"/>
      <c r="V485" s="6"/>
      <c r="W485" s="6"/>
      <c r="X485" s="6"/>
      <c r="Y485" s="6"/>
      <c r="Z485" s="6"/>
      <c r="AA485" s="6"/>
      <c r="AB485" s="6"/>
      <c r="AC485" s="6"/>
      <c r="AD485" s="6"/>
      <c r="AG485">
        <f t="shared" si="60"/>
        <v>0</v>
      </c>
      <c r="AH485">
        <f t="shared" si="61"/>
        <v>0</v>
      </c>
      <c r="AI485">
        <f t="shared" si="62"/>
        <v>0</v>
      </c>
      <c r="AJ485">
        <f t="shared" si="63"/>
        <v>0</v>
      </c>
      <c r="AK485" s="228">
        <f t="shared" si="64"/>
        <v>0</v>
      </c>
      <c r="AL485" s="2">
        <f t="shared" si="65"/>
        <v>0</v>
      </c>
      <c r="AM485" s="3" t="str">
        <f>IF(AL485=0,"",
IF(SUM($AL$451:AL485)=1,AN485,
IF($AL$571&gt;SUM($AL$451:AL485),_xlfn.CONCAT(", ",AN485),
IF($AL$571=SUM($AL$451:AL485),_xlfn.CONCAT(" y ",AN485)))))</f>
        <v/>
      </c>
      <c r="AN485" s="214">
        <v>35</v>
      </c>
      <c r="AO485">
        <f t="shared" si="66"/>
        <v>0</v>
      </c>
      <c r="AP485">
        <f t="shared" si="67"/>
        <v>0</v>
      </c>
      <c r="AQ485">
        <f t="shared" si="68"/>
        <v>0</v>
      </c>
      <c r="AR485">
        <f t="shared" si="69"/>
        <v>0</v>
      </c>
      <c r="AS485">
        <f t="shared" si="70"/>
        <v>0</v>
      </c>
      <c r="AT485">
        <f t="shared" si="71"/>
        <v>0</v>
      </c>
      <c r="AU485">
        <f t="shared" si="72"/>
        <v>0</v>
      </c>
      <c r="AV485">
        <f t="shared" si="73"/>
        <v>0</v>
      </c>
      <c r="AW485">
        <f t="shared" si="74"/>
        <v>0</v>
      </c>
    </row>
    <row r="486" spans="1:49" ht="15" customHeight="1">
      <c r="A486" s="232"/>
      <c r="B486" s="14"/>
      <c r="C486" s="213" t="s">
        <v>5082</v>
      </c>
      <c r="D486" s="469" t="str">
        <f>IF(CNGE_2025_M1_Secc12_Sub1!D65="","",CNGE_2025_M1_Secc12_Sub1!D65)</f>
        <v/>
      </c>
      <c r="E486" s="326"/>
      <c r="F486" s="326"/>
      <c r="G486" s="326"/>
      <c r="H486" s="326"/>
      <c r="I486" s="326"/>
      <c r="J486" s="326"/>
      <c r="K486" s="326"/>
      <c r="L486" s="326"/>
      <c r="M486" s="326"/>
      <c r="N486" s="326"/>
      <c r="O486" s="326"/>
      <c r="P486" s="327"/>
      <c r="Q486" s="6"/>
      <c r="R486" s="6"/>
      <c r="S486" s="6"/>
      <c r="T486" s="6"/>
      <c r="U486" s="6"/>
      <c r="V486" s="6"/>
      <c r="W486" s="6"/>
      <c r="X486" s="6"/>
      <c r="Y486" s="6"/>
      <c r="Z486" s="6"/>
      <c r="AA486" s="6"/>
      <c r="AB486" s="6"/>
      <c r="AC486" s="6"/>
      <c r="AD486" s="6"/>
      <c r="AG486">
        <f t="shared" si="60"/>
        <v>0</v>
      </c>
      <c r="AH486">
        <f t="shared" si="61"/>
        <v>0</v>
      </c>
      <c r="AI486">
        <f t="shared" si="62"/>
        <v>0</v>
      </c>
      <c r="AJ486">
        <f t="shared" si="63"/>
        <v>0</v>
      </c>
      <c r="AK486" s="228">
        <f t="shared" si="64"/>
        <v>0</v>
      </c>
      <c r="AL486" s="2">
        <f t="shared" si="65"/>
        <v>0</v>
      </c>
      <c r="AM486" s="3" t="str">
        <f>IF(AL486=0,"",
IF(SUM($AL$451:AL486)=1,AN486,
IF($AL$571&gt;SUM($AL$451:AL486),_xlfn.CONCAT(", ",AN486),
IF($AL$571=SUM($AL$451:AL486),_xlfn.CONCAT(" y ",AN486)))))</f>
        <v/>
      </c>
      <c r="AN486" s="214">
        <v>36</v>
      </c>
      <c r="AO486">
        <f t="shared" si="66"/>
        <v>0</v>
      </c>
      <c r="AP486">
        <f t="shared" si="67"/>
        <v>0</v>
      </c>
      <c r="AQ486">
        <f t="shared" si="68"/>
        <v>0</v>
      </c>
      <c r="AR486">
        <f t="shared" si="69"/>
        <v>0</v>
      </c>
      <c r="AS486">
        <f t="shared" si="70"/>
        <v>0</v>
      </c>
      <c r="AT486">
        <f t="shared" si="71"/>
        <v>0</v>
      </c>
      <c r="AU486">
        <f t="shared" si="72"/>
        <v>0</v>
      </c>
      <c r="AV486">
        <f t="shared" si="73"/>
        <v>0</v>
      </c>
      <c r="AW486">
        <f t="shared" si="74"/>
        <v>0</v>
      </c>
    </row>
    <row r="487" spans="1:49" ht="15" customHeight="1">
      <c r="A487" s="232"/>
      <c r="B487" s="14"/>
      <c r="C487" s="213" t="s">
        <v>5083</v>
      </c>
      <c r="D487" s="469" t="str">
        <f>IF(CNGE_2025_M1_Secc12_Sub1!D66="","",CNGE_2025_M1_Secc12_Sub1!D66)</f>
        <v/>
      </c>
      <c r="E487" s="326"/>
      <c r="F487" s="326"/>
      <c r="G487" s="326"/>
      <c r="H487" s="326"/>
      <c r="I487" s="326"/>
      <c r="J487" s="326"/>
      <c r="K487" s="326"/>
      <c r="L487" s="326"/>
      <c r="M487" s="326"/>
      <c r="N487" s="326"/>
      <c r="O487" s="326"/>
      <c r="P487" s="327"/>
      <c r="Q487" s="6"/>
      <c r="R487" s="6"/>
      <c r="S487" s="6"/>
      <c r="T487" s="6"/>
      <c r="U487" s="6"/>
      <c r="V487" s="6"/>
      <c r="W487" s="6"/>
      <c r="X487" s="6"/>
      <c r="Y487" s="6"/>
      <c r="Z487" s="6"/>
      <c r="AA487" s="6"/>
      <c r="AB487" s="6"/>
      <c r="AC487" s="6"/>
      <c r="AD487" s="6"/>
      <c r="AG487">
        <f t="shared" si="60"/>
        <v>0</v>
      </c>
      <c r="AH487">
        <f t="shared" si="61"/>
        <v>0</v>
      </c>
      <c r="AI487">
        <f t="shared" si="62"/>
        <v>0</v>
      </c>
      <c r="AJ487">
        <f t="shared" si="63"/>
        <v>0</v>
      </c>
      <c r="AK487" s="228">
        <f t="shared" si="64"/>
        <v>0</v>
      </c>
      <c r="AL487" s="2">
        <f t="shared" si="65"/>
        <v>0</v>
      </c>
      <c r="AM487" s="3" t="str">
        <f>IF(AL487=0,"",
IF(SUM($AL$451:AL487)=1,AN487,
IF($AL$571&gt;SUM($AL$451:AL487),_xlfn.CONCAT(", ",AN487),
IF($AL$571=SUM($AL$451:AL487),_xlfn.CONCAT(" y ",AN487)))))</f>
        <v/>
      </c>
      <c r="AN487" s="214">
        <v>37</v>
      </c>
      <c r="AO487">
        <f t="shared" si="66"/>
        <v>0</v>
      </c>
      <c r="AP487">
        <f t="shared" si="67"/>
        <v>0</v>
      </c>
      <c r="AQ487">
        <f t="shared" si="68"/>
        <v>0</v>
      </c>
      <c r="AR487">
        <f t="shared" si="69"/>
        <v>0</v>
      </c>
      <c r="AS487">
        <f t="shared" si="70"/>
        <v>0</v>
      </c>
      <c r="AT487">
        <f t="shared" si="71"/>
        <v>0</v>
      </c>
      <c r="AU487">
        <f t="shared" si="72"/>
        <v>0</v>
      </c>
      <c r="AV487">
        <f t="shared" si="73"/>
        <v>0</v>
      </c>
      <c r="AW487">
        <f t="shared" si="74"/>
        <v>0</v>
      </c>
    </row>
    <row r="488" spans="1:49" ht="15" customHeight="1">
      <c r="A488" s="232"/>
      <c r="B488" s="14"/>
      <c r="C488" s="213" t="s">
        <v>5084</v>
      </c>
      <c r="D488" s="469" t="str">
        <f>IF(CNGE_2025_M1_Secc12_Sub1!D67="","",CNGE_2025_M1_Secc12_Sub1!D67)</f>
        <v/>
      </c>
      <c r="E488" s="326"/>
      <c r="F488" s="326"/>
      <c r="G488" s="326"/>
      <c r="H488" s="326"/>
      <c r="I488" s="326"/>
      <c r="J488" s="326"/>
      <c r="K488" s="326"/>
      <c r="L488" s="326"/>
      <c r="M488" s="326"/>
      <c r="N488" s="326"/>
      <c r="O488" s="326"/>
      <c r="P488" s="327"/>
      <c r="Q488" s="6"/>
      <c r="R488" s="6"/>
      <c r="S488" s="6"/>
      <c r="T488" s="6"/>
      <c r="U488" s="6"/>
      <c r="V488" s="6"/>
      <c r="W488" s="6"/>
      <c r="X488" s="6"/>
      <c r="Y488" s="6"/>
      <c r="Z488" s="6"/>
      <c r="AA488" s="6"/>
      <c r="AB488" s="6"/>
      <c r="AC488" s="6"/>
      <c r="AD488" s="6"/>
      <c r="AG488">
        <f t="shared" si="60"/>
        <v>0</v>
      </c>
      <c r="AH488">
        <f t="shared" si="61"/>
        <v>0</v>
      </c>
      <c r="AI488">
        <f t="shared" si="62"/>
        <v>0</v>
      </c>
      <c r="AJ488">
        <f t="shared" si="63"/>
        <v>0</v>
      </c>
      <c r="AK488" s="228">
        <f t="shared" si="64"/>
        <v>0</v>
      </c>
      <c r="AL488" s="2">
        <f t="shared" si="65"/>
        <v>0</v>
      </c>
      <c r="AM488" s="3" t="str">
        <f>IF(AL488=0,"",
IF(SUM($AL$451:AL488)=1,AN488,
IF($AL$571&gt;SUM($AL$451:AL488),_xlfn.CONCAT(", ",AN488),
IF($AL$571=SUM($AL$451:AL488),_xlfn.CONCAT(" y ",AN488)))))</f>
        <v/>
      </c>
      <c r="AN488" s="214">
        <v>38</v>
      </c>
      <c r="AO488">
        <f t="shared" si="66"/>
        <v>0</v>
      </c>
      <c r="AP488">
        <f t="shared" si="67"/>
        <v>0</v>
      </c>
      <c r="AQ488">
        <f t="shared" si="68"/>
        <v>0</v>
      </c>
      <c r="AR488">
        <f t="shared" si="69"/>
        <v>0</v>
      </c>
      <c r="AS488">
        <f t="shared" si="70"/>
        <v>0</v>
      </c>
      <c r="AT488">
        <f t="shared" si="71"/>
        <v>0</v>
      </c>
      <c r="AU488">
        <f t="shared" si="72"/>
        <v>0</v>
      </c>
      <c r="AV488">
        <f t="shared" si="73"/>
        <v>0</v>
      </c>
      <c r="AW488">
        <f t="shared" si="74"/>
        <v>0</v>
      </c>
    </row>
    <row r="489" spans="1:49" ht="15" customHeight="1">
      <c r="A489" s="232"/>
      <c r="B489" s="14"/>
      <c r="C489" s="213" t="s">
        <v>5085</v>
      </c>
      <c r="D489" s="469" t="str">
        <f>IF(CNGE_2025_M1_Secc12_Sub1!D68="","",CNGE_2025_M1_Secc12_Sub1!D68)</f>
        <v/>
      </c>
      <c r="E489" s="326"/>
      <c r="F489" s="326"/>
      <c r="G489" s="326"/>
      <c r="H489" s="326"/>
      <c r="I489" s="326"/>
      <c r="J489" s="326"/>
      <c r="K489" s="326"/>
      <c r="L489" s="326"/>
      <c r="M489" s="326"/>
      <c r="N489" s="326"/>
      <c r="O489" s="326"/>
      <c r="P489" s="327"/>
      <c r="Q489" s="6"/>
      <c r="R489" s="6"/>
      <c r="S489" s="6"/>
      <c r="T489" s="6"/>
      <c r="U489" s="6"/>
      <c r="V489" s="6"/>
      <c r="W489" s="6"/>
      <c r="X489" s="6"/>
      <c r="Y489" s="6"/>
      <c r="Z489" s="6"/>
      <c r="AA489" s="6"/>
      <c r="AB489" s="6"/>
      <c r="AC489" s="6"/>
      <c r="AD489" s="6"/>
      <c r="AG489">
        <f t="shared" si="60"/>
        <v>0</v>
      </c>
      <c r="AH489">
        <f t="shared" si="61"/>
        <v>0</v>
      </c>
      <c r="AI489">
        <f t="shared" si="62"/>
        <v>0</v>
      </c>
      <c r="AJ489">
        <f t="shared" si="63"/>
        <v>0</v>
      </c>
      <c r="AK489" s="228">
        <f t="shared" si="64"/>
        <v>0</v>
      </c>
      <c r="AL489" s="2">
        <f t="shared" si="65"/>
        <v>0</v>
      </c>
      <c r="AM489" s="3" t="str">
        <f>IF(AL489=0,"",
IF(SUM($AL$451:AL489)=1,AN489,
IF($AL$571&gt;SUM($AL$451:AL489),_xlfn.CONCAT(", ",AN489),
IF($AL$571=SUM($AL$451:AL489),_xlfn.CONCAT(" y ",AN489)))))</f>
        <v/>
      </c>
      <c r="AN489" s="214">
        <v>39</v>
      </c>
      <c r="AO489">
        <f t="shared" si="66"/>
        <v>0</v>
      </c>
      <c r="AP489">
        <f t="shared" si="67"/>
        <v>0</v>
      </c>
      <c r="AQ489">
        <f t="shared" si="68"/>
        <v>0</v>
      </c>
      <c r="AR489">
        <f t="shared" si="69"/>
        <v>0</v>
      </c>
      <c r="AS489">
        <f t="shared" si="70"/>
        <v>0</v>
      </c>
      <c r="AT489">
        <f t="shared" si="71"/>
        <v>0</v>
      </c>
      <c r="AU489">
        <f t="shared" si="72"/>
        <v>0</v>
      </c>
      <c r="AV489">
        <f t="shared" si="73"/>
        <v>0</v>
      </c>
      <c r="AW489">
        <f t="shared" si="74"/>
        <v>0</v>
      </c>
    </row>
    <row r="490" spans="1:49" ht="15" customHeight="1">
      <c r="A490" s="232"/>
      <c r="B490" s="14"/>
      <c r="C490" s="213" t="s">
        <v>5086</v>
      </c>
      <c r="D490" s="469" t="str">
        <f>IF(CNGE_2025_M1_Secc12_Sub1!D69="","",CNGE_2025_M1_Secc12_Sub1!D69)</f>
        <v/>
      </c>
      <c r="E490" s="326"/>
      <c r="F490" s="326"/>
      <c r="G490" s="326"/>
      <c r="H490" s="326"/>
      <c r="I490" s="326"/>
      <c r="J490" s="326"/>
      <c r="K490" s="326"/>
      <c r="L490" s="326"/>
      <c r="M490" s="326"/>
      <c r="N490" s="326"/>
      <c r="O490" s="326"/>
      <c r="P490" s="327"/>
      <c r="Q490" s="6"/>
      <c r="R490" s="6"/>
      <c r="S490" s="6"/>
      <c r="T490" s="6"/>
      <c r="U490" s="6"/>
      <c r="V490" s="6"/>
      <c r="W490" s="6"/>
      <c r="X490" s="6"/>
      <c r="Y490" s="6"/>
      <c r="Z490" s="6"/>
      <c r="AA490" s="6"/>
      <c r="AB490" s="6"/>
      <c r="AC490" s="6"/>
      <c r="AD490" s="6"/>
      <c r="AG490">
        <f t="shared" si="60"/>
        <v>0</v>
      </c>
      <c r="AH490">
        <f t="shared" si="61"/>
        <v>0</v>
      </c>
      <c r="AI490">
        <f t="shared" si="62"/>
        <v>0</v>
      </c>
      <c r="AJ490">
        <f t="shared" si="63"/>
        <v>0</v>
      </c>
      <c r="AK490" s="228">
        <f t="shared" si="64"/>
        <v>0</v>
      </c>
      <c r="AL490" s="2">
        <f t="shared" si="65"/>
        <v>0</v>
      </c>
      <c r="AM490" s="3" t="str">
        <f>IF(AL490=0,"",
IF(SUM($AL$451:AL490)=1,AN490,
IF($AL$571&gt;SUM($AL$451:AL490),_xlfn.CONCAT(", ",AN490),
IF($AL$571=SUM($AL$451:AL490),_xlfn.CONCAT(" y ",AN490)))))</f>
        <v/>
      </c>
      <c r="AN490" s="214">
        <v>40</v>
      </c>
      <c r="AO490">
        <f t="shared" si="66"/>
        <v>0</v>
      </c>
      <c r="AP490">
        <f t="shared" si="67"/>
        <v>0</v>
      </c>
      <c r="AQ490">
        <f t="shared" si="68"/>
        <v>0</v>
      </c>
      <c r="AR490">
        <f t="shared" si="69"/>
        <v>0</v>
      </c>
      <c r="AS490">
        <f t="shared" si="70"/>
        <v>0</v>
      </c>
      <c r="AT490">
        <f t="shared" si="71"/>
        <v>0</v>
      </c>
      <c r="AU490">
        <f t="shared" si="72"/>
        <v>0</v>
      </c>
      <c r="AV490">
        <f t="shared" si="73"/>
        <v>0</v>
      </c>
      <c r="AW490">
        <f t="shared" si="74"/>
        <v>0</v>
      </c>
    </row>
    <row r="491" spans="1:49" ht="15" customHeight="1">
      <c r="A491" s="232"/>
      <c r="B491" s="14"/>
      <c r="C491" s="213" t="s">
        <v>5087</v>
      </c>
      <c r="D491" s="469" t="str">
        <f>IF(CNGE_2025_M1_Secc12_Sub1!D70="","",CNGE_2025_M1_Secc12_Sub1!D70)</f>
        <v/>
      </c>
      <c r="E491" s="326"/>
      <c r="F491" s="326"/>
      <c r="G491" s="326"/>
      <c r="H491" s="326"/>
      <c r="I491" s="326"/>
      <c r="J491" s="326"/>
      <c r="K491" s="326"/>
      <c r="L491" s="326"/>
      <c r="M491" s="326"/>
      <c r="N491" s="326"/>
      <c r="O491" s="326"/>
      <c r="P491" s="327"/>
      <c r="Q491" s="6"/>
      <c r="R491" s="6"/>
      <c r="S491" s="6"/>
      <c r="T491" s="6"/>
      <c r="U491" s="6"/>
      <c r="V491" s="6"/>
      <c r="W491" s="6"/>
      <c r="X491" s="6"/>
      <c r="Y491" s="6"/>
      <c r="Z491" s="6"/>
      <c r="AA491" s="6"/>
      <c r="AB491" s="6"/>
      <c r="AC491" s="6"/>
      <c r="AD491" s="6"/>
      <c r="AG491">
        <f t="shared" si="60"/>
        <v>0</v>
      </c>
      <c r="AH491">
        <f t="shared" si="61"/>
        <v>0</v>
      </c>
      <c r="AI491">
        <f t="shared" si="62"/>
        <v>0</v>
      </c>
      <c r="AJ491">
        <f t="shared" si="63"/>
        <v>0</v>
      </c>
      <c r="AK491" s="228">
        <f t="shared" si="64"/>
        <v>0</v>
      </c>
      <c r="AL491" s="2">
        <f t="shared" si="65"/>
        <v>0</v>
      </c>
      <c r="AM491" s="3" t="str">
        <f>IF(AL491=0,"",
IF(SUM($AL$451:AL491)=1,AN491,
IF($AL$571&gt;SUM($AL$451:AL491),_xlfn.CONCAT(", ",AN491),
IF($AL$571=SUM($AL$451:AL491),_xlfn.CONCAT(" y ",AN491)))))</f>
        <v/>
      </c>
      <c r="AN491" s="214">
        <v>41</v>
      </c>
      <c r="AO491">
        <f t="shared" si="66"/>
        <v>0</v>
      </c>
      <c r="AP491">
        <f t="shared" si="67"/>
        <v>0</v>
      </c>
      <c r="AQ491">
        <f t="shared" si="68"/>
        <v>0</v>
      </c>
      <c r="AR491">
        <f t="shared" si="69"/>
        <v>0</v>
      </c>
      <c r="AS491">
        <f t="shared" si="70"/>
        <v>0</v>
      </c>
      <c r="AT491">
        <f t="shared" si="71"/>
        <v>0</v>
      </c>
      <c r="AU491">
        <f t="shared" si="72"/>
        <v>0</v>
      </c>
      <c r="AV491">
        <f t="shared" si="73"/>
        <v>0</v>
      </c>
      <c r="AW491">
        <f t="shared" si="74"/>
        <v>0</v>
      </c>
    </row>
    <row r="492" spans="1:49" ht="15" customHeight="1">
      <c r="A492" s="232"/>
      <c r="B492" s="14"/>
      <c r="C492" s="213" t="s">
        <v>5088</v>
      </c>
      <c r="D492" s="469" t="str">
        <f>IF(CNGE_2025_M1_Secc12_Sub1!D71="","",CNGE_2025_M1_Secc12_Sub1!D71)</f>
        <v/>
      </c>
      <c r="E492" s="326"/>
      <c r="F492" s="326"/>
      <c r="G492" s="326"/>
      <c r="H492" s="326"/>
      <c r="I492" s="326"/>
      <c r="J492" s="326"/>
      <c r="K492" s="326"/>
      <c r="L492" s="326"/>
      <c r="M492" s="326"/>
      <c r="N492" s="326"/>
      <c r="O492" s="326"/>
      <c r="P492" s="327"/>
      <c r="Q492" s="6"/>
      <c r="R492" s="6"/>
      <c r="S492" s="6"/>
      <c r="T492" s="6"/>
      <c r="U492" s="6"/>
      <c r="V492" s="6"/>
      <c r="W492" s="6"/>
      <c r="X492" s="6"/>
      <c r="Y492" s="6"/>
      <c r="Z492" s="6"/>
      <c r="AA492" s="6"/>
      <c r="AB492" s="6"/>
      <c r="AC492" s="6"/>
      <c r="AD492" s="6"/>
      <c r="AG492">
        <f t="shared" si="60"/>
        <v>0</v>
      </c>
      <c r="AH492">
        <f t="shared" si="61"/>
        <v>0</v>
      </c>
      <c r="AI492">
        <f t="shared" si="62"/>
        <v>0</v>
      </c>
      <c r="AJ492">
        <f t="shared" si="63"/>
        <v>0</v>
      </c>
      <c r="AK492" s="228">
        <f t="shared" si="64"/>
        <v>0</v>
      </c>
      <c r="AL492" s="2">
        <f t="shared" si="65"/>
        <v>0</v>
      </c>
      <c r="AM492" s="3" t="str">
        <f>IF(AL492=0,"",
IF(SUM($AL$451:AL492)=1,AN492,
IF($AL$571&gt;SUM($AL$451:AL492),_xlfn.CONCAT(", ",AN492),
IF($AL$571=SUM($AL$451:AL492),_xlfn.CONCAT(" y ",AN492)))))</f>
        <v/>
      </c>
      <c r="AN492" s="214">
        <v>42</v>
      </c>
      <c r="AO492">
        <f t="shared" si="66"/>
        <v>0</v>
      </c>
      <c r="AP492">
        <f t="shared" si="67"/>
        <v>0</v>
      </c>
      <c r="AQ492">
        <f t="shared" si="68"/>
        <v>0</v>
      </c>
      <c r="AR492">
        <f t="shared" si="69"/>
        <v>0</v>
      </c>
      <c r="AS492">
        <f t="shared" si="70"/>
        <v>0</v>
      </c>
      <c r="AT492">
        <f t="shared" si="71"/>
        <v>0</v>
      </c>
      <c r="AU492">
        <f t="shared" si="72"/>
        <v>0</v>
      </c>
      <c r="AV492">
        <f t="shared" si="73"/>
        <v>0</v>
      </c>
      <c r="AW492">
        <f t="shared" si="74"/>
        <v>0</v>
      </c>
    </row>
    <row r="493" spans="1:49" ht="15" customHeight="1">
      <c r="A493" s="232"/>
      <c r="B493" s="14"/>
      <c r="C493" s="213" t="s">
        <v>5089</v>
      </c>
      <c r="D493" s="469" t="str">
        <f>IF(CNGE_2025_M1_Secc12_Sub1!D72="","",CNGE_2025_M1_Secc12_Sub1!D72)</f>
        <v/>
      </c>
      <c r="E493" s="326"/>
      <c r="F493" s="326"/>
      <c r="G493" s="326"/>
      <c r="H493" s="326"/>
      <c r="I493" s="326"/>
      <c r="J493" s="326"/>
      <c r="K493" s="326"/>
      <c r="L493" s="326"/>
      <c r="M493" s="326"/>
      <c r="N493" s="326"/>
      <c r="O493" s="326"/>
      <c r="P493" s="327"/>
      <c r="Q493" s="6"/>
      <c r="R493" s="6"/>
      <c r="S493" s="6"/>
      <c r="T493" s="6"/>
      <c r="U493" s="6"/>
      <c r="V493" s="6"/>
      <c r="W493" s="6"/>
      <c r="X493" s="6"/>
      <c r="Y493" s="6"/>
      <c r="Z493" s="6"/>
      <c r="AA493" s="6"/>
      <c r="AB493" s="6"/>
      <c r="AC493" s="6"/>
      <c r="AD493" s="6"/>
      <c r="AG493">
        <f t="shared" si="60"/>
        <v>0</v>
      </c>
      <c r="AH493">
        <f t="shared" si="61"/>
        <v>0</v>
      </c>
      <c r="AI493">
        <f t="shared" si="62"/>
        <v>0</v>
      </c>
      <c r="AJ493">
        <f t="shared" si="63"/>
        <v>0</v>
      </c>
      <c r="AK493" s="228">
        <f t="shared" si="64"/>
        <v>0</v>
      </c>
      <c r="AL493" s="2">
        <f t="shared" si="65"/>
        <v>0</v>
      </c>
      <c r="AM493" s="3" t="str">
        <f>IF(AL493=0,"",
IF(SUM($AL$451:AL493)=1,AN493,
IF($AL$571&gt;SUM($AL$451:AL493),_xlfn.CONCAT(", ",AN493),
IF($AL$571=SUM($AL$451:AL493),_xlfn.CONCAT(" y ",AN493)))))</f>
        <v/>
      </c>
      <c r="AN493" s="214">
        <v>43</v>
      </c>
      <c r="AO493">
        <f t="shared" si="66"/>
        <v>0</v>
      </c>
      <c r="AP493">
        <f t="shared" si="67"/>
        <v>0</v>
      </c>
      <c r="AQ493">
        <f t="shared" si="68"/>
        <v>0</v>
      </c>
      <c r="AR493">
        <f t="shared" si="69"/>
        <v>0</v>
      </c>
      <c r="AS493">
        <f t="shared" si="70"/>
        <v>0</v>
      </c>
      <c r="AT493">
        <f t="shared" si="71"/>
        <v>0</v>
      </c>
      <c r="AU493">
        <f t="shared" si="72"/>
        <v>0</v>
      </c>
      <c r="AV493">
        <f t="shared" si="73"/>
        <v>0</v>
      </c>
      <c r="AW493">
        <f t="shared" si="74"/>
        <v>0</v>
      </c>
    </row>
    <row r="494" spans="1:49" ht="15" customHeight="1">
      <c r="A494" s="232"/>
      <c r="B494" s="14"/>
      <c r="C494" s="213" t="s">
        <v>5090</v>
      </c>
      <c r="D494" s="469" t="str">
        <f>IF(CNGE_2025_M1_Secc12_Sub1!D73="","",CNGE_2025_M1_Secc12_Sub1!D73)</f>
        <v/>
      </c>
      <c r="E494" s="326"/>
      <c r="F494" s="326"/>
      <c r="G494" s="326"/>
      <c r="H494" s="326"/>
      <c r="I494" s="326"/>
      <c r="J494" s="326"/>
      <c r="K494" s="326"/>
      <c r="L494" s="326"/>
      <c r="M494" s="326"/>
      <c r="N494" s="326"/>
      <c r="O494" s="326"/>
      <c r="P494" s="327"/>
      <c r="Q494" s="6"/>
      <c r="R494" s="6"/>
      <c r="S494" s="6"/>
      <c r="T494" s="6"/>
      <c r="U494" s="6"/>
      <c r="V494" s="6"/>
      <c r="W494" s="6"/>
      <c r="X494" s="6"/>
      <c r="Y494" s="6"/>
      <c r="Z494" s="6"/>
      <c r="AA494" s="6"/>
      <c r="AB494" s="6"/>
      <c r="AC494" s="6"/>
      <c r="AD494" s="6"/>
      <c r="AG494">
        <f t="shared" si="60"/>
        <v>0</v>
      </c>
      <c r="AH494">
        <f t="shared" si="61"/>
        <v>0</v>
      </c>
      <c r="AI494">
        <f t="shared" si="62"/>
        <v>0</v>
      </c>
      <c r="AJ494">
        <f t="shared" si="63"/>
        <v>0</v>
      </c>
      <c r="AK494" s="228">
        <f t="shared" si="64"/>
        <v>0</v>
      </c>
      <c r="AL494" s="2">
        <f t="shared" si="65"/>
        <v>0</v>
      </c>
      <c r="AM494" s="3" t="str">
        <f>IF(AL494=0,"",
IF(SUM($AL$451:AL494)=1,AN494,
IF($AL$571&gt;SUM($AL$451:AL494),_xlfn.CONCAT(", ",AN494),
IF($AL$571=SUM($AL$451:AL494),_xlfn.CONCAT(" y ",AN494)))))</f>
        <v/>
      </c>
      <c r="AN494" s="214">
        <v>44</v>
      </c>
      <c r="AO494">
        <f t="shared" si="66"/>
        <v>0</v>
      </c>
      <c r="AP494">
        <f t="shared" si="67"/>
        <v>0</v>
      </c>
      <c r="AQ494">
        <f t="shared" si="68"/>
        <v>0</v>
      </c>
      <c r="AR494">
        <f t="shared" si="69"/>
        <v>0</v>
      </c>
      <c r="AS494">
        <f t="shared" si="70"/>
        <v>0</v>
      </c>
      <c r="AT494">
        <f t="shared" si="71"/>
        <v>0</v>
      </c>
      <c r="AU494">
        <f t="shared" si="72"/>
        <v>0</v>
      </c>
      <c r="AV494">
        <f t="shared" si="73"/>
        <v>0</v>
      </c>
      <c r="AW494">
        <f t="shared" si="74"/>
        <v>0</v>
      </c>
    </row>
    <row r="495" spans="1:49" ht="15" customHeight="1">
      <c r="A495" s="232"/>
      <c r="B495" s="14"/>
      <c r="C495" s="213" t="s">
        <v>5091</v>
      </c>
      <c r="D495" s="469" t="str">
        <f>IF(CNGE_2025_M1_Secc12_Sub1!D74="","",CNGE_2025_M1_Secc12_Sub1!D74)</f>
        <v/>
      </c>
      <c r="E495" s="326"/>
      <c r="F495" s="326"/>
      <c r="G495" s="326"/>
      <c r="H495" s="326"/>
      <c r="I495" s="326"/>
      <c r="J495" s="326"/>
      <c r="K495" s="326"/>
      <c r="L495" s="326"/>
      <c r="M495" s="326"/>
      <c r="N495" s="326"/>
      <c r="O495" s="326"/>
      <c r="P495" s="327"/>
      <c r="Q495" s="6"/>
      <c r="R495" s="6"/>
      <c r="S495" s="6"/>
      <c r="T495" s="6"/>
      <c r="U495" s="6"/>
      <c r="V495" s="6"/>
      <c r="W495" s="6"/>
      <c r="X495" s="6"/>
      <c r="Y495" s="6"/>
      <c r="Z495" s="6"/>
      <c r="AA495" s="6"/>
      <c r="AB495" s="6"/>
      <c r="AC495" s="6"/>
      <c r="AD495" s="6"/>
      <c r="AG495">
        <f t="shared" si="60"/>
        <v>0</v>
      </c>
      <c r="AH495">
        <f t="shared" si="61"/>
        <v>0</v>
      </c>
      <c r="AI495">
        <f t="shared" si="62"/>
        <v>0</v>
      </c>
      <c r="AJ495">
        <f t="shared" si="63"/>
        <v>0</v>
      </c>
      <c r="AK495" s="228">
        <f t="shared" si="64"/>
        <v>0</v>
      </c>
      <c r="AL495" s="2">
        <f t="shared" si="65"/>
        <v>0</v>
      </c>
      <c r="AM495" s="3" t="str">
        <f>IF(AL495=0,"",
IF(SUM($AL$451:AL495)=1,AN495,
IF($AL$571&gt;SUM($AL$451:AL495),_xlfn.CONCAT(", ",AN495),
IF($AL$571=SUM($AL$451:AL495),_xlfn.CONCAT(" y ",AN495)))))</f>
        <v/>
      </c>
      <c r="AN495" s="214">
        <v>45</v>
      </c>
      <c r="AO495">
        <f t="shared" si="66"/>
        <v>0</v>
      </c>
      <c r="AP495">
        <f t="shared" si="67"/>
        <v>0</v>
      </c>
      <c r="AQ495">
        <f t="shared" si="68"/>
        <v>0</v>
      </c>
      <c r="AR495">
        <f t="shared" si="69"/>
        <v>0</v>
      </c>
      <c r="AS495">
        <f t="shared" si="70"/>
        <v>0</v>
      </c>
      <c r="AT495">
        <f t="shared" si="71"/>
        <v>0</v>
      </c>
      <c r="AU495">
        <f t="shared" si="72"/>
        <v>0</v>
      </c>
      <c r="AV495">
        <f t="shared" si="73"/>
        <v>0</v>
      </c>
      <c r="AW495">
        <f t="shared" si="74"/>
        <v>0</v>
      </c>
    </row>
    <row r="496" spans="1:49" ht="15" customHeight="1">
      <c r="A496" s="232"/>
      <c r="B496" s="14"/>
      <c r="C496" s="213" t="s">
        <v>5092</v>
      </c>
      <c r="D496" s="469" t="str">
        <f>IF(CNGE_2025_M1_Secc12_Sub1!D75="","",CNGE_2025_M1_Secc12_Sub1!D75)</f>
        <v/>
      </c>
      <c r="E496" s="326"/>
      <c r="F496" s="326"/>
      <c r="G496" s="326"/>
      <c r="H496" s="326"/>
      <c r="I496" s="326"/>
      <c r="J496" s="326"/>
      <c r="K496" s="326"/>
      <c r="L496" s="326"/>
      <c r="M496" s="326"/>
      <c r="N496" s="326"/>
      <c r="O496" s="326"/>
      <c r="P496" s="327"/>
      <c r="Q496" s="6"/>
      <c r="R496" s="6"/>
      <c r="S496" s="6"/>
      <c r="T496" s="6"/>
      <c r="U496" s="6"/>
      <c r="V496" s="6"/>
      <c r="W496" s="6"/>
      <c r="X496" s="6"/>
      <c r="Y496" s="6"/>
      <c r="Z496" s="6"/>
      <c r="AA496" s="6"/>
      <c r="AB496" s="6"/>
      <c r="AC496" s="6"/>
      <c r="AD496" s="6"/>
      <c r="AG496">
        <f t="shared" si="60"/>
        <v>0</v>
      </c>
      <c r="AH496">
        <f t="shared" si="61"/>
        <v>0</v>
      </c>
      <c r="AI496">
        <f t="shared" si="62"/>
        <v>0</v>
      </c>
      <c r="AJ496">
        <f t="shared" si="63"/>
        <v>0</v>
      </c>
      <c r="AK496" s="228">
        <f t="shared" si="64"/>
        <v>0</v>
      </c>
      <c r="AL496" s="2">
        <f t="shared" si="65"/>
        <v>0</v>
      </c>
      <c r="AM496" s="3" t="str">
        <f>IF(AL496=0,"",
IF(SUM($AL$451:AL496)=1,AN496,
IF($AL$571&gt;SUM($AL$451:AL496),_xlfn.CONCAT(", ",AN496),
IF($AL$571=SUM($AL$451:AL496),_xlfn.CONCAT(" y ",AN496)))))</f>
        <v/>
      </c>
      <c r="AN496" s="214">
        <v>46</v>
      </c>
      <c r="AO496">
        <f t="shared" si="66"/>
        <v>0</v>
      </c>
      <c r="AP496">
        <f t="shared" si="67"/>
        <v>0</v>
      </c>
      <c r="AQ496">
        <f t="shared" si="68"/>
        <v>0</v>
      </c>
      <c r="AR496">
        <f t="shared" si="69"/>
        <v>0</v>
      </c>
      <c r="AS496">
        <f t="shared" si="70"/>
        <v>0</v>
      </c>
      <c r="AT496">
        <f t="shared" si="71"/>
        <v>0</v>
      </c>
      <c r="AU496">
        <f t="shared" si="72"/>
        <v>0</v>
      </c>
      <c r="AV496">
        <f t="shared" si="73"/>
        <v>0</v>
      </c>
      <c r="AW496">
        <f t="shared" si="74"/>
        <v>0</v>
      </c>
    </row>
    <row r="497" spans="1:49" ht="15" customHeight="1">
      <c r="A497" s="232"/>
      <c r="B497" s="14"/>
      <c r="C497" s="213" t="s">
        <v>5093</v>
      </c>
      <c r="D497" s="469" t="str">
        <f>IF(CNGE_2025_M1_Secc12_Sub1!D76="","",CNGE_2025_M1_Secc12_Sub1!D76)</f>
        <v/>
      </c>
      <c r="E497" s="326"/>
      <c r="F497" s="326"/>
      <c r="G497" s="326"/>
      <c r="H497" s="326"/>
      <c r="I497" s="326"/>
      <c r="J497" s="326"/>
      <c r="K497" s="326"/>
      <c r="L497" s="326"/>
      <c r="M497" s="326"/>
      <c r="N497" s="326"/>
      <c r="O497" s="326"/>
      <c r="P497" s="327"/>
      <c r="Q497" s="6"/>
      <c r="R497" s="6"/>
      <c r="S497" s="6"/>
      <c r="T497" s="6"/>
      <c r="U497" s="6"/>
      <c r="V497" s="6"/>
      <c r="W497" s="6"/>
      <c r="X497" s="6"/>
      <c r="Y497" s="6"/>
      <c r="Z497" s="6"/>
      <c r="AA497" s="6"/>
      <c r="AB497" s="6"/>
      <c r="AC497" s="6"/>
      <c r="AD497" s="6"/>
      <c r="AG497">
        <f t="shared" si="60"/>
        <v>0</v>
      </c>
      <c r="AH497">
        <f t="shared" si="61"/>
        <v>0</v>
      </c>
      <c r="AI497">
        <f t="shared" si="62"/>
        <v>0</v>
      </c>
      <c r="AJ497">
        <f t="shared" si="63"/>
        <v>0</v>
      </c>
      <c r="AK497" s="228">
        <f t="shared" si="64"/>
        <v>0</v>
      </c>
      <c r="AL497" s="2">
        <f t="shared" si="65"/>
        <v>0</v>
      </c>
      <c r="AM497" s="3" t="str">
        <f>IF(AL497=0,"",
IF(SUM($AL$451:AL497)=1,AN497,
IF($AL$571&gt;SUM($AL$451:AL497),_xlfn.CONCAT(", ",AN497),
IF($AL$571=SUM($AL$451:AL497),_xlfn.CONCAT(" y ",AN497)))))</f>
        <v/>
      </c>
      <c r="AN497" s="214">
        <v>47</v>
      </c>
      <c r="AO497">
        <f t="shared" si="66"/>
        <v>0</v>
      </c>
      <c r="AP497">
        <f t="shared" si="67"/>
        <v>0</v>
      </c>
      <c r="AQ497">
        <f t="shared" si="68"/>
        <v>0</v>
      </c>
      <c r="AR497">
        <f t="shared" si="69"/>
        <v>0</v>
      </c>
      <c r="AS497">
        <f t="shared" si="70"/>
        <v>0</v>
      </c>
      <c r="AT497">
        <f t="shared" si="71"/>
        <v>0</v>
      </c>
      <c r="AU497">
        <f t="shared" si="72"/>
        <v>0</v>
      </c>
      <c r="AV497">
        <f t="shared" si="73"/>
        <v>0</v>
      </c>
      <c r="AW497">
        <f t="shared" si="74"/>
        <v>0</v>
      </c>
    </row>
    <row r="498" spans="1:49" ht="15" customHeight="1">
      <c r="A498" s="232"/>
      <c r="B498" s="14"/>
      <c r="C498" s="213" t="s">
        <v>5094</v>
      </c>
      <c r="D498" s="469" t="str">
        <f>IF(CNGE_2025_M1_Secc12_Sub1!D77="","",CNGE_2025_M1_Secc12_Sub1!D77)</f>
        <v/>
      </c>
      <c r="E498" s="326"/>
      <c r="F498" s="326"/>
      <c r="G498" s="326"/>
      <c r="H498" s="326"/>
      <c r="I498" s="326"/>
      <c r="J498" s="326"/>
      <c r="K498" s="326"/>
      <c r="L498" s="326"/>
      <c r="M498" s="326"/>
      <c r="N498" s="326"/>
      <c r="O498" s="326"/>
      <c r="P498" s="327"/>
      <c r="Q498" s="6"/>
      <c r="R498" s="6"/>
      <c r="S498" s="6"/>
      <c r="T498" s="6"/>
      <c r="U498" s="6"/>
      <c r="V498" s="6"/>
      <c r="W498" s="6"/>
      <c r="X498" s="6"/>
      <c r="Y498" s="6"/>
      <c r="Z498" s="6"/>
      <c r="AA498" s="6"/>
      <c r="AB498" s="6"/>
      <c r="AC498" s="6"/>
      <c r="AD498" s="6"/>
      <c r="AG498">
        <f t="shared" si="60"/>
        <v>0</v>
      </c>
      <c r="AH498">
        <f t="shared" si="61"/>
        <v>0</v>
      </c>
      <c r="AI498">
        <f t="shared" si="62"/>
        <v>0</v>
      </c>
      <c r="AJ498">
        <f t="shared" si="63"/>
        <v>0</v>
      </c>
      <c r="AK498" s="228">
        <f t="shared" si="64"/>
        <v>0</v>
      </c>
      <c r="AL498" s="2">
        <f t="shared" si="65"/>
        <v>0</v>
      </c>
      <c r="AM498" s="3" t="str">
        <f>IF(AL498=0,"",
IF(SUM($AL$451:AL498)=1,AN498,
IF($AL$571&gt;SUM($AL$451:AL498),_xlfn.CONCAT(", ",AN498),
IF($AL$571=SUM($AL$451:AL498),_xlfn.CONCAT(" y ",AN498)))))</f>
        <v/>
      </c>
      <c r="AN498" s="214">
        <v>48</v>
      </c>
      <c r="AO498">
        <f t="shared" si="66"/>
        <v>0</v>
      </c>
      <c r="AP498">
        <f t="shared" si="67"/>
        <v>0</v>
      </c>
      <c r="AQ498">
        <f t="shared" si="68"/>
        <v>0</v>
      </c>
      <c r="AR498">
        <f t="shared" si="69"/>
        <v>0</v>
      </c>
      <c r="AS498">
        <f t="shared" si="70"/>
        <v>0</v>
      </c>
      <c r="AT498">
        <f t="shared" si="71"/>
        <v>0</v>
      </c>
      <c r="AU498">
        <f t="shared" si="72"/>
        <v>0</v>
      </c>
      <c r="AV498">
        <f t="shared" si="73"/>
        <v>0</v>
      </c>
      <c r="AW498">
        <f t="shared" si="74"/>
        <v>0</v>
      </c>
    </row>
    <row r="499" spans="1:49" ht="15" customHeight="1">
      <c r="A499" s="232"/>
      <c r="B499" s="14"/>
      <c r="C499" s="213" t="s">
        <v>5095</v>
      </c>
      <c r="D499" s="469" t="str">
        <f>IF(CNGE_2025_M1_Secc12_Sub1!D78="","",CNGE_2025_M1_Secc12_Sub1!D78)</f>
        <v/>
      </c>
      <c r="E499" s="326"/>
      <c r="F499" s="326"/>
      <c r="G499" s="326"/>
      <c r="H499" s="326"/>
      <c r="I499" s="326"/>
      <c r="J499" s="326"/>
      <c r="K499" s="326"/>
      <c r="L499" s="326"/>
      <c r="M499" s="326"/>
      <c r="N499" s="326"/>
      <c r="O499" s="326"/>
      <c r="P499" s="327"/>
      <c r="Q499" s="6"/>
      <c r="R499" s="6"/>
      <c r="S499" s="6"/>
      <c r="T499" s="6"/>
      <c r="U499" s="6"/>
      <c r="V499" s="6"/>
      <c r="W499" s="6"/>
      <c r="X499" s="6"/>
      <c r="Y499" s="6"/>
      <c r="Z499" s="6"/>
      <c r="AA499" s="6"/>
      <c r="AB499" s="6"/>
      <c r="AC499" s="6"/>
      <c r="AD499" s="6"/>
      <c r="AG499">
        <f t="shared" si="60"/>
        <v>0</v>
      </c>
      <c r="AH499">
        <f t="shared" si="61"/>
        <v>0</v>
      </c>
      <c r="AI499">
        <f t="shared" si="62"/>
        <v>0</v>
      </c>
      <c r="AJ499">
        <f t="shared" si="63"/>
        <v>0</v>
      </c>
      <c r="AK499" s="228">
        <f t="shared" si="64"/>
        <v>0</v>
      </c>
      <c r="AL499" s="2">
        <f t="shared" si="65"/>
        <v>0</v>
      </c>
      <c r="AM499" s="3" t="str">
        <f>IF(AL499=0,"",
IF(SUM($AL$451:AL499)=1,AN499,
IF($AL$571&gt;SUM($AL$451:AL499),_xlfn.CONCAT(", ",AN499),
IF($AL$571=SUM($AL$451:AL499),_xlfn.CONCAT(" y ",AN499)))))</f>
        <v/>
      </c>
      <c r="AN499" s="214">
        <v>49</v>
      </c>
      <c r="AO499">
        <f t="shared" si="66"/>
        <v>0</v>
      </c>
      <c r="AP499">
        <f t="shared" si="67"/>
        <v>0</v>
      </c>
      <c r="AQ499">
        <f t="shared" si="68"/>
        <v>0</v>
      </c>
      <c r="AR499">
        <f t="shared" si="69"/>
        <v>0</v>
      </c>
      <c r="AS499">
        <f t="shared" si="70"/>
        <v>0</v>
      </c>
      <c r="AT499">
        <f t="shared" si="71"/>
        <v>0</v>
      </c>
      <c r="AU499">
        <f t="shared" si="72"/>
        <v>0</v>
      </c>
      <c r="AV499">
        <f t="shared" si="73"/>
        <v>0</v>
      </c>
      <c r="AW499">
        <f t="shared" si="74"/>
        <v>0</v>
      </c>
    </row>
    <row r="500" spans="1:49" ht="15" customHeight="1">
      <c r="A500" s="232"/>
      <c r="B500" s="14"/>
      <c r="C500" s="213" t="s">
        <v>5096</v>
      </c>
      <c r="D500" s="469" t="str">
        <f>IF(CNGE_2025_M1_Secc12_Sub1!D79="","",CNGE_2025_M1_Secc12_Sub1!D79)</f>
        <v/>
      </c>
      <c r="E500" s="326"/>
      <c r="F500" s="326"/>
      <c r="G500" s="326"/>
      <c r="H500" s="326"/>
      <c r="I500" s="326"/>
      <c r="J500" s="326"/>
      <c r="K500" s="326"/>
      <c r="L500" s="326"/>
      <c r="M500" s="326"/>
      <c r="N500" s="326"/>
      <c r="O500" s="326"/>
      <c r="P500" s="327"/>
      <c r="Q500" s="6"/>
      <c r="R500" s="6"/>
      <c r="S500" s="6"/>
      <c r="T500" s="6"/>
      <c r="U500" s="6"/>
      <c r="V500" s="6"/>
      <c r="W500" s="6"/>
      <c r="X500" s="6"/>
      <c r="Y500" s="6"/>
      <c r="Z500" s="6"/>
      <c r="AA500" s="6"/>
      <c r="AB500" s="6"/>
      <c r="AC500" s="6"/>
      <c r="AD500" s="6"/>
      <c r="AG500">
        <f t="shared" si="60"/>
        <v>0</v>
      </c>
      <c r="AH500">
        <f t="shared" si="61"/>
        <v>0</v>
      </c>
      <c r="AI500">
        <f t="shared" si="62"/>
        <v>0</v>
      </c>
      <c r="AJ500">
        <f t="shared" si="63"/>
        <v>0</v>
      </c>
      <c r="AK500" s="228">
        <f t="shared" si="64"/>
        <v>0</v>
      </c>
      <c r="AL500" s="2">
        <f t="shared" si="65"/>
        <v>0</v>
      </c>
      <c r="AM500" s="3" t="str">
        <f>IF(AL500=0,"",
IF(SUM($AL$451:AL500)=1,AN500,
IF($AL$571&gt;SUM($AL$451:AL500),_xlfn.CONCAT(", ",AN500),
IF($AL$571=SUM($AL$451:AL500),_xlfn.CONCAT(" y ",AN500)))))</f>
        <v/>
      </c>
      <c r="AN500" s="214">
        <v>50</v>
      </c>
      <c r="AO500">
        <f t="shared" si="66"/>
        <v>0</v>
      </c>
      <c r="AP500">
        <f t="shared" si="67"/>
        <v>0</v>
      </c>
      <c r="AQ500">
        <f t="shared" si="68"/>
        <v>0</v>
      </c>
      <c r="AR500">
        <f t="shared" si="69"/>
        <v>0</v>
      </c>
      <c r="AS500">
        <f t="shared" si="70"/>
        <v>0</v>
      </c>
      <c r="AT500">
        <f t="shared" si="71"/>
        <v>0</v>
      </c>
      <c r="AU500">
        <f t="shared" si="72"/>
        <v>0</v>
      </c>
      <c r="AV500">
        <f t="shared" si="73"/>
        <v>0</v>
      </c>
      <c r="AW500">
        <f t="shared" si="74"/>
        <v>0</v>
      </c>
    </row>
    <row r="501" spans="1:49" ht="15" customHeight="1">
      <c r="A501" s="232"/>
      <c r="B501" s="14"/>
      <c r="C501" s="213" t="s">
        <v>5097</v>
      </c>
      <c r="D501" s="469" t="str">
        <f>IF(CNGE_2025_M1_Secc12_Sub1!D80="","",CNGE_2025_M1_Secc12_Sub1!D80)</f>
        <v/>
      </c>
      <c r="E501" s="326"/>
      <c r="F501" s="326"/>
      <c r="G501" s="326"/>
      <c r="H501" s="326"/>
      <c r="I501" s="326"/>
      <c r="J501" s="326"/>
      <c r="K501" s="326"/>
      <c r="L501" s="326"/>
      <c r="M501" s="326"/>
      <c r="N501" s="326"/>
      <c r="O501" s="326"/>
      <c r="P501" s="327"/>
      <c r="Q501" s="6"/>
      <c r="R501" s="6"/>
      <c r="S501" s="6"/>
      <c r="T501" s="6"/>
      <c r="U501" s="6"/>
      <c r="V501" s="6"/>
      <c r="W501" s="6"/>
      <c r="X501" s="6"/>
      <c r="Y501" s="6"/>
      <c r="Z501" s="6"/>
      <c r="AA501" s="6"/>
      <c r="AB501" s="6"/>
      <c r="AC501" s="6"/>
      <c r="AD501" s="6"/>
      <c r="AG501">
        <f t="shared" si="60"/>
        <v>0</v>
      </c>
      <c r="AH501">
        <f t="shared" si="61"/>
        <v>0</v>
      </c>
      <c r="AI501">
        <f t="shared" si="62"/>
        <v>0</v>
      </c>
      <c r="AJ501">
        <f t="shared" si="63"/>
        <v>0</v>
      </c>
      <c r="AK501" s="228">
        <f t="shared" si="64"/>
        <v>0</v>
      </c>
      <c r="AL501" s="2">
        <f t="shared" si="65"/>
        <v>0</v>
      </c>
      <c r="AM501" s="3" t="str">
        <f>IF(AL501=0,"",
IF(SUM($AL$451:AL501)=1,AN501,
IF($AL$571&gt;SUM($AL$451:AL501),_xlfn.CONCAT(", ",AN501),
IF($AL$571=SUM($AL$451:AL501),_xlfn.CONCAT(" y ",AN501)))))</f>
        <v/>
      </c>
      <c r="AN501" s="214">
        <v>51</v>
      </c>
      <c r="AO501">
        <f t="shared" si="66"/>
        <v>0</v>
      </c>
      <c r="AP501">
        <f t="shared" si="67"/>
        <v>0</v>
      </c>
      <c r="AQ501">
        <f t="shared" si="68"/>
        <v>0</v>
      </c>
      <c r="AR501">
        <f t="shared" si="69"/>
        <v>0</v>
      </c>
      <c r="AS501">
        <f t="shared" si="70"/>
        <v>0</v>
      </c>
      <c r="AT501">
        <f t="shared" si="71"/>
        <v>0</v>
      </c>
      <c r="AU501">
        <f t="shared" si="72"/>
        <v>0</v>
      </c>
      <c r="AV501">
        <f t="shared" si="73"/>
        <v>0</v>
      </c>
      <c r="AW501">
        <f t="shared" si="74"/>
        <v>0</v>
      </c>
    </row>
    <row r="502" spans="1:49" ht="15" customHeight="1">
      <c r="A502" s="232"/>
      <c r="B502" s="14"/>
      <c r="C502" s="213" t="s">
        <v>5098</v>
      </c>
      <c r="D502" s="469" t="str">
        <f>IF(CNGE_2025_M1_Secc12_Sub1!D81="","",CNGE_2025_M1_Secc12_Sub1!D81)</f>
        <v/>
      </c>
      <c r="E502" s="326"/>
      <c r="F502" s="326"/>
      <c r="G502" s="326"/>
      <c r="H502" s="326"/>
      <c r="I502" s="326"/>
      <c r="J502" s="326"/>
      <c r="K502" s="326"/>
      <c r="L502" s="326"/>
      <c r="M502" s="326"/>
      <c r="N502" s="326"/>
      <c r="O502" s="326"/>
      <c r="P502" s="327"/>
      <c r="Q502" s="6"/>
      <c r="R502" s="6"/>
      <c r="S502" s="6"/>
      <c r="T502" s="6"/>
      <c r="U502" s="6"/>
      <c r="V502" s="6"/>
      <c r="W502" s="6"/>
      <c r="X502" s="6"/>
      <c r="Y502" s="6"/>
      <c r="Z502" s="6"/>
      <c r="AA502" s="6"/>
      <c r="AB502" s="6"/>
      <c r="AC502" s="6"/>
      <c r="AD502" s="6"/>
      <c r="AG502">
        <f t="shared" si="60"/>
        <v>0</v>
      </c>
      <c r="AH502">
        <f t="shared" si="61"/>
        <v>0</v>
      </c>
      <c r="AI502">
        <f t="shared" si="62"/>
        <v>0</v>
      </c>
      <c r="AJ502">
        <f t="shared" si="63"/>
        <v>0</v>
      </c>
      <c r="AK502" s="228">
        <f t="shared" si="64"/>
        <v>0</v>
      </c>
      <c r="AL502" s="2">
        <f t="shared" si="65"/>
        <v>0</v>
      </c>
      <c r="AM502" s="3" t="str">
        <f>IF(AL502=0,"",
IF(SUM($AL$451:AL502)=1,AN502,
IF($AL$571&gt;SUM($AL$451:AL502),_xlfn.CONCAT(", ",AN502),
IF($AL$571=SUM($AL$451:AL502),_xlfn.CONCAT(" y ",AN502)))))</f>
        <v/>
      </c>
      <c r="AN502" s="214">
        <v>52</v>
      </c>
      <c r="AO502">
        <f t="shared" si="66"/>
        <v>0</v>
      </c>
      <c r="AP502">
        <f t="shared" si="67"/>
        <v>0</v>
      </c>
      <c r="AQ502">
        <f t="shared" si="68"/>
        <v>0</v>
      </c>
      <c r="AR502">
        <f t="shared" si="69"/>
        <v>0</v>
      </c>
      <c r="AS502">
        <f t="shared" si="70"/>
        <v>0</v>
      </c>
      <c r="AT502">
        <f t="shared" si="71"/>
        <v>0</v>
      </c>
      <c r="AU502">
        <f t="shared" si="72"/>
        <v>0</v>
      </c>
      <c r="AV502">
        <f t="shared" si="73"/>
        <v>0</v>
      </c>
      <c r="AW502">
        <f t="shared" si="74"/>
        <v>0</v>
      </c>
    </row>
    <row r="503" spans="1:49" ht="15" customHeight="1">
      <c r="A503" s="232"/>
      <c r="B503" s="14"/>
      <c r="C503" s="213" t="s">
        <v>5099</v>
      </c>
      <c r="D503" s="469" t="str">
        <f>IF(CNGE_2025_M1_Secc12_Sub1!D82="","",CNGE_2025_M1_Secc12_Sub1!D82)</f>
        <v/>
      </c>
      <c r="E503" s="326"/>
      <c r="F503" s="326"/>
      <c r="G503" s="326"/>
      <c r="H503" s="326"/>
      <c r="I503" s="326"/>
      <c r="J503" s="326"/>
      <c r="K503" s="326"/>
      <c r="L503" s="326"/>
      <c r="M503" s="326"/>
      <c r="N503" s="326"/>
      <c r="O503" s="326"/>
      <c r="P503" s="327"/>
      <c r="Q503" s="6"/>
      <c r="R503" s="6"/>
      <c r="S503" s="6"/>
      <c r="T503" s="6"/>
      <c r="U503" s="6"/>
      <c r="V503" s="6"/>
      <c r="W503" s="6"/>
      <c r="X503" s="6"/>
      <c r="Y503" s="6"/>
      <c r="Z503" s="6"/>
      <c r="AA503" s="6"/>
      <c r="AB503" s="6"/>
      <c r="AC503" s="6"/>
      <c r="AD503" s="6"/>
      <c r="AG503">
        <f t="shared" si="60"/>
        <v>0</v>
      </c>
      <c r="AH503">
        <f t="shared" si="61"/>
        <v>0</v>
      </c>
      <c r="AI503">
        <f t="shared" si="62"/>
        <v>0</v>
      </c>
      <c r="AJ503">
        <f t="shared" si="63"/>
        <v>0</v>
      </c>
      <c r="AK503" s="228">
        <f t="shared" si="64"/>
        <v>0</v>
      </c>
      <c r="AL503" s="2">
        <f t="shared" si="65"/>
        <v>0</v>
      </c>
      <c r="AM503" s="3" t="str">
        <f>IF(AL503=0,"",
IF(SUM($AL$451:AL503)=1,AN503,
IF($AL$571&gt;SUM($AL$451:AL503),_xlfn.CONCAT(", ",AN503),
IF($AL$571=SUM($AL$451:AL503),_xlfn.CONCAT(" y ",AN503)))))</f>
        <v/>
      </c>
      <c r="AN503" s="214">
        <v>53</v>
      </c>
      <c r="AO503">
        <f t="shared" si="66"/>
        <v>0</v>
      </c>
      <c r="AP503">
        <f t="shared" si="67"/>
        <v>0</v>
      </c>
      <c r="AQ503">
        <f t="shared" si="68"/>
        <v>0</v>
      </c>
      <c r="AR503">
        <f t="shared" si="69"/>
        <v>0</v>
      </c>
      <c r="AS503">
        <f t="shared" si="70"/>
        <v>0</v>
      </c>
      <c r="AT503">
        <f t="shared" si="71"/>
        <v>0</v>
      </c>
      <c r="AU503">
        <f t="shared" si="72"/>
        <v>0</v>
      </c>
      <c r="AV503">
        <f t="shared" si="73"/>
        <v>0</v>
      </c>
      <c r="AW503">
        <f t="shared" si="74"/>
        <v>0</v>
      </c>
    </row>
    <row r="504" spans="1:49" ht="15" customHeight="1">
      <c r="A504" s="232"/>
      <c r="B504" s="14"/>
      <c r="C504" s="229" t="s">
        <v>5100</v>
      </c>
      <c r="D504" s="469" t="str">
        <f>IF(CNGE_2025_M1_Secc12_Sub1!D83="","",CNGE_2025_M1_Secc12_Sub1!D83)</f>
        <v/>
      </c>
      <c r="E504" s="326"/>
      <c r="F504" s="326"/>
      <c r="G504" s="326"/>
      <c r="H504" s="326"/>
      <c r="I504" s="326"/>
      <c r="J504" s="326"/>
      <c r="K504" s="326"/>
      <c r="L504" s="326"/>
      <c r="M504" s="326"/>
      <c r="N504" s="326"/>
      <c r="O504" s="326"/>
      <c r="P504" s="327"/>
      <c r="Q504" s="6"/>
      <c r="R504" s="6"/>
      <c r="S504" s="6"/>
      <c r="T504" s="6"/>
      <c r="U504" s="6"/>
      <c r="V504" s="6"/>
      <c r="W504" s="6"/>
      <c r="X504" s="6"/>
      <c r="Y504" s="6"/>
      <c r="Z504" s="6"/>
      <c r="AA504" s="6"/>
      <c r="AB504" s="6"/>
      <c r="AC504" s="6"/>
      <c r="AD504" s="6"/>
      <c r="AG504">
        <f t="shared" si="60"/>
        <v>0</v>
      </c>
      <c r="AH504">
        <f t="shared" si="61"/>
        <v>0</v>
      </c>
      <c r="AI504">
        <f t="shared" si="62"/>
        <v>0</v>
      </c>
      <c r="AJ504">
        <f t="shared" si="63"/>
        <v>0</v>
      </c>
      <c r="AK504" s="228">
        <f t="shared" si="64"/>
        <v>0</v>
      </c>
      <c r="AL504" s="2">
        <f t="shared" si="65"/>
        <v>0</v>
      </c>
      <c r="AM504" s="3" t="str">
        <f>IF(AL504=0,"",
IF(SUM($AL$451:AL504)=1,AN504,
IF($AL$571&gt;SUM($AL$451:AL504),_xlfn.CONCAT(", ",AN504),
IF($AL$571=SUM($AL$451:AL504),_xlfn.CONCAT(" y ",AN504)))))</f>
        <v/>
      </c>
      <c r="AN504" s="214">
        <v>54</v>
      </c>
      <c r="AO504">
        <f t="shared" si="66"/>
        <v>0</v>
      </c>
      <c r="AP504">
        <f t="shared" si="67"/>
        <v>0</v>
      </c>
      <c r="AQ504">
        <f t="shared" si="68"/>
        <v>0</v>
      </c>
      <c r="AR504">
        <f t="shared" si="69"/>
        <v>0</v>
      </c>
      <c r="AS504">
        <f t="shared" si="70"/>
        <v>0</v>
      </c>
      <c r="AT504">
        <f t="shared" si="71"/>
        <v>0</v>
      </c>
      <c r="AU504">
        <f t="shared" si="72"/>
        <v>0</v>
      </c>
      <c r="AV504">
        <f t="shared" si="73"/>
        <v>0</v>
      </c>
      <c r="AW504">
        <f t="shared" si="74"/>
        <v>0</v>
      </c>
    </row>
    <row r="505" spans="1:49" ht="15" customHeight="1">
      <c r="A505" s="232"/>
      <c r="B505" s="14"/>
      <c r="C505" s="229" t="s">
        <v>5101</v>
      </c>
      <c r="D505" s="469" t="str">
        <f>IF(CNGE_2025_M1_Secc12_Sub1!D84="","",CNGE_2025_M1_Secc12_Sub1!D84)</f>
        <v/>
      </c>
      <c r="E505" s="326"/>
      <c r="F505" s="326"/>
      <c r="G505" s="326"/>
      <c r="H505" s="326"/>
      <c r="I505" s="326"/>
      <c r="J505" s="326"/>
      <c r="K505" s="326"/>
      <c r="L505" s="326"/>
      <c r="M505" s="326"/>
      <c r="N505" s="326"/>
      <c r="O505" s="326"/>
      <c r="P505" s="327"/>
      <c r="Q505" s="6"/>
      <c r="R505" s="6"/>
      <c r="S505" s="6"/>
      <c r="T505" s="6"/>
      <c r="U505" s="6"/>
      <c r="V505" s="6"/>
      <c r="W505" s="6"/>
      <c r="X505" s="6"/>
      <c r="Y505" s="6"/>
      <c r="Z505" s="6"/>
      <c r="AA505" s="6"/>
      <c r="AB505" s="6"/>
      <c r="AC505" s="6"/>
      <c r="AD505" s="6"/>
      <c r="AG505">
        <f t="shared" si="60"/>
        <v>0</v>
      </c>
      <c r="AH505">
        <f t="shared" si="61"/>
        <v>0</v>
      </c>
      <c r="AI505">
        <f t="shared" si="62"/>
        <v>0</v>
      </c>
      <c r="AJ505">
        <f t="shared" si="63"/>
        <v>0</v>
      </c>
      <c r="AK505" s="228">
        <f t="shared" si="64"/>
        <v>0</v>
      </c>
      <c r="AL505" s="2">
        <f t="shared" si="65"/>
        <v>0</v>
      </c>
      <c r="AM505" s="3" t="str">
        <f>IF(AL505=0,"",
IF(SUM($AL$451:AL505)=1,AN505,
IF($AL$571&gt;SUM($AL$451:AL505),_xlfn.CONCAT(", ",AN505),
IF($AL$571=SUM($AL$451:AL505),_xlfn.CONCAT(" y ",AN505)))))</f>
        <v/>
      </c>
      <c r="AN505" s="214">
        <v>55</v>
      </c>
      <c r="AO505">
        <f t="shared" si="66"/>
        <v>0</v>
      </c>
      <c r="AP505">
        <f t="shared" si="67"/>
        <v>0</v>
      </c>
      <c r="AQ505">
        <f t="shared" si="68"/>
        <v>0</v>
      </c>
      <c r="AR505">
        <f t="shared" si="69"/>
        <v>0</v>
      </c>
      <c r="AS505">
        <f t="shared" si="70"/>
        <v>0</v>
      </c>
      <c r="AT505">
        <f t="shared" si="71"/>
        <v>0</v>
      </c>
      <c r="AU505">
        <f t="shared" si="72"/>
        <v>0</v>
      </c>
      <c r="AV505">
        <f t="shared" si="73"/>
        <v>0</v>
      </c>
      <c r="AW505">
        <f t="shared" si="74"/>
        <v>0</v>
      </c>
    </row>
    <row r="506" spans="1:49" ht="15" customHeight="1">
      <c r="A506" s="232"/>
      <c r="B506" s="14"/>
      <c r="C506" s="229" t="s">
        <v>5102</v>
      </c>
      <c r="D506" s="469" t="str">
        <f>IF(CNGE_2025_M1_Secc12_Sub1!D85="","",CNGE_2025_M1_Secc12_Sub1!D85)</f>
        <v/>
      </c>
      <c r="E506" s="326"/>
      <c r="F506" s="326"/>
      <c r="G506" s="326"/>
      <c r="H506" s="326"/>
      <c r="I506" s="326"/>
      <c r="J506" s="326"/>
      <c r="K506" s="326"/>
      <c r="L506" s="326"/>
      <c r="M506" s="326"/>
      <c r="N506" s="326"/>
      <c r="O506" s="326"/>
      <c r="P506" s="327"/>
      <c r="Q506" s="6"/>
      <c r="R506" s="6"/>
      <c r="S506" s="6"/>
      <c r="T506" s="6"/>
      <c r="U506" s="6"/>
      <c r="V506" s="6"/>
      <c r="W506" s="6"/>
      <c r="X506" s="6"/>
      <c r="Y506" s="6"/>
      <c r="Z506" s="6"/>
      <c r="AA506" s="6"/>
      <c r="AB506" s="6"/>
      <c r="AC506" s="6"/>
      <c r="AD506" s="6"/>
      <c r="AG506">
        <f t="shared" si="60"/>
        <v>0</v>
      </c>
      <c r="AH506">
        <f t="shared" si="61"/>
        <v>0</v>
      </c>
      <c r="AI506">
        <f t="shared" si="62"/>
        <v>0</v>
      </c>
      <c r="AJ506">
        <f t="shared" si="63"/>
        <v>0</v>
      </c>
      <c r="AK506" s="228">
        <f t="shared" si="64"/>
        <v>0</v>
      </c>
      <c r="AL506" s="2">
        <f t="shared" si="65"/>
        <v>0</v>
      </c>
      <c r="AM506" s="3" t="str">
        <f>IF(AL506=0,"",
IF(SUM($AL$451:AL506)=1,AN506,
IF($AL$571&gt;SUM($AL$451:AL506),_xlfn.CONCAT(", ",AN506),
IF($AL$571=SUM($AL$451:AL506),_xlfn.CONCAT(" y ",AN506)))))</f>
        <v/>
      </c>
      <c r="AN506" s="214">
        <v>56</v>
      </c>
      <c r="AO506">
        <f t="shared" si="66"/>
        <v>0</v>
      </c>
      <c r="AP506">
        <f t="shared" si="67"/>
        <v>0</v>
      </c>
      <c r="AQ506">
        <f t="shared" si="68"/>
        <v>0</v>
      </c>
      <c r="AR506">
        <f t="shared" si="69"/>
        <v>0</v>
      </c>
      <c r="AS506">
        <f t="shared" si="70"/>
        <v>0</v>
      </c>
      <c r="AT506">
        <f t="shared" si="71"/>
        <v>0</v>
      </c>
      <c r="AU506">
        <f t="shared" si="72"/>
        <v>0</v>
      </c>
      <c r="AV506">
        <f t="shared" si="73"/>
        <v>0</v>
      </c>
      <c r="AW506">
        <f t="shared" si="74"/>
        <v>0</v>
      </c>
    </row>
    <row r="507" spans="1:49" ht="15" customHeight="1">
      <c r="A507" s="232"/>
      <c r="B507" s="14"/>
      <c r="C507" s="229" t="s">
        <v>5103</v>
      </c>
      <c r="D507" s="469" t="str">
        <f>IF(CNGE_2025_M1_Secc12_Sub1!D86="","",CNGE_2025_M1_Secc12_Sub1!D86)</f>
        <v/>
      </c>
      <c r="E507" s="326"/>
      <c r="F507" s="326"/>
      <c r="G507" s="326"/>
      <c r="H507" s="326"/>
      <c r="I507" s="326"/>
      <c r="J507" s="326"/>
      <c r="K507" s="326"/>
      <c r="L507" s="326"/>
      <c r="M507" s="326"/>
      <c r="N507" s="326"/>
      <c r="O507" s="326"/>
      <c r="P507" s="327"/>
      <c r="Q507" s="6"/>
      <c r="R507" s="6"/>
      <c r="S507" s="6"/>
      <c r="T507" s="6"/>
      <c r="U507" s="6"/>
      <c r="V507" s="6"/>
      <c r="W507" s="6"/>
      <c r="X507" s="6"/>
      <c r="Y507" s="6"/>
      <c r="Z507" s="6"/>
      <c r="AA507" s="6"/>
      <c r="AB507" s="6"/>
      <c r="AC507" s="6"/>
      <c r="AD507" s="6"/>
      <c r="AG507">
        <f t="shared" si="60"/>
        <v>0</v>
      </c>
      <c r="AH507">
        <f t="shared" si="61"/>
        <v>0</v>
      </c>
      <c r="AI507">
        <f t="shared" si="62"/>
        <v>0</v>
      </c>
      <c r="AJ507">
        <f t="shared" si="63"/>
        <v>0</v>
      </c>
      <c r="AK507" s="228">
        <f t="shared" si="64"/>
        <v>0</v>
      </c>
      <c r="AL507" s="2">
        <f t="shared" si="65"/>
        <v>0</v>
      </c>
      <c r="AM507" s="3" t="str">
        <f>IF(AL507=0,"",
IF(SUM($AL$451:AL507)=1,AN507,
IF($AL$571&gt;SUM($AL$451:AL507),_xlfn.CONCAT(", ",AN507),
IF($AL$571=SUM($AL$451:AL507),_xlfn.CONCAT(" y ",AN507)))))</f>
        <v/>
      </c>
      <c r="AN507" s="214">
        <v>57</v>
      </c>
      <c r="AO507">
        <f t="shared" si="66"/>
        <v>0</v>
      </c>
      <c r="AP507">
        <f t="shared" si="67"/>
        <v>0</v>
      </c>
      <c r="AQ507">
        <f t="shared" si="68"/>
        <v>0</v>
      </c>
      <c r="AR507">
        <f t="shared" si="69"/>
        <v>0</v>
      </c>
      <c r="AS507">
        <f t="shared" si="70"/>
        <v>0</v>
      </c>
      <c r="AT507">
        <f t="shared" si="71"/>
        <v>0</v>
      </c>
      <c r="AU507">
        <f t="shared" si="72"/>
        <v>0</v>
      </c>
      <c r="AV507">
        <f t="shared" si="73"/>
        <v>0</v>
      </c>
      <c r="AW507">
        <f t="shared" si="74"/>
        <v>0</v>
      </c>
    </row>
    <row r="508" spans="1:49" ht="15" customHeight="1">
      <c r="A508" s="232"/>
      <c r="B508" s="14"/>
      <c r="C508" s="229" t="s">
        <v>5104</v>
      </c>
      <c r="D508" s="469" t="str">
        <f>IF(CNGE_2025_M1_Secc12_Sub1!D87="","",CNGE_2025_M1_Secc12_Sub1!D87)</f>
        <v/>
      </c>
      <c r="E508" s="326"/>
      <c r="F508" s="326"/>
      <c r="G508" s="326"/>
      <c r="H508" s="326"/>
      <c r="I508" s="326"/>
      <c r="J508" s="326"/>
      <c r="K508" s="326"/>
      <c r="L508" s="326"/>
      <c r="M508" s="326"/>
      <c r="N508" s="326"/>
      <c r="O508" s="326"/>
      <c r="P508" s="327"/>
      <c r="Q508" s="6"/>
      <c r="R508" s="6"/>
      <c r="S508" s="6"/>
      <c r="T508" s="6"/>
      <c r="U508" s="6"/>
      <c r="V508" s="6"/>
      <c r="W508" s="6"/>
      <c r="X508" s="6"/>
      <c r="Y508" s="6"/>
      <c r="Z508" s="6"/>
      <c r="AA508" s="6"/>
      <c r="AB508" s="6"/>
      <c r="AC508" s="6"/>
      <c r="AD508" s="6"/>
      <c r="AG508">
        <f t="shared" si="60"/>
        <v>0</v>
      </c>
      <c r="AH508">
        <f t="shared" si="61"/>
        <v>0</v>
      </c>
      <c r="AI508">
        <f t="shared" si="62"/>
        <v>0</v>
      </c>
      <c r="AJ508">
        <f t="shared" si="63"/>
        <v>0</v>
      </c>
      <c r="AK508" s="228">
        <f t="shared" si="64"/>
        <v>0</v>
      </c>
      <c r="AL508" s="2">
        <f t="shared" si="65"/>
        <v>0</v>
      </c>
      <c r="AM508" s="3" t="str">
        <f>IF(AL508=0,"",
IF(SUM($AL$451:AL508)=1,AN508,
IF($AL$571&gt;SUM($AL$451:AL508),_xlfn.CONCAT(", ",AN508),
IF($AL$571=SUM($AL$451:AL508),_xlfn.CONCAT(" y ",AN508)))))</f>
        <v/>
      </c>
      <c r="AN508" s="214">
        <v>58</v>
      </c>
      <c r="AO508">
        <f t="shared" si="66"/>
        <v>0</v>
      </c>
      <c r="AP508">
        <f t="shared" si="67"/>
        <v>0</v>
      </c>
      <c r="AQ508">
        <f t="shared" si="68"/>
        <v>0</v>
      </c>
      <c r="AR508">
        <f t="shared" si="69"/>
        <v>0</v>
      </c>
      <c r="AS508">
        <f t="shared" si="70"/>
        <v>0</v>
      </c>
      <c r="AT508">
        <f t="shared" si="71"/>
        <v>0</v>
      </c>
      <c r="AU508">
        <f t="shared" si="72"/>
        <v>0</v>
      </c>
      <c r="AV508">
        <f t="shared" si="73"/>
        <v>0</v>
      </c>
      <c r="AW508">
        <f t="shared" si="74"/>
        <v>0</v>
      </c>
    </row>
    <row r="509" spans="1:49" ht="15" customHeight="1">
      <c r="A509" s="232"/>
      <c r="B509" s="14"/>
      <c r="C509" s="229" t="s">
        <v>5105</v>
      </c>
      <c r="D509" s="469" t="str">
        <f>IF(CNGE_2025_M1_Secc12_Sub1!D88="","",CNGE_2025_M1_Secc12_Sub1!D88)</f>
        <v/>
      </c>
      <c r="E509" s="326"/>
      <c r="F509" s="326"/>
      <c r="G509" s="326"/>
      <c r="H509" s="326"/>
      <c r="I509" s="326"/>
      <c r="J509" s="326"/>
      <c r="K509" s="326"/>
      <c r="L509" s="326"/>
      <c r="M509" s="326"/>
      <c r="N509" s="326"/>
      <c r="O509" s="326"/>
      <c r="P509" s="327"/>
      <c r="Q509" s="6"/>
      <c r="R509" s="6"/>
      <c r="S509" s="6"/>
      <c r="T509" s="6"/>
      <c r="U509" s="6"/>
      <c r="V509" s="6"/>
      <c r="W509" s="6"/>
      <c r="X509" s="6"/>
      <c r="Y509" s="6"/>
      <c r="Z509" s="6"/>
      <c r="AA509" s="6"/>
      <c r="AB509" s="6"/>
      <c r="AC509" s="6"/>
      <c r="AD509" s="6"/>
      <c r="AG509">
        <f t="shared" si="60"/>
        <v>0</v>
      </c>
      <c r="AH509">
        <f t="shared" si="61"/>
        <v>0</v>
      </c>
      <c r="AI509">
        <f t="shared" si="62"/>
        <v>0</v>
      </c>
      <c r="AJ509">
        <f t="shared" si="63"/>
        <v>0</v>
      </c>
      <c r="AK509" s="228">
        <f t="shared" si="64"/>
        <v>0</v>
      </c>
      <c r="AL509" s="2">
        <f t="shared" si="65"/>
        <v>0</v>
      </c>
      <c r="AM509" s="3" t="str">
        <f>IF(AL509=0,"",
IF(SUM($AL$451:AL509)=1,AN509,
IF($AL$571&gt;SUM($AL$451:AL509),_xlfn.CONCAT(", ",AN509),
IF($AL$571=SUM($AL$451:AL509),_xlfn.CONCAT(" y ",AN509)))))</f>
        <v/>
      </c>
      <c r="AN509" s="214">
        <v>59</v>
      </c>
      <c r="AO509">
        <f t="shared" si="66"/>
        <v>0</v>
      </c>
      <c r="AP509">
        <f t="shared" si="67"/>
        <v>0</v>
      </c>
      <c r="AQ509">
        <f t="shared" si="68"/>
        <v>0</v>
      </c>
      <c r="AR509">
        <f t="shared" si="69"/>
        <v>0</v>
      </c>
      <c r="AS509">
        <f t="shared" si="70"/>
        <v>0</v>
      </c>
      <c r="AT509">
        <f t="shared" si="71"/>
        <v>0</v>
      </c>
      <c r="AU509">
        <f t="shared" si="72"/>
        <v>0</v>
      </c>
      <c r="AV509">
        <f t="shared" si="73"/>
        <v>0</v>
      </c>
      <c r="AW509">
        <f t="shared" si="74"/>
        <v>0</v>
      </c>
    </row>
    <row r="510" spans="1:49" ht="15" customHeight="1">
      <c r="A510" s="232"/>
      <c r="B510" s="14"/>
      <c r="C510" s="229" t="s">
        <v>5106</v>
      </c>
      <c r="D510" s="469" t="str">
        <f>IF(CNGE_2025_M1_Secc12_Sub1!D89="","",CNGE_2025_M1_Secc12_Sub1!D89)</f>
        <v/>
      </c>
      <c r="E510" s="326"/>
      <c r="F510" s="326"/>
      <c r="G510" s="326"/>
      <c r="H510" s="326"/>
      <c r="I510" s="326"/>
      <c r="J510" s="326"/>
      <c r="K510" s="326"/>
      <c r="L510" s="326"/>
      <c r="M510" s="326"/>
      <c r="N510" s="326"/>
      <c r="O510" s="326"/>
      <c r="P510" s="327"/>
      <c r="Q510" s="6"/>
      <c r="R510" s="6"/>
      <c r="S510" s="6"/>
      <c r="T510" s="6"/>
      <c r="U510" s="6"/>
      <c r="V510" s="6"/>
      <c r="W510" s="6"/>
      <c r="X510" s="6"/>
      <c r="Y510" s="6"/>
      <c r="Z510" s="6"/>
      <c r="AA510" s="6"/>
      <c r="AB510" s="6"/>
      <c r="AC510" s="6"/>
      <c r="AD510" s="6"/>
      <c r="AG510">
        <f t="shared" si="60"/>
        <v>0</v>
      </c>
      <c r="AH510">
        <f t="shared" si="61"/>
        <v>0</v>
      </c>
      <c r="AI510">
        <f t="shared" si="62"/>
        <v>0</v>
      </c>
      <c r="AJ510">
        <f t="shared" si="63"/>
        <v>0</v>
      </c>
      <c r="AK510" s="228">
        <f t="shared" si="64"/>
        <v>0</v>
      </c>
      <c r="AL510" s="2">
        <f t="shared" si="65"/>
        <v>0</v>
      </c>
      <c r="AM510" s="3" t="str">
        <f>IF(AL510=0,"",
IF(SUM($AL$451:AL510)=1,AN510,
IF($AL$571&gt;SUM($AL$451:AL510),_xlfn.CONCAT(", ",AN510),
IF($AL$571=SUM($AL$451:AL510),_xlfn.CONCAT(" y ",AN510)))))</f>
        <v/>
      </c>
      <c r="AN510" s="214">
        <v>60</v>
      </c>
      <c r="AO510">
        <f t="shared" si="66"/>
        <v>0</v>
      </c>
      <c r="AP510">
        <f t="shared" si="67"/>
        <v>0</v>
      </c>
      <c r="AQ510">
        <f t="shared" si="68"/>
        <v>0</v>
      </c>
      <c r="AR510">
        <f t="shared" si="69"/>
        <v>0</v>
      </c>
      <c r="AS510">
        <f t="shared" si="70"/>
        <v>0</v>
      </c>
      <c r="AT510">
        <f t="shared" si="71"/>
        <v>0</v>
      </c>
      <c r="AU510">
        <f t="shared" si="72"/>
        <v>0</v>
      </c>
      <c r="AV510">
        <f t="shared" si="73"/>
        <v>0</v>
      </c>
      <c r="AW510">
        <f t="shared" si="74"/>
        <v>0</v>
      </c>
    </row>
    <row r="511" spans="1:49" ht="15" customHeight="1">
      <c r="A511" s="232"/>
      <c r="B511" s="14"/>
      <c r="C511" s="229" t="s">
        <v>5107</v>
      </c>
      <c r="D511" s="469" t="str">
        <f>IF(CNGE_2025_M1_Secc12_Sub1!D90="","",CNGE_2025_M1_Secc12_Sub1!D90)</f>
        <v/>
      </c>
      <c r="E511" s="326"/>
      <c r="F511" s="326"/>
      <c r="G511" s="326"/>
      <c r="H511" s="326"/>
      <c r="I511" s="326"/>
      <c r="J511" s="326"/>
      <c r="K511" s="326"/>
      <c r="L511" s="326"/>
      <c r="M511" s="326"/>
      <c r="N511" s="326"/>
      <c r="O511" s="326"/>
      <c r="P511" s="327"/>
      <c r="Q511" s="6"/>
      <c r="R511" s="6"/>
      <c r="S511" s="6"/>
      <c r="T511" s="6"/>
      <c r="U511" s="6"/>
      <c r="V511" s="6"/>
      <c r="W511" s="6"/>
      <c r="X511" s="6"/>
      <c r="Y511" s="6"/>
      <c r="Z511" s="6"/>
      <c r="AA511" s="6"/>
      <c r="AB511" s="6"/>
      <c r="AC511" s="6"/>
      <c r="AD511" s="6"/>
      <c r="AG511">
        <f t="shared" si="60"/>
        <v>0</v>
      </c>
      <c r="AH511">
        <f t="shared" si="61"/>
        <v>0</v>
      </c>
      <c r="AI511">
        <f t="shared" si="62"/>
        <v>0</v>
      </c>
      <c r="AJ511">
        <f t="shared" si="63"/>
        <v>0</v>
      </c>
      <c r="AK511" s="228">
        <f t="shared" si="64"/>
        <v>0</v>
      </c>
      <c r="AL511" s="2">
        <f t="shared" si="65"/>
        <v>0</v>
      </c>
      <c r="AM511" s="3" t="str">
        <f>IF(AL511=0,"",
IF(SUM($AL$451:AL511)=1,AN511,
IF($AL$571&gt;SUM($AL$451:AL511),_xlfn.CONCAT(", ",AN511),
IF($AL$571=SUM($AL$451:AL511),_xlfn.CONCAT(" y ",AN511)))))</f>
        <v/>
      </c>
      <c r="AN511" s="214">
        <v>61</v>
      </c>
      <c r="AO511">
        <f t="shared" si="66"/>
        <v>0</v>
      </c>
      <c r="AP511">
        <f t="shared" si="67"/>
        <v>0</v>
      </c>
      <c r="AQ511">
        <f t="shared" si="68"/>
        <v>0</v>
      </c>
      <c r="AR511">
        <f t="shared" si="69"/>
        <v>0</v>
      </c>
      <c r="AS511">
        <f t="shared" si="70"/>
        <v>0</v>
      </c>
      <c r="AT511">
        <f t="shared" si="71"/>
        <v>0</v>
      </c>
      <c r="AU511">
        <f t="shared" si="72"/>
        <v>0</v>
      </c>
      <c r="AV511">
        <f t="shared" si="73"/>
        <v>0</v>
      </c>
      <c r="AW511">
        <f t="shared" si="74"/>
        <v>0</v>
      </c>
    </row>
    <row r="512" spans="1:49" ht="15" customHeight="1">
      <c r="A512" s="232"/>
      <c r="B512" s="14"/>
      <c r="C512" s="229" t="s">
        <v>5108</v>
      </c>
      <c r="D512" s="469" t="str">
        <f>IF(CNGE_2025_M1_Secc12_Sub1!D91="","",CNGE_2025_M1_Secc12_Sub1!D91)</f>
        <v/>
      </c>
      <c r="E512" s="326"/>
      <c r="F512" s="326"/>
      <c r="G512" s="326"/>
      <c r="H512" s="326"/>
      <c r="I512" s="326"/>
      <c r="J512" s="326"/>
      <c r="K512" s="326"/>
      <c r="L512" s="326"/>
      <c r="M512" s="326"/>
      <c r="N512" s="326"/>
      <c r="O512" s="326"/>
      <c r="P512" s="327"/>
      <c r="Q512" s="6"/>
      <c r="R512" s="6"/>
      <c r="S512" s="6"/>
      <c r="T512" s="6"/>
      <c r="U512" s="6"/>
      <c r="V512" s="6"/>
      <c r="W512" s="6"/>
      <c r="X512" s="6"/>
      <c r="Y512" s="6"/>
      <c r="Z512" s="6"/>
      <c r="AA512" s="6"/>
      <c r="AB512" s="6"/>
      <c r="AC512" s="6"/>
      <c r="AD512" s="6"/>
      <c r="AG512">
        <f t="shared" si="60"/>
        <v>0</v>
      </c>
      <c r="AH512">
        <f t="shared" si="61"/>
        <v>0</v>
      </c>
      <c r="AI512">
        <f t="shared" si="62"/>
        <v>0</v>
      </c>
      <c r="AJ512">
        <f t="shared" si="63"/>
        <v>0</v>
      </c>
      <c r="AK512" s="228">
        <f t="shared" si="64"/>
        <v>0</v>
      </c>
      <c r="AL512" s="2">
        <f t="shared" si="65"/>
        <v>0</v>
      </c>
      <c r="AM512" s="3" t="str">
        <f>IF(AL512=0,"",
IF(SUM($AL$451:AL512)=1,AN512,
IF($AL$571&gt;SUM($AL$451:AL512),_xlfn.CONCAT(", ",AN512),
IF($AL$571=SUM($AL$451:AL512),_xlfn.CONCAT(" y ",AN512)))))</f>
        <v/>
      </c>
      <c r="AN512" s="214">
        <v>62</v>
      </c>
      <c r="AO512">
        <f t="shared" si="66"/>
        <v>0</v>
      </c>
      <c r="AP512">
        <f t="shared" si="67"/>
        <v>0</v>
      </c>
      <c r="AQ512">
        <f t="shared" si="68"/>
        <v>0</v>
      </c>
      <c r="AR512">
        <f t="shared" si="69"/>
        <v>0</v>
      </c>
      <c r="AS512">
        <f t="shared" si="70"/>
        <v>0</v>
      </c>
      <c r="AT512">
        <f t="shared" si="71"/>
        <v>0</v>
      </c>
      <c r="AU512">
        <f t="shared" si="72"/>
        <v>0</v>
      </c>
      <c r="AV512">
        <f t="shared" si="73"/>
        <v>0</v>
      </c>
      <c r="AW512">
        <f t="shared" si="74"/>
        <v>0</v>
      </c>
    </row>
    <row r="513" spans="1:49" ht="15" customHeight="1">
      <c r="A513" s="232"/>
      <c r="B513" s="14"/>
      <c r="C513" s="229" t="s">
        <v>5109</v>
      </c>
      <c r="D513" s="469" t="str">
        <f>IF(CNGE_2025_M1_Secc12_Sub1!D92="","",CNGE_2025_M1_Secc12_Sub1!D92)</f>
        <v/>
      </c>
      <c r="E513" s="326"/>
      <c r="F513" s="326"/>
      <c r="G513" s="326"/>
      <c r="H513" s="326"/>
      <c r="I513" s="326"/>
      <c r="J513" s="326"/>
      <c r="K513" s="326"/>
      <c r="L513" s="326"/>
      <c r="M513" s="326"/>
      <c r="N513" s="326"/>
      <c r="O513" s="326"/>
      <c r="P513" s="327"/>
      <c r="Q513" s="6"/>
      <c r="R513" s="6"/>
      <c r="S513" s="6"/>
      <c r="T513" s="6"/>
      <c r="U513" s="6"/>
      <c r="V513" s="6"/>
      <c r="W513" s="6"/>
      <c r="X513" s="6"/>
      <c r="Y513" s="6"/>
      <c r="Z513" s="6"/>
      <c r="AA513" s="6"/>
      <c r="AB513" s="6"/>
      <c r="AC513" s="6"/>
      <c r="AD513" s="6"/>
      <c r="AG513">
        <f t="shared" si="60"/>
        <v>0</v>
      </c>
      <c r="AH513">
        <f t="shared" si="61"/>
        <v>0</v>
      </c>
      <c r="AI513">
        <f t="shared" si="62"/>
        <v>0</v>
      </c>
      <c r="AJ513">
        <f t="shared" si="63"/>
        <v>0</v>
      </c>
      <c r="AK513" s="228">
        <f t="shared" si="64"/>
        <v>0</v>
      </c>
      <c r="AL513" s="2">
        <f t="shared" si="65"/>
        <v>0</v>
      </c>
      <c r="AM513" s="3" t="str">
        <f>IF(AL513=0,"",
IF(SUM($AL$451:AL513)=1,AN513,
IF($AL$571&gt;SUM($AL$451:AL513),_xlfn.CONCAT(", ",AN513),
IF($AL$571=SUM($AL$451:AL513),_xlfn.CONCAT(" y ",AN513)))))</f>
        <v/>
      </c>
      <c r="AN513" s="214">
        <v>63</v>
      </c>
      <c r="AO513">
        <f t="shared" si="66"/>
        <v>0</v>
      </c>
      <c r="AP513">
        <f t="shared" si="67"/>
        <v>0</v>
      </c>
      <c r="AQ513">
        <f t="shared" si="68"/>
        <v>0</v>
      </c>
      <c r="AR513">
        <f t="shared" si="69"/>
        <v>0</v>
      </c>
      <c r="AS513">
        <f t="shared" si="70"/>
        <v>0</v>
      </c>
      <c r="AT513">
        <f t="shared" si="71"/>
        <v>0</v>
      </c>
      <c r="AU513">
        <f t="shared" si="72"/>
        <v>0</v>
      </c>
      <c r="AV513">
        <f t="shared" si="73"/>
        <v>0</v>
      </c>
      <c r="AW513">
        <f t="shared" si="74"/>
        <v>0</v>
      </c>
    </row>
    <row r="514" spans="1:49" ht="15" customHeight="1">
      <c r="A514" s="232"/>
      <c r="B514" s="14"/>
      <c r="C514" s="229" t="s">
        <v>5110</v>
      </c>
      <c r="D514" s="469" t="str">
        <f>IF(CNGE_2025_M1_Secc12_Sub1!D93="","",CNGE_2025_M1_Secc12_Sub1!D93)</f>
        <v/>
      </c>
      <c r="E514" s="326"/>
      <c r="F514" s="326"/>
      <c r="G514" s="326"/>
      <c r="H514" s="326"/>
      <c r="I514" s="326"/>
      <c r="J514" s="326"/>
      <c r="K514" s="326"/>
      <c r="L514" s="326"/>
      <c r="M514" s="326"/>
      <c r="N514" s="326"/>
      <c r="O514" s="326"/>
      <c r="P514" s="327"/>
      <c r="Q514" s="6"/>
      <c r="R514" s="6"/>
      <c r="S514" s="6"/>
      <c r="T514" s="6"/>
      <c r="U514" s="6"/>
      <c r="V514" s="6"/>
      <c r="W514" s="6"/>
      <c r="X514" s="6"/>
      <c r="Y514" s="6"/>
      <c r="Z514" s="6"/>
      <c r="AA514" s="6"/>
      <c r="AB514" s="6"/>
      <c r="AC514" s="6"/>
      <c r="AD514" s="6"/>
      <c r="AG514">
        <f t="shared" si="60"/>
        <v>0</v>
      </c>
      <c r="AH514">
        <f t="shared" si="61"/>
        <v>0</v>
      </c>
      <c r="AI514">
        <f t="shared" si="62"/>
        <v>0</v>
      </c>
      <c r="AJ514">
        <f t="shared" si="63"/>
        <v>0</v>
      </c>
      <c r="AK514" s="228">
        <f t="shared" si="64"/>
        <v>0</v>
      </c>
      <c r="AL514" s="2">
        <f t="shared" si="65"/>
        <v>0</v>
      </c>
      <c r="AM514" s="3" t="str">
        <f>IF(AL514=0,"",
IF(SUM($AL$451:AL514)=1,AN514,
IF($AL$571&gt;SUM($AL$451:AL514),_xlfn.CONCAT(", ",AN514),
IF($AL$571=SUM($AL$451:AL514),_xlfn.CONCAT(" y ",AN514)))))</f>
        <v/>
      </c>
      <c r="AN514" s="214">
        <v>64</v>
      </c>
      <c r="AO514">
        <f t="shared" si="66"/>
        <v>0</v>
      </c>
      <c r="AP514">
        <f t="shared" si="67"/>
        <v>0</v>
      </c>
      <c r="AQ514">
        <f t="shared" si="68"/>
        <v>0</v>
      </c>
      <c r="AR514">
        <f t="shared" si="69"/>
        <v>0</v>
      </c>
      <c r="AS514">
        <f t="shared" si="70"/>
        <v>0</v>
      </c>
      <c r="AT514">
        <f t="shared" si="71"/>
        <v>0</v>
      </c>
      <c r="AU514">
        <f t="shared" si="72"/>
        <v>0</v>
      </c>
      <c r="AV514">
        <f t="shared" si="73"/>
        <v>0</v>
      </c>
      <c r="AW514">
        <f t="shared" si="74"/>
        <v>0</v>
      </c>
    </row>
    <row r="515" spans="1:49" ht="15" customHeight="1">
      <c r="A515" s="232"/>
      <c r="B515" s="14"/>
      <c r="C515" s="229" t="s">
        <v>5111</v>
      </c>
      <c r="D515" s="469" t="str">
        <f>IF(CNGE_2025_M1_Secc12_Sub1!D94="","",CNGE_2025_M1_Secc12_Sub1!D94)</f>
        <v/>
      </c>
      <c r="E515" s="326"/>
      <c r="F515" s="326"/>
      <c r="G515" s="326"/>
      <c r="H515" s="326"/>
      <c r="I515" s="326"/>
      <c r="J515" s="326"/>
      <c r="K515" s="326"/>
      <c r="L515" s="326"/>
      <c r="M515" s="326"/>
      <c r="N515" s="326"/>
      <c r="O515" s="326"/>
      <c r="P515" s="327"/>
      <c r="Q515" s="6"/>
      <c r="R515" s="6"/>
      <c r="S515" s="6"/>
      <c r="T515" s="6"/>
      <c r="U515" s="6"/>
      <c r="V515" s="6"/>
      <c r="W515" s="6"/>
      <c r="X515" s="6"/>
      <c r="Y515" s="6"/>
      <c r="Z515" s="6"/>
      <c r="AA515" s="6"/>
      <c r="AB515" s="6"/>
      <c r="AC515" s="6"/>
      <c r="AD515" s="6"/>
      <c r="AG515">
        <f t="shared" si="60"/>
        <v>0</v>
      </c>
      <c r="AH515">
        <f t="shared" si="61"/>
        <v>0</v>
      </c>
      <c r="AI515">
        <f t="shared" si="62"/>
        <v>0</v>
      </c>
      <c r="AJ515">
        <f t="shared" si="63"/>
        <v>0</v>
      </c>
      <c r="AK515" s="228">
        <f t="shared" si="64"/>
        <v>0</v>
      </c>
      <c r="AL515" s="2">
        <f t="shared" si="65"/>
        <v>0</v>
      </c>
      <c r="AM515" s="3" t="str">
        <f>IF(AL515=0,"",
IF(SUM($AL$451:AL515)=1,AN515,
IF($AL$571&gt;SUM($AL$451:AL515),_xlfn.CONCAT(", ",AN515),
IF($AL$571=SUM($AL$451:AL515),_xlfn.CONCAT(" y ",AN515)))))</f>
        <v/>
      </c>
      <c r="AN515" s="214">
        <v>65</v>
      </c>
      <c r="AO515">
        <f t="shared" si="66"/>
        <v>0</v>
      </c>
      <c r="AP515">
        <f t="shared" si="67"/>
        <v>0</v>
      </c>
      <c r="AQ515">
        <f t="shared" si="68"/>
        <v>0</v>
      </c>
      <c r="AR515">
        <f t="shared" si="69"/>
        <v>0</v>
      </c>
      <c r="AS515">
        <f t="shared" si="70"/>
        <v>0</v>
      </c>
      <c r="AT515">
        <f t="shared" si="71"/>
        <v>0</v>
      </c>
      <c r="AU515">
        <f t="shared" si="72"/>
        <v>0</v>
      </c>
      <c r="AV515">
        <f t="shared" si="73"/>
        <v>0</v>
      </c>
      <c r="AW515">
        <f t="shared" si="74"/>
        <v>0</v>
      </c>
    </row>
    <row r="516" spans="1:49" ht="15" customHeight="1">
      <c r="A516" s="232"/>
      <c r="B516" s="14"/>
      <c r="C516" s="229" t="s">
        <v>5112</v>
      </c>
      <c r="D516" s="469" t="str">
        <f>IF(CNGE_2025_M1_Secc12_Sub1!D95="","",CNGE_2025_M1_Secc12_Sub1!D95)</f>
        <v/>
      </c>
      <c r="E516" s="326"/>
      <c r="F516" s="326"/>
      <c r="G516" s="326"/>
      <c r="H516" s="326"/>
      <c r="I516" s="326"/>
      <c r="J516" s="326"/>
      <c r="K516" s="326"/>
      <c r="L516" s="326"/>
      <c r="M516" s="326"/>
      <c r="N516" s="326"/>
      <c r="O516" s="326"/>
      <c r="P516" s="327"/>
      <c r="Q516" s="6"/>
      <c r="R516" s="6"/>
      <c r="S516" s="6"/>
      <c r="T516" s="6"/>
      <c r="U516" s="6"/>
      <c r="V516" s="6"/>
      <c r="W516" s="6"/>
      <c r="X516" s="6"/>
      <c r="Y516" s="6"/>
      <c r="Z516" s="6"/>
      <c r="AA516" s="6"/>
      <c r="AB516" s="6"/>
      <c r="AC516" s="6"/>
      <c r="AD516" s="6"/>
      <c r="AG516">
        <f t="shared" ref="AG516:AG569" si="75">IF(OR(COUNTBLANK($D516)=1,$G113&lt;&gt;1),0,IF(COUNTA(Q516:W516)&gt;0,0,1))</f>
        <v>0</v>
      </c>
      <c r="AH516">
        <f t="shared" ref="AH516:AH569" si="76">IF(OR(COUNTBLANK($D516)=1,$M113&lt;&gt;1),0,IF(COUNTA(X516:AD516)&gt;0,0,1))</f>
        <v>0</v>
      </c>
      <c r="AI516">
        <f t="shared" ref="AI516:AI569" si="77">IF(OR(COUNTBLANK($D516)=1,$S113&lt;&gt;1),0,IF(COUNTA(M641:U641)&gt;0,0,1))</f>
        <v>0</v>
      </c>
      <c r="AJ516">
        <f t="shared" ref="AJ516:AJ569" si="78">IF(OR(COUNTBLANK($D516)=1,$Y113&lt;&gt;1),0,IF(COUNTA(V641:AD641)&gt;0,0,1))</f>
        <v>0</v>
      </c>
      <c r="AK516" s="228">
        <f t="shared" ref="AK516:AK569" si="79">SUM(AG516:AJ516)</f>
        <v>0</v>
      </c>
      <c r="AL516" s="2">
        <f t="shared" ref="AL516:AL569" si="80">IF(AK516=0,0,1)</f>
        <v>0</v>
      </c>
      <c r="AM516" s="3" t="str">
        <f>IF(AL516=0,"",
IF(SUM($AL$451:AL516)=1,AN516,
IF($AL$571&gt;SUM($AL$451:AL516),_xlfn.CONCAT(", ",AN516),
IF($AL$571=SUM($AL$451:AL516),_xlfn.CONCAT(" y ",AN516)))))</f>
        <v/>
      </c>
      <c r="AN516" s="214">
        <v>66</v>
      </c>
      <c r="AO516">
        <f t="shared" ref="AO516:AO569" si="81">IF(AND(COUNTBLANK($D516)=1,COUNTA(Q516:AD516,M641:AD641)&gt;0),1,0)</f>
        <v>0</v>
      </c>
      <c r="AP516">
        <f t="shared" ref="AP516:AP569" si="82">IF($G113&lt;&gt;1,IF(COUNTA(Q516:W516)=0,0,1),0)</f>
        <v>0</v>
      </c>
      <c r="AQ516">
        <f t="shared" ref="AQ516:AQ569" si="83">IF($M113&lt;&gt;1,IF(COUNTA(X516:AD516)=0,0,1),0)</f>
        <v>0</v>
      </c>
      <c r="AR516">
        <f t="shared" ref="AR516:AR569" si="84">IF($S113&lt;&gt;1,IF(COUNTA(M641:U641)=0,0,1),0)</f>
        <v>0</v>
      </c>
      <c r="AS516">
        <f t="shared" ref="AS516:AS569" si="85">IF($Y113&lt;&gt;1,IF(COUNTA(V641:AD641)=0,0,1),0)</f>
        <v>0</v>
      </c>
      <c r="AT516">
        <f t="shared" ref="AT516:AT569" si="86">IF($W516="X",IF(COUNTA(Q516:V516)=0,0,1),IF($V516="X",IF(COUNTA(Q516:U516,W516)=0,0,1),0))</f>
        <v>0</v>
      </c>
      <c r="AU516">
        <f t="shared" ref="AU516:AU569" si="87">IF($AD516="X",IF(COUNTA(X516:AC516)=0,0,1),IF($AC516="X",IF(COUNTA(X516:AB516,AD516)=0,0,1),0))</f>
        <v>0</v>
      </c>
      <c r="AV516">
        <f t="shared" ref="AV516:AV569" si="88">IF($U641="X",IF(COUNTA(M641:T641)=0,0,1),IF($T641="X",IF(COUNTA(M641:S641,U641)=0,0,1),0))</f>
        <v>0</v>
      </c>
      <c r="AW516">
        <f t="shared" ref="AW516:AW569" si="89">IF($AD641="X",IF(COUNTA(V641:AC641)=0,0,1),IF($AC641="X",IF(COUNTA(V641:AB641,AD641)=0,0,1),0))</f>
        <v>0</v>
      </c>
    </row>
    <row r="517" spans="1:49" ht="15" customHeight="1">
      <c r="A517" s="232"/>
      <c r="B517" s="14"/>
      <c r="C517" s="229" t="s">
        <v>5113</v>
      </c>
      <c r="D517" s="469" t="str">
        <f>IF(CNGE_2025_M1_Secc12_Sub1!D96="","",CNGE_2025_M1_Secc12_Sub1!D96)</f>
        <v/>
      </c>
      <c r="E517" s="326"/>
      <c r="F517" s="326"/>
      <c r="G517" s="326"/>
      <c r="H517" s="326"/>
      <c r="I517" s="326"/>
      <c r="J517" s="326"/>
      <c r="K517" s="326"/>
      <c r="L517" s="326"/>
      <c r="M517" s="326"/>
      <c r="N517" s="326"/>
      <c r="O517" s="326"/>
      <c r="P517" s="327"/>
      <c r="Q517" s="6"/>
      <c r="R517" s="6"/>
      <c r="S517" s="6"/>
      <c r="T517" s="6"/>
      <c r="U517" s="6"/>
      <c r="V517" s="6"/>
      <c r="W517" s="6"/>
      <c r="X517" s="6"/>
      <c r="Y517" s="6"/>
      <c r="Z517" s="6"/>
      <c r="AA517" s="6"/>
      <c r="AB517" s="6"/>
      <c r="AC517" s="6"/>
      <c r="AD517" s="6"/>
      <c r="AG517">
        <f t="shared" si="75"/>
        <v>0</v>
      </c>
      <c r="AH517">
        <f t="shared" si="76"/>
        <v>0</v>
      </c>
      <c r="AI517">
        <f t="shared" si="77"/>
        <v>0</v>
      </c>
      <c r="AJ517">
        <f t="shared" si="78"/>
        <v>0</v>
      </c>
      <c r="AK517" s="228">
        <f t="shared" si="79"/>
        <v>0</v>
      </c>
      <c r="AL517" s="2">
        <f t="shared" si="80"/>
        <v>0</v>
      </c>
      <c r="AM517" s="3" t="str">
        <f>IF(AL517=0,"",
IF(SUM($AL$451:AL517)=1,AN517,
IF($AL$571&gt;SUM($AL$451:AL517),_xlfn.CONCAT(", ",AN517),
IF($AL$571=SUM($AL$451:AL517),_xlfn.CONCAT(" y ",AN517)))))</f>
        <v/>
      </c>
      <c r="AN517" s="214">
        <v>67</v>
      </c>
      <c r="AO517">
        <f t="shared" si="81"/>
        <v>0</v>
      </c>
      <c r="AP517">
        <f t="shared" si="82"/>
        <v>0</v>
      </c>
      <c r="AQ517">
        <f t="shared" si="83"/>
        <v>0</v>
      </c>
      <c r="AR517">
        <f t="shared" si="84"/>
        <v>0</v>
      </c>
      <c r="AS517">
        <f t="shared" si="85"/>
        <v>0</v>
      </c>
      <c r="AT517">
        <f t="shared" si="86"/>
        <v>0</v>
      </c>
      <c r="AU517">
        <f t="shared" si="87"/>
        <v>0</v>
      </c>
      <c r="AV517">
        <f t="shared" si="88"/>
        <v>0</v>
      </c>
      <c r="AW517">
        <f t="shared" si="89"/>
        <v>0</v>
      </c>
    </row>
    <row r="518" spans="1:49" ht="15" customHeight="1">
      <c r="A518" s="232"/>
      <c r="B518" s="14"/>
      <c r="C518" s="229" t="s">
        <v>5114</v>
      </c>
      <c r="D518" s="469" t="str">
        <f>IF(CNGE_2025_M1_Secc12_Sub1!D97="","",CNGE_2025_M1_Secc12_Sub1!D97)</f>
        <v/>
      </c>
      <c r="E518" s="326"/>
      <c r="F518" s="326"/>
      <c r="G518" s="326"/>
      <c r="H518" s="326"/>
      <c r="I518" s="326"/>
      <c r="J518" s="326"/>
      <c r="K518" s="326"/>
      <c r="L518" s="326"/>
      <c r="M518" s="326"/>
      <c r="N518" s="326"/>
      <c r="O518" s="326"/>
      <c r="P518" s="327"/>
      <c r="Q518" s="6"/>
      <c r="R518" s="6"/>
      <c r="S518" s="6"/>
      <c r="T518" s="6"/>
      <c r="U518" s="6"/>
      <c r="V518" s="6"/>
      <c r="W518" s="6"/>
      <c r="X518" s="6"/>
      <c r="Y518" s="6"/>
      <c r="Z518" s="6"/>
      <c r="AA518" s="6"/>
      <c r="AB518" s="6"/>
      <c r="AC518" s="6"/>
      <c r="AD518" s="6"/>
      <c r="AG518">
        <f t="shared" si="75"/>
        <v>0</v>
      </c>
      <c r="AH518">
        <f t="shared" si="76"/>
        <v>0</v>
      </c>
      <c r="AI518">
        <f t="shared" si="77"/>
        <v>0</v>
      </c>
      <c r="AJ518">
        <f t="shared" si="78"/>
        <v>0</v>
      </c>
      <c r="AK518" s="228">
        <f t="shared" si="79"/>
        <v>0</v>
      </c>
      <c r="AL518" s="2">
        <f t="shared" si="80"/>
        <v>0</v>
      </c>
      <c r="AM518" s="3" t="str">
        <f>IF(AL518=0,"",
IF(SUM($AL$451:AL518)=1,AN518,
IF($AL$571&gt;SUM($AL$451:AL518),_xlfn.CONCAT(", ",AN518),
IF($AL$571=SUM($AL$451:AL518),_xlfn.CONCAT(" y ",AN518)))))</f>
        <v/>
      </c>
      <c r="AN518" s="214">
        <v>68</v>
      </c>
      <c r="AO518">
        <f t="shared" si="81"/>
        <v>0</v>
      </c>
      <c r="AP518">
        <f t="shared" si="82"/>
        <v>0</v>
      </c>
      <c r="AQ518">
        <f t="shared" si="83"/>
        <v>0</v>
      </c>
      <c r="AR518">
        <f t="shared" si="84"/>
        <v>0</v>
      </c>
      <c r="AS518">
        <f t="shared" si="85"/>
        <v>0</v>
      </c>
      <c r="AT518">
        <f t="shared" si="86"/>
        <v>0</v>
      </c>
      <c r="AU518">
        <f t="shared" si="87"/>
        <v>0</v>
      </c>
      <c r="AV518">
        <f t="shared" si="88"/>
        <v>0</v>
      </c>
      <c r="AW518">
        <f t="shared" si="89"/>
        <v>0</v>
      </c>
    </row>
    <row r="519" spans="1:49" ht="15" customHeight="1">
      <c r="A519" s="232"/>
      <c r="B519" s="14"/>
      <c r="C519" s="229" t="s">
        <v>5115</v>
      </c>
      <c r="D519" s="469" t="str">
        <f>IF(CNGE_2025_M1_Secc12_Sub1!D98="","",CNGE_2025_M1_Secc12_Sub1!D98)</f>
        <v/>
      </c>
      <c r="E519" s="326"/>
      <c r="F519" s="326"/>
      <c r="G519" s="326"/>
      <c r="H519" s="326"/>
      <c r="I519" s="326"/>
      <c r="J519" s="326"/>
      <c r="K519" s="326"/>
      <c r="L519" s="326"/>
      <c r="M519" s="326"/>
      <c r="N519" s="326"/>
      <c r="O519" s="326"/>
      <c r="P519" s="327"/>
      <c r="Q519" s="6"/>
      <c r="R519" s="6"/>
      <c r="S519" s="6"/>
      <c r="T519" s="6"/>
      <c r="U519" s="6"/>
      <c r="V519" s="6"/>
      <c r="W519" s="6"/>
      <c r="X519" s="6"/>
      <c r="Y519" s="6"/>
      <c r="Z519" s="6"/>
      <c r="AA519" s="6"/>
      <c r="AB519" s="6"/>
      <c r="AC519" s="6"/>
      <c r="AD519" s="6"/>
      <c r="AG519">
        <f t="shared" si="75"/>
        <v>0</v>
      </c>
      <c r="AH519">
        <f t="shared" si="76"/>
        <v>0</v>
      </c>
      <c r="AI519">
        <f t="shared" si="77"/>
        <v>0</v>
      </c>
      <c r="AJ519">
        <f t="shared" si="78"/>
        <v>0</v>
      </c>
      <c r="AK519" s="228">
        <f t="shared" si="79"/>
        <v>0</v>
      </c>
      <c r="AL519" s="2">
        <f t="shared" si="80"/>
        <v>0</v>
      </c>
      <c r="AM519" s="3" t="str">
        <f>IF(AL519=0,"",
IF(SUM($AL$451:AL519)=1,AN519,
IF($AL$571&gt;SUM($AL$451:AL519),_xlfn.CONCAT(", ",AN519),
IF($AL$571=SUM($AL$451:AL519),_xlfn.CONCAT(" y ",AN519)))))</f>
        <v/>
      </c>
      <c r="AN519" s="214">
        <v>69</v>
      </c>
      <c r="AO519">
        <f t="shared" si="81"/>
        <v>0</v>
      </c>
      <c r="AP519">
        <f t="shared" si="82"/>
        <v>0</v>
      </c>
      <c r="AQ519">
        <f t="shared" si="83"/>
        <v>0</v>
      </c>
      <c r="AR519">
        <f t="shared" si="84"/>
        <v>0</v>
      </c>
      <c r="AS519">
        <f t="shared" si="85"/>
        <v>0</v>
      </c>
      <c r="AT519">
        <f t="shared" si="86"/>
        <v>0</v>
      </c>
      <c r="AU519">
        <f t="shared" si="87"/>
        <v>0</v>
      </c>
      <c r="AV519">
        <f t="shared" si="88"/>
        <v>0</v>
      </c>
      <c r="AW519">
        <f t="shared" si="89"/>
        <v>0</v>
      </c>
    </row>
    <row r="520" spans="1:49" ht="15" customHeight="1">
      <c r="A520" s="232"/>
      <c r="B520" s="14"/>
      <c r="C520" s="229" t="s">
        <v>5116</v>
      </c>
      <c r="D520" s="469" t="str">
        <f>IF(CNGE_2025_M1_Secc12_Sub1!D99="","",CNGE_2025_M1_Secc12_Sub1!D99)</f>
        <v/>
      </c>
      <c r="E520" s="326"/>
      <c r="F520" s="326"/>
      <c r="G520" s="326"/>
      <c r="H520" s="326"/>
      <c r="I520" s="326"/>
      <c r="J520" s="326"/>
      <c r="K520" s="326"/>
      <c r="L520" s="326"/>
      <c r="M520" s="326"/>
      <c r="N520" s="326"/>
      <c r="O520" s="326"/>
      <c r="P520" s="327"/>
      <c r="Q520" s="6"/>
      <c r="R520" s="6"/>
      <c r="S520" s="6"/>
      <c r="T520" s="6"/>
      <c r="U520" s="6"/>
      <c r="V520" s="6"/>
      <c r="W520" s="6"/>
      <c r="X520" s="6"/>
      <c r="Y520" s="6"/>
      <c r="Z520" s="6"/>
      <c r="AA520" s="6"/>
      <c r="AB520" s="6"/>
      <c r="AC520" s="6"/>
      <c r="AD520" s="6"/>
      <c r="AG520">
        <f t="shared" si="75"/>
        <v>0</v>
      </c>
      <c r="AH520">
        <f t="shared" si="76"/>
        <v>0</v>
      </c>
      <c r="AI520">
        <f t="shared" si="77"/>
        <v>0</v>
      </c>
      <c r="AJ520">
        <f t="shared" si="78"/>
        <v>0</v>
      </c>
      <c r="AK520" s="228">
        <f t="shared" si="79"/>
        <v>0</v>
      </c>
      <c r="AL520" s="2">
        <f t="shared" si="80"/>
        <v>0</v>
      </c>
      <c r="AM520" s="3" t="str">
        <f>IF(AL520=0,"",
IF(SUM($AL$451:AL520)=1,AN520,
IF($AL$571&gt;SUM($AL$451:AL520),_xlfn.CONCAT(", ",AN520),
IF($AL$571=SUM($AL$451:AL520),_xlfn.CONCAT(" y ",AN520)))))</f>
        <v/>
      </c>
      <c r="AN520" s="214">
        <v>70</v>
      </c>
      <c r="AO520">
        <f t="shared" si="81"/>
        <v>0</v>
      </c>
      <c r="AP520">
        <f t="shared" si="82"/>
        <v>0</v>
      </c>
      <c r="AQ520">
        <f t="shared" si="83"/>
        <v>0</v>
      </c>
      <c r="AR520">
        <f t="shared" si="84"/>
        <v>0</v>
      </c>
      <c r="AS520">
        <f t="shared" si="85"/>
        <v>0</v>
      </c>
      <c r="AT520">
        <f t="shared" si="86"/>
        <v>0</v>
      </c>
      <c r="AU520">
        <f t="shared" si="87"/>
        <v>0</v>
      </c>
      <c r="AV520">
        <f t="shared" si="88"/>
        <v>0</v>
      </c>
      <c r="AW520">
        <f t="shared" si="89"/>
        <v>0</v>
      </c>
    </row>
    <row r="521" spans="1:49" ht="15" customHeight="1">
      <c r="A521" s="232"/>
      <c r="B521" s="14"/>
      <c r="C521" s="229" t="s">
        <v>5117</v>
      </c>
      <c r="D521" s="469" t="str">
        <f>IF(CNGE_2025_M1_Secc12_Sub1!D100="","",CNGE_2025_M1_Secc12_Sub1!D100)</f>
        <v/>
      </c>
      <c r="E521" s="326"/>
      <c r="F521" s="326"/>
      <c r="G521" s="326"/>
      <c r="H521" s="326"/>
      <c r="I521" s="326"/>
      <c r="J521" s="326"/>
      <c r="K521" s="326"/>
      <c r="L521" s="326"/>
      <c r="M521" s="326"/>
      <c r="N521" s="326"/>
      <c r="O521" s="326"/>
      <c r="P521" s="327"/>
      <c r="Q521" s="6"/>
      <c r="R521" s="6"/>
      <c r="S521" s="6"/>
      <c r="T521" s="6"/>
      <c r="U521" s="6"/>
      <c r="V521" s="6"/>
      <c r="W521" s="6"/>
      <c r="X521" s="6"/>
      <c r="Y521" s="6"/>
      <c r="Z521" s="6"/>
      <c r="AA521" s="6"/>
      <c r="AB521" s="6"/>
      <c r="AC521" s="6"/>
      <c r="AD521" s="6"/>
      <c r="AG521">
        <f t="shared" si="75"/>
        <v>0</v>
      </c>
      <c r="AH521">
        <f t="shared" si="76"/>
        <v>0</v>
      </c>
      <c r="AI521">
        <f t="shared" si="77"/>
        <v>0</v>
      </c>
      <c r="AJ521">
        <f t="shared" si="78"/>
        <v>0</v>
      </c>
      <c r="AK521" s="228">
        <f t="shared" si="79"/>
        <v>0</v>
      </c>
      <c r="AL521" s="2">
        <f t="shared" si="80"/>
        <v>0</v>
      </c>
      <c r="AM521" s="3" t="str">
        <f>IF(AL521=0,"",
IF(SUM($AL$451:AL521)=1,AN521,
IF($AL$571&gt;SUM($AL$451:AL521),_xlfn.CONCAT(", ",AN521),
IF($AL$571=SUM($AL$451:AL521),_xlfn.CONCAT(" y ",AN521)))))</f>
        <v/>
      </c>
      <c r="AN521" s="214">
        <v>71</v>
      </c>
      <c r="AO521">
        <f t="shared" si="81"/>
        <v>0</v>
      </c>
      <c r="AP521">
        <f t="shared" si="82"/>
        <v>0</v>
      </c>
      <c r="AQ521">
        <f t="shared" si="83"/>
        <v>0</v>
      </c>
      <c r="AR521">
        <f t="shared" si="84"/>
        <v>0</v>
      </c>
      <c r="AS521">
        <f t="shared" si="85"/>
        <v>0</v>
      </c>
      <c r="AT521">
        <f t="shared" si="86"/>
        <v>0</v>
      </c>
      <c r="AU521">
        <f t="shared" si="87"/>
        <v>0</v>
      </c>
      <c r="AV521">
        <f t="shared" si="88"/>
        <v>0</v>
      </c>
      <c r="AW521">
        <f t="shared" si="89"/>
        <v>0</v>
      </c>
    </row>
    <row r="522" spans="1:49" ht="15" customHeight="1">
      <c r="A522" s="232"/>
      <c r="B522" s="14"/>
      <c r="C522" s="229" t="s">
        <v>5118</v>
      </c>
      <c r="D522" s="469" t="str">
        <f>IF(CNGE_2025_M1_Secc12_Sub1!D101="","",CNGE_2025_M1_Secc12_Sub1!D101)</f>
        <v/>
      </c>
      <c r="E522" s="326"/>
      <c r="F522" s="326"/>
      <c r="G522" s="326"/>
      <c r="H522" s="326"/>
      <c r="I522" s="326"/>
      <c r="J522" s="326"/>
      <c r="K522" s="326"/>
      <c r="L522" s="326"/>
      <c r="M522" s="326"/>
      <c r="N522" s="326"/>
      <c r="O522" s="326"/>
      <c r="P522" s="327"/>
      <c r="Q522" s="6"/>
      <c r="R522" s="6"/>
      <c r="S522" s="6"/>
      <c r="T522" s="6"/>
      <c r="U522" s="6"/>
      <c r="V522" s="6"/>
      <c r="W522" s="6"/>
      <c r="X522" s="6"/>
      <c r="Y522" s="6"/>
      <c r="Z522" s="6"/>
      <c r="AA522" s="6"/>
      <c r="AB522" s="6"/>
      <c r="AC522" s="6"/>
      <c r="AD522" s="6"/>
      <c r="AG522">
        <f t="shared" si="75"/>
        <v>0</v>
      </c>
      <c r="AH522">
        <f t="shared" si="76"/>
        <v>0</v>
      </c>
      <c r="AI522">
        <f t="shared" si="77"/>
        <v>0</v>
      </c>
      <c r="AJ522">
        <f t="shared" si="78"/>
        <v>0</v>
      </c>
      <c r="AK522" s="228">
        <f t="shared" si="79"/>
        <v>0</v>
      </c>
      <c r="AL522" s="2">
        <f t="shared" si="80"/>
        <v>0</v>
      </c>
      <c r="AM522" s="3" t="str">
        <f>IF(AL522=0,"",
IF(SUM($AL$451:AL522)=1,AN522,
IF($AL$571&gt;SUM($AL$451:AL522),_xlfn.CONCAT(", ",AN522),
IF($AL$571=SUM($AL$451:AL522),_xlfn.CONCAT(" y ",AN522)))))</f>
        <v/>
      </c>
      <c r="AN522" s="214">
        <v>72</v>
      </c>
      <c r="AO522">
        <f t="shared" si="81"/>
        <v>0</v>
      </c>
      <c r="AP522">
        <f t="shared" si="82"/>
        <v>0</v>
      </c>
      <c r="AQ522">
        <f t="shared" si="83"/>
        <v>0</v>
      </c>
      <c r="AR522">
        <f t="shared" si="84"/>
        <v>0</v>
      </c>
      <c r="AS522">
        <f t="shared" si="85"/>
        <v>0</v>
      </c>
      <c r="AT522">
        <f t="shared" si="86"/>
        <v>0</v>
      </c>
      <c r="AU522">
        <f t="shared" si="87"/>
        <v>0</v>
      </c>
      <c r="AV522">
        <f t="shared" si="88"/>
        <v>0</v>
      </c>
      <c r="AW522">
        <f t="shared" si="89"/>
        <v>0</v>
      </c>
    </row>
    <row r="523" spans="1:49" ht="15" customHeight="1">
      <c r="A523" s="232"/>
      <c r="B523" s="14"/>
      <c r="C523" s="229" t="s">
        <v>5119</v>
      </c>
      <c r="D523" s="469" t="str">
        <f>IF(CNGE_2025_M1_Secc12_Sub1!D102="","",CNGE_2025_M1_Secc12_Sub1!D102)</f>
        <v/>
      </c>
      <c r="E523" s="326"/>
      <c r="F523" s="326"/>
      <c r="G523" s="326"/>
      <c r="H523" s="326"/>
      <c r="I523" s="326"/>
      <c r="J523" s="326"/>
      <c r="K523" s="326"/>
      <c r="L523" s="326"/>
      <c r="M523" s="326"/>
      <c r="N523" s="326"/>
      <c r="O523" s="326"/>
      <c r="P523" s="327"/>
      <c r="Q523" s="6"/>
      <c r="R523" s="6"/>
      <c r="S523" s="6"/>
      <c r="T523" s="6"/>
      <c r="U523" s="6"/>
      <c r="V523" s="6"/>
      <c r="W523" s="6"/>
      <c r="X523" s="6"/>
      <c r="Y523" s="6"/>
      <c r="Z523" s="6"/>
      <c r="AA523" s="6"/>
      <c r="AB523" s="6"/>
      <c r="AC523" s="6"/>
      <c r="AD523" s="6"/>
      <c r="AG523">
        <f t="shared" si="75"/>
        <v>0</v>
      </c>
      <c r="AH523">
        <f t="shared" si="76"/>
        <v>0</v>
      </c>
      <c r="AI523">
        <f t="shared" si="77"/>
        <v>0</v>
      </c>
      <c r="AJ523">
        <f t="shared" si="78"/>
        <v>0</v>
      </c>
      <c r="AK523" s="228">
        <f t="shared" si="79"/>
        <v>0</v>
      </c>
      <c r="AL523" s="2">
        <f t="shared" si="80"/>
        <v>0</v>
      </c>
      <c r="AM523" s="3" t="str">
        <f>IF(AL523=0,"",
IF(SUM($AL$451:AL523)=1,AN523,
IF($AL$571&gt;SUM($AL$451:AL523),_xlfn.CONCAT(", ",AN523),
IF($AL$571=SUM($AL$451:AL523),_xlfn.CONCAT(" y ",AN523)))))</f>
        <v/>
      </c>
      <c r="AN523" s="214">
        <v>73</v>
      </c>
      <c r="AO523">
        <f t="shared" si="81"/>
        <v>0</v>
      </c>
      <c r="AP523">
        <f t="shared" si="82"/>
        <v>0</v>
      </c>
      <c r="AQ523">
        <f t="shared" si="83"/>
        <v>0</v>
      </c>
      <c r="AR523">
        <f t="shared" si="84"/>
        <v>0</v>
      </c>
      <c r="AS523">
        <f t="shared" si="85"/>
        <v>0</v>
      </c>
      <c r="AT523">
        <f t="shared" si="86"/>
        <v>0</v>
      </c>
      <c r="AU523">
        <f t="shared" si="87"/>
        <v>0</v>
      </c>
      <c r="AV523">
        <f t="shared" si="88"/>
        <v>0</v>
      </c>
      <c r="AW523">
        <f t="shared" si="89"/>
        <v>0</v>
      </c>
    </row>
    <row r="524" spans="1:49" ht="15" customHeight="1">
      <c r="A524" s="232"/>
      <c r="B524" s="14"/>
      <c r="C524" s="229" t="s">
        <v>5120</v>
      </c>
      <c r="D524" s="469" t="str">
        <f>IF(CNGE_2025_M1_Secc12_Sub1!D103="","",CNGE_2025_M1_Secc12_Sub1!D103)</f>
        <v/>
      </c>
      <c r="E524" s="326"/>
      <c r="F524" s="326"/>
      <c r="G524" s="326"/>
      <c r="H524" s="326"/>
      <c r="I524" s="326"/>
      <c r="J524" s="326"/>
      <c r="K524" s="326"/>
      <c r="L524" s="326"/>
      <c r="M524" s="326"/>
      <c r="N524" s="326"/>
      <c r="O524" s="326"/>
      <c r="P524" s="327"/>
      <c r="Q524" s="6"/>
      <c r="R524" s="6"/>
      <c r="S524" s="6"/>
      <c r="T524" s="6"/>
      <c r="U524" s="6"/>
      <c r="V524" s="6"/>
      <c r="W524" s="6"/>
      <c r="X524" s="6"/>
      <c r="Y524" s="6"/>
      <c r="Z524" s="6"/>
      <c r="AA524" s="6"/>
      <c r="AB524" s="6"/>
      <c r="AC524" s="6"/>
      <c r="AD524" s="6"/>
      <c r="AG524">
        <f t="shared" si="75"/>
        <v>0</v>
      </c>
      <c r="AH524">
        <f t="shared" si="76"/>
        <v>0</v>
      </c>
      <c r="AI524">
        <f t="shared" si="77"/>
        <v>0</v>
      </c>
      <c r="AJ524">
        <f t="shared" si="78"/>
        <v>0</v>
      </c>
      <c r="AK524" s="228">
        <f t="shared" si="79"/>
        <v>0</v>
      </c>
      <c r="AL524" s="2">
        <f t="shared" si="80"/>
        <v>0</v>
      </c>
      <c r="AM524" s="3" t="str">
        <f>IF(AL524=0,"",
IF(SUM($AL$451:AL524)=1,AN524,
IF($AL$571&gt;SUM($AL$451:AL524),_xlfn.CONCAT(", ",AN524),
IF($AL$571=SUM($AL$451:AL524),_xlfn.CONCAT(" y ",AN524)))))</f>
        <v/>
      </c>
      <c r="AN524" s="214">
        <v>74</v>
      </c>
      <c r="AO524">
        <f t="shared" si="81"/>
        <v>0</v>
      </c>
      <c r="AP524">
        <f t="shared" si="82"/>
        <v>0</v>
      </c>
      <c r="AQ524">
        <f t="shared" si="83"/>
        <v>0</v>
      </c>
      <c r="AR524">
        <f t="shared" si="84"/>
        <v>0</v>
      </c>
      <c r="AS524">
        <f t="shared" si="85"/>
        <v>0</v>
      </c>
      <c r="AT524">
        <f t="shared" si="86"/>
        <v>0</v>
      </c>
      <c r="AU524">
        <f t="shared" si="87"/>
        <v>0</v>
      </c>
      <c r="AV524">
        <f t="shared" si="88"/>
        <v>0</v>
      </c>
      <c r="AW524">
        <f t="shared" si="89"/>
        <v>0</v>
      </c>
    </row>
    <row r="525" spans="1:49" ht="15" customHeight="1">
      <c r="A525" s="232"/>
      <c r="B525" s="14"/>
      <c r="C525" s="229" t="s">
        <v>5121</v>
      </c>
      <c r="D525" s="469" t="str">
        <f>IF(CNGE_2025_M1_Secc12_Sub1!D104="","",CNGE_2025_M1_Secc12_Sub1!D104)</f>
        <v/>
      </c>
      <c r="E525" s="326"/>
      <c r="F525" s="326"/>
      <c r="G525" s="326"/>
      <c r="H525" s="326"/>
      <c r="I525" s="326"/>
      <c r="J525" s="326"/>
      <c r="K525" s="326"/>
      <c r="L525" s="326"/>
      <c r="M525" s="326"/>
      <c r="N525" s="326"/>
      <c r="O525" s="326"/>
      <c r="P525" s="327"/>
      <c r="Q525" s="6"/>
      <c r="R525" s="6"/>
      <c r="S525" s="6"/>
      <c r="T525" s="6"/>
      <c r="U525" s="6"/>
      <c r="V525" s="6"/>
      <c r="W525" s="6"/>
      <c r="X525" s="6"/>
      <c r="Y525" s="6"/>
      <c r="Z525" s="6"/>
      <c r="AA525" s="6"/>
      <c r="AB525" s="6"/>
      <c r="AC525" s="6"/>
      <c r="AD525" s="6"/>
      <c r="AG525">
        <f t="shared" si="75"/>
        <v>0</v>
      </c>
      <c r="AH525">
        <f t="shared" si="76"/>
        <v>0</v>
      </c>
      <c r="AI525">
        <f t="shared" si="77"/>
        <v>0</v>
      </c>
      <c r="AJ525">
        <f t="shared" si="78"/>
        <v>0</v>
      </c>
      <c r="AK525" s="228">
        <f t="shared" si="79"/>
        <v>0</v>
      </c>
      <c r="AL525" s="2">
        <f t="shared" si="80"/>
        <v>0</v>
      </c>
      <c r="AM525" s="3" t="str">
        <f>IF(AL525=0,"",
IF(SUM($AL$451:AL525)=1,AN525,
IF($AL$571&gt;SUM($AL$451:AL525),_xlfn.CONCAT(", ",AN525),
IF($AL$571=SUM($AL$451:AL525),_xlfn.CONCAT(" y ",AN525)))))</f>
        <v/>
      </c>
      <c r="AN525" s="214">
        <v>75</v>
      </c>
      <c r="AO525">
        <f t="shared" si="81"/>
        <v>0</v>
      </c>
      <c r="AP525">
        <f t="shared" si="82"/>
        <v>0</v>
      </c>
      <c r="AQ525">
        <f t="shared" si="83"/>
        <v>0</v>
      </c>
      <c r="AR525">
        <f t="shared" si="84"/>
        <v>0</v>
      </c>
      <c r="AS525">
        <f t="shared" si="85"/>
        <v>0</v>
      </c>
      <c r="AT525">
        <f t="shared" si="86"/>
        <v>0</v>
      </c>
      <c r="AU525">
        <f t="shared" si="87"/>
        <v>0</v>
      </c>
      <c r="AV525">
        <f t="shared" si="88"/>
        <v>0</v>
      </c>
      <c r="AW525">
        <f t="shared" si="89"/>
        <v>0</v>
      </c>
    </row>
    <row r="526" spans="1:49" ht="15" customHeight="1">
      <c r="A526" s="232"/>
      <c r="B526" s="14"/>
      <c r="C526" s="229" t="s">
        <v>5122</v>
      </c>
      <c r="D526" s="469" t="str">
        <f>IF(CNGE_2025_M1_Secc12_Sub1!D105="","",CNGE_2025_M1_Secc12_Sub1!D105)</f>
        <v/>
      </c>
      <c r="E526" s="326"/>
      <c r="F526" s="326"/>
      <c r="G526" s="326"/>
      <c r="H526" s="326"/>
      <c r="I526" s="326"/>
      <c r="J526" s="326"/>
      <c r="K526" s="326"/>
      <c r="L526" s="326"/>
      <c r="M526" s="326"/>
      <c r="N526" s="326"/>
      <c r="O526" s="326"/>
      <c r="P526" s="327"/>
      <c r="Q526" s="6"/>
      <c r="R526" s="6"/>
      <c r="S526" s="6"/>
      <c r="T526" s="6"/>
      <c r="U526" s="6"/>
      <c r="V526" s="6"/>
      <c r="W526" s="6"/>
      <c r="X526" s="6"/>
      <c r="Y526" s="6"/>
      <c r="Z526" s="6"/>
      <c r="AA526" s="6"/>
      <c r="AB526" s="6"/>
      <c r="AC526" s="6"/>
      <c r="AD526" s="6"/>
      <c r="AG526">
        <f t="shared" si="75"/>
        <v>0</v>
      </c>
      <c r="AH526">
        <f t="shared" si="76"/>
        <v>0</v>
      </c>
      <c r="AI526">
        <f t="shared" si="77"/>
        <v>0</v>
      </c>
      <c r="AJ526">
        <f t="shared" si="78"/>
        <v>0</v>
      </c>
      <c r="AK526" s="228">
        <f t="shared" si="79"/>
        <v>0</v>
      </c>
      <c r="AL526" s="2">
        <f t="shared" si="80"/>
        <v>0</v>
      </c>
      <c r="AM526" s="3" t="str">
        <f>IF(AL526=0,"",
IF(SUM($AL$451:AL526)=1,AN526,
IF($AL$571&gt;SUM($AL$451:AL526),_xlfn.CONCAT(", ",AN526),
IF($AL$571=SUM($AL$451:AL526),_xlfn.CONCAT(" y ",AN526)))))</f>
        <v/>
      </c>
      <c r="AN526" s="214">
        <v>76</v>
      </c>
      <c r="AO526">
        <f t="shared" si="81"/>
        <v>0</v>
      </c>
      <c r="AP526">
        <f t="shared" si="82"/>
        <v>0</v>
      </c>
      <c r="AQ526">
        <f t="shared" si="83"/>
        <v>0</v>
      </c>
      <c r="AR526">
        <f t="shared" si="84"/>
        <v>0</v>
      </c>
      <c r="AS526">
        <f t="shared" si="85"/>
        <v>0</v>
      </c>
      <c r="AT526">
        <f t="shared" si="86"/>
        <v>0</v>
      </c>
      <c r="AU526">
        <f t="shared" si="87"/>
        <v>0</v>
      </c>
      <c r="AV526">
        <f t="shared" si="88"/>
        <v>0</v>
      </c>
      <c r="AW526">
        <f t="shared" si="89"/>
        <v>0</v>
      </c>
    </row>
    <row r="527" spans="1:49" ht="15" customHeight="1">
      <c r="A527" s="232"/>
      <c r="B527" s="14"/>
      <c r="C527" s="229" t="s">
        <v>5123</v>
      </c>
      <c r="D527" s="469" t="str">
        <f>IF(CNGE_2025_M1_Secc12_Sub1!D106="","",CNGE_2025_M1_Secc12_Sub1!D106)</f>
        <v/>
      </c>
      <c r="E527" s="326"/>
      <c r="F527" s="326"/>
      <c r="G527" s="326"/>
      <c r="H527" s="326"/>
      <c r="I527" s="326"/>
      <c r="J527" s="326"/>
      <c r="K527" s="326"/>
      <c r="L527" s="326"/>
      <c r="M527" s="326"/>
      <c r="N527" s="326"/>
      <c r="O527" s="326"/>
      <c r="P527" s="327"/>
      <c r="Q527" s="6"/>
      <c r="R527" s="6"/>
      <c r="S527" s="6"/>
      <c r="T527" s="6"/>
      <c r="U527" s="6"/>
      <c r="V527" s="6"/>
      <c r="W527" s="6"/>
      <c r="X527" s="6"/>
      <c r="Y527" s="6"/>
      <c r="Z527" s="6"/>
      <c r="AA527" s="6"/>
      <c r="AB527" s="6"/>
      <c r="AC527" s="6"/>
      <c r="AD527" s="6"/>
      <c r="AG527">
        <f t="shared" si="75"/>
        <v>0</v>
      </c>
      <c r="AH527">
        <f t="shared" si="76"/>
        <v>0</v>
      </c>
      <c r="AI527">
        <f t="shared" si="77"/>
        <v>0</v>
      </c>
      <c r="AJ527">
        <f t="shared" si="78"/>
        <v>0</v>
      </c>
      <c r="AK527" s="228">
        <f t="shared" si="79"/>
        <v>0</v>
      </c>
      <c r="AL527" s="2">
        <f t="shared" si="80"/>
        <v>0</v>
      </c>
      <c r="AM527" s="3" t="str">
        <f>IF(AL527=0,"",
IF(SUM($AL$451:AL527)=1,AN527,
IF($AL$571&gt;SUM($AL$451:AL527),_xlfn.CONCAT(", ",AN527),
IF($AL$571=SUM($AL$451:AL527),_xlfn.CONCAT(" y ",AN527)))))</f>
        <v/>
      </c>
      <c r="AN527" s="214">
        <v>77</v>
      </c>
      <c r="AO527">
        <f t="shared" si="81"/>
        <v>0</v>
      </c>
      <c r="AP527">
        <f t="shared" si="82"/>
        <v>0</v>
      </c>
      <c r="AQ527">
        <f t="shared" si="83"/>
        <v>0</v>
      </c>
      <c r="AR527">
        <f t="shared" si="84"/>
        <v>0</v>
      </c>
      <c r="AS527">
        <f t="shared" si="85"/>
        <v>0</v>
      </c>
      <c r="AT527">
        <f t="shared" si="86"/>
        <v>0</v>
      </c>
      <c r="AU527">
        <f t="shared" si="87"/>
        <v>0</v>
      </c>
      <c r="AV527">
        <f t="shared" si="88"/>
        <v>0</v>
      </c>
      <c r="AW527">
        <f t="shared" si="89"/>
        <v>0</v>
      </c>
    </row>
    <row r="528" spans="1:49" ht="15" customHeight="1">
      <c r="A528" s="232"/>
      <c r="B528" s="14"/>
      <c r="C528" s="229" t="s">
        <v>5124</v>
      </c>
      <c r="D528" s="469" t="str">
        <f>IF(CNGE_2025_M1_Secc12_Sub1!D107="","",CNGE_2025_M1_Secc12_Sub1!D107)</f>
        <v/>
      </c>
      <c r="E528" s="326"/>
      <c r="F528" s="326"/>
      <c r="G528" s="326"/>
      <c r="H528" s="326"/>
      <c r="I528" s="326"/>
      <c r="J528" s="326"/>
      <c r="K528" s="326"/>
      <c r="L528" s="326"/>
      <c r="M528" s="326"/>
      <c r="N528" s="326"/>
      <c r="O528" s="326"/>
      <c r="P528" s="327"/>
      <c r="Q528" s="6"/>
      <c r="R528" s="6"/>
      <c r="S528" s="6"/>
      <c r="T528" s="6"/>
      <c r="U528" s="6"/>
      <c r="V528" s="6"/>
      <c r="W528" s="6"/>
      <c r="X528" s="6"/>
      <c r="Y528" s="6"/>
      <c r="Z528" s="6"/>
      <c r="AA528" s="6"/>
      <c r="AB528" s="6"/>
      <c r="AC528" s="6"/>
      <c r="AD528" s="6"/>
      <c r="AG528">
        <f t="shared" si="75"/>
        <v>0</v>
      </c>
      <c r="AH528">
        <f t="shared" si="76"/>
        <v>0</v>
      </c>
      <c r="AI528">
        <f t="shared" si="77"/>
        <v>0</v>
      </c>
      <c r="AJ528">
        <f t="shared" si="78"/>
        <v>0</v>
      </c>
      <c r="AK528" s="228">
        <f t="shared" si="79"/>
        <v>0</v>
      </c>
      <c r="AL528" s="2">
        <f t="shared" si="80"/>
        <v>0</v>
      </c>
      <c r="AM528" s="3" t="str">
        <f>IF(AL528=0,"",
IF(SUM($AL$451:AL528)=1,AN528,
IF($AL$571&gt;SUM($AL$451:AL528),_xlfn.CONCAT(", ",AN528),
IF($AL$571=SUM($AL$451:AL528),_xlfn.CONCAT(" y ",AN528)))))</f>
        <v/>
      </c>
      <c r="AN528" s="214">
        <v>78</v>
      </c>
      <c r="AO528">
        <f t="shared" si="81"/>
        <v>0</v>
      </c>
      <c r="AP528">
        <f t="shared" si="82"/>
        <v>0</v>
      </c>
      <c r="AQ528">
        <f t="shared" si="83"/>
        <v>0</v>
      </c>
      <c r="AR528">
        <f t="shared" si="84"/>
        <v>0</v>
      </c>
      <c r="AS528">
        <f t="shared" si="85"/>
        <v>0</v>
      </c>
      <c r="AT528">
        <f t="shared" si="86"/>
        <v>0</v>
      </c>
      <c r="AU528">
        <f t="shared" si="87"/>
        <v>0</v>
      </c>
      <c r="AV528">
        <f t="shared" si="88"/>
        <v>0</v>
      </c>
      <c r="AW528">
        <f t="shared" si="89"/>
        <v>0</v>
      </c>
    </row>
    <row r="529" spans="1:49" ht="15" customHeight="1">
      <c r="A529" s="232"/>
      <c r="B529" s="14"/>
      <c r="C529" s="229" t="s">
        <v>5125</v>
      </c>
      <c r="D529" s="469" t="str">
        <f>IF(CNGE_2025_M1_Secc12_Sub1!D108="","",CNGE_2025_M1_Secc12_Sub1!D108)</f>
        <v/>
      </c>
      <c r="E529" s="326"/>
      <c r="F529" s="326"/>
      <c r="G529" s="326"/>
      <c r="H529" s="326"/>
      <c r="I529" s="326"/>
      <c r="J529" s="326"/>
      <c r="K529" s="326"/>
      <c r="L529" s="326"/>
      <c r="M529" s="326"/>
      <c r="N529" s="326"/>
      <c r="O529" s="326"/>
      <c r="P529" s="327"/>
      <c r="Q529" s="6"/>
      <c r="R529" s="6"/>
      <c r="S529" s="6"/>
      <c r="T529" s="6"/>
      <c r="U529" s="6"/>
      <c r="V529" s="6"/>
      <c r="W529" s="6"/>
      <c r="X529" s="6"/>
      <c r="Y529" s="6"/>
      <c r="Z529" s="6"/>
      <c r="AA529" s="6"/>
      <c r="AB529" s="6"/>
      <c r="AC529" s="6"/>
      <c r="AD529" s="6"/>
      <c r="AG529">
        <f t="shared" si="75"/>
        <v>0</v>
      </c>
      <c r="AH529">
        <f t="shared" si="76"/>
        <v>0</v>
      </c>
      <c r="AI529">
        <f t="shared" si="77"/>
        <v>0</v>
      </c>
      <c r="AJ529">
        <f t="shared" si="78"/>
        <v>0</v>
      </c>
      <c r="AK529" s="228">
        <f t="shared" si="79"/>
        <v>0</v>
      </c>
      <c r="AL529" s="2">
        <f t="shared" si="80"/>
        <v>0</v>
      </c>
      <c r="AM529" s="3" t="str">
        <f>IF(AL529=0,"",
IF(SUM($AL$451:AL529)=1,AN529,
IF($AL$571&gt;SUM($AL$451:AL529),_xlfn.CONCAT(", ",AN529),
IF($AL$571=SUM($AL$451:AL529),_xlfn.CONCAT(" y ",AN529)))))</f>
        <v/>
      </c>
      <c r="AN529" s="214">
        <v>79</v>
      </c>
      <c r="AO529">
        <f t="shared" si="81"/>
        <v>0</v>
      </c>
      <c r="AP529">
        <f t="shared" si="82"/>
        <v>0</v>
      </c>
      <c r="AQ529">
        <f t="shared" si="83"/>
        <v>0</v>
      </c>
      <c r="AR529">
        <f t="shared" si="84"/>
        <v>0</v>
      </c>
      <c r="AS529">
        <f t="shared" si="85"/>
        <v>0</v>
      </c>
      <c r="AT529">
        <f t="shared" si="86"/>
        <v>0</v>
      </c>
      <c r="AU529">
        <f t="shared" si="87"/>
        <v>0</v>
      </c>
      <c r="AV529">
        <f t="shared" si="88"/>
        <v>0</v>
      </c>
      <c r="AW529">
        <f t="shared" si="89"/>
        <v>0</v>
      </c>
    </row>
    <row r="530" spans="1:49" ht="15" customHeight="1">
      <c r="A530" s="232"/>
      <c r="B530" s="14"/>
      <c r="C530" s="229" t="s">
        <v>5126</v>
      </c>
      <c r="D530" s="469" t="str">
        <f>IF(CNGE_2025_M1_Secc12_Sub1!D109="","",CNGE_2025_M1_Secc12_Sub1!D109)</f>
        <v/>
      </c>
      <c r="E530" s="326"/>
      <c r="F530" s="326"/>
      <c r="G530" s="326"/>
      <c r="H530" s="326"/>
      <c r="I530" s="326"/>
      <c r="J530" s="326"/>
      <c r="K530" s="326"/>
      <c r="L530" s="326"/>
      <c r="M530" s="326"/>
      <c r="N530" s="326"/>
      <c r="O530" s="326"/>
      <c r="P530" s="327"/>
      <c r="Q530" s="6"/>
      <c r="R530" s="6"/>
      <c r="S530" s="6"/>
      <c r="T530" s="6"/>
      <c r="U530" s="6"/>
      <c r="V530" s="6"/>
      <c r="W530" s="6"/>
      <c r="X530" s="6"/>
      <c r="Y530" s="6"/>
      <c r="Z530" s="6"/>
      <c r="AA530" s="6"/>
      <c r="AB530" s="6"/>
      <c r="AC530" s="6"/>
      <c r="AD530" s="6"/>
      <c r="AG530">
        <f t="shared" si="75"/>
        <v>0</v>
      </c>
      <c r="AH530">
        <f t="shared" si="76"/>
        <v>0</v>
      </c>
      <c r="AI530">
        <f t="shared" si="77"/>
        <v>0</v>
      </c>
      <c r="AJ530">
        <f t="shared" si="78"/>
        <v>0</v>
      </c>
      <c r="AK530" s="228">
        <f t="shared" si="79"/>
        <v>0</v>
      </c>
      <c r="AL530" s="2">
        <f t="shared" si="80"/>
        <v>0</v>
      </c>
      <c r="AM530" s="3" t="str">
        <f>IF(AL530=0,"",
IF(SUM($AL$451:AL530)=1,AN530,
IF($AL$571&gt;SUM($AL$451:AL530),_xlfn.CONCAT(", ",AN530),
IF($AL$571=SUM($AL$451:AL530),_xlfn.CONCAT(" y ",AN530)))))</f>
        <v/>
      </c>
      <c r="AN530" s="214">
        <v>80</v>
      </c>
      <c r="AO530">
        <f t="shared" si="81"/>
        <v>0</v>
      </c>
      <c r="AP530">
        <f t="shared" si="82"/>
        <v>0</v>
      </c>
      <c r="AQ530">
        <f t="shared" si="83"/>
        <v>0</v>
      </c>
      <c r="AR530">
        <f t="shared" si="84"/>
        <v>0</v>
      </c>
      <c r="AS530">
        <f t="shared" si="85"/>
        <v>0</v>
      </c>
      <c r="AT530">
        <f t="shared" si="86"/>
        <v>0</v>
      </c>
      <c r="AU530">
        <f t="shared" si="87"/>
        <v>0</v>
      </c>
      <c r="AV530">
        <f t="shared" si="88"/>
        <v>0</v>
      </c>
      <c r="AW530">
        <f t="shared" si="89"/>
        <v>0</v>
      </c>
    </row>
    <row r="531" spans="1:49" ht="15" customHeight="1">
      <c r="A531" s="232"/>
      <c r="B531" s="14"/>
      <c r="C531" s="229" t="s">
        <v>5127</v>
      </c>
      <c r="D531" s="469" t="str">
        <f>IF(CNGE_2025_M1_Secc12_Sub1!D110="","",CNGE_2025_M1_Secc12_Sub1!D110)</f>
        <v/>
      </c>
      <c r="E531" s="326"/>
      <c r="F531" s="326"/>
      <c r="G531" s="326"/>
      <c r="H531" s="326"/>
      <c r="I531" s="326"/>
      <c r="J531" s="326"/>
      <c r="K531" s="326"/>
      <c r="L531" s="326"/>
      <c r="M531" s="326"/>
      <c r="N531" s="326"/>
      <c r="O531" s="326"/>
      <c r="P531" s="327"/>
      <c r="Q531" s="6"/>
      <c r="R531" s="6"/>
      <c r="S531" s="6"/>
      <c r="T531" s="6"/>
      <c r="U531" s="6"/>
      <c r="V531" s="6"/>
      <c r="W531" s="6"/>
      <c r="X531" s="6"/>
      <c r="Y531" s="6"/>
      <c r="Z531" s="6"/>
      <c r="AA531" s="6"/>
      <c r="AB531" s="6"/>
      <c r="AC531" s="6"/>
      <c r="AD531" s="6"/>
      <c r="AG531">
        <f t="shared" si="75"/>
        <v>0</v>
      </c>
      <c r="AH531">
        <f t="shared" si="76"/>
        <v>0</v>
      </c>
      <c r="AI531">
        <f t="shared" si="77"/>
        <v>0</v>
      </c>
      <c r="AJ531">
        <f t="shared" si="78"/>
        <v>0</v>
      </c>
      <c r="AK531" s="228">
        <f t="shared" si="79"/>
        <v>0</v>
      </c>
      <c r="AL531" s="2">
        <f t="shared" si="80"/>
        <v>0</v>
      </c>
      <c r="AM531" s="3" t="str">
        <f>IF(AL531=0,"",
IF(SUM($AL$451:AL531)=1,AN531,
IF($AL$571&gt;SUM($AL$451:AL531),_xlfn.CONCAT(", ",AN531),
IF($AL$571=SUM($AL$451:AL531),_xlfn.CONCAT(" y ",AN531)))))</f>
        <v/>
      </c>
      <c r="AN531" s="214">
        <v>81</v>
      </c>
      <c r="AO531">
        <f t="shared" si="81"/>
        <v>0</v>
      </c>
      <c r="AP531">
        <f t="shared" si="82"/>
        <v>0</v>
      </c>
      <c r="AQ531">
        <f t="shared" si="83"/>
        <v>0</v>
      </c>
      <c r="AR531">
        <f t="shared" si="84"/>
        <v>0</v>
      </c>
      <c r="AS531">
        <f t="shared" si="85"/>
        <v>0</v>
      </c>
      <c r="AT531">
        <f t="shared" si="86"/>
        <v>0</v>
      </c>
      <c r="AU531">
        <f t="shared" si="87"/>
        <v>0</v>
      </c>
      <c r="AV531">
        <f t="shared" si="88"/>
        <v>0</v>
      </c>
      <c r="AW531">
        <f t="shared" si="89"/>
        <v>0</v>
      </c>
    </row>
    <row r="532" spans="1:49" ht="15" customHeight="1">
      <c r="A532" s="232"/>
      <c r="B532" s="14"/>
      <c r="C532" s="229" t="s">
        <v>5128</v>
      </c>
      <c r="D532" s="469" t="str">
        <f>IF(CNGE_2025_M1_Secc12_Sub1!D111="","",CNGE_2025_M1_Secc12_Sub1!D111)</f>
        <v/>
      </c>
      <c r="E532" s="326"/>
      <c r="F532" s="326"/>
      <c r="G532" s="326"/>
      <c r="H532" s="326"/>
      <c r="I532" s="326"/>
      <c r="J532" s="326"/>
      <c r="K532" s="326"/>
      <c r="L532" s="326"/>
      <c r="M532" s="326"/>
      <c r="N532" s="326"/>
      <c r="O532" s="326"/>
      <c r="P532" s="327"/>
      <c r="Q532" s="6"/>
      <c r="R532" s="6"/>
      <c r="S532" s="6"/>
      <c r="T532" s="6"/>
      <c r="U532" s="6"/>
      <c r="V532" s="6"/>
      <c r="W532" s="6"/>
      <c r="X532" s="6"/>
      <c r="Y532" s="6"/>
      <c r="Z532" s="6"/>
      <c r="AA532" s="6"/>
      <c r="AB532" s="6"/>
      <c r="AC532" s="6"/>
      <c r="AD532" s="6"/>
      <c r="AG532">
        <f t="shared" si="75"/>
        <v>0</v>
      </c>
      <c r="AH532">
        <f t="shared" si="76"/>
        <v>0</v>
      </c>
      <c r="AI532">
        <f t="shared" si="77"/>
        <v>0</v>
      </c>
      <c r="AJ532">
        <f t="shared" si="78"/>
        <v>0</v>
      </c>
      <c r="AK532" s="228">
        <f t="shared" si="79"/>
        <v>0</v>
      </c>
      <c r="AL532" s="2">
        <f t="shared" si="80"/>
        <v>0</v>
      </c>
      <c r="AM532" s="3" t="str">
        <f>IF(AL532=0,"",
IF(SUM($AL$451:AL532)=1,AN532,
IF($AL$571&gt;SUM($AL$451:AL532),_xlfn.CONCAT(", ",AN532),
IF($AL$571=SUM($AL$451:AL532),_xlfn.CONCAT(" y ",AN532)))))</f>
        <v/>
      </c>
      <c r="AN532" s="214">
        <v>82</v>
      </c>
      <c r="AO532">
        <f t="shared" si="81"/>
        <v>0</v>
      </c>
      <c r="AP532">
        <f t="shared" si="82"/>
        <v>0</v>
      </c>
      <c r="AQ532">
        <f t="shared" si="83"/>
        <v>0</v>
      </c>
      <c r="AR532">
        <f t="shared" si="84"/>
        <v>0</v>
      </c>
      <c r="AS532">
        <f t="shared" si="85"/>
        <v>0</v>
      </c>
      <c r="AT532">
        <f t="shared" si="86"/>
        <v>0</v>
      </c>
      <c r="AU532">
        <f t="shared" si="87"/>
        <v>0</v>
      </c>
      <c r="AV532">
        <f t="shared" si="88"/>
        <v>0</v>
      </c>
      <c r="AW532">
        <f t="shared" si="89"/>
        <v>0</v>
      </c>
    </row>
    <row r="533" spans="1:49" ht="15" customHeight="1">
      <c r="A533" s="232"/>
      <c r="B533" s="14"/>
      <c r="C533" s="229" t="s">
        <v>5129</v>
      </c>
      <c r="D533" s="469" t="str">
        <f>IF(CNGE_2025_M1_Secc12_Sub1!D112="","",CNGE_2025_M1_Secc12_Sub1!D112)</f>
        <v/>
      </c>
      <c r="E533" s="326"/>
      <c r="F533" s="326"/>
      <c r="G533" s="326"/>
      <c r="H533" s="326"/>
      <c r="I533" s="326"/>
      <c r="J533" s="326"/>
      <c r="K533" s="326"/>
      <c r="L533" s="326"/>
      <c r="M533" s="326"/>
      <c r="N533" s="326"/>
      <c r="O533" s="326"/>
      <c r="P533" s="327"/>
      <c r="Q533" s="6"/>
      <c r="R533" s="6"/>
      <c r="S533" s="6"/>
      <c r="T533" s="6"/>
      <c r="U533" s="6"/>
      <c r="V533" s="6"/>
      <c r="W533" s="6"/>
      <c r="X533" s="6"/>
      <c r="Y533" s="6"/>
      <c r="Z533" s="6"/>
      <c r="AA533" s="6"/>
      <c r="AB533" s="6"/>
      <c r="AC533" s="6"/>
      <c r="AD533" s="6"/>
      <c r="AG533">
        <f t="shared" si="75"/>
        <v>0</v>
      </c>
      <c r="AH533">
        <f t="shared" si="76"/>
        <v>0</v>
      </c>
      <c r="AI533">
        <f t="shared" si="77"/>
        <v>0</v>
      </c>
      <c r="AJ533">
        <f t="shared" si="78"/>
        <v>0</v>
      </c>
      <c r="AK533" s="228">
        <f t="shared" si="79"/>
        <v>0</v>
      </c>
      <c r="AL533" s="2">
        <f t="shared" si="80"/>
        <v>0</v>
      </c>
      <c r="AM533" s="3" t="str">
        <f>IF(AL533=0,"",
IF(SUM($AL$451:AL533)=1,AN533,
IF($AL$571&gt;SUM($AL$451:AL533),_xlfn.CONCAT(", ",AN533),
IF($AL$571=SUM($AL$451:AL533),_xlfn.CONCAT(" y ",AN533)))))</f>
        <v/>
      </c>
      <c r="AN533" s="214">
        <v>83</v>
      </c>
      <c r="AO533">
        <f t="shared" si="81"/>
        <v>0</v>
      </c>
      <c r="AP533">
        <f t="shared" si="82"/>
        <v>0</v>
      </c>
      <c r="AQ533">
        <f t="shared" si="83"/>
        <v>0</v>
      </c>
      <c r="AR533">
        <f t="shared" si="84"/>
        <v>0</v>
      </c>
      <c r="AS533">
        <f t="shared" si="85"/>
        <v>0</v>
      </c>
      <c r="AT533">
        <f t="shared" si="86"/>
        <v>0</v>
      </c>
      <c r="AU533">
        <f t="shared" si="87"/>
        <v>0</v>
      </c>
      <c r="AV533">
        <f t="shared" si="88"/>
        <v>0</v>
      </c>
      <c r="AW533">
        <f t="shared" si="89"/>
        <v>0</v>
      </c>
    </row>
    <row r="534" spans="1:49" ht="15" customHeight="1">
      <c r="A534" s="232"/>
      <c r="B534" s="14"/>
      <c r="C534" s="229" t="s">
        <v>5130</v>
      </c>
      <c r="D534" s="469" t="str">
        <f>IF(CNGE_2025_M1_Secc12_Sub1!D113="","",CNGE_2025_M1_Secc12_Sub1!D113)</f>
        <v/>
      </c>
      <c r="E534" s="326"/>
      <c r="F534" s="326"/>
      <c r="G534" s="326"/>
      <c r="H534" s="326"/>
      <c r="I534" s="326"/>
      <c r="J534" s="326"/>
      <c r="K534" s="326"/>
      <c r="L534" s="326"/>
      <c r="M534" s="326"/>
      <c r="N534" s="326"/>
      <c r="O534" s="326"/>
      <c r="P534" s="327"/>
      <c r="Q534" s="6"/>
      <c r="R534" s="6"/>
      <c r="S534" s="6"/>
      <c r="T534" s="6"/>
      <c r="U534" s="6"/>
      <c r="V534" s="6"/>
      <c r="W534" s="6"/>
      <c r="X534" s="6"/>
      <c r="Y534" s="6"/>
      <c r="Z534" s="6"/>
      <c r="AA534" s="6"/>
      <c r="AB534" s="6"/>
      <c r="AC534" s="6"/>
      <c r="AD534" s="6"/>
      <c r="AG534">
        <f t="shared" si="75"/>
        <v>0</v>
      </c>
      <c r="AH534">
        <f t="shared" si="76"/>
        <v>0</v>
      </c>
      <c r="AI534">
        <f t="shared" si="77"/>
        <v>0</v>
      </c>
      <c r="AJ534">
        <f t="shared" si="78"/>
        <v>0</v>
      </c>
      <c r="AK534" s="228">
        <f t="shared" si="79"/>
        <v>0</v>
      </c>
      <c r="AL534" s="2">
        <f t="shared" si="80"/>
        <v>0</v>
      </c>
      <c r="AM534" s="3" t="str">
        <f>IF(AL534=0,"",
IF(SUM($AL$451:AL534)=1,AN534,
IF($AL$571&gt;SUM($AL$451:AL534),_xlfn.CONCAT(", ",AN534),
IF($AL$571=SUM($AL$451:AL534),_xlfn.CONCAT(" y ",AN534)))))</f>
        <v/>
      </c>
      <c r="AN534" s="214">
        <v>84</v>
      </c>
      <c r="AO534">
        <f t="shared" si="81"/>
        <v>0</v>
      </c>
      <c r="AP534">
        <f t="shared" si="82"/>
        <v>0</v>
      </c>
      <c r="AQ534">
        <f t="shared" si="83"/>
        <v>0</v>
      </c>
      <c r="AR534">
        <f t="shared" si="84"/>
        <v>0</v>
      </c>
      <c r="AS534">
        <f t="shared" si="85"/>
        <v>0</v>
      </c>
      <c r="AT534">
        <f t="shared" si="86"/>
        <v>0</v>
      </c>
      <c r="AU534">
        <f t="shared" si="87"/>
        <v>0</v>
      </c>
      <c r="AV534">
        <f t="shared" si="88"/>
        <v>0</v>
      </c>
      <c r="AW534">
        <f t="shared" si="89"/>
        <v>0</v>
      </c>
    </row>
    <row r="535" spans="1:49" ht="15" customHeight="1">
      <c r="A535" s="232"/>
      <c r="B535" s="14"/>
      <c r="C535" s="229" t="s">
        <v>5131</v>
      </c>
      <c r="D535" s="469" t="str">
        <f>IF(CNGE_2025_M1_Secc12_Sub1!D114="","",CNGE_2025_M1_Secc12_Sub1!D114)</f>
        <v/>
      </c>
      <c r="E535" s="326"/>
      <c r="F535" s="326"/>
      <c r="G535" s="326"/>
      <c r="H535" s="326"/>
      <c r="I535" s="326"/>
      <c r="J535" s="326"/>
      <c r="K535" s="326"/>
      <c r="L535" s="326"/>
      <c r="M535" s="326"/>
      <c r="N535" s="326"/>
      <c r="O535" s="326"/>
      <c r="P535" s="327"/>
      <c r="Q535" s="6"/>
      <c r="R535" s="6"/>
      <c r="S535" s="6"/>
      <c r="T535" s="6"/>
      <c r="U535" s="6"/>
      <c r="V535" s="6"/>
      <c r="W535" s="6"/>
      <c r="X535" s="6"/>
      <c r="Y535" s="6"/>
      <c r="Z535" s="6"/>
      <c r="AA535" s="6"/>
      <c r="AB535" s="6"/>
      <c r="AC535" s="6"/>
      <c r="AD535" s="6"/>
      <c r="AG535">
        <f t="shared" si="75"/>
        <v>0</v>
      </c>
      <c r="AH535">
        <f t="shared" si="76"/>
        <v>0</v>
      </c>
      <c r="AI535">
        <f t="shared" si="77"/>
        <v>0</v>
      </c>
      <c r="AJ535">
        <f t="shared" si="78"/>
        <v>0</v>
      </c>
      <c r="AK535" s="228">
        <f t="shared" si="79"/>
        <v>0</v>
      </c>
      <c r="AL535" s="2">
        <f t="shared" si="80"/>
        <v>0</v>
      </c>
      <c r="AM535" s="3" t="str">
        <f>IF(AL535=0,"",
IF(SUM($AL$451:AL535)=1,AN535,
IF($AL$571&gt;SUM($AL$451:AL535),_xlfn.CONCAT(", ",AN535),
IF($AL$571=SUM($AL$451:AL535),_xlfn.CONCAT(" y ",AN535)))))</f>
        <v/>
      </c>
      <c r="AN535" s="214">
        <v>85</v>
      </c>
      <c r="AO535">
        <f t="shared" si="81"/>
        <v>0</v>
      </c>
      <c r="AP535">
        <f t="shared" si="82"/>
        <v>0</v>
      </c>
      <c r="AQ535">
        <f t="shared" si="83"/>
        <v>0</v>
      </c>
      <c r="AR535">
        <f t="shared" si="84"/>
        <v>0</v>
      </c>
      <c r="AS535">
        <f t="shared" si="85"/>
        <v>0</v>
      </c>
      <c r="AT535">
        <f t="shared" si="86"/>
        <v>0</v>
      </c>
      <c r="AU535">
        <f t="shared" si="87"/>
        <v>0</v>
      </c>
      <c r="AV535">
        <f t="shared" si="88"/>
        <v>0</v>
      </c>
      <c r="AW535">
        <f t="shared" si="89"/>
        <v>0</v>
      </c>
    </row>
    <row r="536" spans="1:49" ht="15" customHeight="1">
      <c r="A536" s="232"/>
      <c r="B536" s="14"/>
      <c r="C536" s="229" t="s">
        <v>5132</v>
      </c>
      <c r="D536" s="469" t="str">
        <f>IF(CNGE_2025_M1_Secc12_Sub1!D115="","",CNGE_2025_M1_Secc12_Sub1!D115)</f>
        <v/>
      </c>
      <c r="E536" s="326"/>
      <c r="F536" s="326"/>
      <c r="G536" s="326"/>
      <c r="H536" s="326"/>
      <c r="I536" s="326"/>
      <c r="J536" s="326"/>
      <c r="K536" s="326"/>
      <c r="L536" s="326"/>
      <c r="M536" s="326"/>
      <c r="N536" s="326"/>
      <c r="O536" s="326"/>
      <c r="P536" s="327"/>
      <c r="Q536" s="6"/>
      <c r="R536" s="6"/>
      <c r="S536" s="6"/>
      <c r="T536" s="6"/>
      <c r="U536" s="6"/>
      <c r="V536" s="6"/>
      <c r="W536" s="6"/>
      <c r="X536" s="6"/>
      <c r="Y536" s="6"/>
      <c r="Z536" s="6"/>
      <c r="AA536" s="6"/>
      <c r="AB536" s="6"/>
      <c r="AC536" s="6"/>
      <c r="AD536" s="6"/>
      <c r="AG536">
        <f t="shared" si="75"/>
        <v>0</v>
      </c>
      <c r="AH536">
        <f t="shared" si="76"/>
        <v>0</v>
      </c>
      <c r="AI536">
        <f t="shared" si="77"/>
        <v>0</v>
      </c>
      <c r="AJ536">
        <f t="shared" si="78"/>
        <v>0</v>
      </c>
      <c r="AK536" s="228">
        <f t="shared" si="79"/>
        <v>0</v>
      </c>
      <c r="AL536" s="2">
        <f t="shared" si="80"/>
        <v>0</v>
      </c>
      <c r="AM536" s="3" t="str">
        <f>IF(AL536=0,"",
IF(SUM($AL$451:AL536)=1,AN536,
IF($AL$571&gt;SUM($AL$451:AL536),_xlfn.CONCAT(", ",AN536),
IF($AL$571=SUM($AL$451:AL536),_xlfn.CONCAT(" y ",AN536)))))</f>
        <v/>
      </c>
      <c r="AN536" s="214">
        <v>86</v>
      </c>
      <c r="AO536">
        <f t="shared" si="81"/>
        <v>0</v>
      </c>
      <c r="AP536">
        <f t="shared" si="82"/>
        <v>0</v>
      </c>
      <c r="AQ536">
        <f t="shared" si="83"/>
        <v>0</v>
      </c>
      <c r="AR536">
        <f t="shared" si="84"/>
        <v>0</v>
      </c>
      <c r="AS536">
        <f t="shared" si="85"/>
        <v>0</v>
      </c>
      <c r="AT536">
        <f t="shared" si="86"/>
        <v>0</v>
      </c>
      <c r="AU536">
        <f t="shared" si="87"/>
        <v>0</v>
      </c>
      <c r="AV536">
        <f t="shared" si="88"/>
        <v>0</v>
      </c>
      <c r="AW536">
        <f t="shared" si="89"/>
        <v>0</v>
      </c>
    </row>
    <row r="537" spans="1:49" ht="15" customHeight="1">
      <c r="A537" s="232"/>
      <c r="B537" s="14"/>
      <c r="C537" s="229" t="s">
        <v>5133</v>
      </c>
      <c r="D537" s="469" t="str">
        <f>IF(CNGE_2025_M1_Secc12_Sub1!D116="","",CNGE_2025_M1_Secc12_Sub1!D116)</f>
        <v/>
      </c>
      <c r="E537" s="326"/>
      <c r="F537" s="326"/>
      <c r="G537" s="326"/>
      <c r="H537" s="326"/>
      <c r="I537" s="326"/>
      <c r="J537" s="326"/>
      <c r="K537" s="326"/>
      <c r="L537" s="326"/>
      <c r="M537" s="326"/>
      <c r="N537" s="326"/>
      <c r="O537" s="326"/>
      <c r="P537" s="327"/>
      <c r="Q537" s="6"/>
      <c r="R537" s="6"/>
      <c r="S537" s="6"/>
      <c r="T537" s="6"/>
      <c r="U537" s="6"/>
      <c r="V537" s="6"/>
      <c r="W537" s="6"/>
      <c r="X537" s="6"/>
      <c r="Y537" s="6"/>
      <c r="Z537" s="6"/>
      <c r="AA537" s="6"/>
      <c r="AB537" s="6"/>
      <c r="AC537" s="6"/>
      <c r="AD537" s="6"/>
      <c r="AG537">
        <f t="shared" si="75"/>
        <v>0</v>
      </c>
      <c r="AH537">
        <f t="shared" si="76"/>
        <v>0</v>
      </c>
      <c r="AI537">
        <f t="shared" si="77"/>
        <v>0</v>
      </c>
      <c r="AJ537">
        <f t="shared" si="78"/>
        <v>0</v>
      </c>
      <c r="AK537" s="228">
        <f t="shared" si="79"/>
        <v>0</v>
      </c>
      <c r="AL537" s="2">
        <f t="shared" si="80"/>
        <v>0</v>
      </c>
      <c r="AM537" s="3" t="str">
        <f>IF(AL537=0,"",
IF(SUM($AL$451:AL537)=1,AN537,
IF($AL$571&gt;SUM($AL$451:AL537),_xlfn.CONCAT(", ",AN537),
IF($AL$571=SUM($AL$451:AL537),_xlfn.CONCAT(" y ",AN537)))))</f>
        <v/>
      </c>
      <c r="AN537" s="214">
        <v>87</v>
      </c>
      <c r="AO537">
        <f t="shared" si="81"/>
        <v>0</v>
      </c>
      <c r="AP537">
        <f t="shared" si="82"/>
        <v>0</v>
      </c>
      <c r="AQ537">
        <f t="shared" si="83"/>
        <v>0</v>
      </c>
      <c r="AR537">
        <f t="shared" si="84"/>
        <v>0</v>
      </c>
      <c r="AS537">
        <f t="shared" si="85"/>
        <v>0</v>
      </c>
      <c r="AT537">
        <f t="shared" si="86"/>
        <v>0</v>
      </c>
      <c r="AU537">
        <f t="shared" si="87"/>
        <v>0</v>
      </c>
      <c r="AV537">
        <f t="shared" si="88"/>
        <v>0</v>
      </c>
      <c r="AW537">
        <f t="shared" si="89"/>
        <v>0</v>
      </c>
    </row>
    <row r="538" spans="1:49" ht="15" customHeight="1">
      <c r="A538" s="232"/>
      <c r="B538" s="14"/>
      <c r="C538" s="229" t="s">
        <v>5134</v>
      </c>
      <c r="D538" s="469" t="str">
        <f>IF(CNGE_2025_M1_Secc12_Sub1!D117="","",CNGE_2025_M1_Secc12_Sub1!D117)</f>
        <v/>
      </c>
      <c r="E538" s="326"/>
      <c r="F538" s="326"/>
      <c r="G538" s="326"/>
      <c r="H538" s="326"/>
      <c r="I538" s="326"/>
      <c r="J538" s="326"/>
      <c r="K538" s="326"/>
      <c r="L538" s="326"/>
      <c r="M538" s="326"/>
      <c r="N538" s="326"/>
      <c r="O538" s="326"/>
      <c r="P538" s="327"/>
      <c r="Q538" s="6"/>
      <c r="R538" s="6"/>
      <c r="S538" s="6"/>
      <c r="T538" s="6"/>
      <c r="U538" s="6"/>
      <c r="V538" s="6"/>
      <c r="W538" s="6"/>
      <c r="X538" s="6"/>
      <c r="Y538" s="6"/>
      <c r="Z538" s="6"/>
      <c r="AA538" s="6"/>
      <c r="AB538" s="6"/>
      <c r="AC538" s="6"/>
      <c r="AD538" s="6"/>
      <c r="AG538">
        <f t="shared" si="75"/>
        <v>0</v>
      </c>
      <c r="AH538">
        <f t="shared" si="76"/>
        <v>0</v>
      </c>
      <c r="AI538">
        <f t="shared" si="77"/>
        <v>0</v>
      </c>
      <c r="AJ538">
        <f t="shared" si="78"/>
        <v>0</v>
      </c>
      <c r="AK538" s="228">
        <f t="shared" si="79"/>
        <v>0</v>
      </c>
      <c r="AL538" s="2">
        <f t="shared" si="80"/>
        <v>0</v>
      </c>
      <c r="AM538" s="3" t="str">
        <f>IF(AL538=0,"",
IF(SUM($AL$451:AL538)=1,AN538,
IF($AL$571&gt;SUM($AL$451:AL538),_xlfn.CONCAT(", ",AN538),
IF($AL$571=SUM($AL$451:AL538),_xlfn.CONCAT(" y ",AN538)))))</f>
        <v/>
      </c>
      <c r="AN538" s="214">
        <v>88</v>
      </c>
      <c r="AO538">
        <f t="shared" si="81"/>
        <v>0</v>
      </c>
      <c r="AP538">
        <f t="shared" si="82"/>
        <v>0</v>
      </c>
      <c r="AQ538">
        <f t="shared" si="83"/>
        <v>0</v>
      </c>
      <c r="AR538">
        <f t="shared" si="84"/>
        <v>0</v>
      </c>
      <c r="AS538">
        <f t="shared" si="85"/>
        <v>0</v>
      </c>
      <c r="AT538">
        <f t="shared" si="86"/>
        <v>0</v>
      </c>
      <c r="AU538">
        <f t="shared" si="87"/>
        <v>0</v>
      </c>
      <c r="AV538">
        <f t="shared" si="88"/>
        <v>0</v>
      </c>
      <c r="AW538">
        <f t="shared" si="89"/>
        <v>0</v>
      </c>
    </row>
    <row r="539" spans="1:49" ht="15" customHeight="1">
      <c r="A539" s="232"/>
      <c r="B539" s="14"/>
      <c r="C539" s="229" t="s">
        <v>5135</v>
      </c>
      <c r="D539" s="469" t="str">
        <f>IF(CNGE_2025_M1_Secc12_Sub1!D118="","",CNGE_2025_M1_Secc12_Sub1!D118)</f>
        <v/>
      </c>
      <c r="E539" s="326"/>
      <c r="F539" s="326"/>
      <c r="G539" s="326"/>
      <c r="H539" s="326"/>
      <c r="I539" s="326"/>
      <c r="J539" s="326"/>
      <c r="K539" s="326"/>
      <c r="L539" s="326"/>
      <c r="M539" s="326"/>
      <c r="N539" s="326"/>
      <c r="O539" s="326"/>
      <c r="P539" s="327"/>
      <c r="Q539" s="6"/>
      <c r="R539" s="6"/>
      <c r="S539" s="6"/>
      <c r="T539" s="6"/>
      <c r="U539" s="6"/>
      <c r="V539" s="6"/>
      <c r="W539" s="6"/>
      <c r="X539" s="6"/>
      <c r="Y539" s="6"/>
      <c r="Z539" s="6"/>
      <c r="AA539" s="6"/>
      <c r="AB539" s="6"/>
      <c r="AC539" s="6"/>
      <c r="AD539" s="6"/>
      <c r="AG539">
        <f t="shared" si="75"/>
        <v>0</v>
      </c>
      <c r="AH539">
        <f t="shared" si="76"/>
        <v>0</v>
      </c>
      <c r="AI539">
        <f t="shared" si="77"/>
        <v>0</v>
      </c>
      <c r="AJ539">
        <f t="shared" si="78"/>
        <v>0</v>
      </c>
      <c r="AK539" s="228">
        <f t="shared" si="79"/>
        <v>0</v>
      </c>
      <c r="AL539" s="2">
        <f t="shared" si="80"/>
        <v>0</v>
      </c>
      <c r="AM539" s="3" t="str">
        <f>IF(AL539=0,"",
IF(SUM($AL$451:AL539)=1,AN539,
IF($AL$571&gt;SUM($AL$451:AL539),_xlfn.CONCAT(", ",AN539),
IF($AL$571=SUM($AL$451:AL539),_xlfn.CONCAT(" y ",AN539)))))</f>
        <v/>
      </c>
      <c r="AN539" s="214">
        <v>89</v>
      </c>
      <c r="AO539">
        <f t="shared" si="81"/>
        <v>0</v>
      </c>
      <c r="AP539">
        <f t="shared" si="82"/>
        <v>0</v>
      </c>
      <c r="AQ539">
        <f t="shared" si="83"/>
        <v>0</v>
      </c>
      <c r="AR539">
        <f t="shared" si="84"/>
        <v>0</v>
      </c>
      <c r="AS539">
        <f t="shared" si="85"/>
        <v>0</v>
      </c>
      <c r="AT539">
        <f t="shared" si="86"/>
        <v>0</v>
      </c>
      <c r="AU539">
        <f t="shared" si="87"/>
        <v>0</v>
      </c>
      <c r="AV539">
        <f t="shared" si="88"/>
        <v>0</v>
      </c>
      <c r="AW539">
        <f t="shared" si="89"/>
        <v>0</v>
      </c>
    </row>
    <row r="540" spans="1:49" ht="15" customHeight="1">
      <c r="A540" s="232"/>
      <c r="B540" s="14"/>
      <c r="C540" s="229" t="s">
        <v>5136</v>
      </c>
      <c r="D540" s="469" t="str">
        <f>IF(CNGE_2025_M1_Secc12_Sub1!D119="","",CNGE_2025_M1_Secc12_Sub1!D119)</f>
        <v/>
      </c>
      <c r="E540" s="326"/>
      <c r="F540" s="326"/>
      <c r="G540" s="326"/>
      <c r="H540" s="326"/>
      <c r="I540" s="326"/>
      <c r="J540" s="326"/>
      <c r="K540" s="326"/>
      <c r="L540" s="326"/>
      <c r="M540" s="326"/>
      <c r="N540" s="326"/>
      <c r="O540" s="326"/>
      <c r="P540" s="327"/>
      <c r="Q540" s="6"/>
      <c r="R540" s="6"/>
      <c r="S540" s="6"/>
      <c r="T540" s="6"/>
      <c r="U540" s="6"/>
      <c r="V540" s="6"/>
      <c r="W540" s="6"/>
      <c r="X540" s="6"/>
      <c r="Y540" s="6"/>
      <c r="Z540" s="6"/>
      <c r="AA540" s="6"/>
      <c r="AB540" s="6"/>
      <c r="AC540" s="6"/>
      <c r="AD540" s="6"/>
      <c r="AG540">
        <f t="shared" si="75"/>
        <v>0</v>
      </c>
      <c r="AH540">
        <f t="shared" si="76"/>
        <v>0</v>
      </c>
      <c r="AI540">
        <f t="shared" si="77"/>
        <v>0</v>
      </c>
      <c r="AJ540">
        <f t="shared" si="78"/>
        <v>0</v>
      </c>
      <c r="AK540" s="228">
        <f t="shared" si="79"/>
        <v>0</v>
      </c>
      <c r="AL540" s="2">
        <f t="shared" si="80"/>
        <v>0</v>
      </c>
      <c r="AM540" s="3" t="str">
        <f>IF(AL540=0,"",
IF(SUM($AL$451:AL540)=1,AN540,
IF($AL$571&gt;SUM($AL$451:AL540),_xlfn.CONCAT(", ",AN540),
IF($AL$571=SUM($AL$451:AL540),_xlfn.CONCAT(" y ",AN540)))))</f>
        <v/>
      </c>
      <c r="AN540" s="214">
        <v>90</v>
      </c>
      <c r="AO540">
        <f t="shared" si="81"/>
        <v>0</v>
      </c>
      <c r="AP540">
        <f t="shared" si="82"/>
        <v>0</v>
      </c>
      <c r="AQ540">
        <f t="shared" si="83"/>
        <v>0</v>
      </c>
      <c r="AR540">
        <f t="shared" si="84"/>
        <v>0</v>
      </c>
      <c r="AS540">
        <f t="shared" si="85"/>
        <v>0</v>
      </c>
      <c r="AT540">
        <f t="shared" si="86"/>
        <v>0</v>
      </c>
      <c r="AU540">
        <f t="shared" si="87"/>
        <v>0</v>
      </c>
      <c r="AV540">
        <f t="shared" si="88"/>
        <v>0</v>
      </c>
      <c r="AW540">
        <f t="shared" si="89"/>
        <v>0</v>
      </c>
    </row>
    <row r="541" spans="1:49" ht="15" customHeight="1">
      <c r="A541" s="232"/>
      <c r="B541" s="14"/>
      <c r="C541" s="229" t="s">
        <v>5137</v>
      </c>
      <c r="D541" s="469" t="str">
        <f>IF(CNGE_2025_M1_Secc12_Sub1!D120="","",CNGE_2025_M1_Secc12_Sub1!D120)</f>
        <v/>
      </c>
      <c r="E541" s="326"/>
      <c r="F541" s="326"/>
      <c r="G541" s="326"/>
      <c r="H541" s="326"/>
      <c r="I541" s="326"/>
      <c r="J541" s="326"/>
      <c r="K541" s="326"/>
      <c r="L541" s="326"/>
      <c r="M541" s="326"/>
      <c r="N541" s="326"/>
      <c r="O541" s="326"/>
      <c r="P541" s="327"/>
      <c r="Q541" s="6"/>
      <c r="R541" s="6"/>
      <c r="S541" s="6"/>
      <c r="T541" s="6"/>
      <c r="U541" s="6"/>
      <c r="V541" s="6"/>
      <c r="W541" s="6"/>
      <c r="X541" s="6"/>
      <c r="Y541" s="6"/>
      <c r="Z541" s="6"/>
      <c r="AA541" s="6"/>
      <c r="AB541" s="6"/>
      <c r="AC541" s="6"/>
      <c r="AD541" s="6"/>
      <c r="AG541">
        <f t="shared" si="75"/>
        <v>0</v>
      </c>
      <c r="AH541">
        <f t="shared" si="76"/>
        <v>0</v>
      </c>
      <c r="AI541">
        <f t="shared" si="77"/>
        <v>0</v>
      </c>
      <c r="AJ541">
        <f t="shared" si="78"/>
        <v>0</v>
      </c>
      <c r="AK541" s="228">
        <f t="shared" si="79"/>
        <v>0</v>
      </c>
      <c r="AL541" s="2">
        <f t="shared" si="80"/>
        <v>0</v>
      </c>
      <c r="AM541" s="3" t="str">
        <f>IF(AL541=0,"",
IF(SUM($AL$451:AL541)=1,AN541,
IF($AL$571&gt;SUM($AL$451:AL541),_xlfn.CONCAT(", ",AN541),
IF($AL$571=SUM($AL$451:AL541),_xlfn.CONCAT(" y ",AN541)))))</f>
        <v/>
      </c>
      <c r="AN541" s="214">
        <v>91</v>
      </c>
      <c r="AO541">
        <f t="shared" si="81"/>
        <v>0</v>
      </c>
      <c r="AP541">
        <f t="shared" si="82"/>
        <v>0</v>
      </c>
      <c r="AQ541">
        <f t="shared" si="83"/>
        <v>0</v>
      </c>
      <c r="AR541">
        <f t="shared" si="84"/>
        <v>0</v>
      </c>
      <c r="AS541">
        <f t="shared" si="85"/>
        <v>0</v>
      </c>
      <c r="AT541">
        <f t="shared" si="86"/>
        <v>0</v>
      </c>
      <c r="AU541">
        <f t="shared" si="87"/>
        <v>0</v>
      </c>
      <c r="AV541">
        <f t="shared" si="88"/>
        <v>0</v>
      </c>
      <c r="AW541">
        <f t="shared" si="89"/>
        <v>0</v>
      </c>
    </row>
    <row r="542" spans="1:49" ht="15" customHeight="1">
      <c r="A542" s="232"/>
      <c r="B542" s="14"/>
      <c r="C542" s="229" t="s">
        <v>5138</v>
      </c>
      <c r="D542" s="469" t="str">
        <f>IF(CNGE_2025_M1_Secc12_Sub1!D121="","",CNGE_2025_M1_Secc12_Sub1!D121)</f>
        <v/>
      </c>
      <c r="E542" s="326"/>
      <c r="F542" s="326"/>
      <c r="G542" s="326"/>
      <c r="H542" s="326"/>
      <c r="I542" s="326"/>
      <c r="J542" s="326"/>
      <c r="K542" s="326"/>
      <c r="L542" s="326"/>
      <c r="M542" s="326"/>
      <c r="N542" s="326"/>
      <c r="O542" s="326"/>
      <c r="P542" s="327"/>
      <c r="Q542" s="6"/>
      <c r="R542" s="6"/>
      <c r="S542" s="6"/>
      <c r="T542" s="6"/>
      <c r="U542" s="6"/>
      <c r="V542" s="6"/>
      <c r="W542" s="6"/>
      <c r="X542" s="6"/>
      <c r="Y542" s="6"/>
      <c r="Z542" s="6"/>
      <c r="AA542" s="6"/>
      <c r="AB542" s="6"/>
      <c r="AC542" s="6"/>
      <c r="AD542" s="6"/>
      <c r="AG542">
        <f t="shared" si="75"/>
        <v>0</v>
      </c>
      <c r="AH542">
        <f t="shared" si="76"/>
        <v>0</v>
      </c>
      <c r="AI542">
        <f t="shared" si="77"/>
        <v>0</v>
      </c>
      <c r="AJ542">
        <f t="shared" si="78"/>
        <v>0</v>
      </c>
      <c r="AK542" s="228">
        <f t="shared" si="79"/>
        <v>0</v>
      </c>
      <c r="AL542" s="2">
        <f t="shared" si="80"/>
        <v>0</v>
      </c>
      <c r="AM542" s="3" t="str">
        <f>IF(AL542=0,"",
IF(SUM($AL$451:AL542)=1,AN542,
IF($AL$571&gt;SUM($AL$451:AL542),_xlfn.CONCAT(", ",AN542),
IF($AL$571=SUM($AL$451:AL542),_xlfn.CONCAT(" y ",AN542)))))</f>
        <v/>
      </c>
      <c r="AN542" s="214">
        <v>92</v>
      </c>
      <c r="AO542">
        <f t="shared" si="81"/>
        <v>0</v>
      </c>
      <c r="AP542">
        <f t="shared" si="82"/>
        <v>0</v>
      </c>
      <c r="AQ542">
        <f t="shared" si="83"/>
        <v>0</v>
      </c>
      <c r="AR542">
        <f t="shared" si="84"/>
        <v>0</v>
      </c>
      <c r="AS542">
        <f t="shared" si="85"/>
        <v>0</v>
      </c>
      <c r="AT542">
        <f t="shared" si="86"/>
        <v>0</v>
      </c>
      <c r="AU542">
        <f t="shared" si="87"/>
        <v>0</v>
      </c>
      <c r="AV542">
        <f t="shared" si="88"/>
        <v>0</v>
      </c>
      <c r="AW542">
        <f t="shared" si="89"/>
        <v>0</v>
      </c>
    </row>
    <row r="543" spans="1:49" ht="15" customHeight="1">
      <c r="A543" s="232"/>
      <c r="B543" s="14"/>
      <c r="C543" s="229" t="s">
        <v>5139</v>
      </c>
      <c r="D543" s="469" t="str">
        <f>IF(CNGE_2025_M1_Secc12_Sub1!D122="","",CNGE_2025_M1_Secc12_Sub1!D122)</f>
        <v/>
      </c>
      <c r="E543" s="326"/>
      <c r="F543" s="326"/>
      <c r="G543" s="326"/>
      <c r="H543" s="326"/>
      <c r="I543" s="326"/>
      <c r="J543" s="326"/>
      <c r="K543" s="326"/>
      <c r="L543" s="326"/>
      <c r="M543" s="326"/>
      <c r="N543" s="326"/>
      <c r="O543" s="326"/>
      <c r="P543" s="327"/>
      <c r="Q543" s="6"/>
      <c r="R543" s="6"/>
      <c r="S543" s="6"/>
      <c r="T543" s="6"/>
      <c r="U543" s="6"/>
      <c r="V543" s="6"/>
      <c r="W543" s="6"/>
      <c r="X543" s="6"/>
      <c r="Y543" s="6"/>
      <c r="Z543" s="6"/>
      <c r="AA543" s="6"/>
      <c r="AB543" s="6"/>
      <c r="AC543" s="6"/>
      <c r="AD543" s="6"/>
      <c r="AG543">
        <f t="shared" si="75"/>
        <v>0</v>
      </c>
      <c r="AH543">
        <f t="shared" si="76"/>
        <v>0</v>
      </c>
      <c r="AI543">
        <f t="shared" si="77"/>
        <v>0</v>
      </c>
      <c r="AJ543">
        <f t="shared" si="78"/>
        <v>0</v>
      </c>
      <c r="AK543" s="228">
        <f t="shared" si="79"/>
        <v>0</v>
      </c>
      <c r="AL543" s="2">
        <f t="shared" si="80"/>
        <v>0</v>
      </c>
      <c r="AM543" s="3" t="str">
        <f>IF(AL543=0,"",
IF(SUM($AL$451:AL543)=1,AN543,
IF($AL$571&gt;SUM($AL$451:AL543),_xlfn.CONCAT(", ",AN543),
IF($AL$571=SUM($AL$451:AL543),_xlfn.CONCAT(" y ",AN543)))))</f>
        <v/>
      </c>
      <c r="AN543" s="214">
        <v>93</v>
      </c>
      <c r="AO543">
        <f t="shared" si="81"/>
        <v>0</v>
      </c>
      <c r="AP543">
        <f t="shared" si="82"/>
        <v>0</v>
      </c>
      <c r="AQ543">
        <f t="shared" si="83"/>
        <v>0</v>
      </c>
      <c r="AR543">
        <f t="shared" si="84"/>
        <v>0</v>
      </c>
      <c r="AS543">
        <f t="shared" si="85"/>
        <v>0</v>
      </c>
      <c r="AT543">
        <f t="shared" si="86"/>
        <v>0</v>
      </c>
      <c r="AU543">
        <f t="shared" si="87"/>
        <v>0</v>
      </c>
      <c r="AV543">
        <f t="shared" si="88"/>
        <v>0</v>
      </c>
      <c r="AW543">
        <f t="shared" si="89"/>
        <v>0</v>
      </c>
    </row>
    <row r="544" spans="1:49" ht="15" customHeight="1">
      <c r="A544" s="232"/>
      <c r="B544" s="14"/>
      <c r="C544" s="229" t="s">
        <v>5140</v>
      </c>
      <c r="D544" s="469" t="str">
        <f>IF(CNGE_2025_M1_Secc12_Sub1!D123="","",CNGE_2025_M1_Secc12_Sub1!D123)</f>
        <v/>
      </c>
      <c r="E544" s="326"/>
      <c r="F544" s="326"/>
      <c r="G544" s="326"/>
      <c r="H544" s="326"/>
      <c r="I544" s="326"/>
      <c r="J544" s="326"/>
      <c r="K544" s="326"/>
      <c r="L544" s="326"/>
      <c r="M544" s="326"/>
      <c r="N544" s="326"/>
      <c r="O544" s="326"/>
      <c r="P544" s="327"/>
      <c r="Q544" s="6"/>
      <c r="R544" s="6"/>
      <c r="S544" s="6"/>
      <c r="T544" s="6"/>
      <c r="U544" s="6"/>
      <c r="V544" s="6"/>
      <c r="W544" s="6"/>
      <c r="X544" s="6"/>
      <c r="Y544" s="6"/>
      <c r="Z544" s="6"/>
      <c r="AA544" s="6"/>
      <c r="AB544" s="6"/>
      <c r="AC544" s="6"/>
      <c r="AD544" s="6"/>
      <c r="AG544">
        <f t="shared" si="75"/>
        <v>0</v>
      </c>
      <c r="AH544">
        <f t="shared" si="76"/>
        <v>0</v>
      </c>
      <c r="AI544">
        <f t="shared" si="77"/>
        <v>0</v>
      </c>
      <c r="AJ544">
        <f t="shared" si="78"/>
        <v>0</v>
      </c>
      <c r="AK544" s="228">
        <f t="shared" si="79"/>
        <v>0</v>
      </c>
      <c r="AL544" s="2">
        <f t="shared" si="80"/>
        <v>0</v>
      </c>
      <c r="AM544" s="3" t="str">
        <f>IF(AL544=0,"",
IF(SUM($AL$451:AL544)=1,AN544,
IF($AL$571&gt;SUM($AL$451:AL544),_xlfn.CONCAT(", ",AN544),
IF($AL$571=SUM($AL$451:AL544),_xlfn.CONCAT(" y ",AN544)))))</f>
        <v/>
      </c>
      <c r="AN544" s="214">
        <v>94</v>
      </c>
      <c r="AO544">
        <f t="shared" si="81"/>
        <v>0</v>
      </c>
      <c r="AP544">
        <f t="shared" si="82"/>
        <v>0</v>
      </c>
      <c r="AQ544">
        <f t="shared" si="83"/>
        <v>0</v>
      </c>
      <c r="AR544">
        <f t="shared" si="84"/>
        <v>0</v>
      </c>
      <c r="AS544">
        <f t="shared" si="85"/>
        <v>0</v>
      </c>
      <c r="AT544">
        <f t="shared" si="86"/>
        <v>0</v>
      </c>
      <c r="AU544">
        <f t="shared" si="87"/>
        <v>0</v>
      </c>
      <c r="AV544">
        <f t="shared" si="88"/>
        <v>0</v>
      </c>
      <c r="AW544">
        <f t="shared" si="89"/>
        <v>0</v>
      </c>
    </row>
    <row r="545" spans="1:49" ht="15" customHeight="1">
      <c r="A545" s="232"/>
      <c r="B545" s="14"/>
      <c r="C545" s="229" t="s">
        <v>5141</v>
      </c>
      <c r="D545" s="469" t="str">
        <f>IF(CNGE_2025_M1_Secc12_Sub1!D124="","",CNGE_2025_M1_Secc12_Sub1!D124)</f>
        <v/>
      </c>
      <c r="E545" s="326"/>
      <c r="F545" s="326"/>
      <c r="G545" s="326"/>
      <c r="H545" s="326"/>
      <c r="I545" s="326"/>
      <c r="J545" s="326"/>
      <c r="K545" s="326"/>
      <c r="L545" s="326"/>
      <c r="M545" s="326"/>
      <c r="N545" s="326"/>
      <c r="O545" s="326"/>
      <c r="P545" s="327"/>
      <c r="Q545" s="6"/>
      <c r="R545" s="6"/>
      <c r="S545" s="6"/>
      <c r="T545" s="6"/>
      <c r="U545" s="6"/>
      <c r="V545" s="6"/>
      <c r="W545" s="6"/>
      <c r="X545" s="6"/>
      <c r="Y545" s="6"/>
      <c r="Z545" s="6"/>
      <c r="AA545" s="6"/>
      <c r="AB545" s="6"/>
      <c r="AC545" s="6"/>
      <c r="AD545" s="6"/>
      <c r="AG545">
        <f t="shared" si="75"/>
        <v>0</v>
      </c>
      <c r="AH545">
        <f t="shared" si="76"/>
        <v>0</v>
      </c>
      <c r="AI545">
        <f t="shared" si="77"/>
        <v>0</v>
      </c>
      <c r="AJ545">
        <f t="shared" si="78"/>
        <v>0</v>
      </c>
      <c r="AK545" s="228">
        <f t="shared" si="79"/>
        <v>0</v>
      </c>
      <c r="AL545" s="2">
        <f t="shared" si="80"/>
        <v>0</v>
      </c>
      <c r="AM545" s="3" t="str">
        <f>IF(AL545=0,"",
IF(SUM($AL$451:AL545)=1,AN545,
IF($AL$571&gt;SUM($AL$451:AL545),_xlfn.CONCAT(", ",AN545),
IF($AL$571=SUM($AL$451:AL545),_xlfn.CONCAT(" y ",AN545)))))</f>
        <v/>
      </c>
      <c r="AN545" s="214">
        <v>95</v>
      </c>
      <c r="AO545">
        <f t="shared" si="81"/>
        <v>0</v>
      </c>
      <c r="AP545">
        <f t="shared" si="82"/>
        <v>0</v>
      </c>
      <c r="AQ545">
        <f t="shared" si="83"/>
        <v>0</v>
      </c>
      <c r="AR545">
        <f t="shared" si="84"/>
        <v>0</v>
      </c>
      <c r="AS545">
        <f t="shared" si="85"/>
        <v>0</v>
      </c>
      <c r="AT545">
        <f t="shared" si="86"/>
        <v>0</v>
      </c>
      <c r="AU545">
        <f t="shared" si="87"/>
        <v>0</v>
      </c>
      <c r="AV545">
        <f t="shared" si="88"/>
        <v>0</v>
      </c>
      <c r="AW545">
        <f t="shared" si="89"/>
        <v>0</v>
      </c>
    </row>
    <row r="546" spans="1:49" ht="15" customHeight="1">
      <c r="A546" s="232"/>
      <c r="B546" s="14"/>
      <c r="C546" s="229" t="s">
        <v>5142</v>
      </c>
      <c r="D546" s="469" t="str">
        <f>IF(CNGE_2025_M1_Secc12_Sub1!D125="","",CNGE_2025_M1_Secc12_Sub1!D125)</f>
        <v/>
      </c>
      <c r="E546" s="326"/>
      <c r="F546" s="326"/>
      <c r="G546" s="326"/>
      <c r="H546" s="326"/>
      <c r="I546" s="326"/>
      <c r="J546" s="326"/>
      <c r="K546" s="326"/>
      <c r="L546" s="326"/>
      <c r="M546" s="326"/>
      <c r="N546" s="326"/>
      <c r="O546" s="326"/>
      <c r="P546" s="327"/>
      <c r="Q546" s="6"/>
      <c r="R546" s="6"/>
      <c r="S546" s="6"/>
      <c r="T546" s="6"/>
      <c r="U546" s="6"/>
      <c r="V546" s="6"/>
      <c r="W546" s="6"/>
      <c r="X546" s="6"/>
      <c r="Y546" s="6"/>
      <c r="Z546" s="6"/>
      <c r="AA546" s="6"/>
      <c r="AB546" s="6"/>
      <c r="AC546" s="6"/>
      <c r="AD546" s="6"/>
      <c r="AG546">
        <f t="shared" si="75"/>
        <v>0</v>
      </c>
      <c r="AH546">
        <f t="shared" si="76"/>
        <v>0</v>
      </c>
      <c r="AI546">
        <f t="shared" si="77"/>
        <v>0</v>
      </c>
      <c r="AJ546">
        <f t="shared" si="78"/>
        <v>0</v>
      </c>
      <c r="AK546" s="228">
        <f t="shared" si="79"/>
        <v>0</v>
      </c>
      <c r="AL546" s="2">
        <f t="shared" si="80"/>
        <v>0</v>
      </c>
      <c r="AM546" s="3" t="str">
        <f>IF(AL546=0,"",
IF(SUM($AL$451:AL546)=1,AN546,
IF($AL$571&gt;SUM($AL$451:AL546),_xlfn.CONCAT(", ",AN546),
IF($AL$571=SUM($AL$451:AL546),_xlfn.CONCAT(" y ",AN546)))))</f>
        <v/>
      </c>
      <c r="AN546" s="214">
        <v>96</v>
      </c>
      <c r="AO546">
        <f t="shared" si="81"/>
        <v>0</v>
      </c>
      <c r="AP546">
        <f t="shared" si="82"/>
        <v>0</v>
      </c>
      <c r="AQ546">
        <f t="shared" si="83"/>
        <v>0</v>
      </c>
      <c r="AR546">
        <f t="shared" si="84"/>
        <v>0</v>
      </c>
      <c r="AS546">
        <f t="shared" si="85"/>
        <v>0</v>
      </c>
      <c r="AT546">
        <f t="shared" si="86"/>
        <v>0</v>
      </c>
      <c r="AU546">
        <f t="shared" si="87"/>
        <v>0</v>
      </c>
      <c r="AV546">
        <f t="shared" si="88"/>
        <v>0</v>
      </c>
      <c r="AW546">
        <f t="shared" si="89"/>
        <v>0</v>
      </c>
    </row>
    <row r="547" spans="1:49" ht="15" customHeight="1">
      <c r="A547" s="232"/>
      <c r="B547" s="14"/>
      <c r="C547" s="229" t="s">
        <v>5143</v>
      </c>
      <c r="D547" s="469" t="str">
        <f>IF(CNGE_2025_M1_Secc12_Sub1!D126="","",CNGE_2025_M1_Secc12_Sub1!D126)</f>
        <v/>
      </c>
      <c r="E547" s="326"/>
      <c r="F547" s="326"/>
      <c r="G547" s="326"/>
      <c r="H547" s="326"/>
      <c r="I547" s="326"/>
      <c r="J547" s="326"/>
      <c r="K547" s="326"/>
      <c r="L547" s="326"/>
      <c r="M547" s="326"/>
      <c r="N547" s="326"/>
      <c r="O547" s="326"/>
      <c r="P547" s="327"/>
      <c r="Q547" s="6"/>
      <c r="R547" s="6"/>
      <c r="S547" s="6"/>
      <c r="T547" s="6"/>
      <c r="U547" s="6"/>
      <c r="V547" s="6"/>
      <c r="W547" s="6"/>
      <c r="X547" s="6"/>
      <c r="Y547" s="6"/>
      <c r="Z547" s="6"/>
      <c r="AA547" s="6"/>
      <c r="AB547" s="6"/>
      <c r="AC547" s="6"/>
      <c r="AD547" s="6"/>
      <c r="AG547">
        <f t="shared" si="75"/>
        <v>0</v>
      </c>
      <c r="AH547">
        <f t="shared" si="76"/>
        <v>0</v>
      </c>
      <c r="AI547">
        <f t="shared" si="77"/>
        <v>0</v>
      </c>
      <c r="AJ547">
        <f t="shared" si="78"/>
        <v>0</v>
      </c>
      <c r="AK547" s="228">
        <f t="shared" si="79"/>
        <v>0</v>
      </c>
      <c r="AL547" s="2">
        <f t="shared" si="80"/>
        <v>0</v>
      </c>
      <c r="AM547" s="3" t="str">
        <f>IF(AL547=0,"",
IF(SUM($AL$451:AL547)=1,AN547,
IF($AL$571&gt;SUM($AL$451:AL547),_xlfn.CONCAT(", ",AN547),
IF($AL$571=SUM($AL$451:AL547),_xlfn.CONCAT(" y ",AN547)))))</f>
        <v/>
      </c>
      <c r="AN547" s="214">
        <v>97</v>
      </c>
      <c r="AO547">
        <f t="shared" si="81"/>
        <v>0</v>
      </c>
      <c r="AP547">
        <f t="shared" si="82"/>
        <v>0</v>
      </c>
      <c r="AQ547">
        <f t="shared" si="83"/>
        <v>0</v>
      </c>
      <c r="AR547">
        <f t="shared" si="84"/>
        <v>0</v>
      </c>
      <c r="AS547">
        <f t="shared" si="85"/>
        <v>0</v>
      </c>
      <c r="AT547">
        <f t="shared" si="86"/>
        <v>0</v>
      </c>
      <c r="AU547">
        <f t="shared" si="87"/>
        <v>0</v>
      </c>
      <c r="AV547">
        <f t="shared" si="88"/>
        <v>0</v>
      </c>
      <c r="AW547">
        <f t="shared" si="89"/>
        <v>0</v>
      </c>
    </row>
    <row r="548" spans="1:49" ht="15" customHeight="1">
      <c r="A548" s="232"/>
      <c r="B548" s="14"/>
      <c r="C548" s="229" t="s">
        <v>5144</v>
      </c>
      <c r="D548" s="469" t="str">
        <f>IF(CNGE_2025_M1_Secc12_Sub1!D127="","",CNGE_2025_M1_Secc12_Sub1!D127)</f>
        <v/>
      </c>
      <c r="E548" s="326"/>
      <c r="F548" s="326"/>
      <c r="G548" s="326"/>
      <c r="H548" s="326"/>
      <c r="I548" s="326"/>
      <c r="J548" s="326"/>
      <c r="K548" s="326"/>
      <c r="L548" s="326"/>
      <c r="M548" s="326"/>
      <c r="N548" s="326"/>
      <c r="O548" s="326"/>
      <c r="P548" s="327"/>
      <c r="Q548" s="6"/>
      <c r="R548" s="6"/>
      <c r="S548" s="6"/>
      <c r="T548" s="6"/>
      <c r="U548" s="6"/>
      <c r="V548" s="6"/>
      <c r="W548" s="6"/>
      <c r="X548" s="6"/>
      <c r="Y548" s="6"/>
      <c r="Z548" s="6"/>
      <c r="AA548" s="6"/>
      <c r="AB548" s="6"/>
      <c r="AC548" s="6"/>
      <c r="AD548" s="6"/>
      <c r="AG548">
        <f t="shared" si="75"/>
        <v>0</v>
      </c>
      <c r="AH548">
        <f t="shared" si="76"/>
        <v>0</v>
      </c>
      <c r="AI548">
        <f t="shared" si="77"/>
        <v>0</v>
      </c>
      <c r="AJ548">
        <f t="shared" si="78"/>
        <v>0</v>
      </c>
      <c r="AK548" s="228">
        <f t="shared" si="79"/>
        <v>0</v>
      </c>
      <c r="AL548" s="2">
        <f t="shared" si="80"/>
        <v>0</v>
      </c>
      <c r="AM548" s="3" t="str">
        <f>IF(AL548=0,"",
IF(SUM($AL$451:AL548)=1,AN548,
IF($AL$571&gt;SUM($AL$451:AL548),_xlfn.CONCAT(", ",AN548),
IF($AL$571=SUM($AL$451:AL548),_xlfn.CONCAT(" y ",AN548)))))</f>
        <v/>
      </c>
      <c r="AN548" s="214">
        <v>98</v>
      </c>
      <c r="AO548">
        <f t="shared" si="81"/>
        <v>0</v>
      </c>
      <c r="AP548">
        <f t="shared" si="82"/>
        <v>0</v>
      </c>
      <c r="AQ548">
        <f t="shared" si="83"/>
        <v>0</v>
      </c>
      <c r="AR548">
        <f t="shared" si="84"/>
        <v>0</v>
      </c>
      <c r="AS548">
        <f t="shared" si="85"/>
        <v>0</v>
      </c>
      <c r="AT548">
        <f t="shared" si="86"/>
        <v>0</v>
      </c>
      <c r="AU548">
        <f t="shared" si="87"/>
        <v>0</v>
      </c>
      <c r="AV548">
        <f t="shared" si="88"/>
        <v>0</v>
      </c>
      <c r="AW548">
        <f t="shared" si="89"/>
        <v>0</v>
      </c>
    </row>
    <row r="549" spans="1:49" ht="15" customHeight="1">
      <c r="A549" s="232"/>
      <c r="B549" s="14"/>
      <c r="C549" s="229" t="s">
        <v>5145</v>
      </c>
      <c r="D549" s="469" t="str">
        <f>IF(CNGE_2025_M1_Secc12_Sub1!D128="","",CNGE_2025_M1_Secc12_Sub1!D128)</f>
        <v/>
      </c>
      <c r="E549" s="326"/>
      <c r="F549" s="326"/>
      <c r="G549" s="326"/>
      <c r="H549" s="326"/>
      <c r="I549" s="326"/>
      <c r="J549" s="326"/>
      <c r="K549" s="326"/>
      <c r="L549" s="326"/>
      <c r="M549" s="326"/>
      <c r="N549" s="326"/>
      <c r="O549" s="326"/>
      <c r="P549" s="327"/>
      <c r="Q549" s="6"/>
      <c r="R549" s="6"/>
      <c r="S549" s="6"/>
      <c r="T549" s="6"/>
      <c r="U549" s="6"/>
      <c r="V549" s="6"/>
      <c r="W549" s="6"/>
      <c r="X549" s="6"/>
      <c r="Y549" s="6"/>
      <c r="Z549" s="6"/>
      <c r="AA549" s="6"/>
      <c r="AB549" s="6"/>
      <c r="AC549" s="6"/>
      <c r="AD549" s="6"/>
      <c r="AG549">
        <f t="shared" si="75"/>
        <v>0</v>
      </c>
      <c r="AH549">
        <f t="shared" si="76"/>
        <v>0</v>
      </c>
      <c r="AI549">
        <f t="shared" si="77"/>
        <v>0</v>
      </c>
      <c r="AJ549">
        <f t="shared" si="78"/>
        <v>0</v>
      </c>
      <c r="AK549" s="228">
        <f t="shared" si="79"/>
        <v>0</v>
      </c>
      <c r="AL549" s="2">
        <f t="shared" si="80"/>
        <v>0</v>
      </c>
      <c r="AM549" s="3" t="str">
        <f>IF(AL549=0,"",
IF(SUM($AL$451:AL549)=1,AN549,
IF($AL$571&gt;SUM($AL$451:AL549),_xlfn.CONCAT(", ",AN549),
IF($AL$571=SUM($AL$451:AL549),_xlfn.CONCAT(" y ",AN549)))))</f>
        <v/>
      </c>
      <c r="AN549" s="214">
        <v>99</v>
      </c>
      <c r="AO549">
        <f t="shared" si="81"/>
        <v>0</v>
      </c>
      <c r="AP549">
        <f t="shared" si="82"/>
        <v>0</v>
      </c>
      <c r="AQ549">
        <f t="shared" si="83"/>
        <v>0</v>
      </c>
      <c r="AR549">
        <f t="shared" si="84"/>
        <v>0</v>
      </c>
      <c r="AS549">
        <f t="shared" si="85"/>
        <v>0</v>
      </c>
      <c r="AT549">
        <f t="shared" si="86"/>
        <v>0</v>
      </c>
      <c r="AU549">
        <f t="shared" si="87"/>
        <v>0</v>
      </c>
      <c r="AV549">
        <f t="shared" si="88"/>
        <v>0</v>
      </c>
      <c r="AW549">
        <f t="shared" si="89"/>
        <v>0</v>
      </c>
    </row>
    <row r="550" spans="1:49" ht="15" customHeight="1">
      <c r="A550" s="232"/>
      <c r="B550" s="14"/>
      <c r="C550" s="213" t="s">
        <v>5146</v>
      </c>
      <c r="D550" s="469" t="str">
        <f>IF(CNGE_2025_M1_Secc12_Sub1!D129="","",CNGE_2025_M1_Secc12_Sub1!D129)</f>
        <v/>
      </c>
      <c r="E550" s="326"/>
      <c r="F550" s="326"/>
      <c r="G550" s="326"/>
      <c r="H550" s="326"/>
      <c r="I550" s="326"/>
      <c r="J550" s="326"/>
      <c r="K550" s="326"/>
      <c r="L550" s="326"/>
      <c r="M550" s="326"/>
      <c r="N550" s="326"/>
      <c r="O550" s="326"/>
      <c r="P550" s="327"/>
      <c r="Q550" s="6"/>
      <c r="R550" s="6"/>
      <c r="S550" s="6"/>
      <c r="T550" s="6"/>
      <c r="U550" s="6"/>
      <c r="V550" s="6"/>
      <c r="W550" s="6"/>
      <c r="X550" s="6"/>
      <c r="Y550" s="6"/>
      <c r="Z550" s="6"/>
      <c r="AA550" s="6"/>
      <c r="AB550" s="6"/>
      <c r="AC550" s="6"/>
      <c r="AD550" s="6"/>
      <c r="AG550">
        <f t="shared" si="75"/>
        <v>0</v>
      </c>
      <c r="AH550">
        <f t="shared" si="76"/>
        <v>0</v>
      </c>
      <c r="AI550">
        <f t="shared" si="77"/>
        <v>0</v>
      </c>
      <c r="AJ550">
        <f t="shared" si="78"/>
        <v>0</v>
      </c>
      <c r="AK550" s="228">
        <f t="shared" si="79"/>
        <v>0</v>
      </c>
      <c r="AL550" s="2">
        <f t="shared" si="80"/>
        <v>0</v>
      </c>
      <c r="AM550" s="3" t="str">
        <f>IF(AL550=0,"",
IF(SUM($AL$451:AL550)=1,AN550,
IF($AL$571&gt;SUM($AL$451:AL550),_xlfn.CONCAT(", ",AN550),
IF($AL$571=SUM($AL$451:AL550),_xlfn.CONCAT(" y ",AN550)))))</f>
        <v/>
      </c>
      <c r="AN550" s="214">
        <v>100</v>
      </c>
      <c r="AO550">
        <f t="shared" si="81"/>
        <v>0</v>
      </c>
      <c r="AP550">
        <f t="shared" si="82"/>
        <v>0</v>
      </c>
      <c r="AQ550">
        <f t="shared" si="83"/>
        <v>0</v>
      </c>
      <c r="AR550">
        <f t="shared" si="84"/>
        <v>0</v>
      </c>
      <c r="AS550">
        <f t="shared" si="85"/>
        <v>0</v>
      </c>
      <c r="AT550">
        <f t="shared" si="86"/>
        <v>0</v>
      </c>
      <c r="AU550">
        <f t="shared" si="87"/>
        <v>0</v>
      </c>
      <c r="AV550">
        <f t="shared" si="88"/>
        <v>0</v>
      </c>
      <c r="AW550">
        <f t="shared" si="89"/>
        <v>0</v>
      </c>
    </row>
    <row r="551" spans="1:49" ht="15" customHeight="1">
      <c r="A551" s="232"/>
      <c r="B551" s="14"/>
      <c r="C551" s="213" t="s">
        <v>5147</v>
      </c>
      <c r="D551" s="469" t="str">
        <f>IF(CNGE_2025_M1_Secc12_Sub1!D130="","",CNGE_2025_M1_Secc12_Sub1!D130)</f>
        <v/>
      </c>
      <c r="E551" s="326"/>
      <c r="F551" s="326"/>
      <c r="G551" s="326"/>
      <c r="H551" s="326"/>
      <c r="I551" s="326"/>
      <c r="J551" s="326"/>
      <c r="K551" s="326"/>
      <c r="L551" s="326"/>
      <c r="M551" s="326"/>
      <c r="N551" s="326"/>
      <c r="O551" s="326"/>
      <c r="P551" s="327"/>
      <c r="Q551" s="6"/>
      <c r="R551" s="6"/>
      <c r="S551" s="6"/>
      <c r="T551" s="6"/>
      <c r="U551" s="6"/>
      <c r="V551" s="6"/>
      <c r="W551" s="6"/>
      <c r="X551" s="6"/>
      <c r="Y551" s="6"/>
      <c r="Z551" s="6"/>
      <c r="AA551" s="6"/>
      <c r="AB551" s="6"/>
      <c r="AC551" s="6"/>
      <c r="AD551" s="6"/>
      <c r="AG551">
        <f t="shared" si="75"/>
        <v>0</v>
      </c>
      <c r="AH551">
        <f t="shared" si="76"/>
        <v>0</v>
      </c>
      <c r="AI551">
        <f t="shared" si="77"/>
        <v>0</v>
      </c>
      <c r="AJ551">
        <f t="shared" si="78"/>
        <v>0</v>
      </c>
      <c r="AK551" s="228">
        <f t="shared" si="79"/>
        <v>0</v>
      </c>
      <c r="AL551" s="2">
        <f t="shared" si="80"/>
        <v>0</v>
      </c>
      <c r="AM551" s="3" t="str">
        <f>IF(AL551=0,"",
IF(SUM($AL$451:AL551)=1,AN551,
IF($AL$571&gt;SUM($AL$451:AL551),_xlfn.CONCAT(", ",AN551),
IF($AL$571=SUM($AL$451:AL551),_xlfn.CONCAT(" y ",AN551)))))</f>
        <v/>
      </c>
      <c r="AN551" s="214">
        <v>101</v>
      </c>
      <c r="AO551">
        <f t="shared" si="81"/>
        <v>0</v>
      </c>
      <c r="AP551">
        <f t="shared" si="82"/>
        <v>0</v>
      </c>
      <c r="AQ551">
        <f t="shared" si="83"/>
        <v>0</v>
      </c>
      <c r="AR551">
        <f t="shared" si="84"/>
        <v>0</v>
      </c>
      <c r="AS551">
        <f t="shared" si="85"/>
        <v>0</v>
      </c>
      <c r="AT551">
        <f t="shared" si="86"/>
        <v>0</v>
      </c>
      <c r="AU551">
        <f t="shared" si="87"/>
        <v>0</v>
      </c>
      <c r="AV551">
        <f t="shared" si="88"/>
        <v>0</v>
      </c>
      <c r="AW551">
        <f t="shared" si="89"/>
        <v>0</v>
      </c>
    </row>
    <row r="552" spans="1:49" ht="15" customHeight="1">
      <c r="A552" s="232"/>
      <c r="B552" s="14"/>
      <c r="C552" s="213" t="s">
        <v>5148</v>
      </c>
      <c r="D552" s="469" t="str">
        <f>IF(CNGE_2025_M1_Secc12_Sub1!D131="","",CNGE_2025_M1_Secc12_Sub1!D131)</f>
        <v/>
      </c>
      <c r="E552" s="326"/>
      <c r="F552" s="326"/>
      <c r="G552" s="326"/>
      <c r="H552" s="326"/>
      <c r="I552" s="326"/>
      <c r="J552" s="326"/>
      <c r="K552" s="326"/>
      <c r="L552" s="326"/>
      <c r="M552" s="326"/>
      <c r="N552" s="326"/>
      <c r="O552" s="326"/>
      <c r="P552" s="327"/>
      <c r="Q552" s="6"/>
      <c r="R552" s="6"/>
      <c r="S552" s="6"/>
      <c r="T552" s="6"/>
      <c r="U552" s="6"/>
      <c r="V552" s="6"/>
      <c r="W552" s="6"/>
      <c r="X552" s="6"/>
      <c r="Y552" s="6"/>
      <c r="Z552" s="6"/>
      <c r="AA552" s="6"/>
      <c r="AB552" s="6"/>
      <c r="AC552" s="6"/>
      <c r="AD552" s="6"/>
      <c r="AG552">
        <f t="shared" si="75"/>
        <v>0</v>
      </c>
      <c r="AH552">
        <f t="shared" si="76"/>
        <v>0</v>
      </c>
      <c r="AI552">
        <f t="shared" si="77"/>
        <v>0</v>
      </c>
      <c r="AJ552">
        <f t="shared" si="78"/>
        <v>0</v>
      </c>
      <c r="AK552" s="228">
        <f t="shared" si="79"/>
        <v>0</v>
      </c>
      <c r="AL552" s="2">
        <f t="shared" si="80"/>
        <v>0</v>
      </c>
      <c r="AM552" s="3" t="str">
        <f>IF(AL552=0,"",
IF(SUM($AL$451:AL552)=1,AN552,
IF($AL$571&gt;SUM($AL$451:AL552),_xlfn.CONCAT(", ",AN552),
IF($AL$571=SUM($AL$451:AL552),_xlfn.CONCAT(" y ",AN552)))))</f>
        <v/>
      </c>
      <c r="AN552" s="214">
        <v>102</v>
      </c>
      <c r="AO552">
        <f t="shared" si="81"/>
        <v>0</v>
      </c>
      <c r="AP552">
        <f t="shared" si="82"/>
        <v>0</v>
      </c>
      <c r="AQ552">
        <f t="shared" si="83"/>
        <v>0</v>
      </c>
      <c r="AR552">
        <f t="shared" si="84"/>
        <v>0</v>
      </c>
      <c r="AS552">
        <f t="shared" si="85"/>
        <v>0</v>
      </c>
      <c r="AT552">
        <f t="shared" si="86"/>
        <v>0</v>
      </c>
      <c r="AU552">
        <f t="shared" si="87"/>
        <v>0</v>
      </c>
      <c r="AV552">
        <f t="shared" si="88"/>
        <v>0</v>
      </c>
      <c r="AW552">
        <f t="shared" si="89"/>
        <v>0</v>
      </c>
    </row>
    <row r="553" spans="1:49" ht="15" customHeight="1">
      <c r="A553" s="232"/>
      <c r="B553" s="14"/>
      <c r="C553" s="213" t="s">
        <v>5149</v>
      </c>
      <c r="D553" s="469" t="str">
        <f>IF(CNGE_2025_M1_Secc12_Sub1!D132="","",CNGE_2025_M1_Secc12_Sub1!D132)</f>
        <v/>
      </c>
      <c r="E553" s="326"/>
      <c r="F553" s="326"/>
      <c r="G553" s="326"/>
      <c r="H553" s="326"/>
      <c r="I553" s="326"/>
      <c r="J553" s="326"/>
      <c r="K553" s="326"/>
      <c r="L553" s="326"/>
      <c r="M553" s="326"/>
      <c r="N553" s="326"/>
      <c r="O553" s="326"/>
      <c r="P553" s="327"/>
      <c r="Q553" s="6"/>
      <c r="R553" s="6"/>
      <c r="S553" s="6"/>
      <c r="T553" s="6"/>
      <c r="U553" s="6"/>
      <c r="V553" s="6"/>
      <c r="W553" s="6"/>
      <c r="X553" s="6"/>
      <c r="Y553" s="6"/>
      <c r="Z553" s="6"/>
      <c r="AA553" s="6"/>
      <c r="AB553" s="6"/>
      <c r="AC553" s="6"/>
      <c r="AD553" s="6"/>
      <c r="AG553">
        <f t="shared" si="75"/>
        <v>0</v>
      </c>
      <c r="AH553">
        <f t="shared" si="76"/>
        <v>0</v>
      </c>
      <c r="AI553">
        <f t="shared" si="77"/>
        <v>0</v>
      </c>
      <c r="AJ553">
        <f t="shared" si="78"/>
        <v>0</v>
      </c>
      <c r="AK553" s="228">
        <f t="shared" si="79"/>
        <v>0</v>
      </c>
      <c r="AL553" s="2">
        <f t="shared" si="80"/>
        <v>0</v>
      </c>
      <c r="AM553" s="3" t="str">
        <f>IF(AL553=0,"",
IF(SUM($AL$451:AL553)=1,AN553,
IF($AL$571&gt;SUM($AL$451:AL553),_xlfn.CONCAT(", ",AN553),
IF($AL$571=SUM($AL$451:AL553),_xlfn.CONCAT(" y ",AN553)))))</f>
        <v/>
      </c>
      <c r="AN553" s="214">
        <v>103</v>
      </c>
      <c r="AO553">
        <f t="shared" si="81"/>
        <v>0</v>
      </c>
      <c r="AP553">
        <f t="shared" si="82"/>
        <v>0</v>
      </c>
      <c r="AQ553">
        <f t="shared" si="83"/>
        <v>0</v>
      </c>
      <c r="AR553">
        <f t="shared" si="84"/>
        <v>0</v>
      </c>
      <c r="AS553">
        <f t="shared" si="85"/>
        <v>0</v>
      </c>
      <c r="AT553">
        <f t="shared" si="86"/>
        <v>0</v>
      </c>
      <c r="AU553">
        <f t="shared" si="87"/>
        <v>0</v>
      </c>
      <c r="AV553">
        <f t="shared" si="88"/>
        <v>0</v>
      </c>
      <c r="AW553">
        <f t="shared" si="89"/>
        <v>0</v>
      </c>
    </row>
    <row r="554" spans="1:49" ht="15" customHeight="1">
      <c r="A554" s="232"/>
      <c r="B554" s="14"/>
      <c r="C554" s="213" t="s">
        <v>5150</v>
      </c>
      <c r="D554" s="469" t="str">
        <f>IF(CNGE_2025_M1_Secc12_Sub1!D133="","",CNGE_2025_M1_Secc12_Sub1!D133)</f>
        <v/>
      </c>
      <c r="E554" s="326"/>
      <c r="F554" s="326"/>
      <c r="G554" s="326"/>
      <c r="H554" s="326"/>
      <c r="I554" s="326"/>
      <c r="J554" s="326"/>
      <c r="K554" s="326"/>
      <c r="L554" s="326"/>
      <c r="M554" s="326"/>
      <c r="N554" s="326"/>
      <c r="O554" s="326"/>
      <c r="P554" s="327"/>
      <c r="Q554" s="6"/>
      <c r="R554" s="6"/>
      <c r="S554" s="6"/>
      <c r="T554" s="6"/>
      <c r="U554" s="6"/>
      <c r="V554" s="6"/>
      <c r="W554" s="6"/>
      <c r="X554" s="6"/>
      <c r="Y554" s="6"/>
      <c r="Z554" s="6"/>
      <c r="AA554" s="6"/>
      <c r="AB554" s="6"/>
      <c r="AC554" s="6"/>
      <c r="AD554" s="6"/>
      <c r="AG554">
        <f t="shared" si="75"/>
        <v>0</v>
      </c>
      <c r="AH554">
        <f t="shared" si="76"/>
        <v>0</v>
      </c>
      <c r="AI554">
        <f t="shared" si="77"/>
        <v>0</v>
      </c>
      <c r="AJ554">
        <f t="shared" si="78"/>
        <v>0</v>
      </c>
      <c r="AK554" s="228">
        <f t="shared" si="79"/>
        <v>0</v>
      </c>
      <c r="AL554" s="2">
        <f t="shared" si="80"/>
        <v>0</v>
      </c>
      <c r="AM554" s="3" t="str">
        <f>IF(AL554=0,"",
IF(SUM($AL$451:AL554)=1,AN554,
IF($AL$571&gt;SUM($AL$451:AL554),_xlfn.CONCAT(", ",AN554),
IF($AL$571=SUM($AL$451:AL554),_xlfn.CONCAT(" y ",AN554)))))</f>
        <v/>
      </c>
      <c r="AN554" s="214">
        <v>104</v>
      </c>
      <c r="AO554">
        <f t="shared" si="81"/>
        <v>0</v>
      </c>
      <c r="AP554">
        <f t="shared" si="82"/>
        <v>0</v>
      </c>
      <c r="AQ554">
        <f t="shared" si="83"/>
        <v>0</v>
      </c>
      <c r="AR554">
        <f t="shared" si="84"/>
        <v>0</v>
      </c>
      <c r="AS554">
        <f t="shared" si="85"/>
        <v>0</v>
      </c>
      <c r="AT554">
        <f t="shared" si="86"/>
        <v>0</v>
      </c>
      <c r="AU554">
        <f t="shared" si="87"/>
        <v>0</v>
      </c>
      <c r="AV554">
        <f t="shared" si="88"/>
        <v>0</v>
      </c>
      <c r="AW554">
        <f t="shared" si="89"/>
        <v>0</v>
      </c>
    </row>
    <row r="555" spans="1:49" ht="15" customHeight="1">
      <c r="A555" s="232"/>
      <c r="B555" s="14"/>
      <c r="C555" s="213" t="s">
        <v>5151</v>
      </c>
      <c r="D555" s="469" t="str">
        <f>IF(CNGE_2025_M1_Secc12_Sub1!D134="","",CNGE_2025_M1_Secc12_Sub1!D134)</f>
        <v/>
      </c>
      <c r="E555" s="326"/>
      <c r="F555" s="326"/>
      <c r="G555" s="326"/>
      <c r="H555" s="326"/>
      <c r="I555" s="326"/>
      <c r="J555" s="326"/>
      <c r="K555" s="326"/>
      <c r="L555" s="326"/>
      <c r="M555" s="326"/>
      <c r="N555" s="326"/>
      <c r="O555" s="326"/>
      <c r="P555" s="327"/>
      <c r="Q555" s="6"/>
      <c r="R555" s="6"/>
      <c r="S555" s="6"/>
      <c r="T555" s="6"/>
      <c r="U555" s="6"/>
      <c r="V555" s="6"/>
      <c r="W555" s="6"/>
      <c r="X555" s="6"/>
      <c r="Y555" s="6"/>
      <c r="Z555" s="6"/>
      <c r="AA555" s="6"/>
      <c r="AB555" s="6"/>
      <c r="AC555" s="6"/>
      <c r="AD555" s="6"/>
      <c r="AG555">
        <f t="shared" si="75"/>
        <v>0</v>
      </c>
      <c r="AH555">
        <f t="shared" si="76"/>
        <v>0</v>
      </c>
      <c r="AI555">
        <f t="shared" si="77"/>
        <v>0</v>
      </c>
      <c r="AJ555">
        <f t="shared" si="78"/>
        <v>0</v>
      </c>
      <c r="AK555" s="228">
        <f t="shared" si="79"/>
        <v>0</v>
      </c>
      <c r="AL555" s="2">
        <f t="shared" si="80"/>
        <v>0</v>
      </c>
      <c r="AM555" s="3" t="str">
        <f>IF(AL555=0,"",
IF(SUM($AL$451:AL555)=1,AN555,
IF($AL$571&gt;SUM($AL$451:AL555),_xlfn.CONCAT(", ",AN555),
IF($AL$571=SUM($AL$451:AL555),_xlfn.CONCAT(" y ",AN555)))))</f>
        <v/>
      </c>
      <c r="AN555" s="214">
        <v>105</v>
      </c>
      <c r="AO555">
        <f t="shared" si="81"/>
        <v>0</v>
      </c>
      <c r="AP555">
        <f t="shared" si="82"/>
        <v>0</v>
      </c>
      <c r="AQ555">
        <f t="shared" si="83"/>
        <v>0</v>
      </c>
      <c r="AR555">
        <f t="shared" si="84"/>
        <v>0</v>
      </c>
      <c r="AS555">
        <f t="shared" si="85"/>
        <v>0</v>
      </c>
      <c r="AT555">
        <f t="shared" si="86"/>
        <v>0</v>
      </c>
      <c r="AU555">
        <f t="shared" si="87"/>
        <v>0</v>
      </c>
      <c r="AV555">
        <f t="shared" si="88"/>
        <v>0</v>
      </c>
      <c r="AW555">
        <f t="shared" si="89"/>
        <v>0</v>
      </c>
    </row>
    <row r="556" spans="1:49" ht="15" customHeight="1">
      <c r="A556" s="232"/>
      <c r="B556" s="14"/>
      <c r="C556" s="213" t="s">
        <v>5152</v>
      </c>
      <c r="D556" s="469" t="str">
        <f>IF(CNGE_2025_M1_Secc12_Sub1!D135="","",CNGE_2025_M1_Secc12_Sub1!D135)</f>
        <v/>
      </c>
      <c r="E556" s="326"/>
      <c r="F556" s="326"/>
      <c r="G556" s="326"/>
      <c r="H556" s="326"/>
      <c r="I556" s="326"/>
      <c r="J556" s="326"/>
      <c r="K556" s="326"/>
      <c r="L556" s="326"/>
      <c r="M556" s="326"/>
      <c r="N556" s="326"/>
      <c r="O556" s="326"/>
      <c r="P556" s="327"/>
      <c r="Q556" s="6"/>
      <c r="R556" s="6"/>
      <c r="S556" s="6"/>
      <c r="T556" s="6"/>
      <c r="U556" s="6"/>
      <c r="V556" s="6"/>
      <c r="W556" s="6"/>
      <c r="X556" s="6"/>
      <c r="Y556" s="6"/>
      <c r="Z556" s="6"/>
      <c r="AA556" s="6"/>
      <c r="AB556" s="6"/>
      <c r="AC556" s="6"/>
      <c r="AD556" s="6"/>
      <c r="AG556">
        <f t="shared" si="75"/>
        <v>0</v>
      </c>
      <c r="AH556">
        <f t="shared" si="76"/>
        <v>0</v>
      </c>
      <c r="AI556">
        <f t="shared" si="77"/>
        <v>0</v>
      </c>
      <c r="AJ556">
        <f t="shared" si="78"/>
        <v>0</v>
      </c>
      <c r="AK556" s="228">
        <f t="shared" si="79"/>
        <v>0</v>
      </c>
      <c r="AL556" s="2">
        <f t="shared" si="80"/>
        <v>0</v>
      </c>
      <c r="AM556" s="3" t="str">
        <f>IF(AL556=0,"",
IF(SUM($AL$451:AL556)=1,AN556,
IF($AL$571&gt;SUM($AL$451:AL556),_xlfn.CONCAT(", ",AN556),
IF($AL$571=SUM($AL$451:AL556),_xlfn.CONCAT(" y ",AN556)))))</f>
        <v/>
      </c>
      <c r="AN556" s="214">
        <v>106</v>
      </c>
      <c r="AO556">
        <f t="shared" si="81"/>
        <v>0</v>
      </c>
      <c r="AP556">
        <f t="shared" si="82"/>
        <v>0</v>
      </c>
      <c r="AQ556">
        <f t="shared" si="83"/>
        <v>0</v>
      </c>
      <c r="AR556">
        <f t="shared" si="84"/>
        <v>0</v>
      </c>
      <c r="AS556">
        <f t="shared" si="85"/>
        <v>0</v>
      </c>
      <c r="AT556">
        <f t="shared" si="86"/>
        <v>0</v>
      </c>
      <c r="AU556">
        <f t="shared" si="87"/>
        <v>0</v>
      </c>
      <c r="AV556">
        <f t="shared" si="88"/>
        <v>0</v>
      </c>
      <c r="AW556">
        <f t="shared" si="89"/>
        <v>0</v>
      </c>
    </row>
    <row r="557" spans="1:49" ht="15" customHeight="1">
      <c r="A557" s="232"/>
      <c r="B557" s="14"/>
      <c r="C557" s="213" t="s">
        <v>5153</v>
      </c>
      <c r="D557" s="469" t="str">
        <f>IF(CNGE_2025_M1_Secc12_Sub1!D136="","",CNGE_2025_M1_Secc12_Sub1!D136)</f>
        <v/>
      </c>
      <c r="E557" s="326"/>
      <c r="F557" s="326"/>
      <c r="G557" s="326"/>
      <c r="H557" s="326"/>
      <c r="I557" s="326"/>
      <c r="J557" s="326"/>
      <c r="K557" s="326"/>
      <c r="L557" s="326"/>
      <c r="M557" s="326"/>
      <c r="N557" s="326"/>
      <c r="O557" s="326"/>
      <c r="P557" s="327"/>
      <c r="Q557" s="6"/>
      <c r="R557" s="6"/>
      <c r="S557" s="6"/>
      <c r="T557" s="6"/>
      <c r="U557" s="6"/>
      <c r="V557" s="6"/>
      <c r="W557" s="6"/>
      <c r="X557" s="6"/>
      <c r="Y557" s="6"/>
      <c r="Z557" s="6"/>
      <c r="AA557" s="6"/>
      <c r="AB557" s="6"/>
      <c r="AC557" s="6"/>
      <c r="AD557" s="6"/>
      <c r="AG557">
        <f t="shared" si="75"/>
        <v>0</v>
      </c>
      <c r="AH557">
        <f t="shared" si="76"/>
        <v>0</v>
      </c>
      <c r="AI557">
        <f t="shared" si="77"/>
        <v>0</v>
      </c>
      <c r="AJ557">
        <f t="shared" si="78"/>
        <v>0</v>
      </c>
      <c r="AK557" s="228">
        <f t="shared" si="79"/>
        <v>0</v>
      </c>
      <c r="AL557" s="2">
        <f t="shared" si="80"/>
        <v>0</v>
      </c>
      <c r="AM557" s="3" t="str">
        <f>IF(AL557=0,"",
IF(SUM($AL$451:AL557)=1,AN557,
IF($AL$571&gt;SUM($AL$451:AL557),_xlfn.CONCAT(", ",AN557),
IF($AL$571=SUM($AL$451:AL557),_xlfn.CONCAT(" y ",AN557)))))</f>
        <v/>
      </c>
      <c r="AN557" s="214">
        <v>107</v>
      </c>
      <c r="AO557">
        <f t="shared" si="81"/>
        <v>0</v>
      </c>
      <c r="AP557">
        <f t="shared" si="82"/>
        <v>0</v>
      </c>
      <c r="AQ557">
        <f t="shared" si="83"/>
        <v>0</v>
      </c>
      <c r="AR557">
        <f t="shared" si="84"/>
        <v>0</v>
      </c>
      <c r="AS557">
        <f t="shared" si="85"/>
        <v>0</v>
      </c>
      <c r="AT557">
        <f t="shared" si="86"/>
        <v>0</v>
      </c>
      <c r="AU557">
        <f t="shared" si="87"/>
        <v>0</v>
      </c>
      <c r="AV557">
        <f t="shared" si="88"/>
        <v>0</v>
      </c>
      <c r="AW557">
        <f t="shared" si="89"/>
        <v>0</v>
      </c>
    </row>
    <row r="558" spans="1:49" ht="15" customHeight="1">
      <c r="A558" s="232"/>
      <c r="B558" s="14"/>
      <c r="C558" s="213" t="s">
        <v>5154</v>
      </c>
      <c r="D558" s="469" t="str">
        <f>IF(CNGE_2025_M1_Secc12_Sub1!D137="","",CNGE_2025_M1_Secc12_Sub1!D137)</f>
        <v/>
      </c>
      <c r="E558" s="326"/>
      <c r="F558" s="326"/>
      <c r="G558" s="326"/>
      <c r="H558" s="326"/>
      <c r="I558" s="326"/>
      <c r="J558" s="326"/>
      <c r="K558" s="326"/>
      <c r="L558" s="326"/>
      <c r="M558" s="326"/>
      <c r="N558" s="326"/>
      <c r="O558" s="326"/>
      <c r="P558" s="327"/>
      <c r="Q558" s="6"/>
      <c r="R558" s="6"/>
      <c r="S558" s="6"/>
      <c r="T558" s="6"/>
      <c r="U558" s="6"/>
      <c r="V558" s="6"/>
      <c r="W558" s="6"/>
      <c r="X558" s="6"/>
      <c r="Y558" s="6"/>
      <c r="Z558" s="6"/>
      <c r="AA558" s="6"/>
      <c r="AB558" s="6"/>
      <c r="AC558" s="6"/>
      <c r="AD558" s="6"/>
      <c r="AG558">
        <f t="shared" si="75"/>
        <v>0</v>
      </c>
      <c r="AH558">
        <f t="shared" si="76"/>
        <v>0</v>
      </c>
      <c r="AI558">
        <f t="shared" si="77"/>
        <v>0</v>
      </c>
      <c r="AJ558">
        <f t="shared" si="78"/>
        <v>0</v>
      </c>
      <c r="AK558" s="228">
        <f t="shared" si="79"/>
        <v>0</v>
      </c>
      <c r="AL558" s="2">
        <f t="shared" si="80"/>
        <v>0</v>
      </c>
      <c r="AM558" s="3" t="str">
        <f>IF(AL558=0,"",
IF(SUM($AL$451:AL558)=1,AN558,
IF($AL$571&gt;SUM($AL$451:AL558),_xlfn.CONCAT(", ",AN558),
IF($AL$571=SUM($AL$451:AL558),_xlfn.CONCAT(" y ",AN558)))))</f>
        <v/>
      </c>
      <c r="AN558" s="214">
        <v>108</v>
      </c>
      <c r="AO558">
        <f t="shared" si="81"/>
        <v>0</v>
      </c>
      <c r="AP558">
        <f t="shared" si="82"/>
        <v>0</v>
      </c>
      <c r="AQ558">
        <f t="shared" si="83"/>
        <v>0</v>
      </c>
      <c r="AR558">
        <f t="shared" si="84"/>
        <v>0</v>
      </c>
      <c r="AS558">
        <f t="shared" si="85"/>
        <v>0</v>
      </c>
      <c r="AT558">
        <f t="shared" si="86"/>
        <v>0</v>
      </c>
      <c r="AU558">
        <f t="shared" si="87"/>
        <v>0</v>
      </c>
      <c r="AV558">
        <f t="shared" si="88"/>
        <v>0</v>
      </c>
      <c r="AW558">
        <f t="shared" si="89"/>
        <v>0</v>
      </c>
    </row>
    <row r="559" spans="1:49" ht="15" customHeight="1">
      <c r="A559" s="232"/>
      <c r="B559" s="14"/>
      <c r="C559" s="213" t="s">
        <v>5155</v>
      </c>
      <c r="D559" s="469" t="str">
        <f>IF(CNGE_2025_M1_Secc12_Sub1!D138="","",CNGE_2025_M1_Secc12_Sub1!D138)</f>
        <v/>
      </c>
      <c r="E559" s="326"/>
      <c r="F559" s="326"/>
      <c r="G559" s="326"/>
      <c r="H559" s="326"/>
      <c r="I559" s="326"/>
      <c r="J559" s="326"/>
      <c r="K559" s="326"/>
      <c r="L559" s="326"/>
      <c r="M559" s="326"/>
      <c r="N559" s="326"/>
      <c r="O559" s="326"/>
      <c r="P559" s="327"/>
      <c r="Q559" s="6"/>
      <c r="R559" s="6"/>
      <c r="S559" s="6"/>
      <c r="T559" s="6"/>
      <c r="U559" s="6"/>
      <c r="V559" s="6"/>
      <c r="W559" s="6"/>
      <c r="X559" s="6"/>
      <c r="Y559" s="6"/>
      <c r="Z559" s="6"/>
      <c r="AA559" s="6"/>
      <c r="AB559" s="6"/>
      <c r="AC559" s="6"/>
      <c r="AD559" s="6"/>
      <c r="AG559">
        <f t="shared" si="75"/>
        <v>0</v>
      </c>
      <c r="AH559">
        <f t="shared" si="76"/>
        <v>0</v>
      </c>
      <c r="AI559">
        <f t="shared" si="77"/>
        <v>0</v>
      </c>
      <c r="AJ559">
        <f t="shared" si="78"/>
        <v>0</v>
      </c>
      <c r="AK559" s="228">
        <f t="shared" si="79"/>
        <v>0</v>
      </c>
      <c r="AL559" s="2">
        <f t="shared" si="80"/>
        <v>0</v>
      </c>
      <c r="AM559" s="3" t="str">
        <f>IF(AL559=0,"",
IF(SUM($AL$451:AL559)=1,AN559,
IF($AL$571&gt;SUM($AL$451:AL559),_xlfn.CONCAT(", ",AN559),
IF($AL$571=SUM($AL$451:AL559),_xlfn.CONCAT(" y ",AN559)))))</f>
        <v/>
      </c>
      <c r="AN559" s="214">
        <v>109</v>
      </c>
      <c r="AO559">
        <f t="shared" si="81"/>
        <v>0</v>
      </c>
      <c r="AP559">
        <f t="shared" si="82"/>
        <v>0</v>
      </c>
      <c r="AQ559">
        <f t="shared" si="83"/>
        <v>0</v>
      </c>
      <c r="AR559">
        <f t="shared" si="84"/>
        <v>0</v>
      </c>
      <c r="AS559">
        <f t="shared" si="85"/>
        <v>0</v>
      </c>
      <c r="AT559">
        <f t="shared" si="86"/>
        <v>0</v>
      </c>
      <c r="AU559">
        <f t="shared" si="87"/>
        <v>0</v>
      </c>
      <c r="AV559">
        <f t="shared" si="88"/>
        <v>0</v>
      </c>
      <c r="AW559">
        <f t="shared" si="89"/>
        <v>0</v>
      </c>
    </row>
    <row r="560" spans="1:49" ht="15" customHeight="1">
      <c r="A560" s="232"/>
      <c r="B560" s="14"/>
      <c r="C560" s="213" t="s">
        <v>5156</v>
      </c>
      <c r="D560" s="469" t="str">
        <f>IF(CNGE_2025_M1_Secc12_Sub1!D139="","",CNGE_2025_M1_Secc12_Sub1!D139)</f>
        <v/>
      </c>
      <c r="E560" s="326"/>
      <c r="F560" s="326"/>
      <c r="G560" s="326"/>
      <c r="H560" s="326"/>
      <c r="I560" s="326"/>
      <c r="J560" s="326"/>
      <c r="K560" s="326"/>
      <c r="L560" s="326"/>
      <c r="M560" s="326"/>
      <c r="N560" s="326"/>
      <c r="O560" s="326"/>
      <c r="P560" s="327"/>
      <c r="Q560" s="6"/>
      <c r="R560" s="6"/>
      <c r="S560" s="6"/>
      <c r="T560" s="6"/>
      <c r="U560" s="6"/>
      <c r="V560" s="6"/>
      <c r="W560" s="6"/>
      <c r="X560" s="6"/>
      <c r="Y560" s="6"/>
      <c r="Z560" s="6"/>
      <c r="AA560" s="6"/>
      <c r="AB560" s="6"/>
      <c r="AC560" s="6"/>
      <c r="AD560" s="6"/>
      <c r="AG560">
        <f t="shared" si="75"/>
        <v>0</v>
      </c>
      <c r="AH560">
        <f t="shared" si="76"/>
        <v>0</v>
      </c>
      <c r="AI560">
        <f t="shared" si="77"/>
        <v>0</v>
      </c>
      <c r="AJ560">
        <f t="shared" si="78"/>
        <v>0</v>
      </c>
      <c r="AK560" s="228">
        <f t="shared" si="79"/>
        <v>0</v>
      </c>
      <c r="AL560" s="2">
        <f t="shared" si="80"/>
        <v>0</v>
      </c>
      <c r="AM560" s="3" t="str">
        <f>IF(AL560=0,"",
IF(SUM($AL$451:AL560)=1,AN560,
IF($AL$571&gt;SUM($AL$451:AL560),_xlfn.CONCAT(", ",AN560),
IF($AL$571=SUM($AL$451:AL560),_xlfn.CONCAT(" y ",AN560)))))</f>
        <v/>
      </c>
      <c r="AN560" s="214">
        <v>110</v>
      </c>
      <c r="AO560">
        <f t="shared" si="81"/>
        <v>0</v>
      </c>
      <c r="AP560">
        <f t="shared" si="82"/>
        <v>0</v>
      </c>
      <c r="AQ560">
        <f t="shared" si="83"/>
        <v>0</v>
      </c>
      <c r="AR560">
        <f t="shared" si="84"/>
        <v>0</v>
      </c>
      <c r="AS560">
        <f t="shared" si="85"/>
        <v>0</v>
      </c>
      <c r="AT560">
        <f t="shared" si="86"/>
        <v>0</v>
      </c>
      <c r="AU560">
        <f t="shared" si="87"/>
        <v>0</v>
      </c>
      <c r="AV560">
        <f t="shared" si="88"/>
        <v>0</v>
      </c>
      <c r="AW560">
        <f t="shared" si="89"/>
        <v>0</v>
      </c>
    </row>
    <row r="561" spans="1:49" ht="15" customHeight="1">
      <c r="A561" s="232"/>
      <c r="B561" s="14"/>
      <c r="C561" s="213" t="s">
        <v>5157</v>
      </c>
      <c r="D561" s="469" t="str">
        <f>IF(CNGE_2025_M1_Secc12_Sub1!D140="","",CNGE_2025_M1_Secc12_Sub1!D140)</f>
        <v/>
      </c>
      <c r="E561" s="326"/>
      <c r="F561" s="326"/>
      <c r="G561" s="326"/>
      <c r="H561" s="326"/>
      <c r="I561" s="326"/>
      <c r="J561" s="326"/>
      <c r="K561" s="326"/>
      <c r="L561" s="326"/>
      <c r="M561" s="326"/>
      <c r="N561" s="326"/>
      <c r="O561" s="326"/>
      <c r="P561" s="327"/>
      <c r="Q561" s="6"/>
      <c r="R561" s="6"/>
      <c r="S561" s="6"/>
      <c r="T561" s="6"/>
      <c r="U561" s="6"/>
      <c r="V561" s="6"/>
      <c r="W561" s="6"/>
      <c r="X561" s="6"/>
      <c r="Y561" s="6"/>
      <c r="Z561" s="6"/>
      <c r="AA561" s="6"/>
      <c r="AB561" s="6"/>
      <c r="AC561" s="6"/>
      <c r="AD561" s="6"/>
      <c r="AG561">
        <f t="shared" si="75"/>
        <v>0</v>
      </c>
      <c r="AH561">
        <f t="shared" si="76"/>
        <v>0</v>
      </c>
      <c r="AI561">
        <f t="shared" si="77"/>
        <v>0</v>
      </c>
      <c r="AJ561">
        <f t="shared" si="78"/>
        <v>0</v>
      </c>
      <c r="AK561" s="228">
        <f t="shared" si="79"/>
        <v>0</v>
      </c>
      <c r="AL561" s="2">
        <f t="shared" si="80"/>
        <v>0</v>
      </c>
      <c r="AM561" s="3" t="str">
        <f>IF(AL561=0,"",
IF(SUM($AL$451:AL561)=1,AN561,
IF($AL$571&gt;SUM($AL$451:AL561),_xlfn.CONCAT(", ",AN561),
IF($AL$571=SUM($AL$451:AL561),_xlfn.CONCAT(" y ",AN561)))))</f>
        <v/>
      </c>
      <c r="AN561" s="214">
        <v>111</v>
      </c>
      <c r="AO561">
        <f t="shared" si="81"/>
        <v>0</v>
      </c>
      <c r="AP561">
        <f t="shared" si="82"/>
        <v>0</v>
      </c>
      <c r="AQ561">
        <f t="shared" si="83"/>
        <v>0</v>
      </c>
      <c r="AR561">
        <f t="shared" si="84"/>
        <v>0</v>
      </c>
      <c r="AS561">
        <f t="shared" si="85"/>
        <v>0</v>
      </c>
      <c r="AT561">
        <f t="shared" si="86"/>
        <v>0</v>
      </c>
      <c r="AU561">
        <f t="shared" si="87"/>
        <v>0</v>
      </c>
      <c r="AV561">
        <f t="shared" si="88"/>
        <v>0</v>
      </c>
      <c r="AW561">
        <f t="shared" si="89"/>
        <v>0</v>
      </c>
    </row>
    <row r="562" spans="1:49" ht="15" customHeight="1">
      <c r="A562" s="232"/>
      <c r="B562" s="14"/>
      <c r="C562" s="213" t="s">
        <v>5158</v>
      </c>
      <c r="D562" s="469" t="str">
        <f>IF(CNGE_2025_M1_Secc12_Sub1!D141="","",CNGE_2025_M1_Secc12_Sub1!D141)</f>
        <v/>
      </c>
      <c r="E562" s="326"/>
      <c r="F562" s="326"/>
      <c r="G562" s="326"/>
      <c r="H562" s="326"/>
      <c r="I562" s="326"/>
      <c r="J562" s="326"/>
      <c r="K562" s="326"/>
      <c r="L562" s="326"/>
      <c r="M562" s="326"/>
      <c r="N562" s="326"/>
      <c r="O562" s="326"/>
      <c r="P562" s="327"/>
      <c r="Q562" s="6"/>
      <c r="R562" s="6"/>
      <c r="S562" s="6"/>
      <c r="T562" s="6"/>
      <c r="U562" s="6"/>
      <c r="V562" s="6"/>
      <c r="W562" s="6"/>
      <c r="X562" s="6"/>
      <c r="Y562" s="6"/>
      <c r="Z562" s="6"/>
      <c r="AA562" s="6"/>
      <c r="AB562" s="6"/>
      <c r="AC562" s="6"/>
      <c r="AD562" s="6"/>
      <c r="AG562">
        <f t="shared" si="75"/>
        <v>0</v>
      </c>
      <c r="AH562">
        <f t="shared" si="76"/>
        <v>0</v>
      </c>
      <c r="AI562">
        <f t="shared" si="77"/>
        <v>0</v>
      </c>
      <c r="AJ562">
        <f t="shared" si="78"/>
        <v>0</v>
      </c>
      <c r="AK562" s="228">
        <f t="shared" si="79"/>
        <v>0</v>
      </c>
      <c r="AL562" s="2">
        <f t="shared" si="80"/>
        <v>0</v>
      </c>
      <c r="AM562" s="3" t="str">
        <f>IF(AL562=0,"",
IF(SUM($AL$451:AL562)=1,AN562,
IF($AL$571&gt;SUM($AL$451:AL562),_xlfn.CONCAT(", ",AN562),
IF($AL$571=SUM($AL$451:AL562),_xlfn.CONCAT(" y ",AN562)))))</f>
        <v/>
      </c>
      <c r="AN562" s="214">
        <v>112</v>
      </c>
      <c r="AO562">
        <f t="shared" si="81"/>
        <v>0</v>
      </c>
      <c r="AP562">
        <f t="shared" si="82"/>
        <v>0</v>
      </c>
      <c r="AQ562">
        <f t="shared" si="83"/>
        <v>0</v>
      </c>
      <c r="AR562">
        <f t="shared" si="84"/>
        <v>0</v>
      </c>
      <c r="AS562">
        <f t="shared" si="85"/>
        <v>0</v>
      </c>
      <c r="AT562">
        <f t="shared" si="86"/>
        <v>0</v>
      </c>
      <c r="AU562">
        <f t="shared" si="87"/>
        <v>0</v>
      </c>
      <c r="AV562">
        <f t="shared" si="88"/>
        <v>0</v>
      </c>
      <c r="AW562">
        <f t="shared" si="89"/>
        <v>0</v>
      </c>
    </row>
    <row r="563" spans="1:49" ht="15" customHeight="1">
      <c r="A563" s="232"/>
      <c r="B563" s="14"/>
      <c r="C563" s="213" t="s">
        <v>5159</v>
      </c>
      <c r="D563" s="469" t="str">
        <f>IF(CNGE_2025_M1_Secc12_Sub1!D142="","",CNGE_2025_M1_Secc12_Sub1!D142)</f>
        <v/>
      </c>
      <c r="E563" s="326"/>
      <c r="F563" s="326"/>
      <c r="G563" s="326"/>
      <c r="H563" s="326"/>
      <c r="I563" s="326"/>
      <c r="J563" s="326"/>
      <c r="K563" s="326"/>
      <c r="L563" s="326"/>
      <c r="M563" s="326"/>
      <c r="N563" s="326"/>
      <c r="O563" s="326"/>
      <c r="P563" s="327"/>
      <c r="Q563" s="6"/>
      <c r="R563" s="6"/>
      <c r="S563" s="6"/>
      <c r="T563" s="6"/>
      <c r="U563" s="6"/>
      <c r="V563" s="6"/>
      <c r="W563" s="6"/>
      <c r="X563" s="6"/>
      <c r="Y563" s="6"/>
      <c r="Z563" s="6"/>
      <c r="AA563" s="6"/>
      <c r="AB563" s="6"/>
      <c r="AC563" s="6"/>
      <c r="AD563" s="6"/>
      <c r="AG563">
        <f t="shared" si="75"/>
        <v>0</v>
      </c>
      <c r="AH563">
        <f t="shared" si="76"/>
        <v>0</v>
      </c>
      <c r="AI563">
        <f t="shared" si="77"/>
        <v>0</v>
      </c>
      <c r="AJ563">
        <f t="shared" si="78"/>
        <v>0</v>
      </c>
      <c r="AK563" s="228">
        <f t="shared" si="79"/>
        <v>0</v>
      </c>
      <c r="AL563" s="2">
        <f t="shared" si="80"/>
        <v>0</v>
      </c>
      <c r="AM563" s="3" t="str">
        <f>IF(AL563=0,"",
IF(SUM($AL$451:AL563)=1,AN563,
IF($AL$571&gt;SUM($AL$451:AL563),_xlfn.CONCAT(", ",AN563),
IF($AL$571=SUM($AL$451:AL563),_xlfn.CONCAT(" y ",AN563)))))</f>
        <v/>
      </c>
      <c r="AN563" s="214">
        <v>113</v>
      </c>
      <c r="AO563">
        <f t="shared" si="81"/>
        <v>0</v>
      </c>
      <c r="AP563">
        <f t="shared" si="82"/>
        <v>0</v>
      </c>
      <c r="AQ563">
        <f t="shared" si="83"/>
        <v>0</v>
      </c>
      <c r="AR563">
        <f t="shared" si="84"/>
        <v>0</v>
      </c>
      <c r="AS563">
        <f t="shared" si="85"/>
        <v>0</v>
      </c>
      <c r="AT563">
        <f t="shared" si="86"/>
        <v>0</v>
      </c>
      <c r="AU563">
        <f t="shared" si="87"/>
        <v>0</v>
      </c>
      <c r="AV563">
        <f t="shared" si="88"/>
        <v>0</v>
      </c>
      <c r="AW563">
        <f t="shared" si="89"/>
        <v>0</v>
      </c>
    </row>
    <row r="564" spans="1:49" ht="15" customHeight="1">
      <c r="A564" s="232"/>
      <c r="B564" s="14"/>
      <c r="C564" s="213" t="s">
        <v>5160</v>
      </c>
      <c r="D564" s="469" t="str">
        <f>IF(CNGE_2025_M1_Secc12_Sub1!D143="","",CNGE_2025_M1_Secc12_Sub1!D143)</f>
        <v/>
      </c>
      <c r="E564" s="326"/>
      <c r="F564" s="326"/>
      <c r="G564" s="326"/>
      <c r="H564" s="326"/>
      <c r="I564" s="326"/>
      <c r="J564" s="326"/>
      <c r="K564" s="326"/>
      <c r="L564" s="326"/>
      <c r="M564" s="326"/>
      <c r="N564" s="326"/>
      <c r="O564" s="326"/>
      <c r="P564" s="327"/>
      <c r="Q564" s="6"/>
      <c r="R564" s="6"/>
      <c r="S564" s="6"/>
      <c r="T564" s="6"/>
      <c r="U564" s="6"/>
      <c r="V564" s="6"/>
      <c r="W564" s="6"/>
      <c r="X564" s="6"/>
      <c r="Y564" s="6"/>
      <c r="Z564" s="6"/>
      <c r="AA564" s="6"/>
      <c r="AB564" s="6"/>
      <c r="AC564" s="6"/>
      <c r="AD564" s="6"/>
      <c r="AG564">
        <f t="shared" si="75"/>
        <v>0</v>
      </c>
      <c r="AH564">
        <f t="shared" si="76"/>
        <v>0</v>
      </c>
      <c r="AI564">
        <f t="shared" si="77"/>
        <v>0</v>
      </c>
      <c r="AJ564">
        <f t="shared" si="78"/>
        <v>0</v>
      </c>
      <c r="AK564" s="228">
        <f t="shared" si="79"/>
        <v>0</v>
      </c>
      <c r="AL564" s="2">
        <f t="shared" si="80"/>
        <v>0</v>
      </c>
      <c r="AM564" s="3" t="str">
        <f>IF(AL564=0,"",
IF(SUM($AL$451:AL564)=1,AN564,
IF($AL$571&gt;SUM($AL$451:AL564),_xlfn.CONCAT(", ",AN564),
IF($AL$571=SUM($AL$451:AL564),_xlfn.CONCAT(" y ",AN564)))))</f>
        <v/>
      </c>
      <c r="AN564" s="214">
        <v>114</v>
      </c>
      <c r="AO564">
        <f t="shared" si="81"/>
        <v>0</v>
      </c>
      <c r="AP564">
        <f t="shared" si="82"/>
        <v>0</v>
      </c>
      <c r="AQ564">
        <f t="shared" si="83"/>
        <v>0</v>
      </c>
      <c r="AR564">
        <f t="shared" si="84"/>
        <v>0</v>
      </c>
      <c r="AS564">
        <f t="shared" si="85"/>
        <v>0</v>
      </c>
      <c r="AT564">
        <f t="shared" si="86"/>
        <v>0</v>
      </c>
      <c r="AU564">
        <f t="shared" si="87"/>
        <v>0</v>
      </c>
      <c r="AV564">
        <f t="shared" si="88"/>
        <v>0</v>
      </c>
      <c r="AW564">
        <f t="shared" si="89"/>
        <v>0</v>
      </c>
    </row>
    <row r="565" spans="1:49" ht="15" customHeight="1">
      <c r="A565" s="232"/>
      <c r="B565" s="14"/>
      <c r="C565" s="213" t="s">
        <v>5161</v>
      </c>
      <c r="D565" s="469" t="str">
        <f>IF(CNGE_2025_M1_Secc12_Sub1!D144="","",CNGE_2025_M1_Secc12_Sub1!D144)</f>
        <v/>
      </c>
      <c r="E565" s="326"/>
      <c r="F565" s="326"/>
      <c r="G565" s="326"/>
      <c r="H565" s="326"/>
      <c r="I565" s="326"/>
      <c r="J565" s="326"/>
      <c r="K565" s="326"/>
      <c r="L565" s="326"/>
      <c r="M565" s="326"/>
      <c r="N565" s="326"/>
      <c r="O565" s="326"/>
      <c r="P565" s="327"/>
      <c r="Q565" s="6"/>
      <c r="R565" s="6"/>
      <c r="S565" s="6"/>
      <c r="T565" s="6"/>
      <c r="U565" s="6"/>
      <c r="V565" s="6"/>
      <c r="W565" s="6"/>
      <c r="X565" s="6"/>
      <c r="Y565" s="6"/>
      <c r="Z565" s="6"/>
      <c r="AA565" s="6"/>
      <c r="AB565" s="6"/>
      <c r="AC565" s="6"/>
      <c r="AD565" s="6"/>
      <c r="AG565">
        <f t="shared" si="75"/>
        <v>0</v>
      </c>
      <c r="AH565">
        <f t="shared" si="76"/>
        <v>0</v>
      </c>
      <c r="AI565">
        <f t="shared" si="77"/>
        <v>0</v>
      </c>
      <c r="AJ565">
        <f t="shared" si="78"/>
        <v>0</v>
      </c>
      <c r="AK565" s="228">
        <f t="shared" si="79"/>
        <v>0</v>
      </c>
      <c r="AL565" s="2">
        <f t="shared" si="80"/>
        <v>0</v>
      </c>
      <c r="AM565" s="3" t="str">
        <f>IF(AL565=0,"",
IF(SUM($AL$451:AL565)=1,AN565,
IF($AL$571&gt;SUM($AL$451:AL565),_xlfn.CONCAT(", ",AN565),
IF($AL$571=SUM($AL$451:AL565),_xlfn.CONCAT(" y ",AN565)))))</f>
        <v/>
      </c>
      <c r="AN565" s="214">
        <v>115</v>
      </c>
      <c r="AO565">
        <f t="shared" si="81"/>
        <v>0</v>
      </c>
      <c r="AP565">
        <f t="shared" si="82"/>
        <v>0</v>
      </c>
      <c r="AQ565">
        <f t="shared" si="83"/>
        <v>0</v>
      </c>
      <c r="AR565">
        <f t="shared" si="84"/>
        <v>0</v>
      </c>
      <c r="AS565">
        <f t="shared" si="85"/>
        <v>0</v>
      </c>
      <c r="AT565">
        <f t="shared" si="86"/>
        <v>0</v>
      </c>
      <c r="AU565">
        <f t="shared" si="87"/>
        <v>0</v>
      </c>
      <c r="AV565">
        <f t="shared" si="88"/>
        <v>0</v>
      </c>
      <c r="AW565">
        <f t="shared" si="89"/>
        <v>0</v>
      </c>
    </row>
    <row r="566" spans="1:49" ht="15" customHeight="1">
      <c r="A566" s="232"/>
      <c r="B566" s="14"/>
      <c r="C566" s="213" t="s">
        <v>5162</v>
      </c>
      <c r="D566" s="469" t="str">
        <f>IF(CNGE_2025_M1_Secc12_Sub1!D145="","",CNGE_2025_M1_Secc12_Sub1!D145)</f>
        <v/>
      </c>
      <c r="E566" s="326"/>
      <c r="F566" s="326"/>
      <c r="G566" s="326"/>
      <c r="H566" s="326"/>
      <c r="I566" s="326"/>
      <c r="J566" s="326"/>
      <c r="K566" s="326"/>
      <c r="L566" s="326"/>
      <c r="M566" s="326"/>
      <c r="N566" s="326"/>
      <c r="O566" s="326"/>
      <c r="P566" s="327"/>
      <c r="Q566" s="6"/>
      <c r="R566" s="6"/>
      <c r="S566" s="6"/>
      <c r="T566" s="6"/>
      <c r="U566" s="6"/>
      <c r="V566" s="6"/>
      <c r="W566" s="6"/>
      <c r="X566" s="6"/>
      <c r="Y566" s="6"/>
      <c r="Z566" s="6"/>
      <c r="AA566" s="6"/>
      <c r="AB566" s="6"/>
      <c r="AC566" s="6"/>
      <c r="AD566" s="6"/>
      <c r="AG566">
        <f t="shared" si="75"/>
        <v>0</v>
      </c>
      <c r="AH566">
        <f t="shared" si="76"/>
        <v>0</v>
      </c>
      <c r="AI566">
        <f t="shared" si="77"/>
        <v>0</v>
      </c>
      <c r="AJ566">
        <f t="shared" si="78"/>
        <v>0</v>
      </c>
      <c r="AK566" s="228">
        <f t="shared" si="79"/>
        <v>0</v>
      </c>
      <c r="AL566" s="2">
        <f t="shared" si="80"/>
        <v>0</v>
      </c>
      <c r="AM566" s="3" t="str">
        <f>IF(AL566=0,"",
IF(SUM($AL$451:AL566)=1,AN566,
IF($AL$571&gt;SUM($AL$451:AL566),_xlfn.CONCAT(", ",AN566),
IF($AL$571=SUM($AL$451:AL566),_xlfn.CONCAT(" y ",AN566)))))</f>
        <v/>
      </c>
      <c r="AN566" s="214">
        <v>116</v>
      </c>
      <c r="AO566">
        <f t="shared" si="81"/>
        <v>0</v>
      </c>
      <c r="AP566">
        <f t="shared" si="82"/>
        <v>0</v>
      </c>
      <c r="AQ566">
        <f t="shared" si="83"/>
        <v>0</v>
      </c>
      <c r="AR566">
        <f t="shared" si="84"/>
        <v>0</v>
      </c>
      <c r="AS566">
        <f t="shared" si="85"/>
        <v>0</v>
      </c>
      <c r="AT566">
        <f t="shared" si="86"/>
        <v>0</v>
      </c>
      <c r="AU566">
        <f t="shared" si="87"/>
        <v>0</v>
      </c>
      <c r="AV566">
        <f t="shared" si="88"/>
        <v>0</v>
      </c>
      <c r="AW566">
        <f t="shared" si="89"/>
        <v>0</v>
      </c>
    </row>
    <row r="567" spans="1:49" ht="15" customHeight="1">
      <c r="A567" s="232"/>
      <c r="B567" s="14"/>
      <c r="C567" s="213" t="s">
        <v>5163</v>
      </c>
      <c r="D567" s="469" t="str">
        <f>IF(CNGE_2025_M1_Secc12_Sub1!D146="","",CNGE_2025_M1_Secc12_Sub1!D146)</f>
        <v/>
      </c>
      <c r="E567" s="326"/>
      <c r="F567" s="326"/>
      <c r="G567" s="326"/>
      <c r="H567" s="326"/>
      <c r="I567" s="326"/>
      <c r="J567" s="326"/>
      <c r="K567" s="326"/>
      <c r="L567" s="326"/>
      <c r="M567" s="326"/>
      <c r="N567" s="326"/>
      <c r="O567" s="326"/>
      <c r="P567" s="327"/>
      <c r="Q567" s="6"/>
      <c r="R567" s="6"/>
      <c r="S567" s="6"/>
      <c r="T567" s="6"/>
      <c r="U567" s="6"/>
      <c r="V567" s="6"/>
      <c r="W567" s="6"/>
      <c r="X567" s="6"/>
      <c r="Y567" s="6"/>
      <c r="Z567" s="6"/>
      <c r="AA567" s="6"/>
      <c r="AB567" s="6"/>
      <c r="AC567" s="6"/>
      <c r="AD567" s="6"/>
      <c r="AG567">
        <f t="shared" si="75"/>
        <v>0</v>
      </c>
      <c r="AH567">
        <f t="shared" si="76"/>
        <v>0</v>
      </c>
      <c r="AI567">
        <f t="shared" si="77"/>
        <v>0</v>
      </c>
      <c r="AJ567">
        <f t="shared" si="78"/>
        <v>0</v>
      </c>
      <c r="AK567" s="228">
        <f t="shared" si="79"/>
        <v>0</v>
      </c>
      <c r="AL567" s="2">
        <f t="shared" si="80"/>
        <v>0</v>
      </c>
      <c r="AM567" s="3" t="str">
        <f>IF(AL567=0,"",
IF(SUM($AL$451:AL567)=1,AN567,
IF($AL$571&gt;SUM($AL$451:AL567),_xlfn.CONCAT(", ",AN567),
IF($AL$571=SUM($AL$451:AL567),_xlfn.CONCAT(" y ",AN567)))))</f>
        <v/>
      </c>
      <c r="AN567" s="214">
        <v>117</v>
      </c>
      <c r="AO567">
        <f t="shared" si="81"/>
        <v>0</v>
      </c>
      <c r="AP567">
        <f t="shared" si="82"/>
        <v>0</v>
      </c>
      <c r="AQ567">
        <f t="shared" si="83"/>
        <v>0</v>
      </c>
      <c r="AR567">
        <f t="shared" si="84"/>
        <v>0</v>
      </c>
      <c r="AS567">
        <f t="shared" si="85"/>
        <v>0</v>
      </c>
      <c r="AT567">
        <f t="shared" si="86"/>
        <v>0</v>
      </c>
      <c r="AU567">
        <f t="shared" si="87"/>
        <v>0</v>
      </c>
      <c r="AV567">
        <f t="shared" si="88"/>
        <v>0</v>
      </c>
      <c r="AW567">
        <f t="shared" si="89"/>
        <v>0</v>
      </c>
    </row>
    <row r="568" spans="1:49" ht="15" customHeight="1">
      <c r="A568" s="232"/>
      <c r="B568" s="14"/>
      <c r="C568" s="213" t="s">
        <v>5164</v>
      </c>
      <c r="D568" s="469" t="str">
        <f>IF(CNGE_2025_M1_Secc12_Sub1!D147="","",CNGE_2025_M1_Secc12_Sub1!D147)</f>
        <v/>
      </c>
      <c r="E568" s="326"/>
      <c r="F568" s="326"/>
      <c r="G568" s="326"/>
      <c r="H568" s="326"/>
      <c r="I568" s="326"/>
      <c r="J568" s="326"/>
      <c r="K568" s="326"/>
      <c r="L568" s="326"/>
      <c r="M568" s="326"/>
      <c r="N568" s="326"/>
      <c r="O568" s="326"/>
      <c r="P568" s="327"/>
      <c r="Q568" s="6"/>
      <c r="R568" s="6"/>
      <c r="S568" s="6"/>
      <c r="T568" s="6"/>
      <c r="U568" s="6"/>
      <c r="V568" s="6"/>
      <c r="W568" s="6"/>
      <c r="X568" s="6"/>
      <c r="Y568" s="6"/>
      <c r="Z568" s="6"/>
      <c r="AA568" s="6"/>
      <c r="AB568" s="6"/>
      <c r="AC568" s="6"/>
      <c r="AD568" s="6"/>
      <c r="AG568">
        <f t="shared" si="75"/>
        <v>0</v>
      </c>
      <c r="AH568">
        <f t="shared" si="76"/>
        <v>0</v>
      </c>
      <c r="AI568">
        <f t="shared" si="77"/>
        <v>0</v>
      </c>
      <c r="AJ568">
        <f t="shared" si="78"/>
        <v>0</v>
      </c>
      <c r="AK568" s="228">
        <f t="shared" si="79"/>
        <v>0</v>
      </c>
      <c r="AL568" s="2">
        <f t="shared" si="80"/>
        <v>0</v>
      </c>
      <c r="AM568" s="3" t="str">
        <f>IF(AL568=0,"",
IF(SUM($AL$451:AL568)=1,AN568,
IF($AL$571&gt;SUM($AL$451:AL568),_xlfn.CONCAT(", ",AN568),
IF($AL$571=SUM($AL$451:AL568),_xlfn.CONCAT(" y ",AN568)))))</f>
        <v/>
      </c>
      <c r="AN568" s="214">
        <v>118</v>
      </c>
      <c r="AO568">
        <f t="shared" si="81"/>
        <v>0</v>
      </c>
      <c r="AP568">
        <f t="shared" si="82"/>
        <v>0</v>
      </c>
      <c r="AQ568">
        <f t="shared" si="83"/>
        <v>0</v>
      </c>
      <c r="AR568">
        <f t="shared" si="84"/>
        <v>0</v>
      </c>
      <c r="AS568">
        <f t="shared" si="85"/>
        <v>0</v>
      </c>
      <c r="AT568">
        <f t="shared" si="86"/>
        <v>0</v>
      </c>
      <c r="AU568">
        <f t="shared" si="87"/>
        <v>0</v>
      </c>
      <c r="AV568">
        <f t="shared" si="88"/>
        <v>0</v>
      </c>
      <c r="AW568">
        <f t="shared" si="89"/>
        <v>0</v>
      </c>
    </row>
    <row r="569" spans="1:49" ht="15" customHeight="1">
      <c r="A569" s="232"/>
      <c r="B569" s="14"/>
      <c r="C569" s="213" t="s">
        <v>5165</v>
      </c>
      <c r="D569" s="469" t="str">
        <f>IF(CNGE_2025_M1_Secc12_Sub1!D148="","",CNGE_2025_M1_Secc12_Sub1!D148)</f>
        <v/>
      </c>
      <c r="E569" s="326"/>
      <c r="F569" s="326"/>
      <c r="G569" s="326"/>
      <c r="H569" s="326"/>
      <c r="I569" s="326"/>
      <c r="J569" s="326"/>
      <c r="K569" s="326"/>
      <c r="L569" s="326"/>
      <c r="M569" s="326"/>
      <c r="N569" s="326"/>
      <c r="O569" s="326"/>
      <c r="P569" s="327"/>
      <c r="Q569" s="6"/>
      <c r="R569" s="6"/>
      <c r="S569" s="6"/>
      <c r="T569" s="6"/>
      <c r="U569" s="6"/>
      <c r="V569" s="6"/>
      <c r="W569" s="6"/>
      <c r="X569" s="6"/>
      <c r="Y569" s="6"/>
      <c r="Z569" s="6"/>
      <c r="AA569" s="6"/>
      <c r="AB569" s="6"/>
      <c r="AC569" s="6"/>
      <c r="AD569" s="6"/>
      <c r="AG569">
        <f t="shared" si="75"/>
        <v>0</v>
      </c>
      <c r="AH569">
        <f t="shared" si="76"/>
        <v>0</v>
      </c>
      <c r="AI569">
        <f t="shared" si="77"/>
        <v>0</v>
      </c>
      <c r="AJ569">
        <f t="shared" si="78"/>
        <v>0</v>
      </c>
      <c r="AK569" s="228">
        <f t="shared" si="79"/>
        <v>0</v>
      </c>
      <c r="AL569" s="2">
        <f t="shared" si="80"/>
        <v>0</v>
      </c>
      <c r="AM569" s="3" t="str">
        <f>IF(AL569=0,"",
IF(SUM($AL$451:AL569)=1,AN569,
IF($AL$571&gt;SUM($AL$451:AL569),_xlfn.CONCAT(", ",AN569),
IF($AL$571=SUM($AL$451:AL569),_xlfn.CONCAT(" y ",AN569)))))</f>
        <v/>
      </c>
      <c r="AN569" s="214">
        <v>119</v>
      </c>
      <c r="AO569">
        <f t="shared" si="81"/>
        <v>0</v>
      </c>
      <c r="AP569">
        <f t="shared" si="82"/>
        <v>0</v>
      </c>
      <c r="AQ569">
        <f t="shared" si="83"/>
        <v>0</v>
      </c>
      <c r="AR569">
        <f t="shared" si="84"/>
        <v>0</v>
      </c>
      <c r="AS569">
        <f t="shared" si="85"/>
        <v>0</v>
      </c>
      <c r="AT569">
        <f t="shared" si="86"/>
        <v>0</v>
      </c>
      <c r="AU569">
        <f t="shared" si="87"/>
        <v>0</v>
      </c>
      <c r="AV569">
        <f t="shared" si="88"/>
        <v>0</v>
      </c>
      <c r="AW569">
        <f t="shared" si="89"/>
        <v>0</v>
      </c>
    </row>
    <row r="570" spans="1:49" ht="15" customHeight="1">
      <c r="A570" s="232"/>
      <c r="B570" s="14"/>
      <c r="C570" s="213" t="s">
        <v>5166</v>
      </c>
      <c r="D570" s="469" t="str">
        <f>IF(CNGE_2025_M1_Secc12_Sub1!D149="","",CNGE_2025_M1_Secc12_Sub1!D149)</f>
        <v/>
      </c>
      <c r="E570" s="326"/>
      <c r="F570" s="326"/>
      <c r="G570" s="326"/>
      <c r="H570" s="326"/>
      <c r="I570" s="326"/>
      <c r="J570" s="326"/>
      <c r="K570" s="326"/>
      <c r="L570" s="326"/>
      <c r="M570" s="326"/>
      <c r="N570" s="326"/>
      <c r="O570" s="326"/>
      <c r="P570" s="327"/>
      <c r="Q570" s="6"/>
      <c r="R570" s="6"/>
      <c r="S570" s="6"/>
      <c r="T570" s="6"/>
      <c r="U570" s="6"/>
      <c r="V570" s="6"/>
      <c r="W570" s="6"/>
      <c r="X570" s="6"/>
      <c r="Y570" s="6"/>
      <c r="Z570" s="6"/>
      <c r="AA570" s="6"/>
      <c r="AB570" s="6"/>
      <c r="AC570" s="6"/>
      <c r="AD570" s="6"/>
      <c r="AG570">
        <f>IF(OR(COUNTBLANK($D570)=1,$G167&lt;&gt;1),0,IF(COUNTA(Q570:W570)&gt;0,0,1))</f>
        <v>0</v>
      </c>
      <c r="AH570">
        <f>IF(OR(COUNTBLANK($D570)=1,$M167&lt;&gt;1),0,IF(COUNTA(X570:AD570)&gt;0,0,1))</f>
        <v>0</v>
      </c>
      <c r="AI570">
        <f>IF(OR(COUNTBLANK($D570)=1,$S167&lt;&gt;1),0,IF(COUNTA(M695:U695)&gt;0,0,1))</f>
        <v>0</v>
      </c>
      <c r="AJ570">
        <f>IF(OR(COUNTBLANK($D570)=1,$Y167&lt;&gt;1),0,IF(COUNTA(V695:AD695)&gt;0,0,1))</f>
        <v>0</v>
      </c>
      <c r="AK570" s="228">
        <f>SUM(AG570:AJ570)</f>
        <v>0</v>
      </c>
      <c r="AL570" s="2">
        <f>IF(AK570=0,0,1)</f>
        <v>0</v>
      </c>
      <c r="AM570" s="3" t="str">
        <f>IF(AL570=0,"",
IF(SUM($AL$451:AL570)=1,AN570,
IF($AL$571&gt;SUM($AL$451:AL570),_xlfn.CONCAT(", ",AN570),
IF($AL$571=SUM($AL$451:AL570),_xlfn.CONCAT(" y ",AN570)))))</f>
        <v/>
      </c>
      <c r="AN570" s="214">
        <v>120</v>
      </c>
      <c r="AO570">
        <f>IF(AND(COUNTBLANK($D570)=1,COUNTA(Q570:AD570,M695:AD695)&gt;0),1,0)</f>
        <v>0</v>
      </c>
      <c r="AP570">
        <f>IF($G167&lt;&gt;1,IF(COUNTA(Q570:W570)=0,0,1),0)</f>
        <v>0</v>
      </c>
      <c r="AQ570">
        <f>IF($M167&lt;&gt;1,IF(COUNTA(X570:AD570)=0,0,1),0)</f>
        <v>0</v>
      </c>
      <c r="AR570">
        <f>IF($S167&lt;&gt;1,IF(COUNTA(M695:U695)=0,0,1),0)</f>
        <v>0</v>
      </c>
      <c r="AS570">
        <f>IF($Y167&lt;&gt;1,IF(COUNTA(V695:AD695)=0,0,1),0)</f>
        <v>0</v>
      </c>
      <c r="AT570">
        <f>IF($W570="X",IF(COUNTA(Q570:V570)=0,0,1),IF($V570="X",IF(COUNTA(Q570:U570,W570)=0,0,1),0))</f>
        <v>0</v>
      </c>
      <c r="AU570">
        <f>IF($AD570="X",IF(COUNTA(X570:AC570)=0,0,1),IF($AC570="X",IF(COUNTA(X570:AB570,AD570)=0,0,1),0))</f>
        <v>0</v>
      </c>
      <c r="AV570">
        <f>IF($U695="X",IF(COUNTA(M695:T695)=0,0,1),IF($T695="X",IF(COUNTA(M695:S695,U695)=0,0,1),0))</f>
        <v>0</v>
      </c>
      <c r="AW570">
        <f>IF($AD695="X",IF(COUNTA(V695:AC695)=0,0,1),IF($AC695="X",IF(COUNTA(V695:AB695,AD695)=0,0,1),0))</f>
        <v>0</v>
      </c>
    </row>
    <row r="571" spans="1:49" ht="15" customHeight="1">
      <c r="A571" s="232"/>
      <c r="B571" s="14"/>
      <c r="AL571" s="219">
        <f>SUM(AL451:AL570)</f>
        <v>0</v>
      </c>
      <c r="AM571" s="219" t="str">
        <f>IF(AL571=0,"",_xlfn.CONCAT(AM451:AM570))</f>
        <v/>
      </c>
      <c r="AN571" s="4" t="str">
        <f>IF(AL571=0,"",
IF(AL571=1,_xlfn.CONCAT("Favor de revisar la información capturada en el numeral: ",AM571),_xlfn.CONCAT("Favor de revisar la información capturada en los numerales: ",AM571)))</f>
        <v/>
      </c>
      <c r="AS571" s="230">
        <f>SUM(AO451:AS570)</f>
        <v>0</v>
      </c>
      <c r="AW571" s="230">
        <f>SUM(AT451:AW570)</f>
        <v>0</v>
      </c>
    </row>
    <row r="572" spans="1:49" ht="15" customHeight="1">
      <c r="A572" s="232"/>
      <c r="B572" s="14"/>
      <c r="C572" s="231"/>
      <c r="D572" s="231"/>
      <c r="E572" s="231"/>
      <c r="F572" s="231"/>
      <c r="G572" s="231"/>
      <c r="H572" s="231"/>
      <c r="I572" s="231"/>
      <c r="J572" s="231"/>
      <c r="K572" s="231"/>
      <c r="L572" s="231"/>
      <c r="M572" s="231"/>
      <c r="N572" s="231"/>
      <c r="O572" s="231"/>
      <c r="P572" s="231"/>
      <c r="Q572" s="231"/>
      <c r="R572" s="231"/>
      <c r="S572" s="231"/>
      <c r="T572" s="231"/>
      <c r="U572" s="231"/>
      <c r="V572" s="231"/>
      <c r="W572" s="231"/>
      <c r="X572" s="231"/>
      <c r="Y572" s="231"/>
      <c r="Z572" s="231"/>
      <c r="AA572" s="483" t="s">
        <v>5237</v>
      </c>
      <c r="AB572" s="318"/>
      <c r="AC572" s="318"/>
      <c r="AD572" s="318"/>
    </row>
    <row r="573" spans="1:49" ht="15" customHeight="1">
      <c r="A573" s="232"/>
      <c r="B573" s="14"/>
      <c r="C573" s="453" t="s">
        <v>5071</v>
      </c>
      <c r="D573" s="447"/>
      <c r="E573" s="447"/>
      <c r="F573" s="447"/>
      <c r="G573" s="447"/>
      <c r="H573" s="447"/>
      <c r="I573" s="447"/>
      <c r="J573" s="447"/>
      <c r="K573" s="447"/>
      <c r="L573" s="448"/>
      <c r="M573" s="479" t="s">
        <v>5197</v>
      </c>
      <c r="N573" s="326"/>
      <c r="O573" s="326"/>
      <c r="P573" s="326"/>
      <c r="Q573" s="326"/>
      <c r="R573" s="326"/>
      <c r="S573" s="326"/>
      <c r="T573" s="326"/>
      <c r="U573" s="326"/>
      <c r="V573" s="326"/>
      <c r="W573" s="326"/>
      <c r="X573" s="326"/>
      <c r="Y573" s="326"/>
      <c r="Z573" s="326"/>
      <c r="AA573" s="326"/>
      <c r="AB573" s="326"/>
      <c r="AC573" s="326"/>
      <c r="AD573" s="327"/>
    </row>
    <row r="574" spans="1:49" ht="24" customHeight="1">
      <c r="A574" s="232"/>
      <c r="B574" s="14"/>
      <c r="C574" s="485"/>
      <c r="D574" s="318"/>
      <c r="E574" s="318"/>
      <c r="F574" s="318"/>
      <c r="G574" s="318"/>
      <c r="H574" s="318"/>
      <c r="I574" s="318"/>
      <c r="J574" s="318"/>
      <c r="K574" s="318"/>
      <c r="L574" s="410"/>
      <c r="M574" s="449" t="s">
        <v>5238</v>
      </c>
      <c r="N574" s="326"/>
      <c r="O574" s="326"/>
      <c r="P574" s="326"/>
      <c r="Q574" s="326"/>
      <c r="R574" s="326"/>
      <c r="S574" s="326"/>
      <c r="T574" s="326"/>
      <c r="U574" s="327"/>
      <c r="V574" s="449" t="s">
        <v>5239</v>
      </c>
      <c r="W574" s="326"/>
      <c r="X574" s="326"/>
      <c r="Y574" s="326"/>
      <c r="Z574" s="326"/>
      <c r="AA574" s="326"/>
      <c r="AB574" s="326"/>
      <c r="AC574" s="326"/>
      <c r="AD574" s="327"/>
    </row>
    <row r="575" spans="1:49" ht="252" customHeight="1">
      <c r="A575" s="232"/>
      <c r="B575" s="14"/>
      <c r="C575" s="454"/>
      <c r="D575" s="422"/>
      <c r="E575" s="422"/>
      <c r="F575" s="422"/>
      <c r="G575" s="422"/>
      <c r="H575" s="422"/>
      <c r="I575" s="422"/>
      <c r="J575" s="422"/>
      <c r="K575" s="422"/>
      <c r="L575" s="423"/>
      <c r="M575" s="241" t="s">
        <v>5246</v>
      </c>
      <c r="N575" s="240" t="s">
        <v>5247</v>
      </c>
      <c r="O575" s="240" t="s">
        <v>5253</v>
      </c>
      <c r="P575" s="240" t="s">
        <v>5254</v>
      </c>
      <c r="Q575" s="240" t="s">
        <v>5248</v>
      </c>
      <c r="R575" s="240" t="s">
        <v>5249</v>
      </c>
      <c r="S575" s="240" t="s">
        <v>5252</v>
      </c>
      <c r="T575" s="235" t="s">
        <v>5251</v>
      </c>
      <c r="U575" s="235" t="s">
        <v>5232</v>
      </c>
      <c r="V575" s="241" t="s">
        <v>5246</v>
      </c>
      <c r="W575" s="240" t="s">
        <v>5247</v>
      </c>
      <c r="X575" s="240" t="s">
        <v>5253</v>
      </c>
      <c r="Y575" s="240" t="s">
        <v>5254</v>
      </c>
      <c r="Z575" s="240" t="s">
        <v>5248</v>
      </c>
      <c r="AA575" s="240" t="s">
        <v>5249</v>
      </c>
      <c r="AB575" s="240" t="s">
        <v>5252</v>
      </c>
      <c r="AC575" s="235" t="s">
        <v>5251</v>
      </c>
      <c r="AD575" s="235" t="s">
        <v>5232</v>
      </c>
    </row>
    <row r="576" spans="1:49" ht="15" customHeight="1">
      <c r="A576" s="232"/>
      <c r="B576" s="14"/>
      <c r="C576" s="213" t="s">
        <v>5009</v>
      </c>
      <c r="D576" s="469" t="str">
        <f>IF(CNGE_2025_M1_Secc12_Sub1!D30="","",CNGE_2025_M1_Secc12_Sub1!D30)</f>
        <v/>
      </c>
      <c r="E576" s="326"/>
      <c r="F576" s="326"/>
      <c r="G576" s="326"/>
      <c r="H576" s="326"/>
      <c r="I576" s="326"/>
      <c r="J576" s="326"/>
      <c r="K576" s="326"/>
      <c r="L576" s="327"/>
      <c r="M576" s="6"/>
      <c r="N576" s="6"/>
      <c r="O576" s="6"/>
      <c r="P576" s="6"/>
      <c r="Q576" s="6"/>
      <c r="R576" s="6"/>
      <c r="S576" s="6"/>
      <c r="T576" s="6"/>
      <c r="U576" s="6"/>
      <c r="V576" s="6"/>
      <c r="W576" s="6"/>
      <c r="X576" s="6"/>
      <c r="Y576" s="6"/>
      <c r="Z576" s="6"/>
      <c r="AA576" s="6"/>
      <c r="AB576" s="6"/>
      <c r="AC576" s="6"/>
      <c r="AD576" s="6"/>
    </row>
    <row r="577" spans="1:30" ht="15" customHeight="1">
      <c r="A577" s="232"/>
      <c r="B577" s="14"/>
      <c r="C577" s="213" t="s">
        <v>5011</v>
      </c>
      <c r="D577" s="469" t="str">
        <f>IF(CNGE_2025_M1_Secc12_Sub1!D31="","",CNGE_2025_M1_Secc12_Sub1!D31)</f>
        <v/>
      </c>
      <c r="E577" s="326"/>
      <c r="F577" s="326"/>
      <c r="G577" s="326"/>
      <c r="H577" s="326"/>
      <c r="I577" s="326"/>
      <c r="J577" s="326"/>
      <c r="K577" s="326"/>
      <c r="L577" s="327"/>
      <c r="M577" s="6"/>
      <c r="N577" s="6"/>
      <c r="O577" s="6"/>
      <c r="P577" s="6"/>
      <c r="Q577" s="6"/>
      <c r="R577" s="6"/>
      <c r="S577" s="6"/>
      <c r="T577" s="6"/>
      <c r="U577" s="6"/>
      <c r="V577" s="6"/>
      <c r="W577" s="6"/>
      <c r="X577" s="6"/>
      <c r="Y577" s="6"/>
      <c r="Z577" s="6"/>
      <c r="AA577" s="6"/>
      <c r="AB577" s="6"/>
      <c r="AC577" s="6"/>
      <c r="AD577" s="6"/>
    </row>
    <row r="578" spans="1:30" ht="15" customHeight="1">
      <c r="A578" s="232"/>
      <c r="B578" s="14"/>
      <c r="C578" s="213" t="s">
        <v>5013</v>
      </c>
      <c r="D578" s="469" t="str">
        <f>IF(CNGE_2025_M1_Secc12_Sub1!D32="","",CNGE_2025_M1_Secc12_Sub1!D32)</f>
        <v/>
      </c>
      <c r="E578" s="326"/>
      <c r="F578" s="326"/>
      <c r="G578" s="326"/>
      <c r="H578" s="326"/>
      <c r="I578" s="326"/>
      <c r="J578" s="326"/>
      <c r="K578" s="326"/>
      <c r="L578" s="327"/>
      <c r="M578" s="6"/>
      <c r="N578" s="6"/>
      <c r="O578" s="6"/>
      <c r="P578" s="6"/>
      <c r="Q578" s="6"/>
      <c r="R578" s="6"/>
      <c r="S578" s="6"/>
      <c r="T578" s="6"/>
      <c r="U578" s="6"/>
      <c r="V578" s="6"/>
      <c r="W578" s="6"/>
      <c r="X578" s="6"/>
      <c r="Y578" s="6"/>
      <c r="Z578" s="6"/>
      <c r="AA578" s="6"/>
      <c r="AB578" s="6"/>
      <c r="AC578" s="6"/>
      <c r="AD578" s="6"/>
    </row>
    <row r="579" spans="1:30" ht="15" customHeight="1">
      <c r="A579" s="232"/>
      <c r="B579" s="14"/>
      <c r="C579" s="213" t="s">
        <v>5015</v>
      </c>
      <c r="D579" s="469" t="str">
        <f>IF(CNGE_2025_M1_Secc12_Sub1!D33="","",CNGE_2025_M1_Secc12_Sub1!D33)</f>
        <v/>
      </c>
      <c r="E579" s="326"/>
      <c r="F579" s="326"/>
      <c r="G579" s="326"/>
      <c r="H579" s="326"/>
      <c r="I579" s="326"/>
      <c r="J579" s="326"/>
      <c r="K579" s="326"/>
      <c r="L579" s="327"/>
      <c r="M579" s="6"/>
      <c r="N579" s="6"/>
      <c r="O579" s="6"/>
      <c r="P579" s="6"/>
      <c r="Q579" s="6"/>
      <c r="R579" s="6"/>
      <c r="S579" s="6"/>
      <c r="T579" s="6"/>
      <c r="U579" s="6"/>
      <c r="V579" s="6"/>
      <c r="W579" s="6"/>
      <c r="X579" s="6"/>
      <c r="Y579" s="6"/>
      <c r="Z579" s="6"/>
      <c r="AA579" s="6"/>
      <c r="AB579" s="6"/>
      <c r="AC579" s="6"/>
      <c r="AD579" s="6"/>
    </row>
    <row r="580" spans="1:30" ht="15" customHeight="1">
      <c r="A580" s="232"/>
      <c r="B580" s="14"/>
      <c r="C580" s="213" t="s">
        <v>5017</v>
      </c>
      <c r="D580" s="469" t="str">
        <f>IF(CNGE_2025_M1_Secc12_Sub1!D34="","",CNGE_2025_M1_Secc12_Sub1!D34)</f>
        <v/>
      </c>
      <c r="E580" s="326"/>
      <c r="F580" s="326"/>
      <c r="G580" s="326"/>
      <c r="H580" s="326"/>
      <c r="I580" s="326"/>
      <c r="J580" s="326"/>
      <c r="K580" s="326"/>
      <c r="L580" s="327"/>
      <c r="M580" s="6"/>
      <c r="N580" s="6"/>
      <c r="O580" s="6"/>
      <c r="P580" s="6"/>
      <c r="Q580" s="6"/>
      <c r="R580" s="6"/>
      <c r="S580" s="6"/>
      <c r="T580" s="6"/>
      <c r="U580" s="6"/>
      <c r="V580" s="6"/>
      <c r="W580" s="6"/>
      <c r="X580" s="6"/>
      <c r="Y580" s="6"/>
      <c r="Z580" s="6"/>
      <c r="AA580" s="6"/>
      <c r="AB580" s="6"/>
      <c r="AC580" s="6"/>
      <c r="AD580" s="6"/>
    </row>
    <row r="581" spans="1:30" ht="15" customHeight="1">
      <c r="A581" s="232"/>
      <c r="B581" s="14"/>
      <c r="C581" s="213" t="s">
        <v>5019</v>
      </c>
      <c r="D581" s="469" t="str">
        <f>IF(CNGE_2025_M1_Secc12_Sub1!D35="","",CNGE_2025_M1_Secc12_Sub1!D35)</f>
        <v/>
      </c>
      <c r="E581" s="326"/>
      <c r="F581" s="326"/>
      <c r="G581" s="326"/>
      <c r="H581" s="326"/>
      <c r="I581" s="326"/>
      <c r="J581" s="326"/>
      <c r="K581" s="326"/>
      <c r="L581" s="327"/>
      <c r="M581" s="6"/>
      <c r="N581" s="6"/>
      <c r="O581" s="6"/>
      <c r="P581" s="6"/>
      <c r="Q581" s="6"/>
      <c r="R581" s="6"/>
      <c r="S581" s="6"/>
      <c r="T581" s="6"/>
      <c r="U581" s="6"/>
      <c r="V581" s="6"/>
      <c r="W581" s="6"/>
      <c r="X581" s="6"/>
      <c r="Y581" s="6"/>
      <c r="Z581" s="6"/>
      <c r="AA581" s="6"/>
      <c r="AB581" s="6"/>
      <c r="AC581" s="6"/>
      <c r="AD581" s="6"/>
    </row>
    <row r="582" spans="1:30" ht="15" customHeight="1">
      <c r="A582" s="232"/>
      <c r="B582" s="14"/>
      <c r="C582" s="213" t="s">
        <v>5021</v>
      </c>
      <c r="D582" s="469" t="str">
        <f>IF(CNGE_2025_M1_Secc12_Sub1!D36="","",CNGE_2025_M1_Secc12_Sub1!D36)</f>
        <v/>
      </c>
      <c r="E582" s="326"/>
      <c r="F582" s="326"/>
      <c r="G582" s="326"/>
      <c r="H582" s="326"/>
      <c r="I582" s="326"/>
      <c r="J582" s="326"/>
      <c r="K582" s="326"/>
      <c r="L582" s="327"/>
      <c r="M582" s="6"/>
      <c r="N582" s="6"/>
      <c r="O582" s="6"/>
      <c r="P582" s="6"/>
      <c r="Q582" s="6"/>
      <c r="R582" s="6"/>
      <c r="S582" s="6"/>
      <c r="T582" s="6"/>
      <c r="U582" s="6"/>
      <c r="V582" s="6"/>
      <c r="W582" s="6"/>
      <c r="X582" s="6"/>
      <c r="Y582" s="6"/>
      <c r="Z582" s="6"/>
      <c r="AA582" s="6"/>
      <c r="AB582" s="6"/>
      <c r="AC582" s="6"/>
      <c r="AD582" s="6"/>
    </row>
    <row r="583" spans="1:30" ht="15" customHeight="1">
      <c r="A583" s="232"/>
      <c r="B583" s="14"/>
      <c r="C583" s="213" t="s">
        <v>5023</v>
      </c>
      <c r="D583" s="469" t="str">
        <f>IF(CNGE_2025_M1_Secc12_Sub1!D37="","",CNGE_2025_M1_Secc12_Sub1!D37)</f>
        <v/>
      </c>
      <c r="E583" s="326"/>
      <c r="F583" s="326"/>
      <c r="G583" s="326"/>
      <c r="H583" s="326"/>
      <c r="I583" s="326"/>
      <c r="J583" s="326"/>
      <c r="K583" s="326"/>
      <c r="L583" s="327"/>
      <c r="M583" s="6"/>
      <c r="N583" s="6"/>
      <c r="O583" s="6"/>
      <c r="P583" s="6"/>
      <c r="Q583" s="6"/>
      <c r="R583" s="6"/>
      <c r="S583" s="6"/>
      <c r="T583" s="6"/>
      <c r="U583" s="6"/>
      <c r="V583" s="6"/>
      <c r="W583" s="6"/>
      <c r="X583" s="6"/>
      <c r="Y583" s="6"/>
      <c r="Z583" s="6"/>
      <c r="AA583" s="6"/>
      <c r="AB583" s="6"/>
      <c r="AC583" s="6"/>
      <c r="AD583" s="6"/>
    </row>
    <row r="584" spans="1:30" ht="15" customHeight="1">
      <c r="A584" s="232"/>
      <c r="B584" s="14"/>
      <c r="C584" s="213" t="s">
        <v>5025</v>
      </c>
      <c r="D584" s="469" t="str">
        <f>IF(CNGE_2025_M1_Secc12_Sub1!D38="","",CNGE_2025_M1_Secc12_Sub1!D38)</f>
        <v/>
      </c>
      <c r="E584" s="326"/>
      <c r="F584" s="326"/>
      <c r="G584" s="326"/>
      <c r="H584" s="326"/>
      <c r="I584" s="326"/>
      <c r="J584" s="326"/>
      <c r="K584" s="326"/>
      <c r="L584" s="327"/>
      <c r="M584" s="6"/>
      <c r="N584" s="6"/>
      <c r="O584" s="6"/>
      <c r="P584" s="6"/>
      <c r="Q584" s="6"/>
      <c r="R584" s="6"/>
      <c r="S584" s="6"/>
      <c r="T584" s="6"/>
      <c r="U584" s="6"/>
      <c r="V584" s="6"/>
      <c r="W584" s="6"/>
      <c r="X584" s="6"/>
      <c r="Y584" s="6"/>
      <c r="Z584" s="6"/>
      <c r="AA584" s="6"/>
      <c r="AB584" s="6"/>
      <c r="AC584" s="6"/>
      <c r="AD584" s="6"/>
    </row>
    <row r="585" spans="1:30" ht="15" customHeight="1">
      <c r="A585" s="232"/>
      <c r="B585" s="14"/>
      <c r="C585" s="213" t="s">
        <v>5026</v>
      </c>
      <c r="D585" s="469" t="str">
        <f>IF(CNGE_2025_M1_Secc12_Sub1!D39="","",CNGE_2025_M1_Secc12_Sub1!D39)</f>
        <v/>
      </c>
      <c r="E585" s="326"/>
      <c r="F585" s="326"/>
      <c r="G585" s="326"/>
      <c r="H585" s="326"/>
      <c r="I585" s="326"/>
      <c r="J585" s="326"/>
      <c r="K585" s="326"/>
      <c r="L585" s="327"/>
      <c r="M585" s="6"/>
      <c r="N585" s="6"/>
      <c r="O585" s="6"/>
      <c r="P585" s="6"/>
      <c r="Q585" s="6"/>
      <c r="R585" s="6"/>
      <c r="S585" s="6"/>
      <c r="T585" s="6"/>
      <c r="U585" s="6"/>
      <c r="V585" s="6"/>
      <c r="W585" s="6"/>
      <c r="X585" s="6"/>
      <c r="Y585" s="6"/>
      <c r="Z585" s="6"/>
      <c r="AA585" s="6"/>
      <c r="AB585" s="6"/>
      <c r="AC585" s="6"/>
      <c r="AD585" s="6"/>
    </row>
    <row r="586" spans="1:30" ht="15" customHeight="1">
      <c r="A586" s="232"/>
      <c r="B586" s="14"/>
      <c r="C586" s="213" t="s">
        <v>5028</v>
      </c>
      <c r="D586" s="469" t="str">
        <f>IF(CNGE_2025_M1_Secc12_Sub1!D40="","",CNGE_2025_M1_Secc12_Sub1!D40)</f>
        <v/>
      </c>
      <c r="E586" s="326"/>
      <c r="F586" s="326"/>
      <c r="G586" s="326"/>
      <c r="H586" s="326"/>
      <c r="I586" s="326"/>
      <c r="J586" s="326"/>
      <c r="K586" s="326"/>
      <c r="L586" s="327"/>
      <c r="M586" s="6"/>
      <c r="N586" s="6"/>
      <c r="O586" s="6"/>
      <c r="P586" s="6"/>
      <c r="Q586" s="6"/>
      <c r="R586" s="6"/>
      <c r="S586" s="6"/>
      <c r="T586" s="6"/>
      <c r="U586" s="6"/>
      <c r="V586" s="6"/>
      <c r="W586" s="6"/>
      <c r="X586" s="6"/>
      <c r="Y586" s="6"/>
      <c r="Z586" s="6"/>
      <c r="AA586" s="6"/>
      <c r="AB586" s="6"/>
      <c r="AC586" s="6"/>
      <c r="AD586" s="6"/>
    </row>
    <row r="587" spans="1:30" ht="15" customHeight="1">
      <c r="A587" s="232"/>
      <c r="B587" s="14"/>
      <c r="C587" s="213" t="s">
        <v>5029</v>
      </c>
      <c r="D587" s="469" t="str">
        <f>IF(CNGE_2025_M1_Secc12_Sub1!D41="","",CNGE_2025_M1_Secc12_Sub1!D41)</f>
        <v/>
      </c>
      <c r="E587" s="326"/>
      <c r="F587" s="326"/>
      <c r="G587" s="326"/>
      <c r="H587" s="326"/>
      <c r="I587" s="326"/>
      <c r="J587" s="326"/>
      <c r="K587" s="326"/>
      <c r="L587" s="327"/>
      <c r="M587" s="6"/>
      <c r="N587" s="6"/>
      <c r="O587" s="6"/>
      <c r="P587" s="6"/>
      <c r="Q587" s="6"/>
      <c r="R587" s="6"/>
      <c r="S587" s="6"/>
      <c r="T587" s="6"/>
      <c r="U587" s="6"/>
      <c r="V587" s="6"/>
      <c r="W587" s="6"/>
      <c r="X587" s="6"/>
      <c r="Y587" s="6"/>
      <c r="Z587" s="6"/>
      <c r="AA587" s="6"/>
      <c r="AB587" s="6"/>
      <c r="AC587" s="6"/>
      <c r="AD587" s="6"/>
    </row>
    <row r="588" spans="1:30" ht="15" customHeight="1">
      <c r="A588" s="232"/>
      <c r="B588" s="14"/>
      <c r="C588" s="213" t="s">
        <v>5030</v>
      </c>
      <c r="D588" s="469" t="str">
        <f>IF(CNGE_2025_M1_Secc12_Sub1!D42="","",CNGE_2025_M1_Secc12_Sub1!D42)</f>
        <v/>
      </c>
      <c r="E588" s="326"/>
      <c r="F588" s="326"/>
      <c r="G588" s="326"/>
      <c r="H588" s="326"/>
      <c r="I588" s="326"/>
      <c r="J588" s="326"/>
      <c r="K588" s="326"/>
      <c r="L588" s="327"/>
      <c r="M588" s="6"/>
      <c r="N588" s="6"/>
      <c r="O588" s="6"/>
      <c r="P588" s="6"/>
      <c r="Q588" s="6"/>
      <c r="R588" s="6"/>
      <c r="S588" s="6"/>
      <c r="T588" s="6"/>
      <c r="U588" s="6"/>
      <c r="V588" s="6"/>
      <c r="W588" s="6"/>
      <c r="X588" s="6"/>
      <c r="Y588" s="6"/>
      <c r="Z588" s="6"/>
      <c r="AA588" s="6"/>
      <c r="AB588" s="6"/>
      <c r="AC588" s="6"/>
      <c r="AD588" s="6"/>
    </row>
    <row r="589" spans="1:30" ht="15" customHeight="1">
      <c r="A589" s="232"/>
      <c r="B589" s="14"/>
      <c r="C589" s="213" t="s">
        <v>5031</v>
      </c>
      <c r="D589" s="469" t="str">
        <f>IF(CNGE_2025_M1_Secc12_Sub1!D43="","",CNGE_2025_M1_Secc12_Sub1!D43)</f>
        <v/>
      </c>
      <c r="E589" s="326"/>
      <c r="F589" s="326"/>
      <c r="G589" s="326"/>
      <c r="H589" s="326"/>
      <c r="I589" s="326"/>
      <c r="J589" s="326"/>
      <c r="K589" s="326"/>
      <c r="L589" s="327"/>
      <c r="M589" s="6"/>
      <c r="N589" s="6"/>
      <c r="O589" s="6"/>
      <c r="P589" s="6"/>
      <c r="Q589" s="6"/>
      <c r="R589" s="6"/>
      <c r="S589" s="6"/>
      <c r="T589" s="6"/>
      <c r="U589" s="6"/>
      <c r="V589" s="6"/>
      <c r="W589" s="6"/>
      <c r="X589" s="6"/>
      <c r="Y589" s="6"/>
      <c r="Z589" s="6"/>
      <c r="AA589" s="6"/>
      <c r="AB589" s="6"/>
      <c r="AC589" s="6"/>
      <c r="AD589" s="6"/>
    </row>
    <row r="590" spans="1:30" ht="15" customHeight="1">
      <c r="A590" s="232"/>
      <c r="B590" s="14"/>
      <c r="C590" s="213" t="s">
        <v>5032</v>
      </c>
      <c r="D590" s="469" t="str">
        <f>IF(CNGE_2025_M1_Secc12_Sub1!D44="","",CNGE_2025_M1_Secc12_Sub1!D44)</f>
        <v/>
      </c>
      <c r="E590" s="326"/>
      <c r="F590" s="326"/>
      <c r="G590" s="326"/>
      <c r="H590" s="326"/>
      <c r="I590" s="326"/>
      <c r="J590" s="326"/>
      <c r="K590" s="326"/>
      <c r="L590" s="327"/>
      <c r="M590" s="6"/>
      <c r="N590" s="6"/>
      <c r="O590" s="6"/>
      <c r="P590" s="6"/>
      <c r="Q590" s="6"/>
      <c r="R590" s="6"/>
      <c r="S590" s="6"/>
      <c r="T590" s="6"/>
      <c r="U590" s="6"/>
      <c r="V590" s="6"/>
      <c r="W590" s="6"/>
      <c r="X590" s="6"/>
      <c r="Y590" s="6"/>
      <c r="Z590" s="6"/>
      <c r="AA590" s="6"/>
      <c r="AB590" s="6"/>
      <c r="AC590" s="6"/>
      <c r="AD590" s="6"/>
    </row>
    <row r="591" spans="1:30" ht="15" customHeight="1">
      <c r="A591" s="232"/>
      <c r="B591" s="14"/>
      <c r="C591" s="213" t="s">
        <v>5033</v>
      </c>
      <c r="D591" s="469" t="str">
        <f>IF(CNGE_2025_M1_Secc12_Sub1!D45="","",CNGE_2025_M1_Secc12_Sub1!D45)</f>
        <v/>
      </c>
      <c r="E591" s="326"/>
      <c r="F591" s="326"/>
      <c r="G591" s="326"/>
      <c r="H591" s="326"/>
      <c r="I591" s="326"/>
      <c r="J591" s="326"/>
      <c r="K591" s="326"/>
      <c r="L591" s="327"/>
      <c r="M591" s="6"/>
      <c r="N591" s="6"/>
      <c r="O591" s="6"/>
      <c r="P591" s="6"/>
      <c r="Q591" s="6"/>
      <c r="R591" s="6"/>
      <c r="S591" s="6"/>
      <c r="T591" s="6"/>
      <c r="U591" s="6"/>
      <c r="V591" s="6"/>
      <c r="W591" s="6"/>
      <c r="X591" s="6"/>
      <c r="Y591" s="6"/>
      <c r="Z591" s="6"/>
      <c r="AA591" s="6"/>
      <c r="AB591" s="6"/>
      <c r="AC591" s="6"/>
      <c r="AD591" s="6"/>
    </row>
    <row r="592" spans="1:30" ht="15" customHeight="1">
      <c r="A592" s="232"/>
      <c r="B592" s="14"/>
      <c r="C592" s="213" t="s">
        <v>5034</v>
      </c>
      <c r="D592" s="469" t="str">
        <f>IF(CNGE_2025_M1_Secc12_Sub1!D46="","",CNGE_2025_M1_Secc12_Sub1!D46)</f>
        <v/>
      </c>
      <c r="E592" s="326"/>
      <c r="F592" s="326"/>
      <c r="G592" s="326"/>
      <c r="H592" s="326"/>
      <c r="I592" s="326"/>
      <c r="J592" s="326"/>
      <c r="K592" s="326"/>
      <c r="L592" s="327"/>
      <c r="M592" s="6"/>
      <c r="N592" s="6"/>
      <c r="O592" s="6"/>
      <c r="P592" s="6"/>
      <c r="Q592" s="6"/>
      <c r="R592" s="6"/>
      <c r="S592" s="6"/>
      <c r="T592" s="6"/>
      <c r="U592" s="6"/>
      <c r="V592" s="6"/>
      <c r="W592" s="6"/>
      <c r="X592" s="6"/>
      <c r="Y592" s="6"/>
      <c r="Z592" s="6"/>
      <c r="AA592" s="6"/>
      <c r="AB592" s="6"/>
      <c r="AC592" s="6"/>
      <c r="AD592" s="6"/>
    </row>
    <row r="593" spans="1:30" ht="15" customHeight="1">
      <c r="A593" s="232"/>
      <c r="B593" s="14"/>
      <c r="C593" s="213" t="s">
        <v>5035</v>
      </c>
      <c r="D593" s="469" t="str">
        <f>IF(CNGE_2025_M1_Secc12_Sub1!D47="","",CNGE_2025_M1_Secc12_Sub1!D47)</f>
        <v/>
      </c>
      <c r="E593" s="326"/>
      <c r="F593" s="326"/>
      <c r="G593" s="326"/>
      <c r="H593" s="326"/>
      <c r="I593" s="326"/>
      <c r="J593" s="326"/>
      <c r="K593" s="326"/>
      <c r="L593" s="327"/>
      <c r="M593" s="6"/>
      <c r="N593" s="6"/>
      <c r="O593" s="6"/>
      <c r="P593" s="6"/>
      <c r="Q593" s="6"/>
      <c r="R593" s="6"/>
      <c r="S593" s="6"/>
      <c r="T593" s="6"/>
      <c r="U593" s="6"/>
      <c r="V593" s="6"/>
      <c r="W593" s="6"/>
      <c r="X593" s="6"/>
      <c r="Y593" s="6"/>
      <c r="Z593" s="6"/>
      <c r="AA593" s="6"/>
      <c r="AB593" s="6"/>
      <c r="AC593" s="6"/>
      <c r="AD593" s="6"/>
    </row>
    <row r="594" spans="1:30" ht="15" customHeight="1">
      <c r="A594" s="232"/>
      <c r="B594" s="14"/>
      <c r="C594" s="213" t="s">
        <v>5036</v>
      </c>
      <c r="D594" s="469" t="str">
        <f>IF(CNGE_2025_M1_Secc12_Sub1!D48="","",CNGE_2025_M1_Secc12_Sub1!D48)</f>
        <v/>
      </c>
      <c r="E594" s="326"/>
      <c r="F594" s="326"/>
      <c r="G594" s="326"/>
      <c r="H594" s="326"/>
      <c r="I594" s="326"/>
      <c r="J594" s="326"/>
      <c r="K594" s="326"/>
      <c r="L594" s="327"/>
      <c r="M594" s="6"/>
      <c r="N594" s="6"/>
      <c r="O594" s="6"/>
      <c r="P594" s="6"/>
      <c r="Q594" s="6"/>
      <c r="R594" s="6"/>
      <c r="S594" s="6"/>
      <c r="T594" s="6"/>
      <c r="U594" s="6"/>
      <c r="V594" s="6"/>
      <c r="W594" s="6"/>
      <c r="X594" s="6"/>
      <c r="Y594" s="6"/>
      <c r="Z594" s="6"/>
      <c r="AA594" s="6"/>
      <c r="AB594" s="6"/>
      <c r="AC594" s="6"/>
      <c r="AD594" s="6"/>
    </row>
    <row r="595" spans="1:30" ht="15" customHeight="1">
      <c r="A595" s="232"/>
      <c r="B595" s="14"/>
      <c r="C595" s="213" t="s">
        <v>5037</v>
      </c>
      <c r="D595" s="469" t="str">
        <f>IF(CNGE_2025_M1_Secc12_Sub1!D49="","",CNGE_2025_M1_Secc12_Sub1!D49)</f>
        <v/>
      </c>
      <c r="E595" s="326"/>
      <c r="F595" s="326"/>
      <c r="G595" s="326"/>
      <c r="H595" s="326"/>
      <c r="I595" s="326"/>
      <c r="J595" s="326"/>
      <c r="K595" s="326"/>
      <c r="L595" s="327"/>
      <c r="M595" s="6"/>
      <c r="N595" s="6"/>
      <c r="O595" s="6"/>
      <c r="P595" s="6"/>
      <c r="Q595" s="6"/>
      <c r="R595" s="6"/>
      <c r="S595" s="6"/>
      <c r="T595" s="6"/>
      <c r="U595" s="6"/>
      <c r="V595" s="6"/>
      <c r="W595" s="6"/>
      <c r="X595" s="6"/>
      <c r="Y595" s="6"/>
      <c r="Z595" s="6"/>
      <c r="AA595" s="6"/>
      <c r="AB595" s="6"/>
      <c r="AC595" s="6"/>
      <c r="AD595" s="6"/>
    </row>
    <row r="596" spans="1:30" ht="15" customHeight="1">
      <c r="A596" s="232"/>
      <c r="B596" s="14"/>
      <c r="C596" s="213" t="s">
        <v>5038</v>
      </c>
      <c r="D596" s="469" t="str">
        <f>IF(CNGE_2025_M1_Secc12_Sub1!D50="","",CNGE_2025_M1_Secc12_Sub1!D50)</f>
        <v/>
      </c>
      <c r="E596" s="326"/>
      <c r="F596" s="326"/>
      <c r="G596" s="326"/>
      <c r="H596" s="326"/>
      <c r="I596" s="326"/>
      <c r="J596" s="326"/>
      <c r="K596" s="326"/>
      <c r="L596" s="327"/>
      <c r="M596" s="6"/>
      <c r="N596" s="6"/>
      <c r="O596" s="6"/>
      <c r="P596" s="6"/>
      <c r="Q596" s="6"/>
      <c r="R596" s="6"/>
      <c r="S596" s="6"/>
      <c r="T596" s="6"/>
      <c r="U596" s="6"/>
      <c r="V596" s="6"/>
      <c r="W596" s="6"/>
      <c r="X596" s="6"/>
      <c r="Y596" s="6"/>
      <c r="Z596" s="6"/>
      <c r="AA596" s="6"/>
      <c r="AB596" s="6"/>
      <c r="AC596" s="6"/>
      <c r="AD596" s="6"/>
    </row>
    <row r="597" spans="1:30" ht="15" customHeight="1">
      <c r="A597" s="232"/>
      <c r="B597" s="14"/>
      <c r="C597" s="213" t="s">
        <v>5039</v>
      </c>
      <c r="D597" s="469" t="str">
        <f>IF(CNGE_2025_M1_Secc12_Sub1!D51="","",CNGE_2025_M1_Secc12_Sub1!D51)</f>
        <v/>
      </c>
      <c r="E597" s="326"/>
      <c r="F597" s="326"/>
      <c r="G597" s="326"/>
      <c r="H597" s="326"/>
      <c r="I597" s="326"/>
      <c r="J597" s="326"/>
      <c r="K597" s="326"/>
      <c r="L597" s="327"/>
      <c r="M597" s="6"/>
      <c r="N597" s="6"/>
      <c r="O597" s="6"/>
      <c r="P597" s="6"/>
      <c r="Q597" s="6"/>
      <c r="R597" s="6"/>
      <c r="S597" s="6"/>
      <c r="T597" s="6"/>
      <c r="U597" s="6"/>
      <c r="V597" s="6"/>
      <c r="W597" s="6"/>
      <c r="X597" s="6"/>
      <c r="Y597" s="6"/>
      <c r="Z597" s="6"/>
      <c r="AA597" s="6"/>
      <c r="AB597" s="6"/>
      <c r="AC597" s="6"/>
      <c r="AD597" s="6"/>
    </row>
    <row r="598" spans="1:30" ht="15" customHeight="1">
      <c r="A598" s="232"/>
      <c r="B598" s="14"/>
      <c r="C598" s="213" t="s">
        <v>5040</v>
      </c>
      <c r="D598" s="469" t="str">
        <f>IF(CNGE_2025_M1_Secc12_Sub1!D52="","",CNGE_2025_M1_Secc12_Sub1!D52)</f>
        <v/>
      </c>
      <c r="E598" s="326"/>
      <c r="F598" s="326"/>
      <c r="G598" s="326"/>
      <c r="H598" s="326"/>
      <c r="I598" s="326"/>
      <c r="J598" s="326"/>
      <c r="K598" s="326"/>
      <c r="L598" s="327"/>
      <c r="M598" s="6"/>
      <c r="N598" s="6"/>
      <c r="O598" s="6"/>
      <c r="P598" s="6"/>
      <c r="Q598" s="6"/>
      <c r="R598" s="6"/>
      <c r="S598" s="6"/>
      <c r="T598" s="6"/>
      <c r="U598" s="6"/>
      <c r="V598" s="6"/>
      <c r="W598" s="6"/>
      <c r="X598" s="6"/>
      <c r="Y598" s="6"/>
      <c r="Z598" s="6"/>
      <c r="AA598" s="6"/>
      <c r="AB598" s="6"/>
      <c r="AC598" s="6"/>
      <c r="AD598" s="6"/>
    </row>
    <row r="599" spans="1:30" ht="15" customHeight="1">
      <c r="A599" s="232"/>
      <c r="B599" s="14"/>
      <c r="C599" s="213" t="s">
        <v>5041</v>
      </c>
      <c r="D599" s="469" t="str">
        <f>IF(CNGE_2025_M1_Secc12_Sub1!D53="","",CNGE_2025_M1_Secc12_Sub1!D53)</f>
        <v/>
      </c>
      <c r="E599" s="326"/>
      <c r="F599" s="326"/>
      <c r="G599" s="326"/>
      <c r="H599" s="326"/>
      <c r="I599" s="326"/>
      <c r="J599" s="326"/>
      <c r="K599" s="326"/>
      <c r="L599" s="327"/>
      <c r="M599" s="6"/>
      <c r="N599" s="6"/>
      <c r="O599" s="6"/>
      <c r="P599" s="6"/>
      <c r="Q599" s="6"/>
      <c r="R599" s="6"/>
      <c r="S599" s="6"/>
      <c r="T599" s="6"/>
      <c r="U599" s="6"/>
      <c r="V599" s="6"/>
      <c r="W599" s="6"/>
      <c r="X599" s="6"/>
      <c r="Y599" s="6"/>
      <c r="Z599" s="6"/>
      <c r="AA599" s="6"/>
      <c r="AB599" s="6"/>
      <c r="AC599" s="6"/>
      <c r="AD599" s="6"/>
    </row>
    <row r="600" spans="1:30" ht="15" customHeight="1">
      <c r="A600" s="232"/>
      <c r="B600" s="14"/>
      <c r="C600" s="213" t="s">
        <v>5042</v>
      </c>
      <c r="D600" s="469" t="str">
        <f>IF(CNGE_2025_M1_Secc12_Sub1!D54="","",CNGE_2025_M1_Secc12_Sub1!D54)</f>
        <v/>
      </c>
      <c r="E600" s="326"/>
      <c r="F600" s="326"/>
      <c r="G600" s="326"/>
      <c r="H600" s="326"/>
      <c r="I600" s="326"/>
      <c r="J600" s="326"/>
      <c r="K600" s="326"/>
      <c r="L600" s="327"/>
      <c r="M600" s="6"/>
      <c r="N600" s="6"/>
      <c r="O600" s="6"/>
      <c r="P600" s="6"/>
      <c r="Q600" s="6"/>
      <c r="R600" s="6"/>
      <c r="S600" s="6"/>
      <c r="T600" s="6"/>
      <c r="U600" s="6"/>
      <c r="V600" s="6"/>
      <c r="W600" s="6"/>
      <c r="X600" s="6"/>
      <c r="Y600" s="6"/>
      <c r="Z600" s="6"/>
      <c r="AA600" s="6"/>
      <c r="AB600" s="6"/>
      <c r="AC600" s="6"/>
      <c r="AD600" s="6"/>
    </row>
    <row r="601" spans="1:30" ht="15" customHeight="1">
      <c r="A601" s="232"/>
      <c r="B601" s="14"/>
      <c r="C601" s="213" t="s">
        <v>5043</v>
      </c>
      <c r="D601" s="469" t="str">
        <f>IF(CNGE_2025_M1_Secc12_Sub1!D55="","",CNGE_2025_M1_Secc12_Sub1!D55)</f>
        <v/>
      </c>
      <c r="E601" s="326"/>
      <c r="F601" s="326"/>
      <c r="G601" s="326"/>
      <c r="H601" s="326"/>
      <c r="I601" s="326"/>
      <c r="J601" s="326"/>
      <c r="K601" s="326"/>
      <c r="L601" s="327"/>
      <c r="M601" s="6"/>
      <c r="N601" s="6"/>
      <c r="O601" s="6"/>
      <c r="P601" s="6"/>
      <c r="Q601" s="6"/>
      <c r="R601" s="6"/>
      <c r="S601" s="6"/>
      <c r="T601" s="6"/>
      <c r="U601" s="6"/>
      <c r="V601" s="6"/>
      <c r="W601" s="6"/>
      <c r="X601" s="6"/>
      <c r="Y601" s="6"/>
      <c r="Z601" s="6"/>
      <c r="AA601" s="6"/>
      <c r="AB601" s="6"/>
      <c r="AC601" s="6"/>
      <c r="AD601" s="6"/>
    </row>
    <row r="602" spans="1:30" ht="15" customHeight="1">
      <c r="A602" s="232"/>
      <c r="B602" s="14"/>
      <c r="C602" s="213" t="s">
        <v>5044</v>
      </c>
      <c r="D602" s="469" t="str">
        <f>IF(CNGE_2025_M1_Secc12_Sub1!D56="","",CNGE_2025_M1_Secc12_Sub1!D56)</f>
        <v/>
      </c>
      <c r="E602" s="326"/>
      <c r="F602" s="326"/>
      <c r="G602" s="326"/>
      <c r="H602" s="326"/>
      <c r="I602" s="326"/>
      <c r="J602" s="326"/>
      <c r="K602" s="326"/>
      <c r="L602" s="327"/>
      <c r="M602" s="6"/>
      <c r="N602" s="6"/>
      <c r="O602" s="6"/>
      <c r="P602" s="6"/>
      <c r="Q602" s="6"/>
      <c r="R602" s="6"/>
      <c r="S602" s="6"/>
      <c r="T602" s="6"/>
      <c r="U602" s="6"/>
      <c r="V602" s="6"/>
      <c r="W602" s="6"/>
      <c r="X602" s="6"/>
      <c r="Y602" s="6"/>
      <c r="Z602" s="6"/>
      <c r="AA602" s="6"/>
      <c r="AB602" s="6"/>
      <c r="AC602" s="6"/>
      <c r="AD602" s="6"/>
    </row>
    <row r="603" spans="1:30" ht="15" customHeight="1">
      <c r="A603" s="232"/>
      <c r="B603" s="14"/>
      <c r="C603" s="213" t="s">
        <v>5045</v>
      </c>
      <c r="D603" s="469" t="str">
        <f>IF(CNGE_2025_M1_Secc12_Sub1!D57="","",CNGE_2025_M1_Secc12_Sub1!D57)</f>
        <v/>
      </c>
      <c r="E603" s="326"/>
      <c r="F603" s="326"/>
      <c r="G603" s="326"/>
      <c r="H603" s="326"/>
      <c r="I603" s="326"/>
      <c r="J603" s="326"/>
      <c r="K603" s="326"/>
      <c r="L603" s="327"/>
      <c r="M603" s="6"/>
      <c r="N603" s="6"/>
      <c r="O603" s="6"/>
      <c r="P603" s="6"/>
      <c r="Q603" s="6"/>
      <c r="R603" s="6"/>
      <c r="S603" s="6"/>
      <c r="T603" s="6"/>
      <c r="U603" s="6"/>
      <c r="V603" s="6"/>
      <c r="W603" s="6"/>
      <c r="X603" s="6"/>
      <c r="Y603" s="6"/>
      <c r="Z603" s="6"/>
      <c r="AA603" s="6"/>
      <c r="AB603" s="6"/>
      <c r="AC603" s="6"/>
      <c r="AD603" s="6"/>
    </row>
    <row r="604" spans="1:30" ht="15" customHeight="1">
      <c r="A604" s="232"/>
      <c r="B604" s="14"/>
      <c r="C604" s="213" t="s">
        <v>5046</v>
      </c>
      <c r="D604" s="469" t="str">
        <f>IF(CNGE_2025_M1_Secc12_Sub1!D58="","",CNGE_2025_M1_Secc12_Sub1!D58)</f>
        <v/>
      </c>
      <c r="E604" s="326"/>
      <c r="F604" s="326"/>
      <c r="G604" s="326"/>
      <c r="H604" s="326"/>
      <c r="I604" s="326"/>
      <c r="J604" s="326"/>
      <c r="K604" s="326"/>
      <c r="L604" s="327"/>
      <c r="M604" s="6"/>
      <c r="N604" s="6"/>
      <c r="O604" s="6"/>
      <c r="P604" s="6"/>
      <c r="Q604" s="6"/>
      <c r="R604" s="6"/>
      <c r="S604" s="6"/>
      <c r="T604" s="6"/>
      <c r="U604" s="6"/>
      <c r="V604" s="6"/>
      <c r="W604" s="6"/>
      <c r="X604" s="6"/>
      <c r="Y604" s="6"/>
      <c r="Z604" s="6"/>
      <c r="AA604" s="6"/>
      <c r="AB604" s="6"/>
      <c r="AC604" s="6"/>
      <c r="AD604" s="6"/>
    </row>
    <row r="605" spans="1:30" ht="15" customHeight="1">
      <c r="A605" s="232"/>
      <c r="B605" s="14"/>
      <c r="C605" s="213" t="s">
        <v>5047</v>
      </c>
      <c r="D605" s="469" t="str">
        <f>IF(CNGE_2025_M1_Secc12_Sub1!D59="","",CNGE_2025_M1_Secc12_Sub1!D59)</f>
        <v/>
      </c>
      <c r="E605" s="326"/>
      <c r="F605" s="326"/>
      <c r="G605" s="326"/>
      <c r="H605" s="326"/>
      <c r="I605" s="326"/>
      <c r="J605" s="326"/>
      <c r="K605" s="326"/>
      <c r="L605" s="327"/>
      <c r="M605" s="6"/>
      <c r="N605" s="6"/>
      <c r="O605" s="6"/>
      <c r="P605" s="6"/>
      <c r="Q605" s="6"/>
      <c r="R605" s="6"/>
      <c r="S605" s="6"/>
      <c r="T605" s="6"/>
      <c r="U605" s="6"/>
      <c r="V605" s="6"/>
      <c r="W605" s="6"/>
      <c r="X605" s="6"/>
      <c r="Y605" s="6"/>
      <c r="Z605" s="6"/>
      <c r="AA605" s="6"/>
      <c r="AB605" s="6"/>
      <c r="AC605" s="6"/>
      <c r="AD605" s="6"/>
    </row>
    <row r="606" spans="1:30" ht="15" customHeight="1">
      <c r="A606" s="232"/>
      <c r="B606" s="14"/>
      <c r="C606" s="213" t="s">
        <v>5048</v>
      </c>
      <c r="D606" s="469" t="str">
        <f>IF(CNGE_2025_M1_Secc12_Sub1!D60="","",CNGE_2025_M1_Secc12_Sub1!D60)</f>
        <v/>
      </c>
      <c r="E606" s="326"/>
      <c r="F606" s="326"/>
      <c r="G606" s="326"/>
      <c r="H606" s="326"/>
      <c r="I606" s="326"/>
      <c r="J606" s="326"/>
      <c r="K606" s="326"/>
      <c r="L606" s="327"/>
      <c r="M606" s="6"/>
      <c r="N606" s="6"/>
      <c r="O606" s="6"/>
      <c r="P606" s="6"/>
      <c r="Q606" s="6"/>
      <c r="R606" s="6"/>
      <c r="S606" s="6"/>
      <c r="T606" s="6"/>
      <c r="U606" s="6"/>
      <c r="V606" s="6"/>
      <c r="W606" s="6"/>
      <c r="X606" s="6"/>
      <c r="Y606" s="6"/>
      <c r="Z606" s="6"/>
      <c r="AA606" s="6"/>
      <c r="AB606" s="6"/>
      <c r="AC606" s="6"/>
      <c r="AD606" s="6"/>
    </row>
    <row r="607" spans="1:30" ht="15" customHeight="1">
      <c r="A607" s="232"/>
      <c r="B607" s="14"/>
      <c r="C607" s="213" t="s">
        <v>5049</v>
      </c>
      <c r="D607" s="469" t="str">
        <f>IF(CNGE_2025_M1_Secc12_Sub1!D61="","",CNGE_2025_M1_Secc12_Sub1!D61)</f>
        <v/>
      </c>
      <c r="E607" s="326"/>
      <c r="F607" s="326"/>
      <c r="G607" s="326"/>
      <c r="H607" s="326"/>
      <c r="I607" s="326"/>
      <c r="J607" s="326"/>
      <c r="K607" s="326"/>
      <c r="L607" s="327"/>
      <c r="M607" s="6"/>
      <c r="N607" s="6"/>
      <c r="O607" s="6"/>
      <c r="P607" s="6"/>
      <c r="Q607" s="6"/>
      <c r="R607" s="6"/>
      <c r="S607" s="6"/>
      <c r="T607" s="6"/>
      <c r="U607" s="6"/>
      <c r="V607" s="6"/>
      <c r="W607" s="6"/>
      <c r="X607" s="6"/>
      <c r="Y607" s="6"/>
      <c r="Z607" s="6"/>
      <c r="AA607" s="6"/>
      <c r="AB607" s="6"/>
      <c r="AC607" s="6"/>
      <c r="AD607" s="6"/>
    </row>
    <row r="608" spans="1:30" ht="15" customHeight="1">
      <c r="A608" s="232"/>
      <c r="B608" s="14"/>
      <c r="C608" s="213" t="s">
        <v>5050</v>
      </c>
      <c r="D608" s="469" t="str">
        <f>IF(CNGE_2025_M1_Secc12_Sub1!D62="","",CNGE_2025_M1_Secc12_Sub1!D62)</f>
        <v/>
      </c>
      <c r="E608" s="326"/>
      <c r="F608" s="326"/>
      <c r="G608" s="326"/>
      <c r="H608" s="326"/>
      <c r="I608" s="326"/>
      <c r="J608" s="326"/>
      <c r="K608" s="326"/>
      <c r="L608" s="327"/>
      <c r="M608" s="6"/>
      <c r="N608" s="6"/>
      <c r="O608" s="6"/>
      <c r="P608" s="6"/>
      <c r="Q608" s="6"/>
      <c r="R608" s="6"/>
      <c r="S608" s="6"/>
      <c r="T608" s="6"/>
      <c r="U608" s="6"/>
      <c r="V608" s="6"/>
      <c r="W608" s="6"/>
      <c r="X608" s="6"/>
      <c r="Y608" s="6"/>
      <c r="Z608" s="6"/>
      <c r="AA608" s="6"/>
      <c r="AB608" s="6"/>
      <c r="AC608" s="6"/>
      <c r="AD608" s="6"/>
    </row>
    <row r="609" spans="1:30" ht="15" customHeight="1">
      <c r="A609" s="232"/>
      <c r="B609" s="14"/>
      <c r="C609" s="213" t="s">
        <v>5051</v>
      </c>
      <c r="D609" s="469" t="str">
        <f>IF(CNGE_2025_M1_Secc12_Sub1!D63="","",CNGE_2025_M1_Secc12_Sub1!D63)</f>
        <v/>
      </c>
      <c r="E609" s="326"/>
      <c r="F609" s="326"/>
      <c r="G609" s="326"/>
      <c r="H609" s="326"/>
      <c r="I609" s="326"/>
      <c r="J609" s="326"/>
      <c r="K609" s="326"/>
      <c r="L609" s="327"/>
      <c r="M609" s="6"/>
      <c r="N609" s="6"/>
      <c r="O609" s="6"/>
      <c r="P609" s="6"/>
      <c r="Q609" s="6"/>
      <c r="R609" s="6"/>
      <c r="S609" s="6"/>
      <c r="T609" s="6"/>
      <c r="U609" s="6"/>
      <c r="V609" s="6"/>
      <c r="W609" s="6"/>
      <c r="X609" s="6"/>
      <c r="Y609" s="6"/>
      <c r="Z609" s="6"/>
      <c r="AA609" s="6"/>
      <c r="AB609" s="6"/>
      <c r="AC609" s="6"/>
      <c r="AD609" s="6"/>
    </row>
    <row r="610" spans="1:30" ht="15" customHeight="1">
      <c r="A610" s="232"/>
      <c r="B610" s="14"/>
      <c r="C610" s="213" t="s">
        <v>5052</v>
      </c>
      <c r="D610" s="469" t="str">
        <f>IF(CNGE_2025_M1_Secc12_Sub1!D64="","",CNGE_2025_M1_Secc12_Sub1!D64)</f>
        <v/>
      </c>
      <c r="E610" s="326"/>
      <c r="F610" s="326"/>
      <c r="G610" s="326"/>
      <c r="H610" s="326"/>
      <c r="I610" s="326"/>
      <c r="J610" s="326"/>
      <c r="K610" s="326"/>
      <c r="L610" s="327"/>
      <c r="M610" s="6"/>
      <c r="N610" s="6"/>
      <c r="O610" s="6"/>
      <c r="P610" s="6"/>
      <c r="Q610" s="6"/>
      <c r="R610" s="6"/>
      <c r="S610" s="6"/>
      <c r="T610" s="6"/>
      <c r="U610" s="6"/>
      <c r="V610" s="6"/>
      <c r="W610" s="6"/>
      <c r="X610" s="6"/>
      <c r="Y610" s="6"/>
      <c r="Z610" s="6"/>
      <c r="AA610" s="6"/>
      <c r="AB610" s="6"/>
      <c r="AC610" s="6"/>
      <c r="AD610" s="6"/>
    </row>
    <row r="611" spans="1:30" ht="15" customHeight="1">
      <c r="A611" s="232"/>
      <c r="B611" s="14"/>
      <c r="C611" s="213" t="s">
        <v>5082</v>
      </c>
      <c r="D611" s="469" t="str">
        <f>IF(CNGE_2025_M1_Secc12_Sub1!D65="","",CNGE_2025_M1_Secc12_Sub1!D65)</f>
        <v/>
      </c>
      <c r="E611" s="326"/>
      <c r="F611" s="326"/>
      <c r="G611" s="326"/>
      <c r="H611" s="326"/>
      <c r="I611" s="326"/>
      <c r="J611" s="326"/>
      <c r="K611" s="326"/>
      <c r="L611" s="327"/>
      <c r="M611" s="6"/>
      <c r="N611" s="6"/>
      <c r="O611" s="6"/>
      <c r="P611" s="6"/>
      <c r="Q611" s="6"/>
      <c r="R611" s="6"/>
      <c r="S611" s="6"/>
      <c r="T611" s="6"/>
      <c r="U611" s="6"/>
      <c r="V611" s="6"/>
      <c r="W611" s="6"/>
      <c r="X611" s="6"/>
      <c r="Y611" s="6"/>
      <c r="Z611" s="6"/>
      <c r="AA611" s="6"/>
      <c r="AB611" s="6"/>
      <c r="AC611" s="6"/>
      <c r="AD611" s="6"/>
    </row>
    <row r="612" spans="1:30" ht="15" customHeight="1">
      <c r="A612" s="232"/>
      <c r="B612" s="14"/>
      <c r="C612" s="213" t="s">
        <v>5083</v>
      </c>
      <c r="D612" s="469" t="str">
        <f>IF(CNGE_2025_M1_Secc12_Sub1!D66="","",CNGE_2025_M1_Secc12_Sub1!D66)</f>
        <v/>
      </c>
      <c r="E612" s="326"/>
      <c r="F612" s="326"/>
      <c r="G612" s="326"/>
      <c r="H612" s="326"/>
      <c r="I612" s="326"/>
      <c r="J612" s="326"/>
      <c r="K612" s="326"/>
      <c r="L612" s="327"/>
      <c r="M612" s="6"/>
      <c r="N612" s="6"/>
      <c r="O612" s="6"/>
      <c r="P612" s="6"/>
      <c r="Q612" s="6"/>
      <c r="R612" s="6"/>
      <c r="S612" s="6"/>
      <c r="T612" s="6"/>
      <c r="U612" s="6"/>
      <c r="V612" s="6"/>
      <c r="W612" s="6"/>
      <c r="X612" s="6"/>
      <c r="Y612" s="6"/>
      <c r="Z612" s="6"/>
      <c r="AA612" s="6"/>
      <c r="AB612" s="6"/>
      <c r="AC612" s="6"/>
      <c r="AD612" s="6"/>
    </row>
    <row r="613" spans="1:30" ht="15" customHeight="1">
      <c r="A613" s="232"/>
      <c r="B613" s="14"/>
      <c r="C613" s="213" t="s">
        <v>5084</v>
      </c>
      <c r="D613" s="469" t="str">
        <f>IF(CNGE_2025_M1_Secc12_Sub1!D67="","",CNGE_2025_M1_Secc12_Sub1!D67)</f>
        <v/>
      </c>
      <c r="E613" s="326"/>
      <c r="F613" s="326"/>
      <c r="G613" s="326"/>
      <c r="H613" s="326"/>
      <c r="I613" s="326"/>
      <c r="J613" s="326"/>
      <c r="K613" s="326"/>
      <c r="L613" s="327"/>
      <c r="M613" s="6"/>
      <c r="N613" s="6"/>
      <c r="O613" s="6"/>
      <c r="P613" s="6"/>
      <c r="Q613" s="6"/>
      <c r="R613" s="6"/>
      <c r="S613" s="6"/>
      <c r="T613" s="6"/>
      <c r="U613" s="6"/>
      <c r="V613" s="6"/>
      <c r="W613" s="6"/>
      <c r="X613" s="6"/>
      <c r="Y613" s="6"/>
      <c r="Z613" s="6"/>
      <c r="AA613" s="6"/>
      <c r="AB613" s="6"/>
      <c r="AC613" s="6"/>
      <c r="AD613" s="6"/>
    </row>
    <row r="614" spans="1:30" ht="15" customHeight="1">
      <c r="A614" s="232"/>
      <c r="B614" s="14"/>
      <c r="C614" s="213" t="s">
        <v>5085</v>
      </c>
      <c r="D614" s="469" t="str">
        <f>IF(CNGE_2025_M1_Secc12_Sub1!D68="","",CNGE_2025_M1_Secc12_Sub1!D68)</f>
        <v/>
      </c>
      <c r="E614" s="326"/>
      <c r="F614" s="326"/>
      <c r="G614" s="326"/>
      <c r="H614" s="326"/>
      <c r="I614" s="326"/>
      <c r="J614" s="326"/>
      <c r="K614" s="326"/>
      <c r="L614" s="327"/>
      <c r="M614" s="6"/>
      <c r="N614" s="6"/>
      <c r="O614" s="6"/>
      <c r="P614" s="6"/>
      <c r="Q614" s="6"/>
      <c r="R614" s="6"/>
      <c r="S614" s="6"/>
      <c r="T614" s="6"/>
      <c r="U614" s="6"/>
      <c r="V614" s="6"/>
      <c r="W614" s="6"/>
      <c r="X614" s="6"/>
      <c r="Y614" s="6"/>
      <c r="Z614" s="6"/>
      <c r="AA614" s="6"/>
      <c r="AB614" s="6"/>
      <c r="AC614" s="6"/>
      <c r="AD614" s="6"/>
    </row>
    <row r="615" spans="1:30" ht="15" customHeight="1">
      <c r="A615" s="232"/>
      <c r="B615" s="14"/>
      <c r="C615" s="213" t="s">
        <v>5086</v>
      </c>
      <c r="D615" s="469" t="str">
        <f>IF(CNGE_2025_M1_Secc12_Sub1!D69="","",CNGE_2025_M1_Secc12_Sub1!D69)</f>
        <v/>
      </c>
      <c r="E615" s="326"/>
      <c r="F615" s="326"/>
      <c r="G615" s="326"/>
      <c r="H615" s="326"/>
      <c r="I615" s="326"/>
      <c r="J615" s="326"/>
      <c r="K615" s="326"/>
      <c r="L615" s="327"/>
      <c r="M615" s="6"/>
      <c r="N615" s="6"/>
      <c r="O615" s="6"/>
      <c r="P615" s="6"/>
      <c r="Q615" s="6"/>
      <c r="R615" s="6"/>
      <c r="S615" s="6"/>
      <c r="T615" s="6"/>
      <c r="U615" s="6"/>
      <c r="V615" s="6"/>
      <c r="W615" s="6"/>
      <c r="X615" s="6"/>
      <c r="Y615" s="6"/>
      <c r="Z615" s="6"/>
      <c r="AA615" s="6"/>
      <c r="AB615" s="6"/>
      <c r="AC615" s="6"/>
      <c r="AD615" s="6"/>
    </row>
    <row r="616" spans="1:30" ht="15" customHeight="1">
      <c r="A616" s="232"/>
      <c r="B616" s="14"/>
      <c r="C616" s="213" t="s">
        <v>5087</v>
      </c>
      <c r="D616" s="469" t="str">
        <f>IF(CNGE_2025_M1_Secc12_Sub1!D70="","",CNGE_2025_M1_Secc12_Sub1!D70)</f>
        <v/>
      </c>
      <c r="E616" s="326"/>
      <c r="F616" s="326"/>
      <c r="G616" s="326"/>
      <c r="H616" s="326"/>
      <c r="I616" s="326"/>
      <c r="J616" s="326"/>
      <c r="K616" s="326"/>
      <c r="L616" s="327"/>
      <c r="M616" s="6"/>
      <c r="N616" s="6"/>
      <c r="O616" s="6"/>
      <c r="P616" s="6"/>
      <c r="Q616" s="6"/>
      <c r="R616" s="6"/>
      <c r="S616" s="6"/>
      <c r="T616" s="6"/>
      <c r="U616" s="6"/>
      <c r="V616" s="6"/>
      <c r="W616" s="6"/>
      <c r="X616" s="6"/>
      <c r="Y616" s="6"/>
      <c r="Z616" s="6"/>
      <c r="AA616" s="6"/>
      <c r="AB616" s="6"/>
      <c r="AC616" s="6"/>
      <c r="AD616" s="6"/>
    </row>
    <row r="617" spans="1:30" ht="15" customHeight="1">
      <c r="A617" s="232"/>
      <c r="B617" s="14"/>
      <c r="C617" s="213" t="s">
        <v>5088</v>
      </c>
      <c r="D617" s="469" t="str">
        <f>IF(CNGE_2025_M1_Secc12_Sub1!D71="","",CNGE_2025_M1_Secc12_Sub1!D71)</f>
        <v/>
      </c>
      <c r="E617" s="326"/>
      <c r="F617" s="326"/>
      <c r="G617" s="326"/>
      <c r="H617" s="326"/>
      <c r="I617" s="326"/>
      <c r="J617" s="326"/>
      <c r="K617" s="326"/>
      <c r="L617" s="327"/>
      <c r="M617" s="6"/>
      <c r="N617" s="6"/>
      <c r="O617" s="6"/>
      <c r="P617" s="6"/>
      <c r="Q617" s="6"/>
      <c r="R617" s="6"/>
      <c r="S617" s="6"/>
      <c r="T617" s="6"/>
      <c r="U617" s="6"/>
      <c r="V617" s="6"/>
      <c r="W617" s="6"/>
      <c r="X617" s="6"/>
      <c r="Y617" s="6"/>
      <c r="Z617" s="6"/>
      <c r="AA617" s="6"/>
      <c r="AB617" s="6"/>
      <c r="AC617" s="6"/>
      <c r="AD617" s="6"/>
    </row>
    <row r="618" spans="1:30" ht="15" customHeight="1">
      <c r="A618" s="232"/>
      <c r="B618" s="14"/>
      <c r="C618" s="213" t="s">
        <v>5089</v>
      </c>
      <c r="D618" s="469" t="str">
        <f>IF(CNGE_2025_M1_Secc12_Sub1!D72="","",CNGE_2025_M1_Secc12_Sub1!D72)</f>
        <v/>
      </c>
      <c r="E618" s="326"/>
      <c r="F618" s="326"/>
      <c r="G618" s="326"/>
      <c r="H618" s="326"/>
      <c r="I618" s="326"/>
      <c r="J618" s="326"/>
      <c r="K618" s="326"/>
      <c r="L618" s="327"/>
      <c r="M618" s="6"/>
      <c r="N618" s="6"/>
      <c r="O618" s="6"/>
      <c r="P618" s="6"/>
      <c r="Q618" s="6"/>
      <c r="R618" s="6"/>
      <c r="S618" s="6"/>
      <c r="T618" s="6"/>
      <c r="U618" s="6"/>
      <c r="V618" s="6"/>
      <c r="W618" s="6"/>
      <c r="X618" s="6"/>
      <c r="Y618" s="6"/>
      <c r="Z618" s="6"/>
      <c r="AA618" s="6"/>
      <c r="AB618" s="6"/>
      <c r="AC618" s="6"/>
      <c r="AD618" s="6"/>
    </row>
    <row r="619" spans="1:30" ht="15" customHeight="1">
      <c r="A619" s="232"/>
      <c r="B619" s="14"/>
      <c r="C619" s="213" t="s">
        <v>5090</v>
      </c>
      <c r="D619" s="469" t="str">
        <f>IF(CNGE_2025_M1_Secc12_Sub1!D73="","",CNGE_2025_M1_Secc12_Sub1!D73)</f>
        <v/>
      </c>
      <c r="E619" s="326"/>
      <c r="F619" s="326"/>
      <c r="G619" s="326"/>
      <c r="H619" s="326"/>
      <c r="I619" s="326"/>
      <c r="J619" s="326"/>
      <c r="K619" s="326"/>
      <c r="L619" s="327"/>
      <c r="M619" s="6"/>
      <c r="N619" s="6"/>
      <c r="O619" s="6"/>
      <c r="P619" s="6"/>
      <c r="Q619" s="6"/>
      <c r="R619" s="6"/>
      <c r="S619" s="6"/>
      <c r="T619" s="6"/>
      <c r="U619" s="6"/>
      <c r="V619" s="6"/>
      <c r="W619" s="6"/>
      <c r="X619" s="6"/>
      <c r="Y619" s="6"/>
      <c r="Z619" s="6"/>
      <c r="AA619" s="6"/>
      <c r="AB619" s="6"/>
      <c r="AC619" s="6"/>
      <c r="AD619" s="6"/>
    </row>
    <row r="620" spans="1:30" ht="15" customHeight="1">
      <c r="A620" s="232"/>
      <c r="B620" s="14"/>
      <c r="C620" s="213" t="s">
        <v>5091</v>
      </c>
      <c r="D620" s="469" t="str">
        <f>IF(CNGE_2025_M1_Secc12_Sub1!D74="","",CNGE_2025_M1_Secc12_Sub1!D74)</f>
        <v/>
      </c>
      <c r="E620" s="326"/>
      <c r="F620" s="326"/>
      <c r="G620" s="326"/>
      <c r="H620" s="326"/>
      <c r="I620" s="326"/>
      <c r="J620" s="326"/>
      <c r="K620" s="326"/>
      <c r="L620" s="327"/>
      <c r="M620" s="6"/>
      <c r="N620" s="6"/>
      <c r="O620" s="6"/>
      <c r="P620" s="6"/>
      <c r="Q620" s="6"/>
      <c r="R620" s="6"/>
      <c r="S620" s="6"/>
      <c r="T620" s="6"/>
      <c r="U620" s="6"/>
      <c r="V620" s="6"/>
      <c r="W620" s="6"/>
      <c r="X620" s="6"/>
      <c r="Y620" s="6"/>
      <c r="Z620" s="6"/>
      <c r="AA620" s="6"/>
      <c r="AB620" s="6"/>
      <c r="AC620" s="6"/>
      <c r="AD620" s="6"/>
    </row>
    <row r="621" spans="1:30" ht="15" customHeight="1">
      <c r="A621" s="232"/>
      <c r="B621" s="14"/>
      <c r="C621" s="213" t="s">
        <v>5092</v>
      </c>
      <c r="D621" s="469" t="str">
        <f>IF(CNGE_2025_M1_Secc12_Sub1!D75="","",CNGE_2025_M1_Secc12_Sub1!D75)</f>
        <v/>
      </c>
      <c r="E621" s="326"/>
      <c r="F621" s="326"/>
      <c r="G621" s="326"/>
      <c r="H621" s="326"/>
      <c r="I621" s="326"/>
      <c r="J621" s="326"/>
      <c r="K621" s="326"/>
      <c r="L621" s="327"/>
      <c r="M621" s="6"/>
      <c r="N621" s="6"/>
      <c r="O621" s="6"/>
      <c r="P621" s="6"/>
      <c r="Q621" s="6"/>
      <c r="R621" s="6"/>
      <c r="S621" s="6"/>
      <c r="T621" s="6"/>
      <c r="U621" s="6"/>
      <c r="V621" s="6"/>
      <c r="W621" s="6"/>
      <c r="X621" s="6"/>
      <c r="Y621" s="6"/>
      <c r="Z621" s="6"/>
      <c r="AA621" s="6"/>
      <c r="AB621" s="6"/>
      <c r="AC621" s="6"/>
      <c r="AD621" s="6"/>
    </row>
    <row r="622" spans="1:30" ht="15" customHeight="1">
      <c r="A622" s="232"/>
      <c r="B622" s="14"/>
      <c r="C622" s="213" t="s">
        <v>5093</v>
      </c>
      <c r="D622" s="469" t="str">
        <f>IF(CNGE_2025_M1_Secc12_Sub1!D76="","",CNGE_2025_M1_Secc12_Sub1!D76)</f>
        <v/>
      </c>
      <c r="E622" s="326"/>
      <c r="F622" s="326"/>
      <c r="G622" s="326"/>
      <c r="H622" s="326"/>
      <c r="I622" s="326"/>
      <c r="J622" s="326"/>
      <c r="K622" s="326"/>
      <c r="L622" s="327"/>
      <c r="M622" s="6"/>
      <c r="N622" s="6"/>
      <c r="O622" s="6"/>
      <c r="P622" s="6"/>
      <c r="Q622" s="6"/>
      <c r="R622" s="6"/>
      <c r="S622" s="6"/>
      <c r="T622" s="6"/>
      <c r="U622" s="6"/>
      <c r="V622" s="6"/>
      <c r="W622" s="6"/>
      <c r="X622" s="6"/>
      <c r="Y622" s="6"/>
      <c r="Z622" s="6"/>
      <c r="AA622" s="6"/>
      <c r="AB622" s="6"/>
      <c r="AC622" s="6"/>
      <c r="AD622" s="6"/>
    </row>
    <row r="623" spans="1:30" ht="15" customHeight="1">
      <c r="A623" s="232"/>
      <c r="B623" s="14"/>
      <c r="C623" s="213" t="s">
        <v>5094</v>
      </c>
      <c r="D623" s="469" t="str">
        <f>IF(CNGE_2025_M1_Secc12_Sub1!D77="","",CNGE_2025_M1_Secc12_Sub1!D77)</f>
        <v/>
      </c>
      <c r="E623" s="326"/>
      <c r="F623" s="326"/>
      <c r="G623" s="326"/>
      <c r="H623" s="326"/>
      <c r="I623" s="326"/>
      <c r="J623" s="326"/>
      <c r="K623" s="326"/>
      <c r="L623" s="327"/>
      <c r="M623" s="6"/>
      <c r="N623" s="6"/>
      <c r="O623" s="6"/>
      <c r="P623" s="6"/>
      <c r="Q623" s="6"/>
      <c r="R623" s="6"/>
      <c r="S623" s="6"/>
      <c r="T623" s="6"/>
      <c r="U623" s="6"/>
      <c r="V623" s="6"/>
      <c r="W623" s="6"/>
      <c r="X623" s="6"/>
      <c r="Y623" s="6"/>
      <c r="Z623" s="6"/>
      <c r="AA623" s="6"/>
      <c r="AB623" s="6"/>
      <c r="AC623" s="6"/>
      <c r="AD623" s="6"/>
    </row>
    <row r="624" spans="1:30" ht="15" customHeight="1">
      <c r="A624" s="232"/>
      <c r="B624" s="14"/>
      <c r="C624" s="213" t="s">
        <v>5095</v>
      </c>
      <c r="D624" s="469" t="str">
        <f>IF(CNGE_2025_M1_Secc12_Sub1!D78="","",CNGE_2025_M1_Secc12_Sub1!D78)</f>
        <v/>
      </c>
      <c r="E624" s="326"/>
      <c r="F624" s="326"/>
      <c r="G624" s="326"/>
      <c r="H624" s="326"/>
      <c r="I624" s="326"/>
      <c r="J624" s="326"/>
      <c r="K624" s="326"/>
      <c r="L624" s="327"/>
      <c r="M624" s="6"/>
      <c r="N624" s="6"/>
      <c r="O624" s="6"/>
      <c r="P624" s="6"/>
      <c r="Q624" s="6"/>
      <c r="R624" s="6"/>
      <c r="S624" s="6"/>
      <c r="T624" s="6"/>
      <c r="U624" s="6"/>
      <c r="V624" s="6"/>
      <c r="W624" s="6"/>
      <c r="X624" s="6"/>
      <c r="Y624" s="6"/>
      <c r="Z624" s="6"/>
      <c r="AA624" s="6"/>
      <c r="AB624" s="6"/>
      <c r="AC624" s="6"/>
      <c r="AD624" s="6"/>
    </row>
    <row r="625" spans="1:30" ht="15" customHeight="1">
      <c r="A625" s="232"/>
      <c r="B625" s="14"/>
      <c r="C625" s="213" t="s">
        <v>5096</v>
      </c>
      <c r="D625" s="469" t="str">
        <f>IF(CNGE_2025_M1_Secc12_Sub1!D79="","",CNGE_2025_M1_Secc12_Sub1!D79)</f>
        <v/>
      </c>
      <c r="E625" s="326"/>
      <c r="F625" s="326"/>
      <c r="G625" s="326"/>
      <c r="H625" s="326"/>
      <c r="I625" s="326"/>
      <c r="J625" s="326"/>
      <c r="K625" s="326"/>
      <c r="L625" s="327"/>
      <c r="M625" s="6"/>
      <c r="N625" s="6"/>
      <c r="O625" s="6"/>
      <c r="P625" s="6"/>
      <c r="Q625" s="6"/>
      <c r="R625" s="6"/>
      <c r="S625" s="6"/>
      <c r="T625" s="6"/>
      <c r="U625" s="6"/>
      <c r="V625" s="6"/>
      <c r="W625" s="6"/>
      <c r="X625" s="6"/>
      <c r="Y625" s="6"/>
      <c r="Z625" s="6"/>
      <c r="AA625" s="6"/>
      <c r="AB625" s="6"/>
      <c r="AC625" s="6"/>
      <c r="AD625" s="6"/>
    </row>
    <row r="626" spans="1:30" ht="15" customHeight="1">
      <c r="A626" s="232"/>
      <c r="B626" s="14"/>
      <c r="C626" s="213" t="s">
        <v>5097</v>
      </c>
      <c r="D626" s="469" t="str">
        <f>IF(CNGE_2025_M1_Secc12_Sub1!D80="","",CNGE_2025_M1_Secc12_Sub1!D80)</f>
        <v/>
      </c>
      <c r="E626" s="326"/>
      <c r="F626" s="326"/>
      <c r="G626" s="326"/>
      <c r="H626" s="326"/>
      <c r="I626" s="326"/>
      <c r="J626" s="326"/>
      <c r="K626" s="326"/>
      <c r="L626" s="327"/>
      <c r="M626" s="6"/>
      <c r="N626" s="6"/>
      <c r="O626" s="6"/>
      <c r="P626" s="6"/>
      <c r="Q626" s="6"/>
      <c r="R626" s="6"/>
      <c r="S626" s="6"/>
      <c r="T626" s="6"/>
      <c r="U626" s="6"/>
      <c r="V626" s="6"/>
      <c r="W626" s="6"/>
      <c r="X626" s="6"/>
      <c r="Y626" s="6"/>
      <c r="Z626" s="6"/>
      <c r="AA626" s="6"/>
      <c r="AB626" s="6"/>
      <c r="AC626" s="6"/>
      <c r="AD626" s="6"/>
    </row>
    <row r="627" spans="1:30" ht="15" customHeight="1">
      <c r="A627" s="232"/>
      <c r="B627" s="14"/>
      <c r="C627" s="213" t="s">
        <v>5098</v>
      </c>
      <c r="D627" s="469" t="str">
        <f>IF(CNGE_2025_M1_Secc12_Sub1!D81="","",CNGE_2025_M1_Secc12_Sub1!D81)</f>
        <v/>
      </c>
      <c r="E627" s="326"/>
      <c r="F627" s="326"/>
      <c r="G627" s="326"/>
      <c r="H627" s="326"/>
      <c r="I627" s="326"/>
      <c r="J627" s="326"/>
      <c r="K627" s="326"/>
      <c r="L627" s="327"/>
      <c r="M627" s="6"/>
      <c r="N627" s="6"/>
      <c r="O627" s="6"/>
      <c r="P627" s="6"/>
      <c r="Q627" s="6"/>
      <c r="R627" s="6"/>
      <c r="S627" s="6"/>
      <c r="T627" s="6"/>
      <c r="U627" s="6"/>
      <c r="V627" s="6"/>
      <c r="W627" s="6"/>
      <c r="X627" s="6"/>
      <c r="Y627" s="6"/>
      <c r="Z627" s="6"/>
      <c r="AA627" s="6"/>
      <c r="AB627" s="6"/>
      <c r="AC627" s="6"/>
      <c r="AD627" s="6"/>
    </row>
    <row r="628" spans="1:30" ht="15" customHeight="1">
      <c r="A628" s="232"/>
      <c r="B628" s="14"/>
      <c r="C628" s="213" t="s">
        <v>5099</v>
      </c>
      <c r="D628" s="469" t="str">
        <f>IF(CNGE_2025_M1_Secc12_Sub1!D82="","",CNGE_2025_M1_Secc12_Sub1!D82)</f>
        <v/>
      </c>
      <c r="E628" s="326"/>
      <c r="F628" s="326"/>
      <c r="G628" s="326"/>
      <c r="H628" s="326"/>
      <c r="I628" s="326"/>
      <c r="J628" s="326"/>
      <c r="K628" s="326"/>
      <c r="L628" s="327"/>
      <c r="M628" s="6"/>
      <c r="N628" s="6"/>
      <c r="O628" s="6"/>
      <c r="P628" s="6"/>
      <c r="Q628" s="6"/>
      <c r="R628" s="6"/>
      <c r="S628" s="6"/>
      <c r="T628" s="6"/>
      <c r="U628" s="6"/>
      <c r="V628" s="6"/>
      <c r="W628" s="6"/>
      <c r="X628" s="6"/>
      <c r="Y628" s="6"/>
      <c r="Z628" s="6"/>
      <c r="AA628" s="6"/>
      <c r="AB628" s="6"/>
      <c r="AC628" s="6"/>
      <c r="AD628" s="6"/>
    </row>
    <row r="629" spans="1:30" ht="15" customHeight="1">
      <c r="A629" s="232"/>
      <c r="B629" s="14"/>
      <c r="C629" s="229" t="s">
        <v>5100</v>
      </c>
      <c r="D629" s="469" t="str">
        <f>IF(CNGE_2025_M1_Secc12_Sub1!D83="","",CNGE_2025_M1_Secc12_Sub1!D83)</f>
        <v/>
      </c>
      <c r="E629" s="326"/>
      <c r="F629" s="326"/>
      <c r="G629" s="326"/>
      <c r="H629" s="326"/>
      <c r="I629" s="326"/>
      <c r="J629" s="326"/>
      <c r="K629" s="326"/>
      <c r="L629" s="327"/>
      <c r="M629" s="6"/>
      <c r="N629" s="6"/>
      <c r="O629" s="6"/>
      <c r="P629" s="6"/>
      <c r="Q629" s="6"/>
      <c r="R629" s="6"/>
      <c r="S629" s="6"/>
      <c r="T629" s="6"/>
      <c r="U629" s="6"/>
      <c r="V629" s="6"/>
      <c r="W629" s="6"/>
      <c r="X629" s="6"/>
      <c r="Y629" s="6"/>
      <c r="Z629" s="6"/>
      <c r="AA629" s="6"/>
      <c r="AB629" s="6"/>
      <c r="AC629" s="6"/>
      <c r="AD629" s="6"/>
    </row>
    <row r="630" spans="1:30" ht="15" customHeight="1">
      <c r="A630" s="232"/>
      <c r="B630" s="14"/>
      <c r="C630" s="229" t="s">
        <v>5101</v>
      </c>
      <c r="D630" s="469" t="str">
        <f>IF(CNGE_2025_M1_Secc12_Sub1!D84="","",CNGE_2025_M1_Secc12_Sub1!D84)</f>
        <v/>
      </c>
      <c r="E630" s="326"/>
      <c r="F630" s="326"/>
      <c r="G630" s="326"/>
      <c r="H630" s="326"/>
      <c r="I630" s="326"/>
      <c r="J630" s="326"/>
      <c r="K630" s="326"/>
      <c r="L630" s="327"/>
      <c r="M630" s="6"/>
      <c r="N630" s="6"/>
      <c r="O630" s="6"/>
      <c r="P630" s="6"/>
      <c r="Q630" s="6"/>
      <c r="R630" s="6"/>
      <c r="S630" s="6"/>
      <c r="T630" s="6"/>
      <c r="U630" s="6"/>
      <c r="V630" s="6"/>
      <c r="W630" s="6"/>
      <c r="X630" s="6"/>
      <c r="Y630" s="6"/>
      <c r="Z630" s="6"/>
      <c r="AA630" s="6"/>
      <c r="AB630" s="6"/>
      <c r="AC630" s="6"/>
      <c r="AD630" s="6"/>
    </row>
    <row r="631" spans="1:30" ht="15" customHeight="1">
      <c r="A631" s="232"/>
      <c r="B631" s="14"/>
      <c r="C631" s="229" t="s">
        <v>5102</v>
      </c>
      <c r="D631" s="469" t="str">
        <f>IF(CNGE_2025_M1_Secc12_Sub1!D85="","",CNGE_2025_M1_Secc12_Sub1!D85)</f>
        <v/>
      </c>
      <c r="E631" s="326"/>
      <c r="F631" s="326"/>
      <c r="G631" s="326"/>
      <c r="H631" s="326"/>
      <c r="I631" s="326"/>
      <c r="J631" s="326"/>
      <c r="K631" s="326"/>
      <c r="L631" s="327"/>
      <c r="M631" s="6"/>
      <c r="N631" s="6"/>
      <c r="O631" s="6"/>
      <c r="P631" s="6"/>
      <c r="Q631" s="6"/>
      <c r="R631" s="6"/>
      <c r="S631" s="6"/>
      <c r="T631" s="6"/>
      <c r="U631" s="6"/>
      <c r="V631" s="6"/>
      <c r="W631" s="6"/>
      <c r="X631" s="6"/>
      <c r="Y631" s="6"/>
      <c r="Z631" s="6"/>
      <c r="AA631" s="6"/>
      <c r="AB631" s="6"/>
      <c r="AC631" s="6"/>
      <c r="AD631" s="6"/>
    </row>
    <row r="632" spans="1:30" ht="15" customHeight="1">
      <c r="A632" s="232"/>
      <c r="B632" s="14"/>
      <c r="C632" s="229" t="s">
        <v>5103</v>
      </c>
      <c r="D632" s="469" t="str">
        <f>IF(CNGE_2025_M1_Secc12_Sub1!D86="","",CNGE_2025_M1_Secc12_Sub1!D86)</f>
        <v/>
      </c>
      <c r="E632" s="326"/>
      <c r="F632" s="326"/>
      <c r="G632" s="326"/>
      <c r="H632" s="326"/>
      <c r="I632" s="326"/>
      <c r="J632" s="326"/>
      <c r="K632" s="326"/>
      <c r="L632" s="327"/>
      <c r="M632" s="6"/>
      <c r="N632" s="6"/>
      <c r="O632" s="6"/>
      <c r="P632" s="6"/>
      <c r="Q632" s="6"/>
      <c r="R632" s="6"/>
      <c r="S632" s="6"/>
      <c r="T632" s="6"/>
      <c r="U632" s="6"/>
      <c r="V632" s="6"/>
      <c r="W632" s="6"/>
      <c r="X632" s="6"/>
      <c r="Y632" s="6"/>
      <c r="Z632" s="6"/>
      <c r="AA632" s="6"/>
      <c r="AB632" s="6"/>
      <c r="AC632" s="6"/>
      <c r="AD632" s="6"/>
    </row>
    <row r="633" spans="1:30" ht="15" customHeight="1">
      <c r="A633" s="232"/>
      <c r="B633" s="14"/>
      <c r="C633" s="229" t="s">
        <v>5104</v>
      </c>
      <c r="D633" s="469" t="str">
        <f>IF(CNGE_2025_M1_Secc12_Sub1!D87="","",CNGE_2025_M1_Secc12_Sub1!D87)</f>
        <v/>
      </c>
      <c r="E633" s="326"/>
      <c r="F633" s="326"/>
      <c r="G633" s="326"/>
      <c r="H633" s="326"/>
      <c r="I633" s="326"/>
      <c r="J633" s="326"/>
      <c r="K633" s="326"/>
      <c r="L633" s="327"/>
      <c r="M633" s="6"/>
      <c r="N633" s="6"/>
      <c r="O633" s="6"/>
      <c r="P633" s="6"/>
      <c r="Q633" s="6"/>
      <c r="R633" s="6"/>
      <c r="S633" s="6"/>
      <c r="T633" s="6"/>
      <c r="U633" s="6"/>
      <c r="V633" s="6"/>
      <c r="W633" s="6"/>
      <c r="X633" s="6"/>
      <c r="Y633" s="6"/>
      <c r="Z633" s="6"/>
      <c r="AA633" s="6"/>
      <c r="AB633" s="6"/>
      <c r="AC633" s="6"/>
      <c r="AD633" s="6"/>
    </row>
    <row r="634" spans="1:30" ht="15" customHeight="1">
      <c r="A634" s="232"/>
      <c r="B634" s="14"/>
      <c r="C634" s="229" t="s">
        <v>5105</v>
      </c>
      <c r="D634" s="469" t="str">
        <f>IF(CNGE_2025_M1_Secc12_Sub1!D88="","",CNGE_2025_M1_Secc12_Sub1!D88)</f>
        <v/>
      </c>
      <c r="E634" s="326"/>
      <c r="F634" s="326"/>
      <c r="G634" s="326"/>
      <c r="H634" s="326"/>
      <c r="I634" s="326"/>
      <c r="J634" s="326"/>
      <c r="K634" s="326"/>
      <c r="L634" s="327"/>
      <c r="M634" s="6"/>
      <c r="N634" s="6"/>
      <c r="O634" s="6"/>
      <c r="P634" s="6"/>
      <c r="Q634" s="6"/>
      <c r="R634" s="6"/>
      <c r="S634" s="6"/>
      <c r="T634" s="6"/>
      <c r="U634" s="6"/>
      <c r="V634" s="6"/>
      <c r="W634" s="6"/>
      <c r="X634" s="6"/>
      <c r="Y634" s="6"/>
      <c r="Z634" s="6"/>
      <c r="AA634" s="6"/>
      <c r="AB634" s="6"/>
      <c r="AC634" s="6"/>
      <c r="AD634" s="6"/>
    </row>
    <row r="635" spans="1:30" ht="15" customHeight="1">
      <c r="A635" s="232"/>
      <c r="B635" s="14"/>
      <c r="C635" s="229" t="s">
        <v>5106</v>
      </c>
      <c r="D635" s="469" t="str">
        <f>IF(CNGE_2025_M1_Secc12_Sub1!D89="","",CNGE_2025_M1_Secc12_Sub1!D89)</f>
        <v/>
      </c>
      <c r="E635" s="326"/>
      <c r="F635" s="326"/>
      <c r="G635" s="326"/>
      <c r="H635" s="326"/>
      <c r="I635" s="326"/>
      <c r="J635" s="326"/>
      <c r="K635" s="326"/>
      <c r="L635" s="327"/>
      <c r="M635" s="6"/>
      <c r="N635" s="6"/>
      <c r="O635" s="6"/>
      <c r="P635" s="6"/>
      <c r="Q635" s="6"/>
      <c r="R635" s="6"/>
      <c r="S635" s="6"/>
      <c r="T635" s="6"/>
      <c r="U635" s="6"/>
      <c r="V635" s="6"/>
      <c r="W635" s="6"/>
      <c r="X635" s="6"/>
      <c r="Y635" s="6"/>
      <c r="Z635" s="6"/>
      <c r="AA635" s="6"/>
      <c r="AB635" s="6"/>
      <c r="AC635" s="6"/>
      <c r="AD635" s="6"/>
    </row>
    <row r="636" spans="1:30" ht="15" customHeight="1">
      <c r="A636" s="232"/>
      <c r="B636" s="14"/>
      <c r="C636" s="229" t="s">
        <v>5107</v>
      </c>
      <c r="D636" s="469" t="str">
        <f>IF(CNGE_2025_M1_Secc12_Sub1!D90="","",CNGE_2025_M1_Secc12_Sub1!D90)</f>
        <v/>
      </c>
      <c r="E636" s="326"/>
      <c r="F636" s="326"/>
      <c r="G636" s="326"/>
      <c r="H636" s="326"/>
      <c r="I636" s="326"/>
      <c r="J636" s="326"/>
      <c r="K636" s="326"/>
      <c r="L636" s="327"/>
      <c r="M636" s="6"/>
      <c r="N636" s="6"/>
      <c r="O636" s="6"/>
      <c r="P636" s="6"/>
      <c r="Q636" s="6"/>
      <c r="R636" s="6"/>
      <c r="S636" s="6"/>
      <c r="T636" s="6"/>
      <c r="U636" s="6"/>
      <c r="V636" s="6"/>
      <c r="W636" s="6"/>
      <c r="X636" s="6"/>
      <c r="Y636" s="6"/>
      <c r="Z636" s="6"/>
      <c r="AA636" s="6"/>
      <c r="AB636" s="6"/>
      <c r="AC636" s="6"/>
      <c r="AD636" s="6"/>
    </row>
    <row r="637" spans="1:30" ht="15" customHeight="1">
      <c r="A637" s="232"/>
      <c r="B637" s="14"/>
      <c r="C637" s="229" t="s">
        <v>5108</v>
      </c>
      <c r="D637" s="469" t="str">
        <f>IF(CNGE_2025_M1_Secc12_Sub1!D91="","",CNGE_2025_M1_Secc12_Sub1!D91)</f>
        <v/>
      </c>
      <c r="E637" s="326"/>
      <c r="F637" s="326"/>
      <c r="G637" s="326"/>
      <c r="H637" s="326"/>
      <c r="I637" s="326"/>
      <c r="J637" s="326"/>
      <c r="K637" s="326"/>
      <c r="L637" s="327"/>
      <c r="M637" s="6"/>
      <c r="N637" s="6"/>
      <c r="O637" s="6"/>
      <c r="P637" s="6"/>
      <c r="Q637" s="6"/>
      <c r="R637" s="6"/>
      <c r="S637" s="6"/>
      <c r="T637" s="6"/>
      <c r="U637" s="6"/>
      <c r="V637" s="6"/>
      <c r="W637" s="6"/>
      <c r="X637" s="6"/>
      <c r="Y637" s="6"/>
      <c r="Z637" s="6"/>
      <c r="AA637" s="6"/>
      <c r="AB637" s="6"/>
      <c r="AC637" s="6"/>
      <c r="AD637" s="6"/>
    </row>
    <row r="638" spans="1:30" ht="15" customHeight="1">
      <c r="A638" s="232"/>
      <c r="B638" s="14"/>
      <c r="C638" s="229" t="s">
        <v>5109</v>
      </c>
      <c r="D638" s="469" t="str">
        <f>IF(CNGE_2025_M1_Secc12_Sub1!D92="","",CNGE_2025_M1_Secc12_Sub1!D92)</f>
        <v/>
      </c>
      <c r="E638" s="326"/>
      <c r="F638" s="326"/>
      <c r="G638" s="326"/>
      <c r="H638" s="326"/>
      <c r="I638" s="326"/>
      <c r="J638" s="326"/>
      <c r="K638" s="326"/>
      <c r="L638" s="327"/>
      <c r="M638" s="6"/>
      <c r="N638" s="6"/>
      <c r="O638" s="6"/>
      <c r="P638" s="6"/>
      <c r="Q638" s="6"/>
      <c r="R638" s="6"/>
      <c r="S638" s="6"/>
      <c r="T638" s="6"/>
      <c r="U638" s="6"/>
      <c r="V638" s="6"/>
      <c r="W638" s="6"/>
      <c r="X638" s="6"/>
      <c r="Y638" s="6"/>
      <c r="Z638" s="6"/>
      <c r="AA638" s="6"/>
      <c r="AB638" s="6"/>
      <c r="AC638" s="6"/>
      <c r="AD638" s="6"/>
    </row>
    <row r="639" spans="1:30" ht="15" customHeight="1">
      <c r="A639" s="232"/>
      <c r="B639" s="14"/>
      <c r="C639" s="229" t="s">
        <v>5110</v>
      </c>
      <c r="D639" s="469" t="str">
        <f>IF(CNGE_2025_M1_Secc12_Sub1!D93="","",CNGE_2025_M1_Secc12_Sub1!D93)</f>
        <v/>
      </c>
      <c r="E639" s="326"/>
      <c r="F639" s="326"/>
      <c r="G639" s="326"/>
      <c r="H639" s="326"/>
      <c r="I639" s="326"/>
      <c r="J639" s="326"/>
      <c r="K639" s="326"/>
      <c r="L639" s="327"/>
      <c r="M639" s="6"/>
      <c r="N639" s="6"/>
      <c r="O639" s="6"/>
      <c r="P639" s="6"/>
      <c r="Q639" s="6"/>
      <c r="R639" s="6"/>
      <c r="S639" s="6"/>
      <c r="T639" s="6"/>
      <c r="U639" s="6"/>
      <c r="V639" s="6"/>
      <c r="W639" s="6"/>
      <c r="X639" s="6"/>
      <c r="Y639" s="6"/>
      <c r="Z639" s="6"/>
      <c r="AA639" s="6"/>
      <c r="AB639" s="6"/>
      <c r="AC639" s="6"/>
      <c r="AD639" s="6"/>
    </row>
    <row r="640" spans="1:30" ht="15" customHeight="1">
      <c r="A640" s="232"/>
      <c r="B640" s="14"/>
      <c r="C640" s="229" t="s">
        <v>5111</v>
      </c>
      <c r="D640" s="469" t="str">
        <f>IF(CNGE_2025_M1_Secc12_Sub1!D94="","",CNGE_2025_M1_Secc12_Sub1!D94)</f>
        <v/>
      </c>
      <c r="E640" s="326"/>
      <c r="F640" s="326"/>
      <c r="G640" s="326"/>
      <c r="H640" s="326"/>
      <c r="I640" s="326"/>
      <c r="J640" s="326"/>
      <c r="K640" s="326"/>
      <c r="L640" s="327"/>
      <c r="M640" s="6"/>
      <c r="N640" s="6"/>
      <c r="O640" s="6"/>
      <c r="P640" s="6"/>
      <c r="Q640" s="6"/>
      <c r="R640" s="6"/>
      <c r="S640" s="6"/>
      <c r="T640" s="6"/>
      <c r="U640" s="6"/>
      <c r="V640" s="6"/>
      <c r="W640" s="6"/>
      <c r="X640" s="6"/>
      <c r="Y640" s="6"/>
      <c r="Z640" s="6"/>
      <c r="AA640" s="6"/>
      <c r="AB640" s="6"/>
      <c r="AC640" s="6"/>
      <c r="AD640" s="6"/>
    </row>
    <row r="641" spans="1:30" ht="15" customHeight="1">
      <c r="A641" s="232"/>
      <c r="B641" s="14"/>
      <c r="C641" s="229" t="s">
        <v>5112</v>
      </c>
      <c r="D641" s="469" t="str">
        <f>IF(CNGE_2025_M1_Secc12_Sub1!D95="","",CNGE_2025_M1_Secc12_Sub1!D95)</f>
        <v/>
      </c>
      <c r="E641" s="326"/>
      <c r="F641" s="326"/>
      <c r="G641" s="326"/>
      <c r="H641" s="326"/>
      <c r="I641" s="326"/>
      <c r="J641" s="326"/>
      <c r="K641" s="326"/>
      <c r="L641" s="327"/>
      <c r="M641" s="6"/>
      <c r="N641" s="6"/>
      <c r="O641" s="6"/>
      <c r="P641" s="6"/>
      <c r="Q641" s="6"/>
      <c r="R641" s="6"/>
      <c r="S641" s="6"/>
      <c r="T641" s="6"/>
      <c r="U641" s="6"/>
      <c r="V641" s="6"/>
      <c r="W641" s="6"/>
      <c r="X641" s="6"/>
      <c r="Y641" s="6"/>
      <c r="Z641" s="6"/>
      <c r="AA641" s="6"/>
      <c r="AB641" s="6"/>
      <c r="AC641" s="6"/>
      <c r="AD641" s="6"/>
    </row>
    <row r="642" spans="1:30" ht="15" customHeight="1">
      <c r="A642" s="232"/>
      <c r="B642" s="14"/>
      <c r="C642" s="229" t="s">
        <v>5113</v>
      </c>
      <c r="D642" s="469" t="str">
        <f>IF(CNGE_2025_M1_Secc12_Sub1!D96="","",CNGE_2025_M1_Secc12_Sub1!D96)</f>
        <v/>
      </c>
      <c r="E642" s="326"/>
      <c r="F642" s="326"/>
      <c r="G642" s="326"/>
      <c r="H642" s="326"/>
      <c r="I642" s="326"/>
      <c r="J642" s="326"/>
      <c r="K642" s="326"/>
      <c r="L642" s="327"/>
      <c r="M642" s="6"/>
      <c r="N642" s="6"/>
      <c r="O642" s="6"/>
      <c r="P642" s="6"/>
      <c r="Q642" s="6"/>
      <c r="R642" s="6"/>
      <c r="S642" s="6"/>
      <c r="T642" s="6"/>
      <c r="U642" s="6"/>
      <c r="V642" s="6"/>
      <c r="W642" s="6"/>
      <c r="X642" s="6"/>
      <c r="Y642" s="6"/>
      <c r="Z642" s="6"/>
      <c r="AA642" s="6"/>
      <c r="AB642" s="6"/>
      <c r="AC642" s="6"/>
      <c r="AD642" s="6"/>
    </row>
    <row r="643" spans="1:30" ht="15" customHeight="1">
      <c r="A643" s="232"/>
      <c r="B643" s="14"/>
      <c r="C643" s="229" t="s">
        <v>5114</v>
      </c>
      <c r="D643" s="469" t="str">
        <f>IF(CNGE_2025_M1_Secc12_Sub1!D97="","",CNGE_2025_M1_Secc12_Sub1!D97)</f>
        <v/>
      </c>
      <c r="E643" s="326"/>
      <c r="F643" s="326"/>
      <c r="G643" s="326"/>
      <c r="H643" s="326"/>
      <c r="I643" s="326"/>
      <c r="J643" s="326"/>
      <c r="K643" s="326"/>
      <c r="L643" s="327"/>
      <c r="M643" s="6"/>
      <c r="N643" s="6"/>
      <c r="O643" s="6"/>
      <c r="P643" s="6"/>
      <c r="Q643" s="6"/>
      <c r="R643" s="6"/>
      <c r="S643" s="6"/>
      <c r="T643" s="6"/>
      <c r="U643" s="6"/>
      <c r="V643" s="6"/>
      <c r="W643" s="6"/>
      <c r="X643" s="6"/>
      <c r="Y643" s="6"/>
      <c r="Z643" s="6"/>
      <c r="AA643" s="6"/>
      <c r="AB643" s="6"/>
      <c r="AC643" s="6"/>
      <c r="AD643" s="6"/>
    </row>
    <row r="644" spans="1:30" ht="15" customHeight="1">
      <c r="A644" s="232"/>
      <c r="B644" s="14"/>
      <c r="C644" s="229" t="s">
        <v>5115</v>
      </c>
      <c r="D644" s="469" t="str">
        <f>IF(CNGE_2025_M1_Secc12_Sub1!D98="","",CNGE_2025_M1_Secc12_Sub1!D98)</f>
        <v/>
      </c>
      <c r="E644" s="326"/>
      <c r="F644" s="326"/>
      <c r="G644" s="326"/>
      <c r="H644" s="326"/>
      <c r="I644" s="326"/>
      <c r="J644" s="326"/>
      <c r="K644" s="326"/>
      <c r="L644" s="327"/>
      <c r="M644" s="6"/>
      <c r="N644" s="6"/>
      <c r="O644" s="6"/>
      <c r="P644" s="6"/>
      <c r="Q644" s="6"/>
      <c r="R644" s="6"/>
      <c r="S644" s="6"/>
      <c r="T644" s="6"/>
      <c r="U644" s="6"/>
      <c r="V644" s="6"/>
      <c r="W644" s="6"/>
      <c r="X644" s="6"/>
      <c r="Y644" s="6"/>
      <c r="Z644" s="6"/>
      <c r="AA644" s="6"/>
      <c r="AB644" s="6"/>
      <c r="AC644" s="6"/>
      <c r="AD644" s="6"/>
    </row>
    <row r="645" spans="1:30" ht="15" customHeight="1">
      <c r="A645" s="232"/>
      <c r="B645" s="14"/>
      <c r="C645" s="229" t="s">
        <v>5116</v>
      </c>
      <c r="D645" s="469" t="str">
        <f>IF(CNGE_2025_M1_Secc12_Sub1!D99="","",CNGE_2025_M1_Secc12_Sub1!D99)</f>
        <v/>
      </c>
      <c r="E645" s="326"/>
      <c r="F645" s="326"/>
      <c r="G645" s="326"/>
      <c r="H645" s="326"/>
      <c r="I645" s="326"/>
      <c r="J645" s="326"/>
      <c r="K645" s="326"/>
      <c r="L645" s="327"/>
      <c r="M645" s="6"/>
      <c r="N645" s="6"/>
      <c r="O645" s="6"/>
      <c r="P645" s="6"/>
      <c r="Q645" s="6"/>
      <c r="R645" s="6"/>
      <c r="S645" s="6"/>
      <c r="T645" s="6"/>
      <c r="U645" s="6"/>
      <c r="V645" s="6"/>
      <c r="W645" s="6"/>
      <c r="X645" s="6"/>
      <c r="Y645" s="6"/>
      <c r="Z645" s="6"/>
      <c r="AA645" s="6"/>
      <c r="AB645" s="6"/>
      <c r="AC645" s="6"/>
      <c r="AD645" s="6"/>
    </row>
    <row r="646" spans="1:30" ht="15" customHeight="1">
      <c r="A646" s="232"/>
      <c r="B646" s="14"/>
      <c r="C646" s="229" t="s">
        <v>5117</v>
      </c>
      <c r="D646" s="469" t="str">
        <f>IF(CNGE_2025_M1_Secc12_Sub1!D100="","",CNGE_2025_M1_Secc12_Sub1!D100)</f>
        <v/>
      </c>
      <c r="E646" s="326"/>
      <c r="F646" s="326"/>
      <c r="G646" s="326"/>
      <c r="H646" s="326"/>
      <c r="I646" s="326"/>
      <c r="J646" s="326"/>
      <c r="K646" s="326"/>
      <c r="L646" s="327"/>
      <c r="M646" s="6"/>
      <c r="N646" s="6"/>
      <c r="O646" s="6"/>
      <c r="P646" s="6"/>
      <c r="Q646" s="6"/>
      <c r="R646" s="6"/>
      <c r="S646" s="6"/>
      <c r="T646" s="6"/>
      <c r="U646" s="6"/>
      <c r="V646" s="6"/>
      <c r="W646" s="6"/>
      <c r="X646" s="6"/>
      <c r="Y646" s="6"/>
      <c r="Z646" s="6"/>
      <c r="AA646" s="6"/>
      <c r="AB646" s="6"/>
      <c r="AC646" s="6"/>
      <c r="AD646" s="6"/>
    </row>
    <row r="647" spans="1:30" ht="15" customHeight="1">
      <c r="A647" s="232"/>
      <c r="B647" s="14"/>
      <c r="C647" s="229" t="s">
        <v>5118</v>
      </c>
      <c r="D647" s="469" t="str">
        <f>IF(CNGE_2025_M1_Secc12_Sub1!D101="","",CNGE_2025_M1_Secc12_Sub1!D101)</f>
        <v/>
      </c>
      <c r="E647" s="326"/>
      <c r="F647" s="326"/>
      <c r="G647" s="326"/>
      <c r="H647" s="326"/>
      <c r="I647" s="326"/>
      <c r="J647" s="326"/>
      <c r="K647" s="326"/>
      <c r="L647" s="327"/>
      <c r="M647" s="6"/>
      <c r="N647" s="6"/>
      <c r="O647" s="6"/>
      <c r="P647" s="6"/>
      <c r="Q647" s="6"/>
      <c r="R647" s="6"/>
      <c r="S647" s="6"/>
      <c r="T647" s="6"/>
      <c r="U647" s="6"/>
      <c r="V647" s="6"/>
      <c r="W647" s="6"/>
      <c r="X647" s="6"/>
      <c r="Y647" s="6"/>
      <c r="Z647" s="6"/>
      <c r="AA647" s="6"/>
      <c r="AB647" s="6"/>
      <c r="AC647" s="6"/>
      <c r="AD647" s="6"/>
    </row>
    <row r="648" spans="1:30" ht="15" customHeight="1">
      <c r="A648" s="232"/>
      <c r="B648" s="14"/>
      <c r="C648" s="229" t="s">
        <v>5119</v>
      </c>
      <c r="D648" s="469" t="str">
        <f>IF(CNGE_2025_M1_Secc12_Sub1!D102="","",CNGE_2025_M1_Secc12_Sub1!D102)</f>
        <v/>
      </c>
      <c r="E648" s="326"/>
      <c r="F648" s="326"/>
      <c r="G648" s="326"/>
      <c r="H648" s="326"/>
      <c r="I648" s="326"/>
      <c r="J648" s="326"/>
      <c r="K648" s="326"/>
      <c r="L648" s="327"/>
      <c r="M648" s="6"/>
      <c r="N648" s="6"/>
      <c r="O648" s="6"/>
      <c r="P648" s="6"/>
      <c r="Q648" s="6"/>
      <c r="R648" s="6"/>
      <c r="S648" s="6"/>
      <c r="T648" s="6"/>
      <c r="U648" s="6"/>
      <c r="V648" s="6"/>
      <c r="W648" s="6"/>
      <c r="X648" s="6"/>
      <c r="Y648" s="6"/>
      <c r="Z648" s="6"/>
      <c r="AA648" s="6"/>
      <c r="AB648" s="6"/>
      <c r="AC648" s="6"/>
      <c r="AD648" s="6"/>
    </row>
    <row r="649" spans="1:30" ht="15" customHeight="1">
      <c r="A649" s="232"/>
      <c r="B649" s="14"/>
      <c r="C649" s="229" t="s">
        <v>5120</v>
      </c>
      <c r="D649" s="469" t="str">
        <f>IF(CNGE_2025_M1_Secc12_Sub1!D103="","",CNGE_2025_M1_Secc12_Sub1!D103)</f>
        <v/>
      </c>
      <c r="E649" s="326"/>
      <c r="F649" s="326"/>
      <c r="G649" s="326"/>
      <c r="H649" s="326"/>
      <c r="I649" s="326"/>
      <c r="J649" s="326"/>
      <c r="K649" s="326"/>
      <c r="L649" s="327"/>
      <c r="M649" s="6"/>
      <c r="N649" s="6"/>
      <c r="O649" s="6"/>
      <c r="P649" s="6"/>
      <c r="Q649" s="6"/>
      <c r="R649" s="6"/>
      <c r="S649" s="6"/>
      <c r="T649" s="6"/>
      <c r="U649" s="6"/>
      <c r="V649" s="6"/>
      <c r="W649" s="6"/>
      <c r="X649" s="6"/>
      <c r="Y649" s="6"/>
      <c r="Z649" s="6"/>
      <c r="AA649" s="6"/>
      <c r="AB649" s="6"/>
      <c r="AC649" s="6"/>
      <c r="AD649" s="6"/>
    </row>
    <row r="650" spans="1:30" ht="15" customHeight="1">
      <c r="A650" s="232"/>
      <c r="B650" s="14"/>
      <c r="C650" s="229" t="s">
        <v>5121</v>
      </c>
      <c r="D650" s="469" t="str">
        <f>IF(CNGE_2025_M1_Secc12_Sub1!D104="","",CNGE_2025_M1_Secc12_Sub1!D104)</f>
        <v/>
      </c>
      <c r="E650" s="326"/>
      <c r="F650" s="326"/>
      <c r="G650" s="326"/>
      <c r="H650" s="326"/>
      <c r="I650" s="326"/>
      <c r="J650" s="326"/>
      <c r="K650" s="326"/>
      <c r="L650" s="327"/>
      <c r="M650" s="6"/>
      <c r="N650" s="6"/>
      <c r="O650" s="6"/>
      <c r="P650" s="6"/>
      <c r="Q650" s="6"/>
      <c r="R650" s="6"/>
      <c r="S650" s="6"/>
      <c r="T650" s="6"/>
      <c r="U650" s="6"/>
      <c r="V650" s="6"/>
      <c r="W650" s="6"/>
      <c r="X650" s="6"/>
      <c r="Y650" s="6"/>
      <c r="Z650" s="6"/>
      <c r="AA650" s="6"/>
      <c r="AB650" s="6"/>
      <c r="AC650" s="6"/>
      <c r="AD650" s="6"/>
    </row>
    <row r="651" spans="1:30" ht="15" customHeight="1">
      <c r="A651" s="232"/>
      <c r="B651" s="14"/>
      <c r="C651" s="229" t="s">
        <v>5122</v>
      </c>
      <c r="D651" s="469" t="str">
        <f>IF(CNGE_2025_M1_Secc12_Sub1!D105="","",CNGE_2025_M1_Secc12_Sub1!D105)</f>
        <v/>
      </c>
      <c r="E651" s="326"/>
      <c r="F651" s="326"/>
      <c r="G651" s="326"/>
      <c r="H651" s="326"/>
      <c r="I651" s="326"/>
      <c r="J651" s="326"/>
      <c r="K651" s="326"/>
      <c r="L651" s="327"/>
      <c r="M651" s="6"/>
      <c r="N651" s="6"/>
      <c r="O651" s="6"/>
      <c r="P651" s="6"/>
      <c r="Q651" s="6"/>
      <c r="R651" s="6"/>
      <c r="S651" s="6"/>
      <c r="T651" s="6"/>
      <c r="U651" s="6"/>
      <c r="V651" s="6"/>
      <c r="W651" s="6"/>
      <c r="X651" s="6"/>
      <c r="Y651" s="6"/>
      <c r="Z651" s="6"/>
      <c r="AA651" s="6"/>
      <c r="AB651" s="6"/>
      <c r="AC651" s="6"/>
      <c r="AD651" s="6"/>
    </row>
    <row r="652" spans="1:30" ht="15" customHeight="1">
      <c r="A652" s="232"/>
      <c r="B652" s="14"/>
      <c r="C652" s="229" t="s">
        <v>5123</v>
      </c>
      <c r="D652" s="469" t="str">
        <f>IF(CNGE_2025_M1_Secc12_Sub1!D106="","",CNGE_2025_M1_Secc12_Sub1!D106)</f>
        <v/>
      </c>
      <c r="E652" s="326"/>
      <c r="F652" s="326"/>
      <c r="G652" s="326"/>
      <c r="H652" s="326"/>
      <c r="I652" s="326"/>
      <c r="J652" s="326"/>
      <c r="K652" s="326"/>
      <c r="L652" s="327"/>
      <c r="M652" s="6"/>
      <c r="N652" s="6"/>
      <c r="O652" s="6"/>
      <c r="P652" s="6"/>
      <c r="Q652" s="6"/>
      <c r="R652" s="6"/>
      <c r="S652" s="6"/>
      <c r="T652" s="6"/>
      <c r="U652" s="6"/>
      <c r="V652" s="6"/>
      <c r="W652" s="6"/>
      <c r="X652" s="6"/>
      <c r="Y652" s="6"/>
      <c r="Z652" s="6"/>
      <c r="AA652" s="6"/>
      <c r="AB652" s="6"/>
      <c r="AC652" s="6"/>
      <c r="AD652" s="6"/>
    </row>
    <row r="653" spans="1:30" ht="15" customHeight="1">
      <c r="A653" s="232"/>
      <c r="B653" s="14"/>
      <c r="C653" s="229" t="s">
        <v>5124</v>
      </c>
      <c r="D653" s="469" t="str">
        <f>IF(CNGE_2025_M1_Secc12_Sub1!D107="","",CNGE_2025_M1_Secc12_Sub1!D107)</f>
        <v/>
      </c>
      <c r="E653" s="326"/>
      <c r="F653" s="326"/>
      <c r="G653" s="326"/>
      <c r="H653" s="326"/>
      <c r="I653" s="326"/>
      <c r="J653" s="326"/>
      <c r="K653" s="326"/>
      <c r="L653" s="327"/>
      <c r="M653" s="6"/>
      <c r="N653" s="6"/>
      <c r="O653" s="6"/>
      <c r="P653" s="6"/>
      <c r="Q653" s="6"/>
      <c r="R653" s="6"/>
      <c r="S653" s="6"/>
      <c r="T653" s="6"/>
      <c r="U653" s="6"/>
      <c r="V653" s="6"/>
      <c r="W653" s="6"/>
      <c r="X653" s="6"/>
      <c r="Y653" s="6"/>
      <c r="Z653" s="6"/>
      <c r="AA653" s="6"/>
      <c r="AB653" s="6"/>
      <c r="AC653" s="6"/>
      <c r="AD653" s="6"/>
    </row>
    <row r="654" spans="1:30" ht="15" customHeight="1">
      <c r="A654" s="232"/>
      <c r="B654" s="14"/>
      <c r="C654" s="229" t="s">
        <v>5125</v>
      </c>
      <c r="D654" s="469" t="str">
        <f>IF(CNGE_2025_M1_Secc12_Sub1!D108="","",CNGE_2025_M1_Secc12_Sub1!D108)</f>
        <v/>
      </c>
      <c r="E654" s="326"/>
      <c r="F654" s="326"/>
      <c r="G654" s="326"/>
      <c r="H654" s="326"/>
      <c r="I654" s="326"/>
      <c r="J654" s="326"/>
      <c r="K654" s="326"/>
      <c r="L654" s="327"/>
      <c r="M654" s="6"/>
      <c r="N654" s="6"/>
      <c r="O654" s="6"/>
      <c r="P654" s="6"/>
      <c r="Q654" s="6"/>
      <c r="R654" s="6"/>
      <c r="S654" s="6"/>
      <c r="T654" s="6"/>
      <c r="U654" s="6"/>
      <c r="V654" s="6"/>
      <c r="W654" s="6"/>
      <c r="X654" s="6"/>
      <c r="Y654" s="6"/>
      <c r="Z654" s="6"/>
      <c r="AA654" s="6"/>
      <c r="AB654" s="6"/>
      <c r="AC654" s="6"/>
      <c r="AD654" s="6"/>
    </row>
    <row r="655" spans="1:30" ht="15" customHeight="1">
      <c r="A655" s="232"/>
      <c r="B655" s="14"/>
      <c r="C655" s="229" t="s">
        <v>5126</v>
      </c>
      <c r="D655" s="469" t="str">
        <f>IF(CNGE_2025_M1_Secc12_Sub1!D109="","",CNGE_2025_M1_Secc12_Sub1!D109)</f>
        <v/>
      </c>
      <c r="E655" s="326"/>
      <c r="F655" s="326"/>
      <c r="G655" s="326"/>
      <c r="H655" s="326"/>
      <c r="I655" s="326"/>
      <c r="J655" s="326"/>
      <c r="K655" s="326"/>
      <c r="L655" s="327"/>
      <c r="M655" s="6"/>
      <c r="N655" s="6"/>
      <c r="O655" s="6"/>
      <c r="P655" s="6"/>
      <c r="Q655" s="6"/>
      <c r="R655" s="6"/>
      <c r="S655" s="6"/>
      <c r="T655" s="6"/>
      <c r="U655" s="6"/>
      <c r="V655" s="6"/>
      <c r="W655" s="6"/>
      <c r="X655" s="6"/>
      <c r="Y655" s="6"/>
      <c r="Z655" s="6"/>
      <c r="AA655" s="6"/>
      <c r="AB655" s="6"/>
      <c r="AC655" s="6"/>
      <c r="AD655" s="6"/>
    </row>
    <row r="656" spans="1:30" ht="15" customHeight="1">
      <c r="A656" s="232"/>
      <c r="B656" s="14"/>
      <c r="C656" s="229" t="s">
        <v>5127</v>
      </c>
      <c r="D656" s="469" t="str">
        <f>IF(CNGE_2025_M1_Secc12_Sub1!D110="","",CNGE_2025_M1_Secc12_Sub1!D110)</f>
        <v/>
      </c>
      <c r="E656" s="326"/>
      <c r="F656" s="326"/>
      <c r="G656" s="326"/>
      <c r="H656" s="326"/>
      <c r="I656" s="326"/>
      <c r="J656" s="326"/>
      <c r="K656" s="326"/>
      <c r="L656" s="327"/>
      <c r="M656" s="6"/>
      <c r="N656" s="6"/>
      <c r="O656" s="6"/>
      <c r="P656" s="6"/>
      <c r="Q656" s="6"/>
      <c r="R656" s="6"/>
      <c r="S656" s="6"/>
      <c r="T656" s="6"/>
      <c r="U656" s="6"/>
      <c r="V656" s="6"/>
      <c r="W656" s="6"/>
      <c r="X656" s="6"/>
      <c r="Y656" s="6"/>
      <c r="Z656" s="6"/>
      <c r="AA656" s="6"/>
      <c r="AB656" s="6"/>
      <c r="AC656" s="6"/>
      <c r="AD656" s="6"/>
    </row>
    <row r="657" spans="1:30" ht="15" customHeight="1">
      <c r="A657" s="232"/>
      <c r="B657" s="14"/>
      <c r="C657" s="229" t="s">
        <v>5128</v>
      </c>
      <c r="D657" s="469" t="str">
        <f>IF(CNGE_2025_M1_Secc12_Sub1!D111="","",CNGE_2025_M1_Secc12_Sub1!D111)</f>
        <v/>
      </c>
      <c r="E657" s="326"/>
      <c r="F657" s="326"/>
      <c r="G657" s="326"/>
      <c r="H657" s="326"/>
      <c r="I657" s="326"/>
      <c r="J657" s="326"/>
      <c r="K657" s="326"/>
      <c r="L657" s="327"/>
      <c r="M657" s="6"/>
      <c r="N657" s="6"/>
      <c r="O657" s="6"/>
      <c r="P657" s="6"/>
      <c r="Q657" s="6"/>
      <c r="R657" s="6"/>
      <c r="S657" s="6"/>
      <c r="T657" s="6"/>
      <c r="U657" s="6"/>
      <c r="V657" s="6"/>
      <c r="W657" s="6"/>
      <c r="X657" s="6"/>
      <c r="Y657" s="6"/>
      <c r="Z657" s="6"/>
      <c r="AA657" s="6"/>
      <c r="AB657" s="6"/>
      <c r="AC657" s="6"/>
      <c r="AD657" s="6"/>
    </row>
    <row r="658" spans="1:30" ht="15" customHeight="1">
      <c r="A658" s="232"/>
      <c r="B658" s="14"/>
      <c r="C658" s="229" t="s">
        <v>5129</v>
      </c>
      <c r="D658" s="469" t="str">
        <f>IF(CNGE_2025_M1_Secc12_Sub1!D112="","",CNGE_2025_M1_Secc12_Sub1!D112)</f>
        <v/>
      </c>
      <c r="E658" s="326"/>
      <c r="F658" s="326"/>
      <c r="G658" s="326"/>
      <c r="H658" s="326"/>
      <c r="I658" s="326"/>
      <c r="J658" s="326"/>
      <c r="K658" s="326"/>
      <c r="L658" s="327"/>
      <c r="M658" s="6"/>
      <c r="N658" s="6"/>
      <c r="O658" s="6"/>
      <c r="P658" s="6"/>
      <c r="Q658" s="6"/>
      <c r="R658" s="6"/>
      <c r="S658" s="6"/>
      <c r="T658" s="6"/>
      <c r="U658" s="6"/>
      <c r="V658" s="6"/>
      <c r="W658" s="6"/>
      <c r="X658" s="6"/>
      <c r="Y658" s="6"/>
      <c r="Z658" s="6"/>
      <c r="AA658" s="6"/>
      <c r="AB658" s="6"/>
      <c r="AC658" s="6"/>
      <c r="AD658" s="6"/>
    </row>
    <row r="659" spans="1:30" ht="15" customHeight="1">
      <c r="A659" s="232"/>
      <c r="B659" s="14"/>
      <c r="C659" s="229" t="s">
        <v>5130</v>
      </c>
      <c r="D659" s="469" t="str">
        <f>IF(CNGE_2025_M1_Secc12_Sub1!D113="","",CNGE_2025_M1_Secc12_Sub1!D113)</f>
        <v/>
      </c>
      <c r="E659" s="326"/>
      <c r="F659" s="326"/>
      <c r="G659" s="326"/>
      <c r="H659" s="326"/>
      <c r="I659" s="326"/>
      <c r="J659" s="326"/>
      <c r="K659" s="326"/>
      <c r="L659" s="327"/>
      <c r="M659" s="6"/>
      <c r="N659" s="6"/>
      <c r="O659" s="6"/>
      <c r="P659" s="6"/>
      <c r="Q659" s="6"/>
      <c r="R659" s="6"/>
      <c r="S659" s="6"/>
      <c r="T659" s="6"/>
      <c r="U659" s="6"/>
      <c r="V659" s="6"/>
      <c r="W659" s="6"/>
      <c r="X659" s="6"/>
      <c r="Y659" s="6"/>
      <c r="Z659" s="6"/>
      <c r="AA659" s="6"/>
      <c r="AB659" s="6"/>
      <c r="AC659" s="6"/>
      <c r="AD659" s="6"/>
    </row>
    <row r="660" spans="1:30" ht="15" customHeight="1">
      <c r="A660" s="232"/>
      <c r="B660" s="14"/>
      <c r="C660" s="229" t="s">
        <v>5131</v>
      </c>
      <c r="D660" s="469" t="str">
        <f>IF(CNGE_2025_M1_Secc12_Sub1!D114="","",CNGE_2025_M1_Secc12_Sub1!D114)</f>
        <v/>
      </c>
      <c r="E660" s="326"/>
      <c r="F660" s="326"/>
      <c r="G660" s="326"/>
      <c r="H660" s="326"/>
      <c r="I660" s="326"/>
      <c r="J660" s="326"/>
      <c r="K660" s="326"/>
      <c r="L660" s="327"/>
      <c r="M660" s="6"/>
      <c r="N660" s="6"/>
      <c r="O660" s="6"/>
      <c r="P660" s="6"/>
      <c r="Q660" s="6"/>
      <c r="R660" s="6"/>
      <c r="S660" s="6"/>
      <c r="T660" s="6"/>
      <c r="U660" s="6"/>
      <c r="V660" s="6"/>
      <c r="W660" s="6"/>
      <c r="X660" s="6"/>
      <c r="Y660" s="6"/>
      <c r="Z660" s="6"/>
      <c r="AA660" s="6"/>
      <c r="AB660" s="6"/>
      <c r="AC660" s="6"/>
      <c r="AD660" s="6"/>
    </row>
    <row r="661" spans="1:30" ht="15" customHeight="1">
      <c r="A661" s="232"/>
      <c r="B661" s="14"/>
      <c r="C661" s="229" t="s">
        <v>5132</v>
      </c>
      <c r="D661" s="469" t="str">
        <f>IF(CNGE_2025_M1_Secc12_Sub1!D115="","",CNGE_2025_M1_Secc12_Sub1!D115)</f>
        <v/>
      </c>
      <c r="E661" s="326"/>
      <c r="F661" s="326"/>
      <c r="G661" s="326"/>
      <c r="H661" s="326"/>
      <c r="I661" s="326"/>
      <c r="J661" s="326"/>
      <c r="K661" s="326"/>
      <c r="L661" s="327"/>
      <c r="M661" s="6"/>
      <c r="N661" s="6"/>
      <c r="O661" s="6"/>
      <c r="P661" s="6"/>
      <c r="Q661" s="6"/>
      <c r="R661" s="6"/>
      <c r="S661" s="6"/>
      <c r="T661" s="6"/>
      <c r="U661" s="6"/>
      <c r="V661" s="6"/>
      <c r="W661" s="6"/>
      <c r="X661" s="6"/>
      <c r="Y661" s="6"/>
      <c r="Z661" s="6"/>
      <c r="AA661" s="6"/>
      <c r="AB661" s="6"/>
      <c r="AC661" s="6"/>
      <c r="AD661" s="6"/>
    </row>
    <row r="662" spans="1:30" ht="15" customHeight="1">
      <c r="A662" s="232"/>
      <c r="B662" s="14"/>
      <c r="C662" s="229" t="s">
        <v>5133</v>
      </c>
      <c r="D662" s="469" t="str">
        <f>IF(CNGE_2025_M1_Secc12_Sub1!D116="","",CNGE_2025_M1_Secc12_Sub1!D116)</f>
        <v/>
      </c>
      <c r="E662" s="326"/>
      <c r="F662" s="326"/>
      <c r="G662" s="326"/>
      <c r="H662" s="326"/>
      <c r="I662" s="326"/>
      <c r="J662" s="326"/>
      <c r="K662" s="326"/>
      <c r="L662" s="327"/>
      <c r="M662" s="6"/>
      <c r="N662" s="6"/>
      <c r="O662" s="6"/>
      <c r="P662" s="6"/>
      <c r="Q662" s="6"/>
      <c r="R662" s="6"/>
      <c r="S662" s="6"/>
      <c r="T662" s="6"/>
      <c r="U662" s="6"/>
      <c r="V662" s="6"/>
      <c r="W662" s="6"/>
      <c r="X662" s="6"/>
      <c r="Y662" s="6"/>
      <c r="Z662" s="6"/>
      <c r="AA662" s="6"/>
      <c r="AB662" s="6"/>
      <c r="AC662" s="6"/>
      <c r="AD662" s="6"/>
    </row>
    <row r="663" spans="1:30" ht="15" customHeight="1">
      <c r="A663" s="232"/>
      <c r="B663" s="14"/>
      <c r="C663" s="229" t="s">
        <v>5134</v>
      </c>
      <c r="D663" s="469" t="str">
        <f>IF(CNGE_2025_M1_Secc12_Sub1!D117="","",CNGE_2025_M1_Secc12_Sub1!D117)</f>
        <v/>
      </c>
      <c r="E663" s="326"/>
      <c r="F663" s="326"/>
      <c r="G663" s="326"/>
      <c r="H663" s="326"/>
      <c r="I663" s="326"/>
      <c r="J663" s="326"/>
      <c r="K663" s="326"/>
      <c r="L663" s="327"/>
      <c r="M663" s="6"/>
      <c r="N663" s="6"/>
      <c r="O663" s="6"/>
      <c r="P663" s="6"/>
      <c r="Q663" s="6"/>
      <c r="R663" s="6"/>
      <c r="S663" s="6"/>
      <c r="T663" s="6"/>
      <c r="U663" s="6"/>
      <c r="V663" s="6"/>
      <c r="W663" s="6"/>
      <c r="X663" s="6"/>
      <c r="Y663" s="6"/>
      <c r="Z663" s="6"/>
      <c r="AA663" s="6"/>
      <c r="AB663" s="6"/>
      <c r="AC663" s="6"/>
      <c r="AD663" s="6"/>
    </row>
    <row r="664" spans="1:30" ht="15" customHeight="1">
      <c r="A664" s="232"/>
      <c r="B664" s="14"/>
      <c r="C664" s="229" t="s">
        <v>5135</v>
      </c>
      <c r="D664" s="469" t="str">
        <f>IF(CNGE_2025_M1_Secc12_Sub1!D118="","",CNGE_2025_M1_Secc12_Sub1!D118)</f>
        <v/>
      </c>
      <c r="E664" s="326"/>
      <c r="F664" s="326"/>
      <c r="G664" s="326"/>
      <c r="H664" s="326"/>
      <c r="I664" s="326"/>
      <c r="J664" s="326"/>
      <c r="K664" s="326"/>
      <c r="L664" s="327"/>
      <c r="M664" s="6"/>
      <c r="N664" s="6"/>
      <c r="O664" s="6"/>
      <c r="P664" s="6"/>
      <c r="Q664" s="6"/>
      <c r="R664" s="6"/>
      <c r="S664" s="6"/>
      <c r="T664" s="6"/>
      <c r="U664" s="6"/>
      <c r="V664" s="6"/>
      <c r="W664" s="6"/>
      <c r="X664" s="6"/>
      <c r="Y664" s="6"/>
      <c r="Z664" s="6"/>
      <c r="AA664" s="6"/>
      <c r="AB664" s="6"/>
      <c r="AC664" s="6"/>
      <c r="AD664" s="6"/>
    </row>
    <row r="665" spans="1:30" ht="15" customHeight="1">
      <c r="A665" s="232"/>
      <c r="B665" s="14"/>
      <c r="C665" s="229" t="s">
        <v>5136</v>
      </c>
      <c r="D665" s="469" t="str">
        <f>IF(CNGE_2025_M1_Secc12_Sub1!D119="","",CNGE_2025_M1_Secc12_Sub1!D119)</f>
        <v/>
      </c>
      <c r="E665" s="326"/>
      <c r="F665" s="326"/>
      <c r="G665" s="326"/>
      <c r="H665" s="326"/>
      <c r="I665" s="326"/>
      <c r="J665" s="326"/>
      <c r="K665" s="326"/>
      <c r="L665" s="327"/>
      <c r="M665" s="6"/>
      <c r="N665" s="6"/>
      <c r="O665" s="6"/>
      <c r="P665" s="6"/>
      <c r="Q665" s="6"/>
      <c r="R665" s="6"/>
      <c r="S665" s="6"/>
      <c r="T665" s="6"/>
      <c r="U665" s="6"/>
      <c r="V665" s="6"/>
      <c r="W665" s="6"/>
      <c r="X665" s="6"/>
      <c r="Y665" s="6"/>
      <c r="Z665" s="6"/>
      <c r="AA665" s="6"/>
      <c r="AB665" s="6"/>
      <c r="AC665" s="6"/>
      <c r="AD665" s="6"/>
    </row>
    <row r="666" spans="1:30" ht="15" customHeight="1">
      <c r="A666" s="232"/>
      <c r="B666" s="14"/>
      <c r="C666" s="229" t="s">
        <v>5137</v>
      </c>
      <c r="D666" s="469" t="str">
        <f>IF(CNGE_2025_M1_Secc12_Sub1!D120="","",CNGE_2025_M1_Secc12_Sub1!D120)</f>
        <v/>
      </c>
      <c r="E666" s="326"/>
      <c r="F666" s="326"/>
      <c r="G666" s="326"/>
      <c r="H666" s="326"/>
      <c r="I666" s="326"/>
      <c r="J666" s="326"/>
      <c r="K666" s="326"/>
      <c r="L666" s="327"/>
      <c r="M666" s="6"/>
      <c r="N666" s="6"/>
      <c r="O666" s="6"/>
      <c r="P666" s="6"/>
      <c r="Q666" s="6"/>
      <c r="R666" s="6"/>
      <c r="S666" s="6"/>
      <c r="T666" s="6"/>
      <c r="U666" s="6"/>
      <c r="V666" s="6"/>
      <c r="W666" s="6"/>
      <c r="X666" s="6"/>
      <c r="Y666" s="6"/>
      <c r="Z666" s="6"/>
      <c r="AA666" s="6"/>
      <c r="AB666" s="6"/>
      <c r="AC666" s="6"/>
      <c r="AD666" s="6"/>
    </row>
    <row r="667" spans="1:30" ht="15" customHeight="1">
      <c r="A667" s="232"/>
      <c r="B667" s="14"/>
      <c r="C667" s="229" t="s">
        <v>5138</v>
      </c>
      <c r="D667" s="469" t="str">
        <f>IF(CNGE_2025_M1_Secc12_Sub1!D121="","",CNGE_2025_M1_Secc12_Sub1!D121)</f>
        <v/>
      </c>
      <c r="E667" s="326"/>
      <c r="F667" s="326"/>
      <c r="G667" s="326"/>
      <c r="H667" s="326"/>
      <c r="I667" s="326"/>
      <c r="J667" s="326"/>
      <c r="K667" s="326"/>
      <c r="L667" s="327"/>
      <c r="M667" s="6"/>
      <c r="N667" s="6"/>
      <c r="O667" s="6"/>
      <c r="P667" s="6"/>
      <c r="Q667" s="6"/>
      <c r="R667" s="6"/>
      <c r="S667" s="6"/>
      <c r="T667" s="6"/>
      <c r="U667" s="6"/>
      <c r="V667" s="6"/>
      <c r="W667" s="6"/>
      <c r="X667" s="6"/>
      <c r="Y667" s="6"/>
      <c r="Z667" s="6"/>
      <c r="AA667" s="6"/>
      <c r="AB667" s="6"/>
      <c r="AC667" s="6"/>
      <c r="AD667" s="6"/>
    </row>
    <row r="668" spans="1:30" ht="15" customHeight="1">
      <c r="A668" s="232"/>
      <c r="B668" s="14"/>
      <c r="C668" s="229" t="s">
        <v>5139</v>
      </c>
      <c r="D668" s="469" t="str">
        <f>IF(CNGE_2025_M1_Secc12_Sub1!D122="","",CNGE_2025_M1_Secc12_Sub1!D122)</f>
        <v/>
      </c>
      <c r="E668" s="326"/>
      <c r="F668" s="326"/>
      <c r="G668" s="326"/>
      <c r="H668" s="326"/>
      <c r="I668" s="326"/>
      <c r="J668" s="326"/>
      <c r="K668" s="326"/>
      <c r="L668" s="327"/>
      <c r="M668" s="6"/>
      <c r="N668" s="6"/>
      <c r="O668" s="6"/>
      <c r="P668" s="6"/>
      <c r="Q668" s="6"/>
      <c r="R668" s="6"/>
      <c r="S668" s="6"/>
      <c r="T668" s="6"/>
      <c r="U668" s="6"/>
      <c r="V668" s="6"/>
      <c r="W668" s="6"/>
      <c r="X668" s="6"/>
      <c r="Y668" s="6"/>
      <c r="Z668" s="6"/>
      <c r="AA668" s="6"/>
      <c r="AB668" s="6"/>
      <c r="AC668" s="6"/>
      <c r="AD668" s="6"/>
    </row>
    <row r="669" spans="1:30" ht="15" customHeight="1">
      <c r="A669" s="232"/>
      <c r="B669" s="14"/>
      <c r="C669" s="229" t="s">
        <v>5140</v>
      </c>
      <c r="D669" s="469" t="str">
        <f>IF(CNGE_2025_M1_Secc12_Sub1!D123="","",CNGE_2025_M1_Secc12_Sub1!D123)</f>
        <v/>
      </c>
      <c r="E669" s="326"/>
      <c r="F669" s="326"/>
      <c r="G669" s="326"/>
      <c r="H669" s="326"/>
      <c r="I669" s="326"/>
      <c r="J669" s="326"/>
      <c r="K669" s="326"/>
      <c r="L669" s="327"/>
      <c r="M669" s="6"/>
      <c r="N669" s="6"/>
      <c r="O669" s="6"/>
      <c r="P669" s="6"/>
      <c r="Q669" s="6"/>
      <c r="R669" s="6"/>
      <c r="S669" s="6"/>
      <c r="T669" s="6"/>
      <c r="U669" s="6"/>
      <c r="V669" s="6"/>
      <c r="W669" s="6"/>
      <c r="X669" s="6"/>
      <c r="Y669" s="6"/>
      <c r="Z669" s="6"/>
      <c r="AA669" s="6"/>
      <c r="AB669" s="6"/>
      <c r="AC669" s="6"/>
      <c r="AD669" s="6"/>
    </row>
    <row r="670" spans="1:30" ht="15" customHeight="1">
      <c r="A670" s="232"/>
      <c r="B670" s="14"/>
      <c r="C670" s="229" t="s">
        <v>5141</v>
      </c>
      <c r="D670" s="469" t="str">
        <f>IF(CNGE_2025_M1_Secc12_Sub1!D124="","",CNGE_2025_M1_Secc12_Sub1!D124)</f>
        <v/>
      </c>
      <c r="E670" s="326"/>
      <c r="F670" s="326"/>
      <c r="G670" s="326"/>
      <c r="H670" s="326"/>
      <c r="I670" s="326"/>
      <c r="J670" s="326"/>
      <c r="K670" s="326"/>
      <c r="L670" s="327"/>
      <c r="M670" s="6"/>
      <c r="N670" s="6"/>
      <c r="O670" s="6"/>
      <c r="P670" s="6"/>
      <c r="Q670" s="6"/>
      <c r="R670" s="6"/>
      <c r="S670" s="6"/>
      <c r="T670" s="6"/>
      <c r="U670" s="6"/>
      <c r="V670" s="6"/>
      <c r="W670" s="6"/>
      <c r="X670" s="6"/>
      <c r="Y670" s="6"/>
      <c r="Z670" s="6"/>
      <c r="AA670" s="6"/>
      <c r="AB670" s="6"/>
      <c r="AC670" s="6"/>
      <c r="AD670" s="6"/>
    </row>
    <row r="671" spans="1:30" ht="15" customHeight="1">
      <c r="A671" s="232"/>
      <c r="B671" s="14"/>
      <c r="C671" s="229" t="s">
        <v>5142</v>
      </c>
      <c r="D671" s="469" t="str">
        <f>IF(CNGE_2025_M1_Secc12_Sub1!D125="","",CNGE_2025_M1_Secc12_Sub1!D125)</f>
        <v/>
      </c>
      <c r="E671" s="326"/>
      <c r="F671" s="326"/>
      <c r="G671" s="326"/>
      <c r="H671" s="326"/>
      <c r="I671" s="326"/>
      <c r="J671" s="326"/>
      <c r="K671" s="326"/>
      <c r="L671" s="327"/>
      <c r="M671" s="6"/>
      <c r="N671" s="6"/>
      <c r="O671" s="6"/>
      <c r="P671" s="6"/>
      <c r="Q671" s="6"/>
      <c r="R671" s="6"/>
      <c r="S671" s="6"/>
      <c r="T671" s="6"/>
      <c r="U671" s="6"/>
      <c r="V671" s="6"/>
      <c r="W671" s="6"/>
      <c r="X671" s="6"/>
      <c r="Y671" s="6"/>
      <c r="Z671" s="6"/>
      <c r="AA671" s="6"/>
      <c r="AB671" s="6"/>
      <c r="AC671" s="6"/>
      <c r="AD671" s="6"/>
    </row>
    <row r="672" spans="1:30" ht="15" customHeight="1">
      <c r="A672" s="232"/>
      <c r="B672" s="14"/>
      <c r="C672" s="229" t="s">
        <v>5143</v>
      </c>
      <c r="D672" s="469" t="str">
        <f>IF(CNGE_2025_M1_Secc12_Sub1!D126="","",CNGE_2025_M1_Secc12_Sub1!D126)</f>
        <v/>
      </c>
      <c r="E672" s="326"/>
      <c r="F672" s="326"/>
      <c r="G672" s="326"/>
      <c r="H672" s="326"/>
      <c r="I672" s="326"/>
      <c r="J672" s="326"/>
      <c r="K672" s="326"/>
      <c r="L672" s="327"/>
      <c r="M672" s="6"/>
      <c r="N672" s="6"/>
      <c r="O672" s="6"/>
      <c r="P672" s="6"/>
      <c r="Q672" s="6"/>
      <c r="R672" s="6"/>
      <c r="S672" s="6"/>
      <c r="T672" s="6"/>
      <c r="U672" s="6"/>
      <c r="V672" s="6"/>
      <c r="W672" s="6"/>
      <c r="X672" s="6"/>
      <c r="Y672" s="6"/>
      <c r="Z672" s="6"/>
      <c r="AA672" s="6"/>
      <c r="AB672" s="6"/>
      <c r="AC672" s="6"/>
      <c r="AD672" s="6"/>
    </row>
    <row r="673" spans="1:30" ht="15" customHeight="1">
      <c r="A673" s="232"/>
      <c r="B673" s="14"/>
      <c r="C673" s="229" t="s">
        <v>5144</v>
      </c>
      <c r="D673" s="469" t="str">
        <f>IF(CNGE_2025_M1_Secc12_Sub1!D127="","",CNGE_2025_M1_Secc12_Sub1!D127)</f>
        <v/>
      </c>
      <c r="E673" s="326"/>
      <c r="F673" s="326"/>
      <c r="G673" s="326"/>
      <c r="H673" s="326"/>
      <c r="I673" s="326"/>
      <c r="J673" s="326"/>
      <c r="K673" s="326"/>
      <c r="L673" s="327"/>
      <c r="M673" s="6"/>
      <c r="N673" s="6"/>
      <c r="O673" s="6"/>
      <c r="P673" s="6"/>
      <c r="Q673" s="6"/>
      <c r="R673" s="6"/>
      <c r="S673" s="6"/>
      <c r="T673" s="6"/>
      <c r="U673" s="6"/>
      <c r="V673" s="6"/>
      <c r="W673" s="6"/>
      <c r="X673" s="6"/>
      <c r="Y673" s="6"/>
      <c r="Z673" s="6"/>
      <c r="AA673" s="6"/>
      <c r="AB673" s="6"/>
      <c r="AC673" s="6"/>
      <c r="AD673" s="6"/>
    </row>
    <row r="674" spans="1:30" ht="15" customHeight="1">
      <c r="A674" s="232"/>
      <c r="B674" s="14"/>
      <c r="C674" s="229" t="s">
        <v>5145</v>
      </c>
      <c r="D674" s="469" t="str">
        <f>IF(CNGE_2025_M1_Secc12_Sub1!D128="","",CNGE_2025_M1_Secc12_Sub1!D128)</f>
        <v/>
      </c>
      <c r="E674" s="326"/>
      <c r="F674" s="326"/>
      <c r="G674" s="326"/>
      <c r="H674" s="326"/>
      <c r="I674" s="326"/>
      <c r="J674" s="326"/>
      <c r="K674" s="326"/>
      <c r="L674" s="327"/>
      <c r="M674" s="6"/>
      <c r="N674" s="6"/>
      <c r="O674" s="6"/>
      <c r="P674" s="6"/>
      <c r="Q674" s="6"/>
      <c r="R674" s="6"/>
      <c r="S674" s="6"/>
      <c r="T674" s="6"/>
      <c r="U674" s="6"/>
      <c r="V674" s="6"/>
      <c r="W674" s="6"/>
      <c r="X674" s="6"/>
      <c r="Y674" s="6"/>
      <c r="Z674" s="6"/>
      <c r="AA674" s="6"/>
      <c r="AB674" s="6"/>
      <c r="AC674" s="6"/>
      <c r="AD674" s="6"/>
    </row>
    <row r="675" spans="1:30" ht="15" customHeight="1">
      <c r="A675" s="232"/>
      <c r="B675" s="14"/>
      <c r="C675" s="213" t="s">
        <v>5146</v>
      </c>
      <c r="D675" s="469" t="str">
        <f>IF(CNGE_2025_M1_Secc12_Sub1!D129="","",CNGE_2025_M1_Secc12_Sub1!D129)</f>
        <v/>
      </c>
      <c r="E675" s="326"/>
      <c r="F675" s="326"/>
      <c r="G675" s="326"/>
      <c r="H675" s="326"/>
      <c r="I675" s="326"/>
      <c r="J675" s="326"/>
      <c r="K675" s="326"/>
      <c r="L675" s="327"/>
      <c r="M675" s="6"/>
      <c r="N675" s="6"/>
      <c r="O675" s="6"/>
      <c r="P675" s="6"/>
      <c r="Q675" s="6"/>
      <c r="R675" s="6"/>
      <c r="S675" s="6"/>
      <c r="T675" s="6"/>
      <c r="U675" s="6"/>
      <c r="V675" s="6"/>
      <c r="W675" s="6"/>
      <c r="X675" s="6"/>
      <c r="Y675" s="6"/>
      <c r="Z675" s="6"/>
      <c r="AA675" s="6"/>
      <c r="AB675" s="6"/>
      <c r="AC675" s="6"/>
      <c r="AD675" s="6"/>
    </row>
    <row r="676" spans="1:30" ht="15" customHeight="1">
      <c r="A676" s="232"/>
      <c r="B676" s="14"/>
      <c r="C676" s="213" t="s">
        <v>5147</v>
      </c>
      <c r="D676" s="469" t="str">
        <f>IF(CNGE_2025_M1_Secc12_Sub1!D130="","",CNGE_2025_M1_Secc12_Sub1!D130)</f>
        <v/>
      </c>
      <c r="E676" s="326"/>
      <c r="F676" s="326"/>
      <c r="G676" s="326"/>
      <c r="H676" s="326"/>
      <c r="I676" s="326"/>
      <c r="J676" s="326"/>
      <c r="K676" s="326"/>
      <c r="L676" s="327"/>
      <c r="M676" s="6"/>
      <c r="N676" s="6"/>
      <c r="O676" s="6"/>
      <c r="P676" s="6"/>
      <c r="Q676" s="6"/>
      <c r="R676" s="6"/>
      <c r="S676" s="6"/>
      <c r="T676" s="6"/>
      <c r="U676" s="6"/>
      <c r="V676" s="6"/>
      <c r="W676" s="6"/>
      <c r="X676" s="6"/>
      <c r="Y676" s="6"/>
      <c r="Z676" s="6"/>
      <c r="AA676" s="6"/>
      <c r="AB676" s="6"/>
      <c r="AC676" s="6"/>
      <c r="AD676" s="6"/>
    </row>
    <row r="677" spans="1:30" ht="15" customHeight="1">
      <c r="A677" s="232"/>
      <c r="B677" s="14"/>
      <c r="C677" s="213" t="s">
        <v>5148</v>
      </c>
      <c r="D677" s="469" t="str">
        <f>IF(CNGE_2025_M1_Secc12_Sub1!D131="","",CNGE_2025_M1_Secc12_Sub1!D131)</f>
        <v/>
      </c>
      <c r="E677" s="326"/>
      <c r="F677" s="326"/>
      <c r="G677" s="326"/>
      <c r="H677" s="326"/>
      <c r="I677" s="326"/>
      <c r="J677" s="326"/>
      <c r="K677" s="326"/>
      <c r="L677" s="327"/>
      <c r="M677" s="6"/>
      <c r="N677" s="6"/>
      <c r="O677" s="6"/>
      <c r="P677" s="6"/>
      <c r="Q677" s="6"/>
      <c r="R677" s="6"/>
      <c r="S677" s="6"/>
      <c r="T677" s="6"/>
      <c r="U677" s="6"/>
      <c r="V677" s="6"/>
      <c r="W677" s="6"/>
      <c r="X677" s="6"/>
      <c r="Y677" s="6"/>
      <c r="Z677" s="6"/>
      <c r="AA677" s="6"/>
      <c r="AB677" s="6"/>
      <c r="AC677" s="6"/>
      <c r="AD677" s="6"/>
    </row>
    <row r="678" spans="1:30" ht="15" customHeight="1">
      <c r="A678" s="232"/>
      <c r="B678" s="14"/>
      <c r="C678" s="213" t="s">
        <v>5149</v>
      </c>
      <c r="D678" s="469" t="str">
        <f>IF(CNGE_2025_M1_Secc12_Sub1!D132="","",CNGE_2025_M1_Secc12_Sub1!D132)</f>
        <v/>
      </c>
      <c r="E678" s="326"/>
      <c r="F678" s="326"/>
      <c r="G678" s="326"/>
      <c r="H678" s="326"/>
      <c r="I678" s="326"/>
      <c r="J678" s="326"/>
      <c r="K678" s="326"/>
      <c r="L678" s="327"/>
      <c r="M678" s="6"/>
      <c r="N678" s="6"/>
      <c r="O678" s="6"/>
      <c r="P678" s="6"/>
      <c r="Q678" s="6"/>
      <c r="R678" s="6"/>
      <c r="S678" s="6"/>
      <c r="T678" s="6"/>
      <c r="U678" s="6"/>
      <c r="V678" s="6"/>
      <c r="W678" s="6"/>
      <c r="X678" s="6"/>
      <c r="Y678" s="6"/>
      <c r="Z678" s="6"/>
      <c r="AA678" s="6"/>
      <c r="AB678" s="6"/>
      <c r="AC678" s="6"/>
      <c r="AD678" s="6"/>
    </row>
    <row r="679" spans="1:30" ht="15" customHeight="1">
      <c r="A679" s="232"/>
      <c r="B679" s="14"/>
      <c r="C679" s="213" t="s">
        <v>5150</v>
      </c>
      <c r="D679" s="469" t="str">
        <f>IF(CNGE_2025_M1_Secc12_Sub1!D133="","",CNGE_2025_M1_Secc12_Sub1!D133)</f>
        <v/>
      </c>
      <c r="E679" s="326"/>
      <c r="F679" s="326"/>
      <c r="G679" s="326"/>
      <c r="H679" s="326"/>
      <c r="I679" s="326"/>
      <c r="J679" s="326"/>
      <c r="K679" s="326"/>
      <c r="L679" s="327"/>
      <c r="M679" s="6"/>
      <c r="N679" s="6"/>
      <c r="O679" s="6"/>
      <c r="P679" s="6"/>
      <c r="Q679" s="6"/>
      <c r="R679" s="6"/>
      <c r="S679" s="6"/>
      <c r="T679" s="6"/>
      <c r="U679" s="6"/>
      <c r="V679" s="6"/>
      <c r="W679" s="6"/>
      <c r="X679" s="6"/>
      <c r="Y679" s="6"/>
      <c r="Z679" s="6"/>
      <c r="AA679" s="6"/>
      <c r="AB679" s="6"/>
      <c r="AC679" s="6"/>
      <c r="AD679" s="6"/>
    </row>
    <row r="680" spans="1:30" ht="15" customHeight="1">
      <c r="A680" s="232"/>
      <c r="B680" s="14"/>
      <c r="C680" s="213" t="s">
        <v>5151</v>
      </c>
      <c r="D680" s="469" t="str">
        <f>IF(CNGE_2025_M1_Secc12_Sub1!D134="","",CNGE_2025_M1_Secc12_Sub1!D134)</f>
        <v/>
      </c>
      <c r="E680" s="326"/>
      <c r="F680" s="326"/>
      <c r="G680" s="326"/>
      <c r="H680" s="326"/>
      <c r="I680" s="326"/>
      <c r="J680" s="326"/>
      <c r="K680" s="326"/>
      <c r="L680" s="327"/>
      <c r="M680" s="6"/>
      <c r="N680" s="6"/>
      <c r="O680" s="6"/>
      <c r="P680" s="6"/>
      <c r="Q680" s="6"/>
      <c r="R680" s="6"/>
      <c r="S680" s="6"/>
      <c r="T680" s="6"/>
      <c r="U680" s="6"/>
      <c r="V680" s="6"/>
      <c r="W680" s="6"/>
      <c r="X680" s="6"/>
      <c r="Y680" s="6"/>
      <c r="Z680" s="6"/>
      <c r="AA680" s="6"/>
      <c r="AB680" s="6"/>
      <c r="AC680" s="6"/>
      <c r="AD680" s="6"/>
    </row>
    <row r="681" spans="1:30" ht="15" customHeight="1">
      <c r="A681" s="232"/>
      <c r="B681" s="14"/>
      <c r="C681" s="213" t="s">
        <v>5152</v>
      </c>
      <c r="D681" s="469" t="str">
        <f>IF(CNGE_2025_M1_Secc12_Sub1!D135="","",CNGE_2025_M1_Secc12_Sub1!D135)</f>
        <v/>
      </c>
      <c r="E681" s="326"/>
      <c r="F681" s="326"/>
      <c r="G681" s="326"/>
      <c r="H681" s="326"/>
      <c r="I681" s="326"/>
      <c r="J681" s="326"/>
      <c r="K681" s="326"/>
      <c r="L681" s="327"/>
      <c r="M681" s="6"/>
      <c r="N681" s="6"/>
      <c r="O681" s="6"/>
      <c r="P681" s="6"/>
      <c r="Q681" s="6"/>
      <c r="R681" s="6"/>
      <c r="S681" s="6"/>
      <c r="T681" s="6"/>
      <c r="U681" s="6"/>
      <c r="V681" s="6"/>
      <c r="W681" s="6"/>
      <c r="X681" s="6"/>
      <c r="Y681" s="6"/>
      <c r="Z681" s="6"/>
      <c r="AA681" s="6"/>
      <c r="AB681" s="6"/>
      <c r="AC681" s="6"/>
      <c r="AD681" s="6"/>
    </row>
    <row r="682" spans="1:30" ht="15" customHeight="1">
      <c r="A682" s="232"/>
      <c r="B682" s="14"/>
      <c r="C682" s="213" t="s">
        <v>5153</v>
      </c>
      <c r="D682" s="469" t="str">
        <f>IF(CNGE_2025_M1_Secc12_Sub1!D136="","",CNGE_2025_M1_Secc12_Sub1!D136)</f>
        <v/>
      </c>
      <c r="E682" s="326"/>
      <c r="F682" s="326"/>
      <c r="G682" s="326"/>
      <c r="H682" s="326"/>
      <c r="I682" s="326"/>
      <c r="J682" s="326"/>
      <c r="K682" s="326"/>
      <c r="L682" s="327"/>
      <c r="M682" s="6"/>
      <c r="N682" s="6"/>
      <c r="O682" s="6"/>
      <c r="P682" s="6"/>
      <c r="Q682" s="6"/>
      <c r="R682" s="6"/>
      <c r="S682" s="6"/>
      <c r="T682" s="6"/>
      <c r="U682" s="6"/>
      <c r="V682" s="6"/>
      <c r="W682" s="6"/>
      <c r="X682" s="6"/>
      <c r="Y682" s="6"/>
      <c r="Z682" s="6"/>
      <c r="AA682" s="6"/>
      <c r="AB682" s="6"/>
      <c r="AC682" s="6"/>
      <c r="AD682" s="6"/>
    </row>
    <row r="683" spans="1:30" ht="15" customHeight="1">
      <c r="A683" s="232"/>
      <c r="B683" s="14"/>
      <c r="C683" s="213" t="s">
        <v>5154</v>
      </c>
      <c r="D683" s="469" t="str">
        <f>IF(CNGE_2025_M1_Secc12_Sub1!D137="","",CNGE_2025_M1_Secc12_Sub1!D137)</f>
        <v/>
      </c>
      <c r="E683" s="326"/>
      <c r="F683" s="326"/>
      <c r="G683" s="326"/>
      <c r="H683" s="326"/>
      <c r="I683" s="326"/>
      <c r="J683" s="326"/>
      <c r="K683" s="326"/>
      <c r="L683" s="327"/>
      <c r="M683" s="6"/>
      <c r="N683" s="6"/>
      <c r="O683" s="6"/>
      <c r="P683" s="6"/>
      <c r="Q683" s="6"/>
      <c r="R683" s="6"/>
      <c r="S683" s="6"/>
      <c r="T683" s="6"/>
      <c r="U683" s="6"/>
      <c r="V683" s="6"/>
      <c r="W683" s="6"/>
      <c r="X683" s="6"/>
      <c r="Y683" s="6"/>
      <c r="Z683" s="6"/>
      <c r="AA683" s="6"/>
      <c r="AB683" s="6"/>
      <c r="AC683" s="6"/>
      <c r="AD683" s="6"/>
    </row>
    <row r="684" spans="1:30" ht="15" customHeight="1">
      <c r="A684" s="232"/>
      <c r="B684" s="14"/>
      <c r="C684" s="213" t="s">
        <v>5155</v>
      </c>
      <c r="D684" s="469" t="str">
        <f>IF(CNGE_2025_M1_Secc12_Sub1!D138="","",CNGE_2025_M1_Secc12_Sub1!D138)</f>
        <v/>
      </c>
      <c r="E684" s="326"/>
      <c r="F684" s="326"/>
      <c r="G684" s="326"/>
      <c r="H684" s="326"/>
      <c r="I684" s="326"/>
      <c r="J684" s="326"/>
      <c r="K684" s="326"/>
      <c r="L684" s="327"/>
      <c r="M684" s="6"/>
      <c r="N684" s="6"/>
      <c r="O684" s="6"/>
      <c r="P684" s="6"/>
      <c r="Q684" s="6"/>
      <c r="R684" s="6"/>
      <c r="S684" s="6"/>
      <c r="T684" s="6"/>
      <c r="U684" s="6"/>
      <c r="V684" s="6"/>
      <c r="W684" s="6"/>
      <c r="X684" s="6"/>
      <c r="Y684" s="6"/>
      <c r="Z684" s="6"/>
      <c r="AA684" s="6"/>
      <c r="AB684" s="6"/>
      <c r="AC684" s="6"/>
      <c r="AD684" s="6"/>
    </row>
    <row r="685" spans="1:30" ht="15" customHeight="1">
      <c r="A685" s="232"/>
      <c r="B685" s="14"/>
      <c r="C685" s="213" t="s">
        <v>5156</v>
      </c>
      <c r="D685" s="469" t="str">
        <f>IF(CNGE_2025_M1_Secc12_Sub1!D139="","",CNGE_2025_M1_Secc12_Sub1!D139)</f>
        <v/>
      </c>
      <c r="E685" s="326"/>
      <c r="F685" s="326"/>
      <c r="G685" s="326"/>
      <c r="H685" s="326"/>
      <c r="I685" s="326"/>
      <c r="J685" s="326"/>
      <c r="K685" s="326"/>
      <c r="L685" s="327"/>
      <c r="M685" s="6"/>
      <c r="N685" s="6"/>
      <c r="O685" s="6"/>
      <c r="P685" s="6"/>
      <c r="Q685" s="6"/>
      <c r="R685" s="6"/>
      <c r="S685" s="6"/>
      <c r="T685" s="6"/>
      <c r="U685" s="6"/>
      <c r="V685" s="6"/>
      <c r="W685" s="6"/>
      <c r="X685" s="6"/>
      <c r="Y685" s="6"/>
      <c r="Z685" s="6"/>
      <c r="AA685" s="6"/>
      <c r="AB685" s="6"/>
      <c r="AC685" s="6"/>
      <c r="AD685" s="6"/>
    </row>
    <row r="686" spans="1:30" ht="15" customHeight="1">
      <c r="A686" s="232"/>
      <c r="B686" s="14"/>
      <c r="C686" s="213" t="s">
        <v>5157</v>
      </c>
      <c r="D686" s="469" t="str">
        <f>IF(CNGE_2025_M1_Secc12_Sub1!D140="","",CNGE_2025_M1_Secc12_Sub1!D140)</f>
        <v/>
      </c>
      <c r="E686" s="326"/>
      <c r="F686" s="326"/>
      <c r="G686" s="326"/>
      <c r="H686" s="326"/>
      <c r="I686" s="326"/>
      <c r="J686" s="326"/>
      <c r="K686" s="326"/>
      <c r="L686" s="327"/>
      <c r="M686" s="6"/>
      <c r="N686" s="6"/>
      <c r="O686" s="6"/>
      <c r="P686" s="6"/>
      <c r="Q686" s="6"/>
      <c r="R686" s="6"/>
      <c r="S686" s="6"/>
      <c r="T686" s="6"/>
      <c r="U686" s="6"/>
      <c r="V686" s="6"/>
      <c r="W686" s="6"/>
      <c r="X686" s="6"/>
      <c r="Y686" s="6"/>
      <c r="Z686" s="6"/>
      <c r="AA686" s="6"/>
      <c r="AB686" s="6"/>
      <c r="AC686" s="6"/>
      <c r="AD686" s="6"/>
    </row>
    <row r="687" spans="1:30" ht="15" customHeight="1">
      <c r="A687" s="232"/>
      <c r="B687" s="14"/>
      <c r="C687" s="213" t="s">
        <v>5158</v>
      </c>
      <c r="D687" s="469" t="str">
        <f>IF(CNGE_2025_M1_Secc12_Sub1!D141="","",CNGE_2025_M1_Secc12_Sub1!D141)</f>
        <v/>
      </c>
      <c r="E687" s="326"/>
      <c r="F687" s="326"/>
      <c r="G687" s="326"/>
      <c r="H687" s="326"/>
      <c r="I687" s="326"/>
      <c r="J687" s="326"/>
      <c r="K687" s="326"/>
      <c r="L687" s="327"/>
      <c r="M687" s="6"/>
      <c r="N687" s="6"/>
      <c r="O687" s="6"/>
      <c r="P687" s="6"/>
      <c r="Q687" s="6"/>
      <c r="R687" s="6"/>
      <c r="S687" s="6"/>
      <c r="T687" s="6"/>
      <c r="U687" s="6"/>
      <c r="V687" s="6"/>
      <c r="W687" s="6"/>
      <c r="X687" s="6"/>
      <c r="Y687" s="6"/>
      <c r="Z687" s="6"/>
      <c r="AA687" s="6"/>
      <c r="AB687" s="6"/>
      <c r="AC687" s="6"/>
      <c r="AD687" s="6"/>
    </row>
    <row r="688" spans="1:30" ht="15" customHeight="1">
      <c r="A688" s="232"/>
      <c r="B688" s="14"/>
      <c r="C688" s="213" t="s">
        <v>5159</v>
      </c>
      <c r="D688" s="469" t="str">
        <f>IF(CNGE_2025_M1_Secc12_Sub1!D142="","",CNGE_2025_M1_Secc12_Sub1!D142)</f>
        <v/>
      </c>
      <c r="E688" s="326"/>
      <c r="F688" s="326"/>
      <c r="G688" s="326"/>
      <c r="H688" s="326"/>
      <c r="I688" s="326"/>
      <c r="J688" s="326"/>
      <c r="K688" s="326"/>
      <c r="L688" s="327"/>
      <c r="M688" s="6"/>
      <c r="N688" s="6"/>
      <c r="O688" s="6"/>
      <c r="P688" s="6"/>
      <c r="Q688" s="6"/>
      <c r="R688" s="6"/>
      <c r="S688" s="6"/>
      <c r="T688" s="6"/>
      <c r="U688" s="6"/>
      <c r="V688" s="6"/>
      <c r="W688" s="6"/>
      <c r="X688" s="6"/>
      <c r="Y688" s="6"/>
      <c r="Z688" s="6"/>
      <c r="AA688" s="6"/>
      <c r="AB688" s="6"/>
      <c r="AC688" s="6"/>
      <c r="AD688" s="6"/>
    </row>
    <row r="689" spans="1:31" ht="15" customHeight="1">
      <c r="A689" s="232"/>
      <c r="B689" s="14"/>
      <c r="C689" s="213" t="s">
        <v>5160</v>
      </c>
      <c r="D689" s="469" t="str">
        <f>IF(CNGE_2025_M1_Secc12_Sub1!D143="","",CNGE_2025_M1_Secc12_Sub1!D143)</f>
        <v/>
      </c>
      <c r="E689" s="326"/>
      <c r="F689" s="326"/>
      <c r="G689" s="326"/>
      <c r="H689" s="326"/>
      <c r="I689" s="326"/>
      <c r="J689" s="326"/>
      <c r="K689" s="326"/>
      <c r="L689" s="327"/>
      <c r="M689" s="6"/>
      <c r="N689" s="6"/>
      <c r="O689" s="6"/>
      <c r="P689" s="6"/>
      <c r="Q689" s="6"/>
      <c r="R689" s="6"/>
      <c r="S689" s="6"/>
      <c r="T689" s="6"/>
      <c r="U689" s="6"/>
      <c r="V689" s="6"/>
      <c r="W689" s="6"/>
      <c r="X689" s="6"/>
      <c r="Y689" s="6"/>
      <c r="Z689" s="6"/>
      <c r="AA689" s="6"/>
      <c r="AB689" s="6"/>
      <c r="AC689" s="6"/>
      <c r="AD689" s="6"/>
    </row>
    <row r="690" spans="1:31" ht="15" customHeight="1">
      <c r="A690" s="232"/>
      <c r="B690" s="14"/>
      <c r="C690" s="213" t="s">
        <v>5161</v>
      </c>
      <c r="D690" s="469" t="str">
        <f>IF(CNGE_2025_M1_Secc12_Sub1!D144="","",CNGE_2025_M1_Secc12_Sub1!D144)</f>
        <v/>
      </c>
      <c r="E690" s="326"/>
      <c r="F690" s="326"/>
      <c r="G690" s="326"/>
      <c r="H690" s="326"/>
      <c r="I690" s="326"/>
      <c r="J690" s="326"/>
      <c r="K690" s="326"/>
      <c r="L690" s="327"/>
      <c r="M690" s="6"/>
      <c r="N690" s="6"/>
      <c r="O690" s="6"/>
      <c r="P690" s="6"/>
      <c r="Q690" s="6"/>
      <c r="R690" s="6"/>
      <c r="S690" s="6"/>
      <c r="T690" s="6"/>
      <c r="U690" s="6"/>
      <c r="V690" s="6"/>
      <c r="W690" s="6"/>
      <c r="X690" s="6"/>
      <c r="Y690" s="6"/>
      <c r="Z690" s="6"/>
      <c r="AA690" s="6"/>
      <c r="AB690" s="6"/>
      <c r="AC690" s="6"/>
      <c r="AD690" s="6"/>
    </row>
    <row r="691" spans="1:31" ht="15" customHeight="1">
      <c r="A691" s="232"/>
      <c r="B691" s="14"/>
      <c r="C691" s="213" t="s">
        <v>5162</v>
      </c>
      <c r="D691" s="469" t="str">
        <f>IF(CNGE_2025_M1_Secc12_Sub1!D145="","",CNGE_2025_M1_Secc12_Sub1!D145)</f>
        <v/>
      </c>
      <c r="E691" s="326"/>
      <c r="F691" s="326"/>
      <c r="G691" s="326"/>
      <c r="H691" s="326"/>
      <c r="I691" s="326"/>
      <c r="J691" s="326"/>
      <c r="K691" s="326"/>
      <c r="L691" s="327"/>
      <c r="M691" s="6"/>
      <c r="N691" s="6"/>
      <c r="O691" s="6"/>
      <c r="P691" s="6"/>
      <c r="Q691" s="6"/>
      <c r="R691" s="6"/>
      <c r="S691" s="6"/>
      <c r="T691" s="6"/>
      <c r="U691" s="6"/>
      <c r="V691" s="6"/>
      <c r="W691" s="6"/>
      <c r="X691" s="6"/>
      <c r="Y691" s="6"/>
      <c r="Z691" s="6"/>
      <c r="AA691" s="6"/>
      <c r="AB691" s="6"/>
      <c r="AC691" s="6"/>
      <c r="AD691" s="6"/>
    </row>
    <row r="692" spans="1:31" ht="15" customHeight="1">
      <c r="A692" s="232"/>
      <c r="B692" s="14"/>
      <c r="C692" s="213" t="s">
        <v>5163</v>
      </c>
      <c r="D692" s="469" t="str">
        <f>IF(CNGE_2025_M1_Secc12_Sub1!D146="","",CNGE_2025_M1_Secc12_Sub1!D146)</f>
        <v/>
      </c>
      <c r="E692" s="326"/>
      <c r="F692" s="326"/>
      <c r="G692" s="326"/>
      <c r="H692" s="326"/>
      <c r="I692" s="326"/>
      <c r="J692" s="326"/>
      <c r="K692" s="326"/>
      <c r="L692" s="327"/>
      <c r="M692" s="6"/>
      <c r="N692" s="6"/>
      <c r="O692" s="6"/>
      <c r="P692" s="6"/>
      <c r="Q692" s="6"/>
      <c r="R692" s="6"/>
      <c r="S692" s="6"/>
      <c r="T692" s="6"/>
      <c r="U692" s="6"/>
      <c r="V692" s="6"/>
      <c r="W692" s="6"/>
      <c r="X692" s="6"/>
      <c r="Y692" s="6"/>
      <c r="Z692" s="6"/>
      <c r="AA692" s="6"/>
      <c r="AB692" s="6"/>
      <c r="AC692" s="6"/>
      <c r="AD692" s="6"/>
    </row>
    <row r="693" spans="1:31" ht="15" customHeight="1">
      <c r="A693" s="232"/>
      <c r="B693" s="14"/>
      <c r="C693" s="213" t="s">
        <v>5164</v>
      </c>
      <c r="D693" s="469" t="str">
        <f>IF(CNGE_2025_M1_Secc12_Sub1!D147="","",CNGE_2025_M1_Secc12_Sub1!D147)</f>
        <v/>
      </c>
      <c r="E693" s="326"/>
      <c r="F693" s="326"/>
      <c r="G693" s="326"/>
      <c r="H693" s="326"/>
      <c r="I693" s="326"/>
      <c r="J693" s="326"/>
      <c r="K693" s="326"/>
      <c r="L693" s="327"/>
      <c r="M693" s="6"/>
      <c r="N693" s="6"/>
      <c r="O693" s="6"/>
      <c r="P693" s="6"/>
      <c r="Q693" s="6"/>
      <c r="R693" s="6"/>
      <c r="S693" s="6"/>
      <c r="T693" s="6"/>
      <c r="U693" s="6"/>
      <c r="V693" s="6"/>
      <c r="W693" s="6"/>
      <c r="X693" s="6"/>
      <c r="Y693" s="6"/>
      <c r="Z693" s="6"/>
      <c r="AA693" s="6"/>
      <c r="AB693" s="6"/>
      <c r="AC693" s="6"/>
      <c r="AD693" s="6"/>
    </row>
    <row r="694" spans="1:31" ht="15" customHeight="1">
      <c r="A694" s="232"/>
      <c r="B694" s="14"/>
      <c r="C694" s="213" t="s">
        <v>5165</v>
      </c>
      <c r="D694" s="469" t="str">
        <f>IF(CNGE_2025_M1_Secc12_Sub1!D148="","",CNGE_2025_M1_Secc12_Sub1!D148)</f>
        <v/>
      </c>
      <c r="E694" s="326"/>
      <c r="F694" s="326"/>
      <c r="G694" s="326"/>
      <c r="H694" s="326"/>
      <c r="I694" s="326"/>
      <c r="J694" s="326"/>
      <c r="K694" s="326"/>
      <c r="L694" s="327"/>
      <c r="M694" s="6"/>
      <c r="N694" s="6"/>
      <c r="O694" s="6"/>
      <c r="P694" s="6"/>
      <c r="Q694" s="6"/>
      <c r="R694" s="6"/>
      <c r="S694" s="6"/>
      <c r="T694" s="6"/>
      <c r="U694" s="6"/>
      <c r="V694" s="6"/>
      <c r="W694" s="6"/>
      <c r="X694" s="6"/>
      <c r="Y694" s="6"/>
      <c r="Z694" s="6"/>
      <c r="AA694" s="6"/>
      <c r="AB694" s="6"/>
      <c r="AC694" s="6"/>
      <c r="AD694" s="6"/>
    </row>
    <row r="695" spans="1:31" ht="15" customHeight="1">
      <c r="A695" s="232"/>
      <c r="B695" s="14"/>
      <c r="C695" s="213" t="s">
        <v>5166</v>
      </c>
      <c r="D695" s="469" t="str">
        <f>IF(CNGE_2025_M1_Secc12_Sub1!D149="","",CNGE_2025_M1_Secc12_Sub1!D149)</f>
        <v/>
      </c>
      <c r="E695" s="326"/>
      <c r="F695" s="326"/>
      <c r="G695" s="326"/>
      <c r="H695" s="326"/>
      <c r="I695" s="326"/>
      <c r="J695" s="326"/>
      <c r="K695" s="326"/>
      <c r="L695" s="327"/>
      <c r="M695" s="6"/>
      <c r="N695" s="6"/>
      <c r="O695" s="6"/>
      <c r="P695" s="6"/>
      <c r="Q695" s="6"/>
      <c r="R695" s="6"/>
      <c r="S695" s="6"/>
      <c r="T695" s="6"/>
      <c r="U695" s="6"/>
      <c r="V695" s="6"/>
      <c r="W695" s="6"/>
      <c r="X695" s="6"/>
      <c r="Y695" s="6"/>
      <c r="Z695" s="6"/>
      <c r="AA695" s="6"/>
      <c r="AB695" s="6"/>
      <c r="AC695" s="6"/>
      <c r="AD695" s="6"/>
    </row>
    <row r="696" spans="1:31" ht="15" customHeight="1">
      <c r="A696" s="232"/>
      <c r="B696" s="14"/>
    </row>
    <row r="697" spans="1:31" ht="45" customHeight="1">
      <c r="A697" s="232"/>
      <c r="B697" s="14"/>
      <c r="C697" s="490" t="s">
        <v>5255</v>
      </c>
      <c r="D697" s="318"/>
      <c r="E697" s="318"/>
      <c r="F697" s="410"/>
      <c r="G697" s="480"/>
      <c r="H697" s="351"/>
      <c r="I697" s="351"/>
      <c r="J697" s="351"/>
      <c r="K697" s="351"/>
      <c r="L697" s="351"/>
      <c r="M697" s="351"/>
      <c r="N697" s="351"/>
      <c r="O697" s="351"/>
      <c r="P697" s="351"/>
      <c r="Q697" s="351"/>
      <c r="R697" s="351"/>
      <c r="S697" s="351"/>
      <c r="T697" s="351"/>
      <c r="U697" s="351"/>
      <c r="V697" s="351"/>
      <c r="W697" s="351"/>
      <c r="X697" s="351"/>
      <c r="Y697" s="351"/>
      <c r="Z697" s="351"/>
      <c r="AA697" s="351"/>
      <c r="AB697" s="351"/>
      <c r="AC697" s="351"/>
      <c r="AD697" s="352"/>
    </row>
    <row r="698" spans="1:31" ht="15" customHeight="1">
      <c r="A698" s="232"/>
      <c r="B698" s="465" t="str">
        <f>IF(AND(OR(COUNTIF(U451:U570,"X")&gt;0,COUNTIF(AB451:AB570,"X")&gt;0,COUNTIF(S576:S695,"X")&gt;0,COUNTIF(AB576:AB695,"X")&gt;0),G697=""),"Debido a que seleccionó alguna de las columnas Otro mecanismo..., debe anotar el nombre de dicho(s) mecanismo(s) de conservación","")</f>
        <v/>
      </c>
      <c r="C698" s="465"/>
      <c r="D698" s="465"/>
      <c r="E698" s="465"/>
      <c r="F698" s="465"/>
      <c r="G698" s="465"/>
      <c r="H698" s="465"/>
      <c r="I698" s="465"/>
      <c r="J698" s="465"/>
      <c r="K698" s="465"/>
      <c r="L698" s="465"/>
      <c r="M698" s="465"/>
      <c r="N698" s="465"/>
      <c r="O698" s="465"/>
      <c r="P698" s="465"/>
      <c r="Q698" s="465"/>
      <c r="R698" s="465"/>
      <c r="S698" s="465"/>
      <c r="T698" s="465"/>
      <c r="U698" s="465"/>
      <c r="V698" s="465"/>
      <c r="W698" s="465"/>
      <c r="X698" s="465"/>
      <c r="Y698" s="465"/>
      <c r="Z698" s="465"/>
      <c r="AA698" s="465"/>
      <c r="AB698" s="465"/>
      <c r="AC698" s="465"/>
      <c r="AD698" s="465"/>
      <c r="AE698" s="465"/>
    </row>
    <row r="699" spans="1:31" ht="24" customHeight="1">
      <c r="A699" s="238"/>
      <c r="C699" s="461" t="s">
        <v>5167</v>
      </c>
      <c r="D699" s="462"/>
      <c r="E699" s="462"/>
      <c r="F699" s="462"/>
      <c r="G699" s="462"/>
      <c r="H699" s="462"/>
      <c r="I699" s="462"/>
      <c r="J699" s="462"/>
      <c r="K699" s="462"/>
      <c r="L699" s="462"/>
      <c r="M699" s="462"/>
      <c r="N699" s="462"/>
      <c r="O699" s="462"/>
      <c r="P699" s="462"/>
      <c r="Q699" s="462"/>
      <c r="R699" s="462"/>
      <c r="S699" s="462"/>
      <c r="T699" s="462"/>
      <c r="U699" s="462"/>
      <c r="V699" s="462"/>
      <c r="W699" s="462"/>
      <c r="X699" s="462"/>
      <c r="Y699" s="462"/>
      <c r="Z699" s="462"/>
      <c r="AA699" s="462"/>
      <c r="AB699" s="462"/>
      <c r="AC699" s="462"/>
      <c r="AD699" s="462"/>
    </row>
    <row r="700" spans="1:31" ht="60" customHeight="1">
      <c r="A700" s="238"/>
      <c r="C700" s="491"/>
      <c r="D700" s="492"/>
      <c r="E700" s="492"/>
      <c r="F700" s="492"/>
      <c r="G700" s="492"/>
      <c r="H700" s="492"/>
      <c r="I700" s="492"/>
      <c r="J700" s="492"/>
      <c r="K700" s="492"/>
      <c r="L700" s="492"/>
      <c r="M700" s="492"/>
      <c r="N700" s="492"/>
      <c r="O700" s="492"/>
      <c r="P700" s="492"/>
      <c r="Q700" s="492"/>
      <c r="R700" s="492"/>
      <c r="S700" s="492"/>
      <c r="T700" s="492"/>
      <c r="U700" s="492"/>
      <c r="V700" s="492"/>
      <c r="W700" s="492"/>
      <c r="X700" s="492"/>
      <c r="Y700" s="492"/>
      <c r="Z700" s="492"/>
      <c r="AA700" s="492"/>
      <c r="AB700" s="492"/>
      <c r="AC700" s="492"/>
      <c r="AD700" s="493"/>
    </row>
    <row r="701" spans="1:31" ht="15" customHeight="1">
      <c r="A701" s="238"/>
      <c r="B701" s="464" t="str">
        <f>AN571</f>
        <v/>
      </c>
      <c r="C701" s="464"/>
      <c r="D701" s="464"/>
      <c r="E701" s="464"/>
      <c r="F701" s="464"/>
      <c r="G701" s="464"/>
      <c r="H701" s="464"/>
      <c r="I701" s="464"/>
      <c r="J701" s="464"/>
      <c r="K701" s="464"/>
      <c r="L701" s="464"/>
      <c r="M701" s="464"/>
      <c r="N701" s="464"/>
      <c r="O701" s="464"/>
      <c r="P701" s="464"/>
      <c r="Q701" s="464"/>
      <c r="R701" s="464"/>
      <c r="S701" s="464"/>
      <c r="T701" s="464"/>
      <c r="U701" s="464"/>
      <c r="V701" s="464"/>
      <c r="W701" s="464"/>
      <c r="X701" s="464"/>
      <c r="Y701" s="464"/>
      <c r="Z701" s="464"/>
      <c r="AA701" s="464"/>
      <c r="AB701" s="464"/>
      <c r="AC701" s="464"/>
      <c r="AD701" s="464"/>
      <c r="AE701" s="464"/>
    </row>
    <row r="702" spans="1:31" ht="15" customHeight="1">
      <c r="A702" s="238"/>
      <c r="B702" s="445" t="str">
        <f>IF(AS571&gt;0,"Revise la información capturada, ya que tiene datos ingresados en celdas que están sombreadas","")</f>
        <v/>
      </c>
      <c r="C702" s="445"/>
      <c r="D702" s="445"/>
      <c r="E702" s="445"/>
      <c r="F702" s="445"/>
      <c r="G702" s="445"/>
      <c r="H702" s="445"/>
      <c r="I702" s="445"/>
      <c r="J702" s="445"/>
      <c r="K702" s="445"/>
      <c r="L702" s="445"/>
      <c r="M702" s="445"/>
      <c r="N702" s="445"/>
      <c r="O702" s="445"/>
      <c r="P702" s="445"/>
      <c r="Q702" s="445"/>
      <c r="R702" s="445"/>
      <c r="S702" s="445"/>
      <c r="T702" s="445"/>
      <c r="U702" s="445"/>
      <c r="V702" s="445"/>
      <c r="W702" s="445"/>
      <c r="X702" s="445"/>
      <c r="Y702" s="445"/>
      <c r="Z702" s="445"/>
      <c r="AA702" s="445"/>
      <c r="AB702" s="445"/>
      <c r="AC702" s="445"/>
      <c r="AD702" s="445"/>
      <c r="AE702" s="445"/>
    </row>
    <row r="703" spans="1:31" ht="15" customHeight="1">
      <c r="A703" s="238"/>
      <c r="B703" s="445" t="str">
        <f>IF(AW571=0,"","Si seleccionó la columna No contaba con mecanismos... o No identificado no puede seleccionar otra columna")</f>
        <v/>
      </c>
      <c r="C703" s="445"/>
      <c r="D703" s="445"/>
      <c r="E703" s="445"/>
      <c r="F703" s="445"/>
      <c r="G703" s="445"/>
      <c r="H703" s="445"/>
      <c r="I703" s="445"/>
      <c r="J703" s="445"/>
      <c r="K703" s="445"/>
      <c r="L703" s="445"/>
      <c r="M703" s="445"/>
      <c r="N703" s="445"/>
      <c r="O703" s="445"/>
      <c r="P703" s="445"/>
      <c r="Q703" s="445"/>
      <c r="R703" s="445"/>
      <c r="S703" s="445"/>
      <c r="T703" s="445"/>
      <c r="U703" s="445"/>
      <c r="V703" s="445"/>
      <c r="W703" s="445"/>
      <c r="X703" s="445"/>
      <c r="Y703" s="445"/>
      <c r="Z703" s="445"/>
      <c r="AA703" s="445"/>
      <c r="AB703" s="445"/>
      <c r="AC703" s="445"/>
      <c r="AD703" s="445"/>
      <c r="AE703" s="445"/>
    </row>
    <row r="704" spans="1:31" ht="15" customHeight="1">
      <c r="A704" s="238"/>
    </row>
    <row r="705" spans="1:46" ht="15" customHeight="1">
      <c r="A705" s="238"/>
    </row>
    <row r="706" spans="1:46" ht="15" customHeight="1">
      <c r="A706" s="238"/>
    </row>
    <row r="707" spans="1:46" ht="36" customHeight="1">
      <c r="A707" s="239" t="s">
        <v>5256</v>
      </c>
      <c r="B707" s="477" t="s">
        <v>5257</v>
      </c>
      <c r="C707" s="318"/>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318"/>
      <c r="Z707" s="318"/>
      <c r="AA707" s="318"/>
      <c r="AB707" s="318"/>
      <c r="AC707" s="318"/>
      <c r="AD707" s="318"/>
    </row>
    <row r="708" spans="1:46" ht="24" customHeight="1">
      <c r="A708" s="239"/>
      <c r="B708" s="231"/>
      <c r="C708" s="456" t="s">
        <v>5258</v>
      </c>
      <c r="D708" s="318"/>
      <c r="E708" s="318"/>
      <c r="F708" s="318"/>
      <c r="G708" s="318"/>
      <c r="H708" s="318"/>
      <c r="I708" s="318"/>
      <c r="J708" s="318"/>
      <c r="K708" s="318"/>
      <c r="L708" s="318"/>
      <c r="M708" s="318"/>
      <c r="N708" s="318"/>
      <c r="O708" s="318"/>
      <c r="P708" s="318"/>
      <c r="Q708" s="318"/>
      <c r="R708" s="318"/>
      <c r="S708" s="318"/>
      <c r="T708" s="318"/>
      <c r="U708" s="318"/>
      <c r="V708" s="318"/>
      <c r="W708" s="318"/>
      <c r="X708" s="318"/>
      <c r="Y708" s="318"/>
      <c r="Z708" s="318"/>
      <c r="AA708" s="318"/>
      <c r="AB708" s="318"/>
      <c r="AC708" s="318"/>
      <c r="AD708" s="318"/>
    </row>
    <row r="709" spans="1:46" ht="24" customHeight="1">
      <c r="A709" s="239"/>
      <c r="B709" s="209"/>
      <c r="C709" s="456" t="s">
        <v>5259</v>
      </c>
      <c r="D709" s="318"/>
      <c r="E709" s="318"/>
      <c r="F709" s="318"/>
      <c r="G709" s="318"/>
      <c r="H709" s="318"/>
      <c r="I709" s="318"/>
      <c r="J709" s="318"/>
      <c r="K709" s="318"/>
      <c r="L709" s="318"/>
      <c r="M709" s="318"/>
      <c r="N709" s="318"/>
      <c r="O709" s="318"/>
      <c r="P709" s="318"/>
      <c r="Q709" s="318"/>
      <c r="R709" s="318"/>
      <c r="S709" s="318"/>
      <c r="T709" s="318"/>
      <c r="U709" s="318"/>
      <c r="V709" s="318"/>
      <c r="W709" s="318"/>
      <c r="X709" s="318"/>
      <c r="Y709" s="318"/>
      <c r="Z709" s="318"/>
      <c r="AA709" s="318"/>
      <c r="AB709" s="318"/>
      <c r="AC709" s="318"/>
      <c r="AD709" s="318"/>
    </row>
    <row r="710" spans="1:46" ht="15" customHeight="1">
      <c r="A710" s="239"/>
      <c r="B710" s="209"/>
      <c r="C710" s="456" t="s">
        <v>5260</v>
      </c>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318"/>
      <c r="Z710" s="318"/>
      <c r="AA710" s="318"/>
      <c r="AB710" s="318"/>
      <c r="AC710" s="318"/>
      <c r="AD710" s="318"/>
    </row>
    <row r="711" spans="1:46" ht="24" customHeight="1">
      <c r="A711" s="239"/>
      <c r="B711" s="209"/>
      <c r="C711" s="476" t="s">
        <v>5261</v>
      </c>
      <c r="D711" s="318"/>
      <c r="E711" s="318"/>
      <c r="F711" s="318"/>
      <c r="G711" s="318"/>
      <c r="H711" s="318"/>
      <c r="I711" s="318"/>
      <c r="J711" s="318"/>
      <c r="K711" s="318"/>
      <c r="L711" s="318"/>
      <c r="M711" s="318"/>
      <c r="N711" s="318"/>
      <c r="O711" s="318"/>
      <c r="P711" s="318"/>
      <c r="Q711" s="318"/>
      <c r="R711" s="318"/>
      <c r="S711" s="318"/>
      <c r="T711" s="318"/>
      <c r="U711" s="318"/>
      <c r="V711" s="318"/>
      <c r="W711" s="318"/>
      <c r="X711" s="318"/>
      <c r="Y711" s="318"/>
      <c r="Z711" s="318"/>
      <c r="AA711" s="318"/>
      <c r="AB711" s="318"/>
      <c r="AC711" s="318"/>
      <c r="AD711" s="318"/>
    </row>
    <row r="712" spans="1:46" ht="24" customHeight="1">
      <c r="A712" s="239"/>
      <c r="B712" s="209"/>
      <c r="C712" s="456" t="s">
        <v>5262</v>
      </c>
      <c r="D712" s="318"/>
      <c r="E712" s="318"/>
      <c r="F712" s="318"/>
      <c r="G712" s="318"/>
      <c r="H712" s="318"/>
      <c r="I712" s="318"/>
      <c r="J712" s="318"/>
      <c r="K712" s="318"/>
      <c r="L712" s="318"/>
      <c r="M712" s="318"/>
      <c r="N712" s="318"/>
      <c r="O712" s="318"/>
      <c r="P712" s="318"/>
      <c r="Q712" s="318"/>
      <c r="R712" s="318"/>
      <c r="S712" s="318"/>
      <c r="T712" s="318"/>
      <c r="U712" s="318"/>
      <c r="V712" s="318"/>
      <c r="W712" s="318"/>
      <c r="X712" s="318"/>
      <c r="Y712" s="318"/>
      <c r="Z712" s="318"/>
      <c r="AA712" s="318"/>
      <c r="AB712" s="318"/>
      <c r="AC712" s="318"/>
      <c r="AD712" s="318"/>
    </row>
    <row r="713" spans="1:46" ht="24" customHeight="1">
      <c r="A713" s="242"/>
      <c r="B713" s="243"/>
      <c r="C713" s="482" t="s">
        <v>5263</v>
      </c>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318"/>
      <c r="Z713" s="318"/>
      <c r="AA713" s="318"/>
      <c r="AB713" s="318"/>
      <c r="AC713" s="318"/>
      <c r="AD713" s="318"/>
    </row>
    <row r="714" spans="1:46" ht="15" customHeight="1">
      <c r="A714" s="238"/>
    </row>
    <row r="715" spans="1:46" ht="15" customHeight="1">
      <c r="A715" s="238"/>
      <c r="C715" s="453" t="s">
        <v>5071</v>
      </c>
      <c r="D715" s="447"/>
      <c r="E715" s="447"/>
      <c r="F715" s="447"/>
      <c r="G715" s="447"/>
      <c r="H715" s="447"/>
      <c r="I715" s="447"/>
      <c r="J715" s="448"/>
      <c r="K715" s="453" t="s">
        <v>5264</v>
      </c>
      <c r="L715" s="326"/>
      <c r="M715" s="326"/>
      <c r="N715" s="326"/>
      <c r="O715" s="326"/>
      <c r="P715" s="326"/>
      <c r="Q715" s="326"/>
      <c r="R715" s="326"/>
      <c r="S715" s="326"/>
      <c r="T715" s="326"/>
      <c r="U715" s="326"/>
      <c r="V715" s="326"/>
      <c r="W715" s="326"/>
      <c r="X715" s="326"/>
      <c r="Y715" s="326"/>
      <c r="Z715" s="326"/>
      <c r="AA715" s="326"/>
      <c r="AB715" s="326"/>
      <c r="AC715" s="326"/>
      <c r="AD715" s="327"/>
    </row>
    <row r="716" spans="1:46" ht="24" customHeight="1">
      <c r="A716" s="238"/>
      <c r="C716" s="485"/>
      <c r="D716" s="318"/>
      <c r="E716" s="318"/>
      <c r="F716" s="318"/>
      <c r="G716" s="318"/>
      <c r="H716" s="318"/>
      <c r="I716" s="318"/>
      <c r="J716" s="410"/>
      <c r="K716" s="495" t="s">
        <v>5238</v>
      </c>
      <c r="L716" s="326"/>
      <c r="M716" s="326"/>
      <c r="N716" s="326"/>
      <c r="O716" s="326"/>
      <c r="P716" s="326"/>
      <c r="Q716" s="326"/>
      <c r="R716" s="326"/>
      <c r="S716" s="326"/>
      <c r="T716" s="327"/>
      <c r="U716" s="449" t="s">
        <v>5265</v>
      </c>
      <c r="V716" s="326"/>
      <c r="W716" s="326"/>
      <c r="X716" s="326"/>
      <c r="Y716" s="326"/>
      <c r="Z716" s="326"/>
      <c r="AA716" s="326"/>
      <c r="AB716" s="326"/>
      <c r="AC716" s="326"/>
      <c r="AD716" s="327"/>
      <c r="AJ716" s="466" t="s">
        <v>5073</v>
      </c>
      <c r="AK716" s="467"/>
      <c r="AL716" s="468"/>
    </row>
    <row r="717" spans="1:46" ht="132" customHeight="1">
      <c r="A717" s="238"/>
      <c r="C717" s="454"/>
      <c r="D717" s="422"/>
      <c r="E717" s="422"/>
      <c r="F717" s="422"/>
      <c r="G717" s="422"/>
      <c r="H717" s="422"/>
      <c r="I717" s="422"/>
      <c r="J717" s="423"/>
      <c r="K717" s="487" t="s">
        <v>5266</v>
      </c>
      <c r="L717" s="327"/>
      <c r="M717" s="473" t="s">
        <v>5267</v>
      </c>
      <c r="N717" s="327"/>
      <c r="O717" s="473" t="s">
        <v>5268</v>
      </c>
      <c r="P717" s="327"/>
      <c r="Q717" s="473" t="s">
        <v>5269</v>
      </c>
      <c r="R717" s="327"/>
      <c r="S717" s="473" t="s">
        <v>5232</v>
      </c>
      <c r="T717" s="327"/>
      <c r="U717" s="498" t="s">
        <v>5266</v>
      </c>
      <c r="V717" s="327"/>
      <c r="W717" s="473" t="s">
        <v>5267</v>
      </c>
      <c r="X717" s="327"/>
      <c r="Y717" s="473" t="s">
        <v>5268</v>
      </c>
      <c r="Z717" s="327"/>
      <c r="AA717" s="473" t="s">
        <v>5269</v>
      </c>
      <c r="AB717" s="327"/>
      <c r="AC717" s="473" t="s">
        <v>5232</v>
      </c>
      <c r="AD717" s="327"/>
      <c r="AG717" t="s">
        <v>5205</v>
      </c>
      <c r="AH717" t="s">
        <v>5206</v>
      </c>
      <c r="AI717" t="s">
        <v>5209</v>
      </c>
      <c r="AJ717" s="211" t="s">
        <v>5079</v>
      </c>
      <c r="AK717" s="1" t="s">
        <v>5080</v>
      </c>
      <c r="AL717" s="212" t="s">
        <v>5081</v>
      </c>
      <c r="AM717" t="s">
        <v>5210</v>
      </c>
      <c r="AN717" t="s">
        <v>5211</v>
      </c>
      <c r="AO717" t="s">
        <v>5212</v>
      </c>
      <c r="AP717" t="s">
        <v>5213</v>
      </c>
      <c r="AQ717" t="s">
        <v>5233</v>
      </c>
      <c r="AR717" t="s">
        <v>5234</v>
      </c>
      <c r="AS717" t="s">
        <v>5270</v>
      </c>
      <c r="AT717" t="s">
        <v>5271</v>
      </c>
    </row>
    <row r="718" spans="1:46" ht="15" customHeight="1">
      <c r="A718" s="238"/>
      <c r="B718" s="14"/>
      <c r="C718" s="213" t="s">
        <v>5009</v>
      </c>
      <c r="D718" s="469" t="str">
        <f>IF(CNGE_2025_M1_Secc12_Sub1!D30="","",CNGE_2025_M1_Secc12_Sub1!D30)</f>
        <v/>
      </c>
      <c r="E718" s="326"/>
      <c r="F718" s="326"/>
      <c r="G718" s="326"/>
      <c r="H718" s="326"/>
      <c r="I718" s="326"/>
      <c r="J718" s="327"/>
      <c r="K718" s="443"/>
      <c r="L718" s="352"/>
      <c r="M718" s="443"/>
      <c r="N718" s="352"/>
      <c r="O718" s="443"/>
      <c r="P718" s="352"/>
      <c r="Q718" s="443"/>
      <c r="R718" s="352"/>
      <c r="S718" s="443"/>
      <c r="T718" s="352"/>
      <c r="U718" s="443"/>
      <c r="V718" s="352"/>
      <c r="W718" s="443"/>
      <c r="X718" s="352"/>
      <c r="Y718" s="443"/>
      <c r="Z718" s="352"/>
      <c r="AA718" s="443"/>
      <c r="AB718" s="352"/>
      <c r="AC718" s="443"/>
      <c r="AD718" s="352"/>
      <c r="AG718">
        <f>IF(OR(COUNTBLANK($D718)=1,$S48&lt;&gt;1),0,IF(COUNTA(K718:T718)&gt;0,0,1))</f>
        <v>0</v>
      </c>
      <c r="AH718">
        <f>IF(OR(COUNTBLANK($D718)=1,$Y48&lt;&gt;1),0,IF(COUNTA(U718:AD718)&gt;0,0,1))</f>
        <v>0</v>
      </c>
      <c r="AI718" s="228">
        <f>SUM(AG718:AH718)</f>
        <v>0</v>
      </c>
      <c r="AJ718" s="2">
        <f>IF(AI718=0,0,1)</f>
        <v>0</v>
      </c>
      <c r="AK718" s="3" t="str">
        <f>IF(AJ718=0,"",
IF(SUM($AJ$718:AJ718)=1,AL718,
IF($AJ$838&gt;SUM($AJ$718:AJ718),_xlfn.CONCAT(", ",AL718),
IF($AJ$838=SUM($AJ$718:AJ718),_xlfn.CONCAT(" y ",AL718)))))</f>
        <v/>
      </c>
      <c r="AL718" s="214">
        <v>1</v>
      </c>
      <c r="AM718">
        <f>IF(AND(COUNTBLANK($D718)=1,COUNTA(K718:AD718)&gt;0),1,0)</f>
        <v>0</v>
      </c>
      <c r="AN718">
        <f>IF(CNGE_2025_M1_Secc12_Sub1!$M30&lt;&gt;1,IF(COUNTA(K718,U718)=0,0,1),0)</f>
        <v>0</v>
      </c>
      <c r="AO718">
        <f>IF($S48&lt;&gt;1,IF(COUNTA(K718:T718)=0,0,1),0)</f>
        <v>0</v>
      </c>
      <c r="AP718">
        <f>IF($Y48&lt;&gt;1,IF(COUNTA(U718:AD718)=0,0,1),0)</f>
        <v>0</v>
      </c>
      <c r="AQ718">
        <f>IF($S718="X",IF(COUNTA(K718:R718)=0,0,1),IF($Q718="X",IF(COUNTA(K718:P718,S718)=0,0,1),0))</f>
        <v>0</v>
      </c>
      <c r="AR718">
        <f>IF($AC718="X",IF(COUNTA(U718:AB718)=0,0,1),IF($AA718="X",IF(COUNTA(U718:Z718,AC718)=0,0,1),0))</f>
        <v>0</v>
      </c>
      <c r="AS718">
        <f>IF($K718="X",IF(COUNTA(M718)=0,0,1),IF($M718="X",IF(COUNTA(K718)=0,0,1),0))</f>
        <v>0</v>
      </c>
      <c r="AT718">
        <f>IF($U718="X",IF(COUNTA(W718)=0,0,1),IF($W718="X",IF(COUNTA(U718)=0,0,1),0))</f>
        <v>0</v>
      </c>
    </row>
    <row r="719" spans="1:46" ht="15" customHeight="1">
      <c r="A719" s="238"/>
      <c r="B719" s="14"/>
      <c r="C719" s="213" t="s">
        <v>5011</v>
      </c>
      <c r="D719" s="469" t="str">
        <f>IF(CNGE_2025_M1_Secc12_Sub1!D31="","",CNGE_2025_M1_Secc12_Sub1!D31)</f>
        <v/>
      </c>
      <c r="E719" s="326"/>
      <c r="F719" s="326"/>
      <c r="G719" s="326"/>
      <c r="H719" s="326"/>
      <c r="I719" s="326"/>
      <c r="J719" s="327"/>
      <c r="K719" s="443"/>
      <c r="L719" s="352"/>
      <c r="M719" s="443"/>
      <c r="N719" s="352"/>
      <c r="O719" s="443"/>
      <c r="P719" s="352"/>
      <c r="Q719" s="443"/>
      <c r="R719" s="352"/>
      <c r="S719" s="443"/>
      <c r="T719" s="352"/>
      <c r="U719" s="443"/>
      <c r="V719" s="352"/>
      <c r="W719" s="443"/>
      <c r="X719" s="352"/>
      <c r="Y719" s="443"/>
      <c r="Z719" s="352"/>
      <c r="AA719" s="443"/>
      <c r="AB719" s="352"/>
      <c r="AC719" s="443"/>
      <c r="AD719" s="352"/>
      <c r="AG719">
        <f t="shared" ref="AG719:AG782" si="90">IF(OR(COUNTBLANK($D719)=1,$S49&lt;&gt;1),0,IF(COUNTA(K719:T719)&gt;0,0,1))</f>
        <v>0</v>
      </c>
      <c r="AH719">
        <f t="shared" ref="AH719:AH782" si="91">IF(OR(COUNTBLANK($D719)=1,$Y49&lt;&gt;1),0,IF(COUNTA(U719:AD719)&gt;0,0,1))</f>
        <v>0</v>
      </c>
      <c r="AI719" s="228">
        <f t="shared" ref="AI719:AI782" si="92">SUM(AG719:AH719)</f>
        <v>0</v>
      </c>
      <c r="AJ719" s="2">
        <f t="shared" ref="AJ719:AJ782" si="93">IF(AI719=0,0,1)</f>
        <v>0</v>
      </c>
      <c r="AK719" s="3" t="str">
        <f>IF(AJ719=0,"",
IF(SUM($AJ$718:AJ719)=1,AL719,
IF($AJ$838&gt;SUM($AJ$718:AJ719),_xlfn.CONCAT(", ",AL719),
IF($AJ$838=SUM($AJ$718:AJ719),_xlfn.CONCAT(" y ",AL719)))))</f>
        <v/>
      </c>
      <c r="AL719" s="214">
        <v>2</v>
      </c>
      <c r="AM719">
        <f t="shared" ref="AM719:AM782" si="94">IF(AND(COUNTBLANK($D719)=1,COUNTA(K719:AD719)&gt;0),1,0)</f>
        <v>0</v>
      </c>
      <c r="AN719">
        <f>IF(CNGE_2025_M1_Secc12_Sub1!$M31&lt;&gt;1,IF(COUNTA(K719,U719)=0,0,1),0)</f>
        <v>0</v>
      </c>
      <c r="AO719">
        <f t="shared" ref="AO719:AO782" si="95">IF($S49&lt;&gt;1,IF(COUNTA(K719:T719)=0,0,1),0)</f>
        <v>0</v>
      </c>
      <c r="AP719">
        <f t="shared" ref="AP719:AP782" si="96">IF($Y49&lt;&gt;1,IF(COUNTA(U719:AD719)=0,0,1),0)</f>
        <v>0</v>
      </c>
      <c r="AQ719">
        <f t="shared" ref="AQ719:AQ782" si="97">IF($S719="X",IF(COUNTA(K719:R719)=0,0,1),IF($Q719="X",IF(COUNTA(K719:P719,S719)=0,0,1),0))</f>
        <v>0</v>
      </c>
      <c r="AR719">
        <f t="shared" ref="AR719:AR782" si="98">IF($AC719="X",IF(COUNTA(U719:AB719)=0,0,1),IF($AA719="X",IF(COUNTA(U719:Z719,AC719)=0,0,1),0))</f>
        <v>0</v>
      </c>
      <c r="AS719">
        <f t="shared" ref="AS719:AS782" si="99">IF($K719="X",IF(COUNTA(M719)=0,0,1),IF($M719="X",IF(COUNTA(K719)=0,0,1),0))</f>
        <v>0</v>
      </c>
      <c r="AT719">
        <f t="shared" ref="AT719:AT782" si="100">IF($U719="X",IF(COUNTA(W719)=0,0,1),IF($W719="X",IF(COUNTA(U719)=0,0,1),0))</f>
        <v>0</v>
      </c>
    </row>
    <row r="720" spans="1:46" ht="15" customHeight="1">
      <c r="A720" s="238"/>
      <c r="B720" s="14"/>
      <c r="C720" s="213" t="s">
        <v>5013</v>
      </c>
      <c r="D720" s="469" t="str">
        <f>IF(CNGE_2025_M1_Secc12_Sub1!D32="","",CNGE_2025_M1_Secc12_Sub1!D32)</f>
        <v/>
      </c>
      <c r="E720" s="326"/>
      <c r="F720" s="326"/>
      <c r="G720" s="326"/>
      <c r="H720" s="326"/>
      <c r="I720" s="326"/>
      <c r="J720" s="327"/>
      <c r="K720" s="443"/>
      <c r="L720" s="352"/>
      <c r="M720" s="443"/>
      <c r="N720" s="352"/>
      <c r="O720" s="443"/>
      <c r="P720" s="352"/>
      <c r="Q720" s="443"/>
      <c r="R720" s="352"/>
      <c r="S720" s="443"/>
      <c r="T720" s="352"/>
      <c r="U720" s="443"/>
      <c r="V720" s="352"/>
      <c r="W720" s="443"/>
      <c r="X720" s="352"/>
      <c r="Y720" s="443"/>
      <c r="Z720" s="352"/>
      <c r="AA720" s="443"/>
      <c r="AB720" s="352"/>
      <c r="AC720" s="443"/>
      <c r="AD720" s="352"/>
      <c r="AG720">
        <f t="shared" si="90"/>
        <v>0</v>
      </c>
      <c r="AH720">
        <f t="shared" si="91"/>
        <v>0</v>
      </c>
      <c r="AI720" s="228">
        <f t="shared" si="92"/>
        <v>0</v>
      </c>
      <c r="AJ720" s="2">
        <f t="shared" si="93"/>
        <v>0</v>
      </c>
      <c r="AK720" s="3" t="str">
        <f>IF(AJ720=0,"",
IF(SUM($AJ$718:AJ720)=1,AL720,
IF($AJ$838&gt;SUM($AJ$718:AJ720),_xlfn.CONCAT(", ",AL720),
IF($AJ$838=SUM($AJ$718:AJ720),_xlfn.CONCAT(" y ",AL720)))))</f>
        <v/>
      </c>
      <c r="AL720" s="214">
        <v>3</v>
      </c>
      <c r="AM720">
        <f t="shared" si="94"/>
        <v>0</v>
      </c>
      <c r="AN720">
        <f>IF(CNGE_2025_M1_Secc12_Sub1!$M32&lt;&gt;1,IF(COUNTA(K720,U720)=0,0,1),0)</f>
        <v>0</v>
      </c>
      <c r="AO720">
        <f t="shared" si="95"/>
        <v>0</v>
      </c>
      <c r="AP720">
        <f t="shared" si="96"/>
        <v>0</v>
      </c>
      <c r="AQ720">
        <f t="shared" si="97"/>
        <v>0</v>
      </c>
      <c r="AR720">
        <f t="shared" si="98"/>
        <v>0</v>
      </c>
      <c r="AS720">
        <f t="shared" si="99"/>
        <v>0</v>
      </c>
      <c r="AT720">
        <f t="shared" si="100"/>
        <v>0</v>
      </c>
    </row>
    <row r="721" spans="1:46" ht="15" customHeight="1">
      <c r="A721" s="238"/>
      <c r="B721" s="14"/>
      <c r="C721" s="213" t="s">
        <v>5015</v>
      </c>
      <c r="D721" s="469" t="str">
        <f>IF(CNGE_2025_M1_Secc12_Sub1!D33="","",CNGE_2025_M1_Secc12_Sub1!D33)</f>
        <v/>
      </c>
      <c r="E721" s="326"/>
      <c r="F721" s="326"/>
      <c r="G721" s="326"/>
      <c r="H721" s="326"/>
      <c r="I721" s="326"/>
      <c r="J721" s="327"/>
      <c r="K721" s="443"/>
      <c r="L721" s="352"/>
      <c r="M721" s="443"/>
      <c r="N721" s="352"/>
      <c r="O721" s="443"/>
      <c r="P721" s="352"/>
      <c r="Q721" s="443"/>
      <c r="R721" s="352"/>
      <c r="S721" s="443"/>
      <c r="T721" s="352"/>
      <c r="U721" s="443"/>
      <c r="V721" s="352"/>
      <c r="W721" s="443"/>
      <c r="X721" s="352"/>
      <c r="Y721" s="443"/>
      <c r="Z721" s="352"/>
      <c r="AA721" s="443"/>
      <c r="AB721" s="352"/>
      <c r="AC721" s="443"/>
      <c r="AD721" s="352"/>
      <c r="AG721">
        <f t="shared" si="90"/>
        <v>0</v>
      </c>
      <c r="AH721">
        <f t="shared" si="91"/>
        <v>0</v>
      </c>
      <c r="AI721" s="228">
        <f t="shared" si="92"/>
        <v>0</v>
      </c>
      <c r="AJ721" s="2">
        <f t="shared" si="93"/>
        <v>0</v>
      </c>
      <c r="AK721" s="3" t="str">
        <f>IF(AJ721=0,"",
IF(SUM($AJ$718:AJ721)=1,AL721,
IF($AJ$838&gt;SUM($AJ$718:AJ721),_xlfn.CONCAT(", ",AL721),
IF($AJ$838=SUM($AJ$718:AJ721),_xlfn.CONCAT(" y ",AL721)))))</f>
        <v/>
      </c>
      <c r="AL721" s="214">
        <v>4</v>
      </c>
      <c r="AM721">
        <f t="shared" si="94"/>
        <v>0</v>
      </c>
      <c r="AN721">
        <f>IF(CNGE_2025_M1_Secc12_Sub1!$M33&lt;&gt;1,IF(COUNTA(K721,U721)=0,0,1),0)</f>
        <v>0</v>
      </c>
      <c r="AO721">
        <f t="shared" si="95"/>
        <v>0</v>
      </c>
      <c r="AP721">
        <f t="shared" si="96"/>
        <v>0</v>
      </c>
      <c r="AQ721">
        <f t="shared" si="97"/>
        <v>0</v>
      </c>
      <c r="AR721">
        <f t="shared" si="98"/>
        <v>0</v>
      </c>
      <c r="AS721">
        <f t="shared" si="99"/>
        <v>0</v>
      </c>
      <c r="AT721">
        <f t="shared" si="100"/>
        <v>0</v>
      </c>
    </row>
    <row r="722" spans="1:46" ht="15" customHeight="1">
      <c r="A722" s="238"/>
      <c r="B722" s="14"/>
      <c r="C722" s="213" t="s">
        <v>5017</v>
      </c>
      <c r="D722" s="469" t="str">
        <f>IF(CNGE_2025_M1_Secc12_Sub1!D34="","",CNGE_2025_M1_Secc12_Sub1!D34)</f>
        <v/>
      </c>
      <c r="E722" s="326"/>
      <c r="F722" s="326"/>
      <c r="G722" s="326"/>
      <c r="H722" s="326"/>
      <c r="I722" s="326"/>
      <c r="J722" s="327"/>
      <c r="K722" s="443"/>
      <c r="L722" s="352"/>
      <c r="M722" s="443"/>
      <c r="N722" s="352"/>
      <c r="O722" s="443"/>
      <c r="P722" s="352"/>
      <c r="Q722" s="443"/>
      <c r="R722" s="352"/>
      <c r="S722" s="443"/>
      <c r="T722" s="352"/>
      <c r="U722" s="443"/>
      <c r="V722" s="352"/>
      <c r="W722" s="443"/>
      <c r="X722" s="352"/>
      <c r="Y722" s="443"/>
      <c r="Z722" s="352"/>
      <c r="AA722" s="443"/>
      <c r="AB722" s="352"/>
      <c r="AC722" s="443"/>
      <c r="AD722" s="352"/>
      <c r="AG722">
        <f t="shared" si="90"/>
        <v>0</v>
      </c>
      <c r="AH722">
        <f t="shared" si="91"/>
        <v>0</v>
      </c>
      <c r="AI722" s="228">
        <f t="shared" si="92"/>
        <v>0</v>
      </c>
      <c r="AJ722" s="2">
        <f t="shared" si="93"/>
        <v>0</v>
      </c>
      <c r="AK722" s="3" t="str">
        <f>IF(AJ722=0,"",
IF(SUM($AJ$718:AJ722)=1,AL722,
IF($AJ$838&gt;SUM($AJ$718:AJ722),_xlfn.CONCAT(", ",AL722),
IF($AJ$838=SUM($AJ$718:AJ722),_xlfn.CONCAT(" y ",AL722)))))</f>
        <v/>
      </c>
      <c r="AL722" s="214">
        <v>5</v>
      </c>
      <c r="AM722">
        <f t="shared" si="94"/>
        <v>0</v>
      </c>
      <c r="AN722">
        <f>IF(CNGE_2025_M1_Secc12_Sub1!$M34&lt;&gt;1,IF(COUNTA(K722,U722)=0,0,1),0)</f>
        <v>0</v>
      </c>
      <c r="AO722">
        <f t="shared" si="95"/>
        <v>0</v>
      </c>
      <c r="AP722">
        <f t="shared" si="96"/>
        <v>0</v>
      </c>
      <c r="AQ722">
        <f t="shared" si="97"/>
        <v>0</v>
      </c>
      <c r="AR722">
        <f t="shared" si="98"/>
        <v>0</v>
      </c>
      <c r="AS722">
        <f t="shared" si="99"/>
        <v>0</v>
      </c>
      <c r="AT722">
        <f t="shared" si="100"/>
        <v>0</v>
      </c>
    </row>
    <row r="723" spans="1:46" ht="15" customHeight="1">
      <c r="A723" s="238"/>
      <c r="B723" s="14"/>
      <c r="C723" s="213" t="s">
        <v>5019</v>
      </c>
      <c r="D723" s="469" t="str">
        <f>IF(CNGE_2025_M1_Secc12_Sub1!D35="","",CNGE_2025_M1_Secc12_Sub1!D35)</f>
        <v/>
      </c>
      <c r="E723" s="326"/>
      <c r="F723" s="326"/>
      <c r="G723" s="326"/>
      <c r="H723" s="326"/>
      <c r="I723" s="326"/>
      <c r="J723" s="327"/>
      <c r="K723" s="443"/>
      <c r="L723" s="352"/>
      <c r="M723" s="443"/>
      <c r="N723" s="352"/>
      <c r="O723" s="443"/>
      <c r="P723" s="352"/>
      <c r="Q723" s="443"/>
      <c r="R723" s="352"/>
      <c r="S723" s="443"/>
      <c r="T723" s="352"/>
      <c r="U723" s="443"/>
      <c r="V723" s="352"/>
      <c r="W723" s="443"/>
      <c r="X723" s="352"/>
      <c r="Y723" s="443"/>
      <c r="Z723" s="352"/>
      <c r="AA723" s="443"/>
      <c r="AB723" s="352"/>
      <c r="AC723" s="443"/>
      <c r="AD723" s="352"/>
      <c r="AG723">
        <f t="shared" si="90"/>
        <v>0</v>
      </c>
      <c r="AH723">
        <f t="shared" si="91"/>
        <v>0</v>
      </c>
      <c r="AI723" s="228">
        <f t="shared" si="92"/>
        <v>0</v>
      </c>
      <c r="AJ723" s="2">
        <f t="shared" si="93"/>
        <v>0</v>
      </c>
      <c r="AK723" s="3" t="str">
        <f>IF(AJ723=0,"",
IF(SUM($AJ$718:AJ723)=1,AL723,
IF($AJ$838&gt;SUM($AJ$718:AJ723),_xlfn.CONCAT(", ",AL723),
IF($AJ$838=SUM($AJ$718:AJ723),_xlfn.CONCAT(" y ",AL723)))))</f>
        <v/>
      </c>
      <c r="AL723" s="214">
        <v>6</v>
      </c>
      <c r="AM723">
        <f t="shared" si="94"/>
        <v>0</v>
      </c>
      <c r="AN723">
        <f>IF(CNGE_2025_M1_Secc12_Sub1!$M35&lt;&gt;1,IF(COUNTA(K723,U723)=0,0,1),0)</f>
        <v>0</v>
      </c>
      <c r="AO723">
        <f t="shared" si="95"/>
        <v>0</v>
      </c>
      <c r="AP723">
        <f t="shared" si="96"/>
        <v>0</v>
      </c>
      <c r="AQ723">
        <f t="shared" si="97"/>
        <v>0</v>
      </c>
      <c r="AR723">
        <f t="shared" si="98"/>
        <v>0</v>
      </c>
      <c r="AS723">
        <f t="shared" si="99"/>
        <v>0</v>
      </c>
      <c r="AT723">
        <f t="shared" si="100"/>
        <v>0</v>
      </c>
    </row>
    <row r="724" spans="1:46" ht="15" customHeight="1">
      <c r="A724" s="238"/>
      <c r="B724" s="14"/>
      <c r="C724" s="213" t="s">
        <v>5021</v>
      </c>
      <c r="D724" s="469" t="str">
        <f>IF(CNGE_2025_M1_Secc12_Sub1!D36="","",CNGE_2025_M1_Secc12_Sub1!D36)</f>
        <v/>
      </c>
      <c r="E724" s="326"/>
      <c r="F724" s="326"/>
      <c r="G724" s="326"/>
      <c r="H724" s="326"/>
      <c r="I724" s="326"/>
      <c r="J724" s="327"/>
      <c r="K724" s="443"/>
      <c r="L724" s="352"/>
      <c r="M724" s="443"/>
      <c r="N724" s="352"/>
      <c r="O724" s="443"/>
      <c r="P724" s="352"/>
      <c r="Q724" s="443"/>
      <c r="R724" s="352"/>
      <c r="S724" s="443"/>
      <c r="T724" s="352"/>
      <c r="U724" s="443"/>
      <c r="V724" s="352"/>
      <c r="W724" s="443"/>
      <c r="X724" s="352"/>
      <c r="Y724" s="443"/>
      <c r="Z724" s="352"/>
      <c r="AA724" s="443"/>
      <c r="AB724" s="352"/>
      <c r="AC724" s="443"/>
      <c r="AD724" s="352"/>
      <c r="AG724">
        <f t="shared" si="90"/>
        <v>0</v>
      </c>
      <c r="AH724">
        <f t="shared" si="91"/>
        <v>0</v>
      </c>
      <c r="AI724" s="228">
        <f t="shared" si="92"/>
        <v>0</v>
      </c>
      <c r="AJ724" s="2">
        <f t="shared" si="93"/>
        <v>0</v>
      </c>
      <c r="AK724" s="3" t="str">
        <f>IF(AJ724=0,"",
IF(SUM($AJ$718:AJ724)=1,AL724,
IF($AJ$838&gt;SUM($AJ$718:AJ724),_xlfn.CONCAT(", ",AL724),
IF($AJ$838=SUM($AJ$718:AJ724),_xlfn.CONCAT(" y ",AL724)))))</f>
        <v/>
      </c>
      <c r="AL724" s="214">
        <v>7</v>
      </c>
      <c r="AM724">
        <f t="shared" si="94"/>
        <v>0</v>
      </c>
      <c r="AN724">
        <f>IF(CNGE_2025_M1_Secc12_Sub1!$M36&lt;&gt;1,IF(COUNTA(K724,U724)=0,0,1),0)</f>
        <v>0</v>
      </c>
      <c r="AO724">
        <f t="shared" si="95"/>
        <v>0</v>
      </c>
      <c r="AP724">
        <f t="shared" si="96"/>
        <v>0</v>
      </c>
      <c r="AQ724">
        <f t="shared" si="97"/>
        <v>0</v>
      </c>
      <c r="AR724">
        <f t="shared" si="98"/>
        <v>0</v>
      </c>
      <c r="AS724">
        <f t="shared" si="99"/>
        <v>0</v>
      </c>
      <c r="AT724">
        <f t="shared" si="100"/>
        <v>0</v>
      </c>
    </row>
    <row r="725" spans="1:46" ht="15" customHeight="1">
      <c r="A725" s="238"/>
      <c r="B725" s="14"/>
      <c r="C725" s="213" t="s">
        <v>5023</v>
      </c>
      <c r="D725" s="469" t="str">
        <f>IF(CNGE_2025_M1_Secc12_Sub1!D37="","",CNGE_2025_M1_Secc12_Sub1!D37)</f>
        <v/>
      </c>
      <c r="E725" s="326"/>
      <c r="F725" s="326"/>
      <c r="G725" s="326"/>
      <c r="H725" s="326"/>
      <c r="I725" s="326"/>
      <c r="J725" s="327"/>
      <c r="K725" s="443"/>
      <c r="L725" s="352"/>
      <c r="M725" s="443"/>
      <c r="N725" s="352"/>
      <c r="O725" s="443"/>
      <c r="P725" s="352"/>
      <c r="Q725" s="443"/>
      <c r="R725" s="352"/>
      <c r="S725" s="443"/>
      <c r="T725" s="352"/>
      <c r="U725" s="443"/>
      <c r="V725" s="352"/>
      <c r="W725" s="443"/>
      <c r="X725" s="352"/>
      <c r="Y725" s="443"/>
      <c r="Z725" s="352"/>
      <c r="AA725" s="443"/>
      <c r="AB725" s="352"/>
      <c r="AC725" s="443"/>
      <c r="AD725" s="352"/>
      <c r="AG725">
        <f t="shared" si="90"/>
        <v>0</v>
      </c>
      <c r="AH725">
        <f t="shared" si="91"/>
        <v>0</v>
      </c>
      <c r="AI725" s="228">
        <f t="shared" si="92"/>
        <v>0</v>
      </c>
      <c r="AJ725" s="2">
        <f t="shared" si="93"/>
        <v>0</v>
      </c>
      <c r="AK725" s="3" t="str">
        <f>IF(AJ725=0,"",
IF(SUM($AJ$718:AJ725)=1,AL725,
IF($AJ$838&gt;SUM($AJ$718:AJ725),_xlfn.CONCAT(", ",AL725),
IF($AJ$838=SUM($AJ$718:AJ725),_xlfn.CONCAT(" y ",AL725)))))</f>
        <v/>
      </c>
      <c r="AL725" s="214">
        <v>8</v>
      </c>
      <c r="AM725">
        <f t="shared" si="94"/>
        <v>0</v>
      </c>
      <c r="AN725">
        <f>IF(CNGE_2025_M1_Secc12_Sub1!$M37&lt;&gt;1,IF(COUNTA(K725,U725)=0,0,1),0)</f>
        <v>0</v>
      </c>
      <c r="AO725">
        <f t="shared" si="95"/>
        <v>0</v>
      </c>
      <c r="AP725">
        <f t="shared" si="96"/>
        <v>0</v>
      </c>
      <c r="AQ725">
        <f t="shared" si="97"/>
        <v>0</v>
      </c>
      <c r="AR725">
        <f t="shared" si="98"/>
        <v>0</v>
      </c>
      <c r="AS725">
        <f t="shared" si="99"/>
        <v>0</v>
      </c>
      <c r="AT725">
        <f t="shared" si="100"/>
        <v>0</v>
      </c>
    </row>
    <row r="726" spans="1:46" ht="15" customHeight="1">
      <c r="A726" s="238"/>
      <c r="B726" s="14"/>
      <c r="C726" s="213" t="s">
        <v>5025</v>
      </c>
      <c r="D726" s="469" t="str">
        <f>IF(CNGE_2025_M1_Secc12_Sub1!D38="","",CNGE_2025_M1_Secc12_Sub1!D38)</f>
        <v/>
      </c>
      <c r="E726" s="326"/>
      <c r="F726" s="326"/>
      <c r="G726" s="326"/>
      <c r="H726" s="326"/>
      <c r="I726" s="326"/>
      <c r="J726" s="327"/>
      <c r="K726" s="443"/>
      <c r="L726" s="352"/>
      <c r="M726" s="443"/>
      <c r="N726" s="352"/>
      <c r="O726" s="443"/>
      <c r="P726" s="352"/>
      <c r="Q726" s="443"/>
      <c r="R726" s="352"/>
      <c r="S726" s="443"/>
      <c r="T726" s="352"/>
      <c r="U726" s="443"/>
      <c r="V726" s="352"/>
      <c r="W726" s="443"/>
      <c r="X726" s="352"/>
      <c r="Y726" s="443"/>
      <c r="Z726" s="352"/>
      <c r="AA726" s="443"/>
      <c r="AB726" s="352"/>
      <c r="AC726" s="443"/>
      <c r="AD726" s="352"/>
      <c r="AG726">
        <f t="shared" si="90"/>
        <v>0</v>
      </c>
      <c r="AH726">
        <f t="shared" si="91"/>
        <v>0</v>
      </c>
      <c r="AI726" s="228">
        <f t="shared" si="92"/>
        <v>0</v>
      </c>
      <c r="AJ726" s="2">
        <f t="shared" si="93"/>
        <v>0</v>
      </c>
      <c r="AK726" s="3" t="str">
        <f>IF(AJ726=0,"",
IF(SUM($AJ$718:AJ726)=1,AL726,
IF($AJ$838&gt;SUM($AJ$718:AJ726),_xlfn.CONCAT(", ",AL726),
IF($AJ$838=SUM($AJ$718:AJ726),_xlfn.CONCAT(" y ",AL726)))))</f>
        <v/>
      </c>
      <c r="AL726" s="214">
        <v>9</v>
      </c>
      <c r="AM726">
        <f t="shared" si="94"/>
        <v>0</v>
      </c>
      <c r="AN726">
        <f>IF(CNGE_2025_M1_Secc12_Sub1!$M38&lt;&gt;1,IF(COUNTA(K726,U726)=0,0,1),0)</f>
        <v>0</v>
      </c>
      <c r="AO726">
        <f t="shared" si="95"/>
        <v>0</v>
      </c>
      <c r="AP726">
        <f t="shared" si="96"/>
        <v>0</v>
      </c>
      <c r="AQ726">
        <f t="shared" si="97"/>
        <v>0</v>
      </c>
      <c r="AR726">
        <f t="shared" si="98"/>
        <v>0</v>
      </c>
      <c r="AS726">
        <f t="shared" si="99"/>
        <v>0</v>
      </c>
      <c r="AT726">
        <f t="shared" si="100"/>
        <v>0</v>
      </c>
    </row>
    <row r="727" spans="1:46" ht="15" customHeight="1">
      <c r="A727" s="238"/>
      <c r="B727" s="14"/>
      <c r="C727" s="213" t="s">
        <v>5026</v>
      </c>
      <c r="D727" s="469" t="str">
        <f>IF(CNGE_2025_M1_Secc12_Sub1!D39="","",CNGE_2025_M1_Secc12_Sub1!D39)</f>
        <v/>
      </c>
      <c r="E727" s="326"/>
      <c r="F727" s="326"/>
      <c r="G727" s="326"/>
      <c r="H727" s="326"/>
      <c r="I727" s="326"/>
      <c r="J727" s="327"/>
      <c r="K727" s="443"/>
      <c r="L727" s="352"/>
      <c r="M727" s="443"/>
      <c r="N727" s="352"/>
      <c r="O727" s="443"/>
      <c r="P727" s="352"/>
      <c r="Q727" s="443"/>
      <c r="R727" s="352"/>
      <c r="S727" s="443"/>
      <c r="T727" s="352"/>
      <c r="U727" s="443"/>
      <c r="V727" s="352"/>
      <c r="W727" s="443"/>
      <c r="X727" s="352"/>
      <c r="Y727" s="443"/>
      <c r="Z727" s="352"/>
      <c r="AA727" s="443"/>
      <c r="AB727" s="352"/>
      <c r="AC727" s="443"/>
      <c r="AD727" s="352"/>
      <c r="AG727">
        <f t="shared" si="90"/>
        <v>0</v>
      </c>
      <c r="AH727">
        <f t="shared" si="91"/>
        <v>0</v>
      </c>
      <c r="AI727" s="228">
        <f t="shared" si="92"/>
        <v>0</v>
      </c>
      <c r="AJ727" s="2">
        <f t="shared" si="93"/>
        <v>0</v>
      </c>
      <c r="AK727" s="3" t="str">
        <f>IF(AJ727=0,"",
IF(SUM($AJ$718:AJ727)=1,AL727,
IF($AJ$838&gt;SUM($AJ$718:AJ727),_xlfn.CONCAT(", ",AL727),
IF($AJ$838=SUM($AJ$718:AJ727),_xlfn.CONCAT(" y ",AL727)))))</f>
        <v/>
      </c>
      <c r="AL727" s="214">
        <v>10</v>
      </c>
      <c r="AM727">
        <f t="shared" si="94"/>
        <v>0</v>
      </c>
      <c r="AN727">
        <f>IF(CNGE_2025_M1_Secc12_Sub1!$M39&lt;&gt;1,IF(COUNTA(K727,U727)=0,0,1),0)</f>
        <v>0</v>
      </c>
      <c r="AO727">
        <f t="shared" si="95"/>
        <v>0</v>
      </c>
      <c r="AP727">
        <f t="shared" si="96"/>
        <v>0</v>
      </c>
      <c r="AQ727">
        <f t="shared" si="97"/>
        <v>0</v>
      </c>
      <c r="AR727">
        <f t="shared" si="98"/>
        <v>0</v>
      </c>
      <c r="AS727">
        <f t="shared" si="99"/>
        <v>0</v>
      </c>
      <c r="AT727">
        <f t="shared" si="100"/>
        <v>0</v>
      </c>
    </row>
    <row r="728" spans="1:46" ht="15" customHeight="1">
      <c r="A728" s="238"/>
      <c r="B728" s="14"/>
      <c r="C728" s="213" t="s">
        <v>5028</v>
      </c>
      <c r="D728" s="469" t="str">
        <f>IF(CNGE_2025_M1_Secc12_Sub1!D40="","",CNGE_2025_M1_Secc12_Sub1!D40)</f>
        <v/>
      </c>
      <c r="E728" s="326"/>
      <c r="F728" s="326"/>
      <c r="G728" s="326"/>
      <c r="H728" s="326"/>
      <c r="I728" s="326"/>
      <c r="J728" s="327"/>
      <c r="K728" s="443"/>
      <c r="L728" s="352"/>
      <c r="M728" s="443"/>
      <c r="N728" s="352"/>
      <c r="O728" s="443"/>
      <c r="P728" s="352"/>
      <c r="Q728" s="443"/>
      <c r="R728" s="352"/>
      <c r="S728" s="443"/>
      <c r="T728" s="352"/>
      <c r="U728" s="443"/>
      <c r="V728" s="352"/>
      <c r="W728" s="443"/>
      <c r="X728" s="352"/>
      <c r="Y728" s="443"/>
      <c r="Z728" s="352"/>
      <c r="AA728" s="443"/>
      <c r="AB728" s="352"/>
      <c r="AC728" s="443"/>
      <c r="AD728" s="352"/>
      <c r="AG728">
        <f t="shared" si="90"/>
        <v>0</v>
      </c>
      <c r="AH728">
        <f t="shared" si="91"/>
        <v>0</v>
      </c>
      <c r="AI728" s="228">
        <f t="shared" si="92"/>
        <v>0</v>
      </c>
      <c r="AJ728" s="2">
        <f t="shared" si="93"/>
        <v>0</v>
      </c>
      <c r="AK728" s="3" t="str">
        <f>IF(AJ728=0,"",
IF(SUM($AJ$718:AJ728)=1,AL728,
IF($AJ$838&gt;SUM($AJ$718:AJ728),_xlfn.CONCAT(", ",AL728),
IF($AJ$838=SUM($AJ$718:AJ728),_xlfn.CONCAT(" y ",AL728)))))</f>
        <v/>
      </c>
      <c r="AL728" s="214">
        <v>11</v>
      </c>
      <c r="AM728">
        <f t="shared" si="94"/>
        <v>0</v>
      </c>
      <c r="AN728">
        <f>IF(CNGE_2025_M1_Secc12_Sub1!$M40&lt;&gt;1,IF(COUNTA(K728,U728)=0,0,1),0)</f>
        <v>0</v>
      </c>
      <c r="AO728">
        <f t="shared" si="95"/>
        <v>0</v>
      </c>
      <c r="AP728">
        <f t="shared" si="96"/>
        <v>0</v>
      </c>
      <c r="AQ728">
        <f t="shared" si="97"/>
        <v>0</v>
      </c>
      <c r="AR728">
        <f t="shared" si="98"/>
        <v>0</v>
      </c>
      <c r="AS728">
        <f t="shared" si="99"/>
        <v>0</v>
      </c>
      <c r="AT728">
        <f t="shared" si="100"/>
        <v>0</v>
      </c>
    </row>
    <row r="729" spans="1:46" ht="15" customHeight="1">
      <c r="A729" s="238"/>
      <c r="B729" s="14"/>
      <c r="C729" s="213" t="s">
        <v>5029</v>
      </c>
      <c r="D729" s="469" t="str">
        <f>IF(CNGE_2025_M1_Secc12_Sub1!D41="","",CNGE_2025_M1_Secc12_Sub1!D41)</f>
        <v/>
      </c>
      <c r="E729" s="326"/>
      <c r="F729" s="326"/>
      <c r="G729" s="326"/>
      <c r="H729" s="326"/>
      <c r="I729" s="326"/>
      <c r="J729" s="327"/>
      <c r="K729" s="443"/>
      <c r="L729" s="352"/>
      <c r="M729" s="443"/>
      <c r="N729" s="352"/>
      <c r="O729" s="443"/>
      <c r="P729" s="352"/>
      <c r="Q729" s="443"/>
      <c r="R729" s="352"/>
      <c r="S729" s="443"/>
      <c r="T729" s="352"/>
      <c r="U729" s="443"/>
      <c r="V729" s="352"/>
      <c r="W729" s="443"/>
      <c r="X729" s="352"/>
      <c r="Y729" s="443"/>
      <c r="Z729" s="352"/>
      <c r="AA729" s="443"/>
      <c r="AB729" s="352"/>
      <c r="AC729" s="443"/>
      <c r="AD729" s="352"/>
      <c r="AG729">
        <f t="shared" si="90"/>
        <v>0</v>
      </c>
      <c r="AH729">
        <f t="shared" si="91"/>
        <v>0</v>
      </c>
      <c r="AI729" s="228">
        <f t="shared" si="92"/>
        <v>0</v>
      </c>
      <c r="AJ729" s="2">
        <f t="shared" si="93"/>
        <v>0</v>
      </c>
      <c r="AK729" s="3" t="str">
        <f>IF(AJ729=0,"",
IF(SUM($AJ$718:AJ729)=1,AL729,
IF($AJ$838&gt;SUM($AJ$718:AJ729),_xlfn.CONCAT(", ",AL729),
IF($AJ$838=SUM($AJ$718:AJ729),_xlfn.CONCAT(" y ",AL729)))))</f>
        <v/>
      </c>
      <c r="AL729" s="214">
        <v>12</v>
      </c>
      <c r="AM729">
        <f t="shared" si="94"/>
        <v>0</v>
      </c>
      <c r="AN729">
        <f>IF(CNGE_2025_M1_Secc12_Sub1!$M41&lt;&gt;1,IF(COUNTA(K729,U729)=0,0,1),0)</f>
        <v>0</v>
      </c>
      <c r="AO729">
        <f t="shared" si="95"/>
        <v>0</v>
      </c>
      <c r="AP729">
        <f t="shared" si="96"/>
        <v>0</v>
      </c>
      <c r="AQ729">
        <f t="shared" si="97"/>
        <v>0</v>
      </c>
      <c r="AR729">
        <f t="shared" si="98"/>
        <v>0</v>
      </c>
      <c r="AS729">
        <f t="shared" si="99"/>
        <v>0</v>
      </c>
      <c r="AT729">
        <f t="shared" si="100"/>
        <v>0</v>
      </c>
    </row>
    <row r="730" spans="1:46" ht="15" customHeight="1">
      <c r="A730" s="238"/>
      <c r="B730" s="14"/>
      <c r="C730" s="213" t="s">
        <v>5030</v>
      </c>
      <c r="D730" s="469" t="str">
        <f>IF(CNGE_2025_M1_Secc12_Sub1!D42="","",CNGE_2025_M1_Secc12_Sub1!D42)</f>
        <v/>
      </c>
      <c r="E730" s="326"/>
      <c r="F730" s="326"/>
      <c r="G730" s="326"/>
      <c r="H730" s="326"/>
      <c r="I730" s="326"/>
      <c r="J730" s="327"/>
      <c r="K730" s="443"/>
      <c r="L730" s="352"/>
      <c r="M730" s="443"/>
      <c r="N730" s="352"/>
      <c r="O730" s="443"/>
      <c r="P730" s="352"/>
      <c r="Q730" s="443"/>
      <c r="R730" s="352"/>
      <c r="S730" s="443"/>
      <c r="T730" s="352"/>
      <c r="U730" s="443"/>
      <c r="V730" s="352"/>
      <c r="W730" s="443"/>
      <c r="X730" s="352"/>
      <c r="Y730" s="443"/>
      <c r="Z730" s="352"/>
      <c r="AA730" s="443"/>
      <c r="AB730" s="352"/>
      <c r="AC730" s="443"/>
      <c r="AD730" s="352"/>
      <c r="AG730">
        <f t="shared" si="90"/>
        <v>0</v>
      </c>
      <c r="AH730">
        <f t="shared" si="91"/>
        <v>0</v>
      </c>
      <c r="AI730" s="228">
        <f t="shared" si="92"/>
        <v>0</v>
      </c>
      <c r="AJ730" s="2">
        <f t="shared" si="93"/>
        <v>0</v>
      </c>
      <c r="AK730" s="3" t="str">
        <f>IF(AJ730=0,"",
IF(SUM($AJ$718:AJ730)=1,AL730,
IF($AJ$838&gt;SUM($AJ$718:AJ730),_xlfn.CONCAT(", ",AL730),
IF($AJ$838=SUM($AJ$718:AJ730),_xlfn.CONCAT(" y ",AL730)))))</f>
        <v/>
      </c>
      <c r="AL730" s="214">
        <v>13</v>
      </c>
      <c r="AM730">
        <f t="shared" si="94"/>
        <v>0</v>
      </c>
      <c r="AN730">
        <f>IF(CNGE_2025_M1_Secc12_Sub1!$M42&lt;&gt;1,IF(COUNTA(K730,U730)=0,0,1),0)</f>
        <v>0</v>
      </c>
      <c r="AO730">
        <f t="shared" si="95"/>
        <v>0</v>
      </c>
      <c r="AP730">
        <f t="shared" si="96"/>
        <v>0</v>
      </c>
      <c r="AQ730">
        <f t="shared" si="97"/>
        <v>0</v>
      </c>
      <c r="AR730">
        <f t="shared" si="98"/>
        <v>0</v>
      </c>
      <c r="AS730">
        <f t="shared" si="99"/>
        <v>0</v>
      </c>
      <c r="AT730">
        <f t="shared" si="100"/>
        <v>0</v>
      </c>
    </row>
    <row r="731" spans="1:46" ht="15" customHeight="1">
      <c r="A731" s="238"/>
      <c r="B731" s="14"/>
      <c r="C731" s="213" t="s">
        <v>5031</v>
      </c>
      <c r="D731" s="469" t="str">
        <f>IF(CNGE_2025_M1_Secc12_Sub1!D43="","",CNGE_2025_M1_Secc12_Sub1!D43)</f>
        <v/>
      </c>
      <c r="E731" s="326"/>
      <c r="F731" s="326"/>
      <c r="G731" s="326"/>
      <c r="H731" s="326"/>
      <c r="I731" s="326"/>
      <c r="J731" s="327"/>
      <c r="K731" s="443"/>
      <c r="L731" s="352"/>
      <c r="M731" s="443"/>
      <c r="N731" s="352"/>
      <c r="O731" s="443"/>
      <c r="P731" s="352"/>
      <c r="Q731" s="443"/>
      <c r="R731" s="352"/>
      <c r="S731" s="443"/>
      <c r="T731" s="352"/>
      <c r="U731" s="443"/>
      <c r="V731" s="352"/>
      <c r="W731" s="443"/>
      <c r="X731" s="352"/>
      <c r="Y731" s="443"/>
      <c r="Z731" s="352"/>
      <c r="AA731" s="443"/>
      <c r="AB731" s="352"/>
      <c r="AC731" s="443"/>
      <c r="AD731" s="352"/>
      <c r="AG731">
        <f t="shared" si="90"/>
        <v>0</v>
      </c>
      <c r="AH731">
        <f t="shared" si="91"/>
        <v>0</v>
      </c>
      <c r="AI731" s="228">
        <f t="shared" si="92"/>
        <v>0</v>
      </c>
      <c r="AJ731" s="2">
        <f t="shared" si="93"/>
        <v>0</v>
      </c>
      <c r="AK731" s="3" t="str">
        <f>IF(AJ731=0,"",
IF(SUM($AJ$718:AJ731)=1,AL731,
IF($AJ$838&gt;SUM($AJ$718:AJ731),_xlfn.CONCAT(", ",AL731),
IF($AJ$838=SUM($AJ$718:AJ731),_xlfn.CONCAT(" y ",AL731)))))</f>
        <v/>
      </c>
      <c r="AL731" s="214">
        <v>14</v>
      </c>
      <c r="AM731">
        <f t="shared" si="94"/>
        <v>0</v>
      </c>
      <c r="AN731">
        <f>IF(CNGE_2025_M1_Secc12_Sub1!$M43&lt;&gt;1,IF(COUNTA(K731,U731)=0,0,1),0)</f>
        <v>0</v>
      </c>
      <c r="AO731">
        <f t="shared" si="95"/>
        <v>0</v>
      </c>
      <c r="AP731">
        <f t="shared" si="96"/>
        <v>0</v>
      </c>
      <c r="AQ731">
        <f t="shared" si="97"/>
        <v>0</v>
      </c>
      <c r="AR731">
        <f t="shared" si="98"/>
        <v>0</v>
      </c>
      <c r="AS731">
        <f t="shared" si="99"/>
        <v>0</v>
      </c>
      <c r="AT731">
        <f t="shared" si="100"/>
        <v>0</v>
      </c>
    </row>
    <row r="732" spans="1:46" ht="15" customHeight="1">
      <c r="A732" s="238"/>
      <c r="B732" s="14"/>
      <c r="C732" s="213" t="s">
        <v>5032</v>
      </c>
      <c r="D732" s="469" t="str">
        <f>IF(CNGE_2025_M1_Secc12_Sub1!D44="","",CNGE_2025_M1_Secc12_Sub1!D44)</f>
        <v/>
      </c>
      <c r="E732" s="326"/>
      <c r="F732" s="326"/>
      <c r="G732" s="326"/>
      <c r="H732" s="326"/>
      <c r="I732" s="326"/>
      <c r="J732" s="327"/>
      <c r="K732" s="443"/>
      <c r="L732" s="352"/>
      <c r="M732" s="443"/>
      <c r="N732" s="352"/>
      <c r="O732" s="443"/>
      <c r="P732" s="352"/>
      <c r="Q732" s="443"/>
      <c r="R732" s="352"/>
      <c r="S732" s="443"/>
      <c r="T732" s="352"/>
      <c r="U732" s="443"/>
      <c r="V732" s="352"/>
      <c r="W732" s="443"/>
      <c r="X732" s="352"/>
      <c r="Y732" s="443"/>
      <c r="Z732" s="352"/>
      <c r="AA732" s="443"/>
      <c r="AB732" s="352"/>
      <c r="AC732" s="443"/>
      <c r="AD732" s="352"/>
      <c r="AG732">
        <f t="shared" si="90"/>
        <v>0</v>
      </c>
      <c r="AH732">
        <f t="shared" si="91"/>
        <v>0</v>
      </c>
      <c r="AI732" s="228">
        <f t="shared" si="92"/>
        <v>0</v>
      </c>
      <c r="AJ732" s="2">
        <f t="shared" si="93"/>
        <v>0</v>
      </c>
      <c r="AK732" s="3" t="str">
        <f>IF(AJ732=0,"",
IF(SUM($AJ$718:AJ732)=1,AL732,
IF($AJ$838&gt;SUM($AJ$718:AJ732),_xlfn.CONCAT(", ",AL732),
IF($AJ$838=SUM($AJ$718:AJ732),_xlfn.CONCAT(" y ",AL732)))))</f>
        <v/>
      </c>
      <c r="AL732" s="214">
        <v>15</v>
      </c>
      <c r="AM732">
        <f t="shared" si="94"/>
        <v>0</v>
      </c>
      <c r="AN732">
        <f>IF(CNGE_2025_M1_Secc12_Sub1!$M44&lt;&gt;1,IF(COUNTA(K732,U732)=0,0,1),0)</f>
        <v>0</v>
      </c>
      <c r="AO732">
        <f t="shared" si="95"/>
        <v>0</v>
      </c>
      <c r="AP732">
        <f t="shared" si="96"/>
        <v>0</v>
      </c>
      <c r="AQ732">
        <f t="shared" si="97"/>
        <v>0</v>
      </c>
      <c r="AR732">
        <f t="shared" si="98"/>
        <v>0</v>
      </c>
      <c r="AS732">
        <f t="shared" si="99"/>
        <v>0</v>
      </c>
      <c r="AT732">
        <f t="shared" si="100"/>
        <v>0</v>
      </c>
    </row>
    <row r="733" spans="1:46" ht="15" customHeight="1">
      <c r="A733" s="238"/>
      <c r="B733" s="14"/>
      <c r="C733" s="213" t="s">
        <v>5033</v>
      </c>
      <c r="D733" s="469" t="str">
        <f>IF(CNGE_2025_M1_Secc12_Sub1!D45="","",CNGE_2025_M1_Secc12_Sub1!D45)</f>
        <v/>
      </c>
      <c r="E733" s="326"/>
      <c r="F733" s="326"/>
      <c r="G733" s="326"/>
      <c r="H733" s="326"/>
      <c r="I733" s="326"/>
      <c r="J733" s="327"/>
      <c r="K733" s="443"/>
      <c r="L733" s="352"/>
      <c r="M733" s="443"/>
      <c r="N733" s="352"/>
      <c r="O733" s="443"/>
      <c r="P733" s="352"/>
      <c r="Q733" s="443"/>
      <c r="R733" s="352"/>
      <c r="S733" s="443"/>
      <c r="T733" s="352"/>
      <c r="U733" s="443"/>
      <c r="V733" s="352"/>
      <c r="W733" s="443"/>
      <c r="X733" s="352"/>
      <c r="Y733" s="443"/>
      <c r="Z733" s="352"/>
      <c r="AA733" s="443"/>
      <c r="AB733" s="352"/>
      <c r="AC733" s="443"/>
      <c r="AD733" s="352"/>
      <c r="AG733">
        <f t="shared" si="90"/>
        <v>0</v>
      </c>
      <c r="AH733">
        <f t="shared" si="91"/>
        <v>0</v>
      </c>
      <c r="AI733" s="228">
        <f t="shared" si="92"/>
        <v>0</v>
      </c>
      <c r="AJ733" s="2">
        <f t="shared" si="93"/>
        <v>0</v>
      </c>
      <c r="AK733" s="3" t="str">
        <f>IF(AJ733=0,"",
IF(SUM($AJ$718:AJ733)=1,AL733,
IF($AJ$838&gt;SUM($AJ$718:AJ733),_xlfn.CONCAT(", ",AL733),
IF($AJ$838=SUM($AJ$718:AJ733),_xlfn.CONCAT(" y ",AL733)))))</f>
        <v/>
      </c>
      <c r="AL733" s="214">
        <v>16</v>
      </c>
      <c r="AM733">
        <f t="shared" si="94"/>
        <v>0</v>
      </c>
      <c r="AN733">
        <f>IF(CNGE_2025_M1_Secc12_Sub1!$M45&lt;&gt;1,IF(COUNTA(K733,U733)=0,0,1),0)</f>
        <v>0</v>
      </c>
      <c r="AO733">
        <f t="shared" si="95"/>
        <v>0</v>
      </c>
      <c r="AP733">
        <f t="shared" si="96"/>
        <v>0</v>
      </c>
      <c r="AQ733">
        <f t="shared" si="97"/>
        <v>0</v>
      </c>
      <c r="AR733">
        <f t="shared" si="98"/>
        <v>0</v>
      </c>
      <c r="AS733">
        <f t="shared" si="99"/>
        <v>0</v>
      </c>
      <c r="AT733">
        <f t="shared" si="100"/>
        <v>0</v>
      </c>
    </row>
    <row r="734" spans="1:46" ht="15" customHeight="1">
      <c r="A734" s="238"/>
      <c r="B734" s="14"/>
      <c r="C734" s="213" t="s">
        <v>5034</v>
      </c>
      <c r="D734" s="469" t="str">
        <f>IF(CNGE_2025_M1_Secc12_Sub1!D46="","",CNGE_2025_M1_Secc12_Sub1!D46)</f>
        <v/>
      </c>
      <c r="E734" s="326"/>
      <c r="F734" s="326"/>
      <c r="G734" s="326"/>
      <c r="H734" s="326"/>
      <c r="I734" s="326"/>
      <c r="J734" s="327"/>
      <c r="K734" s="443"/>
      <c r="L734" s="352"/>
      <c r="M734" s="443"/>
      <c r="N734" s="352"/>
      <c r="O734" s="443"/>
      <c r="P734" s="352"/>
      <c r="Q734" s="443"/>
      <c r="R734" s="352"/>
      <c r="S734" s="443"/>
      <c r="T734" s="352"/>
      <c r="U734" s="443"/>
      <c r="V734" s="352"/>
      <c r="W734" s="443"/>
      <c r="X734" s="352"/>
      <c r="Y734" s="443"/>
      <c r="Z734" s="352"/>
      <c r="AA734" s="443"/>
      <c r="AB734" s="352"/>
      <c r="AC734" s="443"/>
      <c r="AD734" s="352"/>
      <c r="AG734">
        <f t="shared" si="90"/>
        <v>0</v>
      </c>
      <c r="AH734">
        <f t="shared" si="91"/>
        <v>0</v>
      </c>
      <c r="AI734" s="228">
        <f t="shared" si="92"/>
        <v>0</v>
      </c>
      <c r="AJ734" s="2">
        <f t="shared" si="93"/>
        <v>0</v>
      </c>
      <c r="AK734" s="3" t="str">
        <f>IF(AJ734=0,"",
IF(SUM($AJ$718:AJ734)=1,AL734,
IF($AJ$838&gt;SUM($AJ$718:AJ734),_xlfn.CONCAT(", ",AL734),
IF($AJ$838=SUM($AJ$718:AJ734),_xlfn.CONCAT(" y ",AL734)))))</f>
        <v/>
      </c>
      <c r="AL734" s="214">
        <v>17</v>
      </c>
      <c r="AM734">
        <f t="shared" si="94"/>
        <v>0</v>
      </c>
      <c r="AN734">
        <f>IF(CNGE_2025_M1_Secc12_Sub1!$M46&lt;&gt;1,IF(COUNTA(K734,U734)=0,0,1),0)</f>
        <v>0</v>
      </c>
      <c r="AO734">
        <f t="shared" si="95"/>
        <v>0</v>
      </c>
      <c r="AP734">
        <f t="shared" si="96"/>
        <v>0</v>
      </c>
      <c r="AQ734">
        <f t="shared" si="97"/>
        <v>0</v>
      </c>
      <c r="AR734">
        <f t="shared" si="98"/>
        <v>0</v>
      </c>
      <c r="AS734">
        <f t="shared" si="99"/>
        <v>0</v>
      </c>
      <c r="AT734">
        <f t="shared" si="100"/>
        <v>0</v>
      </c>
    </row>
    <row r="735" spans="1:46" ht="15" customHeight="1">
      <c r="A735" s="238"/>
      <c r="B735" s="14"/>
      <c r="C735" s="213" t="s">
        <v>5035</v>
      </c>
      <c r="D735" s="469" t="str">
        <f>IF(CNGE_2025_M1_Secc12_Sub1!D47="","",CNGE_2025_M1_Secc12_Sub1!D47)</f>
        <v/>
      </c>
      <c r="E735" s="326"/>
      <c r="F735" s="326"/>
      <c r="G735" s="326"/>
      <c r="H735" s="326"/>
      <c r="I735" s="326"/>
      <c r="J735" s="327"/>
      <c r="K735" s="443"/>
      <c r="L735" s="352"/>
      <c r="M735" s="443"/>
      <c r="N735" s="352"/>
      <c r="O735" s="443"/>
      <c r="P735" s="352"/>
      <c r="Q735" s="443"/>
      <c r="R735" s="352"/>
      <c r="S735" s="443"/>
      <c r="T735" s="352"/>
      <c r="U735" s="443"/>
      <c r="V735" s="352"/>
      <c r="W735" s="443"/>
      <c r="X735" s="352"/>
      <c r="Y735" s="443"/>
      <c r="Z735" s="352"/>
      <c r="AA735" s="443"/>
      <c r="AB735" s="352"/>
      <c r="AC735" s="443"/>
      <c r="AD735" s="352"/>
      <c r="AG735">
        <f t="shared" si="90"/>
        <v>0</v>
      </c>
      <c r="AH735">
        <f t="shared" si="91"/>
        <v>0</v>
      </c>
      <c r="AI735" s="228">
        <f t="shared" si="92"/>
        <v>0</v>
      </c>
      <c r="AJ735" s="2">
        <f t="shared" si="93"/>
        <v>0</v>
      </c>
      <c r="AK735" s="3" t="str">
        <f>IF(AJ735=0,"",
IF(SUM($AJ$718:AJ735)=1,AL735,
IF($AJ$838&gt;SUM($AJ$718:AJ735),_xlfn.CONCAT(", ",AL735),
IF($AJ$838=SUM($AJ$718:AJ735),_xlfn.CONCAT(" y ",AL735)))))</f>
        <v/>
      </c>
      <c r="AL735" s="214">
        <v>18</v>
      </c>
      <c r="AM735">
        <f t="shared" si="94"/>
        <v>0</v>
      </c>
      <c r="AN735">
        <f>IF(CNGE_2025_M1_Secc12_Sub1!$M47&lt;&gt;1,IF(COUNTA(K735,U735)=0,0,1),0)</f>
        <v>0</v>
      </c>
      <c r="AO735">
        <f t="shared" si="95"/>
        <v>0</v>
      </c>
      <c r="AP735">
        <f t="shared" si="96"/>
        <v>0</v>
      </c>
      <c r="AQ735">
        <f t="shared" si="97"/>
        <v>0</v>
      </c>
      <c r="AR735">
        <f t="shared" si="98"/>
        <v>0</v>
      </c>
      <c r="AS735">
        <f t="shared" si="99"/>
        <v>0</v>
      </c>
      <c r="AT735">
        <f t="shared" si="100"/>
        <v>0</v>
      </c>
    </row>
    <row r="736" spans="1:46" ht="15" customHeight="1">
      <c r="A736" s="238"/>
      <c r="B736" s="14"/>
      <c r="C736" s="213" t="s">
        <v>5036</v>
      </c>
      <c r="D736" s="469" t="str">
        <f>IF(CNGE_2025_M1_Secc12_Sub1!D48="","",CNGE_2025_M1_Secc12_Sub1!D48)</f>
        <v/>
      </c>
      <c r="E736" s="326"/>
      <c r="F736" s="326"/>
      <c r="G736" s="326"/>
      <c r="H736" s="326"/>
      <c r="I736" s="326"/>
      <c r="J736" s="327"/>
      <c r="K736" s="443"/>
      <c r="L736" s="352"/>
      <c r="M736" s="443"/>
      <c r="N736" s="352"/>
      <c r="O736" s="443"/>
      <c r="P736" s="352"/>
      <c r="Q736" s="443"/>
      <c r="R736" s="352"/>
      <c r="S736" s="443"/>
      <c r="T736" s="352"/>
      <c r="U736" s="443"/>
      <c r="V736" s="352"/>
      <c r="W736" s="443"/>
      <c r="X736" s="352"/>
      <c r="Y736" s="443"/>
      <c r="Z736" s="352"/>
      <c r="AA736" s="443"/>
      <c r="AB736" s="352"/>
      <c r="AC736" s="443"/>
      <c r="AD736" s="352"/>
      <c r="AG736">
        <f t="shared" si="90"/>
        <v>0</v>
      </c>
      <c r="AH736">
        <f t="shared" si="91"/>
        <v>0</v>
      </c>
      <c r="AI736" s="228">
        <f t="shared" si="92"/>
        <v>0</v>
      </c>
      <c r="AJ736" s="2">
        <f t="shared" si="93"/>
        <v>0</v>
      </c>
      <c r="AK736" s="3" t="str">
        <f>IF(AJ736=0,"",
IF(SUM($AJ$718:AJ736)=1,AL736,
IF($AJ$838&gt;SUM($AJ$718:AJ736),_xlfn.CONCAT(", ",AL736),
IF($AJ$838=SUM($AJ$718:AJ736),_xlfn.CONCAT(" y ",AL736)))))</f>
        <v/>
      </c>
      <c r="AL736" s="214">
        <v>19</v>
      </c>
      <c r="AM736">
        <f t="shared" si="94"/>
        <v>0</v>
      </c>
      <c r="AN736">
        <f>IF(CNGE_2025_M1_Secc12_Sub1!$M48&lt;&gt;1,IF(COUNTA(K736,U736)=0,0,1),0)</f>
        <v>0</v>
      </c>
      <c r="AO736">
        <f t="shared" si="95"/>
        <v>0</v>
      </c>
      <c r="AP736">
        <f t="shared" si="96"/>
        <v>0</v>
      </c>
      <c r="AQ736">
        <f t="shared" si="97"/>
        <v>0</v>
      </c>
      <c r="AR736">
        <f t="shared" si="98"/>
        <v>0</v>
      </c>
      <c r="AS736">
        <f t="shared" si="99"/>
        <v>0</v>
      </c>
      <c r="AT736">
        <f t="shared" si="100"/>
        <v>0</v>
      </c>
    </row>
    <row r="737" spans="1:46" ht="15" customHeight="1">
      <c r="A737" s="238"/>
      <c r="B737" s="14"/>
      <c r="C737" s="213" t="s">
        <v>5037</v>
      </c>
      <c r="D737" s="469" t="str">
        <f>IF(CNGE_2025_M1_Secc12_Sub1!D49="","",CNGE_2025_M1_Secc12_Sub1!D49)</f>
        <v/>
      </c>
      <c r="E737" s="326"/>
      <c r="F737" s="326"/>
      <c r="G737" s="326"/>
      <c r="H737" s="326"/>
      <c r="I737" s="326"/>
      <c r="J737" s="327"/>
      <c r="K737" s="443"/>
      <c r="L737" s="352"/>
      <c r="M737" s="443"/>
      <c r="N737" s="352"/>
      <c r="O737" s="443"/>
      <c r="P737" s="352"/>
      <c r="Q737" s="443"/>
      <c r="R737" s="352"/>
      <c r="S737" s="443"/>
      <c r="T737" s="352"/>
      <c r="U737" s="443"/>
      <c r="V737" s="352"/>
      <c r="W737" s="443"/>
      <c r="X737" s="352"/>
      <c r="Y737" s="443"/>
      <c r="Z737" s="352"/>
      <c r="AA737" s="443"/>
      <c r="AB737" s="352"/>
      <c r="AC737" s="443"/>
      <c r="AD737" s="352"/>
      <c r="AG737">
        <f t="shared" si="90"/>
        <v>0</v>
      </c>
      <c r="AH737">
        <f t="shared" si="91"/>
        <v>0</v>
      </c>
      <c r="AI737" s="228">
        <f t="shared" si="92"/>
        <v>0</v>
      </c>
      <c r="AJ737" s="2">
        <f t="shared" si="93"/>
        <v>0</v>
      </c>
      <c r="AK737" s="3" t="str">
        <f>IF(AJ737=0,"",
IF(SUM($AJ$718:AJ737)=1,AL737,
IF($AJ$838&gt;SUM($AJ$718:AJ737),_xlfn.CONCAT(", ",AL737),
IF($AJ$838=SUM($AJ$718:AJ737),_xlfn.CONCAT(" y ",AL737)))))</f>
        <v/>
      </c>
      <c r="AL737" s="214">
        <v>20</v>
      </c>
      <c r="AM737">
        <f t="shared" si="94"/>
        <v>0</v>
      </c>
      <c r="AN737">
        <f>IF(CNGE_2025_M1_Secc12_Sub1!$M49&lt;&gt;1,IF(COUNTA(K737,U737)=0,0,1),0)</f>
        <v>0</v>
      </c>
      <c r="AO737">
        <f t="shared" si="95"/>
        <v>0</v>
      </c>
      <c r="AP737">
        <f t="shared" si="96"/>
        <v>0</v>
      </c>
      <c r="AQ737">
        <f t="shared" si="97"/>
        <v>0</v>
      </c>
      <c r="AR737">
        <f t="shared" si="98"/>
        <v>0</v>
      </c>
      <c r="AS737">
        <f t="shared" si="99"/>
        <v>0</v>
      </c>
      <c r="AT737">
        <f t="shared" si="100"/>
        <v>0</v>
      </c>
    </row>
    <row r="738" spans="1:46" ht="15" customHeight="1">
      <c r="A738" s="238"/>
      <c r="B738" s="14"/>
      <c r="C738" s="213" t="s">
        <v>5038</v>
      </c>
      <c r="D738" s="469" t="str">
        <f>IF(CNGE_2025_M1_Secc12_Sub1!D50="","",CNGE_2025_M1_Secc12_Sub1!D50)</f>
        <v/>
      </c>
      <c r="E738" s="326"/>
      <c r="F738" s="326"/>
      <c r="G738" s="326"/>
      <c r="H738" s="326"/>
      <c r="I738" s="326"/>
      <c r="J738" s="327"/>
      <c r="K738" s="443"/>
      <c r="L738" s="352"/>
      <c r="M738" s="443"/>
      <c r="N738" s="352"/>
      <c r="O738" s="443"/>
      <c r="P738" s="352"/>
      <c r="Q738" s="443"/>
      <c r="R738" s="352"/>
      <c r="S738" s="443"/>
      <c r="T738" s="352"/>
      <c r="U738" s="443"/>
      <c r="V738" s="352"/>
      <c r="W738" s="443"/>
      <c r="X738" s="352"/>
      <c r="Y738" s="443"/>
      <c r="Z738" s="352"/>
      <c r="AA738" s="443"/>
      <c r="AB738" s="352"/>
      <c r="AC738" s="443"/>
      <c r="AD738" s="352"/>
      <c r="AG738">
        <f t="shared" si="90"/>
        <v>0</v>
      </c>
      <c r="AH738">
        <f t="shared" si="91"/>
        <v>0</v>
      </c>
      <c r="AI738" s="228">
        <f t="shared" si="92"/>
        <v>0</v>
      </c>
      <c r="AJ738" s="2">
        <f t="shared" si="93"/>
        <v>0</v>
      </c>
      <c r="AK738" s="3" t="str">
        <f>IF(AJ738=0,"",
IF(SUM($AJ$718:AJ738)=1,AL738,
IF($AJ$838&gt;SUM($AJ$718:AJ738),_xlfn.CONCAT(", ",AL738),
IF($AJ$838=SUM($AJ$718:AJ738),_xlfn.CONCAT(" y ",AL738)))))</f>
        <v/>
      </c>
      <c r="AL738" s="214">
        <v>21</v>
      </c>
      <c r="AM738">
        <f t="shared" si="94"/>
        <v>0</v>
      </c>
      <c r="AN738">
        <f>IF(CNGE_2025_M1_Secc12_Sub1!$M50&lt;&gt;1,IF(COUNTA(K738,U738)=0,0,1),0)</f>
        <v>0</v>
      </c>
      <c r="AO738">
        <f t="shared" si="95"/>
        <v>0</v>
      </c>
      <c r="AP738">
        <f t="shared" si="96"/>
        <v>0</v>
      </c>
      <c r="AQ738">
        <f t="shared" si="97"/>
        <v>0</v>
      </c>
      <c r="AR738">
        <f t="shared" si="98"/>
        <v>0</v>
      </c>
      <c r="AS738">
        <f t="shared" si="99"/>
        <v>0</v>
      </c>
      <c r="AT738">
        <f t="shared" si="100"/>
        <v>0</v>
      </c>
    </row>
    <row r="739" spans="1:46" ht="15" customHeight="1">
      <c r="A739" s="238"/>
      <c r="B739" s="14"/>
      <c r="C739" s="213" t="s">
        <v>5039</v>
      </c>
      <c r="D739" s="469" t="str">
        <f>IF(CNGE_2025_M1_Secc12_Sub1!D51="","",CNGE_2025_M1_Secc12_Sub1!D51)</f>
        <v/>
      </c>
      <c r="E739" s="326"/>
      <c r="F739" s="326"/>
      <c r="G739" s="326"/>
      <c r="H739" s="326"/>
      <c r="I739" s="326"/>
      <c r="J739" s="327"/>
      <c r="K739" s="443"/>
      <c r="L739" s="352"/>
      <c r="M739" s="443"/>
      <c r="N739" s="352"/>
      <c r="O739" s="443"/>
      <c r="P739" s="352"/>
      <c r="Q739" s="443"/>
      <c r="R739" s="352"/>
      <c r="S739" s="443"/>
      <c r="T739" s="352"/>
      <c r="U739" s="443"/>
      <c r="V739" s="352"/>
      <c r="W739" s="443"/>
      <c r="X739" s="352"/>
      <c r="Y739" s="443"/>
      <c r="Z739" s="352"/>
      <c r="AA739" s="443"/>
      <c r="AB739" s="352"/>
      <c r="AC739" s="443"/>
      <c r="AD739" s="352"/>
      <c r="AG739">
        <f t="shared" si="90"/>
        <v>0</v>
      </c>
      <c r="AH739">
        <f t="shared" si="91"/>
        <v>0</v>
      </c>
      <c r="AI739" s="228">
        <f t="shared" si="92"/>
        <v>0</v>
      </c>
      <c r="AJ739" s="2">
        <f t="shared" si="93"/>
        <v>0</v>
      </c>
      <c r="AK739" s="3" t="str">
        <f>IF(AJ739=0,"",
IF(SUM($AJ$718:AJ739)=1,AL739,
IF($AJ$838&gt;SUM($AJ$718:AJ739),_xlfn.CONCAT(", ",AL739),
IF($AJ$838=SUM($AJ$718:AJ739),_xlfn.CONCAT(" y ",AL739)))))</f>
        <v/>
      </c>
      <c r="AL739" s="214">
        <v>22</v>
      </c>
      <c r="AM739">
        <f t="shared" si="94"/>
        <v>0</v>
      </c>
      <c r="AN739">
        <f>IF(CNGE_2025_M1_Secc12_Sub1!$M51&lt;&gt;1,IF(COUNTA(K739,U739)=0,0,1),0)</f>
        <v>0</v>
      </c>
      <c r="AO739">
        <f t="shared" si="95"/>
        <v>0</v>
      </c>
      <c r="AP739">
        <f t="shared" si="96"/>
        <v>0</v>
      </c>
      <c r="AQ739">
        <f t="shared" si="97"/>
        <v>0</v>
      </c>
      <c r="AR739">
        <f t="shared" si="98"/>
        <v>0</v>
      </c>
      <c r="AS739">
        <f t="shared" si="99"/>
        <v>0</v>
      </c>
      <c r="AT739">
        <f t="shared" si="100"/>
        <v>0</v>
      </c>
    </row>
    <row r="740" spans="1:46" ht="15" customHeight="1">
      <c r="A740" s="238"/>
      <c r="B740" s="14"/>
      <c r="C740" s="213" t="s">
        <v>5040</v>
      </c>
      <c r="D740" s="469" t="str">
        <f>IF(CNGE_2025_M1_Secc12_Sub1!D52="","",CNGE_2025_M1_Secc12_Sub1!D52)</f>
        <v/>
      </c>
      <c r="E740" s="326"/>
      <c r="F740" s="326"/>
      <c r="G740" s="326"/>
      <c r="H740" s="326"/>
      <c r="I740" s="326"/>
      <c r="J740" s="327"/>
      <c r="K740" s="443"/>
      <c r="L740" s="352"/>
      <c r="M740" s="443"/>
      <c r="N740" s="352"/>
      <c r="O740" s="443"/>
      <c r="P740" s="352"/>
      <c r="Q740" s="443"/>
      <c r="R740" s="352"/>
      <c r="S740" s="443"/>
      <c r="T740" s="352"/>
      <c r="U740" s="443"/>
      <c r="V740" s="352"/>
      <c r="W740" s="443"/>
      <c r="X740" s="352"/>
      <c r="Y740" s="443"/>
      <c r="Z740" s="352"/>
      <c r="AA740" s="443"/>
      <c r="AB740" s="352"/>
      <c r="AC740" s="443"/>
      <c r="AD740" s="352"/>
      <c r="AG740">
        <f t="shared" si="90"/>
        <v>0</v>
      </c>
      <c r="AH740">
        <f t="shared" si="91"/>
        <v>0</v>
      </c>
      <c r="AI740" s="228">
        <f t="shared" si="92"/>
        <v>0</v>
      </c>
      <c r="AJ740" s="2">
        <f t="shared" si="93"/>
        <v>0</v>
      </c>
      <c r="AK740" s="3" t="str">
        <f>IF(AJ740=0,"",
IF(SUM($AJ$718:AJ740)=1,AL740,
IF($AJ$838&gt;SUM($AJ$718:AJ740),_xlfn.CONCAT(", ",AL740),
IF($AJ$838=SUM($AJ$718:AJ740),_xlfn.CONCAT(" y ",AL740)))))</f>
        <v/>
      </c>
      <c r="AL740" s="214">
        <v>23</v>
      </c>
      <c r="AM740">
        <f t="shared" si="94"/>
        <v>0</v>
      </c>
      <c r="AN740">
        <f>IF(CNGE_2025_M1_Secc12_Sub1!$M52&lt;&gt;1,IF(COUNTA(K740,U740)=0,0,1),0)</f>
        <v>0</v>
      </c>
      <c r="AO740">
        <f t="shared" si="95"/>
        <v>0</v>
      </c>
      <c r="AP740">
        <f t="shared" si="96"/>
        <v>0</v>
      </c>
      <c r="AQ740">
        <f t="shared" si="97"/>
        <v>0</v>
      </c>
      <c r="AR740">
        <f t="shared" si="98"/>
        <v>0</v>
      </c>
      <c r="AS740">
        <f t="shared" si="99"/>
        <v>0</v>
      </c>
      <c r="AT740">
        <f t="shared" si="100"/>
        <v>0</v>
      </c>
    </row>
    <row r="741" spans="1:46" ht="15" customHeight="1">
      <c r="A741" s="238"/>
      <c r="B741" s="14"/>
      <c r="C741" s="213" t="s">
        <v>5041</v>
      </c>
      <c r="D741" s="469" t="str">
        <f>IF(CNGE_2025_M1_Secc12_Sub1!D53="","",CNGE_2025_M1_Secc12_Sub1!D53)</f>
        <v/>
      </c>
      <c r="E741" s="326"/>
      <c r="F741" s="326"/>
      <c r="G741" s="326"/>
      <c r="H741" s="326"/>
      <c r="I741" s="326"/>
      <c r="J741" s="327"/>
      <c r="K741" s="443"/>
      <c r="L741" s="352"/>
      <c r="M741" s="443"/>
      <c r="N741" s="352"/>
      <c r="O741" s="443"/>
      <c r="P741" s="352"/>
      <c r="Q741" s="443"/>
      <c r="R741" s="352"/>
      <c r="S741" s="443"/>
      <c r="T741" s="352"/>
      <c r="U741" s="443"/>
      <c r="V741" s="352"/>
      <c r="W741" s="443"/>
      <c r="X741" s="352"/>
      <c r="Y741" s="443"/>
      <c r="Z741" s="352"/>
      <c r="AA741" s="443"/>
      <c r="AB741" s="352"/>
      <c r="AC741" s="443"/>
      <c r="AD741" s="352"/>
      <c r="AG741">
        <f t="shared" si="90"/>
        <v>0</v>
      </c>
      <c r="AH741">
        <f t="shared" si="91"/>
        <v>0</v>
      </c>
      <c r="AI741" s="228">
        <f t="shared" si="92"/>
        <v>0</v>
      </c>
      <c r="AJ741" s="2">
        <f t="shared" si="93"/>
        <v>0</v>
      </c>
      <c r="AK741" s="3" t="str">
        <f>IF(AJ741=0,"",
IF(SUM($AJ$718:AJ741)=1,AL741,
IF($AJ$838&gt;SUM($AJ$718:AJ741),_xlfn.CONCAT(", ",AL741),
IF($AJ$838=SUM($AJ$718:AJ741),_xlfn.CONCAT(" y ",AL741)))))</f>
        <v/>
      </c>
      <c r="AL741" s="214">
        <v>24</v>
      </c>
      <c r="AM741">
        <f t="shared" si="94"/>
        <v>0</v>
      </c>
      <c r="AN741">
        <f>IF(CNGE_2025_M1_Secc12_Sub1!$M53&lt;&gt;1,IF(COUNTA(K741,U741)=0,0,1),0)</f>
        <v>0</v>
      </c>
      <c r="AO741">
        <f t="shared" si="95"/>
        <v>0</v>
      </c>
      <c r="AP741">
        <f t="shared" si="96"/>
        <v>0</v>
      </c>
      <c r="AQ741">
        <f t="shared" si="97"/>
        <v>0</v>
      </c>
      <c r="AR741">
        <f t="shared" si="98"/>
        <v>0</v>
      </c>
      <c r="AS741">
        <f t="shared" si="99"/>
        <v>0</v>
      </c>
      <c r="AT741">
        <f t="shared" si="100"/>
        <v>0</v>
      </c>
    </row>
    <row r="742" spans="1:46" ht="15" customHeight="1">
      <c r="A742" s="238"/>
      <c r="B742" s="14"/>
      <c r="C742" s="213" t="s">
        <v>5042</v>
      </c>
      <c r="D742" s="469" t="str">
        <f>IF(CNGE_2025_M1_Secc12_Sub1!D54="","",CNGE_2025_M1_Secc12_Sub1!D54)</f>
        <v/>
      </c>
      <c r="E742" s="326"/>
      <c r="F742" s="326"/>
      <c r="G742" s="326"/>
      <c r="H742" s="326"/>
      <c r="I742" s="326"/>
      <c r="J742" s="327"/>
      <c r="K742" s="443"/>
      <c r="L742" s="352"/>
      <c r="M742" s="443"/>
      <c r="N742" s="352"/>
      <c r="O742" s="443"/>
      <c r="P742" s="352"/>
      <c r="Q742" s="443"/>
      <c r="R742" s="352"/>
      <c r="S742" s="443"/>
      <c r="T742" s="352"/>
      <c r="U742" s="443"/>
      <c r="V742" s="352"/>
      <c r="W742" s="443"/>
      <c r="X742" s="352"/>
      <c r="Y742" s="443"/>
      <c r="Z742" s="352"/>
      <c r="AA742" s="443"/>
      <c r="AB742" s="352"/>
      <c r="AC742" s="443"/>
      <c r="AD742" s="352"/>
      <c r="AG742">
        <f t="shared" si="90"/>
        <v>0</v>
      </c>
      <c r="AH742">
        <f t="shared" si="91"/>
        <v>0</v>
      </c>
      <c r="AI742" s="228">
        <f t="shared" si="92"/>
        <v>0</v>
      </c>
      <c r="AJ742" s="2">
        <f t="shared" si="93"/>
        <v>0</v>
      </c>
      <c r="AK742" s="3" t="str">
        <f>IF(AJ742=0,"",
IF(SUM($AJ$718:AJ742)=1,AL742,
IF($AJ$838&gt;SUM($AJ$718:AJ742),_xlfn.CONCAT(", ",AL742),
IF($AJ$838=SUM($AJ$718:AJ742),_xlfn.CONCAT(" y ",AL742)))))</f>
        <v/>
      </c>
      <c r="AL742" s="214">
        <v>25</v>
      </c>
      <c r="AM742">
        <f t="shared" si="94"/>
        <v>0</v>
      </c>
      <c r="AN742">
        <f>IF(CNGE_2025_M1_Secc12_Sub1!$M54&lt;&gt;1,IF(COUNTA(K742,U742)=0,0,1),0)</f>
        <v>0</v>
      </c>
      <c r="AO742">
        <f t="shared" si="95"/>
        <v>0</v>
      </c>
      <c r="AP742">
        <f t="shared" si="96"/>
        <v>0</v>
      </c>
      <c r="AQ742">
        <f t="shared" si="97"/>
        <v>0</v>
      </c>
      <c r="AR742">
        <f t="shared" si="98"/>
        <v>0</v>
      </c>
      <c r="AS742">
        <f t="shared" si="99"/>
        <v>0</v>
      </c>
      <c r="AT742">
        <f t="shared" si="100"/>
        <v>0</v>
      </c>
    </row>
    <row r="743" spans="1:46" ht="15" customHeight="1">
      <c r="A743" s="238"/>
      <c r="B743" s="14"/>
      <c r="C743" s="213" t="s">
        <v>5043</v>
      </c>
      <c r="D743" s="469" t="str">
        <f>IF(CNGE_2025_M1_Secc12_Sub1!D55="","",CNGE_2025_M1_Secc12_Sub1!D55)</f>
        <v/>
      </c>
      <c r="E743" s="326"/>
      <c r="F743" s="326"/>
      <c r="G743" s="326"/>
      <c r="H743" s="326"/>
      <c r="I743" s="326"/>
      <c r="J743" s="327"/>
      <c r="K743" s="443"/>
      <c r="L743" s="352"/>
      <c r="M743" s="443"/>
      <c r="N743" s="352"/>
      <c r="O743" s="443"/>
      <c r="P743" s="352"/>
      <c r="Q743" s="443"/>
      <c r="R743" s="352"/>
      <c r="S743" s="443"/>
      <c r="T743" s="352"/>
      <c r="U743" s="443"/>
      <c r="V743" s="352"/>
      <c r="W743" s="443"/>
      <c r="X743" s="352"/>
      <c r="Y743" s="443"/>
      <c r="Z743" s="352"/>
      <c r="AA743" s="443"/>
      <c r="AB743" s="352"/>
      <c r="AC743" s="443"/>
      <c r="AD743" s="352"/>
      <c r="AG743">
        <f t="shared" si="90"/>
        <v>0</v>
      </c>
      <c r="AH743">
        <f t="shared" si="91"/>
        <v>0</v>
      </c>
      <c r="AI743" s="228">
        <f t="shared" si="92"/>
        <v>0</v>
      </c>
      <c r="AJ743" s="2">
        <f t="shared" si="93"/>
        <v>0</v>
      </c>
      <c r="AK743" s="3" t="str">
        <f>IF(AJ743=0,"",
IF(SUM($AJ$718:AJ743)=1,AL743,
IF($AJ$838&gt;SUM($AJ$718:AJ743),_xlfn.CONCAT(", ",AL743),
IF($AJ$838=SUM($AJ$718:AJ743),_xlfn.CONCAT(" y ",AL743)))))</f>
        <v/>
      </c>
      <c r="AL743" s="214">
        <v>26</v>
      </c>
      <c r="AM743">
        <f t="shared" si="94"/>
        <v>0</v>
      </c>
      <c r="AN743">
        <f>IF(CNGE_2025_M1_Secc12_Sub1!$M55&lt;&gt;1,IF(COUNTA(K743,U743)=0,0,1),0)</f>
        <v>0</v>
      </c>
      <c r="AO743">
        <f t="shared" si="95"/>
        <v>0</v>
      </c>
      <c r="AP743">
        <f t="shared" si="96"/>
        <v>0</v>
      </c>
      <c r="AQ743">
        <f t="shared" si="97"/>
        <v>0</v>
      </c>
      <c r="AR743">
        <f t="shared" si="98"/>
        <v>0</v>
      </c>
      <c r="AS743">
        <f t="shared" si="99"/>
        <v>0</v>
      </c>
      <c r="AT743">
        <f t="shared" si="100"/>
        <v>0</v>
      </c>
    </row>
    <row r="744" spans="1:46" ht="15" customHeight="1">
      <c r="A744" s="238"/>
      <c r="B744" s="14"/>
      <c r="C744" s="213" t="s">
        <v>5044</v>
      </c>
      <c r="D744" s="469" t="str">
        <f>IF(CNGE_2025_M1_Secc12_Sub1!D56="","",CNGE_2025_M1_Secc12_Sub1!D56)</f>
        <v/>
      </c>
      <c r="E744" s="326"/>
      <c r="F744" s="326"/>
      <c r="G744" s="326"/>
      <c r="H744" s="326"/>
      <c r="I744" s="326"/>
      <c r="J744" s="327"/>
      <c r="K744" s="443"/>
      <c r="L744" s="352"/>
      <c r="M744" s="443"/>
      <c r="N744" s="352"/>
      <c r="O744" s="443"/>
      <c r="P744" s="352"/>
      <c r="Q744" s="443"/>
      <c r="R744" s="352"/>
      <c r="S744" s="443"/>
      <c r="T744" s="352"/>
      <c r="U744" s="443"/>
      <c r="V744" s="352"/>
      <c r="W744" s="443"/>
      <c r="X744" s="352"/>
      <c r="Y744" s="443"/>
      <c r="Z744" s="352"/>
      <c r="AA744" s="443"/>
      <c r="AB744" s="352"/>
      <c r="AC744" s="443"/>
      <c r="AD744" s="352"/>
      <c r="AG744">
        <f t="shared" si="90"/>
        <v>0</v>
      </c>
      <c r="AH744">
        <f t="shared" si="91"/>
        <v>0</v>
      </c>
      <c r="AI744" s="228">
        <f t="shared" si="92"/>
        <v>0</v>
      </c>
      <c r="AJ744" s="2">
        <f t="shared" si="93"/>
        <v>0</v>
      </c>
      <c r="AK744" s="3" t="str">
        <f>IF(AJ744=0,"",
IF(SUM($AJ$718:AJ744)=1,AL744,
IF($AJ$838&gt;SUM($AJ$718:AJ744),_xlfn.CONCAT(", ",AL744),
IF($AJ$838=SUM($AJ$718:AJ744),_xlfn.CONCAT(" y ",AL744)))))</f>
        <v/>
      </c>
      <c r="AL744" s="214">
        <v>27</v>
      </c>
      <c r="AM744">
        <f t="shared" si="94"/>
        <v>0</v>
      </c>
      <c r="AN744">
        <f>IF(CNGE_2025_M1_Secc12_Sub1!$M56&lt;&gt;1,IF(COUNTA(K744,U744)=0,0,1),0)</f>
        <v>0</v>
      </c>
      <c r="AO744">
        <f t="shared" si="95"/>
        <v>0</v>
      </c>
      <c r="AP744">
        <f t="shared" si="96"/>
        <v>0</v>
      </c>
      <c r="AQ744">
        <f t="shared" si="97"/>
        <v>0</v>
      </c>
      <c r="AR744">
        <f t="shared" si="98"/>
        <v>0</v>
      </c>
      <c r="AS744">
        <f t="shared" si="99"/>
        <v>0</v>
      </c>
      <c r="AT744">
        <f t="shared" si="100"/>
        <v>0</v>
      </c>
    </row>
    <row r="745" spans="1:46" ht="15" customHeight="1">
      <c r="A745" s="238"/>
      <c r="B745" s="14"/>
      <c r="C745" s="213" t="s">
        <v>5045</v>
      </c>
      <c r="D745" s="469" t="str">
        <f>IF(CNGE_2025_M1_Secc12_Sub1!D57="","",CNGE_2025_M1_Secc12_Sub1!D57)</f>
        <v/>
      </c>
      <c r="E745" s="326"/>
      <c r="F745" s="326"/>
      <c r="G745" s="326"/>
      <c r="H745" s="326"/>
      <c r="I745" s="326"/>
      <c r="J745" s="327"/>
      <c r="K745" s="443"/>
      <c r="L745" s="352"/>
      <c r="M745" s="443"/>
      <c r="N745" s="352"/>
      <c r="O745" s="443"/>
      <c r="P745" s="352"/>
      <c r="Q745" s="443"/>
      <c r="R745" s="352"/>
      <c r="S745" s="443"/>
      <c r="T745" s="352"/>
      <c r="U745" s="443"/>
      <c r="V745" s="352"/>
      <c r="W745" s="443"/>
      <c r="X745" s="352"/>
      <c r="Y745" s="443"/>
      <c r="Z745" s="352"/>
      <c r="AA745" s="443"/>
      <c r="AB745" s="352"/>
      <c r="AC745" s="443"/>
      <c r="AD745" s="352"/>
      <c r="AG745">
        <f t="shared" si="90"/>
        <v>0</v>
      </c>
      <c r="AH745">
        <f t="shared" si="91"/>
        <v>0</v>
      </c>
      <c r="AI745" s="228">
        <f t="shared" si="92"/>
        <v>0</v>
      </c>
      <c r="AJ745" s="2">
        <f t="shared" si="93"/>
        <v>0</v>
      </c>
      <c r="AK745" s="3" t="str">
        <f>IF(AJ745=0,"",
IF(SUM($AJ$718:AJ745)=1,AL745,
IF($AJ$838&gt;SUM($AJ$718:AJ745),_xlfn.CONCAT(", ",AL745),
IF($AJ$838=SUM($AJ$718:AJ745),_xlfn.CONCAT(" y ",AL745)))))</f>
        <v/>
      </c>
      <c r="AL745" s="214">
        <v>28</v>
      </c>
      <c r="AM745">
        <f t="shared" si="94"/>
        <v>0</v>
      </c>
      <c r="AN745">
        <f>IF(CNGE_2025_M1_Secc12_Sub1!$M57&lt;&gt;1,IF(COUNTA(K745,U745)=0,0,1),0)</f>
        <v>0</v>
      </c>
      <c r="AO745">
        <f t="shared" si="95"/>
        <v>0</v>
      </c>
      <c r="AP745">
        <f t="shared" si="96"/>
        <v>0</v>
      </c>
      <c r="AQ745">
        <f t="shared" si="97"/>
        <v>0</v>
      </c>
      <c r="AR745">
        <f t="shared" si="98"/>
        <v>0</v>
      </c>
      <c r="AS745">
        <f t="shared" si="99"/>
        <v>0</v>
      </c>
      <c r="AT745">
        <f t="shared" si="100"/>
        <v>0</v>
      </c>
    </row>
    <row r="746" spans="1:46" ht="15" customHeight="1">
      <c r="A746" s="238"/>
      <c r="B746" s="14"/>
      <c r="C746" s="213" t="s">
        <v>5046</v>
      </c>
      <c r="D746" s="469" t="str">
        <f>IF(CNGE_2025_M1_Secc12_Sub1!D58="","",CNGE_2025_M1_Secc12_Sub1!D58)</f>
        <v/>
      </c>
      <c r="E746" s="326"/>
      <c r="F746" s="326"/>
      <c r="G746" s="326"/>
      <c r="H746" s="326"/>
      <c r="I746" s="326"/>
      <c r="J746" s="327"/>
      <c r="K746" s="443"/>
      <c r="L746" s="352"/>
      <c r="M746" s="443"/>
      <c r="N746" s="352"/>
      <c r="O746" s="443"/>
      <c r="P746" s="352"/>
      <c r="Q746" s="443"/>
      <c r="R746" s="352"/>
      <c r="S746" s="443"/>
      <c r="T746" s="352"/>
      <c r="U746" s="443"/>
      <c r="V746" s="352"/>
      <c r="W746" s="443"/>
      <c r="X746" s="352"/>
      <c r="Y746" s="443"/>
      <c r="Z746" s="352"/>
      <c r="AA746" s="443"/>
      <c r="AB746" s="352"/>
      <c r="AC746" s="443"/>
      <c r="AD746" s="352"/>
      <c r="AG746">
        <f t="shared" si="90"/>
        <v>0</v>
      </c>
      <c r="AH746">
        <f t="shared" si="91"/>
        <v>0</v>
      </c>
      <c r="AI746" s="228">
        <f t="shared" si="92"/>
        <v>0</v>
      </c>
      <c r="AJ746" s="2">
        <f t="shared" si="93"/>
        <v>0</v>
      </c>
      <c r="AK746" s="3" t="str">
        <f>IF(AJ746=0,"",
IF(SUM($AJ$718:AJ746)=1,AL746,
IF($AJ$838&gt;SUM($AJ$718:AJ746),_xlfn.CONCAT(", ",AL746),
IF($AJ$838=SUM($AJ$718:AJ746),_xlfn.CONCAT(" y ",AL746)))))</f>
        <v/>
      </c>
      <c r="AL746" s="214">
        <v>29</v>
      </c>
      <c r="AM746">
        <f t="shared" si="94"/>
        <v>0</v>
      </c>
      <c r="AN746">
        <f>IF(CNGE_2025_M1_Secc12_Sub1!$M58&lt;&gt;1,IF(COUNTA(K746,U746)=0,0,1),0)</f>
        <v>0</v>
      </c>
      <c r="AO746">
        <f t="shared" si="95"/>
        <v>0</v>
      </c>
      <c r="AP746">
        <f t="shared" si="96"/>
        <v>0</v>
      </c>
      <c r="AQ746">
        <f t="shared" si="97"/>
        <v>0</v>
      </c>
      <c r="AR746">
        <f t="shared" si="98"/>
        <v>0</v>
      </c>
      <c r="AS746">
        <f t="shared" si="99"/>
        <v>0</v>
      </c>
      <c r="AT746">
        <f t="shared" si="100"/>
        <v>0</v>
      </c>
    </row>
    <row r="747" spans="1:46" ht="15" customHeight="1">
      <c r="A747" s="238"/>
      <c r="B747" s="14"/>
      <c r="C747" s="213" t="s">
        <v>5047</v>
      </c>
      <c r="D747" s="469" t="str">
        <f>IF(CNGE_2025_M1_Secc12_Sub1!D59="","",CNGE_2025_M1_Secc12_Sub1!D59)</f>
        <v/>
      </c>
      <c r="E747" s="326"/>
      <c r="F747" s="326"/>
      <c r="G747" s="326"/>
      <c r="H747" s="326"/>
      <c r="I747" s="326"/>
      <c r="J747" s="327"/>
      <c r="K747" s="443"/>
      <c r="L747" s="352"/>
      <c r="M747" s="443"/>
      <c r="N747" s="352"/>
      <c r="O747" s="443"/>
      <c r="P747" s="352"/>
      <c r="Q747" s="443"/>
      <c r="R747" s="352"/>
      <c r="S747" s="443"/>
      <c r="T747" s="352"/>
      <c r="U747" s="443"/>
      <c r="V747" s="352"/>
      <c r="W747" s="443"/>
      <c r="X747" s="352"/>
      <c r="Y747" s="443"/>
      <c r="Z747" s="352"/>
      <c r="AA747" s="443"/>
      <c r="AB747" s="352"/>
      <c r="AC747" s="443"/>
      <c r="AD747" s="352"/>
      <c r="AG747">
        <f t="shared" si="90"/>
        <v>0</v>
      </c>
      <c r="AH747">
        <f t="shared" si="91"/>
        <v>0</v>
      </c>
      <c r="AI747" s="228">
        <f t="shared" si="92"/>
        <v>0</v>
      </c>
      <c r="AJ747" s="2">
        <f t="shared" si="93"/>
        <v>0</v>
      </c>
      <c r="AK747" s="3" t="str">
        <f>IF(AJ747=0,"",
IF(SUM($AJ$718:AJ747)=1,AL747,
IF($AJ$838&gt;SUM($AJ$718:AJ747),_xlfn.CONCAT(", ",AL747),
IF($AJ$838=SUM($AJ$718:AJ747),_xlfn.CONCAT(" y ",AL747)))))</f>
        <v/>
      </c>
      <c r="AL747" s="214">
        <v>30</v>
      </c>
      <c r="AM747">
        <f t="shared" si="94"/>
        <v>0</v>
      </c>
      <c r="AN747">
        <f>IF(CNGE_2025_M1_Secc12_Sub1!$M59&lt;&gt;1,IF(COUNTA(K747,U747)=0,0,1),0)</f>
        <v>0</v>
      </c>
      <c r="AO747">
        <f t="shared" si="95"/>
        <v>0</v>
      </c>
      <c r="AP747">
        <f t="shared" si="96"/>
        <v>0</v>
      </c>
      <c r="AQ747">
        <f t="shared" si="97"/>
        <v>0</v>
      </c>
      <c r="AR747">
        <f t="shared" si="98"/>
        <v>0</v>
      </c>
      <c r="AS747">
        <f t="shared" si="99"/>
        <v>0</v>
      </c>
      <c r="AT747">
        <f t="shared" si="100"/>
        <v>0</v>
      </c>
    </row>
    <row r="748" spans="1:46" ht="15" customHeight="1">
      <c r="A748" s="238"/>
      <c r="B748" s="14"/>
      <c r="C748" s="213" t="s">
        <v>5048</v>
      </c>
      <c r="D748" s="469" t="str">
        <f>IF(CNGE_2025_M1_Secc12_Sub1!D60="","",CNGE_2025_M1_Secc12_Sub1!D60)</f>
        <v/>
      </c>
      <c r="E748" s="326"/>
      <c r="F748" s="326"/>
      <c r="G748" s="326"/>
      <c r="H748" s="326"/>
      <c r="I748" s="326"/>
      <c r="J748" s="327"/>
      <c r="K748" s="443"/>
      <c r="L748" s="352"/>
      <c r="M748" s="443"/>
      <c r="N748" s="352"/>
      <c r="O748" s="443"/>
      <c r="P748" s="352"/>
      <c r="Q748" s="443"/>
      <c r="R748" s="352"/>
      <c r="S748" s="443"/>
      <c r="T748" s="352"/>
      <c r="U748" s="443"/>
      <c r="V748" s="352"/>
      <c r="W748" s="443"/>
      <c r="X748" s="352"/>
      <c r="Y748" s="443"/>
      <c r="Z748" s="352"/>
      <c r="AA748" s="443"/>
      <c r="AB748" s="352"/>
      <c r="AC748" s="443"/>
      <c r="AD748" s="352"/>
      <c r="AG748">
        <f t="shared" si="90"/>
        <v>0</v>
      </c>
      <c r="AH748">
        <f t="shared" si="91"/>
        <v>0</v>
      </c>
      <c r="AI748" s="228">
        <f t="shared" si="92"/>
        <v>0</v>
      </c>
      <c r="AJ748" s="2">
        <f t="shared" si="93"/>
        <v>0</v>
      </c>
      <c r="AK748" s="3" t="str">
        <f>IF(AJ748=0,"",
IF(SUM($AJ$718:AJ748)=1,AL748,
IF($AJ$838&gt;SUM($AJ$718:AJ748),_xlfn.CONCAT(", ",AL748),
IF($AJ$838=SUM($AJ$718:AJ748),_xlfn.CONCAT(" y ",AL748)))))</f>
        <v/>
      </c>
      <c r="AL748" s="214">
        <v>31</v>
      </c>
      <c r="AM748">
        <f t="shared" si="94"/>
        <v>0</v>
      </c>
      <c r="AN748">
        <f>IF(CNGE_2025_M1_Secc12_Sub1!$M60&lt;&gt;1,IF(COUNTA(K748,U748)=0,0,1),0)</f>
        <v>0</v>
      </c>
      <c r="AO748">
        <f t="shared" si="95"/>
        <v>0</v>
      </c>
      <c r="AP748">
        <f t="shared" si="96"/>
        <v>0</v>
      </c>
      <c r="AQ748">
        <f t="shared" si="97"/>
        <v>0</v>
      </c>
      <c r="AR748">
        <f t="shared" si="98"/>
        <v>0</v>
      </c>
      <c r="AS748">
        <f t="shared" si="99"/>
        <v>0</v>
      </c>
      <c r="AT748">
        <f t="shared" si="100"/>
        <v>0</v>
      </c>
    </row>
    <row r="749" spans="1:46" ht="15" customHeight="1">
      <c r="A749" s="238"/>
      <c r="B749" s="14"/>
      <c r="C749" s="213" t="s">
        <v>5049</v>
      </c>
      <c r="D749" s="469" t="str">
        <f>IF(CNGE_2025_M1_Secc12_Sub1!D61="","",CNGE_2025_M1_Secc12_Sub1!D61)</f>
        <v/>
      </c>
      <c r="E749" s="326"/>
      <c r="F749" s="326"/>
      <c r="G749" s="326"/>
      <c r="H749" s="326"/>
      <c r="I749" s="326"/>
      <c r="J749" s="327"/>
      <c r="K749" s="443"/>
      <c r="L749" s="352"/>
      <c r="M749" s="443"/>
      <c r="N749" s="352"/>
      <c r="O749" s="443"/>
      <c r="P749" s="352"/>
      <c r="Q749" s="443"/>
      <c r="R749" s="352"/>
      <c r="S749" s="443"/>
      <c r="T749" s="352"/>
      <c r="U749" s="443"/>
      <c r="V749" s="352"/>
      <c r="W749" s="443"/>
      <c r="X749" s="352"/>
      <c r="Y749" s="443"/>
      <c r="Z749" s="352"/>
      <c r="AA749" s="443"/>
      <c r="AB749" s="352"/>
      <c r="AC749" s="443"/>
      <c r="AD749" s="352"/>
      <c r="AG749">
        <f t="shared" si="90"/>
        <v>0</v>
      </c>
      <c r="AH749">
        <f t="shared" si="91"/>
        <v>0</v>
      </c>
      <c r="AI749" s="228">
        <f t="shared" si="92"/>
        <v>0</v>
      </c>
      <c r="AJ749" s="2">
        <f t="shared" si="93"/>
        <v>0</v>
      </c>
      <c r="AK749" s="3" t="str">
        <f>IF(AJ749=0,"",
IF(SUM($AJ$718:AJ749)=1,AL749,
IF($AJ$838&gt;SUM($AJ$718:AJ749),_xlfn.CONCAT(", ",AL749),
IF($AJ$838=SUM($AJ$718:AJ749),_xlfn.CONCAT(" y ",AL749)))))</f>
        <v/>
      </c>
      <c r="AL749" s="214">
        <v>32</v>
      </c>
      <c r="AM749">
        <f t="shared" si="94"/>
        <v>0</v>
      </c>
      <c r="AN749">
        <f>IF(CNGE_2025_M1_Secc12_Sub1!$M61&lt;&gt;1,IF(COUNTA(K749,U749)=0,0,1),0)</f>
        <v>0</v>
      </c>
      <c r="AO749">
        <f t="shared" si="95"/>
        <v>0</v>
      </c>
      <c r="AP749">
        <f t="shared" si="96"/>
        <v>0</v>
      </c>
      <c r="AQ749">
        <f t="shared" si="97"/>
        <v>0</v>
      </c>
      <c r="AR749">
        <f t="shared" si="98"/>
        <v>0</v>
      </c>
      <c r="AS749">
        <f t="shared" si="99"/>
        <v>0</v>
      </c>
      <c r="AT749">
        <f t="shared" si="100"/>
        <v>0</v>
      </c>
    </row>
    <row r="750" spans="1:46" ht="15" customHeight="1">
      <c r="A750" s="238"/>
      <c r="B750" s="14"/>
      <c r="C750" s="213" t="s">
        <v>5050</v>
      </c>
      <c r="D750" s="469" t="str">
        <f>IF(CNGE_2025_M1_Secc12_Sub1!D62="","",CNGE_2025_M1_Secc12_Sub1!D62)</f>
        <v/>
      </c>
      <c r="E750" s="326"/>
      <c r="F750" s="326"/>
      <c r="G750" s="326"/>
      <c r="H750" s="326"/>
      <c r="I750" s="326"/>
      <c r="J750" s="327"/>
      <c r="K750" s="443"/>
      <c r="L750" s="352"/>
      <c r="M750" s="443"/>
      <c r="N750" s="352"/>
      <c r="O750" s="443"/>
      <c r="P750" s="352"/>
      <c r="Q750" s="443"/>
      <c r="R750" s="352"/>
      <c r="S750" s="443"/>
      <c r="T750" s="352"/>
      <c r="U750" s="443"/>
      <c r="V750" s="352"/>
      <c r="W750" s="443"/>
      <c r="X750" s="352"/>
      <c r="Y750" s="443"/>
      <c r="Z750" s="352"/>
      <c r="AA750" s="443"/>
      <c r="AB750" s="352"/>
      <c r="AC750" s="443"/>
      <c r="AD750" s="352"/>
      <c r="AG750">
        <f t="shared" si="90"/>
        <v>0</v>
      </c>
      <c r="AH750">
        <f t="shared" si="91"/>
        <v>0</v>
      </c>
      <c r="AI750" s="228">
        <f t="shared" si="92"/>
        <v>0</v>
      </c>
      <c r="AJ750" s="2">
        <f t="shared" si="93"/>
        <v>0</v>
      </c>
      <c r="AK750" s="3" t="str">
        <f>IF(AJ750=0,"",
IF(SUM($AJ$718:AJ750)=1,AL750,
IF($AJ$838&gt;SUM($AJ$718:AJ750),_xlfn.CONCAT(", ",AL750),
IF($AJ$838=SUM($AJ$718:AJ750),_xlfn.CONCAT(" y ",AL750)))))</f>
        <v/>
      </c>
      <c r="AL750" s="214">
        <v>33</v>
      </c>
      <c r="AM750">
        <f t="shared" si="94"/>
        <v>0</v>
      </c>
      <c r="AN750">
        <f>IF(CNGE_2025_M1_Secc12_Sub1!$M62&lt;&gt;1,IF(COUNTA(K750,U750)=0,0,1),0)</f>
        <v>0</v>
      </c>
      <c r="AO750">
        <f t="shared" si="95"/>
        <v>0</v>
      </c>
      <c r="AP750">
        <f t="shared" si="96"/>
        <v>0</v>
      </c>
      <c r="AQ750">
        <f t="shared" si="97"/>
        <v>0</v>
      </c>
      <c r="AR750">
        <f t="shared" si="98"/>
        <v>0</v>
      </c>
      <c r="AS750">
        <f t="shared" si="99"/>
        <v>0</v>
      </c>
      <c r="AT750">
        <f t="shared" si="100"/>
        <v>0</v>
      </c>
    </row>
    <row r="751" spans="1:46" ht="15" customHeight="1">
      <c r="A751" s="238"/>
      <c r="B751" s="14"/>
      <c r="C751" s="213" t="s">
        <v>5051</v>
      </c>
      <c r="D751" s="469" t="str">
        <f>IF(CNGE_2025_M1_Secc12_Sub1!D63="","",CNGE_2025_M1_Secc12_Sub1!D63)</f>
        <v/>
      </c>
      <c r="E751" s="326"/>
      <c r="F751" s="326"/>
      <c r="G751" s="326"/>
      <c r="H751" s="326"/>
      <c r="I751" s="326"/>
      <c r="J751" s="327"/>
      <c r="K751" s="443"/>
      <c r="L751" s="352"/>
      <c r="M751" s="443"/>
      <c r="N751" s="352"/>
      <c r="O751" s="443"/>
      <c r="P751" s="352"/>
      <c r="Q751" s="443"/>
      <c r="R751" s="352"/>
      <c r="S751" s="443"/>
      <c r="T751" s="352"/>
      <c r="U751" s="443"/>
      <c r="V751" s="352"/>
      <c r="W751" s="443"/>
      <c r="X751" s="352"/>
      <c r="Y751" s="443"/>
      <c r="Z751" s="352"/>
      <c r="AA751" s="443"/>
      <c r="AB751" s="352"/>
      <c r="AC751" s="443"/>
      <c r="AD751" s="352"/>
      <c r="AG751">
        <f t="shared" si="90"/>
        <v>0</v>
      </c>
      <c r="AH751">
        <f t="shared" si="91"/>
        <v>0</v>
      </c>
      <c r="AI751" s="228">
        <f t="shared" si="92"/>
        <v>0</v>
      </c>
      <c r="AJ751" s="2">
        <f t="shared" si="93"/>
        <v>0</v>
      </c>
      <c r="AK751" s="3" t="str">
        <f>IF(AJ751=0,"",
IF(SUM($AJ$718:AJ751)=1,AL751,
IF($AJ$838&gt;SUM($AJ$718:AJ751),_xlfn.CONCAT(", ",AL751),
IF($AJ$838=SUM($AJ$718:AJ751),_xlfn.CONCAT(" y ",AL751)))))</f>
        <v/>
      </c>
      <c r="AL751" s="214">
        <v>34</v>
      </c>
      <c r="AM751">
        <f t="shared" si="94"/>
        <v>0</v>
      </c>
      <c r="AN751">
        <f>IF(CNGE_2025_M1_Secc12_Sub1!$M63&lt;&gt;1,IF(COUNTA(K751,U751)=0,0,1),0)</f>
        <v>0</v>
      </c>
      <c r="AO751">
        <f t="shared" si="95"/>
        <v>0</v>
      </c>
      <c r="AP751">
        <f t="shared" si="96"/>
        <v>0</v>
      </c>
      <c r="AQ751">
        <f t="shared" si="97"/>
        <v>0</v>
      </c>
      <c r="AR751">
        <f t="shared" si="98"/>
        <v>0</v>
      </c>
      <c r="AS751">
        <f t="shared" si="99"/>
        <v>0</v>
      </c>
      <c r="AT751">
        <f t="shared" si="100"/>
        <v>0</v>
      </c>
    </row>
    <row r="752" spans="1:46" ht="15" customHeight="1">
      <c r="A752" s="238"/>
      <c r="B752" s="14"/>
      <c r="C752" s="213" t="s">
        <v>5052</v>
      </c>
      <c r="D752" s="469" t="str">
        <f>IF(CNGE_2025_M1_Secc12_Sub1!D64="","",CNGE_2025_M1_Secc12_Sub1!D64)</f>
        <v/>
      </c>
      <c r="E752" s="326"/>
      <c r="F752" s="326"/>
      <c r="G752" s="326"/>
      <c r="H752" s="326"/>
      <c r="I752" s="326"/>
      <c r="J752" s="327"/>
      <c r="K752" s="443"/>
      <c r="L752" s="352"/>
      <c r="M752" s="443"/>
      <c r="N752" s="352"/>
      <c r="O752" s="443"/>
      <c r="P752" s="352"/>
      <c r="Q752" s="443"/>
      <c r="R752" s="352"/>
      <c r="S752" s="443"/>
      <c r="T752" s="352"/>
      <c r="U752" s="443"/>
      <c r="V752" s="352"/>
      <c r="W752" s="443"/>
      <c r="X752" s="352"/>
      <c r="Y752" s="443"/>
      <c r="Z752" s="352"/>
      <c r="AA752" s="443"/>
      <c r="AB752" s="352"/>
      <c r="AC752" s="443"/>
      <c r="AD752" s="352"/>
      <c r="AG752">
        <f t="shared" si="90"/>
        <v>0</v>
      </c>
      <c r="AH752">
        <f t="shared" si="91"/>
        <v>0</v>
      </c>
      <c r="AI752" s="228">
        <f t="shared" si="92"/>
        <v>0</v>
      </c>
      <c r="AJ752" s="2">
        <f t="shared" si="93"/>
        <v>0</v>
      </c>
      <c r="AK752" s="3" t="str">
        <f>IF(AJ752=0,"",
IF(SUM($AJ$718:AJ752)=1,AL752,
IF($AJ$838&gt;SUM($AJ$718:AJ752),_xlfn.CONCAT(", ",AL752),
IF($AJ$838=SUM($AJ$718:AJ752),_xlfn.CONCAT(" y ",AL752)))))</f>
        <v/>
      </c>
      <c r="AL752" s="214">
        <v>35</v>
      </c>
      <c r="AM752">
        <f t="shared" si="94"/>
        <v>0</v>
      </c>
      <c r="AN752">
        <f>IF(CNGE_2025_M1_Secc12_Sub1!$M64&lt;&gt;1,IF(COUNTA(K752,U752)=0,0,1),0)</f>
        <v>0</v>
      </c>
      <c r="AO752">
        <f t="shared" si="95"/>
        <v>0</v>
      </c>
      <c r="AP752">
        <f t="shared" si="96"/>
        <v>0</v>
      </c>
      <c r="AQ752">
        <f t="shared" si="97"/>
        <v>0</v>
      </c>
      <c r="AR752">
        <f t="shared" si="98"/>
        <v>0</v>
      </c>
      <c r="AS752">
        <f t="shared" si="99"/>
        <v>0</v>
      </c>
      <c r="AT752">
        <f t="shared" si="100"/>
        <v>0</v>
      </c>
    </row>
    <row r="753" spans="1:46" ht="15" customHeight="1">
      <c r="A753" s="238"/>
      <c r="B753" s="14"/>
      <c r="C753" s="213" t="s">
        <v>5082</v>
      </c>
      <c r="D753" s="469" t="str">
        <f>IF(CNGE_2025_M1_Secc12_Sub1!D65="","",CNGE_2025_M1_Secc12_Sub1!D65)</f>
        <v/>
      </c>
      <c r="E753" s="326"/>
      <c r="F753" s="326"/>
      <c r="G753" s="326"/>
      <c r="H753" s="326"/>
      <c r="I753" s="326"/>
      <c r="J753" s="327"/>
      <c r="K753" s="443"/>
      <c r="L753" s="352"/>
      <c r="M753" s="443"/>
      <c r="N753" s="352"/>
      <c r="O753" s="443"/>
      <c r="P753" s="352"/>
      <c r="Q753" s="443"/>
      <c r="R753" s="352"/>
      <c r="S753" s="443"/>
      <c r="T753" s="352"/>
      <c r="U753" s="443"/>
      <c r="V753" s="352"/>
      <c r="W753" s="443"/>
      <c r="X753" s="352"/>
      <c r="Y753" s="443"/>
      <c r="Z753" s="352"/>
      <c r="AA753" s="443"/>
      <c r="AB753" s="352"/>
      <c r="AC753" s="443"/>
      <c r="AD753" s="352"/>
      <c r="AG753">
        <f t="shared" si="90"/>
        <v>0</v>
      </c>
      <c r="AH753">
        <f t="shared" si="91"/>
        <v>0</v>
      </c>
      <c r="AI753" s="228">
        <f t="shared" si="92"/>
        <v>0</v>
      </c>
      <c r="AJ753" s="2">
        <f t="shared" si="93"/>
        <v>0</v>
      </c>
      <c r="AK753" s="3" t="str">
        <f>IF(AJ753=0,"",
IF(SUM($AJ$718:AJ753)=1,AL753,
IF($AJ$838&gt;SUM($AJ$718:AJ753),_xlfn.CONCAT(", ",AL753),
IF($AJ$838=SUM($AJ$718:AJ753),_xlfn.CONCAT(" y ",AL753)))))</f>
        <v/>
      </c>
      <c r="AL753" s="214">
        <v>36</v>
      </c>
      <c r="AM753">
        <f t="shared" si="94"/>
        <v>0</v>
      </c>
      <c r="AN753">
        <f>IF(CNGE_2025_M1_Secc12_Sub1!$M65&lt;&gt;1,IF(COUNTA(K753,U753)=0,0,1),0)</f>
        <v>0</v>
      </c>
      <c r="AO753">
        <f t="shared" si="95"/>
        <v>0</v>
      </c>
      <c r="AP753">
        <f t="shared" si="96"/>
        <v>0</v>
      </c>
      <c r="AQ753">
        <f t="shared" si="97"/>
        <v>0</v>
      </c>
      <c r="AR753">
        <f t="shared" si="98"/>
        <v>0</v>
      </c>
      <c r="AS753">
        <f t="shared" si="99"/>
        <v>0</v>
      </c>
      <c r="AT753">
        <f t="shared" si="100"/>
        <v>0</v>
      </c>
    </row>
    <row r="754" spans="1:46" ht="15" customHeight="1">
      <c r="A754" s="238"/>
      <c r="B754" s="14"/>
      <c r="C754" s="213" t="s">
        <v>5083</v>
      </c>
      <c r="D754" s="469" t="str">
        <f>IF(CNGE_2025_M1_Secc12_Sub1!D66="","",CNGE_2025_M1_Secc12_Sub1!D66)</f>
        <v/>
      </c>
      <c r="E754" s="326"/>
      <c r="F754" s="326"/>
      <c r="G754" s="326"/>
      <c r="H754" s="326"/>
      <c r="I754" s="326"/>
      <c r="J754" s="327"/>
      <c r="K754" s="443"/>
      <c r="L754" s="352"/>
      <c r="M754" s="443"/>
      <c r="N754" s="352"/>
      <c r="O754" s="443"/>
      <c r="P754" s="352"/>
      <c r="Q754" s="443"/>
      <c r="R754" s="352"/>
      <c r="S754" s="443"/>
      <c r="T754" s="352"/>
      <c r="U754" s="443"/>
      <c r="V754" s="352"/>
      <c r="W754" s="443"/>
      <c r="X754" s="352"/>
      <c r="Y754" s="443"/>
      <c r="Z754" s="352"/>
      <c r="AA754" s="443"/>
      <c r="AB754" s="352"/>
      <c r="AC754" s="443"/>
      <c r="AD754" s="352"/>
      <c r="AG754">
        <f t="shared" si="90"/>
        <v>0</v>
      </c>
      <c r="AH754">
        <f t="shared" si="91"/>
        <v>0</v>
      </c>
      <c r="AI754" s="228">
        <f t="shared" si="92"/>
        <v>0</v>
      </c>
      <c r="AJ754" s="2">
        <f t="shared" si="93"/>
        <v>0</v>
      </c>
      <c r="AK754" s="3" t="str">
        <f>IF(AJ754=0,"",
IF(SUM($AJ$718:AJ754)=1,AL754,
IF($AJ$838&gt;SUM($AJ$718:AJ754),_xlfn.CONCAT(", ",AL754),
IF($AJ$838=SUM($AJ$718:AJ754),_xlfn.CONCAT(" y ",AL754)))))</f>
        <v/>
      </c>
      <c r="AL754" s="214">
        <v>37</v>
      </c>
      <c r="AM754">
        <f t="shared" si="94"/>
        <v>0</v>
      </c>
      <c r="AN754">
        <f>IF(CNGE_2025_M1_Secc12_Sub1!$M66&lt;&gt;1,IF(COUNTA(K754,U754)=0,0,1),0)</f>
        <v>0</v>
      </c>
      <c r="AO754">
        <f t="shared" si="95"/>
        <v>0</v>
      </c>
      <c r="AP754">
        <f t="shared" si="96"/>
        <v>0</v>
      </c>
      <c r="AQ754">
        <f t="shared" si="97"/>
        <v>0</v>
      </c>
      <c r="AR754">
        <f t="shared" si="98"/>
        <v>0</v>
      </c>
      <c r="AS754">
        <f t="shared" si="99"/>
        <v>0</v>
      </c>
      <c r="AT754">
        <f t="shared" si="100"/>
        <v>0</v>
      </c>
    </row>
    <row r="755" spans="1:46" ht="15" customHeight="1">
      <c r="A755" s="238"/>
      <c r="B755" s="14"/>
      <c r="C755" s="213" t="s">
        <v>5084</v>
      </c>
      <c r="D755" s="469" t="str">
        <f>IF(CNGE_2025_M1_Secc12_Sub1!D67="","",CNGE_2025_M1_Secc12_Sub1!D67)</f>
        <v/>
      </c>
      <c r="E755" s="326"/>
      <c r="F755" s="326"/>
      <c r="G755" s="326"/>
      <c r="H755" s="326"/>
      <c r="I755" s="326"/>
      <c r="J755" s="327"/>
      <c r="K755" s="443"/>
      <c r="L755" s="352"/>
      <c r="M755" s="443"/>
      <c r="N755" s="352"/>
      <c r="O755" s="443"/>
      <c r="P755" s="352"/>
      <c r="Q755" s="443"/>
      <c r="R755" s="352"/>
      <c r="S755" s="443"/>
      <c r="T755" s="352"/>
      <c r="U755" s="443"/>
      <c r="V755" s="352"/>
      <c r="W755" s="443"/>
      <c r="X755" s="352"/>
      <c r="Y755" s="443"/>
      <c r="Z755" s="352"/>
      <c r="AA755" s="443"/>
      <c r="AB755" s="352"/>
      <c r="AC755" s="443"/>
      <c r="AD755" s="352"/>
      <c r="AG755">
        <f t="shared" si="90"/>
        <v>0</v>
      </c>
      <c r="AH755">
        <f t="shared" si="91"/>
        <v>0</v>
      </c>
      <c r="AI755" s="228">
        <f t="shared" si="92"/>
        <v>0</v>
      </c>
      <c r="AJ755" s="2">
        <f t="shared" si="93"/>
        <v>0</v>
      </c>
      <c r="AK755" s="3" t="str">
        <f>IF(AJ755=0,"",
IF(SUM($AJ$718:AJ755)=1,AL755,
IF($AJ$838&gt;SUM($AJ$718:AJ755),_xlfn.CONCAT(", ",AL755),
IF($AJ$838=SUM($AJ$718:AJ755),_xlfn.CONCAT(" y ",AL755)))))</f>
        <v/>
      </c>
      <c r="AL755" s="214">
        <v>38</v>
      </c>
      <c r="AM755">
        <f t="shared" si="94"/>
        <v>0</v>
      </c>
      <c r="AN755">
        <f>IF(CNGE_2025_M1_Secc12_Sub1!$M67&lt;&gt;1,IF(COUNTA(K755,U755)=0,0,1),0)</f>
        <v>0</v>
      </c>
      <c r="AO755">
        <f t="shared" si="95"/>
        <v>0</v>
      </c>
      <c r="AP755">
        <f t="shared" si="96"/>
        <v>0</v>
      </c>
      <c r="AQ755">
        <f t="shared" si="97"/>
        <v>0</v>
      </c>
      <c r="AR755">
        <f t="shared" si="98"/>
        <v>0</v>
      </c>
      <c r="AS755">
        <f t="shared" si="99"/>
        <v>0</v>
      </c>
      <c r="AT755">
        <f t="shared" si="100"/>
        <v>0</v>
      </c>
    </row>
    <row r="756" spans="1:46" ht="15" customHeight="1">
      <c r="A756" s="238"/>
      <c r="B756" s="14"/>
      <c r="C756" s="213" t="s">
        <v>5085</v>
      </c>
      <c r="D756" s="469" t="str">
        <f>IF(CNGE_2025_M1_Secc12_Sub1!D68="","",CNGE_2025_M1_Secc12_Sub1!D68)</f>
        <v/>
      </c>
      <c r="E756" s="326"/>
      <c r="F756" s="326"/>
      <c r="G756" s="326"/>
      <c r="H756" s="326"/>
      <c r="I756" s="326"/>
      <c r="J756" s="327"/>
      <c r="K756" s="443"/>
      <c r="L756" s="352"/>
      <c r="M756" s="443"/>
      <c r="N756" s="352"/>
      <c r="O756" s="443"/>
      <c r="P756" s="352"/>
      <c r="Q756" s="443"/>
      <c r="R756" s="352"/>
      <c r="S756" s="443"/>
      <c r="T756" s="352"/>
      <c r="U756" s="443"/>
      <c r="V756" s="352"/>
      <c r="W756" s="443"/>
      <c r="X756" s="352"/>
      <c r="Y756" s="443"/>
      <c r="Z756" s="352"/>
      <c r="AA756" s="443"/>
      <c r="AB756" s="352"/>
      <c r="AC756" s="443"/>
      <c r="AD756" s="352"/>
      <c r="AG756">
        <f t="shared" si="90"/>
        <v>0</v>
      </c>
      <c r="AH756">
        <f t="shared" si="91"/>
        <v>0</v>
      </c>
      <c r="AI756" s="228">
        <f t="shared" si="92"/>
        <v>0</v>
      </c>
      <c r="AJ756" s="2">
        <f t="shared" si="93"/>
        <v>0</v>
      </c>
      <c r="AK756" s="3" t="str">
        <f>IF(AJ756=0,"",
IF(SUM($AJ$718:AJ756)=1,AL756,
IF($AJ$838&gt;SUM($AJ$718:AJ756),_xlfn.CONCAT(", ",AL756),
IF($AJ$838=SUM($AJ$718:AJ756),_xlfn.CONCAT(" y ",AL756)))))</f>
        <v/>
      </c>
      <c r="AL756" s="214">
        <v>39</v>
      </c>
      <c r="AM756">
        <f t="shared" si="94"/>
        <v>0</v>
      </c>
      <c r="AN756">
        <f>IF(CNGE_2025_M1_Secc12_Sub1!$M68&lt;&gt;1,IF(COUNTA(K756,U756)=0,0,1),0)</f>
        <v>0</v>
      </c>
      <c r="AO756">
        <f t="shared" si="95"/>
        <v>0</v>
      </c>
      <c r="AP756">
        <f t="shared" si="96"/>
        <v>0</v>
      </c>
      <c r="AQ756">
        <f t="shared" si="97"/>
        <v>0</v>
      </c>
      <c r="AR756">
        <f t="shared" si="98"/>
        <v>0</v>
      </c>
      <c r="AS756">
        <f t="shared" si="99"/>
        <v>0</v>
      </c>
      <c r="AT756">
        <f t="shared" si="100"/>
        <v>0</v>
      </c>
    </row>
    <row r="757" spans="1:46" ht="15" customHeight="1">
      <c r="A757" s="238"/>
      <c r="B757" s="14"/>
      <c r="C757" s="213" t="s">
        <v>5086</v>
      </c>
      <c r="D757" s="469" t="str">
        <f>IF(CNGE_2025_M1_Secc12_Sub1!D69="","",CNGE_2025_M1_Secc12_Sub1!D69)</f>
        <v/>
      </c>
      <c r="E757" s="326"/>
      <c r="F757" s="326"/>
      <c r="G757" s="326"/>
      <c r="H757" s="326"/>
      <c r="I757" s="326"/>
      <c r="J757" s="327"/>
      <c r="K757" s="443"/>
      <c r="L757" s="352"/>
      <c r="M757" s="443"/>
      <c r="N757" s="352"/>
      <c r="O757" s="443"/>
      <c r="P757" s="352"/>
      <c r="Q757" s="443"/>
      <c r="R757" s="352"/>
      <c r="S757" s="443"/>
      <c r="T757" s="352"/>
      <c r="U757" s="443"/>
      <c r="V757" s="352"/>
      <c r="W757" s="443"/>
      <c r="X757" s="352"/>
      <c r="Y757" s="443"/>
      <c r="Z757" s="352"/>
      <c r="AA757" s="443"/>
      <c r="AB757" s="352"/>
      <c r="AC757" s="443"/>
      <c r="AD757" s="352"/>
      <c r="AG757">
        <f t="shared" si="90"/>
        <v>0</v>
      </c>
      <c r="AH757">
        <f t="shared" si="91"/>
        <v>0</v>
      </c>
      <c r="AI757" s="228">
        <f t="shared" si="92"/>
        <v>0</v>
      </c>
      <c r="AJ757" s="2">
        <f t="shared" si="93"/>
        <v>0</v>
      </c>
      <c r="AK757" s="3" t="str">
        <f>IF(AJ757=0,"",
IF(SUM($AJ$718:AJ757)=1,AL757,
IF($AJ$838&gt;SUM($AJ$718:AJ757),_xlfn.CONCAT(", ",AL757),
IF($AJ$838=SUM($AJ$718:AJ757),_xlfn.CONCAT(" y ",AL757)))))</f>
        <v/>
      </c>
      <c r="AL757" s="214">
        <v>40</v>
      </c>
      <c r="AM757">
        <f t="shared" si="94"/>
        <v>0</v>
      </c>
      <c r="AN757">
        <f>IF(CNGE_2025_M1_Secc12_Sub1!$M69&lt;&gt;1,IF(COUNTA(K757,U757)=0,0,1),0)</f>
        <v>0</v>
      </c>
      <c r="AO757">
        <f t="shared" si="95"/>
        <v>0</v>
      </c>
      <c r="AP757">
        <f t="shared" si="96"/>
        <v>0</v>
      </c>
      <c r="AQ757">
        <f t="shared" si="97"/>
        <v>0</v>
      </c>
      <c r="AR757">
        <f t="shared" si="98"/>
        <v>0</v>
      </c>
      <c r="AS757">
        <f t="shared" si="99"/>
        <v>0</v>
      </c>
      <c r="AT757">
        <f t="shared" si="100"/>
        <v>0</v>
      </c>
    </row>
    <row r="758" spans="1:46" ht="15" customHeight="1">
      <c r="A758" s="238"/>
      <c r="B758" s="14"/>
      <c r="C758" s="213" t="s">
        <v>5087</v>
      </c>
      <c r="D758" s="469" t="str">
        <f>IF(CNGE_2025_M1_Secc12_Sub1!D70="","",CNGE_2025_M1_Secc12_Sub1!D70)</f>
        <v/>
      </c>
      <c r="E758" s="326"/>
      <c r="F758" s="326"/>
      <c r="G758" s="326"/>
      <c r="H758" s="326"/>
      <c r="I758" s="326"/>
      <c r="J758" s="327"/>
      <c r="K758" s="443"/>
      <c r="L758" s="352"/>
      <c r="M758" s="443"/>
      <c r="N758" s="352"/>
      <c r="O758" s="443"/>
      <c r="P758" s="352"/>
      <c r="Q758" s="443"/>
      <c r="R758" s="352"/>
      <c r="S758" s="443"/>
      <c r="T758" s="352"/>
      <c r="U758" s="443"/>
      <c r="V758" s="352"/>
      <c r="W758" s="443"/>
      <c r="X758" s="352"/>
      <c r="Y758" s="443"/>
      <c r="Z758" s="352"/>
      <c r="AA758" s="443"/>
      <c r="AB758" s="352"/>
      <c r="AC758" s="443"/>
      <c r="AD758" s="352"/>
      <c r="AG758">
        <f t="shared" si="90"/>
        <v>0</v>
      </c>
      <c r="AH758">
        <f t="shared" si="91"/>
        <v>0</v>
      </c>
      <c r="AI758" s="228">
        <f t="shared" si="92"/>
        <v>0</v>
      </c>
      <c r="AJ758" s="2">
        <f t="shared" si="93"/>
        <v>0</v>
      </c>
      <c r="AK758" s="3" t="str">
        <f>IF(AJ758=0,"",
IF(SUM($AJ$718:AJ758)=1,AL758,
IF($AJ$838&gt;SUM($AJ$718:AJ758),_xlfn.CONCAT(", ",AL758),
IF($AJ$838=SUM($AJ$718:AJ758),_xlfn.CONCAT(" y ",AL758)))))</f>
        <v/>
      </c>
      <c r="AL758" s="214">
        <v>41</v>
      </c>
      <c r="AM758">
        <f t="shared" si="94"/>
        <v>0</v>
      </c>
      <c r="AN758">
        <f>IF(CNGE_2025_M1_Secc12_Sub1!$M70&lt;&gt;1,IF(COUNTA(K758,U758)=0,0,1),0)</f>
        <v>0</v>
      </c>
      <c r="AO758">
        <f t="shared" si="95"/>
        <v>0</v>
      </c>
      <c r="AP758">
        <f t="shared" si="96"/>
        <v>0</v>
      </c>
      <c r="AQ758">
        <f t="shared" si="97"/>
        <v>0</v>
      </c>
      <c r="AR758">
        <f t="shared" si="98"/>
        <v>0</v>
      </c>
      <c r="AS758">
        <f t="shared" si="99"/>
        <v>0</v>
      </c>
      <c r="AT758">
        <f t="shared" si="100"/>
        <v>0</v>
      </c>
    </row>
    <row r="759" spans="1:46" ht="15" customHeight="1">
      <c r="A759" s="238"/>
      <c r="B759" s="14"/>
      <c r="C759" s="213" t="s">
        <v>5088</v>
      </c>
      <c r="D759" s="469" t="str">
        <f>IF(CNGE_2025_M1_Secc12_Sub1!D71="","",CNGE_2025_M1_Secc12_Sub1!D71)</f>
        <v/>
      </c>
      <c r="E759" s="326"/>
      <c r="F759" s="326"/>
      <c r="G759" s="326"/>
      <c r="H759" s="326"/>
      <c r="I759" s="326"/>
      <c r="J759" s="327"/>
      <c r="K759" s="443"/>
      <c r="L759" s="352"/>
      <c r="M759" s="443"/>
      <c r="N759" s="352"/>
      <c r="O759" s="443"/>
      <c r="P759" s="352"/>
      <c r="Q759" s="443"/>
      <c r="R759" s="352"/>
      <c r="S759" s="443"/>
      <c r="T759" s="352"/>
      <c r="U759" s="443"/>
      <c r="V759" s="352"/>
      <c r="W759" s="443"/>
      <c r="X759" s="352"/>
      <c r="Y759" s="443"/>
      <c r="Z759" s="352"/>
      <c r="AA759" s="443"/>
      <c r="AB759" s="352"/>
      <c r="AC759" s="443"/>
      <c r="AD759" s="352"/>
      <c r="AG759">
        <f t="shared" si="90"/>
        <v>0</v>
      </c>
      <c r="AH759">
        <f t="shared" si="91"/>
        <v>0</v>
      </c>
      <c r="AI759" s="228">
        <f t="shared" si="92"/>
        <v>0</v>
      </c>
      <c r="AJ759" s="2">
        <f t="shared" si="93"/>
        <v>0</v>
      </c>
      <c r="AK759" s="3" t="str">
        <f>IF(AJ759=0,"",
IF(SUM($AJ$718:AJ759)=1,AL759,
IF($AJ$838&gt;SUM($AJ$718:AJ759),_xlfn.CONCAT(", ",AL759),
IF($AJ$838=SUM($AJ$718:AJ759),_xlfn.CONCAT(" y ",AL759)))))</f>
        <v/>
      </c>
      <c r="AL759" s="214">
        <v>42</v>
      </c>
      <c r="AM759">
        <f t="shared" si="94"/>
        <v>0</v>
      </c>
      <c r="AN759">
        <f>IF(CNGE_2025_M1_Secc12_Sub1!$M71&lt;&gt;1,IF(COUNTA(K759,U759)=0,0,1),0)</f>
        <v>0</v>
      </c>
      <c r="AO759">
        <f t="shared" si="95"/>
        <v>0</v>
      </c>
      <c r="AP759">
        <f t="shared" si="96"/>
        <v>0</v>
      </c>
      <c r="AQ759">
        <f t="shared" si="97"/>
        <v>0</v>
      </c>
      <c r="AR759">
        <f t="shared" si="98"/>
        <v>0</v>
      </c>
      <c r="AS759">
        <f t="shared" si="99"/>
        <v>0</v>
      </c>
      <c r="AT759">
        <f t="shared" si="100"/>
        <v>0</v>
      </c>
    </row>
    <row r="760" spans="1:46" ht="15" customHeight="1">
      <c r="A760" s="238"/>
      <c r="B760" s="14"/>
      <c r="C760" s="213" t="s">
        <v>5089</v>
      </c>
      <c r="D760" s="469" t="str">
        <f>IF(CNGE_2025_M1_Secc12_Sub1!D72="","",CNGE_2025_M1_Secc12_Sub1!D72)</f>
        <v/>
      </c>
      <c r="E760" s="326"/>
      <c r="F760" s="326"/>
      <c r="G760" s="326"/>
      <c r="H760" s="326"/>
      <c r="I760" s="326"/>
      <c r="J760" s="327"/>
      <c r="K760" s="443"/>
      <c r="L760" s="352"/>
      <c r="M760" s="443"/>
      <c r="N760" s="352"/>
      <c r="O760" s="443"/>
      <c r="P760" s="352"/>
      <c r="Q760" s="443"/>
      <c r="R760" s="352"/>
      <c r="S760" s="443"/>
      <c r="T760" s="352"/>
      <c r="U760" s="443"/>
      <c r="V760" s="352"/>
      <c r="W760" s="443"/>
      <c r="X760" s="352"/>
      <c r="Y760" s="443"/>
      <c r="Z760" s="352"/>
      <c r="AA760" s="443"/>
      <c r="AB760" s="352"/>
      <c r="AC760" s="443"/>
      <c r="AD760" s="352"/>
      <c r="AG760">
        <f t="shared" si="90"/>
        <v>0</v>
      </c>
      <c r="AH760">
        <f t="shared" si="91"/>
        <v>0</v>
      </c>
      <c r="AI760" s="228">
        <f t="shared" si="92"/>
        <v>0</v>
      </c>
      <c r="AJ760" s="2">
        <f t="shared" si="93"/>
        <v>0</v>
      </c>
      <c r="AK760" s="3" t="str">
        <f>IF(AJ760=0,"",
IF(SUM($AJ$718:AJ760)=1,AL760,
IF($AJ$838&gt;SUM($AJ$718:AJ760),_xlfn.CONCAT(", ",AL760),
IF($AJ$838=SUM($AJ$718:AJ760),_xlfn.CONCAT(" y ",AL760)))))</f>
        <v/>
      </c>
      <c r="AL760" s="214">
        <v>43</v>
      </c>
      <c r="AM760">
        <f t="shared" si="94"/>
        <v>0</v>
      </c>
      <c r="AN760">
        <f>IF(CNGE_2025_M1_Secc12_Sub1!$M72&lt;&gt;1,IF(COUNTA(K760,U760)=0,0,1),0)</f>
        <v>0</v>
      </c>
      <c r="AO760">
        <f t="shared" si="95"/>
        <v>0</v>
      </c>
      <c r="AP760">
        <f t="shared" si="96"/>
        <v>0</v>
      </c>
      <c r="AQ760">
        <f t="shared" si="97"/>
        <v>0</v>
      </c>
      <c r="AR760">
        <f t="shared" si="98"/>
        <v>0</v>
      </c>
      <c r="AS760">
        <f t="shared" si="99"/>
        <v>0</v>
      </c>
      <c r="AT760">
        <f t="shared" si="100"/>
        <v>0</v>
      </c>
    </row>
    <row r="761" spans="1:46" ht="15" customHeight="1">
      <c r="A761" s="238"/>
      <c r="B761" s="14"/>
      <c r="C761" s="213" t="s">
        <v>5090</v>
      </c>
      <c r="D761" s="469" t="str">
        <f>IF(CNGE_2025_M1_Secc12_Sub1!D73="","",CNGE_2025_M1_Secc12_Sub1!D73)</f>
        <v/>
      </c>
      <c r="E761" s="326"/>
      <c r="F761" s="326"/>
      <c r="G761" s="326"/>
      <c r="H761" s="326"/>
      <c r="I761" s="326"/>
      <c r="J761" s="327"/>
      <c r="K761" s="443"/>
      <c r="L761" s="352"/>
      <c r="M761" s="443"/>
      <c r="N761" s="352"/>
      <c r="O761" s="443"/>
      <c r="P761" s="352"/>
      <c r="Q761" s="443"/>
      <c r="R761" s="352"/>
      <c r="S761" s="443"/>
      <c r="T761" s="352"/>
      <c r="U761" s="443"/>
      <c r="V761" s="352"/>
      <c r="W761" s="443"/>
      <c r="X761" s="352"/>
      <c r="Y761" s="443"/>
      <c r="Z761" s="352"/>
      <c r="AA761" s="443"/>
      <c r="AB761" s="352"/>
      <c r="AC761" s="443"/>
      <c r="AD761" s="352"/>
      <c r="AG761">
        <f t="shared" si="90"/>
        <v>0</v>
      </c>
      <c r="AH761">
        <f t="shared" si="91"/>
        <v>0</v>
      </c>
      <c r="AI761" s="228">
        <f t="shared" si="92"/>
        <v>0</v>
      </c>
      <c r="AJ761" s="2">
        <f t="shared" si="93"/>
        <v>0</v>
      </c>
      <c r="AK761" s="3" t="str">
        <f>IF(AJ761=0,"",
IF(SUM($AJ$718:AJ761)=1,AL761,
IF($AJ$838&gt;SUM($AJ$718:AJ761),_xlfn.CONCAT(", ",AL761),
IF($AJ$838=SUM($AJ$718:AJ761),_xlfn.CONCAT(" y ",AL761)))))</f>
        <v/>
      </c>
      <c r="AL761" s="214">
        <v>44</v>
      </c>
      <c r="AM761">
        <f t="shared" si="94"/>
        <v>0</v>
      </c>
      <c r="AN761">
        <f>IF(CNGE_2025_M1_Secc12_Sub1!$M73&lt;&gt;1,IF(COUNTA(K761,U761)=0,0,1),0)</f>
        <v>0</v>
      </c>
      <c r="AO761">
        <f t="shared" si="95"/>
        <v>0</v>
      </c>
      <c r="AP761">
        <f t="shared" si="96"/>
        <v>0</v>
      </c>
      <c r="AQ761">
        <f t="shared" si="97"/>
        <v>0</v>
      </c>
      <c r="AR761">
        <f t="shared" si="98"/>
        <v>0</v>
      </c>
      <c r="AS761">
        <f t="shared" si="99"/>
        <v>0</v>
      </c>
      <c r="AT761">
        <f t="shared" si="100"/>
        <v>0</v>
      </c>
    </row>
    <row r="762" spans="1:46" ht="15" customHeight="1">
      <c r="A762" s="238"/>
      <c r="B762" s="14"/>
      <c r="C762" s="213" t="s">
        <v>5091</v>
      </c>
      <c r="D762" s="469" t="str">
        <f>IF(CNGE_2025_M1_Secc12_Sub1!D74="","",CNGE_2025_M1_Secc12_Sub1!D74)</f>
        <v/>
      </c>
      <c r="E762" s="326"/>
      <c r="F762" s="326"/>
      <c r="G762" s="326"/>
      <c r="H762" s="326"/>
      <c r="I762" s="326"/>
      <c r="J762" s="327"/>
      <c r="K762" s="443"/>
      <c r="L762" s="352"/>
      <c r="M762" s="443"/>
      <c r="N762" s="352"/>
      <c r="O762" s="443"/>
      <c r="P762" s="352"/>
      <c r="Q762" s="443"/>
      <c r="R762" s="352"/>
      <c r="S762" s="443"/>
      <c r="T762" s="352"/>
      <c r="U762" s="443"/>
      <c r="V762" s="352"/>
      <c r="W762" s="443"/>
      <c r="X762" s="352"/>
      <c r="Y762" s="443"/>
      <c r="Z762" s="352"/>
      <c r="AA762" s="443"/>
      <c r="AB762" s="352"/>
      <c r="AC762" s="443"/>
      <c r="AD762" s="352"/>
      <c r="AG762">
        <f t="shared" si="90"/>
        <v>0</v>
      </c>
      <c r="AH762">
        <f t="shared" si="91"/>
        <v>0</v>
      </c>
      <c r="AI762" s="228">
        <f t="shared" si="92"/>
        <v>0</v>
      </c>
      <c r="AJ762" s="2">
        <f t="shared" si="93"/>
        <v>0</v>
      </c>
      <c r="AK762" s="3" t="str">
        <f>IF(AJ762=0,"",
IF(SUM($AJ$718:AJ762)=1,AL762,
IF($AJ$838&gt;SUM($AJ$718:AJ762),_xlfn.CONCAT(", ",AL762),
IF($AJ$838=SUM($AJ$718:AJ762),_xlfn.CONCAT(" y ",AL762)))))</f>
        <v/>
      </c>
      <c r="AL762" s="214">
        <v>45</v>
      </c>
      <c r="AM762">
        <f t="shared" si="94"/>
        <v>0</v>
      </c>
      <c r="AN762">
        <f>IF(CNGE_2025_M1_Secc12_Sub1!$M74&lt;&gt;1,IF(COUNTA(K762,U762)=0,0,1),0)</f>
        <v>0</v>
      </c>
      <c r="AO762">
        <f t="shared" si="95"/>
        <v>0</v>
      </c>
      <c r="AP762">
        <f t="shared" si="96"/>
        <v>0</v>
      </c>
      <c r="AQ762">
        <f t="shared" si="97"/>
        <v>0</v>
      </c>
      <c r="AR762">
        <f t="shared" si="98"/>
        <v>0</v>
      </c>
      <c r="AS762">
        <f t="shared" si="99"/>
        <v>0</v>
      </c>
      <c r="AT762">
        <f t="shared" si="100"/>
        <v>0</v>
      </c>
    </row>
    <row r="763" spans="1:46" ht="15" customHeight="1">
      <c r="A763" s="238"/>
      <c r="B763" s="14"/>
      <c r="C763" s="213" t="s">
        <v>5092</v>
      </c>
      <c r="D763" s="469" t="str">
        <f>IF(CNGE_2025_M1_Secc12_Sub1!D75="","",CNGE_2025_M1_Secc12_Sub1!D75)</f>
        <v/>
      </c>
      <c r="E763" s="326"/>
      <c r="F763" s="326"/>
      <c r="G763" s="326"/>
      <c r="H763" s="326"/>
      <c r="I763" s="326"/>
      <c r="J763" s="327"/>
      <c r="K763" s="443"/>
      <c r="L763" s="352"/>
      <c r="M763" s="443"/>
      <c r="N763" s="352"/>
      <c r="O763" s="443"/>
      <c r="P763" s="352"/>
      <c r="Q763" s="443"/>
      <c r="R763" s="352"/>
      <c r="S763" s="443"/>
      <c r="T763" s="352"/>
      <c r="U763" s="443"/>
      <c r="V763" s="352"/>
      <c r="W763" s="443"/>
      <c r="X763" s="352"/>
      <c r="Y763" s="443"/>
      <c r="Z763" s="352"/>
      <c r="AA763" s="443"/>
      <c r="AB763" s="352"/>
      <c r="AC763" s="443"/>
      <c r="AD763" s="352"/>
      <c r="AG763">
        <f t="shared" si="90"/>
        <v>0</v>
      </c>
      <c r="AH763">
        <f t="shared" si="91"/>
        <v>0</v>
      </c>
      <c r="AI763" s="228">
        <f t="shared" si="92"/>
        <v>0</v>
      </c>
      <c r="AJ763" s="2">
        <f t="shared" si="93"/>
        <v>0</v>
      </c>
      <c r="AK763" s="3" t="str">
        <f>IF(AJ763=0,"",
IF(SUM($AJ$718:AJ763)=1,AL763,
IF($AJ$838&gt;SUM($AJ$718:AJ763),_xlfn.CONCAT(", ",AL763),
IF($AJ$838=SUM($AJ$718:AJ763),_xlfn.CONCAT(" y ",AL763)))))</f>
        <v/>
      </c>
      <c r="AL763" s="214">
        <v>46</v>
      </c>
      <c r="AM763">
        <f t="shared" si="94"/>
        <v>0</v>
      </c>
      <c r="AN763">
        <f>IF(CNGE_2025_M1_Secc12_Sub1!$M75&lt;&gt;1,IF(COUNTA(K763,U763)=0,0,1),0)</f>
        <v>0</v>
      </c>
      <c r="AO763">
        <f t="shared" si="95"/>
        <v>0</v>
      </c>
      <c r="AP763">
        <f t="shared" si="96"/>
        <v>0</v>
      </c>
      <c r="AQ763">
        <f t="shared" si="97"/>
        <v>0</v>
      </c>
      <c r="AR763">
        <f t="shared" si="98"/>
        <v>0</v>
      </c>
      <c r="AS763">
        <f t="shared" si="99"/>
        <v>0</v>
      </c>
      <c r="AT763">
        <f t="shared" si="100"/>
        <v>0</v>
      </c>
    </row>
    <row r="764" spans="1:46" ht="15" customHeight="1">
      <c r="A764" s="238"/>
      <c r="B764" s="14"/>
      <c r="C764" s="213" t="s">
        <v>5093</v>
      </c>
      <c r="D764" s="469" t="str">
        <f>IF(CNGE_2025_M1_Secc12_Sub1!D76="","",CNGE_2025_M1_Secc12_Sub1!D76)</f>
        <v/>
      </c>
      <c r="E764" s="326"/>
      <c r="F764" s="326"/>
      <c r="G764" s="326"/>
      <c r="H764" s="326"/>
      <c r="I764" s="326"/>
      <c r="J764" s="327"/>
      <c r="K764" s="443"/>
      <c r="L764" s="352"/>
      <c r="M764" s="443"/>
      <c r="N764" s="352"/>
      <c r="O764" s="443"/>
      <c r="P764" s="352"/>
      <c r="Q764" s="443"/>
      <c r="R764" s="352"/>
      <c r="S764" s="443"/>
      <c r="T764" s="352"/>
      <c r="U764" s="443"/>
      <c r="V764" s="352"/>
      <c r="W764" s="443"/>
      <c r="X764" s="352"/>
      <c r="Y764" s="443"/>
      <c r="Z764" s="352"/>
      <c r="AA764" s="443"/>
      <c r="AB764" s="352"/>
      <c r="AC764" s="443"/>
      <c r="AD764" s="352"/>
      <c r="AG764">
        <f t="shared" si="90"/>
        <v>0</v>
      </c>
      <c r="AH764">
        <f t="shared" si="91"/>
        <v>0</v>
      </c>
      <c r="AI764" s="228">
        <f t="shared" si="92"/>
        <v>0</v>
      </c>
      <c r="AJ764" s="2">
        <f t="shared" si="93"/>
        <v>0</v>
      </c>
      <c r="AK764" s="3" t="str">
        <f>IF(AJ764=0,"",
IF(SUM($AJ$718:AJ764)=1,AL764,
IF($AJ$838&gt;SUM($AJ$718:AJ764),_xlfn.CONCAT(", ",AL764),
IF($AJ$838=SUM($AJ$718:AJ764),_xlfn.CONCAT(" y ",AL764)))))</f>
        <v/>
      </c>
      <c r="AL764" s="214">
        <v>47</v>
      </c>
      <c r="AM764">
        <f t="shared" si="94"/>
        <v>0</v>
      </c>
      <c r="AN764">
        <f>IF(CNGE_2025_M1_Secc12_Sub1!$M76&lt;&gt;1,IF(COUNTA(K764,U764)=0,0,1),0)</f>
        <v>0</v>
      </c>
      <c r="AO764">
        <f t="shared" si="95"/>
        <v>0</v>
      </c>
      <c r="AP764">
        <f t="shared" si="96"/>
        <v>0</v>
      </c>
      <c r="AQ764">
        <f t="shared" si="97"/>
        <v>0</v>
      </c>
      <c r="AR764">
        <f t="shared" si="98"/>
        <v>0</v>
      </c>
      <c r="AS764">
        <f t="shared" si="99"/>
        <v>0</v>
      </c>
      <c r="AT764">
        <f t="shared" si="100"/>
        <v>0</v>
      </c>
    </row>
    <row r="765" spans="1:46" ht="15" customHeight="1">
      <c r="A765" s="238"/>
      <c r="B765" s="14"/>
      <c r="C765" s="213" t="s">
        <v>5094</v>
      </c>
      <c r="D765" s="469" t="str">
        <f>IF(CNGE_2025_M1_Secc12_Sub1!D77="","",CNGE_2025_M1_Secc12_Sub1!D77)</f>
        <v/>
      </c>
      <c r="E765" s="326"/>
      <c r="F765" s="326"/>
      <c r="G765" s="326"/>
      <c r="H765" s="326"/>
      <c r="I765" s="326"/>
      <c r="J765" s="327"/>
      <c r="K765" s="443"/>
      <c r="L765" s="352"/>
      <c r="M765" s="443"/>
      <c r="N765" s="352"/>
      <c r="O765" s="443"/>
      <c r="P765" s="352"/>
      <c r="Q765" s="443"/>
      <c r="R765" s="352"/>
      <c r="S765" s="443"/>
      <c r="T765" s="352"/>
      <c r="U765" s="443"/>
      <c r="V765" s="352"/>
      <c r="W765" s="443"/>
      <c r="X765" s="352"/>
      <c r="Y765" s="443"/>
      <c r="Z765" s="352"/>
      <c r="AA765" s="443"/>
      <c r="AB765" s="352"/>
      <c r="AC765" s="443"/>
      <c r="AD765" s="352"/>
      <c r="AG765">
        <f t="shared" si="90"/>
        <v>0</v>
      </c>
      <c r="AH765">
        <f t="shared" si="91"/>
        <v>0</v>
      </c>
      <c r="AI765" s="228">
        <f t="shared" si="92"/>
        <v>0</v>
      </c>
      <c r="AJ765" s="2">
        <f t="shared" si="93"/>
        <v>0</v>
      </c>
      <c r="AK765" s="3" t="str">
        <f>IF(AJ765=0,"",
IF(SUM($AJ$718:AJ765)=1,AL765,
IF($AJ$838&gt;SUM($AJ$718:AJ765),_xlfn.CONCAT(", ",AL765),
IF($AJ$838=SUM($AJ$718:AJ765),_xlfn.CONCAT(" y ",AL765)))))</f>
        <v/>
      </c>
      <c r="AL765" s="214">
        <v>48</v>
      </c>
      <c r="AM765">
        <f t="shared" si="94"/>
        <v>0</v>
      </c>
      <c r="AN765">
        <f>IF(CNGE_2025_M1_Secc12_Sub1!$M77&lt;&gt;1,IF(COUNTA(K765,U765)=0,0,1),0)</f>
        <v>0</v>
      </c>
      <c r="AO765">
        <f t="shared" si="95"/>
        <v>0</v>
      </c>
      <c r="AP765">
        <f t="shared" si="96"/>
        <v>0</v>
      </c>
      <c r="AQ765">
        <f t="shared" si="97"/>
        <v>0</v>
      </c>
      <c r="AR765">
        <f t="shared" si="98"/>
        <v>0</v>
      </c>
      <c r="AS765">
        <f t="shared" si="99"/>
        <v>0</v>
      </c>
      <c r="AT765">
        <f t="shared" si="100"/>
        <v>0</v>
      </c>
    </row>
    <row r="766" spans="1:46" ht="15" customHeight="1">
      <c r="A766" s="238"/>
      <c r="B766" s="14"/>
      <c r="C766" s="213" t="s">
        <v>5095</v>
      </c>
      <c r="D766" s="469" t="str">
        <f>IF(CNGE_2025_M1_Secc12_Sub1!D78="","",CNGE_2025_M1_Secc12_Sub1!D78)</f>
        <v/>
      </c>
      <c r="E766" s="326"/>
      <c r="F766" s="326"/>
      <c r="G766" s="326"/>
      <c r="H766" s="326"/>
      <c r="I766" s="326"/>
      <c r="J766" s="327"/>
      <c r="K766" s="443"/>
      <c r="L766" s="352"/>
      <c r="M766" s="443"/>
      <c r="N766" s="352"/>
      <c r="O766" s="443"/>
      <c r="P766" s="352"/>
      <c r="Q766" s="443"/>
      <c r="R766" s="352"/>
      <c r="S766" s="443"/>
      <c r="T766" s="352"/>
      <c r="U766" s="443"/>
      <c r="V766" s="352"/>
      <c r="W766" s="443"/>
      <c r="X766" s="352"/>
      <c r="Y766" s="443"/>
      <c r="Z766" s="352"/>
      <c r="AA766" s="443"/>
      <c r="AB766" s="352"/>
      <c r="AC766" s="443"/>
      <c r="AD766" s="352"/>
      <c r="AG766">
        <f t="shared" si="90"/>
        <v>0</v>
      </c>
      <c r="AH766">
        <f t="shared" si="91"/>
        <v>0</v>
      </c>
      <c r="AI766" s="228">
        <f t="shared" si="92"/>
        <v>0</v>
      </c>
      <c r="AJ766" s="2">
        <f t="shared" si="93"/>
        <v>0</v>
      </c>
      <c r="AK766" s="3" t="str">
        <f>IF(AJ766=0,"",
IF(SUM($AJ$718:AJ766)=1,AL766,
IF($AJ$838&gt;SUM($AJ$718:AJ766),_xlfn.CONCAT(", ",AL766),
IF($AJ$838=SUM($AJ$718:AJ766),_xlfn.CONCAT(" y ",AL766)))))</f>
        <v/>
      </c>
      <c r="AL766" s="214">
        <v>49</v>
      </c>
      <c r="AM766">
        <f t="shared" si="94"/>
        <v>0</v>
      </c>
      <c r="AN766">
        <f>IF(CNGE_2025_M1_Secc12_Sub1!$M78&lt;&gt;1,IF(COUNTA(K766,U766)=0,0,1),0)</f>
        <v>0</v>
      </c>
      <c r="AO766">
        <f t="shared" si="95"/>
        <v>0</v>
      </c>
      <c r="AP766">
        <f t="shared" si="96"/>
        <v>0</v>
      </c>
      <c r="AQ766">
        <f t="shared" si="97"/>
        <v>0</v>
      </c>
      <c r="AR766">
        <f t="shared" si="98"/>
        <v>0</v>
      </c>
      <c r="AS766">
        <f t="shared" si="99"/>
        <v>0</v>
      </c>
      <c r="AT766">
        <f t="shared" si="100"/>
        <v>0</v>
      </c>
    </row>
    <row r="767" spans="1:46" ht="15" customHeight="1">
      <c r="A767" s="238"/>
      <c r="B767" s="14"/>
      <c r="C767" s="213" t="s">
        <v>5096</v>
      </c>
      <c r="D767" s="469" t="str">
        <f>IF(CNGE_2025_M1_Secc12_Sub1!D79="","",CNGE_2025_M1_Secc12_Sub1!D79)</f>
        <v/>
      </c>
      <c r="E767" s="326"/>
      <c r="F767" s="326"/>
      <c r="G767" s="326"/>
      <c r="H767" s="326"/>
      <c r="I767" s="326"/>
      <c r="J767" s="327"/>
      <c r="K767" s="443"/>
      <c r="L767" s="352"/>
      <c r="M767" s="443"/>
      <c r="N767" s="352"/>
      <c r="O767" s="443"/>
      <c r="P767" s="352"/>
      <c r="Q767" s="443"/>
      <c r="R767" s="352"/>
      <c r="S767" s="443"/>
      <c r="T767" s="352"/>
      <c r="U767" s="443"/>
      <c r="V767" s="352"/>
      <c r="W767" s="443"/>
      <c r="X767" s="352"/>
      <c r="Y767" s="443"/>
      <c r="Z767" s="352"/>
      <c r="AA767" s="443"/>
      <c r="AB767" s="352"/>
      <c r="AC767" s="443"/>
      <c r="AD767" s="352"/>
      <c r="AG767">
        <f t="shared" si="90"/>
        <v>0</v>
      </c>
      <c r="AH767">
        <f t="shared" si="91"/>
        <v>0</v>
      </c>
      <c r="AI767" s="228">
        <f t="shared" si="92"/>
        <v>0</v>
      </c>
      <c r="AJ767" s="2">
        <f t="shared" si="93"/>
        <v>0</v>
      </c>
      <c r="AK767" s="3" t="str">
        <f>IF(AJ767=0,"",
IF(SUM($AJ$718:AJ767)=1,AL767,
IF($AJ$838&gt;SUM($AJ$718:AJ767),_xlfn.CONCAT(", ",AL767),
IF($AJ$838=SUM($AJ$718:AJ767),_xlfn.CONCAT(" y ",AL767)))))</f>
        <v/>
      </c>
      <c r="AL767" s="214">
        <v>50</v>
      </c>
      <c r="AM767">
        <f t="shared" si="94"/>
        <v>0</v>
      </c>
      <c r="AN767">
        <f>IF(CNGE_2025_M1_Secc12_Sub1!$M79&lt;&gt;1,IF(COUNTA(K767,U767)=0,0,1),0)</f>
        <v>0</v>
      </c>
      <c r="AO767">
        <f t="shared" si="95"/>
        <v>0</v>
      </c>
      <c r="AP767">
        <f t="shared" si="96"/>
        <v>0</v>
      </c>
      <c r="AQ767">
        <f t="shared" si="97"/>
        <v>0</v>
      </c>
      <c r="AR767">
        <f t="shared" si="98"/>
        <v>0</v>
      </c>
      <c r="AS767">
        <f t="shared" si="99"/>
        <v>0</v>
      </c>
      <c r="AT767">
        <f t="shared" si="100"/>
        <v>0</v>
      </c>
    </row>
    <row r="768" spans="1:46" ht="15" customHeight="1">
      <c r="A768" s="238"/>
      <c r="B768" s="14"/>
      <c r="C768" s="213" t="s">
        <v>5097</v>
      </c>
      <c r="D768" s="469" t="str">
        <f>IF(CNGE_2025_M1_Secc12_Sub1!D80="","",CNGE_2025_M1_Secc12_Sub1!D80)</f>
        <v/>
      </c>
      <c r="E768" s="326"/>
      <c r="F768" s="326"/>
      <c r="G768" s="326"/>
      <c r="H768" s="326"/>
      <c r="I768" s="326"/>
      <c r="J768" s="327"/>
      <c r="K768" s="443"/>
      <c r="L768" s="352"/>
      <c r="M768" s="443"/>
      <c r="N768" s="352"/>
      <c r="O768" s="443"/>
      <c r="P768" s="352"/>
      <c r="Q768" s="443"/>
      <c r="R768" s="352"/>
      <c r="S768" s="443"/>
      <c r="T768" s="352"/>
      <c r="U768" s="443"/>
      <c r="V768" s="352"/>
      <c r="W768" s="443"/>
      <c r="X768" s="352"/>
      <c r="Y768" s="443"/>
      <c r="Z768" s="352"/>
      <c r="AA768" s="443"/>
      <c r="AB768" s="352"/>
      <c r="AC768" s="443"/>
      <c r="AD768" s="352"/>
      <c r="AG768">
        <f t="shared" si="90"/>
        <v>0</v>
      </c>
      <c r="AH768">
        <f t="shared" si="91"/>
        <v>0</v>
      </c>
      <c r="AI768" s="228">
        <f t="shared" si="92"/>
        <v>0</v>
      </c>
      <c r="AJ768" s="2">
        <f t="shared" si="93"/>
        <v>0</v>
      </c>
      <c r="AK768" s="3" t="str">
        <f>IF(AJ768=0,"",
IF(SUM($AJ$718:AJ768)=1,AL768,
IF($AJ$838&gt;SUM($AJ$718:AJ768),_xlfn.CONCAT(", ",AL768),
IF($AJ$838=SUM($AJ$718:AJ768),_xlfn.CONCAT(" y ",AL768)))))</f>
        <v/>
      </c>
      <c r="AL768" s="214">
        <v>51</v>
      </c>
      <c r="AM768">
        <f t="shared" si="94"/>
        <v>0</v>
      </c>
      <c r="AN768">
        <f>IF(CNGE_2025_M1_Secc12_Sub1!$M80&lt;&gt;1,IF(COUNTA(K768,U768)=0,0,1),0)</f>
        <v>0</v>
      </c>
      <c r="AO768">
        <f t="shared" si="95"/>
        <v>0</v>
      </c>
      <c r="AP768">
        <f t="shared" si="96"/>
        <v>0</v>
      </c>
      <c r="AQ768">
        <f t="shared" si="97"/>
        <v>0</v>
      </c>
      <c r="AR768">
        <f t="shared" si="98"/>
        <v>0</v>
      </c>
      <c r="AS768">
        <f t="shared" si="99"/>
        <v>0</v>
      </c>
      <c r="AT768">
        <f t="shared" si="100"/>
        <v>0</v>
      </c>
    </row>
    <row r="769" spans="1:46" ht="15" customHeight="1">
      <c r="A769" s="238"/>
      <c r="B769" s="14"/>
      <c r="C769" s="213" t="s">
        <v>5098</v>
      </c>
      <c r="D769" s="469" t="str">
        <f>IF(CNGE_2025_M1_Secc12_Sub1!D81="","",CNGE_2025_M1_Secc12_Sub1!D81)</f>
        <v/>
      </c>
      <c r="E769" s="326"/>
      <c r="F769" s="326"/>
      <c r="G769" s="326"/>
      <c r="H769" s="326"/>
      <c r="I769" s="326"/>
      <c r="J769" s="327"/>
      <c r="K769" s="443"/>
      <c r="L769" s="352"/>
      <c r="M769" s="443"/>
      <c r="N769" s="352"/>
      <c r="O769" s="443"/>
      <c r="P769" s="352"/>
      <c r="Q769" s="443"/>
      <c r="R769" s="352"/>
      <c r="S769" s="443"/>
      <c r="T769" s="352"/>
      <c r="U769" s="443"/>
      <c r="V769" s="352"/>
      <c r="W769" s="443"/>
      <c r="X769" s="352"/>
      <c r="Y769" s="443"/>
      <c r="Z769" s="352"/>
      <c r="AA769" s="443"/>
      <c r="AB769" s="352"/>
      <c r="AC769" s="443"/>
      <c r="AD769" s="352"/>
      <c r="AG769">
        <f t="shared" si="90"/>
        <v>0</v>
      </c>
      <c r="AH769">
        <f t="shared" si="91"/>
        <v>0</v>
      </c>
      <c r="AI769" s="228">
        <f t="shared" si="92"/>
        <v>0</v>
      </c>
      <c r="AJ769" s="2">
        <f t="shared" si="93"/>
        <v>0</v>
      </c>
      <c r="AK769" s="3" t="str">
        <f>IF(AJ769=0,"",
IF(SUM($AJ$718:AJ769)=1,AL769,
IF($AJ$838&gt;SUM($AJ$718:AJ769),_xlfn.CONCAT(", ",AL769),
IF($AJ$838=SUM($AJ$718:AJ769),_xlfn.CONCAT(" y ",AL769)))))</f>
        <v/>
      </c>
      <c r="AL769" s="214">
        <v>52</v>
      </c>
      <c r="AM769">
        <f t="shared" si="94"/>
        <v>0</v>
      </c>
      <c r="AN769">
        <f>IF(CNGE_2025_M1_Secc12_Sub1!$M81&lt;&gt;1,IF(COUNTA(K769,U769)=0,0,1),0)</f>
        <v>0</v>
      </c>
      <c r="AO769">
        <f t="shared" si="95"/>
        <v>0</v>
      </c>
      <c r="AP769">
        <f t="shared" si="96"/>
        <v>0</v>
      </c>
      <c r="AQ769">
        <f t="shared" si="97"/>
        <v>0</v>
      </c>
      <c r="AR769">
        <f t="shared" si="98"/>
        <v>0</v>
      </c>
      <c r="AS769">
        <f t="shared" si="99"/>
        <v>0</v>
      </c>
      <c r="AT769">
        <f t="shared" si="100"/>
        <v>0</v>
      </c>
    </row>
    <row r="770" spans="1:46" ht="15" customHeight="1">
      <c r="A770" s="238"/>
      <c r="B770" s="14"/>
      <c r="C770" s="213" t="s">
        <v>5099</v>
      </c>
      <c r="D770" s="469" t="str">
        <f>IF(CNGE_2025_M1_Secc12_Sub1!D82="","",CNGE_2025_M1_Secc12_Sub1!D82)</f>
        <v/>
      </c>
      <c r="E770" s="326"/>
      <c r="F770" s="326"/>
      <c r="G770" s="326"/>
      <c r="H770" s="326"/>
      <c r="I770" s="326"/>
      <c r="J770" s="327"/>
      <c r="K770" s="443"/>
      <c r="L770" s="352"/>
      <c r="M770" s="443"/>
      <c r="N770" s="352"/>
      <c r="O770" s="443"/>
      <c r="P770" s="352"/>
      <c r="Q770" s="443"/>
      <c r="R770" s="352"/>
      <c r="S770" s="443"/>
      <c r="T770" s="352"/>
      <c r="U770" s="443"/>
      <c r="V770" s="352"/>
      <c r="W770" s="443"/>
      <c r="X770" s="352"/>
      <c r="Y770" s="443"/>
      <c r="Z770" s="352"/>
      <c r="AA770" s="443"/>
      <c r="AB770" s="352"/>
      <c r="AC770" s="443"/>
      <c r="AD770" s="352"/>
      <c r="AG770">
        <f t="shared" si="90"/>
        <v>0</v>
      </c>
      <c r="AH770">
        <f t="shared" si="91"/>
        <v>0</v>
      </c>
      <c r="AI770" s="228">
        <f t="shared" si="92"/>
        <v>0</v>
      </c>
      <c r="AJ770" s="2">
        <f t="shared" si="93"/>
        <v>0</v>
      </c>
      <c r="AK770" s="3" t="str">
        <f>IF(AJ770=0,"",
IF(SUM($AJ$718:AJ770)=1,AL770,
IF($AJ$838&gt;SUM($AJ$718:AJ770),_xlfn.CONCAT(", ",AL770),
IF($AJ$838=SUM($AJ$718:AJ770),_xlfn.CONCAT(" y ",AL770)))))</f>
        <v/>
      </c>
      <c r="AL770" s="214">
        <v>53</v>
      </c>
      <c r="AM770">
        <f t="shared" si="94"/>
        <v>0</v>
      </c>
      <c r="AN770">
        <f>IF(CNGE_2025_M1_Secc12_Sub1!$M82&lt;&gt;1,IF(COUNTA(K770,U770)=0,0,1),0)</f>
        <v>0</v>
      </c>
      <c r="AO770">
        <f t="shared" si="95"/>
        <v>0</v>
      </c>
      <c r="AP770">
        <f t="shared" si="96"/>
        <v>0</v>
      </c>
      <c r="AQ770">
        <f t="shared" si="97"/>
        <v>0</v>
      </c>
      <c r="AR770">
        <f t="shared" si="98"/>
        <v>0</v>
      </c>
      <c r="AS770">
        <f t="shared" si="99"/>
        <v>0</v>
      </c>
      <c r="AT770">
        <f t="shared" si="100"/>
        <v>0</v>
      </c>
    </row>
    <row r="771" spans="1:46" ht="15" customHeight="1">
      <c r="A771" s="238"/>
      <c r="B771" s="14"/>
      <c r="C771" s="229" t="s">
        <v>5100</v>
      </c>
      <c r="D771" s="469" t="str">
        <f>IF(CNGE_2025_M1_Secc12_Sub1!D83="","",CNGE_2025_M1_Secc12_Sub1!D83)</f>
        <v/>
      </c>
      <c r="E771" s="326"/>
      <c r="F771" s="326"/>
      <c r="G771" s="326"/>
      <c r="H771" s="326"/>
      <c r="I771" s="326"/>
      <c r="J771" s="327"/>
      <c r="K771" s="443"/>
      <c r="L771" s="352"/>
      <c r="M771" s="443"/>
      <c r="N771" s="352"/>
      <c r="O771" s="443"/>
      <c r="P771" s="352"/>
      <c r="Q771" s="443"/>
      <c r="R771" s="352"/>
      <c r="S771" s="443"/>
      <c r="T771" s="352"/>
      <c r="U771" s="443"/>
      <c r="V771" s="352"/>
      <c r="W771" s="443"/>
      <c r="X771" s="352"/>
      <c r="Y771" s="443"/>
      <c r="Z771" s="352"/>
      <c r="AA771" s="443"/>
      <c r="AB771" s="352"/>
      <c r="AC771" s="443"/>
      <c r="AD771" s="352"/>
      <c r="AG771">
        <f t="shared" si="90"/>
        <v>0</v>
      </c>
      <c r="AH771">
        <f t="shared" si="91"/>
        <v>0</v>
      </c>
      <c r="AI771" s="228">
        <f t="shared" si="92"/>
        <v>0</v>
      </c>
      <c r="AJ771" s="2">
        <f t="shared" si="93"/>
        <v>0</v>
      </c>
      <c r="AK771" s="3" t="str">
        <f>IF(AJ771=0,"",
IF(SUM($AJ$718:AJ771)=1,AL771,
IF($AJ$838&gt;SUM($AJ$718:AJ771),_xlfn.CONCAT(", ",AL771),
IF($AJ$838=SUM($AJ$718:AJ771),_xlfn.CONCAT(" y ",AL771)))))</f>
        <v/>
      </c>
      <c r="AL771" s="214">
        <v>54</v>
      </c>
      <c r="AM771">
        <f t="shared" si="94"/>
        <v>0</v>
      </c>
      <c r="AN771">
        <f>IF(CNGE_2025_M1_Secc12_Sub1!$M83&lt;&gt;1,IF(COUNTA(K771,U771)=0,0,1),0)</f>
        <v>0</v>
      </c>
      <c r="AO771">
        <f t="shared" si="95"/>
        <v>0</v>
      </c>
      <c r="AP771">
        <f t="shared" si="96"/>
        <v>0</v>
      </c>
      <c r="AQ771">
        <f t="shared" si="97"/>
        <v>0</v>
      </c>
      <c r="AR771">
        <f t="shared" si="98"/>
        <v>0</v>
      </c>
      <c r="AS771">
        <f t="shared" si="99"/>
        <v>0</v>
      </c>
      <c r="AT771">
        <f t="shared" si="100"/>
        <v>0</v>
      </c>
    </row>
    <row r="772" spans="1:46" ht="15" customHeight="1">
      <c r="A772" s="238"/>
      <c r="B772" s="14"/>
      <c r="C772" s="229" t="s">
        <v>5101</v>
      </c>
      <c r="D772" s="469" t="str">
        <f>IF(CNGE_2025_M1_Secc12_Sub1!D84="","",CNGE_2025_M1_Secc12_Sub1!D84)</f>
        <v/>
      </c>
      <c r="E772" s="326"/>
      <c r="F772" s="326"/>
      <c r="G772" s="326"/>
      <c r="H772" s="326"/>
      <c r="I772" s="326"/>
      <c r="J772" s="327"/>
      <c r="K772" s="443"/>
      <c r="L772" s="352"/>
      <c r="M772" s="443"/>
      <c r="N772" s="352"/>
      <c r="O772" s="443"/>
      <c r="P772" s="352"/>
      <c r="Q772" s="443"/>
      <c r="R772" s="352"/>
      <c r="S772" s="443"/>
      <c r="T772" s="352"/>
      <c r="U772" s="443"/>
      <c r="V772" s="352"/>
      <c r="W772" s="443"/>
      <c r="X772" s="352"/>
      <c r="Y772" s="443"/>
      <c r="Z772" s="352"/>
      <c r="AA772" s="443"/>
      <c r="AB772" s="352"/>
      <c r="AC772" s="443"/>
      <c r="AD772" s="352"/>
      <c r="AG772">
        <f t="shared" si="90"/>
        <v>0</v>
      </c>
      <c r="AH772">
        <f t="shared" si="91"/>
        <v>0</v>
      </c>
      <c r="AI772" s="228">
        <f t="shared" si="92"/>
        <v>0</v>
      </c>
      <c r="AJ772" s="2">
        <f t="shared" si="93"/>
        <v>0</v>
      </c>
      <c r="AK772" s="3" t="str">
        <f>IF(AJ772=0,"",
IF(SUM($AJ$718:AJ772)=1,AL772,
IF($AJ$838&gt;SUM($AJ$718:AJ772),_xlfn.CONCAT(", ",AL772),
IF($AJ$838=SUM($AJ$718:AJ772),_xlfn.CONCAT(" y ",AL772)))))</f>
        <v/>
      </c>
      <c r="AL772" s="214">
        <v>55</v>
      </c>
      <c r="AM772">
        <f t="shared" si="94"/>
        <v>0</v>
      </c>
      <c r="AN772">
        <f>IF(CNGE_2025_M1_Secc12_Sub1!$M84&lt;&gt;1,IF(COUNTA(K772,U772)=0,0,1),0)</f>
        <v>0</v>
      </c>
      <c r="AO772">
        <f t="shared" si="95"/>
        <v>0</v>
      </c>
      <c r="AP772">
        <f t="shared" si="96"/>
        <v>0</v>
      </c>
      <c r="AQ772">
        <f t="shared" si="97"/>
        <v>0</v>
      </c>
      <c r="AR772">
        <f t="shared" si="98"/>
        <v>0</v>
      </c>
      <c r="AS772">
        <f t="shared" si="99"/>
        <v>0</v>
      </c>
      <c r="AT772">
        <f t="shared" si="100"/>
        <v>0</v>
      </c>
    </row>
    <row r="773" spans="1:46" ht="15" customHeight="1">
      <c r="A773" s="238"/>
      <c r="B773" s="14"/>
      <c r="C773" s="229" t="s">
        <v>5102</v>
      </c>
      <c r="D773" s="469" t="str">
        <f>IF(CNGE_2025_M1_Secc12_Sub1!D85="","",CNGE_2025_M1_Secc12_Sub1!D85)</f>
        <v/>
      </c>
      <c r="E773" s="326"/>
      <c r="F773" s="326"/>
      <c r="G773" s="326"/>
      <c r="H773" s="326"/>
      <c r="I773" s="326"/>
      <c r="J773" s="327"/>
      <c r="K773" s="443"/>
      <c r="L773" s="352"/>
      <c r="M773" s="443"/>
      <c r="N773" s="352"/>
      <c r="O773" s="443"/>
      <c r="P773" s="352"/>
      <c r="Q773" s="443"/>
      <c r="R773" s="352"/>
      <c r="S773" s="443"/>
      <c r="T773" s="352"/>
      <c r="U773" s="443"/>
      <c r="V773" s="352"/>
      <c r="W773" s="443"/>
      <c r="X773" s="352"/>
      <c r="Y773" s="443"/>
      <c r="Z773" s="352"/>
      <c r="AA773" s="443"/>
      <c r="AB773" s="352"/>
      <c r="AC773" s="443"/>
      <c r="AD773" s="352"/>
      <c r="AG773">
        <f t="shared" si="90"/>
        <v>0</v>
      </c>
      <c r="AH773">
        <f t="shared" si="91"/>
        <v>0</v>
      </c>
      <c r="AI773" s="228">
        <f t="shared" si="92"/>
        <v>0</v>
      </c>
      <c r="AJ773" s="2">
        <f t="shared" si="93"/>
        <v>0</v>
      </c>
      <c r="AK773" s="3" t="str">
        <f>IF(AJ773=0,"",
IF(SUM($AJ$718:AJ773)=1,AL773,
IF($AJ$838&gt;SUM($AJ$718:AJ773),_xlfn.CONCAT(", ",AL773),
IF($AJ$838=SUM($AJ$718:AJ773),_xlfn.CONCAT(" y ",AL773)))))</f>
        <v/>
      </c>
      <c r="AL773" s="214">
        <v>56</v>
      </c>
      <c r="AM773">
        <f t="shared" si="94"/>
        <v>0</v>
      </c>
      <c r="AN773">
        <f>IF(CNGE_2025_M1_Secc12_Sub1!$M85&lt;&gt;1,IF(COUNTA(K773,U773)=0,0,1),0)</f>
        <v>0</v>
      </c>
      <c r="AO773">
        <f t="shared" si="95"/>
        <v>0</v>
      </c>
      <c r="AP773">
        <f t="shared" si="96"/>
        <v>0</v>
      </c>
      <c r="AQ773">
        <f t="shared" si="97"/>
        <v>0</v>
      </c>
      <c r="AR773">
        <f t="shared" si="98"/>
        <v>0</v>
      </c>
      <c r="AS773">
        <f t="shared" si="99"/>
        <v>0</v>
      </c>
      <c r="AT773">
        <f t="shared" si="100"/>
        <v>0</v>
      </c>
    </row>
    <row r="774" spans="1:46" ht="15" customHeight="1">
      <c r="A774" s="238"/>
      <c r="B774" s="14"/>
      <c r="C774" s="229" t="s">
        <v>5103</v>
      </c>
      <c r="D774" s="469" t="str">
        <f>IF(CNGE_2025_M1_Secc12_Sub1!D86="","",CNGE_2025_M1_Secc12_Sub1!D86)</f>
        <v/>
      </c>
      <c r="E774" s="326"/>
      <c r="F774" s="326"/>
      <c r="G774" s="326"/>
      <c r="H774" s="326"/>
      <c r="I774" s="326"/>
      <c r="J774" s="327"/>
      <c r="K774" s="443"/>
      <c r="L774" s="352"/>
      <c r="M774" s="443"/>
      <c r="N774" s="352"/>
      <c r="O774" s="443"/>
      <c r="P774" s="352"/>
      <c r="Q774" s="443"/>
      <c r="R774" s="352"/>
      <c r="S774" s="443"/>
      <c r="T774" s="352"/>
      <c r="U774" s="443"/>
      <c r="V774" s="352"/>
      <c r="W774" s="443"/>
      <c r="X774" s="352"/>
      <c r="Y774" s="443"/>
      <c r="Z774" s="352"/>
      <c r="AA774" s="443"/>
      <c r="AB774" s="352"/>
      <c r="AC774" s="443"/>
      <c r="AD774" s="352"/>
      <c r="AG774">
        <f t="shared" si="90"/>
        <v>0</v>
      </c>
      <c r="AH774">
        <f t="shared" si="91"/>
        <v>0</v>
      </c>
      <c r="AI774" s="228">
        <f t="shared" si="92"/>
        <v>0</v>
      </c>
      <c r="AJ774" s="2">
        <f t="shared" si="93"/>
        <v>0</v>
      </c>
      <c r="AK774" s="3" t="str">
        <f>IF(AJ774=0,"",
IF(SUM($AJ$718:AJ774)=1,AL774,
IF($AJ$838&gt;SUM($AJ$718:AJ774),_xlfn.CONCAT(", ",AL774),
IF($AJ$838=SUM($AJ$718:AJ774),_xlfn.CONCAT(" y ",AL774)))))</f>
        <v/>
      </c>
      <c r="AL774" s="214">
        <v>57</v>
      </c>
      <c r="AM774">
        <f t="shared" si="94"/>
        <v>0</v>
      </c>
      <c r="AN774">
        <f>IF(CNGE_2025_M1_Secc12_Sub1!$M86&lt;&gt;1,IF(COUNTA(K774,U774)=0,0,1),0)</f>
        <v>0</v>
      </c>
      <c r="AO774">
        <f t="shared" si="95"/>
        <v>0</v>
      </c>
      <c r="AP774">
        <f t="shared" si="96"/>
        <v>0</v>
      </c>
      <c r="AQ774">
        <f t="shared" si="97"/>
        <v>0</v>
      </c>
      <c r="AR774">
        <f t="shared" si="98"/>
        <v>0</v>
      </c>
      <c r="AS774">
        <f t="shared" si="99"/>
        <v>0</v>
      </c>
      <c r="AT774">
        <f t="shared" si="100"/>
        <v>0</v>
      </c>
    </row>
    <row r="775" spans="1:46" ht="15" customHeight="1">
      <c r="A775" s="238"/>
      <c r="B775" s="14"/>
      <c r="C775" s="229" t="s">
        <v>5104</v>
      </c>
      <c r="D775" s="469" t="str">
        <f>IF(CNGE_2025_M1_Secc12_Sub1!D87="","",CNGE_2025_M1_Secc12_Sub1!D87)</f>
        <v/>
      </c>
      <c r="E775" s="326"/>
      <c r="F775" s="326"/>
      <c r="G775" s="326"/>
      <c r="H775" s="326"/>
      <c r="I775" s="326"/>
      <c r="J775" s="327"/>
      <c r="K775" s="443"/>
      <c r="L775" s="352"/>
      <c r="M775" s="443"/>
      <c r="N775" s="352"/>
      <c r="O775" s="443"/>
      <c r="P775" s="352"/>
      <c r="Q775" s="443"/>
      <c r="R775" s="352"/>
      <c r="S775" s="443"/>
      <c r="T775" s="352"/>
      <c r="U775" s="443"/>
      <c r="V775" s="352"/>
      <c r="W775" s="443"/>
      <c r="X775" s="352"/>
      <c r="Y775" s="443"/>
      <c r="Z775" s="352"/>
      <c r="AA775" s="443"/>
      <c r="AB775" s="352"/>
      <c r="AC775" s="443"/>
      <c r="AD775" s="352"/>
      <c r="AG775">
        <f t="shared" si="90"/>
        <v>0</v>
      </c>
      <c r="AH775">
        <f t="shared" si="91"/>
        <v>0</v>
      </c>
      <c r="AI775" s="228">
        <f t="shared" si="92"/>
        <v>0</v>
      </c>
      <c r="AJ775" s="2">
        <f t="shared" si="93"/>
        <v>0</v>
      </c>
      <c r="AK775" s="3" t="str">
        <f>IF(AJ775=0,"",
IF(SUM($AJ$718:AJ775)=1,AL775,
IF($AJ$838&gt;SUM($AJ$718:AJ775),_xlfn.CONCAT(", ",AL775),
IF($AJ$838=SUM($AJ$718:AJ775),_xlfn.CONCAT(" y ",AL775)))))</f>
        <v/>
      </c>
      <c r="AL775" s="214">
        <v>58</v>
      </c>
      <c r="AM775">
        <f t="shared" si="94"/>
        <v>0</v>
      </c>
      <c r="AN775">
        <f>IF(CNGE_2025_M1_Secc12_Sub1!$M87&lt;&gt;1,IF(COUNTA(K775,U775)=0,0,1),0)</f>
        <v>0</v>
      </c>
      <c r="AO775">
        <f t="shared" si="95"/>
        <v>0</v>
      </c>
      <c r="AP775">
        <f t="shared" si="96"/>
        <v>0</v>
      </c>
      <c r="AQ775">
        <f t="shared" si="97"/>
        <v>0</v>
      </c>
      <c r="AR775">
        <f t="shared" si="98"/>
        <v>0</v>
      </c>
      <c r="AS775">
        <f t="shared" si="99"/>
        <v>0</v>
      </c>
      <c r="AT775">
        <f t="shared" si="100"/>
        <v>0</v>
      </c>
    </row>
    <row r="776" spans="1:46" ht="15" customHeight="1">
      <c r="A776" s="238"/>
      <c r="B776" s="14"/>
      <c r="C776" s="229" t="s">
        <v>5105</v>
      </c>
      <c r="D776" s="469" t="str">
        <f>IF(CNGE_2025_M1_Secc12_Sub1!D88="","",CNGE_2025_M1_Secc12_Sub1!D88)</f>
        <v/>
      </c>
      <c r="E776" s="326"/>
      <c r="F776" s="326"/>
      <c r="G776" s="326"/>
      <c r="H776" s="326"/>
      <c r="I776" s="326"/>
      <c r="J776" s="327"/>
      <c r="K776" s="443"/>
      <c r="L776" s="352"/>
      <c r="M776" s="443"/>
      <c r="N776" s="352"/>
      <c r="O776" s="443"/>
      <c r="P776" s="352"/>
      <c r="Q776" s="443"/>
      <c r="R776" s="352"/>
      <c r="S776" s="443"/>
      <c r="T776" s="352"/>
      <c r="U776" s="443"/>
      <c r="V776" s="352"/>
      <c r="W776" s="443"/>
      <c r="X776" s="352"/>
      <c r="Y776" s="443"/>
      <c r="Z776" s="352"/>
      <c r="AA776" s="443"/>
      <c r="AB776" s="352"/>
      <c r="AC776" s="443"/>
      <c r="AD776" s="352"/>
      <c r="AG776">
        <f t="shared" si="90"/>
        <v>0</v>
      </c>
      <c r="AH776">
        <f t="shared" si="91"/>
        <v>0</v>
      </c>
      <c r="AI776" s="228">
        <f t="shared" si="92"/>
        <v>0</v>
      </c>
      <c r="AJ776" s="2">
        <f t="shared" si="93"/>
        <v>0</v>
      </c>
      <c r="AK776" s="3" t="str">
        <f>IF(AJ776=0,"",
IF(SUM($AJ$718:AJ776)=1,AL776,
IF($AJ$838&gt;SUM($AJ$718:AJ776),_xlfn.CONCAT(", ",AL776),
IF($AJ$838=SUM($AJ$718:AJ776),_xlfn.CONCAT(" y ",AL776)))))</f>
        <v/>
      </c>
      <c r="AL776" s="214">
        <v>59</v>
      </c>
      <c r="AM776">
        <f t="shared" si="94"/>
        <v>0</v>
      </c>
      <c r="AN776">
        <f>IF(CNGE_2025_M1_Secc12_Sub1!$M88&lt;&gt;1,IF(COUNTA(K776,U776)=0,0,1),0)</f>
        <v>0</v>
      </c>
      <c r="AO776">
        <f t="shared" si="95"/>
        <v>0</v>
      </c>
      <c r="AP776">
        <f t="shared" si="96"/>
        <v>0</v>
      </c>
      <c r="AQ776">
        <f t="shared" si="97"/>
        <v>0</v>
      </c>
      <c r="AR776">
        <f t="shared" si="98"/>
        <v>0</v>
      </c>
      <c r="AS776">
        <f t="shared" si="99"/>
        <v>0</v>
      </c>
      <c r="AT776">
        <f t="shared" si="100"/>
        <v>0</v>
      </c>
    </row>
    <row r="777" spans="1:46" ht="15" customHeight="1">
      <c r="A777" s="238"/>
      <c r="B777" s="14"/>
      <c r="C777" s="229" t="s">
        <v>5106</v>
      </c>
      <c r="D777" s="469" t="str">
        <f>IF(CNGE_2025_M1_Secc12_Sub1!D89="","",CNGE_2025_M1_Secc12_Sub1!D89)</f>
        <v/>
      </c>
      <c r="E777" s="326"/>
      <c r="F777" s="326"/>
      <c r="G777" s="326"/>
      <c r="H777" s="326"/>
      <c r="I777" s="326"/>
      <c r="J777" s="327"/>
      <c r="K777" s="443"/>
      <c r="L777" s="352"/>
      <c r="M777" s="443"/>
      <c r="N777" s="352"/>
      <c r="O777" s="443"/>
      <c r="P777" s="352"/>
      <c r="Q777" s="443"/>
      <c r="R777" s="352"/>
      <c r="S777" s="443"/>
      <c r="T777" s="352"/>
      <c r="U777" s="443"/>
      <c r="V777" s="352"/>
      <c r="W777" s="443"/>
      <c r="X777" s="352"/>
      <c r="Y777" s="443"/>
      <c r="Z777" s="352"/>
      <c r="AA777" s="443"/>
      <c r="AB777" s="352"/>
      <c r="AC777" s="443"/>
      <c r="AD777" s="352"/>
      <c r="AG777">
        <f t="shared" si="90"/>
        <v>0</v>
      </c>
      <c r="AH777">
        <f t="shared" si="91"/>
        <v>0</v>
      </c>
      <c r="AI777" s="228">
        <f t="shared" si="92"/>
        <v>0</v>
      </c>
      <c r="AJ777" s="2">
        <f t="shared" si="93"/>
        <v>0</v>
      </c>
      <c r="AK777" s="3" t="str">
        <f>IF(AJ777=0,"",
IF(SUM($AJ$718:AJ777)=1,AL777,
IF($AJ$838&gt;SUM($AJ$718:AJ777),_xlfn.CONCAT(", ",AL777),
IF($AJ$838=SUM($AJ$718:AJ777),_xlfn.CONCAT(" y ",AL777)))))</f>
        <v/>
      </c>
      <c r="AL777" s="214">
        <v>60</v>
      </c>
      <c r="AM777">
        <f t="shared" si="94"/>
        <v>0</v>
      </c>
      <c r="AN777">
        <f>IF(CNGE_2025_M1_Secc12_Sub1!$M89&lt;&gt;1,IF(COUNTA(K777,U777)=0,0,1),0)</f>
        <v>0</v>
      </c>
      <c r="AO777">
        <f t="shared" si="95"/>
        <v>0</v>
      </c>
      <c r="AP777">
        <f t="shared" si="96"/>
        <v>0</v>
      </c>
      <c r="AQ777">
        <f t="shared" si="97"/>
        <v>0</v>
      </c>
      <c r="AR777">
        <f t="shared" si="98"/>
        <v>0</v>
      </c>
      <c r="AS777">
        <f t="shared" si="99"/>
        <v>0</v>
      </c>
      <c r="AT777">
        <f t="shared" si="100"/>
        <v>0</v>
      </c>
    </row>
    <row r="778" spans="1:46" ht="15" customHeight="1">
      <c r="A778" s="238"/>
      <c r="B778" s="14"/>
      <c r="C778" s="229" t="s">
        <v>5107</v>
      </c>
      <c r="D778" s="469" t="str">
        <f>IF(CNGE_2025_M1_Secc12_Sub1!D90="","",CNGE_2025_M1_Secc12_Sub1!D90)</f>
        <v/>
      </c>
      <c r="E778" s="326"/>
      <c r="F778" s="326"/>
      <c r="G778" s="326"/>
      <c r="H778" s="326"/>
      <c r="I778" s="326"/>
      <c r="J778" s="327"/>
      <c r="K778" s="443"/>
      <c r="L778" s="352"/>
      <c r="M778" s="443"/>
      <c r="N778" s="352"/>
      <c r="O778" s="443"/>
      <c r="P778" s="352"/>
      <c r="Q778" s="443"/>
      <c r="R778" s="352"/>
      <c r="S778" s="443"/>
      <c r="T778" s="352"/>
      <c r="U778" s="443"/>
      <c r="V778" s="352"/>
      <c r="W778" s="443"/>
      <c r="X778" s="352"/>
      <c r="Y778" s="443"/>
      <c r="Z778" s="352"/>
      <c r="AA778" s="443"/>
      <c r="AB778" s="352"/>
      <c r="AC778" s="443"/>
      <c r="AD778" s="352"/>
      <c r="AG778">
        <f t="shared" si="90"/>
        <v>0</v>
      </c>
      <c r="AH778">
        <f t="shared" si="91"/>
        <v>0</v>
      </c>
      <c r="AI778" s="228">
        <f t="shared" si="92"/>
        <v>0</v>
      </c>
      <c r="AJ778" s="2">
        <f t="shared" si="93"/>
        <v>0</v>
      </c>
      <c r="AK778" s="3" t="str">
        <f>IF(AJ778=0,"",
IF(SUM($AJ$718:AJ778)=1,AL778,
IF($AJ$838&gt;SUM($AJ$718:AJ778),_xlfn.CONCAT(", ",AL778),
IF($AJ$838=SUM($AJ$718:AJ778),_xlfn.CONCAT(" y ",AL778)))))</f>
        <v/>
      </c>
      <c r="AL778" s="214">
        <v>61</v>
      </c>
      <c r="AM778">
        <f t="shared" si="94"/>
        <v>0</v>
      </c>
      <c r="AN778">
        <f>IF(CNGE_2025_M1_Secc12_Sub1!$M90&lt;&gt;1,IF(COUNTA(K778,U778)=0,0,1),0)</f>
        <v>0</v>
      </c>
      <c r="AO778">
        <f t="shared" si="95"/>
        <v>0</v>
      </c>
      <c r="AP778">
        <f t="shared" si="96"/>
        <v>0</v>
      </c>
      <c r="AQ778">
        <f t="shared" si="97"/>
        <v>0</v>
      </c>
      <c r="AR778">
        <f t="shared" si="98"/>
        <v>0</v>
      </c>
      <c r="AS778">
        <f t="shared" si="99"/>
        <v>0</v>
      </c>
      <c r="AT778">
        <f t="shared" si="100"/>
        <v>0</v>
      </c>
    </row>
    <row r="779" spans="1:46" ht="15" customHeight="1">
      <c r="A779" s="238"/>
      <c r="B779" s="14"/>
      <c r="C779" s="229" t="s">
        <v>5108</v>
      </c>
      <c r="D779" s="469" t="str">
        <f>IF(CNGE_2025_M1_Secc12_Sub1!D91="","",CNGE_2025_M1_Secc12_Sub1!D91)</f>
        <v/>
      </c>
      <c r="E779" s="326"/>
      <c r="F779" s="326"/>
      <c r="G779" s="326"/>
      <c r="H779" s="326"/>
      <c r="I779" s="326"/>
      <c r="J779" s="327"/>
      <c r="K779" s="443"/>
      <c r="L779" s="352"/>
      <c r="M779" s="443"/>
      <c r="N779" s="352"/>
      <c r="O779" s="443"/>
      <c r="P779" s="352"/>
      <c r="Q779" s="443"/>
      <c r="R779" s="352"/>
      <c r="S779" s="443"/>
      <c r="T779" s="352"/>
      <c r="U779" s="443"/>
      <c r="V779" s="352"/>
      <c r="W779" s="443"/>
      <c r="X779" s="352"/>
      <c r="Y779" s="443"/>
      <c r="Z779" s="352"/>
      <c r="AA779" s="443"/>
      <c r="AB779" s="352"/>
      <c r="AC779" s="443"/>
      <c r="AD779" s="352"/>
      <c r="AG779">
        <f t="shared" si="90"/>
        <v>0</v>
      </c>
      <c r="AH779">
        <f t="shared" si="91"/>
        <v>0</v>
      </c>
      <c r="AI779" s="228">
        <f t="shared" si="92"/>
        <v>0</v>
      </c>
      <c r="AJ779" s="2">
        <f t="shared" si="93"/>
        <v>0</v>
      </c>
      <c r="AK779" s="3" t="str">
        <f>IF(AJ779=0,"",
IF(SUM($AJ$718:AJ779)=1,AL779,
IF($AJ$838&gt;SUM($AJ$718:AJ779),_xlfn.CONCAT(", ",AL779),
IF($AJ$838=SUM($AJ$718:AJ779),_xlfn.CONCAT(" y ",AL779)))))</f>
        <v/>
      </c>
      <c r="AL779" s="214">
        <v>62</v>
      </c>
      <c r="AM779">
        <f t="shared" si="94"/>
        <v>0</v>
      </c>
      <c r="AN779">
        <f>IF(CNGE_2025_M1_Secc12_Sub1!$M91&lt;&gt;1,IF(COUNTA(K779,U779)=0,0,1),0)</f>
        <v>0</v>
      </c>
      <c r="AO779">
        <f t="shared" si="95"/>
        <v>0</v>
      </c>
      <c r="AP779">
        <f t="shared" si="96"/>
        <v>0</v>
      </c>
      <c r="AQ779">
        <f t="shared" si="97"/>
        <v>0</v>
      </c>
      <c r="AR779">
        <f t="shared" si="98"/>
        <v>0</v>
      </c>
      <c r="AS779">
        <f t="shared" si="99"/>
        <v>0</v>
      </c>
      <c r="AT779">
        <f t="shared" si="100"/>
        <v>0</v>
      </c>
    </row>
    <row r="780" spans="1:46" ht="15" customHeight="1">
      <c r="A780" s="238"/>
      <c r="B780" s="14"/>
      <c r="C780" s="229" t="s">
        <v>5109</v>
      </c>
      <c r="D780" s="469" t="str">
        <f>IF(CNGE_2025_M1_Secc12_Sub1!D92="","",CNGE_2025_M1_Secc12_Sub1!D92)</f>
        <v/>
      </c>
      <c r="E780" s="326"/>
      <c r="F780" s="326"/>
      <c r="G780" s="326"/>
      <c r="H780" s="326"/>
      <c r="I780" s="326"/>
      <c r="J780" s="327"/>
      <c r="K780" s="443"/>
      <c r="L780" s="352"/>
      <c r="M780" s="443"/>
      <c r="N780" s="352"/>
      <c r="O780" s="443"/>
      <c r="P780" s="352"/>
      <c r="Q780" s="443"/>
      <c r="R780" s="352"/>
      <c r="S780" s="443"/>
      <c r="T780" s="352"/>
      <c r="U780" s="443"/>
      <c r="V780" s="352"/>
      <c r="W780" s="443"/>
      <c r="X780" s="352"/>
      <c r="Y780" s="443"/>
      <c r="Z780" s="352"/>
      <c r="AA780" s="443"/>
      <c r="AB780" s="352"/>
      <c r="AC780" s="443"/>
      <c r="AD780" s="352"/>
      <c r="AG780">
        <f t="shared" si="90"/>
        <v>0</v>
      </c>
      <c r="AH780">
        <f t="shared" si="91"/>
        <v>0</v>
      </c>
      <c r="AI780" s="228">
        <f t="shared" si="92"/>
        <v>0</v>
      </c>
      <c r="AJ780" s="2">
        <f t="shared" si="93"/>
        <v>0</v>
      </c>
      <c r="AK780" s="3" t="str">
        <f>IF(AJ780=0,"",
IF(SUM($AJ$718:AJ780)=1,AL780,
IF($AJ$838&gt;SUM($AJ$718:AJ780),_xlfn.CONCAT(", ",AL780),
IF($AJ$838=SUM($AJ$718:AJ780),_xlfn.CONCAT(" y ",AL780)))))</f>
        <v/>
      </c>
      <c r="AL780" s="214">
        <v>63</v>
      </c>
      <c r="AM780">
        <f t="shared" si="94"/>
        <v>0</v>
      </c>
      <c r="AN780">
        <f>IF(CNGE_2025_M1_Secc12_Sub1!$M92&lt;&gt;1,IF(COUNTA(K780,U780)=0,0,1),0)</f>
        <v>0</v>
      </c>
      <c r="AO780">
        <f t="shared" si="95"/>
        <v>0</v>
      </c>
      <c r="AP780">
        <f t="shared" si="96"/>
        <v>0</v>
      </c>
      <c r="AQ780">
        <f t="shared" si="97"/>
        <v>0</v>
      </c>
      <c r="AR780">
        <f t="shared" si="98"/>
        <v>0</v>
      </c>
      <c r="AS780">
        <f t="shared" si="99"/>
        <v>0</v>
      </c>
      <c r="AT780">
        <f t="shared" si="100"/>
        <v>0</v>
      </c>
    </row>
    <row r="781" spans="1:46" ht="15" customHeight="1">
      <c r="A781" s="238"/>
      <c r="B781" s="14"/>
      <c r="C781" s="229" t="s">
        <v>5110</v>
      </c>
      <c r="D781" s="469" t="str">
        <f>IF(CNGE_2025_M1_Secc12_Sub1!D93="","",CNGE_2025_M1_Secc12_Sub1!D93)</f>
        <v/>
      </c>
      <c r="E781" s="326"/>
      <c r="F781" s="326"/>
      <c r="G781" s="326"/>
      <c r="H781" s="326"/>
      <c r="I781" s="326"/>
      <c r="J781" s="327"/>
      <c r="K781" s="443"/>
      <c r="L781" s="352"/>
      <c r="M781" s="443"/>
      <c r="N781" s="352"/>
      <c r="O781" s="443"/>
      <c r="P781" s="352"/>
      <c r="Q781" s="443"/>
      <c r="R781" s="352"/>
      <c r="S781" s="443"/>
      <c r="T781" s="352"/>
      <c r="U781" s="443"/>
      <c r="V781" s="352"/>
      <c r="W781" s="443"/>
      <c r="X781" s="352"/>
      <c r="Y781" s="443"/>
      <c r="Z781" s="352"/>
      <c r="AA781" s="443"/>
      <c r="AB781" s="352"/>
      <c r="AC781" s="443"/>
      <c r="AD781" s="352"/>
      <c r="AG781">
        <f t="shared" si="90"/>
        <v>0</v>
      </c>
      <c r="AH781">
        <f t="shared" si="91"/>
        <v>0</v>
      </c>
      <c r="AI781" s="228">
        <f t="shared" si="92"/>
        <v>0</v>
      </c>
      <c r="AJ781" s="2">
        <f t="shared" si="93"/>
        <v>0</v>
      </c>
      <c r="AK781" s="3" t="str">
        <f>IF(AJ781=0,"",
IF(SUM($AJ$718:AJ781)=1,AL781,
IF($AJ$838&gt;SUM($AJ$718:AJ781),_xlfn.CONCAT(", ",AL781),
IF($AJ$838=SUM($AJ$718:AJ781),_xlfn.CONCAT(" y ",AL781)))))</f>
        <v/>
      </c>
      <c r="AL781" s="214">
        <v>64</v>
      </c>
      <c r="AM781">
        <f t="shared" si="94"/>
        <v>0</v>
      </c>
      <c r="AN781">
        <f>IF(CNGE_2025_M1_Secc12_Sub1!$M93&lt;&gt;1,IF(COUNTA(K781,U781)=0,0,1),0)</f>
        <v>0</v>
      </c>
      <c r="AO781">
        <f t="shared" si="95"/>
        <v>0</v>
      </c>
      <c r="AP781">
        <f t="shared" si="96"/>
        <v>0</v>
      </c>
      <c r="AQ781">
        <f t="shared" si="97"/>
        <v>0</v>
      </c>
      <c r="AR781">
        <f t="shared" si="98"/>
        <v>0</v>
      </c>
      <c r="AS781">
        <f t="shared" si="99"/>
        <v>0</v>
      </c>
      <c r="AT781">
        <f t="shared" si="100"/>
        <v>0</v>
      </c>
    </row>
    <row r="782" spans="1:46" ht="15" customHeight="1">
      <c r="A782" s="238"/>
      <c r="B782" s="14"/>
      <c r="C782" s="229" t="s">
        <v>5111</v>
      </c>
      <c r="D782" s="469" t="str">
        <f>IF(CNGE_2025_M1_Secc12_Sub1!D94="","",CNGE_2025_M1_Secc12_Sub1!D94)</f>
        <v/>
      </c>
      <c r="E782" s="326"/>
      <c r="F782" s="326"/>
      <c r="G782" s="326"/>
      <c r="H782" s="326"/>
      <c r="I782" s="326"/>
      <c r="J782" s="327"/>
      <c r="K782" s="443"/>
      <c r="L782" s="352"/>
      <c r="M782" s="443"/>
      <c r="N782" s="352"/>
      <c r="O782" s="443"/>
      <c r="P782" s="352"/>
      <c r="Q782" s="443"/>
      <c r="R782" s="352"/>
      <c r="S782" s="443"/>
      <c r="T782" s="352"/>
      <c r="U782" s="443"/>
      <c r="V782" s="352"/>
      <c r="W782" s="443"/>
      <c r="X782" s="352"/>
      <c r="Y782" s="443"/>
      <c r="Z782" s="352"/>
      <c r="AA782" s="443"/>
      <c r="AB782" s="352"/>
      <c r="AC782" s="443"/>
      <c r="AD782" s="352"/>
      <c r="AG782">
        <f t="shared" si="90"/>
        <v>0</v>
      </c>
      <c r="AH782">
        <f t="shared" si="91"/>
        <v>0</v>
      </c>
      <c r="AI782" s="228">
        <f t="shared" si="92"/>
        <v>0</v>
      </c>
      <c r="AJ782" s="2">
        <f t="shared" si="93"/>
        <v>0</v>
      </c>
      <c r="AK782" s="3" t="str">
        <f>IF(AJ782=0,"",
IF(SUM($AJ$718:AJ782)=1,AL782,
IF($AJ$838&gt;SUM($AJ$718:AJ782),_xlfn.CONCAT(", ",AL782),
IF($AJ$838=SUM($AJ$718:AJ782),_xlfn.CONCAT(" y ",AL782)))))</f>
        <v/>
      </c>
      <c r="AL782" s="214">
        <v>65</v>
      </c>
      <c r="AM782">
        <f t="shared" si="94"/>
        <v>0</v>
      </c>
      <c r="AN782">
        <f>IF(CNGE_2025_M1_Secc12_Sub1!$M94&lt;&gt;1,IF(COUNTA(K782,U782)=0,0,1),0)</f>
        <v>0</v>
      </c>
      <c r="AO782">
        <f t="shared" si="95"/>
        <v>0</v>
      </c>
      <c r="AP782">
        <f t="shared" si="96"/>
        <v>0</v>
      </c>
      <c r="AQ782">
        <f t="shared" si="97"/>
        <v>0</v>
      </c>
      <c r="AR782">
        <f t="shared" si="98"/>
        <v>0</v>
      </c>
      <c r="AS782">
        <f t="shared" si="99"/>
        <v>0</v>
      </c>
      <c r="AT782">
        <f t="shared" si="100"/>
        <v>0</v>
      </c>
    </row>
    <row r="783" spans="1:46" ht="15" customHeight="1">
      <c r="A783" s="238"/>
      <c r="B783" s="14"/>
      <c r="C783" s="229" t="s">
        <v>5112</v>
      </c>
      <c r="D783" s="469" t="str">
        <f>IF(CNGE_2025_M1_Secc12_Sub1!D95="","",CNGE_2025_M1_Secc12_Sub1!D95)</f>
        <v/>
      </c>
      <c r="E783" s="326"/>
      <c r="F783" s="326"/>
      <c r="G783" s="326"/>
      <c r="H783" s="326"/>
      <c r="I783" s="326"/>
      <c r="J783" s="327"/>
      <c r="K783" s="443"/>
      <c r="L783" s="352"/>
      <c r="M783" s="443"/>
      <c r="N783" s="352"/>
      <c r="O783" s="443"/>
      <c r="P783" s="352"/>
      <c r="Q783" s="443"/>
      <c r="R783" s="352"/>
      <c r="S783" s="443"/>
      <c r="T783" s="352"/>
      <c r="U783" s="443"/>
      <c r="V783" s="352"/>
      <c r="W783" s="443"/>
      <c r="X783" s="352"/>
      <c r="Y783" s="443"/>
      <c r="Z783" s="352"/>
      <c r="AA783" s="443"/>
      <c r="AB783" s="352"/>
      <c r="AC783" s="443"/>
      <c r="AD783" s="352"/>
      <c r="AG783">
        <f t="shared" ref="AG783:AG836" si="101">IF(OR(COUNTBLANK($D783)=1,$S113&lt;&gt;1),0,IF(COUNTA(K783:T783)&gt;0,0,1))</f>
        <v>0</v>
      </c>
      <c r="AH783">
        <f t="shared" ref="AH783:AH836" si="102">IF(OR(COUNTBLANK($D783)=1,$Y113&lt;&gt;1),0,IF(COUNTA(U783:AD783)&gt;0,0,1))</f>
        <v>0</v>
      </c>
      <c r="AI783" s="228">
        <f t="shared" ref="AI783:AI836" si="103">SUM(AG783:AH783)</f>
        <v>0</v>
      </c>
      <c r="AJ783" s="2">
        <f t="shared" ref="AJ783:AJ836" si="104">IF(AI783=0,0,1)</f>
        <v>0</v>
      </c>
      <c r="AK783" s="3" t="str">
        <f>IF(AJ783=0,"",
IF(SUM($AJ$718:AJ783)=1,AL783,
IF($AJ$838&gt;SUM($AJ$718:AJ783),_xlfn.CONCAT(", ",AL783),
IF($AJ$838=SUM($AJ$718:AJ783),_xlfn.CONCAT(" y ",AL783)))))</f>
        <v/>
      </c>
      <c r="AL783" s="214">
        <v>66</v>
      </c>
      <c r="AM783">
        <f t="shared" ref="AM783:AM836" si="105">IF(AND(COUNTBLANK($D783)=1,COUNTA(K783:AD783)&gt;0),1,0)</f>
        <v>0</v>
      </c>
      <c r="AN783">
        <f>IF(CNGE_2025_M1_Secc12_Sub1!$M95&lt;&gt;1,IF(COUNTA(K783,U783)=0,0,1),0)</f>
        <v>0</v>
      </c>
      <c r="AO783">
        <f t="shared" ref="AO783:AO836" si="106">IF($S113&lt;&gt;1,IF(COUNTA(K783:T783)=0,0,1),0)</f>
        <v>0</v>
      </c>
      <c r="AP783">
        <f t="shared" ref="AP783:AP836" si="107">IF($Y113&lt;&gt;1,IF(COUNTA(U783:AD783)=0,0,1),0)</f>
        <v>0</v>
      </c>
      <c r="AQ783">
        <f t="shared" ref="AQ783:AQ836" si="108">IF($S783="X",IF(COUNTA(K783:R783)=0,0,1),IF($Q783="X",IF(COUNTA(K783:P783,S783)=0,0,1),0))</f>
        <v>0</v>
      </c>
      <c r="AR783">
        <f t="shared" ref="AR783:AR836" si="109">IF($AC783="X",IF(COUNTA(U783:AB783)=0,0,1),IF($AA783="X",IF(COUNTA(U783:Z783,AC783)=0,0,1),0))</f>
        <v>0</v>
      </c>
      <c r="AS783">
        <f t="shared" ref="AS783:AS836" si="110">IF($K783="X",IF(COUNTA(M783)=0,0,1),IF($M783="X",IF(COUNTA(K783)=0,0,1),0))</f>
        <v>0</v>
      </c>
      <c r="AT783">
        <f t="shared" ref="AT783:AT836" si="111">IF($U783="X",IF(COUNTA(W783)=0,0,1),IF($W783="X",IF(COUNTA(U783)=0,0,1),0))</f>
        <v>0</v>
      </c>
    </row>
    <row r="784" spans="1:46" ht="15" customHeight="1">
      <c r="A784" s="238"/>
      <c r="B784" s="14"/>
      <c r="C784" s="229" t="s">
        <v>5113</v>
      </c>
      <c r="D784" s="469" t="str">
        <f>IF(CNGE_2025_M1_Secc12_Sub1!D96="","",CNGE_2025_M1_Secc12_Sub1!D96)</f>
        <v/>
      </c>
      <c r="E784" s="326"/>
      <c r="F784" s="326"/>
      <c r="G784" s="326"/>
      <c r="H784" s="326"/>
      <c r="I784" s="326"/>
      <c r="J784" s="327"/>
      <c r="K784" s="443"/>
      <c r="L784" s="352"/>
      <c r="M784" s="443"/>
      <c r="N784" s="352"/>
      <c r="O784" s="443"/>
      <c r="P784" s="352"/>
      <c r="Q784" s="443"/>
      <c r="R784" s="352"/>
      <c r="S784" s="443"/>
      <c r="T784" s="352"/>
      <c r="U784" s="443"/>
      <c r="V784" s="352"/>
      <c r="W784" s="443"/>
      <c r="X784" s="352"/>
      <c r="Y784" s="443"/>
      <c r="Z784" s="352"/>
      <c r="AA784" s="443"/>
      <c r="AB784" s="352"/>
      <c r="AC784" s="443"/>
      <c r="AD784" s="352"/>
      <c r="AG784">
        <f t="shared" si="101"/>
        <v>0</v>
      </c>
      <c r="AH784">
        <f t="shared" si="102"/>
        <v>0</v>
      </c>
      <c r="AI784" s="228">
        <f t="shared" si="103"/>
        <v>0</v>
      </c>
      <c r="AJ784" s="2">
        <f t="shared" si="104"/>
        <v>0</v>
      </c>
      <c r="AK784" s="3" t="str">
        <f>IF(AJ784=0,"",
IF(SUM($AJ$718:AJ784)=1,AL784,
IF($AJ$838&gt;SUM($AJ$718:AJ784),_xlfn.CONCAT(", ",AL784),
IF($AJ$838=SUM($AJ$718:AJ784),_xlfn.CONCAT(" y ",AL784)))))</f>
        <v/>
      </c>
      <c r="AL784" s="214">
        <v>67</v>
      </c>
      <c r="AM784">
        <f t="shared" si="105"/>
        <v>0</v>
      </c>
      <c r="AN784">
        <f>IF(CNGE_2025_M1_Secc12_Sub1!$M96&lt;&gt;1,IF(COUNTA(K784,U784)=0,0,1),0)</f>
        <v>0</v>
      </c>
      <c r="AO784">
        <f t="shared" si="106"/>
        <v>0</v>
      </c>
      <c r="AP784">
        <f t="shared" si="107"/>
        <v>0</v>
      </c>
      <c r="AQ784">
        <f t="shared" si="108"/>
        <v>0</v>
      </c>
      <c r="AR784">
        <f t="shared" si="109"/>
        <v>0</v>
      </c>
      <c r="AS784">
        <f t="shared" si="110"/>
        <v>0</v>
      </c>
      <c r="AT784">
        <f t="shared" si="111"/>
        <v>0</v>
      </c>
    </row>
    <row r="785" spans="1:46" ht="15" customHeight="1">
      <c r="A785" s="238"/>
      <c r="B785" s="14"/>
      <c r="C785" s="229" t="s">
        <v>5114</v>
      </c>
      <c r="D785" s="469" t="str">
        <f>IF(CNGE_2025_M1_Secc12_Sub1!D97="","",CNGE_2025_M1_Secc12_Sub1!D97)</f>
        <v/>
      </c>
      <c r="E785" s="326"/>
      <c r="F785" s="326"/>
      <c r="G785" s="326"/>
      <c r="H785" s="326"/>
      <c r="I785" s="326"/>
      <c r="J785" s="327"/>
      <c r="K785" s="443"/>
      <c r="L785" s="352"/>
      <c r="M785" s="443"/>
      <c r="N785" s="352"/>
      <c r="O785" s="443"/>
      <c r="P785" s="352"/>
      <c r="Q785" s="443"/>
      <c r="R785" s="352"/>
      <c r="S785" s="443"/>
      <c r="T785" s="352"/>
      <c r="U785" s="443"/>
      <c r="V785" s="352"/>
      <c r="W785" s="443"/>
      <c r="X785" s="352"/>
      <c r="Y785" s="443"/>
      <c r="Z785" s="352"/>
      <c r="AA785" s="443"/>
      <c r="AB785" s="352"/>
      <c r="AC785" s="443"/>
      <c r="AD785" s="352"/>
      <c r="AG785">
        <f t="shared" si="101"/>
        <v>0</v>
      </c>
      <c r="AH785">
        <f t="shared" si="102"/>
        <v>0</v>
      </c>
      <c r="AI785" s="228">
        <f t="shared" si="103"/>
        <v>0</v>
      </c>
      <c r="AJ785" s="2">
        <f t="shared" si="104"/>
        <v>0</v>
      </c>
      <c r="AK785" s="3" t="str">
        <f>IF(AJ785=0,"",
IF(SUM($AJ$718:AJ785)=1,AL785,
IF($AJ$838&gt;SUM($AJ$718:AJ785),_xlfn.CONCAT(", ",AL785),
IF($AJ$838=SUM($AJ$718:AJ785),_xlfn.CONCAT(" y ",AL785)))))</f>
        <v/>
      </c>
      <c r="AL785" s="214">
        <v>68</v>
      </c>
      <c r="AM785">
        <f t="shared" si="105"/>
        <v>0</v>
      </c>
      <c r="AN785">
        <f>IF(CNGE_2025_M1_Secc12_Sub1!$M97&lt;&gt;1,IF(COUNTA(K785,U785)=0,0,1),0)</f>
        <v>0</v>
      </c>
      <c r="AO785">
        <f t="shared" si="106"/>
        <v>0</v>
      </c>
      <c r="AP785">
        <f t="shared" si="107"/>
        <v>0</v>
      </c>
      <c r="AQ785">
        <f t="shared" si="108"/>
        <v>0</v>
      </c>
      <c r="AR785">
        <f t="shared" si="109"/>
        <v>0</v>
      </c>
      <c r="AS785">
        <f t="shared" si="110"/>
        <v>0</v>
      </c>
      <c r="AT785">
        <f t="shared" si="111"/>
        <v>0</v>
      </c>
    </row>
    <row r="786" spans="1:46" ht="15" customHeight="1">
      <c r="A786" s="238"/>
      <c r="B786" s="14"/>
      <c r="C786" s="229" t="s">
        <v>5115</v>
      </c>
      <c r="D786" s="469" t="str">
        <f>IF(CNGE_2025_M1_Secc12_Sub1!D98="","",CNGE_2025_M1_Secc12_Sub1!D98)</f>
        <v/>
      </c>
      <c r="E786" s="326"/>
      <c r="F786" s="326"/>
      <c r="G786" s="326"/>
      <c r="H786" s="326"/>
      <c r="I786" s="326"/>
      <c r="J786" s="327"/>
      <c r="K786" s="443"/>
      <c r="L786" s="352"/>
      <c r="M786" s="443"/>
      <c r="N786" s="352"/>
      <c r="O786" s="443"/>
      <c r="P786" s="352"/>
      <c r="Q786" s="443"/>
      <c r="R786" s="352"/>
      <c r="S786" s="443"/>
      <c r="T786" s="352"/>
      <c r="U786" s="443"/>
      <c r="V786" s="352"/>
      <c r="W786" s="443"/>
      <c r="X786" s="352"/>
      <c r="Y786" s="443"/>
      <c r="Z786" s="352"/>
      <c r="AA786" s="443"/>
      <c r="AB786" s="352"/>
      <c r="AC786" s="443"/>
      <c r="AD786" s="352"/>
      <c r="AG786">
        <f t="shared" si="101"/>
        <v>0</v>
      </c>
      <c r="AH786">
        <f t="shared" si="102"/>
        <v>0</v>
      </c>
      <c r="AI786" s="228">
        <f t="shared" si="103"/>
        <v>0</v>
      </c>
      <c r="AJ786" s="2">
        <f t="shared" si="104"/>
        <v>0</v>
      </c>
      <c r="AK786" s="3" t="str">
        <f>IF(AJ786=0,"",
IF(SUM($AJ$718:AJ786)=1,AL786,
IF($AJ$838&gt;SUM($AJ$718:AJ786),_xlfn.CONCAT(", ",AL786),
IF($AJ$838=SUM($AJ$718:AJ786),_xlfn.CONCAT(" y ",AL786)))))</f>
        <v/>
      </c>
      <c r="AL786" s="214">
        <v>69</v>
      </c>
      <c r="AM786">
        <f t="shared" si="105"/>
        <v>0</v>
      </c>
      <c r="AN786">
        <f>IF(CNGE_2025_M1_Secc12_Sub1!$M98&lt;&gt;1,IF(COUNTA(K786,U786)=0,0,1),0)</f>
        <v>0</v>
      </c>
      <c r="AO786">
        <f t="shared" si="106"/>
        <v>0</v>
      </c>
      <c r="AP786">
        <f t="shared" si="107"/>
        <v>0</v>
      </c>
      <c r="AQ786">
        <f t="shared" si="108"/>
        <v>0</v>
      </c>
      <c r="AR786">
        <f t="shared" si="109"/>
        <v>0</v>
      </c>
      <c r="AS786">
        <f t="shared" si="110"/>
        <v>0</v>
      </c>
      <c r="AT786">
        <f t="shared" si="111"/>
        <v>0</v>
      </c>
    </row>
    <row r="787" spans="1:46" ht="15" customHeight="1">
      <c r="A787" s="238"/>
      <c r="B787" s="14"/>
      <c r="C787" s="229" t="s">
        <v>5116</v>
      </c>
      <c r="D787" s="469" t="str">
        <f>IF(CNGE_2025_M1_Secc12_Sub1!D99="","",CNGE_2025_M1_Secc12_Sub1!D99)</f>
        <v/>
      </c>
      <c r="E787" s="326"/>
      <c r="F787" s="326"/>
      <c r="G787" s="326"/>
      <c r="H787" s="326"/>
      <c r="I787" s="326"/>
      <c r="J787" s="327"/>
      <c r="K787" s="443"/>
      <c r="L787" s="352"/>
      <c r="M787" s="443"/>
      <c r="N787" s="352"/>
      <c r="O787" s="443"/>
      <c r="P787" s="352"/>
      <c r="Q787" s="443"/>
      <c r="R787" s="352"/>
      <c r="S787" s="443"/>
      <c r="T787" s="352"/>
      <c r="U787" s="443"/>
      <c r="V787" s="352"/>
      <c r="W787" s="443"/>
      <c r="X787" s="352"/>
      <c r="Y787" s="443"/>
      <c r="Z787" s="352"/>
      <c r="AA787" s="443"/>
      <c r="AB787" s="352"/>
      <c r="AC787" s="443"/>
      <c r="AD787" s="352"/>
      <c r="AG787">
        <f t="shared" si="101"/>
        <v>0</v>
      </c>
      <c r="AH787">
        <f t="shared" si="102"/>
        <v>0</v>
      </c>
      <c r="AI787" s="228">
        <f t="shared" si="103"/>
        <v>0</v>
      </c>
      <c r="AJ787" s="2">
        <f t="shared" si="104"/>
        <v>0</v>
      </c>
      <c r="AK787" s="3" t="str">
        <f>IF(AJ787=0,"",
IF(SUM($AJ$718:AJ787)=1,AL787,
IF($AJ$838&gt;SUM($AJ$718:AJ787),_xlfn.CONCAT(", ",AL787),
IF($AJ$838=SUM($AJ$718:AJ787),_xlfn.CONCAT(" y ",AL787)))))</f>
        <v/>
      </c>
      <c r="AL787" s="214">
        <v>70</v>
      </c>
      <c r="AM787">
        <f t="shared" si="105"/>
        <v>0</v>
      </c>
      <c r="AN787">
        <f>IF(CNGE_2025_M1_Secc12_Sub1!$M99&lt;&gt;1,IF(COUNTA(K787,U787)=0,0,1),0)</f>
        <v>0</v>
      </c>
      <c r="AO787">
        <f t="shared" si="106"/>
        <v>0</v>
      </c>
      <c r="AP787">
        <f t="shared" si="107"/>
        <v>0</v>
      </c>
      <c r="AQ787">
        <f t="shared" si="108"/>
        <v>0</v>
      </c>
      <c r="AR787">
        <f t="shared" si="109"/>
        <v>0</v>
      </c>
      <c r="AS787">
        <f t="shared" si="110"/>
        <v>0</v>
      </c>
      <c r="AT787">
        <f t="shared" si="111"/>
        <v>0</v>
      </c>
    </row>
    <row r="788" spans="1:46" ht="15" customHeight="1">
      <c r="A788" s="238"/>
      <c r="B788" s="14"/>
      <c r="C788" s="229" t="s">
        <v>5117</v>
      </c>
      <c r="D788" s="469" t="str">
        <f>IF(CNGE_2025_M1_Secc12_Sub1!D100="","",CNGE_2025_M1_Secc12_Sub1!D100)</f>
        <v/>
      </c>
      <c r="E788" s="326"/>
      <c r="F788" s="326"/>
      <c r="G788" s="326"/>
      <c r="H788" s="326"/>
      <c r="I788" s="326"/>
      <c r="J788" s="327"/>
      <c r="K788" s="443"/>
      <c r="L788" s="352"/>
      <c r="M788" s="443"/>
      <c r="N788" s="352"/>
      <c r="O788" s="443"/>
      <c r="P788" s="352"/>
      <c r="Q788" s="443"/>
      <c r="R788" s="352"/>
      <c r="S788" s="443"/>
      <c r="T788" s="352"/>
      <c r="U788" s="443"/>
      <c r="V788" s="352"/>
      <c r="W788" s="443"/>
      <c r="X788" s="352"/>
      <c r="Y788" s="443"/>
      <c r="Z788" s="352"/>
      <c r="AA788" s="443"/>
      <c r="AB788" s="352"/>
      <c r="AC788" s="443"/>
      <c r="AD788" s="352"/>
      <c r="AG788">
        <f t="shared" si="101"/>
        <v>0</v>
      </c>
      <c r="AH788">
        <f t="shared" si="102"/>
        <v>0</v>
      </c>
      <c r="AI788" s="228">
        <f t="shared" si="103"/>
        <v>0</v>
      </c>
      <c r="AJ788" s="2">
        <f t="shared" si="104"/>
        <v>0</v>
      </c>
      <c r="AK788" s="3" t="str">
        <f>IF(AJ788=0,"",
IF(SUM($AJ$718:AJ788)=1,AL788,
IF($AJ$838&gt;SUM($AJ$718:AJ788),_xlfn.CONCAT(", ",AL788),
IF($AJ$838=SUM($AJ$718:AJ788),_xlfn.CONCAT(" y ",AL788)))))</f>
        <v/>
      </c>
      <c r="AL788" s="214">
        <v>71</v>
      </c>
      <c r="AM788">
        <f t="shared" si="105"/>
        <v>0</v>
      </c>
      <c r="AN788">
        <f>IF(CNGE_2025_M1_Secc12_Sub1!$M100&lt;&gt;1,IF(COUNTA(K788,U788)=0,0,1),0)</f>
        <v>0</v>
      </c>
      <c r="AO788">
        <f t="shared" si="106"/>
        <v>0</v>
      </c>
      <c r="AP788">
        <f t="shared" si="107"/>
        <v>0</v>
      </c>
      <c r="AQ788">
        <f t="shared" si="108"/>
        <v>0</v>
      </c>
      <c r="AR788">
        <f t="shared" si="109"/>
        <v>0</v>
      </c>
      <c r="AS788">
        <f t="shared" si="110"/>
        <v>0</v>
      </c>
      <c r="AT788">
        <f t="shared" si="111"/>
        <v>0</v>
      </c>
    </row>
    <row r="789" spans="1:46" ht="15" customHeight="1">
      <c r="A789" s="238"/>
      <c r="B789" s="14"/>
      <c r="C789" s="229" t="s">
        <v>5118</v>
      </c>
      <c r="D789" s="469" t="str">
        <f>IF(CNGE_2025_M1_Secc12_Sub1!D101="","",CNGE_2025_M1_Secc12_Sub1!D101)</f>
        <v/>
      </c>
      <c r="E789" s="326"/>
      <c r="F789" s="326"/>
      <c r="G789" s="326"/>
      <c r="H789" s="326"/>
      <c r="I789" s="326"/>
      <c r="J789" s="327"/>
      <c r="K789" s="443"/>
      <c r="L789" s="352"/>
      <c r="M789" s="443"/>
      <c r="N789" s="352"/>
      <c r="O789" s="443"/>
      <c r="P789" s="352"/>
      <c r="Q789" s="443"/>
      <c r="R789" s="352"/>
      <c r="S789" s="443"/>
      <c r="T789" s="352"/>
      <c r="U789" s="443"/>
      <c r="V789" s="352"/>
      <c r="W789" s="443"/>
      <c r="X789" s="352"/>
      <c r="Y789" s="443"/>
      <c r="Z789" s="352"/>
      <c r="AA789" s="443"/>
      <c r="AB789" s="352"/>
      <c r="AC789" s="443"/>
      <c r="AD789" s="352"/>
      <c r="AG789">
        <f t="shared" si="101"/>
        <v>0</v>
      </c>
      <c r="AH789">
        <f t="shared" si="102"/>
        <v>0</v>
      </c>
      <c r="AI789" s="228">
        <f t="shared" si="103"/>
        <v>0</v>
      </c>
      <c r="AJ789" s="2">
        <f t="shared" si="104"/>
        <v>0</v>
      </c>
      <c r="AK789" s="3" t="str">
        <f>IF(AJ789=0,"",
IF(SUM($AJ$718:AJ789)=1,AL789,
IF($AJ$838&gt;SUM($AJ$718:AJ789),_xlfn.CONCAT(", ",AL789),
IF($AJ$838=SUM($AJ$718:AJ789),_xlfn.CONCAT(" y ",AL789)))))</f>
        <v/>
      </c>
      <c r="AL789" s="214">
        <v>72</v>
      </c>
      <c r="AM789">
        <f t="shared" si="105"/>
        <v>0</v>
      </c>
      <c r="AN789">
        <f>IF(CNGE_2025_M1_Secc12_Sub1!$M101&lt;&gt;1,IF(COUNTA(K789,U789)=0,0,1),0)</f>
        <v>0</v>
      </c>
      <c r="AO789">
        <f t="shared" si="106"/>
        <v>0</v>
      </c>
      <c r="AP789">
        <f t="shared" si="107"/>
        <v>0</v>
      </c>
      <c r="AQ789">
        <f t="shared" si="108"/>
        <v>0</v>
      </c>
      <c r="AR789">
        <f t="shared" si="109"/>
        <v>0</v>
      </c>
      <c r="AS789">
        <f t="shared" si="110"/>
        <v>0</v>
      </c>
      <c r="AT789">
        <f t="shared" si="111"/>
        <v>0</v>
      </c>
    </row>
    <row r="790" spans="1:46" ht="15" customHeight="1">
      <c r="A790" s="238"/>
      <c r="B790" s="14"/>
      <c r="C790" s="229" t="s">
        <v>5119</v>
      </c>
      <c r="D790" s="469" t="str">
        <f>IF(CNGE_2025_M1_Secc12_Sub1!D102="","",CNGE_2025_M1_Secc12_Sub1!D102)</f>
        <v/>
      </c>
      <c r="E790" s="326"/>
      <c r="F790" s="326"/>
      <c r="G790" s="326"/>
      <c r="H790" s="326"/>
      <c r="I790" s="326"/>
      <c r="J790" s="327"/>
      <c r="K790" s="443"/>
      <c r="L790" s="352"/>
      <c r="M790" s="443"/>
      <c r="N790" s="352"/>
      <c r="O790" s="443"/>
      <c r="P790" s="352"/>
      <c r="Q790" s="443"/>
      <c r="R790" s="352"/>
      <c r="S790" s="443"/>
      <c r="T790" s="352"/>
      <c r="U790" s="443"/>
      <c r="V790" s="352"/>
      <c r="W790" s="443"/>
      <c r="X790" s="352"/>
      <c r="Y790" s="443"/>
      <c r="Z790" s="352"/>
      <c r="AA790" s="443"/>
      <c r="AB790" s="352"/>
      <c r="AC790" s="443"/>
      <c r="AD790" s="352"/>
      <c r="AG790">
        <f t="shared" si="101"/>
        <v>0</v>
      </c>
      <c r="AH790">
        <f t="shared" si="102"/>
        <v>0</v>
      </c>
      <c r="AI790" s="228">
        <f t="shared" si="103"/>
        <v>0</v>
      </c>
      <c r="AJ790" s="2">
        <f t="shared" si="104"/>
        <v>0</v>
      </c>
      <c r="AK790" s="3" t="str">
        <f>IF(AJ790=0,"",
IF(SUM($AJ$718:AJ790)=1,AL790,
IF($AJ$838&gt;SUM($AJ$718:AJ790),_xlfn.CONCAT(", ",AL790),
IF($AJ$838=SUM($AJ$718:AJ790),_xlfn.CONCAT(" y ",AL790)))))</f>
        <v/>
      </c>
      <c r="AL790" s="214">
        <v>73</v>
      </c>
      <c r="AM790">
        <f t="shared" si="105"/>
        <v>0</v>
      </c>
      <c r="AN790">
        <f>IF(CNGE_2025_M1_Secc12_Sub1!$M102&lt;&gt;1,IF(COUNTA(K790,U790)=0,0,1),0)</f>
        <v>0</v>
      </c>
      <c r="AO790">
        <f t="shared" si="106"/>
        <v>0</v>
      </c>
      <c r="AP790">
        <f t="shared" si="107"/>
        <v>0</v>
      </c>
      <c r="AQ790">
        <f t="shared" si="108"/>
        <v>0</v>
      </c>
      <c r="AR790">
        <f t="shared" si="109"/>
        <v>0</v>
      </c>
      <c r="AS790">
        <f t="shared" si="110"/>
        <v>0</v>
      </c>
      <c r="AT790">
        <f t="shared" si="111"/>
        <v>0</v>
      </c>
    </row>
    <row r="791" spans="1:46" ht="15" customHeight="1">
      <c r="A791" s="238"/>
      <c r="B791" s="14"/>
      <c r="C791" s="229" t="s">
        <v>5120</v>
      </c>
      <c r="D791" s="469" t="str">
        <f>IF(CNGE_2025_M1_Secc12_Sub1!D103="","",CNGE_2025_M1_Secc12_Sub1!D103)</f>
        <v/>
      </c>
      <c r="E791" s="326"/>
      <c r="F791" s="326"/>
      <c r="G791" s="326"/>
      <c r="H791" s="326"/>
      <c r="I791" s="326"/>
      <c r="J791" s="327"/>
      <c r="K791" s="443"/>
      <c r="L791" s="352"/>
      <c r="M791" s="443"/>
      <c r="N791" s="352"/>
      <c r="O791" s="443"/>
      <c r="P791" s="352"/>
      <c r="Q791" s="443"/>
      <c r="R791" s="352"/>
      <c r="S791" s="443"/>
      <c r="T791" s="352"/>
      <c r="U791" s="443"/>
      <c r="V791" s="352"/>
      <c r="W791" s="443"/>
      <c r="X791" s="352"/>
      <c r="Y791" s="443"/>
      <c r="Z791" s="352"/>
      <c r="AA791" s="443"/>
      <c r="AB791" s="352"/>
      <c r="AC791" s="443"/>
      <c r="AD791" s="352"/>
      <c r="AG791">
        <f t="shared" si="101"/>
        <v>0</v>
      </c>
      <c r="AH791">
        <f t="shared" si="102"/>
        <v>0</v>
      </c>
      <c r="AI791" s="228">
        <f t="shared" si="103"/>
        <v>0</v>
      </c>
      <c r="AJ791" s="2">
        <f t="shared" si="104"/>
        <v>0</v>
      </c>
      <c r="AK791" s="3" t="str">
        <f>IF(AJ791=0,"",
IF(SUM($AJ$718:AJ791)=1,AL791,
IF($AJ$838&gt;SUM($AJ$718:AJ791),_xlfn.CONCAT(", ",AL791),
IF($AJ$838=SUM($AJ$718:AJ791),_xlfn.CONCAT(" y ",AL791)))))</f>
        <v/>
      </c>
      <c r="AL791" s="214">
        <v>74</v>
      </c>
      <c r="AM791">
        <f t="shared" si="105"/>
        <v>0</v>
      </c>
      <c r="AN791">
        <f>IF(CNGE_2025_M1_Secc12_Sub1!$M103&lt;&gt;1,IF(COUNTA(K791,U791)=0,0,1),0)</f>
        <v>0</v>
      </c>
      <c r="AO791">
        <f t="shared" si="106"/>
        <v>0</v>
      </c>
      <c r="AP791">
        <f t="shared" si="107"/>
        <v>0</v>
      </c>
      <c r="AQ791">
        <f t="shared" si="108"/>
        <v>0</v>
      </c>
      <c r="AR791">
        <f t="shared" si="109"/>
        <v>0</v>
      </c>
      <c r="AS791">
        <f t="shared" si="110"/>
        <v>0</v>
      </c>
      <c r="AT791">
        <f t="shared" si="111"/>
        <v>0</v>
      </c>
    </row>
    <row r="792" spans="1:46" ht="15" customHeight="1">
      <c r="A792" s="238"/>
      <c r="B792" s="14"/>
      <c r="C792" s="229" t="s">
        <v>5121</v>
      </c>
      <c r="D792" s="469" t="str">
        <f>IF(CNGE_2025_M1_Secc12_Sub1!D104="","",CNGE_2025_M1_Secc12_Sub1!D104)</f>
        <v/>
      </c>
      <c r="E792" s="326"/>
      <c r="F792" s="326"/>
      <c r="G792" s="326"/>
      <c r="H792" s="326"/>
      <c r="I792" s="326"/>
      <c r="J792" s="327"/>
      <c r="K792" s="443"/>
      <c r="L792" s="352"/>
      <c r="M792" s="443"/>
      <c r="N792" s="352"/>
      <c r="O792" s="443"/>
      <c r="P792" s="352"/>
      <c r="Q792" s="443"/>
      <c r="R792" s="352"/>
      <c r="S792" s="443"/>
      <c r="T792" s="352"/>
      <c r="U792" s="443"/>
      <c r="V792" s="352"/>
      <c r="W792" s="443"/>
      <c r="X792" s="352"/>
      <c r="Y792" s="443"/>
      <c r="Z792" s="352"/>
      <c r="AA792" s="443"/>
      <c r="AB792" s="352"/>
      <c r="AC792" s="443"/>
      <c r="AD792" s="352"/>
      <c r="AG792">
        <f t="shared" si="101"/>
        <v>0</v>
      </c>
      <c r="AH792">
        <f t="shared" si="102"/>
        <v>0</v>
      </c>
      <c r="AI792" s="228">
        <f t="shared" si="103"/>
        <v>0</v>
      </c>
      <c r="AJ792" s="2">
        <f t="shared" si="104"/>
        <v>0</v>
      </c>
      <c r="AK792" s="3" t="str">
        <f>IF(AJ792=0,"",
IF(SUM($AJ$718:AJ792)=1,AL792,
IF($AJ$838&gt;SUM($AJ$718:AJ792),_xlfn.CONCAT(", ",AL792),
IF($AJ$838=SUM($AJ$718:AJ792),_xlfn.CONCAT(" y ",AL792)))))</f>
        <v/>
      </c>
      <c r="AL792" s="214">
        <v>75</v>
      </c>
      <c r="AM792">
        <f t="shared" si="105"/>
        <v>0</v>
      </c>
      <c r="AN792">
        <f>IF(CNGE_2025_M1_Secc12_Sub1!$M104&lt;&gt;1,IF(COUNTA(K792,U792)=0,0,1),0)</f>
        <v>0</v>
      </c>
      <c r="AO792">
        <f t="shared" si="106"/>
        <v>0</v>
      </c>
      <c r="AP792">
        <f t="shared" si="107"/>
        <v>0</v>
      </c>
      <c r="AQ792">
        <f t="shared" si="108"/>
        <v>0</v>
      </c>
      <c r="AR792">
        <f t="shared" si="109"/>
        <v>0</v>
      </c>
      <c r="AS792">
        <f t="shared" si="110"/>
        <v>0</v>
      </c>
      <c r="AT792">
        <f t="shared" si="111"/>
        <v>0</v>
      </c>
    </row>
    <row r="793" spans="1:46" ht="15" customHeight="1">
      <c r="A793" s="238"/>
      <c r="B793" s="14"/>
      <c r="C793" s="229" t="s">
        <v>5122</v>
      </c>
      <c r="D793" s="469" t="str">
        <f>IF(CNGE_2025_M1_Secc12_Sub1!D105="","",CNGE_2025_M1_Secc12_Sub1!D105)</f>
        <v/>
      </c>
      <c r="E793" s="326"/>
      <c r="F793" s="326"/>
      <c r="G793" s="326"/>
      <c r="H793" s="326"/>
      <c r="I793" s="326"/>
      <c r="J793" s="327"/>
      <c r="K793" s="443"/>
      <c r="L793" s="352"/>
      <c r="M793" s="443"/>
      <c r="N793" s="352"/>
      <c r="O793" s="443"/>
      <c r="P793" s="352"/>
      <c r="Q793" s="443"/>
      <c r="R793" s="352"/>
      <c r="S793" s="443"/>
      <c r="T793" s="352"/>
      <c r="U793" s="443"/>
      <c r="V793" s="352"/>
      <c r="W793" s="443"/>
      <c r="X793" s="352"/>
      <c r="Y793" s="443"/>
      <c r="Z793" s="352"/>
      <c r="AA793" s="443"/>
      <c r="AB793" s="352"/>
      <c r="AC793" s="443"/>
      <c r="AD793" s="352"/>
      <c r="AG793">
        <f t="shared" si="101"/>
        <v>0</v>
      </c>
      <c r="AH793">
        <f t="shared" si="102"/>
        <v>0</v>
      </c>
      <c r="AI793" s="228">
        <f t="shared" si="103"/>
        <v>0</v>
      </c>
      <c r="AJ793" s="2">
        <f t="shared" si="104"/>
        <v>0</v>
      </c>
      <c r="AK793" s="3" t="str">
        <f>IF(AJ793=0,"",
IF(SUM($AJ$718:AJ793)=1,AL793,
IF($AJ$838&gt;SUM($AJ$718:AJ793),_xlfn.CONCAT(", ",AL793),
IF($AJ$838=SUM($AJ$718:AJ793),_xlfn.CONCAT(" y ",AL793)))))</f>
        <v/>
      </c>
      <c r="AL793" s="214">
        <v>76</v>
      </c>
      <c r="AM793">
        <f t="shared" si="105"/>
        <v>0</v>
      </c>
      <c r="AN793">
        <f>IF(CNGE_2025_M1_Secc12_Sub1!$M105&lt;&gt;1,IF(COUNTA(K793,U793)=0,0,1),0)</f>
        <v>0</v>
      </c>
      <c r="AO793">
        <f t="shared" si="106"/>
        <v>0</v>
      </c>
      <c r="AP793">
        <f t="shared" si="107"/>
        <v>0</v>
      </c>
      <c r="AQ793">
        <f t="shared" si="108"/>
        <v>0</v>
      </c>
      <c r="AR793">
        <f t="shared" si="109"/>
        <v>0</v>
      </c>
      <c r="AS793">
        <f t="shared" si="110"/>
        <v>0</v>
      </c>
      <c r="AT793">
        <f t="shared" si="111"/>
        <v>0</v>
      </c>
    </row>
    <row r="794" spans="1:46" ht="15" customHeight="1">
      <c r="A794" s="238"/>
      <c r="B794" s="14"/>
      <c r="C794" s="229" t="s">
        <v>5123</v>
      </c>
      <c r="D794" s="469" t="str">
        <f>IF(CNGE_2025_M1_Secc12_Sub1!D106="","",CNGE_2025_M1_Secc12_Sub1!D106)</f>
        <v/>
      </c>
      <c r="E794" s="326"/>
      <c r="F794" s="326"/>
      <c r="G794" s="326"/>
      <c r="H794" s="326"/>
      <c r="I794" s="326"/>
      <c r="J794" s="327"/>
      <c r="K794" s="443"/>
      <c r="L794" s="352"/>
      <c r="M794" s="443"/>
      <c r="N794" s="352"/>
      <c r="O794" s="443"/>
      <c r="P794" s="352"/>
      <c r="Q794" s="443"/>
      <c r="R794" s="352"/>
      <c r="S794" s="443"/>
      <c r="T794" s="352"/>
      <c r="U794" s="443"/>
      <c r="V794" s="352"/>
      <c r="W794" s="443"/>
      <c r="X794" s="352"/>
      <c r="Y794" s="443"/>
      <c r="Z794" s="352"/>
      <c r="AA794" s="443"/>
      <c r="AB794" s="352"/>
      <c r="AC794" s="443"/>
      <c r="AD794" s="352"/>
      <c r="AG794">
        <f t="shared" si="101"/>
        <v>0</v>
      </c>
      <c r="AH794">
        <f t="shared" si="102"/>
        <v>0</v>
      </c>
      <c r="AI794" s="228">
        <f t="shared" si="103"/>
        <v>0</v>
      </c>
      <c r="AJ794" s="2">
        <f t="shared" si="104"/>
        <v>0</v>
      </c>
      <c r="AK794" s="3" t="str">
        <f>IF(AJ794=0,"",
IF(SUM($AJ$718:AJ794)=1,AL794,
IF($AJ$838&gt;SUM($AJ$718:AJ794),_xlfn.CONCAT(", ",AL794),
IF($AJ$838=SUM($AJ$718:AJ794),_xlfn.CONCAT(" y ",AL794)))))</f>
        <v/>
      </c>
      <c r="AL794" s="214">
        <v>77</v>
      </c>
      <c r="AM794">
        <f t="shared" si="105"/>
        <v>0</v>
      </c>
      <c r="AN794">
        <f>IF(CNGE_2025_M1_Secc12_Sub1!$M106&lt;&gt;1,IF(COUNTA(K794,U794)=0,0,1),0)</f>
        <v>0</v>
      </c>
      <c r="AO794">
        <f t="shared" si="106"/>
        <v>0</v>
      </c>
      <c r="AP794">
        <f t="shared" si="107"/>
        <v>0</v>
      </c>
      <c r="AQ794">
        <f t="shared" si="108"/>
        <v>0</v>
      </c>
      <c r="AR794">
        <f t="shared" si="109"/>
        <v>0</v>
      </c>
      <c r="AS794">
        <f t="shared" si="110"/>
        <v>0</v>
      </c>
      <c r="AT794">
        <f t="shared" si="111"/>
        <v>0</v>
      </c>
    </row>
    <row r="795" spans="1:46" ht="15" customHeight="1">
      <c r="A795" s="238"/>
      <c r="B795" s="14"/>
      <c r="C795" s="229" t="s">
        <v>5124</v>
      </c>
      <c r="D795" s="469" t="str">
        <f>IF(CNGE_2025_M1_Secc12_Sub1!D107="","",CNGE_2025_M1_Secc12_Sub1!D107)</f>
        <v/>
      </c>
      <c r="E795" s="326"/>
      <c r="F795" s="326"/>
      <c r="G795" s="326"/>
      <c r="H795" s="326"/>
      <c r="I795" s="326"/>
      <c r="J795" s="327"/>
      <c r="K795" s="443"/>
      <c r="L795" s="352"/>
      <c r="M795" s="443"/>
      <c r="N795" s="352"/>
      <c r="O795" s="443"/>
      <c r="P795" s="352"/>
      <c r="Q795" s="443"/>
      <c r="R795" s="352"/>
      <c r="S795" s="443"/>
      <c r="T795" s="352"/>
      <c r="U795" s="443"/>
      <c r="V795" s="352"/>
      <c r="W795" s="443"/>
      <c r="X795" s="352"/>
      <c r="Y795" s="443"/>
      <c r="Z795" s="352"/>
      <c r="AA795" s="443"/>
      <c r="AB795" s="352"/>
      <c r="AC795" s="443"/>
      <c r="AD795" s="352"/>
      <c r="AG795">
        <f t="shared" si="101"/>
        <v>0</v>
      </c>
      <c r="AH795">
        <f t="shared" si="102"/>
        <v>0</v>
      </c>
      <c r="AI795" s="228">
        <f t="shared" si="103"/>
        <v>0</v>
      </c>
      <c r="AJ795" s="2">
        <f t="shared" si="104"/>
        <v>0</v>
      </c>
      <c r="AK795" s="3" t="str">
        <f>IF(AJ795=0,"",
IF(SUM($AJ$718:AJ795)=1,AL795,
IF($AJ$838&gt;SUM($AJ$718:AJ795),_xlfn.CONCAT(", ",AL795),
IF($AJ$838=SUM($AJ$718:AJ795),_xlfn.CONCAT(" y ",AL795)))))</f>
        <v/>
      </c>
      <c r="AL795" s="214">
        <v>78</v>
      </c>
      <c r="AM795">
        <f t="shared" si="105"/>
        <v>0</v>
      </c>
      <c r="AN795">
        <f>IF(CNGE_2025_M1_Secc12_Sub1!$M107&lt;&gt;1,IF(COUNTA(K795,U795)=0,0,1),0)</f>
        <v>0</v>
      </c>
      <c r="AO795">
        <f t="shared" si="106"/>
        <v>0</v>
      </c>
      <c r="AP795">
        <f t="shared" si="107"/>
        <v>0</v>
      </c>
      <c r="AQ795">
        <f t="shared" si="108"/>
        <v>0</v>
      </c>
      <c r="AR795">
        <f t="shared" si="109"/>
        <v>0</v>
      </c>
      <c r="AS795">
        <f t="shared" si="110"/>
        <v>0</v>
      </c>
      <c r="AT795">
        <f t="shared" si="111"/>
        <v>0</v>
      </c>
    </row>
    <row r="796" spans="1:46" ht="15" customHeight="1">
      <c r="A796" s="238"/>
      <c r="B796" s="14"/>
      <c r="C796" s="229" t="s">
        <v>5125</v>
      </c>
      <c r="D796" s="469" t="str">
        <f>IF(CNGE_2025_M1_Secc12_Sub1!D108="","",CNGE_2025_M1_Secc12_Sub1!D108)</f>
        <v/>
      </c>
      <c r="E796" s="326"/>
      <c r="F796" s="326"/>
      <c r="G796" s="326"/>
      <c r="H796" s="326"/>
      <c r="I796" s="326"/>
      <c r="J796" s="327"/>
      <c r="K796" s="443"/>
      <c r="L796" s="352"/>
      <c r="M796" s="443"/>
      <c r="N796" s="352"/>
      <c r="O796" s="443"/>
      <c r="P796" s="352"/>
      <c r="Q796" s="443"/>
      <c r="R796" s="352"/>
      <c r="S796" s="443"/>
      <c r="T796" s="352"/>
      <c r="U796" s="443"/>
      <c r="V796" s="352"/>
      <c r="W796" s="443"/>
      <c r="X796" s="352"/>
      <c r="Y796" s="443"/>
      <c r="Z796" s="352"/>
      <c r="AA796" s="443"/>
      <c r="AB796" s="352"/>
      <c r="AC796" s="443"/>
      <c r="AD796" s="352"/>
      <c r="AG796">
        <f t="shared" si="101"/>
        <v>0</v>
      </c>
      <c r="AH796">
        <f t="shared" si="102"/>
        <v>0</v>
      </c>
      <c r="AI796" s="228">
        <f t="shared" si="103"/>
        <v>0</v>
      </c>
      <c r="AJ796" s="2">
        <f t="shared" si="104"/>
        <v>0</v>
      </c>
      <c r="AK796" s="3" t="str">
        <f>IF(AJ796=0,"",
IF(SUM($AJ$718:AJ796)=1,AL796,
IF($AJ$838&gt;SUM($AJ$718:AJ796),_xlfn.CONCAT(", ",AL796),
IF($AJ$838=SUM($AJ$718:AJ796),_xlfn.CONCAT(" y ",AL796)))))</f>
        <v/>
      </c>
      <c r="AL796" s="214">
        <v>79</v>
      </c>
      <c r="AM796">
        <f t="shared" si="105"/>
        <v>0</v>
      </c>
      <c r="AN796">
        <f>IF(CNGE_2025_M1_Secc12_Sub1!$M108&lt;&gt;1,IF(COUNTA(K796,U796)=0,0,1),0)</f>
        <v>0</v>
      </c>
      <c r="AO796">
        <f t="shared" si="106"/>
        <v>0</v>
      </c>
      <c r="AP796">
        <f t="shared" si="107"/>
        <v>0</v>
      </c>
      <c r="AQ796">
        <f t="shared" si="108"/>
        <v>0</v>
      </c>
      <c r="AR796">
        <f t="shared" si="109"/>
        <v>0</v>
      </c>
      <c r="AS796">
        <f t="shared" si="110"/>
        <v>0</v>
      </c>
      <c r="AT796">
        <f t="shared" si="111"/>
        <v>0</v>
      </c>
    </row>
    <row r="797" spans="1:46" ht="15" customHeight="1">
      <c r="A797" s="238"/>
      <c r="B797" s="14"/>
      <c r="C797" s="229" t="s">
        <v>5126</v>
      </c>
      <c r="D797" s="469" t="str">
        <f>IF(CNGE_2025_M1_Secc12_Sub1!D109="","",CNGE_2025_M1_Secc12_Sub1!D109)</f>
        <v/>
      </c>
      <c r="E797" s="326"/>
      <c r="F797" s="326"/>
      <c r="G797" s="326"/>
      <c r="H797" s="326"/>
      <c r="I797" s="326"/>
      <c r="J797" s="327"/>
      <c r="K797" s="443"/>
      <c r="L797" s="352"/>
      <c r="M797" s="443"/>
      <c r="N797" s="352"/>
      <c r="O797" s="443"/>
      <c r="P797" s="352"/>
      <c r="Q797" s="443"/>
      <c r="R797" s="352"/>
      <c r="S797" s="443"/>
      <c r="T797" s="352"/>
      <c r="U797" s="443"/>
      <c r="V797" s="352"/>
      <c r="W797" s="443"/>
      <c r="X797" s="352"/>
      <c r="Y797" s="443"/>
      <c r="Z797" s="352"/>
      <c r="AA797" s="443"/>
      <c r="AB797" s="352"/>
      <c r="AC797" s="443"/>
      <c r="AD797" s="352"/>
      <c r="AG797">
        <f t="shared" si="101"/>
        <v>0</v>
      </c>
      <c r="AH797">
        <f t="shared" si="102"/>
        <v>0</v>
      </c>
      <c r="AI797" s="228">
        <f t="shared" si="103"/>
        <v>0</v>
      </c>
      <c r="AJ797" s="2">
        <f t="shared" si="104"/>
        <v>0</v>
      </c>
      <c r="AK797" s="3" t="str">
        <f>IF(AJ797=0,"",
IF(SUM($AJ$718:AJ797)=1,AL797,
IF($AJ$838&gt;SUM($AJ$718:AJ797),_xlfn.CONCAT(", ",AL797),
IF($AJ$838=SUM($AJ$718:AJ797),_xlfn.CONCAT(" y ",AL797)))))</f>
        <v/>
      </c>
      <c r="AL797" s="214">
        <v>80</v>
      </c>
      <c r="AM797">
        <f t="shared" si="105"/>
        <v>0</v>
      </c>
      <c r="AN797">
        <f>IF(CNGE_2025_M1_Secc12_Sub1!$M109&lt;&gt;1,IF(COUNTA(K797,U797)=0,0,1),0)</f>
        <v>0</v>
      </c>
      <c r="AO797">
        <f t="shared" si="106"/>
        <v>0</v>
      </c>
      <c r="AP797">
        <f t="shared" si="107"/>
        <v>0</v>
      </c>
      <c r="AQ797">
        <f t="shared" si="108"/>
        <v>0</v>
      </c>
      <c r="AR797">
        <f t="shared" si="109"/>
        <v>0</v>
      </c>
      <c r="AS797">
        <f t="shared" si="110"/>
        <v>0</v>
      </c>
      <c r="AT797">
        <f t="shared" si="111"/>
        <v>0</v>
      </c>
    </row>
    <row r="798" spans="1:46" ht="15" customHeight="1">
      <c r="A798" s="238"/>
      <c r="B798" s="14"/>
      <c r="C798" s="229" t="s">
        <v>5127</v>
      </c>
      <c r="D798" s="469" t="str">
        <f>IF(CNGE_2025_M1_Secc12_Sub1!D110="","",CNGE_2025_M1_Secc12_Sub1!D110)</f>
        <v/>
      </c>
      <c r="E798" s="326"/>
      <c r="F798" s="326"/>
      <c r="G798" s="326"/>
      <c r="H798" s="326"/>
      <c r="I798" s="326"/>
      <c r="J798" s="327"/>
      <c r="K798" s="443"/>
      <c r="L798" s="352"/>
      <c r="M798" s="443"/>
      <c r="N798" s="352"/>
      <c r="O798" s="443"/>
      <c r="P798" s="352"/>
      <c r="Q798" s="443"/>
      <c r="R798" s="352"/>
      <c r="S798" s="443"/>
      <c r="T798" s="352"/>
      <c r="U798" s="443"/>
      <c r="V798" s="352"/>
      <c r="W798" s="443"/>
      <c r="X798" s="352"/>
      <c r="Y798" s="443"/>
      <c r="Z798" s="352"/>
      <c r="AA798" s="443"/>
      <c r="AB798" s="352"/>
      <c r="AC798" s="443"/>
      <c r="AD798" s="352"/>
      <c r="AG798">
        <f t="shared" si="101"/>
        <v>0</v>
      </c>
      <c r="AH798">
        <f t="shared" si="102"/>
        <v>0</v>
      </c>
      <c r="AI798" s="228">
        <f t="shared" si="103"/>
        <v>0</v>
      </c>
      <c r="AJ798" s="2">
        <f t="shared" si="104"/>
        <v>0</v>
      </c>
      <c r="AK798" s="3" t="str">
        <f>IF(AJ798=0,"",
IF(SUM($AJ$718:AJ798)=1,AL798,
IF($AJ$838&gt;SUM($AJ$718:AJ798),_xlfn.CONCAT(", ",AL798),
IF($AJ$838=SUM($AJ$718:AJ798),_xlfn.CONCAT(" y ",AL798)))))</f>
        <v/>
      </c>
      <c r="AL798" s="214">
        <v>81</v>
      </c>
      <c r="AM798">
        <f t="shared" si="105"/>
        <v>0</v>
      </c>
      <c r="AN798">
        <f>IF(CNGE_2025_M1_Secc12_Sub1!$M110&lt;&gt;1,IF(COUNTA(K798,U798)=0,0,1),0)</f>
        <v>0</v>
      </c>
      <c r="AO798">
        <f t="shared" si="106"/>
        <v>0</v>
      </c>
      <c r="AP798">
        <f t="shared" si="107"/>
        <v>0</v>
      </c>
      <c r="AQ798">
        <f t="shared" si="108"/>
        <v>0</v>
      </c>
      <c r="AR798">
        <f t="shared" si="109"/>
        <v>0</v>
      </c>
      <c r="AS798">
        <f t="shared" si="110"/>
        <v>0</v>
      </c>
      <c r="AT798">
        <f t="shared" si="111"/>
        <v>0</v>
      </c>
    </row>
    <row r="799" spans="1:46" ht="15" customHeight="1">
      <c r="A799" s="238"/>
      <c r="B799" s="14"/>
      <c r="C799" s="229" t="s">
        <v>5128</v>
      </c>
      <c r="D799" s="469" t="str">
        <f>IF(CNGE_2025_M1_Secc12_Sub1!D111="","",CNGE_2025_M1_Secc12_Sub1!D111)</f>
        <v/>
      </c>
      <c r="E799" s="326"/>
      <c r="F799" s="326"/>
      <c r="G799" s="326"/>
      <c r="H799" s="326"/>
      <c r="I799" s="326"/>
      <c r="J799" s="327"/>
      <c r="K799" s="443"/>
      <c r="L799" s="352"/>
      <c r="M799" s="443"/>
      <c r="N799" s="352"/>
      <c r="O799" s="443"/>
      <c r="P799" s="352"/>
      <c r="Q799" s="443"/>
      <c r="R799" s="352"/>
      <c r="S799" s="443"/>
      <c r="T799" s="352"/>
      <c r="U799" s="443"/>
      <c r="V799" s="352"/>
      <c r="W799" s="443"/>
      <c r="X799" s="352"/>
      <c r="Y799" s="443"/>
      <c r="Z799" s="352"/>
      <c r="AA799" s="443"/>
      <c r="AB799" s="352"/>
      <c r="AC799" s="443"/>
      <c r="AD799" s="352"/>
      <c r="AG799">
        <f t="shared" si="101"/>
        <v>0</v>
      </c>
      <c r="AH799">
        <f t="shared" si="102"/>
        <v>0</v>
      </c>
      <c r="AI799" s="228">
        <f t="shared" si="103"/>
        <v>0</v>
      </c>
      <c r="AJ799" s="2">
        <f t="shared" si="104"/>
        <v>0</v>
      </c>
      <c r="AK799" s="3" t="str">
        <f>IF(AJ799=0,"",
IF(SUM($AJ$718:AJ799)=1,AL799,
IF($AJ$838&gt;SUM($AJ$718:AJ799),_xlfn.CONCAT(", ",AL799),
IF($AJ$838=SUM($AJ$718:AJ799),_xlfn.CONCAT(" y ",AL799)))))</f>
        <v/>
      </c>
      <c r="AL799" s="214">
        <v>82</v>
      </c>
      <c r="AM799">
        <f t="shared" si="105"/>
        <v>0</v>
      </c>
      <c r="AN799">
        <f>IF(CNGE_2025_M1_Secc12_Sub1!$M111&lt;&gt;1,IF(COUNTA(K799,U799)=0,0,1),0)</f>
        <v>0</v>
      </c>
      <c r="AO799">
        <f t="shared" si="106"/>
        <v>0</v>
      </c>
      <c r="AP799">
        <f t="shared" si="107"/>
        <v>0</v>
      </c>
      <c r="AQ799">
        <f t="shared" si="108"/>
        <v>0</v>
      </c>
      <c r="AR799">
        <f t="shared" si="109"/>
        <v>0</v>
      </c>
      <c r="AS799">
        <f t="shared" si="110"/>
        <v>0</v>
      </c>
      <c r="AT799">
        <f t="shared" si="111"/>
        <v>0</v>
      </c>
    </row>
    <row r="800" spans="1:46" ht="15" customHeight="1">
      <c r="A800" s="238"/>
      <c r="B800" s="14"/>
      <c r="C800" s="229" t="s">
        <v>5129</v>
      </c>
      <c r="D800" s="469" t="str">
        <f>IF(CNGE_2025_M1_Secc12_Sub1!D112="","",CNGE_2025_M1_Secc12_Sub1!D112)</f>
        <v/>
      </c>
      <c r="E800" s="326"/>
      <c r="F800" s="326"/>
      <c r="G800" s="326"/>
      <c r="H800" s="326"/>
      <c r="I800" s="326"/>
      <c r="J800" s="327"/>
      <c r="K800" s="443"/>
      <c r="L800" s="352"/>
      <c r="M800" s="443"/>
      <c r="N800" s="352"/>
      <c r="O800" s="443"/>
      <c r="P800" s="352"/>
      <c r="Q800" s="443"/>
      <c r="R800" s="352"/>
      <c r="S800" s="443"/>
      <c r="T800" s="352"/>
      <c r="U800" s="443"/>
      <c r="V800" s="352"/>
      <c r="W800" s="443"/>
      <c r="X800" s="352"/>
      <c r="Y800" s="443"/>
      <c r="Z800" s="352"/>
      <c r="AA800" s="443"/>
      <c r="AB800" s="352"/>
      <c r="AC800" s="443"/>
      <c r="AD800" s="352"/>
      <c r="AG800">
        <f t="shared" si="101"/>
        <v>0</v>
      </c>
      <c r="AH800">
        <f t="shared" si="102"/>
        <v>0</v>
      </c>
      <c r="AI800" s="228">
        <f t="shared" si="103"/>
        <v>0</v>
      </c>
      <c r="AJ800" s="2">
        <f t="shared" si="104"/>
        <v>0</v>
      </c>
      <c r="AK800" s="3" t="str">
        <f>IF(AJ800=0,"",
IF(SUM($AJ$718:AJ800)=1,AL800,
IF($AJ$838&gt;SUM($AJ$718:AJ800),_xlfn.CONCAT(", ",AL800),
IF($AJ$838=SUM($AJ$718:AJ800),_xlfn.CONCAT(" y ",AL800)))))</f>
        <v/>
      </c>
      <c r="AL800" s="214">
        <v>83</v>
      </c>
      <c r="AM800">
        <f t="shared" si="105"/>
        <v>0</v>
      </c>
      <c r="AN800">
        <f>IF(CNGE_2025_M1_Secc12_Sub1!$M112&lt;&gt;1,IF(COUNTA(K800,U800)=0,0,1),0)</f>
        <v>0</v>
      </c>
      <c r="AO800">
        <f t="shared" si="106"/>
        <v>0</v>
      </c>
      <c r="AP800">
        <f t="shared" si="107"/>
        <v>0</v>
      </c>
      <c r="AQ800">
        <f t="shared" si="108"/>
        <v>0</v>
      </c>
      <c r="AR800">
        <f t="shared" si="109"/>
        <v>0</v>
      </c>
      <c r="AS800">
        <f t="shared" si="110"/>
        <v>0</v>
      </c>
      <c r="AT800">
        <f t="shared" si="111"/>
        <v>0</v>
      </c>
    </row>
    <row r="801" spans="1:46" ht="15" customHeight="1">
      <c r="A801" s="238"/>
      <c r="B801" s="14"/>
      <c r="C801" s="229" t="s">
        <v>5130</v>
      </c>
      <c r="D801" s="469" t="str">
        <f>IF(CNGE_2025_M1_Secc12_Sub1!D113="","",CNGE_2025_M1_Secc12_Sub1!D113)</f>
        <v/>
      </c>
      <c r="E801" s="326"/>
      <c r="F801" s="326"/>
      <c r="G801" s="326"/>
      <c r="H801" s="326"/>
      <c r="I801" s="326"/>
      <c r="J801" s="327"/>
      <c r="K801" s="443"/>
      <c r="L801" s="352"/>
      <c r="M801" s="443"/>
      <c r="N801" s="352"/>
      <c r="O801" s="443"/>
      <c r="P801" s="352"/>
      <c r="Q801" s="443"/>
      <c r="R801" s="352"/>
      <c r="S801" s="443"/>
      <c r="T801" s="352"/>
      <c r="U801" s="443"/>
      <c r="V801" s="352"/>
      <c r="W801" s="443"/>
      <c r="X801" s="352"/>
      <c r="Y801" s="443"/>
      <c r="Z801" s="352"/>
      <c r="AA801" s="443"/>
      <c r="AB801" s="352"/>
      <c r="AC801" s="443"/>
      <c r="AD801" s="352"/>
      <c r="AG801">
        <f t="shared" si="101"/>
        <v>0</v>
      </c>
      <c r="AH801">
        <f t="shared" si="102"/>
        <v>0</v>
      </c>
      <c r="AI801" s="228">
        <f t="shared" si="103"/>
        <v>0</v>
      </c>
      <c r="AJ801" s="2">
        <f t="shared" si="104"/>
        <v>0</v>
      </c>
      <c r="AK801" s="3" t="str">
        <f>IF(AJ801=0,"",
IF(SUM($AJ$718:AJ801)=1,AL801,
IF($AJ$838&gt;SUM($AJ$718:AJ801),_xlfn.CONCAT(", ",AL801),
IF($AJ$838=SUM($AJ$718:AJ801),_xlfn.CONCAT(" y ",AL801)))))</f>
        <v/>
      </c>
      <c r="AL801" s="214">
        <v>84</v>
      </c>
      <c r="AM801">
        <f t="shared" si="105"/>
        <v>0</v>
      </c>
      <c r="AN801">
        <f>IF(CNGE_2025_M1_Secc12_Sub1!$M113&lt;&gt;1,IF(COUNTA(K801,U801)=0,0,1),0)</f>
        <v>0</v>
      </c>
      <c r="AO801">
        <f t="shared" si="106"/>
        <v>0</v>
      </c>
      <c r="AP801">
        <f t="shared" si="107"/>
        <v>0</v>
      </c>
      <c r="AQ801">
        <f t="shared" si="108"/>
        <v>0</v>
      </c>
      <c r="AR801">
        <f t="shared" si="109"/>
        <v>0</v>
      </c>
      <c r="AS801">
        <f t="shared" si="110"/>
        <v>0</v>
      </c>
      <c r="AT801">
        <f t="shared" si="111"/>
        <v>0</v>
      </c>
    </row>
    <row r="802" spans="1:46" ht="15" customHeight="1">
      <c r="A802" s="238"/>
      <c r="B802" s="14"/>
      <c r="C802" s="229" t="s">
        <v>5131</v>
      </c>
      <c r="D802" s="469" t="str">
        <f>IF(CNGE_2025_M1_Secc12_Sub1!D114="","",CNGE_2025_M1_Secc12_Sub1!D114)</f>
        <v/>
      </c>
      <c r="E802" s="326"/>
      <c r="F802" s="326"/>
      <c r="G802" s="326"/>
      <c r="H802" s="326"/>
      <c r="I802" s="326"/>
      <c r="J802" s="327"/>
      <c r="K802" s="443"/>
      <c r="L802" s="352"/>
      <c r="M802" s="443"/>
      <c r="N802" s="352"/>
      <c r="O802" s="443"/>
      <c r="P802" s="352"/>
      <c r="Q802" s="443"/>
      <c r="R802" s="352"/>
      <c r="S802" s="443"/>
      <c r="T802" s="352"/>
      <c r="U802" s="443"/>
      <c r="V802" s="352"/>
      <c r="W802" s="443"/>
      <c r="X802" s="352"/>
      <c r="Y802" s="443"/>
      <c r="Z802" s="352"/>
      <c r="AA802" s="443"/>
      <c r="AB802" s="352"/>
      <c r="AC802" s="443"/>
      <c r="AD802" s="352"/>
      <c r="AG802">
        <f t="shared" si="101"/>
        <v>0</v>
      </c>
      <c r="AH802">
        <f t="shared" si="102"/>
        <v>0</v>
      </c>
      <c r="AI802" s="228">
        <f t="shared" si="103"/>
        <v>0</v>
      </c>
      <c r="AJ802" s="2">
        <f t="shared" si="104"/>
        <v>0</v>
      </c>
      <c r="AK802" s="3" t="str">
        <f>IF(AJ802=0,"",
IF(SUM($AJ$718:AJ802)=1,AL802,
IF($AJ$838&gt;SUM($AJ$718:AJ802),_xlfn.CONCAT(", ",AL802),
IF($AJ$838=SUM($AJ$718:AJ802),_xlfn.CONCAT(" y ",AL802)))))</f>
        <v/>
      </c>
      <c r="AL802" s="214">
        <v>85</v>
      </c>
      <c r="AM802">
        <f t="shared" si="105"/>
        <v>0</v>
      </c>
      <c r="AN802">
        <f>IF(CNGE_2025_M1_Secc12_Sub1!$M114&lt;&gt;1,IF(COUNTA(K802,U802)=0,0,1),0)</f>
        <v>0</v>
      </c>
      <c r="AO802">
        <f t="shared" si="106"/>
        <v>0</v>
      </c>
      <c r="AP802">
        <f t="shared" si="107"/>
        <v>0</v>
      </c>
      <c r="AQ802">
        <f t="shared" si="108"/>
        <v>0</v>
      </c>
      <c r="AR802">
        <f t="shared" si="109"/>
        <v>0</v>
      </c>
      <c r="AS802">
        <f t="shared" si="110"/>
        <v>0</v>
      </c>
      <c r="AT802">
        <f t="shared" si="111"/>
        <v>0</v>
      </c>
    </row>
    <row r="803" spans="1:46" ht="15" customHeight="1">
      <c r="A803" s="238"/>
      <c r="B803" s="14"/>
      <c r="C803" s="229" t="s">
        <v>5132</v>
      </c>
      <c r="D803" s="469" t="str">
        <f>IF(CNGE_2025_M1_Secc12_Sub1!D115="","",CNGE_2025_M1_Secc12_Sub1!D115)</f>
        <v/>
      </c>
      <c r="E803" s="326"/>
      <c r="F803" s="326"/>
      <c r="G803" s="326"/>
      <c r="H803" s="326"/>
      <c r="I803" s="326"/>
      <c r="J803" s="327"/>
      <c r="K803" s="443"/>
      <c r="L803" s="352"/>
      <c r="M803" s="443"/>
      <c r="N803" s="352"/>
      <c r="O803" s="443"/>
      <c r="P803" s="352"/>
      <c r="Q803" s="443"/>
      <c r="R803" s="352"/>
      <c r="S803" s="443"/>
      <c r="T803" s="352"/>
      <c r="U803" s="443"/>
      <c r="V803" s="352"/>
      <c r="W803" s="443"/>
      <c r="X803" s="352"/>
      <c r="Y803" s="443"/>
      <c r="Z803" s="352"/>
      <c r="AA803" s="443"/>
      <c r="AB803" s="352"/>
      <c r="AC803" s="443"/>
      <c r="AD803" s="352"/>
      <c r="AG803">
        <f t="shared" si="101"/>
        <v>0</v>
      </c>
      <c r="AH803">
        <f t="shared" si="102"/>
        <v>0</v>
      </c>
      <c r="AI803" s="228">
        <f t="shared" si="103"/>
        <v>0</v>
      </c>
      <c r="AJ803" s="2">
        <f t="shared" si="104"/>
        <v>0</v>
      </c>
      <c r="AK803" s="3" t="str">
        <f>IF(AJ803=0,"",
IF(SUM($AJ$718:AJ803)=1,AL803,
IF($AJ$838&gt;SUM($AJ$718:AJ803),_xlfn.CONCAT(", ",AL803),
IF($AJ$838=SUM($AJ$718:AJ803),_xlfn.CONCAT(" y ",AL803)))))</f>
        <v/>
      </c>
      <c r="AL803" s="214">
        <v>86</v>
      </c>
      <c r="AM803">
        <f t="shared" si="105"/>
        <v>0</v>
      </c>
      <c r="AN803">
        <f>IF(CNGE_2025_M1_Secc12_Sub1!$M115&lt;&gt;1,IF(COUNTA(K803,U803)=0,0,1),0)</f>
        <v>0</v>
      </c>
      <c r="AO803">
        <f t="shared" si="106"/>
        <v>0</v>
      </c>
      <c r="AP803">
        <f t="shared" si="107"/>
        <v>0</v>
      </c>
      <c r="AQ803">
        <f t="shared" si="108"/>
        <v>0</v>
      </c>
      <c r="AR803">
        <f t="shared" si="109"/>
        <v>0</v>
      </c>
      <c r="AS803">
        <f t="shared" si="110"/>
        <v>0</v>
      </c>
      <c r="AT803">
        <f t="shared" si="111"/>
        <v>0</v>
      </c>
    </row>
    <row r="804" spans="1:46" ht="15" customHeight="1">
      <c r="A804" s="238"/>
      <c r="B804" s="14"/>
      <c r="C804" s="229" t="s">
        <v>5133</v>
      </c>
      <c r="D804" s="469" t="str">
        <f>IF(CNGE_2025_M1_Secc12_Sub1!D116="","",CNGE_2025_M1_Secc12_Sub1!D116)</f>
        <v/>
      </c>
      <c r="E804" s="326"/>
      <c r="F804" s="326"/>
      <c r="G804" s="326"/>
      <c r="H804" s="326"/>
      <c r="I804" s="326"/>
      <c r="J804" s="327"/>
      <c r="K804" s="443"/>
      <c r="L804" s="352"/>
      <c r="M804" s="443"/>
      <c r="N804" s="352"/>
      <c r="O804" s="443"/>
      <c r="P804" s="352"/>
      <c r="Q804" s="443"/>
      <c r="R804" s="352"/>
      <c r="S804" s="443"/>
      <c r="T804" s="352"/>
      <c r="U804" s="443"/>
      <c r="V804" s="352"/>
      <c r="W804" s="443"/>
      <c r="X804" s="352"/>
      <c r="Y804" s="443"/>
      <c r="Z804" s="352"/>
      <c r="AA804" s="443"/>
      <c r="AB804" s="352"/>
      <c r="AC804" s="443"/>
      <c r="AD804" s="352"/>
      <c r="AG804">
        <f t="shared" si="101"/>
        <v>0</v>
      </c>
      <c r="AH804">
        <f t="shared" si="102"/>
        <v>0</v>
      </c>
      <c r="AI804" s="228">
        <f t="shared" si="103"/>
        <v>0</v>
      </c>
      <c r="AJ804" s="2">
        <f t="shared" si="104"/>
        <v>0</v>
      </c>
      <c r="AK804" s="3" t="str">
        <f>IF(AJ804=0,"",
IF(SUM($AJ$718:AJ804)=1,AL804,
IF($AJ$838&gt;SUM($AJ$718:AJ804),_xlfn.CONCAT(", ",AL804),
IF($AJ$838=SUM($AJ$718:AJ804),_xlfn.CONCAT(" y ",AL804)))))</f>
        <v/>
      </c>
      <c r="AL804" s="214">
        <v>87</v>
      </c>
      <c r="AM804">
        <f t="shared" si="105"/>
        <v>0</v>
      </c>
      <c r="AN804">
        <f>IF(CNGE_2025_M1_Secc12_Sub1!$M116&lt;&gt;1,IF(COUNTA(K804,U804)=0,0,1),0)</f>
        <v>0</v>
      </c>
      <c r="AO804">
        <f t="shared" si="106"/>
        <v>0</v>
      </c>
      <c r="AP804">
        <f t="shared" si="107"/>
        <v>0</v>
      </c>
      <c r="AQ804">
        <f t="shared" si="108"/>
        <v>0</v>
      </c>
      <c r="AR804">
        <f t="shared" si="109"/>
        <v>0</v>
      </c>
      <c r="AS804">
        <f t="shared" si="110"/>
        <v>0</v>
      </c>
      <c r="AT804">
        <f t="shared" si="111"/>
        <v>0</v>
      </c>
    </row>
    <row r="805" spans="1:46" ht="15" customHeight="1">
      <c r="A805" s="238"/>
      <c r="B805" s="14"/>
      <c r="C805" s="229" t="s">
        <v>5134</v>
      </c>
      <c r="D805" s="469" t="str">
        <f>IF(CNGE_2025_M1_Secc12_Sub1!D117="","",CNGE_2025_M1_Secc12_Sub1!D117)</f>
        <v/>
      </c>
      <c r="E805" s="326"/>
      <c r="F805" s="326"/>
      <c r="G805" s="326"/>
      <c r="H805" s="326"/>
      <c r="I805" s="326"/>
      <c r="J805" s="327"/>
      <c r="K805" s="443"/>
      <c r="L805" s="352"/>
      <c r="M805" s="443"/>
      <c r="N805" s="352"/>
      <c r="O805" s="443"/>
      <c r="P805" s="352"/>
      <c r="Q805" s="443"/>
      <c r="R805" s="352"/>
      <c r="S805" s="443"/>
      <c r="T805" s="352"/>
      <c r="U805" s="443"/>
      <c r="V805" s="352"/>
      <c r="W805" s="443"/>
      <c r="X805" s="352"/>
      <c r="Y805" s="443"/>
      <c r="Z805" s="352"/>
      <c r="AA805" s="443"/>
      <c r="AB805" s="352"/>
      <c r="AC805" s="443"/>
      <c r="AD805" s="352"/>
      <c r="AG805">
        <f t="shared" si="101"/>
        <v>0</v>
      </c>
      <c r="AH805">
        <f t="shared" si="102"/>
        <v>0</v>
      </c>
      <c r="AI805" s="228">
        <f t="shared" si="103"/>
        <v>0</v>
      </c>
      <c r="AJ805" s="2">
        <f t="shared" si="104"/>
        <v>0</v>
      </c>
      <c r="AK805" s="3" t="str">
        <f>IF(AJ805=0,"",
IF(SUM($AJ$718:AJ805)=1,AL805,
IF($AJ$838&gt;SUM($AJ$718:AJ805),_xlfn.CONCAT(", ",AL805),
IF($AJ$838=SUM($AJ$718:AJ805),_xlfn.CONCAT(" y ",AL805)))))</f>
        <v/>
      </c>
      <c r="AL805" s="214">
        <v>88</v>
      </c>
      <c r="AM805">
        <f t="shared" si="105"/>
        <v>0</v>
      </c>
      <c r="AN805">
        <f>IF(CNGE_2025_M1_Secc12_Sub1!$M117&lt;&gt;1,IF(COUNTA(K805,U805)=0,0,1),0)</f>
        <v>0</v>
      </c>
      <c r="AO805">
        <f t="shared" si="106"/>
        <v>0</v>
      </c>
      <c r="AP805">
        <f t="shared" si="107"/>
        <v>0</v>
      </c>
      <c r="AQ805">
        <f t="shared" si="108"/>
        <v>0</v>
      </c>
      <c r="AR805">
        <f t="shared" si="109"/>
        <v>0</v>
      </c>
      <c r="AS805">
        <f t="shared" si="110"/>
        <v>0</v>
      </c>
      <c r="AT805">
        <f t="shared" si="111"/>
        <v>0</v>
      </c>
    </row>
    <row r="806" spans="1:46" ht="15" customHeight="1">
      <c r="A806" s="238"/>
      <c r="B806" s="14"/>
      <c r="C806" s="229" t="s">
        <v>5135</v>
      </c>
      <c r="D806" s="469" t="str">
        <f>IF(CNGE_2025_M1_Secc12_Sub1!D118="","",CNGE_2025_M1_Secc12_Sub1!D118)</f>
        <v/>
      </c>
      <c r="E806" s="326"/>
      <c r="F806" s="326"/>
      <c r="G806" s="326"/>
      <c r="H806" s="326"/>
      <c r="I806" s="326"/>
      <c r="J806" s="327"/>
      <c r="K806" s="443"/>
      <c r="L806" s="352"/>
      <c r="M806" s="443"/>
      <c r="N806" s="352"/>
      <c r="O806" s="443"/>
      <c r="P806" s="352"/>
      <c r="Q806" s="443"/>
      <c r="R806" s="352"/>
      <c r="S806" s="443"/>
      <c r="T806" s="352"/>
      <c r="U806" s="443"/>
      <c r="V806" s="352"/>
      <c r="W806" s="443"/>
      <c r="X806" s="352"/>
      <c r="Y806" s="443"/>
      <c r="Z806" s="352"/>
      <c r="AA806" s="443"/>
      <c r="AB806" s="352"/>
      <c r="AC806" s="443"/>
      <c r="AD806" s="352"/>
      <c r="AG806">
        <f t="shared" si="101"/>
        <v>0</v>
      </c>
      <c r="AH806">
        <f t="shared" si="102"/>
        <v>0</v>
      </c>
      <c r="AI806" s="228">
        <f t="shared" si="103"/>
        <v>0</v>
      </c>
      <c r="AJ806" s="2">
        <f t="shared" si="104"/>
        <v>0</v>
      </c>
      <c r="AK806" s="3" t="str">
        <f>IF(AJ806=0,"",
IF(SUM($AJ$718:AJ806)=1,AL806,
IF($AJ$838&gt;SUM($AJ$718:AJ806),_xlfn.CONCAT(", ",AL806),
IF($AJ$838=SUM($AJ$718:AJ806),_xlfn.CONCAT(" y ",AL806)))))</f>
        <v/>
      </c>
      <c r="AL806" s="214">
        <v>89</v>
      </c>
      <c r="AM806">
        <f t="shared" si="105"/>
        <v>0</v>
      </c>
      <c r="AN806">
        <f>IF(CNGE_2025_M1_Secc12_Sub1!$M118&lt;&gt;1,IF(COUNTA(K806,U806)=0,0,1),0)</f>
        <v>0</v>
      </c>
      <c r="AO806">
        <f t="shared" si="106"/>
        <v>0</v>
      </c>
      <c r="AP806">
        <f t="shared" si="107"/>
        <v>0</v>
      </c>
      <c r="AQ806">
        <f t="shared" si="108"/>
        <v>0</v>
      </c>
      <c r="AR806">
        <f t="shared" si="109"/>
        <v>0</v>
      </c>
      <c r="AS806">
        <f t="shared" si="110"/>
        <v>0</v>
      </c>
      <c r="AT806">
        <f t="shared" si="111"/>
        <v>0</v>
      </c>
    </row>
    <row r="807" spans="1:46" ht="15" customHeight="1">
      <c r="A807" s="238"/>
      <c r="B807" s="14"/>
      <c r="C807" s="229" t="s">
        <v>5136</v>
      </c>
      <c r="D807" s="469" t="str">
        <f>IF(CNGE_2025_M1_Secc12_Sub1!D119="","",CNGE_2025_M1_Secc12_Sub1!D119)</f>
        <v/>
      </c>
      <c r="E807" s="326"/>
      <c r="F807" s="326"/>
      <c r="G807" s="326"/>
      <c r="H807" s="326"/>
      <c r="I807" s="326"/>
      <c r="J807" s="327"/>
      <c r="K807" s="443"/>
      <c r="L807" s="352"/>
      <c r="M807" s="443"/>
      <c r="N807" s="352"/>
      <c r="O807" s="443"/>
      <c r="P807" s="352"/>
      <c r="Q807" s="443"/>
      <c r="R807" s="352"/>
      <c r="S807" s="443"/>
      <c r="T807" s="352"/>
      <c r="U807" s="443"/>
      <c r="V807" s="352"/>
      <c r="W807" s="443"/>
      <c r="X807" s="352"/>
      <c r="Y807" s="443"/>
      <c r="Z807" s="352"/>
      <c r="AA807" s="443"/>
      <c r="AB807" s="352"/>
      <c r="AC807" s="443"/>
      <c r="AD807" s="352"/>
      <c r="AG807">
        <f t="shared" si="101"/>
        <v>0</v>
      </c>
      <c r="AH807">
        <f t="shared" si="102"/>
        <v>0</v>
      </c>
      <c r="AI807" s="228">
        <f t="shared" si="103"/>
        <v>0</v>
      </c>
      <c r="AJ807" s="2">
        <f t="shared" si="104"/>
        <v>0</v>
      </c>
      <c r="AK807" s="3" t="str">
        <f>IF(AJ807=0,"",
IF(SUM($AJ$718:AJ807)=1,AL807,
IF($AJ$838&gt;SUM($AJ$718:AJ807),_xlfn.CONCAT(", ",AL807),
IF($AJ$838=SUM($AJ$718:AJ807),_xlfn.CONCAT(" y ",AL807)))))</f>
        <v/>
      </c>
      <c r="AL807" s="214">
        <v>90</v>
      </c>
      <c r="AM807">
        <f t="shared" si="105"/>
        <v>0</v>
      </c>
      <c r="AN807">
        <f>IF(CNGE_2025_M1_Secc12_Sub1!$M119&lt;&gt;1,IF(COUNTA(K807,U807)=0,0,1),0)</f>
        <v>0</v>
      </c>
      <c r="AO807">
        <f t="shared" si="106"/>
        <v>0</v>
      </c>
      <c r="AP807">
        <f t="shared" si="107"/>
        <v>0</v>
      </c>
      <c r="AQ807">
        <f t="shared" si="108"/>
        <v>0</v>
      </c>
      <c r="AR807">
        <f t="shared" si="109"/>
        <v>0</v>
      </c>
      <c r="AS807">
        <f t="shared" si="110"/>
        <v>0</v>
      </c>
      <c r="AT807">
        <f t="shared" si="111"/>
        <v>0</v>
      </c>
    </row>
    <row r="808" spans="1:46" ht="15" customHeight="1">
      <c r="A808" s="238"/>
      <c r="B808" s="14"/>
      <c r="C808" s="229" t="s">
        <v>5137</v>
      </c>
      <c r="D808" s="469" t="str">
        <f>IF(CNGE_2025_M1_Secc12_Sub1!D120="","",CNGE_2025_M1_Secc12_Sub1!D120)</f>
        <v/>
      </c>
      <c r="E808" s="326"/>
      <c r="F808" s="326"/>
      <c r="G808" s="326"/>
      <c r="H808" s="326"/>
      <c r="I808" s="326"/>
      <c r="J808" s="327"/>
      <c r="K808" s="443"/>
      <c r="L808" s="352"/>
      <c r="M808" s="443"/>
      <c r="N808" s="352"/>
      <c r="O808" s="443"/>
      <c r="P808" s="352"/>
      <c r="Q808" s="443"/>
      <c r="R808" s="352"/>
      <c r="S808" s="443"/>
      <c r="T808" s="352"/>
      <c r="U808" s="443"/>
      <c r="V808" s="352"/>
      <c r="W808" s="443"/>
      <c r="X808" s="352"/>
      <c r="Y808" s="443"/>
      <c r="Z808" s="352"/>
      <c r="AA808" s="443"/>
      <c r="AB808" s="352"/>
      <c r="AC808" s="443"/>
      <c r="AD808" s="352"/>
      <c r="AG808">
        <f t="shared" si="101"/>
        <v>0</v>
      </c>
      <c r="AH808">
        <f t="shared" si="102"/>
        <v>0</v>
      </c>
      <c r="AI808" s="228">
        <f t="shared" si="103"/>
        <v>0</v>
      </c>
      <c r="AJ808" s="2">
        <f t="shared" si="104"/>
        <v>0</v>
      </c>
      <c r="AK808" s="3" t="str">
        <f>IF(AJ808=0,"",
IF(SUM($AJ$718:AJ808)=1,AL808,
IF($AJ$838&gt;SUM($AJ$718:AJ808),_xlfn.CONCAT(", ",AL808),
IF($AJ$838=SUM($AJ$718:AJ808),_xlfn.CONCAT(" y ",AL808)))))</f>
        <v/>
      </c>
      <c r="AL808" s="214">
        <v>91</v>
      </c>
      <c r="AM808">
        <f t="shared" si="105"/>
        <v>0</v>
      </c>
      <c r="AN808">
        <f>IF(CNGE_2025_M1_Secc12_Sub1!$M120&lt;&gt;1,IF(COUNTA(K808,U808)=0,0,1),0)</f>
        <v>0</v>
      </c>
      <c r="AO808">
        <f t="shared" si="106"/>
        <v>0</v>
      </c>
      <c r="AP808">
        <f t="shared" si="107"/>
        <v>0</v>
      </c>
      <c r="AQ808">
        <f t="shared" si="108"/>
        <v>0</v>
      </c>
      <c r="AR808">
        <f t="shared" si="109"/>
        <v>0</v>
      </c>
      <c r="AS808">
        <f t="shared" si="110"/>
        <v>0</v>
      </c>
      <c r="AT808">
        <f t="shared" si="111"/>
        <v>0</v>
      </c>
    </row>
    <row r="809" spans="1:46" ht="15" customHeight="1">
      <c r="A809" s="238"/>
      <c r="B809" s="14"/>
      <c r="C809" s="229" t="s">
        <v>5138</v>
      </c>
      <c r="D809" s="469" t="str">
        <f>IF(CNGE_2025_M1_Secc12_Sub1!D121="","",CNGE_2025_M1_Secc12_Sub1!D121)</f>
        <v/>
      </c>
      <c r="E809" s="326"/>
      <c r="F809" s="326"/>
      <c r="G809" s="326"/>
      <c r="H809" s="326"/>
      <c r="I809" s="326"/>
      <c r="J809" s="327"/>
      <c r="K809" s="443"/>
      <c r="L809" s="352"/>
      <c r="M809" s="443"/>
      <c r="N809" s="352"/>
      <c r="O809" s="443"/>
      <c r="P809" s="352"/>
      <c r="Q809" s="443"/>
      <c r="R809" s="352"/>
      <c r="S809" s="443"/>
      <c r="T809" s="352"/>
      <c r="U809" s="443"/>
      <c r="V809" s="352"/>
      <c r="W809" s="443"/>
      <c r="X809" s="352"/>
      <c r="Y809" s="443"/>
      <c r="Z809" s="352"/>
      <c r="AA809" s="443"/>
      <c r="AB809" s="352"/>
      <c r="AC809" s="443"/>
      <c r="AD809" s="352"/>
      <c r="AG809">
        <f t="shared" si="101"/>
        <v>0</v>
      </c>
      <c r="AH809">
        <f t="shared" si="102"/>
        <v>0</v>
      </c>
      <c r="AI809" s="228">
        <f t="shared" si="103"/>
        <v>0</v>
      </c>
      <c r="AJ809" s="2">
        <f t="shared" si="104"/>
        <v>0</v>
      </c>
      <c r="AK809" s="3" t="str">
        <f>IF(AJ809=0,"",
IF(SUM($AJ$718:AJ809)=1,AL809,
IF($AJ$838&gt;SUM($AJ$718:AJ809),_xlfn.CONCAT(", ",AL809),
IF($AJ$838=SUM($AJ$718:AJ809),_xlfn.CONCAT(" y ",AL809)))))</f>
        <v/>
      </c>
      <c r="AL809" s="214">
        <v>92</v>
      </c>
      <c r="AM809">
        <f t="shared" si="105"/>
        <v>0</v>
      </c>
      <c r="AN809">
        <f>IF(CNGE_2025_M1_Secc12_Sub1!$M121&lt;&gt;1,IF(COUNTA(K809,U809)=0,0,1),0)</f>
        <v>0</v>
      </c>
      <c r="AO809">
        <f t="shared" si="106"/>
        <v>0</v>
      </c>
      <c r="AP809">
        <f t="shared" si="107"/>
        <v>0</v>
      </c>
      <c r="AQ809">
        <f t="shared" si="108"/>
        <v>0</v>
      </c>
      <c r="AR809">
        <f t="shared" si="109"/>
        <v>0</v>
      </c>
      <c r="AS809">
        <f t="shared" si="110"/>
        <v>0</v>
      </c>
      <c r="AT809">
        <f t="shared" si="111"/>
        <v>0</v>
      </c>
    </row>
    <row r="810" spans="1:46" ht="15" customHeight="1">
      <c r="A810" s="238"/>
      <c r="B810" s="14"/>
      <c r="C810" s="229" t="s">
        <v>5139</v>
      </c>
      <c r="D810" s="469" t="str">
        <f>IF(CNGE_2025_M1_Secc12_Sub1!D122="","",CNGE_2025_M1_Secc12_Sub1!D122)</f>
        <v/>
      </c>
      <c r="E810" s="326"/>
      <c r="F810" s="326"/>
      <c r="G810" s="326"/>
      <c r="H810" s="326"/>
      <c r="I810" s="326"/>
      <c r="J810" s="327"/>
      <c r="K810" s="443"/>
      <c r="L810" s="352"/>
      <c r="M810" s="443"/>
      <c r="N810" s="352"/>
      <c r="O810" s="443"/>
      <c r="P810" s="352"/>
      <c r="Q810" s="443"/>
      <c r="R810" s="352"/>
      <c r="S810" s="443"/>
      <c r="T810" s="352"/>
      <c r="U810" s="443"/>
      <c r="V810" s="352"/>
      <c r="W810" s="443"/>
      <c r="X810" s="352"/>
      <c r="Y810" s="443"/>
      <c r="Z810" s="352"/>
      <c r="AA810" s="443"/>
      <c r="AB810" s="352"/>
      <c r="AC810" s="443"/>
      <c r="AD810" s="352"/>
      <c r="AG810">
        <f t="shared" si="101"/>
        <v>0</v>
      </c>
      <c r="AH810">
        <f t="shared" si="102"/>
        <v>0</v>
      </c>
      <c r="AI810" s="228">
        <f t="shared" si="103"/>
        <v>0</v>
      </c>
      <c r="AJ810" s="2">
        <f t="shared" si="104"/>
        <v>0</v>
      </c>
      <c r="AK810" s="3" t="str">
        <f>IF(AJ810=0,"",
IF(SUM($AJ$718:AJ810)=1,AL810,
IF($AJ$838&gt;SUM($AJ$718:AJ810),_xlfn.CONCAT(", ",AL810),
IF($AJ$838=SUM($AJ$718:AJ810),_xlfn.CONCAT(" y ",AL810)))))</f>
        <v/>
      </c>
      <c r="AL810" s="214">
        <v>93</v>
      </c>
      <c r="AM810">
        <f t="shared" si="105"/>
        <v>0</v>
      </c>
      <c r="AN810">
        <f>IF(CNGE_2025_M1_Secc12_Sub1!$M122&lt;&gt;1,IF(COUNTA(K810,U810)=0,0,1),0)</f>
        <v>0</v>
      </c>
      <c r="AO810">
        <f t="shared" si="106"/>
        <v>0</v>
      </c>
      <c r="AP810">
        <f t="shared" si="107"/>
        <v>0</v>
      </c>
      <c r="AQ810">
        <f t="shared" si="108"/>
        <v>0</v>
      </c>
      <c r="AR810">
        <f t="shared" si="109"/>
        <v>0</v>
      </c>
      <c r="AS810">
        <f t="shared" si="110"/>
        <v>0</v>
      </c>
      <c r="AT810">
        <f t="shared" si="111"/>
        <v>0</v>
      </c>
    </row>
    <row r="811" spans="1:46" ht="15" customHeight="1">
      <c r="A811" s="238"/>
      <c r="B811" s="14"/>
      <c r="C811" s="229" t="s">
        <v>5140</v>
      </c>
      <c r="D811" s="469" t="str">
        <f>IF(CNGE_2025_M1_Secc12_Sub1!D123="","",CNGE_2025_M1_Secc12_Sub1!D123)</f>
        <v/>
      </c>
      <c r="E811" s="326"/>
      <c r="F811" s="326"/>
      <c r="G811" s="326"/>
      <c r="H811" s="326"/>
      <c r="I811" s="326"/>
      <c r="J811" s="327"/>
      <c r="K811" s="443"/>
      <c r="L811" s="352"/>
      <c r="M811" s="443"/>
      <c r="N811" s="352"/>
      <c r="O811" s="443"/>
      <c r="P811" s="352"/>
      <c r="Q811" s="443"/>
      <c r="R811" s="352"/>
      <c r="S811" s="443"/>
      <c r="T811" s="352"/>
      <c r="U811" s="443"/>
      <c r="V811" s="352"/>
      <c r="W811" s="443"/>
      <c r="X811" s="352"/>
      <c r="Y811" s="443"/>
      <c r="Z811" s="352"/>
      <c r="AA811" s="443"/>
      <c r="AB811" s="352"/>
      <c r="AC811" s="443"/>
      <c r="AD811" s="352"/>
      <c r="AG811">
        <f t="shared" si="101"/>
        <v>0</v>
      </c>
      <c r="AH811">
        <f t="shared" si="102"/>
        <v>0</v>
      </c>
      <c r="AI811" s="228">
        <f t="shared" si="103"/>
        <v>0</v>
      </c>
      <c r="AJ811" s="2">
        <f t="shared" si="104"/>
        <v>0</v>
      </c>
      <c r="AK811" s="3" t="str">
        <f>IF(AJ811=0,"",
IF(SUM($AJ$718:AJ811)=1,AL811,
IF($AJ$838&gt;SUM($AJ$718:AJ811),_xlfn.CONCAT(", ",AL811),
IF($AJ$838=SUM($AJ$718:AJ811),_xlfn.CONCAT(" y ",AL811)))))</f>
        <v/>
      </c>
      <c r="AL811" s="214">
        <v>94</v>
      </c>
      <c r="AM811">
        <f t="shared" si="105"/>
        <v>0</v>
      </c>
      <c r="AN811">
        <f>IF(CNGE_2025_M1_Secc12_Sub1!$M123&lt;&gt;1,IF(COUNTA(K811,U811)=0,0,1),0)</f>
        <v>0</v>
      </c>
      <c r="AO811">
        <f t="shared" si="106"/>
        <v>0</v>
      </c>
      <c r="AP811">
        <f t="shared" si="107"/>
        <v>0</v>
      </c>
      <c r="AQ811">
        <f t="shared" si="108"/>
        <v>0</v>
      </c>
      <c r="AR811">
        <f t="shared" si="109"/>
        <v>0</v>
      </c>
      <c r="AS811">
        <f t="shared" si="110"/>
        <v>0</v>
      </c>
      <c r="AT811">
        <f t="shared" si="111"/>
        <v>0</v>
      </c>
    </row>
    <row r="812" spans="1:46" ht="15" customHeight="1">
      <c r="A812" s="238"/>
      <c r="B812" s="14"/>
      <c r="C812" s="229" t="s">
        <v>5141</v>
      </c>
      <c r="D812" s="469" t="str">
        <f>IF(CNGE_2025_M1_Secc12_Sub1!D124="","",CNGE_2025_M1_Secc12_Sub1!D124)</f>
        <v/>
      </c>
      <c r="E812" s="326"/>
      <c r="F812" s="326"/>
      <c r="G812" s="326"/>
      <c r="H812" s="326"/>
      <c r="I812" s="326"/>
      <c r="J812" s="327"/>
      <c r="K812" s="443"/>
      <c r="L812" s="352"/>
      <c r="M812" s="443"/>
      <c r="N812" s="352"/>
      <c r="O812" s="443"/>
      <c r="P812" s="352"/>
      <c r="Q812" s="443"/>
      <c r="R812" s="352"/>
      <c r="S812" s="443"/>
      <c r="T812" s="352"/>
      <c r="U812" s="443"/>
      <c r="V812" s="352"/>
      <c r="W812" s="443"/>
      <c r="X812" s="352"/>
      <c r="Y812" s="443"/>
      <c r="Z812" s="352"/>
      <c r="AA812" s="443"/>
      <c r="AB812" s="352"/>
      <c r="AC812" s="443"/>
      <c r="AD812" s="352"/>
      <c r="AG812">
        <f t="shared" si="101"/>
        <v>0</v>
      </c>
      <c r="AH812">
        <f t="shared" si="102"/>
        <v>0</v>
      </c>
      <c r="AI812" s="228">
        <f t="shared" si="103"/>
        <v>0</v>
      </c>
      <c r="AJ812" s="2">
        <f t="shared" si="104"/>
        <v>0</v>
      </c>
      <c r="AK812" s="3" t="str">
        <f>IF(AJ812=0,"",
IF(SUM($AJ$718:AJ812)=1,AL812,
IF($AJ$838&gt;SUM($AJ$718:AJ812),_xlfn.CONCAT(", ",AL812),
IF($AJ$838=SUM($AJ$718:AJ812),_xlfn.CONCAT(" y ",AL812)))))</f>
        <v/>
      </c>
      <c r="AL812" s="214">
        <v>95</v>
      </c>
      <c r="AM812">
        <f t="shared" si="105"/>
        <v>0</v>
      </c>
      <c r="AN812">
        <f>IF(CNGE_2025_M1_Secc12_Sub1!$M124&lt;&gt;1,IF(COUNTA(K812,U812)=0,0,1),0)</f>
        <v>0</v>
      </c>
      <c r="AO812">
        <f t="shared" si="106"/>
        <v>0</v>
      </c>
      <c r="AP812">
        <f t="shared" si="107"/>
        <v>0</v>
      </c>
      <c r="AQ812">
        <f t="shared" si="108"/>
        <v>0</v>
      </c>
      <c r="AR812">
        <f t="shared" si="109"/>
        <v>0</v>
      </c>
      <c r="AS812">
        <f t="shared" si="110"/>
        <v>0</v>
      </c>
      <c r="AT812">
        <f t="shared" si="111"/>
        <v>0</v>
      </c>
    </row>
    <row r="813" spans="1:46" ht="15" customHeight="1">
      <c r="A813" s="238"/>
      <c r="B813" s="14"/>
      <c r="C813" s="229" t="s">
        <v>5142</v>
      </c>
      <c r="D813" s="469" t="str">
        <f>IF(CNGE_2025_M1_Secc12_Sub1!D125="","",CNGE_2025_M1_Secc12_Sub1!D125)</f>
        <v/>
      </c>
      <c r="E813" s="326"/>
      <c r="F813" s="326"/>
      <c r="G813" s="326"/>
      <c r="H813" s="326"/>
      <c r="I813" s="326"/>
      <c r="J813" s="327"/>
      <c r="K813" s="443"/>
      <c r="L813" s="352"/>
      <c r="M813" s="443"/>
      <c r="N813" s="352"/>
      <c r="O813" s="443"/>
      <c r="P813" s="352"/>
      <c r="Q813" s="443"/>
      <c r="R813" s="352"/>
      <c r="S813" s="443"/>
      <c r="T813" s="352"/>
      <c r="U813" s="443"/>
      <c r="V813" s="352"/>
      <c r="W813" s="443"/>
      <c r="X813" s="352"/>
      <c r="Y813" s="443"/>
      <c r="Z813" s="352"/>
      <c r="AA813" s="443"/>
      <c r="AB813" s="352"/>
      <c r="AC813" s="443"/>
      <c r="AD813" s="352"/>
      <c r="AG813">
        <f t="shared" si="101"/>
        <v>0</v>
      </c>
      <c r="AH813">
        <f t="shared" si="102"/>
        <v>0</v>
      </c>
      <c r="AI813" s="228">
        <f t="shared" si="103"/>
        <v>0</v>
      </c>
      <c r="AJ813" s="2">
        <f t="shared" si="104"/>
        <v>0</v>
      </c>
      <c r="AK813" s="3" t="str">
        <f>IF(AJ813=0,"",
IF(SUM($AJ$718:AJ813)=1,AL813,
IF($AJ$838&gt;SUM($AJ$718:AJ813),_xlfn.CONCAT(", ",AL813),
IF($AJ$838=SUM($AJ$718:AJ813),_xlfn.CONCAT(" y ",AL813)))))</f>
        <v/>
      </c>
      <c r="AL813" s="214">
        <v>96</v>
      </c>
      <c r="AM813">
        <f t="shared" si="105"/>
        <v>0</v>
      </c>
      <c r="AN813">
        <f>IF(CNGE_2025_M1_Secc12_Sub1!$M125&lt;&gt;1,IF(COUNTA(K813,U813)=0,0,1),0)</f>
        <v>0</v>
      </c>
      <c r="AO813">
        <f t="shared" si="106"/>
        <v>0</v>
      </c>
      <c r="AP813">
        <f t="shared" si="107"/>
        <v>0</v>
      </c>
      <c r="AQ813">
        <f t="shared" si="108"/>
        <v>0</v>
      </c>
      <c r="AR813">
        <f t="shared" si="109"/>
        <v>0</v>
      </c>
      <c r="AS813">
        <f t="shared" si="110"/>
        <v>0</v>
      </c>
      <c r="AT813">
        <f t="shared" si="111"/>
        <v>0</v>
      </c>
    </row>
    <row r="814" spans="1:46" ht="15" customHeight="1">
      <c r="A814" s="238"/>
      <c r="B814" s="14"/>
      <c r="C814" s="229" t="s">
        <v>5143</v>
      </c>
      <c r="D814" s="469" t="str">
        <f>IF(CNGE_2025_M1_Secc12_Sub1!D126="","",CNGE_2025_M1_Secc12_Sub1!D126)</f>
        <v/>
      </c>
      <c r="E814" s="326"/>
      <c r="F814" s="326"/>
      <c r="G814" s="326"/>
      <c r="H814" s="326"/>
      <c r="I814" s="326"/>
      <c r="J814" s="327"/>
      <c r="K814" s="443"/>
      <c r="L814" s="352"/>
      <c r="M814" s="443"/>
      <c r="N814" s="352"/>
      <c r="O814" s="443"/>
      <c r="P814" s="352"/>
      <c r="Q814" s="443"/>
      <c r="R814" s="352"/>
      <c r="S814" s="443"/>
      <c r="T814" s="352"/>
      <c r="U814" s="443"/>
      <c r="V814" s="352"/>
      <c r="W814" s="443"/>
      <c r="X814" s="352"/>
      <c r="Y814" s="443"/>
      <c r="Z814" s="352"/>
      <c r="AA814" s="443"/>
      <c r="AB814" s="352"/>
      <c r="AC814" s="443"/>
      <c r="AD814" s="352"/>
      <c r="AG814">
        <f t="shared" si="101"/>
        <v>0</v>
      </c>
      <c r="AH814">
        <f t="shared" si="102"/>
        <v>0</v>
      </c>
      <c r="AI814" s="228">
        <f t="shared" si="103"/>
        <v>0</v>
      </c>
      <c r="AJ814" s="2">
        <f t="shared" si="104"/>
        <v>0</v>
      </c>
      <c r="AK814" s="3" t="str">
        <f>IF(AJ814=0,"",
IF(SUM($AJ$718:AJ814)=1,AL814,
IF($AJ$838&gt;SUM($AJ$718:AJ814),_xlfn.CONCAT(", ",AL814),
IF($AJ$838=SUM($AJ$718:AJ814),_xlfn.CONCAT(" y ",AL814)))))</f>
        <v/>
      </c>
      <c r="AL814" s="214">
        <v>97</v>
      </c>
      <c r="AM814">
        <f t="shared" si="105"/>
        <v>0</v>
      </c>
      <c r="AN814">
        <f>IF(CNGE_2025_M1_Secc12_Sub1!$M126&lt;&gt;1,IF(COUNTA(K814,U814)=0,0,1),0)</f>
        <v>0</v>
      </c>
      <c r="AO814">
        <f t="shared" si="106"/>
        <v>0</v>
      </c>
      <c r="AP814">
        <f t="shared" si="107"/>
        <v>0</v>
      </c>
      <c r="AQ814">
        <f t="shared" si="108"/>
        <v>0</v>
      </c>
      <c r="AR814">
        <f t="shared" si="109"/>
        <v>0</v>
      </c>
      <c r="AS814">
        <f t="shared" si="110"/>
        <v>0</v>
      </c>
      <c r="AT814">
        <f t="shared" si="111"/>
        <v>0</v>
      </c>
    </row>
    <row r="815" spans="1:46" ht="15" customHeight="1">
      <c r="A815" s="238"/>
      <c r="B815" s="14"/>
      <c r="C815" s="229" t="s">
        <v>5144</v>
      </c>
      <c r="D815" s="469" t="str">
        <f>IF(CNGE_2025_M1_Secc12_Sub1!D127="","",CNGE_2025_M1_Secc12_Sub1!D127)</f>
        <v/>
      </c>
      <c r="E815" s="326"/>
      <c r="F815" s="326"/>
      <c r="G815" s="326"/>
      <c r="H815" s="326"/>
      <c r="I815" s="326"/>
      <c r="J815" s="327"/>
      <c r="K815" s="443"/>
      <c r="L815" s="352"/>
      <c r="M815" s="443"/>
      <c r="N815" s="352"/>
      <c r="O815" s="443"/>
      <c r="P815" s="352"/>
      <c r="Q815" s="443"/>
      <c r="R815" s="352"/>
      <c r="S815" s="443"/>
      <c r="T815" s="352"/>
      <c r="U815" s="443"/>
      <c r="V815" s="352"/>
      <c r="W815" s="443"/>
      <c r="X815" s="352"/>
      <c r="Y815" s="443"/>
      <c r="Z815" s="352"/>
      <c r="AA815" s="443"/>
      <c r="AB815" s="352"/>
      <c r="AC815" s="443"/>
      <c r="AD815" s="352"/>
      <c r="AG815">
        <f t="shared" si="101"/>
        <v>0</v>
      </c>
      <c r="AH815">
        <f t="shared" si="102"/>
        <v>0</v>
      </c>
      <c r="AI815" s="228">
        <f t="shared" si="103"/>
        <v>0</v>
      </c>
      <c r="AJ815" s="2">
        <f t="shared" si="104"/>
        <v>0</v>
      </c>
      <c r="AK815" s="3" t="str">
        <f>IF(AJ815=0,"",
IF(SUM($AJ$718:AJ815)=1,AL815,
IF($AJ$838&gt;SUM($AJ$718:AJ815),_xlfn.CONCAT(", ",AL815),
IF($AJ$838=SUM($AJ$718:AJ815),_xlfn.CONCAT(" y ",AL815)))))</f>
        <v/>
      </c>
      <c r="AL815" s="214">
        <v>98</v>
      </c>
      <c r="AM815">
        <f t="shared" si="105"/>
        <v>0</v>
      </c>
      <c r="AN815">
        <f>IF(CNGE_2025_M1_Secc12_Sub1!$M127&lt;&gt;1,IF(COUNTA(K815,U815)=0,0,1),0)</f>
        <v>0</v>
      </c>
      <c r="AO815">
        <f t="shared" si="106"/>
        <v>0</v>
      </c>
      <c r="AP815">
        <f t="shared" si="107"/>
        <v>0</v>
      </c>
      <c r="AQ815">
        <f t="shared" si="108"/>
        <v>0</v>
      </c>
      <c r="AR815">
        <f t="shared" si="109"/>
        <v>0</v>
      </c>
      <c r="AS815">
        <f t="shared" si="110"/>
        <v>0</v>
      </c>
      <c r="AT815">
        <f t="shared" si="111"/>
        <v>0</v>
      </c>
    </row>
    <row r="816" spans="1:46" ht="15" customHeight="1">
      <c r="A816" s="238"/>
      <c r="B816" s="14"/>
      <c r="C816" s="229" t="s">
        <v>5145</v>
      </c>
      <c r="D816" s="469" t="str">
        <f>IF(CNGE_2025_M1_Secc12_Sub1!D128="","",CNGE_2025_M1_Secc12_Sub1!D128)</f>
        <v/>
      </c>
      <c r="E816" s="326"/>
      <c r="F816" s="326"/>
      <c r="G816" s="326"/>
      <c r="H816" s="326"/>
      <c r="I816" s="326"/>
      <c r="J816" s="327"/>
      <c r="K816" s="443"/>
      <c r="L816" s="352"/>
      <c r="M816" s="443"/>
      <c r="N816" s="352"/>
      <c r="O816" s="443"/>
      <c r="P816" s="352"/>
      <c r="Q816" s="443"/>
      <c r="R816" s="352"/>
      <c r="S816" s="443"/>
      <c r="T816" s="352"/>
      <c r="U816" s="443"/>
      <c r="V816" s="352"/>
      <c r="W816" s="443"/>
      <c r="X816" s="352"/>
      <c r="Y816" s="443"/>
      <c r="Z816" s="352"/>
      <c r="AA816" s="443"/>
      <c r="AB816" s="352"/>
      <c r="AC816" s="443"/>
      <c r="AD816" s="352"/>
      <c r="AG816">
        <f t="shared" si="101"/>
        <v>0</v>
      </c>
      <c r="AH816">
        <f t="shared" si="102"/>
        <v>0</v>
      </c>
      <c r="AI816" s="228">
        <f t="shared" si="103"/>
        <v>0</v>
      </c>
      <c r="AJ816" s="2">
        <f t="shared" si="104"/>
        <v>0</v>
      </c>
      <c r="AK816" s="3" t="str">
        <f>IF(AJ816=0,"",
IF(SUM($AJ$718:AJ816)=1,AL816,
IF($AJ$838&gt;SUM($AJ$718:AJ816),_xlfn.CONCAT(", ",AL816),
IF($AJ$838=SUM($AJ$718:AJ816),_xlfn.CONCAT(" y ",AL816)))))</f>
        <v/>
      </c>
      <c r="AL816" s="214">
        <v>99</v>
      </c>
      <c r="AM816">
        <f t="shared" si="105"/>
        <v>0</v>
      </c>
      <c r="AN816">
        <f>IF(CNGE_2025_M1_Secc12_Sub1!$M128&lt;&gt;1,IF(COUNTA(K816,U816)=0,0,1),0)</f>
        <v>0</v>
      </c>
      <c r="AO816">
        <f t="shared" si="106"/>
        <v>0</v>
      </c>
      <c r="AP816">
        <f t="shared" si="107"/>
        <v>0</v>
      </c>
      <c r="AQ816">
        <f t="shared" si="108"/>
        <v>0</v>
      </c>
      <c r="AR816">
        <f t="shared" si="109"/>
        <v>0</v>
      </c>
      <c r="AS816">
        <f t="shared" si="110"/>
        <v>0</v>
      </c>
      <c r="AT816">
        <f t="shared" si="111"/>
        <v>0</v>
      </c>
    </row>
    <row r="817" spans="1:46" ht="15" customHeight="1">
      <c r="A817" s="238"/>
      <c r="B817" s="14"/>
      <c r="C817" s="213" t="s">
        <v>5146</v>
      </c>
      <c r="D817" s="469" t="str">
        <f>IF(CNGE_2025_M1_Secc12_Sub1!D129="","",CNGE_2025_M1_Secc12_Sub1!D129)</f>
        <v/>
      </c>
      <c r="E817" s="326"/>
      <c r="F817" s="326"/>
      <c r="G817" s="326"/>
      <c r="H817" s="326"/>
      <c r="I817" s="326"/>
      <c r="J817" s="327"/>
      <c r="K817" s="443"/>
      <c r="L817" s="352"/>
      <c r="M817" s="443"/>
      <c r="N817" s="352"/>
      <c r="O817" s="443"/>
      <c r="P817" s="352"/>
      <c r="Q817" s="443"/>
      <c r="R817" s="352"/>
      <c r="S817" s="443"/>
      <c r="T817" s="352"/>
      <c r="U817" s="443"/>
      <c r="V817" s="352"/>
      <c r="W817" s="443"/>
      <c r="X817" s="352"/>
      <c r="Y817" s="443"/>
      <c r="Z817" s="352"/>
      <c r="AA817" s="443"/>
      <c r="AB817" s="352"/>
      <c r="AC817" s="443"/>
      <c r="AD817" s="352"/>
      <c r="AG817">
        <f t="shared" si="101"/>
        <v>0</v>
      </c>
      <c r="AH817">
        <f t="shared" si="102"/>
        <v>0</v>
      </c>
      <c r="AI817" s="228">
        <f t="shared" si="103"/>
        <v>0</v>
      </c>
      <c r="AJ817" s="2">
        <f t="shared" si="104"/>
        <v>0</v>
      </c>
      <c r="AK817" s="3" t="str">
        <f>IF(AJ817=0,"",
IF(SUM($AJ$718:AJ817)=1,AL817,
IF($AJ$838&gt;SUM($AJ$718:AJ817),_xlfn.CONCAT(", ",AL817),
IF($AJ$838=SUM($AJ$718:AJ817),_xlfn.CONCAT(" y ",AL817)))))</f>
        <v/>
      </c>
      <c r="AL817" s="214">
        <v>100</v>
      </c>
      <c r="AM817">
        <f t="shared" si="105"/>
        <v>0</v>
      </c>
      <c r="AN817">
        <f>IF(CNGE_2025_M1_Secc12_Sub1!$M129&lt;&gt;1,IF(COUNTA(K817,U817)=0,0,1),0)</f>
        <v>0</v>
      </c>
      <c r="AO817">
        <f t="shared" si="106"/>
        <v>0</v>
      </c>
      <c r="AP817">
        <f t="shared" si="107"/>
        <v>0</v>
      </c>
      <c r="AQ817">
        <f t="shared" si="108"/>
        <v>0</v>
      </c>
      <c r="AR817">
        <f t="shared" si="109"/>
        <v>0</v>
      </c>
      <c r="AS817">
        <f t="shared" si="110"/>
        <v>0</v>
      </c>
      <c r="AT817">
        <f t="shared" si="111"/>
        <v>0</v>
      </c>
    </row>
    <row r="818" spans="1:46" ht="15" customHeight="1">
      <c r="A818" s="238"/>
      <c r="B818" s="14"/>
      <c r="C818" s="213" t="s">
        <v>5147</v>
      </c>
      <c r="D818" s="469" t="str">
        <f>IF(CNGE_2025_M1_Secc12_Sub1!D130="","",CNGE_2025_M1_Secc12_Sub1!D130)</f>
        <v/>
      </c>
      <c r="E818" s="326"/>
      <c r="F818" s="326"/>
      <c r="G818" s="326"/>
      <c r="H818" s="326"/>
      <c r="I818" s="326"/>
      <c r="J818" s="327"/>
      <c r="K818" s="443"/>
      <c r="L818" s="352"/>
      <c r="M818" s="443"/>
      <c r="N818" s="352"/>
      <c r="O818" s="443"/>
      <c r="P818" s="352"/>
      <c r="Q818" s="443"/>
      <c r="R818" s="352"/>
      <c r="S818" s="443"/>
      <c r="T818" s="352"/>
      <c r="U818" s="443"/>
      <c r="V818" s="352"/>
      <c r="W818" s="443"/>
      <c r="X818" s="352"/>
      <c r="Y818" s="443"/>
      <c r="Z818" s="352"/>
      <c r="AA818" s="443"/>
      <c r="AB818" s="352"/>
      <c r="AC818" s="443"/>
      <c r="AD818" s="352"/>
      <c r="AG818">
        <f t="shared" si="101"/>
        <v>0</v>
      </c>
      <c r="AH818">
        <f t="shared" si="102"/>
        <v>0</v>
      </c>
      <c r="AI818" s="228">
        <f t="shared" si="103"/>
        <v>0</v>
      </c>
      <c r="AJ818" s="2">
        <f t="shared" si="104"/>
        <v>0</v>
      </c>
      <c r="AK818" s="3" t="str">
        <f>IF(AJ818=0,"",
IF(SUM($AJ$718:AJ818)=1,AL818,
IF($AJ$838&gt;SUM($AJ$718:AJ818),_xlfn.CONCAT(", ",AL818),
IF($AJ$838=SUM($AJ$718:AJ818),_xlfn.CONCAT(" y ",AL818)))))</f>
        <v/>
      </c>
      <c r="AL818" s="214">
        <v>101</v>
      </c>
      <c r="AM818">
        <f t="shared" si="105"/>
        <v>0</v>
      </c>
      <c r="AN818">
        <f>IF(CNGE_2025_M1_Secc12_Sub1!$M130&lt;&gt;1,IF(COUNTA(K818,U818)=0,0,1),0)</f>
        <v>0</v>
      </c>
      <c r="AO818">
        <f t="shared" si="106"/>
        <v>0</v>
      </c>
      <c r="AP818">
        <f t="shared" si="107"/>
        <v>0</v>
      </c>
      <c r="AQ818">
        <f t="shared" si="108"/>
        <v>0</v>
      </c>
      <c r="AR818">
        <f t="shared" si="109"/>
        <v>0</v>
      </c>
      <c r="AS818">
        <f t="shared" si="110"/>
        <v>0</v>
      </c>
      <c r="AT818">
        <f t="shared" si="111"/>
        <v>0</v>
      </c>
    </row>
    <row r="819" spans="1:46" ht="15" customHeight="1">
      <c r="A819" s="238"/>
      <c r="B819" s="14"/>
      <c r="C819" s="213" t="s">
        <v>5148</v>
      </c>
      <c r="D819" s="469" t="str">
        <f>IF(CNGE_2025_M1_Secc12_Sub1!D131="","",CNGE_2025_M1_Secc12_Sub1!D131)</f>
        <v/>
      </c>
      <c r="E819" s="326"/>
      <c r="F819" s="326"/>
      <c r="G819" s="326"/>
      <c r="H819" s="326"/>
      <c r="I819" s="326"/>
      <c r="J819" s="327"/>
      <c r="K819" s="443"/>
      <c r="L819" s="352"/>
      <c r="M819" s="443"/>
      <c r="N819" s="352"/>
      <c r="O819" s="443"/>
      <c r="P819" s="352"/>
      <c r="Q819" s="443"/>
      <c r="R819" s="352"/>
      <c r="S819" s="443"/>
      <c r="T819" s="352"/>
      <c r="U819" s="443"/>
      <c r="V819" s="352"/>
      <c r="W819" s="443"/>
      <c r="X819" s="352"/>
      <c r="Y819" s="443"/>
      <c r="Z819" s="352"/>
      <c r="AA819" s="443"/>
      <c r="AB819" s="352"/>
      <c r="AC819" s="443"/>
      <c r="AD819" s="352"/>
      <c r="AG819">
        <f t="shared" si="101"/>
        <v>0</v>
      </c>
      <c r="AH819">
        <f t="shared" si="102"/>
        <v>0</v>
      </c>
      <c r="AI819" s="228">
        <f t="shared" si="103"/>
        <v>0</v>
      </c>
      <c r="AJ819" s="2">
        <f t="shared" si="104"/>
        <v>0</v>
      </c>
      <c r="AK819" s="3" t="str">
        <f>IF(AJ819=0,"",
IF(SUM($AJ$718:AJ819)=1,AL819,
IF($AJ$838&gt;SUM($AJ$718:AJ819),_xlfn.CONCAT(", ",AL819),
IF($AJ$838=SUM($AJ$718:AJ819),_xlfn.CONCAT(" y ",AL819)))))</f>
        <v/>
      </c>
      <c r="AL819" s="214">
        <v>102</v>
      </c>
      <c r="AM819">
        <f t="shared" si="105"/>
        <v>0</v>
      </c>
      <c r="AN819">
        <f>IF(CNGE_2025_M1_Secc12_Sub1!$M131&lt;&gt;1,IF(COUNTA(K819,U819)=0,0,1),0)</f>
        <v>0</v>
      </c>
      <c r="AO819">
        <f t="shared" si="106"/>
        <v>0</v>
      </c>
      <c r="AP819">
        <f t="shared" si="107"/>
        <v>0</v>
      </c>
      <c r="AQ819">
        <f t="shared" si="108"/>
        <v>0</v>
      </c>
      <c r="AR819">
        <f t="shared" si="109"/>
        <v>0</v>
      </c>
      <c r="AS819">
        <f t="shared" si="110"/>
        <v>0</v>
      </c>
      <c r="AT819">
        <f t="shared" si="111"/>
        <v>0</v>
      </c>
    </row>
    <row r="820" spans="1:46" ht="15" customHeight="1">
      <c r="A820" s="238"/>
      <c r="B820" s="14"/>
      <c r="C820" s="213" t="s">
        <v>5149</v>
      </c>
      <c r="D820" s="469" t="str">
        <f>IF(CNGE_2025_M1_Secc12_Sub1!D132="","",CNGE_2025_M1_Secc12_Sub1!D132)</f>
        <v/>
      </c>
      <c r="E820" s="326"/>
      <c r="F820" s="326"/>
      <c r="G820" s="326"/>
      <c r="H820" s="326"/>
      <c r="I820" s="326"/>
      <c r="J820" s="327"/>
      <c r="K820" s="443"/>
      <c r="L820" s="352"/>
      <c r="M820" s="443"/>
      <c r="N820" s="352"/>
      <c r="O820" s="443"/>
      <c r="P820" s="352"/>
      <c r="Q820" s="443"/>
      <c r="R820" s="352"/>
      <c r="S820" s="443"/>
      <c r="T820" s="352"/>
      <c r="U820" s="443"/>
      <c r="V820" s="352"/>
      <c r="W820" s="443"/>
      <c r="X820" s="352"/>
      <c r="Y820" s="443"/>
      <c r="Z820" s="352"/>
      <c r="AA820" s="443"/>
      <c r="AB820" s="352"/>
      <c r="AC820" s="443"/>
      <c r="AD820" s="352"/>
      <c r="AG820">
        <f t="shared" si="101"/>
        <v>0</v>
      </c>
      <c r="AH820">
        <f t="shared" si="102"/>
        <v>0</v>
      </c>
      <c r="AI820" s="228">
        <f t="shared" si="103"/>
        <v>0</v>
      </c>
      <c r="AJ820" s="2">
        <f t="shared" si="104"/>
        <v>0</v>
      </c>
      <c r="AK820" s="3" t="str">
        <f>IF(AJ820=0,"",
IF(SUM($AJ$718:AJ820)=1,AL820,
IF($AJ$838&gt;SUM($AJ$718:AJ820),_xlfn.CONCAT(", ",AL820),
IF($AJ$838=SUM($AJ$718:AJ820),_xlfn.CONCAT(" y ",AL820)))))</f>
        <v/>
      </c>
      <c r="AL820" s="214">
        <v>103</v>
      </c>
      <c r="AM820">
        <f t="shared" si="105"/>
        <v>0</v>
      </c>
      <c r="AN820">
        <f>IF(CNGE_2025_M1_Secc12_Sub1!$M132&lt;&gt;1,IF(COUNTA(K820,U820)=0,0,1),0)</f>
        <v>0</v>
      </c>
      <c r="AO820">
        <f t="shared" si="106"/>
        <v>0</v>
      </c>
      <c r="AP820">
        <f t="shared" si="107"/>
        <v>0</v>
      </c>
      <c r="AQ820">
        <f t="shared" si="108"/>
        <v>0</v>
      </c>
      <c r="AR820">
        <f t="shared" si="109"/>
        <v>0</v>
      </c>
      <c r="AS820">
        <f t="shared" si="110"/>
        <v>0</v>
      </c>
      <c r="AT820">
        <f t="shared" si="111"/>
        <v>0</v>
      </c>
    </row>
    <row r="821" spans="1:46" ht="15" customHeight="1">
      <c r="A821" s="238"/>
      <c r="B821" s="14"/>
      <c r="C821" s="213" t="s">
        <v>5150</v>
      </c>
      <c r="D821" s="469" t="str">
        <f>IF(CNGE_2025_M1_Secc12_Sub1!D133="","",CNGE_2025_M1_Secc12_Sub1!D133)</f>
        <v/>
      </c>
      <c r="E821" s="326"/>
      <c r="F821" s="326"/>
      <c r="G821" s="326"/>
      <c r="H821" s="326"/>
      <c r="I821" s="326"/>
      <c r="J821" s="327"/>
      <c r="K821" s="443"/>
      <c r="L821" s="352"/>
      <c r="M821" s="443"/>
      <c r="N821" s="352"/>
      <c r="O821" s="443"/>
      <c r="P821" s="352"/>
      <c r="Q821" s="443"/>
      <c r="R821" s="352"/>
      <c r="S821" s="443"/>
      <c r="T821" s="352"/>
      <c r="U821" s="443"/>
      <c r="V821" s="352"/>
      <c r="W821" s="443"/>
      <c r="X821" s="352"/>
      <c r="Y821" s="443"/>
      <c r="Z821" s="352"/>
      <c r="AA821" s="443"/>
      <c r="AB821" s="352"/>
      <c r="AC821" s="443"/>
      <c r="AD821" s="352"/>
      <c r="AG821">
        <f t="shared" si="101"/>
        <v>0</v>
      </c>
      <c r="AH821">
        <f t="shared" si="102"/>
        <v>0</v>
      </c>
      <c r="AI821" s="228">
        <f t="shared" si="103"/>
        <v>0</v>
      </c>
      <c r="AJ821" s="2">
        <f t="shared" si="104"/>
        <v>0</v>
      </c>
      <c r="AK821" s="3" t="str">
        <f>IF(AJ821=0,"",
IF(SUM($AJ$718:AJ821)=1,AL821,
IF($AJ$838&gt;SUM($AJ$718:AJ821),_xlfn.CONCAT(", ",AL821),
IF($AJ$838=SUM($AJ$718:AJ821),_xlfn.CONCAT(" y ",AL821)))))</f>
        <v/>
      </c>
      <c r="AL821" s="214">
        <v>104</v>
      </c>
      <c r="AM821">
        <f t="shared" si="105"/>
        <v>0</v>
      </c>
      <c r="AN821">
        <f>IF(CNGE_2025_M1_Secc12_Sub1!$M133&lt;&gt;1,IF(COUNTA(K821,U821)=0,0,1),0)</f>
        <v>0</v>
      </c>
      <c r="AO821">
        <f t="shared" si="106"/>
        <v>0</v>
      </c>
      <c r="AP821">
        <f t="shared" si="107"/>
        <v>0</v>
      </c>
      <c r="AQ821">
        <f t="shared" si="108"/>
        <v>0</v>
      </c>
      <c r="AR821">
        <f t="shared" si="109"/>
        <v>0</v>
      </c>
      <c r="AS821">
        <f t="shared" si="110"/>
        <v>0</v>
      </c>
      <c r="AT821">
        <f t="shared" si="111"/>
        <v>0</v>
      </c>
    </row>
    <row r="822" spans="1:46" ht="15" customHeight="1">
      <c r="A822" s="238"/>
      <c r="B822" s="14"/>
      <c r="C822" s="213" t="s">
        <v>5151</v>
      </c>
      <c r="D822" s="469" t="str">
        <f>IF(CNGE_2025_M1_Secc12_Sub1!D134="","",CNGE_2025_M1_Secc12_Sub1!D134)</f>
        <v/>
      </c>
      <c r="E822" s="326"/>
      <c r="F822" s="326"/>
      <c r="G822" s="326"/>
      <c r="H822" s="326"/>
      <c r="I822" s="326"/>
      <c r="J822" s="327"/>
      <c r="K822" s="443"/>
      <c r="L822" s="352"/>
      <c r="M822" s="443"/>
      <c r="N822" s="352"/>
      <c r="O822" s="443"/>
      <c r="P822" s="352"/>
      <c r="Q822" s="443"/>
      <c r="R822" s="352"/>
      <c r="S822" s="443"/>
      <c r="T822" s="352"/>
      <c r="U822" s="443"/>
      <c r="V822" s="352"/>
      <c r="W822" s="443"/>
      <c r="X822" s="352"/>
      <c r="Y822" s="443"/>
      <c r="Z822" s="352"/>
      <c r="AA822" s="443"/>
      <c r="AB822" s="352"/>
      <c r="AC822" s="443"/>
      <c r="AD822" s="352"/>
      <c r="AG822">
        <f t="shared" si="101"/>
        <v>0</v>
      </c>
      <c r="AH822">
        <f t="shared" si="102"/>
        <v>0</v>
      </c>
      <c r="AI822" s="228">
        <f t="shared" si="103"/>
        <v>0</v>
      </c>
      <c r="AJ822" s="2">
        <f t="shared" si="104"/>
        <v>0</v>
      </c>
      <c r="AK822" s="3" t="str">
        <f>IF(AJ822=0,"",
IF(SUM($AJ$718:AJ822)=1,AL822,
IF($AJ$838&gt;SUM($AJ$718:AJ822),_xlfn.CONCAT(", ",AL822),
IF($AJ$838=SUM($AJ$718:AJ822),_xlfn.CONCAT(" y ",AL822)))))</f>
        <v/>
      </c>
      <c r="AL822" s="214">
        <v>105</v>
      </c>
      <c r="AM822">
        <f t="shared" si="105"/>
        <v>0</v>
      </c>
      <c r="AN822">
        <f>IF(CNGE_2025_M1_Secc12_Sub1!$M134&lt;&gt;1,IF(COUNTA(K822,U822)=0,0,1),0)</f>
        <v>0</v>
      </c>
      <c r="AO822">
        <f t="shared" si="106"/>
        <v>0</v>
      </c>
      <c r="AP822">
        <f t="shared" si="107"/>
        <v>0</v>
      </c>
      <c r="AQ822">
        <f t="shared" si="108"/>
        <v>0</v>
      </c>
      <c r="AR822">
        <f t="shared" si="109"/>
        <v>0</v>
      </c>
      <c r="AS822">
        <f t="shared" si="110"/>
        <v>0</v>
      </c>
      <c r="AT822">
        <f t="shared" si="111"/>
        <v>0</v>
      </c>
    </row>
    <row r="823" spans="1:46" ht="15" customHeight="1">
      <c r="A823" s="238"/>
      <c r="B823" s="14"/>
      <c r="C823" s="213" t="s">
        <v>5152</v>
      </c>
      <c r="D823" s="469" t="str">
        <f>IF(CNGE_2025_M1_Secc12_Sub1!D135="","",CNGE_2025_M1_Secc12_Sub1!D135)</f>
        <v/>
      </c>
      <c r="E823" s="326"/>
      <c r="F823" s="326"/>
      <c r="G823" s="326"/>
      <c r="H823" s="326"/>
      <c r="I823" s="326"/>
      <c r="J823" s="327"/>
      <c r="K823" s="443"/>
      <c r="L823" s="352"/>
      <c r="M823" s="443"/>
      <c r="N823" s="352"/>
      <c r="O823" s="443"/>
      <c r="P823" s="352"/>
      <c r="Q823" s="443"/>
      <c r="R823" s="352"/>
      <c r="S823" s="443"/>
      <c r="T823" s="352"/>
      <c r="U823" s="443"/>
      <c r="V823" s="352"/>
      <c r="W823" s="443"/>
      <c r="X823" s="352"/>
      <c r="Y823" s="443"/>
      <c r="Z823" s="352"/>
      <c r="AA823" s="443"/>
      <c r="AB823" s="352"/>
      <c r="AC823" s="443"/>
      <c r="AD823" s="352"/>
      <c r="AG823">
        <f t="shared" si="101"/>
        <v>0</v>
      </c>
      <c r="AH823">
        <f t="shared" si="102"/>
        <v>0</v>
      </c>
      <c r="AI823" s="228">
        <f t="shared" si="103"/>
        <v>0</v>
      </c>
      <c r="AJ823" s="2">
        <f t="shared" si="104"/>
        <v>0</v>
      </c>
      <c r="AK823" s="3" t="str">
        <f>IF(AJ823=0,"",
IF(SUM($AJ$718:AJ823)=1,AL823,
IF($AJ$838&gt;SUM($AJ$718:AJ823),_xlfn.CONCAT(", ",AL823),
IF($AJ$838=SUM($AJ$718:AJ823),_xlfn.CONCAT(" y ",AL823)))))</f>
        <v/>
      </c>
      <c r="AL823" s="214">
        <v>106</v>
      </c>
      <c r="AM823">
        <f t="shared" si="105"/>
        <v>0</v>
      </c>
      <c r="AN823">
        <f>IF(CNGE_2025_M1_Secc12_Sub1!$M135&lt;&gt;1,IF(COUNTA(K823,U823)=0,0,1),0)</f>
        <v>0</v>
      </c>
      <c r="AO823">
        <f t="shared" si="106"/>
        <v>0</v>
      </c>
      <c r="AP823">
        <f t="shared" si="107"/>
        <v>0</v>
      </c>
      <c r="AQ823">
        <f t="shared" si="108"/>
        <v>0</v>
      </c>
      <c r="AR823">
        <f t="shared" si="109"/>
        <v>0</v>
      </c>
      <c r="AS823">
        <f t="shared" si="110"/>
        <v>0</v>
      </c>
      <c r="AT823">
        <f t="shared" si="111"/>
        <v>0</v>
      </c>
    </row>
    <row r="824" spans="1:46" ht="15" customHeight="1">
      <c r="A824" s="238"/>
      <c r="B824" s="14"/>
      <c r="C824" s="213" t="s">
        <v>5153</v>
      </c>
      <c r="D824" s="469" t="str">
        <f>IF(CNGE_2025_M1_Secc12_Sub1!D136="","",CNGE_2025_M1_Secc12_Sub1!D136)</f>
        <v/>
      </c>
      <c r="E824" s="326"/>
      <c r="F824" s="326"/>
      <c r="G824" s="326"/>
      <c r="H824" s="326"/>
      <c r="I824" s="326"/>
      <c r="J824" s="327"/>
      <c r="K824" s="443"/>
      <c r="L824" s="352"/>
      <c r="M824" s="443"/>
      <c r="N824" s="352"/>
      <c r="O824" s="443"/>
      <c r="P824" s="352"/>
      <c r="Q824" s="443"/>
      <c r="R824" s="352"/>
      <c r="S824" s="443"/>
      <c r="T824" s="352"/>
      <c r="U824" s="443"/>
      <c r="V824" s="352"/>
      <c r="W824" s="443"/>
      <c r="X824" s="352"/>
      <c r="Y824" s="443"/>
      <c r="Z824" s="352"/>
      <c r="AA824" s="443"/>
      <c r="AB824" s="352"/>
      <c r="AC824" s="443"/>
      <c r="AD824" s="352"/>
      <c r="AG824">
        <f t="shared" si="101"/>
        <v>0</v>
      </c>
      <c r="AH824">
        <f t="shared" si="102"/>
        <v>0</v>
      </c>
      <c r="AI824" s="228">
        <f t="shared" si="103"/>
        <v>0</v>
      </c>
      <c r="AJ824" s="2">
        <f t="shared" si="104"/>
        <v>0</v>
      </c>
      <c r="AK824" s="3" t="str">
        <f>IF(AJ824=0,"",
IF(SUM($AJ$718:AJ824)=1,AL824,
IF($AJ$838&gt;SUM($AJ$718:AJ824),_xlfn.CONCAT(", ",AL824),
IF($AJ$838=SUM($AJ$718:AJ824),_xlfn.CONCAT(" y ",AL824)))))</f>
        <v/>
      </c>
      <c r="AL824" s="214">
        <v>107</v>
      </c>
      <c r="AM824">
        <f t="shared" si="105"/>
        <v>0</v>
      </c>
      <c r="AN824">
        <f>IF(CNGE_2025_M1_Secc12_Sub1!$M136&lt;&gt;1,IF(COUNTA(K824,U824)=0,0,1),0)</f>
        <v>0</v>
      </c>
      <c r="AO824">
        <f t="shared" si="106"/>
        <v>0</v>
      </c>
      <c r="AP824">
        <f t="shared" si="107"/>
        <v>0</v>
      </c>
      <c r="AQ824">
        <f t="shared" si="108"/>
        <v>0</v>
      </c>
      <c r="AR824">
        <f t="shared" si="109"/>
        <v>0</v>
      </c>
      <c r="AS824">
        <f t="shared" si="110"/>
        <v>0</v>
      </c>
      <c r="AT824">
        <f t="shared" si="111"/>
        <v>0</v>
      </c>
    </row>
    <row r="825" spans="1:46" ht="15" customHeight="1">
      <c r="A825" s="238"/>
      <c r="B825" s="14"/>
      <c r="C825" s="213" t="s">
        <v>5154</v>
      </c>
      <c r="D825" s="469" t="str">
        <f>IF(CNGE_2025_M1_Secc12_Sub1!D137="","",CNGE_2025_M1_Secc12_Sub1!D137)</f>
        <v/>
      </c>
      <c r="E825" s="326"/>
      <c r="F825" s="326"/>
      <c r="G825" s="326"/>
      <c r="H825" s="326"/>
      <c r="I825" s="326"/>
      <c r="J825" s="327"/>
      <c r="K825" s="443"/>
      <c r="L825" s="352"/>
      <c r="M825" s="443"/>
      <c r="N825" s="352"/>
      <c r="O825" s="443"/>
      <c r="P825" s="352"/>
      <c r="Q825" s="443"/>
      <c r="R825" s="352"/>
      <c r="S825" s="443"/>
      <c r="T825" s="352"/>
      <c r="U825" s="443"/>
      <c r="V825" s="352"/>
      <c r="W825" s="443"/>
      <c r="X825" s="352"/>
      <c r="Y825" s="443"/>
      <c r="Z825" s="352"/>
      <c r="AA825" s="443"/>
      <c r="AB825" s="352"/>
      <c r="AC825" s="443"/>
      <c r="AD825" s="352"/>
      <c r="AG825">
        <f t="shared" si="101"/>
        <v>0</v>
      </c>
      <c r="AH825">
        <f t="shared" si="102"/>
        <v>0</v>
      </c>
      <c r="AI825" s="228">
        <f t="shared" si="103"/>
        <v>0</v>
      </c>
      <c r="AJ825" s="2">
        <f t="shared" si="104"/>
        <v>0</v>
      </c>
      <c r="AK825" s="3" t="str">
        <f>IF(AJ825=0,"",
IF(SUM($AJ$718:AJ825)=1,AL825,
IF($AJ$838&gt;SUM($AJ$718:AJ825),_xlfn.CONCAT(", ",AL825),
IF($AJ$838=SUM($AJ$718:AJ825),_xlfn.CONCAT(" y ",AL825)))))</f>
        <v/>
      </c>
      <c r="AL825" s="214">
        <v>108</v>
      </c>
      <c r="AM825">
        <f t="shared" si="105"/>
        <v>0</v>
      </c>
      <c r="AN825">
        <f>IF(CNGE_2025_M1_Secc12_Sub1!$M137&lt;&gt;1,IF(COUNTA(K825,U825)=0,0,1),0)</f>
        <v>0</v>
      </c>
      <c r="AO825">
        <f t="shared" si="106"/>
        <v>0</v>
      </c>
      <c r="AP825">
        <f t="shared" si="107"/>
        <v>0</v>
      </c>
      <c r="AQ825">
        <f t="shared" si="108"/>
        <v>0</v>
      </c>
      <c r="AR825">
        <f t="shared" si="109"/>
        <v>0</v>
      </c>
      <c r="AS825">
        <f t="shared" si="110"/>
        <v>0</v>
      </c>
      <c r="AT825">
        <f t="shared" si="111"/>
        <v>0</v>
      </c>
    </row>
    <row r="826" spans="1:46" ht="15" customHeight="1">
      <c r="A826" s="238"/>
      <c r="B826" s="14"/>
      <c r="C826" s="213" t="s">
        <v>5155</v>
      </c>
      <c r="D826" s="469" t="str">
        <f>IF(CNGE_2025_M1_Secc12_Sub1!D138="","",CNGE_2025_M1_Secc12_Sub1!D138)</f>
        <v/>
      </c>
      <c r="E826" s="326"/>
      <c r="F826" s="326"/>
      <c r="G826" s="326"/>
      <c r="H826" s="326"/>
      <c r="I826" s="326"/>
      <c r="J826" s="327"/>
      <c r="K826" s="443"/>
      <c r="L826" s="352"/>
      <c r="M826" s="443"/>
      <c r="N826" s="352"/>
      <c r="O826" s="443"/>
      <c r="P826" s="352"/>
      <c r="Q826" s="443"/>
      <c r="R826" s="352"/>
      <c r="S826" s="443"/>
      <c r="T826" s="352"/>
      <c r="U826" s="443"/>
      <c r="V826" s="352"/>
      <c r="W826" s="443"/>
      <c r="X826" s="352"/>
      <c r="Y826" s="443"/>
      <c r="Z826" s="352"/>
      <c r="AA826" s="443"/>
      <c r="AB826" s="352"/>
      <c r="AC826" s="443"/>
      <c r="AD826" s="352"/>
      <c r="AG826">
        <f t="shared" si="101"/>
        <v>0</v>
      </c>
      <c r="AH826">
        <f t="shared" si="102"/>
        <v>0</v>
      </c>
      <c r="AI826" s="228">
        <f t="shared" si="103"/>
        <v>0</v>
      </c>
      <c r="AJ826" s="2">
        <f t="shared" si="104"/>
        <v>0</v>
      </c>
      <c r="AK826" s="3" t="str">
        <f>IF(AJ826=0,"",
IF(SUM($AJ$718:AJ826)=1,AL826,
IF($AJ$838&gt;SUM($AJ$718:AJ826),_xlfn.CONCAT(", ",AL826),
IF($AJ$838=SUM($AJ$718:AJ826),_xlfn.CONCAT(" y ",AL826)))))</f>
        <v/>
      </c>
      <c r="AL826" s="214">
        <v>109</v>
      </c>
      <c r="AM826">
        <f t="shared" si="105"/>
        <v>0</v>
      </c>
      <c r="AN826">
        <f>IF(CNGE_2025_M1_Secc12_Sub1!$M138&lt;&gt;1,IF(COUNTA(K826,U826)=0,0,1),0)</f>
        <v>0</v>
      </c>
      <c r="AO826">
        <f t="shared" si="106"/>
        <v>0</v>
      </c>
      <c r="AP826">
        <f t="shared" si="107"/>
        <v>0</v>
      </c>
      <c r="AQ826">
        <f t="shared" si="108"/>
        <v>0</v>
      </c>
      <c r="AR826">
        <f t="shared" si="109"/>
        <v>0</v>
      </c>
      <c r="AS826">
        <f t="shared" si="110"/>
        <v>0</v>
      </c>
      <c r="AT826">
        <f t="shared" si="111"/>
        <v>0</v>
      </c>
    </row>
    <row r="827" spans="1:46" ht="15" customHeight="1">
      <c r="A827" s="238"/>
      <c r="B827" s="14"/>
      <c r="C827" s="213" t="s">
        <v>5156</v>
      </c>
      <c r="D827" s="469" t="str">
        <f>IF(CNGE_2025_M1_Secc12_Sub1!D139="","",CNGE_2025_M1_Secc12_Sub1!D139)</f>
        <v/>
      </c>
      <c r="E827" s="326"/>
      <c r="F827" s="326"/>
      <c r="G827" s="326"/>
      <c r="H827" s="326"/>
      <c r="I827" s="326"/>
      <c r="J827" s="327"/>
      <c r="K827" s="443"/>
      <c r="L827" s="352"/>
      <c r="M827" s="443"/>
      <c r="N827" s="352"/>
      <c r="O827" s="443"/>
      <c r="P827" s="352"/>
      <c r="Q827" s="443"/>
      <c r="R827" s="352"/>
      <c r="S827" s="443"/>
      <c r="T827" s="352"/>
      <c r="U827" s="443"/>
      <c r="V827" s="352"/>
      <c r="W827" s="443"/>
      <c r="X827" s="352"/>
      <c r="Y827" s="443"/>
      <c r="Z827" s="352"/>
      <c r="AA827" s="443"/>
      <c r="AB827" s="352"/>
      <c r="AC827" s="443"/>
      <c r="AD827" s="352"/>
      <c r="AG827">
        <f t="shared" si="101"/>
        <v>0</v>
      </c>
      <c r="AH827">
        <f t="shared" si="102"/>
        <v>0</v>
      </c>
      <c r="AI827" s="228">
        <f t="shared" si="103"/>
        <v>0</v>
      </c>
      <c r="AJ827" s="2">
        <f t="shared" si="104"/>
        <v>0</v>
      </c>
      <c r="AK827" s="3" t="str">
        <f>IF(AJ827=0,"",
IF(SUM($AJ$718:AJ827)=1,AL827,
IF($AJ$838&gt;SUM($AJ$718:AJ827),_xlfn.CONCAT(", ",AL827),
IF($AJ$838=SUM($AJ$718:AJ827),_xlfn.CONCAT(" y ",AL827)))))</f>
        <v/>
      </c>
      <c r="AL827" s="214">
        <v>110</v>
      </c>
      <c r="AM827">
        <f t="shared" si="105"/>
        <v>0</v>
      </c>
      <c r="AN827">
        <f>IF(CNGE_2025_M1_Secc12_Sub1!$M139&lt;&gt;1,IF(COUNTA(K827,U827)=0,0,1),0)</f>
        <v>0</v>
      </c>
      <c r="AO827">
        <f t="shared" si="106"/>
        <v>0</v>
      </c>
      <c r="AP827">
        <f t="shared" si="107"/>
        <v>0</v>
      </c>
      <c r="AQ827">
        <f t="shared" si="108"/>
        <v>0</v>
      </c>
      <c r="AR827">
        <f t="shared" si="109"/>
        <v>0</v>
      </c>
      <c r="AS827">
        <f t="shared" si="110"/>
        <v>0</v>
      </c>
      <c r="AT827">
        <f t="shared" si="111"/>
        <v>0</v>
      </c>
    </row>
    <row r="828" spans="1:46" ht="15" customHeight="1">
      <c r="A828" s="238"/>
      <c r="B828" s="14"/>
      <c r="C828" s="213" t="s">
        <v>5157</v>
      </c>
      <c r="D828" s="469" t="str">
        <f>IF(CNGE_2025_M1_Secc12_Sub1!D140="","",CNGE_2025_M1_Secc12_Sub1!D140)</f>
        <v/>
      </c>
      <c r="E828" s="326"/>
      <c r="F828" s="326"/>
      <c r="G828" s="326"/>
      <c r="H828" s="326"/>
      <c r="I828" s="326"/>
      <c r="J828" s="327"/>
      <c r="K828" s="443"/>
      <c r="L828" s="352"/>
      <c r="M828" s="443"/>
      <c r="N828" s="352"/>
      <c r="O828" s="443"/>
      <c r="P828" s="352"/>
      <c r="Q828" s="443"/>
      <c r="R828" s="352"/>
      <c r="S828" s="443"/>
      <c r="T828" s="352"/>
      <c r="U828" s="443"/>
      <c r="V828" s="352"/>
      <c r="W828" s="443"/>
      <c r="X828" s="352"/>
      <c r="Y828" s="443"/>
      <c r="Z828" s="352"/>
      <c r="AA828" s="443"/>
      <c r="AB828" s="352"/>
      <c r="AC828" s="443"/>
      <c r="AD828" s="352"/>
      <c r="AG828">
        <f t="shared" si="101"/>
        <v>0</v>
      </c>
      <c r="AH828">
        <f t="shared" si="102"/>
        <v>0</v>
      </c>
      <c r="AI828" s="228">
        <f t="shared" si="103"/>
        <v>0</v>
      </c>
      <c r="AJ828" s="2">
        <f t="shared" si="104"/>
        <v>0</v>
      </c>
      <c r="AK828" s="3" t="str">
        <f>IF(AJ828=0,"",
IF(SUM($AJ$718:AJ828)=1,AL828,
IF($AJ$838&gt;SUM($AJ$718:AJ828),_xlfn.CONCAT(", ",AL828),
IF($AJ$838=SUM($AJ$718:AJ828),_xlfn.CONCAT(" y ",AL828)))))</f>
        <v/>
      </c>
      <c r="AL828" s="214">
        <v>111</v>
      </c>
      <c r="AM828">
        <f t="shared" si="105"/>
        <v>0</v>
      </c>
      <c r="AN828">
        <f>IF(CNGE_2025_M1_Secc12_Sub1!$M140&lt;&gt;1,IF(COUNTA(K828,U828)=0,0,1),0)</f>
        <v>0</v>
      </c>
      <c r="AO828">
        <f t="shared" si="106"/>
        <v>0</v>
      </c>
      <c r="AP828">
        <f t="shared" si="107"/>
        <v>0</v>
      </c>
      <c r="AQ828">
        <f t="shared" si="108"/>
        <v>0</v>
      </c>
      <c r="AR828">
        <f t="shared" si="109"/>
        <v>0</v>
      </c>
      <c r="AS828">
        <f t="shared" si="110"/>
        <v>0</v>
      </c>
      <c r="AT828">
        <f t="shared" si="111"/>
        <v>0</v>
      </c>
    </row>
    <row r="829" spans="1:46" ht="15" customHeight="1">
      <c r="A829" s="238"/>
      <c r="B829" s="14"/>
      <c r="C829" s="213" t="s">
        <v>5158</v>
      </c>
      <c r="D829" s="469" t="str">
        <f>IF(CNGE_2025_M1_Secc12_Sub1!D141="","",CNGE_2025_M1_Secc12_Sub1!D141)</f>
        <v/>
      </c>
      <c r="E829" s="326"/>
      <c r="F829" s="326"/>
      <c r="G829" s="326"/>
      <c r="H829" s="326"/>
      <c r="I829" s="326"/>
      <c r="J829" s="327"/>
      <c r="K829" s="443"/>
      <c r="L829" s="352"/>
      <c r="M829" s="443"/>
      <c r="N829" s="352"/>
      <c r="O829" s="443"/>
      <c r="P829" s="352"/>
      <c r="Q829" s="443"/>
      <c r="R829" s="352"/>
      <c r="S829" s="443"/>
      <c r="T829" s="352"/>
      <c r="U829" s="443"/>
      <c r="V829" s="352"/>
      <c r="W829" s="443"/>
      <c r="X829" s="352"/>
      <c r="Y829" s="443"/>
      <c r="Z829" s="352"/>
      <c r="AA829" s="443"/>
      <c r="AB829" s="352"/>
      <c r="AC829" s="443"/>
      <c r="AD829" s="352"/>
      <c r="AG829">
        <f t="shared" si="101"/>
        <v>0</v>
      </c>
      <c r="AH829">
        <f t="shared" si="102"/>
        <v>0</v>
      </c>
      <c r="AI829" s="228">
        <f t="shared" si="103"/>
        <v>0</v>
      </c>
      <c r="AJ829" s="2">
        <f t="shared" si="104"/>
        <v>0</v>
      </c>
      <c r="AK829" s="3" t="str">
        <f>IF(AJ829=0,"",
IF(SUM($AJ$718:AJ829)=1,AL829,
IF($AJ$838&gt;SUM($AJ$718:AJ829),_xlfn.CONCAT(", ",AL829),
IF($AJ$838=SUM($AJ$718:AJ829),_xlfn.CONCAT(" y ",AL829)))))</f>
        <v/>
      </c>
      <c r="AL829" s="214">
        <v>112</v>
      </c>
      <c r="AM829">
        <f t="shared" si="105"/>
        <v>0</v>
      </c>
      <c r="AN829">
        <f>IF(CNGE_2025_M1_Secc12_Sub1!$M141&lt;&gt;1,IF(COUNTA(K829,U829)=0,0,1),0)</f>
        <v>0</v>
      </c>
      <c r="AO829">
        <f t="shared" si="106"/>
        <v>0</v>
      </c>
      <c r="AP829">
        <f t="shared" si="107"/>
        <v>0</v>
      </c>
      <c r="AQ829">
        <f t="shared" si="108"/>
        <v>0</v>
      </c>
      <c r="AR829">
        <f t="shared" si="109"/>
        <v>0</v>
      </c>
      <c r="AS829">
        <f t="shared" si="110"/>
        <v>0</v>
      </c>
      <c r="AT829">
        <f t="shared" si="111"/>
        <v>0</v>
      </c>
    </row>
    <row r="830" spans="1:46" ht="15" customHeight="1">
      <c r="A830" s="238"/>
      <c r="B830" s="14"/>
      <c r="C830" s="213" t="s">
        <v>5159</v>
      </c>
      <c r="D830" s="469" t="str">
        <f>IF(CNGE_2025_M1_Secc12_Sub1!D142="","",CNGE_2025_M1_Secc12_Sub1!D142)</f>
        <v/>
      </c>
      <c r="E830" s="326"/>
      <c r="F830" s="326"/>
      <c r="G830" s="326"/>
      <c r="H830" s="326"/>
      <c r="I830" s="326"/>
      <c r="J830" s="327"/>
      <c r="K830" s="443"/>
      <c r="L830" s="352"/>
      <c r="M830" s="443"/>
      <c r="N830" s="352"/>
      <c r="O830" s="443"/>
      <c r="P830" s="352"/>
      <c r="Q830" s="443"/>
      <c r="R830" s="352"/>
      <c r="S830" s="443"/>
      <c r="T830" s="352"/>
      <c r="U830" s="443"/>
      <c r="V830" s="352"/>
      <c r="W830" s="443"/>
      <c r="X830" s="352"/>
      <c r="Y830" s="443"/>
      <c r="Z830" s="352"/>
      <c r="AA830" s="443"/>
      <c r="AB830" s="352"/>
      <c r="AC830" s="443"/>
      <c r="AD830" s="352"/>
      <c r="AG830">
        <f t="shared" si="101"/>
        <v>0</v>
      </c>
      <c r="AH830">
        <f t="shared" si="102"/>
        <v>0</v>
      </c>
      <c r="AI830" s="228">
        <f t="shared" si="103"/>
        <v>0</v>
      </c>
      <c r="AJ830" s="2">
        <f t="shared" si="104"/>
        <v>0</v>
      </c>
      <c r="AK830" s="3" t="str">
        <f>IF(AJ830=0,"",
IF(SUM($AJ$718:AJ830)=1,AL830,
IF($AJ$838&gt;SUM($AJ$718:AJ830),_xlfn.CONCAT(", ",AL830),
IF($AJ$838=SUM($AJ$718:AJ830),_xlfn.CONCAT(" y ",AL830)))))</f>
        <v/>
      </c>
      <c r="AL830" s="214">
        <v>113</v>
      </c>
      <c r="AM830">
        <f t="shared" si="105"/>
        <v>0</v>
      </c>
      <c r="AN830">
        <f>IF(CNGE_2025_M1_Secc12_Sub1!$M142&lt;&gt;1,IF(COUNTA(K830,U830)=0,0,1),0)</f>
        <v>0</v>
      </c>
      <c r="AO830">
        <f t="shared" si="106"/>
        <v>0</v>
      </c>
      <c r="AP830">
        <f t="shared" si="107"/>
        <v>0</v>
      </c>
      <c r="AQ830">
        <f t="shared" si="108"/>
        <v>0</v>
      </c>
      <c r="AR830">
        <f t="shared" si="109"/>
        <v>0</v>
      </c>
      <c r="AS830">
        <f t="shared" si="110"/>
        <v>0</v>
      </c>
      <c r="AT830">
        <f t="shared" si="111"/>
        <v>0</v>
      </c>
    </row>
    <row r="831" spans="1:46" ht="15" customHeight="1">
      <c r="A831" s="238"/>
      <c r="B831" s="14"/>
      <c r="C831" s="213" t="s">
        <v>5160</v>
      </c>
      <c r="D831" s="469" t="str">
        <f>IF(CNGE_2025_M1_Secc12_Sub1!D143="","",CNGE_2025_M1_Secc12_Sub1!D143)</f>
        <v/>
      </c>
      <c r="E831" s="326"/>
      <c r="F831" s="326"/>
      <c r="G831" s="326"/>
      <c r="H831" s="326"/>
      <c r="I831" s="326"/>
      <c r="J831" s="327"/>
      <c r="K831" s="443"/>
      <c r="L831" s="352"/>
      <c r="M831" s="443"/>
      <c r="N831" s="352"/>
      <c r="O831" s="443"/>
      <c r="P831" s="352"/>
      <c r="Q831" s="443"/>
      <c r="R831" s="352"/>
      <c r="S831" s="443"/>
      <c r="T831" s="352"/>
      <c r="U831" s="443"/>
      <c r="V831" s="352"/>
      <c r="W831" s="443"/>
      <c r="X831" s="352"/>
      <c r="Y831" s="443"/>
      <c r="Z831" s="352"/>
      <c r="AA831" s="443"/>
      <c r="AB831" s="352"/>
      <c r="AC831" s="443"/>
      <c r="AD831" s="352"/>
      <c r="AG831">
        <f t="shared" si="101"/>
        <v>0</v>
      </c>
      <c r="AH831">
        <f t="shared" si="102"/>
        <v>0</v>
      </c>
      <c r="AI831" s="228">
        <f t="shared" si="103"/>
        <v>0</v>
      </c>
      <c r="AJ831" s="2">
        <f t="shared" si="104"/>
        <v>0</v>
      </c>
      <c r="AK831" s="3" t="str">
        <f>IF(AJ831=0,"",
IF(SUM($AJ$718:AJ831)=1,AL831,
IF($AJ$838&gt;SUM($AJ$718:AJ831),_xlfn.CONCAT(", ",AL831),
IF($AJ$838=SUM($AJ$718:AJ831),_xlfn.CONCAT(" y ",AL831)))))</f>
        <v/>
      </c>
      <c r="AL831" s="214">
        <v>114</v>
      </c>
      <c r="AM831">
        <f t="shared" si="105"/>
        <v>0</v>
      </c>
      <c r="AN831">
        <f>IF(CNGE_2025_M1_Secc12_Sub1!$M143&lt;&gt;1,IF(COUNTA(K831,U831)=0,0,1),0)</f>
        <v>0</v>
      </c>
      <c r="AO831">
        <f t="shared" si="106"/>
        <v>0</v>
      </c>
      <c r="AP831">
        <f t="shared" si="107"/>
        <v>0</v>
      </c>
      <c r="AQ831">
        <f t="shared" si="108"/>
        <v>0</v>
      </c>
      <c r="AR831">
        <f t="shared" si="109"/>
        <v>0</v>
      </c>
      <c r="AS831">
        <f t="shared" si="110"/>
        <v>0</v>
      </c>
      <c r="AT831">
        <f t="shared" si="111"/>
        <v>0</v>
      </c>
    </row>
    <row r="832" spans="1:46" ht="15" customHeight="1">
      <c r="A832" s="238"/>
      <c r="B832" s="14"/>
      <c r="C832" s="213" t="s">
        <v>5161</v>
      </c>
      <c r="D832" s="469" t="str">
        <f>IF(CNGE_2025_M1_Secc12_Sub1!D144="","",CNGE_2025_M1_Secc12_Sub1!D144)</f>
        <v/>
      </c>
      <c r="E832" s="326"/>
      <c r="F832" s="326"/>
      <c r="G832" s="326"/>
      <c r="H832" s="326"/>
      <c r="I832" s="326"/>
      <c r="J832" s="327"/>
      <c r="K832" s="443"/>
      <c r="L832" s="352"/>
      <c r="M832" s="443"/>
      <c r="N832" s="352"/>
      <c r="O832" s="443"/>
      <c r="P832" s="352"/>
      <c r="Q832" s="443"/>
      <c r="R832" s="352"/>
      <c r="S832" s="443"/>
      <c r="T832" s="352"/>
      <c r="U832" s="443"/>
      <c r="V832" s="352"/>
      <c r="W832" s="443"/>
      <c r="X832" s="352"/>
      <c r="Y832" s="443"/>
      <c r="Z832" s="352"/>
      <c r="AA832" s="443"/>
      <c r="AB832" s="352"/>
      <c r="AC832" s="443"/>
      <c r="AD832" s="352"/>
      <c r="AG832">
        <f t="shared" si="101"/>
        <v>0</v>
      </c>
      <c r="AH832">
        <f t="shared" si="102"/>
        <v>0</v>
      </c>
      <c r="AI832" s="228">
        <f t="shared" si="103"/>
        <v>0</v>
      </c>
      <c r="AJ832" s="2">
        <f t="shared" si="104"/>
        <v>0</v>
      </c>
      <c r="AK832" s="3" t="str">
        <f>IF(AJ832=0,"",
IF(SUM($AJ$718:AJ832)=1,AL832,
IF($AJ$838&gt;SUM($AJ$718:AJ832),_xlfn.CONCAT(", ",AL832),
IF($AJ$838=SUM($AJ$718:AJ832),_xlfn.CONCAT(" y ",AL832)))))</f>
        <v/>
      </c>
      <c r="AL832" s="214">
        <v>115</v>
      </c>
      <c r="AM832">
        <f t="shared" si="105"/>
        <v>0</v>
      </c>
      <c r="AN832">
        <f>IF(CNGE_2025_M1_Secc12_Sub1!$M144&lt;&gt;1,IF(COUNTA(K832,U832)=0,0,1),0)</f>
        <v>0</v>
      </c>
      <c r="AO832">
        <f t="shared" si="106"/>
        <v>0</v>
      </c>
      <c r="AP832">
        <f t="shared" si="107"/>
        <v>0</v>
      </c>
      <c r="AQ832">
        <f t="shared" si="108"/>
        <v>0</v>
      </c>
      <c r="AR832">
        <f t="shared" si="109"/>
        <v>0</v>
      </c>
      <c r="AS832">
        <f t="shared" si="110"/>
        <v>0</v>
      </c>
      <c r="AT832">
        <f t="shared" si="111"/>
        <v>0</v>
      </c>
    </row>
    <row r="833" spans="1:46" ht="15" customHeight="1">
      <c r="A833" s="238"/>
      <c r="B833" s="14"/>
      <c r="C833" s="213" t="s">
        <v>5162</v>
      </c>
      <c r="D833" s="469" t="str">
        <f>IF(CNGE_2025_M1_Secc12_Sub1!D145="","",CNGE_2025_M1_Secc12_Sub1!D145)</f>
        <v/>
      </c>
      <c r="E833" s="326"/>
      <c r="F833" s="326"/>
      <c r="G833" s="326"/>
      <c r="H833" s="326"/>
      <c r="I833" s="326"/>
      <c r="J833" s="327"/>
      <c r="K833" s="443"/>
      <c r="L833" s="352"/>
      <c r="M833" s="443"/>
      <c r="N833" s="352"/>
      <c r="O833" s="443"/>
      <c r="P833" s="352"/>
      <c r="Q833" s="443"/>
      <c r="R833" s="352"/>
      <c r="S833" s="443"/>
      <c r="T833" s="352"/>
      <c r="U833" s="443"/>
      <c r="V833" s="352"/>
      <c r="W833" s="443"/>
      <c r="X833" s="352"/>
      <c r="Y833" s="443"/>
      <c r="Z833" s="352"/>
      <c r="AA833" s="443"/>
      <c r="AB833" s="352"/>
      <c r="AC833" s="443"/>
      <c r="AD833" s="352"/>
      <c r="AG833">
        <f t="shared" si="101"/>
        <v>0</v>
      </c>
      <c r="AH833">
        <f t="shared" si="102"/>
        <v>0</v>
      </c>
      <c r="AI833" s="228">
        <f t="shared" si="103"/>
        <v>0</v>
      </c>
      <c r="AJ833" s="2">
        <f t="shared" si="104"/>
        <v>0</v>
      </c>
      <c r="AK833" s="3" t="str">
        <f>IF(AJ833=0,"",
IF(SUM($AJ$718:AJ833)=1,AL833,
IF($AJ$838&gt;SUM($AJ$718:AJ833),_xlfn.CONCAT(", ",AL833),
IF($AJ$838=SUM($AJ$718:AJ833),_xlfn.CONCAT(" y ",AL833)))))</f>
        <v/>
      </c>
      <c r="AL833" s="214">
        <v>116</v>
      </c>
      <c r="AM833">
        <f t="shared" si="105"/>
        <v>0</v>
      </c>
      <c r="AN833">
        <f>IF(CNGE_2025_M1_Secc12_Sub1!$M145&lt;&gt;1,IF(COUNTA(K833,U833)=0,0,1),0)</f>
        <v>0</v>
      </c>
      <c r="AO833">
        <f t="shared" si="106"/>
        <v>0</v>
      </c>
      <c r="AP833">
        <f t="shared" si="107"/>
        <v>0</v>
      </c>
      <c r="AQ833">
        <f t="shared" si="108"/>
        <v>0</v>
      </c>
      <c r="AR833">
        <f t="shared" si="109"/>
        <v>0</v>
      </c>
      <c r="AS833">
        <f t="shared" si="110"/>
        <v>0</v>
      </c>
      <c r="AT833">
        <f t="shared" si="111"/>
        <v>0</v>
      </c>
    </row>
    <row r="834" spans="1:46" ht="15" customHeight="1">
      <c r="A834" s="238"/>
      <c r="B834" s="14"/>
      <c r="C834" s="213" t="s">
        <v>5163</v>
      </c>
      <c r="D834" s="469" t="str">
        <f>IF(CNGE_2025_M1_Secc12_Sub1!D146="","",CNGE_2025_M1_Secc12_Sub1!D146)</f>
        <v/>
      </c>
      <c r="E834" s="326"/>
      <c r="F834" s="326"/>
      <c r="G834" s="326"/>
      <c r="H834" s="326"/>
      <c r="I834" s="326"/>
      <c r="J834" s="327"/>
      <c r="K834" s="443"/>
      <c r="L834" s="352"/>
      <c r="M834" s="443"/>
      <c r="N834" s="352"/>
      <c r="O834" s="443"/>
      <c r="P834" s="352"/>
      <c r="Q834" s="443"/>
      <c r="R834" s="352"/>
      <c r="S834" s="443"/>
      <c r="T834" s="352"/>
      <c r="U834" s="443"/>
      <c r="V834" s="352"/>
      <c r="W834" s="443"/>
      <c r="X834" s="352"/>
      <c r="Y834" s="443"/>
      <c r="Z834" s="352"/>
      <c r="AA834" s="443"/>
      <c r="AB834" s="352"/>
      <c r="AC834" s="443"/>
      <c r="AD834" s="352"/>
      <c r="AG834">
        <f t="shared" si="101"/>
        <v>0</v>
      </c>
      <c r="AH834">
        <f t="shared" si="102"/>
        <v>0</v>
      </c>
      <c r="AI834" s="228">
        <f t="shared" si="103"/>
        <v>0</v>
      </c>
      <c r="AJ834" s="2">
        <f t="shared" si="104"/>
        <v>0</v>
      </c>
      <c r="AK834" s="3" t="str">
        <f>IF(AJ834=0,"",
IF(SUM($AJ$718:AJ834)=1,AL834,
IF($AJ$838&gt;SUM($AJ$718:AJ834),_xlfn.CONCAT(", ",AL834),
IF($AJ$838=SUM($AJ$718:AJ834),_xlfn.CONCAT(" y ",AL834)))))</f>
        <v/>
      </c>
      <c r="AL834" s="214">
        <v>117</v>
      </c>
      <c r="AM834">
        <f t="shared" si="105"/>
        <v>0</v>
      </c>
      <c r="AN834">
        <f>IF(CNGE_2025_M1_Secc12_Sub1!$M146&lt;&gt;1,IF(COUNTA(K834,U834)=0,0,1),0)</f>
        <v>0</v>
      </c>
      <c r="AO834">
        <f t="shared" si="106"/>
        <v>0</v>
      </c>
      <c r="AP834">
        <f t="shared" si="107"/>
        <v>0</v>
      </c>
      <c r="AQ834">
        <f t="shared" si="108"/>
        <v>0</v>
      </c>
      <c r="AR834">
        <f t="shared" si="109"/>
        <v>0</v>
      </c>
      <c r="AS834">
        <f t="shared" si="110"/>
        <v>0</v>
      </c>
      <c r="AT834">
        <f t="shared" si="111"/>
        <v>0</v>
      </c>
    </row>
    <row r="835" spans="1:46" ht="15" customHeight="1">
      <c r="A835" s="238"/>
      <c r="B835" s="14"/>
      <c r="C835" s="213" t="s">
        <v>5164</v>
      </c>
      <c r="D835" s="469" t="str">
        <f>IF(CNGE_2025_M1_Secc12_Sub1!D147="","",CNGE_2025_M1_Secc12_Sub1!D147)</f>
        <v/>
      </c>
      <c r="E835" s="326"/>
      <c r="F835" s="326"/>
      <c r="G835" s="326"/>
      <c r="H835" s="326"/>
      <c r="I835" s="326"/>
      <c r="J835" s="327"/>
      <c r="K835" s="443"/>
      <c r="L835" s="352"/>
      <c r="M835" s="443"/>
      <c r="N835" s="352"/>
      <c r="O835" s="443"/>
      <c r="P835" s="352"/>
      <c r="Q835" s="443"/>
      <c r="R835" s="352"/>
      <c r="S835" s="443"/>
      <c r="T835" s="352"/>
      <c r="U835" s="443"/>
      <c r="V835" s="352"/>
      <c r="W835" s="443"/>
      <c r="X835" s="352"/>
      <c r="Y835" s="443"/>
      <c r="Z835" s="352"/>
      <c r="AA835" s="443"/>
      <c r="AB835" s="352"/>
      <c r="AC835" s="443"/>
      <c r="AD835" s="352"/>
      <c r="AG835">
        <f t="shared" si="101"/>
        <v>0</v>
      </c>
      <c r="AH835">
        <f t="shared" si="102"/>
        <v>0</v>
      </c>
      <c r="AI835" s="228">
        <f t="shared" si="103"/>
        <v>0</v>
      </c>
      <c r="AJ835" s="2">
        <f t="shared" si="104"/>
        <v>0</v>
      </c>
      <c r="AK835" s="3" t="str">
        <f>IF(AJ835=0,"",
IF(SUM($AJ$718:AJ835)=1,AL835,
IF($AJ$838&gt;SUM($AJ$718:AJ835),_xlfn.CONCAT(", ",AL835),
IF($AJ$838=SUM($AJ$718:AJ835),_xlfn.CONCAT(" y ",AL835)))))</f>
        <v/>
      </c>
      <c r="AL835" s="214">
        <v>118</v>
      </c>
      <c r="AM835">
        <f t="shared" si="105"/>
        <v>0</v>
      </c>
      <c r="AN835">
        <f>IF(CNGE_2025_M1_Secc12_Sub1!$M147&lt;&gt;1,IF(COUNTA(K835,U835)=0,0,1),0)</f>
        <v>0</v>
      </c>
      <c r="AO835">
        <f t="shared" si="106"/>
        <v>0</v>
      </c>
      <c r="AP835">
        <f t="shared" si="107"/>
        <v>0</v>
      </c>
      <c r="AQ835">
        <f t="shared" si="108"/>
        <v>0</v>
      </c>
      <c r="AR835">
        <f t="shared" si="109"/>
        <v>0</v>
      </c>
      <c r="AS835">
        <f t="shared" si="110"/>
        <v>0</v>
      </c>
      <c r="AT835">
        <f t="shared" si="111"/>
        <v>0</v>
      </c>
    </row>
    <row r="836" spans="1:46" ht="15" customHeight="1">
      <c r="A836" s="238"/>
      <c r="B836" s="14"/>
      <c r="C836" s="213" t="s">
        <v>5165</v>
      </c>
      <c r="D836" s="469" t="str">
        <f>IF(CNGE_2025_M1_Secc12_Sub1!D148="","",CNGE_2025_M1_Secc12_Sub1!D148)</f>
        <v/>
      </c>
      <c r="E836" s="326"/>
      <c r="F836" s="326"/>
      <c r="G836" s="326"/>
      <c r="H836" s="326"/>
      <c r="I836" s="326"/>
      <c r="J836" s="327"/>
      <c r="K836" s="443"/>
      <c r="L836" s="352"/>
      <c r="M836" s="443"/>
      <c r="N836" s="352"/>
      <c r="O836" s="443"/>
      <c r="P836" s="352"/>
      <c r="Q836" s="443"/>
      <c r="R836" s="352"/>
      <c r="S836" s="443"/>
      <c r="T836" s="352"/>
      <c r="U836" s="443"/>
      <c r="V836" s="352"/>
      <c r="W836" s="443"/>
      <c r="X836" s="352"/>
      <c r="Y836" s="443"/>
      <c r="Z836" s="352"/>
      <c r="AA836" s="443"/>
      <c r="AB836" s="352"/>
      <c r="AC836" s="443"/>
      <c r="AD836" s="352"/>
      <c r="AG836">
        <f t="shared" si="101"/>
        <v>0</v>
      </c>
      <c r="AH836">
        <f t="shared" si="102"/>
        <v>0</v>
      </c>
      <c r="AI836" s="228">
        <f t="shared" si="103"/>
        <v>0</v>
      </c>
      <c r="AJ836" s="2">
        <f t="shared" si="104"/>
        <v>0</v>
      </c>
      <c r="AK836" s="3" t="str">
        <f>IF(AJ836=0,"",
IF(SUM($AJ$718:AJ836)=1,AL836,
IF($AJ$838&gt;SUM($AJ$718:AJ836),_xlfn.CONCAT(", ",AL836),
IF($AJ$838=SUM($AJ$718:AJ836),_xlfn.CONCAT(" y ",AL836)))))</f>
        <v/>
      </c>
      <c r="AL836" s="214">
        <v>119</v>
      </c>
      <c r="AM836">
        <f t="shared" si="105"/>
        <v>0</v>
      </c>
      <c r="AN836">
        <f>IF(CNGE_2025_M1_Secc12_Sub1!$M148&lt;&gt;1,IF(COUNTA(K836,U836)=0,0,1),0)</f>
        <v>0</v>
      </c>
      <c r="AO836">
        <f t="shared" si="106"/>
        <v>0</v>
      </c>
      <c r="AP836">
        <f t="shared" si="107"/>
        <v>0</v>
      </c>
      <c r="AQ836">
        <f t="shared" si="108"/>
        <v>0</v>
      </c>
      <c r="AR836">
        <f t="shared" si="109"/>
        <v>0</v>
      </c>
      <c r="AS836">
        <f t="shared" si="110"/>
        <v>0</v>
      </c>
      <c r="AT836">
        <f t="shared" si="111"/>
        <v>0</v>
      </c>
    </row>
    <row r="837" spans="1:46" ht="15" customHeight="1">
      <c r="A837" s="238"/>
      <c r="B837" s="14"/>
      <c r="C837" s="213" t="s">
        <v>5166</v>
      </c>
      <c r="D837" s="469" t="str">
        <f>IF(CNGE_2025_M1_Secc12_Sub1!D149="","",CNGE_2025_M1_Secc12_Sub1!D149)</f>
        <v/>
      </c>
      <c r="E837" s="326"/>
      <c r="F837" s="326"/>
      <c r="G837" s="326"/>
      <c r="H837" s="326"/>
      <c r="I837" s="326"/>
      <c r="J837" s="327"/>
      <c r="K837" s="443"/>
      <c r="L837" s="352"/>
      <c r="M837" s="443"/>
      <c r="N837" s="352"/>
      <c r="O837" s="443"/>
      <c r="P837" s="352"/>
      <c r="Q837" s="443"/>
      <c r="R837" s="352"/>
      <c r="S837" s="443"/>
      <c r="T837" s="352"/>
      <c r="U837" s="443"/>
      <c r="V837" s="352"/>
      <c r="W837" s="443"/>
      <c r="X837" s="352"/>
      <c r="Y837" s="443"/>
      <c r="Z837" s="352"/>
      <c r="AA837" s="443"/>
      <c r="AB837" s="352"/>
      <c r="AC837" s="443"/>
      <c r="AD837" s="352"/>
      <c r="AG837">
        <f>IF(OR(COUNTBLANK($D837)=1,$S167&lt;&gt;1),0,IF(COUNTA(K837:T837)&gt;0,0,1))</f>
        <v>0</v>
      </c>
      <c r="AH837">
        <f>IF(OR(COUNTBLANK($D837)=1,$Y167&lt;&gt;1),0,IF(COUNTA(U837:AD837)&gt;0,0,1))</f>
        <v>0</v>
      </c>
      <c r="AI837" s="228">
        <f>SUM(AG837:AH837)</f>
        <v>0</v>
      </c>
      <c r="AJ837" s="2">
        <f>IF(AI837=0,0,1)</f>
        <v>0</v>
      </c>
      <c r="AK837" s="3" t="str">
        <f>IF(AJ837=0,"",
IF(SUM($AJ$718:AJ837)=1,AL837,
IF($AJ$838&gt;SUM($AJ$718:AJ837),_xlfn.CONCAT(", ",AL837),
IF($AJ$838=SUM($AJ$718:AJ837),_xlfn.CONCAT(" y ",AL837)))))</f>
        <v/>
      </c>
      <c r="AL837" s="214">
        <v>120</v>
      </c>
      <c r="AM837">
        <f>IF(AND(COUNTBLANK($D837)=1,COUNTA(K837:AD837)&gt;0),1,0)</f>
        <v>0</v>
      </c>
      <c r="AN837">
        <f>IF(CNGE_2025_M1_Secc12_Sub1!$M149&lt;&gt;1,IF(COUNTA(K837,U837)=0,0,1),0)</f>
        <v>0</v>
      </c>
      <c r="AO837">
        <f>IF($S167&lt;&gt;1,IF(COUNTA(K837:T837)=0,0,1),0)</f>
        <v>0</v>
      </c>
      <c r="AP837">
        <f>IF($Y167&lt;&gt;1,IF(COUNTA(U837:AD837)=0,0,1),0)</f>
        <v>0</v>
      </c>
      <c r="AQ837">
        <f>IF($S837="X",IF(COUNTA(K837:R837)=0,0,1),IF($Q837="X",IF(COUNTA(K837:P837,S837)=0,0,1),0))</f>
        <v>0</v>
      </c>
      <c r="AR837">
        <f>IF($AC837="X",IF(COUNTA(U837:AB837)=0,0,1),IF($AA837="X",IF(COUNTA(U837:Z837,AC837)=0,0,1),0))</f>
        <v>0</v>
      </c>
      <c r="AS837">
        <f>IF($K837="X",IF(COUNTA(M837)=0,0,1),IF($M837="X",IF(COUNTA(K837)=0,0,1),0))</f>
        <v>0</v>
      </c>
      <c r="AT837">
        <f>IF($U837="X",IF(COUNTA(W837)=0,0,1),IF($W837="X",IF(COUNTA(U837)=0,0,1),0))</f>
        <v>0</v>
      </c>
    </row>
    <row r="838" spans="1:46" ht="15" customHeight="1">
      <c r="A838" s="238"/>
      <c r="B838" s="14"/>
      <c r="C838" s="216"/>
      <c r="D838" s="95"/>
      <c r="E838" s="95"/>
      <c r="F838" s="95"/>
      <c r="G838" s="95"/>
      <c r="H838" s="95"/>
      <c r="I838" s="95"/>
      <c r="J838" s="95"/>
      <c r="K838" s="95"/>
      <c r="L838" s="95"/>
      <c r="M838" s="95"/>
      <c r="N838" s="95"/>
      <c r="O838" s="95"/>
      <c r="P838" s="95"/>
      <c r="Q838" s="95"/>
      <c r="R838" s="95"/>
      <c r="S838" s="95"/>
      <c r="T838" s="95"/>
      <c r="U838" s="95"/>
      <c r="V838" s="95"/>
      <c r="W838" s="95"/>
      <c r="X838" s="95"/>
      <c r="Y838" s="95"/>
      <c r="Z838" s="95"/>
      <c r="AA838" s="95"/>
      <c r="AB838" s="95"/>
      <c r="AC838" s="95"/>
      <c r="AD838" s="95"/>
      <c r="AJ838" s="219">
        <f>SUM(AJ718:AJ837)</f>
        <v>0</v>
      </c>
      <c r="AK838" s="219" t="str">
        <f>IF(AJ838=0,"",_xlfn.CONCAT(AK718:AK837))</f>
        <v/>
      </c>
      <c r="AL838" s="4" t="str">
        <f>IF(AJ838=0,"",
IF(AJ838=1,_xlfn.CONCAT("Favor de revisar la información capturada en el numeral: ",AK838),_xlfn.CONCAT("Favor de revisar la información capturada en los numerales: ",AK838)))</f>
        <v/>
      </c>
      <c r="AP838" s="230">
        <f>SUM(AM718:AP837)</f>
        <v>0</v>
      </c>
      <c r="AR838" s="230">
        <f>SUM(AQ718:AR837)</f>
        <v>0</v>
      </c>
      <c r="AT838" s="230">
        <f>SUM(AS718:AT837)</f>
        <v>0</v>
      </c>
    </row>
    <row r="839" spans="1:46" ht="45" customHeight="1">
      <c r="A839" s="238"/>
      <c r="C839" s="484" t="s">
        <v>5272</v>
      </c>
      <c r="D839" s="318"/>
      <c r="E839" s="318"/>
      <c r="F839" s="443"/>
      <c r="G839" s="351"/>
      <c r="H839" s="351"/>
      <c r="I839" s="351"/>
      <c r="J839" s="351"/>
      <c r="K839" s="351"/>
      <c r="L839" s="351"/>
      <c r="M839" s="351"/>
      <c r="N839" s="351"/>
      <c r="O839" s="351"/>
      <c r="P839" s="351"/>
      <c r="Q839" s="351"/>
      <c r="R839" s="351"/>
      <c r="S839" s="351"/>
      <c r="T839" s="351"/>
      <c r="U839" s="351"/>
      <c r="V839" s="351"/>
      <c r="W839" s="351"/>
      <c r="X839" s="351"/>
      <c r="Y839" s="351"/>
      <c r="Z839" s="351"/>
      <c r="AA839" s="351"/>
      <c r="AB839" s="351"/>
      <c r="AC839" s="351"/>
      <c r="AD839" s="352"/>
    </row>
    <row r="840" spans="1:46" ht="15" customHeight="1">
      <c r="A840" s="238"/>
      <c r="B840" s="465" t="str">
        <f>IF(AND(OR(COUNTIF(O718:P837,"X")&gt;0,COUNTIF(Y718:Z837,"X")&gt;0),F839=""),"Debido a que seleccionó alguna de las columnas Otro criterio de organización, debe anotar el nombre de dicho(s) criterio(s)","")</f>
        <v/>
      </c>
      <c r="C840" s="465"/>
      <c r="D840" s="465"/>
      <c r="E840" s="465"/>
      <c r="F840" s="465"/>
      <c r="G840" s="465"/>
      <c r="H840" s="465"/>
      <c r="I840" s="465"/>
      <c r="J840" s="465"/>
      <c r="K840" s="465"/>
      <c r="L840" s="465"/>
      <c r="M840" s="465"/>
      <c r="N840" s="465"/>
      <c r="O840" s="465"/>
      <c r="P840" s="465"/>
      <c r="Q840" s="465"/>
      <c r="R840" s="465"/>
      <c r="S840" s="465"/>
      <c r="T840" s="465"/>
      <c r="U840" s="465"/>
      <c r="V840" s="465"/>
      <c r="W840" s="465"/>
      <c r="X840" s="465"/>
      <c r="Y840" s="465"/>
      <c r="Z840" s="465"/>
      <c r="AA840" s="465"/>
      <c r="AB840" s="465"/>
      <c r="AC840" s="465"/>
      <c r="AD840" s="465"/>
      <c r="AE840" s="465"/>
    </row>
    <row r="841" spans="1:46" ht="24" customHeight="1">
      <c r="A841" s="238"/>
      <c r="C841" s="461" t="s">
        <v>5167</v>
      </c>
      <c r="D841" s="462"/>
      <c r="E841" s="462"/>
      <c r="F841" s="462"/>
      <c r="G841" s="462"/>
      <c r="H841" s="462"/>
      <c r="I841" s="462"/>
      <c r="J841" s="462"/>
      <c r="K841" s="462"/>
      <c r="L841" s="462"/>
      <c r="M841" s="462"/>
      <c r="N841" s="462"/>
      <c r="O841" s="462"/>
      <c r="P841" s="462"/>
      <c r="Q841" s="462"/>
      <c r="R841" s="462"/>
      <c r="S841" s="462"/>
      <c r="T841" s="462"/>
      <c r="U841" s="462"/>
      <c r="V841" s="462"/>
      <c r="W841" s="462"/>
      <c r="X841" s="462"/>
      <c r="Y841" s="462"/>
      <c r="Z841" s="462"/>
      <c r="AA841" s="462"/>
      <c r="AB841" s="462"/>
      <c r="AC841" s="462"/>
      <c r="AD841" s="462"/>
    </row>
    <row r="842" spans="1:46" ht="60" customHeight="1">
      <c r="A842" s="238"/>
      <c r="C842" s="491"/>
      <c r="D842" s="492"/>
      <c r="E842" s="492"/>
      <c r="F842" s="492"/>
      <c r="G842" s="492"/>
      <c r="H842" s="492"/>
      <c r="I842" s="492"/>
      <c r="J842" s="492"/>
      <c r="K842" s="492"/>
      <c r="L842" s="492"/>
      <c r="M842" s="492"/>
      <c r="N842" s="492"/>
      <c r="O842" s="492"/>
      <c r="P842" s="492"/>
      <c r="Q842" s="492"/>
      <c r="R842" s="492"/>
      <c r="S842" s="492"/>
      <c r="T842" s="492"/>
      <c r="U842" s="492"/>
      <c r="V842" s="492"/>
      <c r="W842" s="492"/>
      <c r="X842" s="492"/>
      <c r="Y842" s="492"/>
      <c r="Z842" s="492"/>
      <c r="AA842" s="492"/>
      <c r="AB842" s="492"/>
      <c r="AC842" s="492"/>
      <c r="AD842" s="493"/>
    </row>
    <row r="843" spans="1:46" ht="15" customHeight="1">
      <c r="A843" s="238"/>
      <c r="B843" s="464" t="str">
        <f>AL838</f>
        <v/>
      </c>
      <c r="C843" s="464"/>
      <c r="D843" s="464"/>
      <c r="E843" s="464"/>
      <c r="F843" s="464"/>
      <c r="G843" s="464"/>
      <c r="H843" s="464"/>
      <c r="I843" s="464"/>
      <c r="J843" s="464"/>
      <c r="K843" s="464"/>
      <c r="L843" s="464"/>
      <c r="M843" s="464"/>
      <c r="N843" s="464"/>
      <c r="O843" s="464"/>
      <c r="P843" s="464"/>
      <c r="Q843" s="464"/>
      <c r="R843" s="464"/>
      <c r="S843" s="464"/>
      <c r="T843" s="464"/>
      <c r="U843" s="464"/>
      <c r="V843" s="464"/>
      <c r="W843" s="464"/>
      <c r="X843" s="464"/>
      <c r="Y843" s="464"/>
      <c r="Z843" s="464"/>
      <c r="AA843" s="464"/>
      <c r="AB843" s="464"/>
      <c r="AC843" s="464"/>
      <c r="AD843" s="464"/>
      <c r="AE843" s="464"/>
    </row>
    <row r="844" spans="1:46" ht="15" customHeight="1">
      <c r="A844" s="238"/>
      <c r="B844" s="445" t="str">
        <f>IF(AP838&gt;0,"Revise la información capturada, ya que tiene datos ingresados en celdas que están sombreadas","")</f>
        <v/>
      </c>
      <c r="C844" s="445"/>
      <c r="D844" s="445"/>
      <c r="E844" s="445"/>
      <c r="F844" s="445"/>
      <c r="G844" s="445"/>
      <c r="H844" s="445"/>
      <c r="I844" s="445"/>
      <c r="J844" s="445"/>
      <c r="K844" s="445"/>
      <c r="L844" s="445"/>
      <c r="M844" s="445"/>
      <c r="N844" s="445"/>
      <c r="O844" s="445"/>
      <c r="P844" s="445"/>
      <c r="Q844" s="445"/>
      <c r="R844" s="445"/>
      <c r="S844" s="445"/>
      <c r="T844" s="445"/>
      <c r="U844" s="445"/>
      <c r="V844" s="445"/>
      <c r="W844" s="445"/>
      <c r="X844" s="445"/>
      <c r="Y844" s="445"/>
      <c r="Z844" s="445"/>
      <c r="AA844" s="445"/>
      <c r="AB844" s="445"/>
      <c r="AC844" s="445"/>
      <c r="AD844" s="445"/>
      <c r="AE844" s="445"/>
    </row>
    <row r="845" spans="1:46" ht="15" customHeight="1">
      <c r="A845" s="238"/>
      <c r="B845" s="445" t="str">
        <f>IF(AR838=0,"","Si seleccionó la columna No contaba con criterios de organización o No identificado no puede seleccionar otra columna")</f>
        <v/>
      </c>
      <c r="C845" s="445"/>
      <c r="D845" s="445"/>
      <c r="E845" s="445"/>
      <c r="F845" s="445"/>
      <c r="G845" s="445"/>
      <c r="H845" s="445"/>
      <c r="I845" s="445"/>
      <c r="J845" s="445"/>
      <c r="K845" s="445"/>
      <c r="L845" s="445"/>
      <c r="M845" s="445"/>
      <c r="N845" s="445"/>
      <c r="O845" s="445"/>
      <c r="P845" s="445"/>
      <c r="Q845" s="445"/>
      <c r="R845" s="445"/>
      <c r="S845" s="445"/>
      <c r="T845" s="445"/>
      <c r="U845" s="445"/>
      <c r="V845" s="445"/>
      <c r="W845" s="445"/>
      <c r="X845" s="445"/>
      <c r="Y845" s="445"/>
      <c r="Z845" s="445"/>
      <c r="AA845" s="445"/>
      <c r="AB845" s="445"/>
      <c r="AC845" s="445"/>
      <c r="AD845" s="445"/>
      <c r="AE845" s="445"/>
    </row>
    <row r="846" spans="1:46" ht="15" customHeight="1">
      <c r="A846" s="238"/>
      <c r="B846" s="445" t="str">
        <f>IF(AT838=0,"","Las columnas Serie documental y Espacio disponible son excluyentes entre sí, por lo que solo puede seleccionar una de ellas")</f>
        <v/>
      </c>
      <c r="C846" s="445"/>
      <c r="D846" s="445"/>
      <c r="E846" s="445"/>
      <c r="F846" s="445"/>
      <c r="G846" s="445"/>
      <c r="H846" s="445"/>
      <c r="I846" s="445"/>
      <c r="J846" s="445"/>
      <c r="K846" s="445"/>
      <c r="L846" s="445"/>
      <c r="M846" s="445"/>
      <c r="N846" s="445"/>
      <c r="O846" s="445"/>
      <c r="P846" s="445"/>
      <c r="Q846" s="445"/>
      <c r="R846" s="445"/>
      <c r="S846" s="445"/>
      <c r="T846" s="445"/>
      <c r="U846" s="445"/>
      <c r="V846" s="445"/>
      <c r="W846" s="445"/>
      <c r="X846" s="445"/>
      <c r="Y846" s="445"/>
      <c r="Z846" s="445"/>
      <c r="AA846" s="445"/>
      <c r="AB846" s="445"/>
      <c r="AC846" s="445"/>
      <c r="AD846" s="445"/>
      <c r="AE846" s="445"/>
    </row>
    <row r="847" spans="1:46" ht="15" customHeight="1">
      <c r="A847" s="238"/>
    </row>
    <row r="848" spans="1:46" ht="15" customHeight="1">
      <c r="A848" s="238"/>
    </row>
    <row r="849" spans="1:49" ht="24" customHeight="1">
      <c r="A849" s="206" t="s">
        <v>5273</v>
      </c>
      <c r="B849" s="477" t="s">
        <v>5274</v>
      </c>
      <c r="C849" s="318"/>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c r="AA849" s="318"/>
      <c r="AB849" s="318"/>
      <c r="AC849" s="318"/>
      <c r="AD849" s="318"/>
    </row>
    <row r="850" spans="1:49" ht="15" customHeight="1">
      <c r="A850" s="232"/>
      <c r="B850" s="14"/>
      <c r="C850" s="478" t="s">
        <v>5275</v>
      </c>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row>
    <row r="851" spans="1:49" ht="24" customHeight="1">
      <c r="A851" s="232"/>
      <c r="B851" s="14"/>
      <c r="C851" s="476" t="s">
        <v>5276</v>
      </c>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318"/>
      <c r="Z851" s="318"/>
      <c r="AA851" s="318"/>
      <c r="AB851" s="318"/>
      <c r="AC851" s="318"/>
      <c r="AD851" s="318"/>
    </row>
    <row r="852" spans="1:49" ht="24" customHeight="1">
      <c r="A852" s="232"/>
      <c r="B852" s="14"/>
      <c r="C852" s="456" t="s">
        <v>5277</v>
      </c>
      <c r="D852" s="318"/>
      <c r="E852" s="318"/>
      <c r="F852" s="318"/>
      <c r="G852" s="318"/>
      <c r="H852" s="318"/>
      <c r="I852" s="318"/>
      <c r="J852" s="318"/>
      <c r="K852" s="318"/>
      <c r="L852" s="318"/>
      <c r="M852" s="318"/>
      <c r="N852" s="318"/>
      <c r="O852" s="318"/>
      <c r="P852" s="318"/>
      <c r="Q852" s="318"/>
      <c r="R852" s="318"/>
      <c r="S852" s="318"/>
      <c r="T852" s="318"/>
      <c r="U852" s="318"/>
      <c r="V852" s="318"/>
      <c r="W852" s="318"/>
      <c r="X852" s="318"/>
      <c r="Y852" s="318"/>
      <c r="Z852" s="318"/>
      <c r="AA852" s="318"/>
      <c r="AB852" s="318"/>
      <c r="AC852" s="318"/>
      <c r="AD852" s="318"/>
    </row>
    <row r="853" spans="1:49" ht="15" customHeight="1">
      <c r="A853" s="232"/>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c r="AD853" s="14"/>
    </row>
    <row r="854" spans="1:49" ht="15" customHeight="1">
      <c r="A854" s="232"/>
      <c r="B854" s="14"/>
      <c r="C854" s="208"/>
      <c r="D854" s="244"/>
      <c r="E854" s="244"/>
      <c r="F854" s="244"/>
      <c r="G854" s="244"/>
      <c r="H854" s="244"/>
      <c r="I854" s="244"/>
      <c r="J854" s="244"/>
      <c r="K854" s="244"/>
      <c r="L854" s="244"/>
      <c r="M854" s="244"/>
      <c r="N854" s="244"/>
      <c r="O854" s="244"/>
      <c r="P854" s="244"/>
      <c r="Q854" s="244"/>
      <c r="R854" s="244"/>
      <c r="S854" s="244"/>
      <c r="T854" s="244"/>
      <c r="U854" s="244"/>
      <c r="V854" s="244"/>
      <c r="W854" s="244"/>
      <c r="X854" s="244"/>
      <c r="Y854" s="244"/>
      <c r="Z854" s="244"/>
      <c r="AA854" s="483" t="s">
        <v>5220</v>
      </c>
      <c r="AB854" s="318"/>
      <c r="AC854" s="318"/>
      <c r="AD854" s="318"/>
    </row>
    <row r="855" spans="1:49" ht="24" customHeight="1">
      <c r="A855" s="232"/>
      <c r="B855" s="14"/>
      <c r="C855" s="453" t="s">
        <v>5071</v>
      </c>
      <c r="D855" s="447"/>
      <c r="E855" s="447"/>
      <c r="F855" s="447"/>
      <c r="G855" s="447"/>
      <c r="H855" s="447"/>
      <c r="I855" s="447"/>
      <c r="J855" s="447"/>
      <c r="K855" s="447"/>
      <c r="L855" s="447"/>
      <c r="M855" s="447"/>
      <c r="N855" s="447"/>
      <c r="O855" s="447"/>
      <c r="P855" s="447"/>
      <c r="Q855" s="447"/>
      <c r="R855" s="447"/>
      <c r="S855" s="448"/>
      <c r="T855" s="453" t="s">
        <v>5197</v>
      </c>
      <c r="U855" s="326"/>
      <c r="V855" s="326"/>
      <c r="W855" s="326"/>
      <c r="X855" s="326"/>
      <c r="Y855" s="326"/>
      <c r="Z855" s="326"/>
      <c r="AA855" s="326"/>
      <c r="AB855" s="326"/>
      <c r="AC855" s="326"/>
      <c r="AD855" s="327"/>
    </row>
    <row r="856" spans="1:49" ht="36" customHeight="1">
      <c r="A856" s="232"/>
      <c r="B856" s="14"/>
      <c r="C856" s="485"/>
      <c r="D856" s="318"/>
      <c r="E856" s="318"/>
      <c r="F856" s="318"/>
      <c r="G856" s="318"/>
      <c r="H856" s="318"/>
      <c r="I856" s="318"/>
      <c r="J856" s="318"/>
      <c r="K856" s="318"/>
      <c r="L856" s="318"/>
      <c r="M856" s="318"/>
      <c r="N856" s="318"/>
      <c r="O856" s="318"/>
      <c r="P856" s="318"/>
      <c r="Q856" s="318"/>
      <c r="R856" s="318"/>
      <c r="S856" s="410"/>
      <c r="T856" s="449" t="s">
        <v>5221</v>
      </c>
      <c r="U856" s="326"/>
      <c r="V856" s="326"/>
      <c r="W856" s="327"/>
      <c r="X856" s="449" t="s">
        <v>5222</v>
      </c>
      <c r="Y856" s="326"/>
      <c r="Z856" s="326"/>
      <c r="AA856" s="326"/>
      <c r="AB856" s="326"/>
      <c r="AC856" s="326"/>
      <c r="AD856" s="327"/>
      <c r="AL856" s="440" t="s">
        <v>5073</v>
      </c>
      <c r="AM856" s="440"/>
      <c r="AN856" s="440"/>
    </row>
    <row r="857" spans="1:49" ht="264" customHeight="1">
      <c r="A857" s="232"/>
      <c r="B857" s="14"/>
      <c r="C857" s="454"/>
      <c r="D857" s="422"/>
      <c r="E857" s="422"/>
      <c r="F857" s="422"/>
      <c r="G857" s="422"/>
      <c r="H857" s="422"/>
      <c r="I857" s="422"/>
      <c r="J857" s="422"/>
      <c r="K857" s="422"/>
      <c r="L857" s="422"/>
      <c r="M857" s="422"/>
      <c r="N857" s="422"/>
      <c r="O857" s="422"/>
      <c r="P857" s="422"/>
      <c r="Q857" s="422"/>
      <c r="R857" s="422"/>
      <c r="S857" s="423"/>
      <c r="T857" s="227" t="s">
        <v>5278</v>
      </c>
      <c r="U857" s="227" t="s">
        <v>5279</v>
      </c>
      <c r="V857" s="227" t="s">
        <v>5280</v>
      </c>
      <c r="W857" s="245" t="s">
        <v>5232</v>
      </c>
      <c r="X857" s="227" t="s">
        <v>5278</v>
      </c>
      <c r="Y857" s="245" t="s">
        <v>5281</v>
      </c>
      <c r="Z857" s="227" t="s">
        <v>5282</v>
      </c>
      <c r="AA857" s="227" t="s">
        <v>5283</v>
      </c>
      <c r="AB857" s="227" t="s">
        <v>5279</v>
      </c>
      <c r="AC857" s="227" t="s">
        <v>5280</v>
      </c>
      <c r="AD857" s="245" t="s">
        <v>5232</v>
      </c>
      <c r="AG857" t="s">
        <v>5205</v>
      </c>
      <c r="AH857" t="s">
        <v>5206</v>
      </c>
      <c r="AI857" t="s">
        <v>5207</v>
      </c>
      <c r="AJ857" t="s">
        <v>5208</v>
      </c>
      <c r="AK857" t="s">
        <v>5209</v>
      </c>
      <c r="AL857" s="211" t="s">
        <v>5079</v>
      </c>
      <c r="AM857" s="1" t="s">
        <v>5080</v>
      </c>
      <c r="AN857" s="212" t="s">
        <v>5081</v>
      </c>
      <c r="AO857" t="s">
        <v>5210</v>
      </c>
      <c r="AP857" t="s">
        <v>5211</v>
      </c>
      <c r="AQ857" t="s">
        <v>5212</v>
      </c>
      <c r="AR857" t="s">
        <v>5213</v>
      </c>
      <c r="AS857" t="s">
        <v>5214</v>
      </c>
      <c r="AT857" t="s">
        <v>5233</v>
      </c>
      <c r="AU857" t="s">
        <v>5234</v>
      </c>
      <c r="AV857" t="s">
        <v>5235</v>
      </c>
      <c r="AW857" t="s">
        <v>5236</v>
      </c>
    </row>
    <row r="858" spans="1:49" ht="15" customHeight="1">
      <c r="A858" s="232"/>
      <c r="B858" s="14"/>
      <c r="C858" s="213" t="s">
        <v>5009</v>
      </c>
      <c r="D858" s="469" t="str">
        <f>IF(CNGE_2025_M1_Secc12_Sub1!D30="","",CNGE_2025_M1_Secc12_Sub1!D30)</f>
        <v/>
      </c>
      <c r="E858" s="326"/>
      <c r="F858" s="326"/>
      <c r="G858" s="326"/>
      <c r="H858" s="326"/>
      <c r="I858" s="326"/>
      <c r="J858" s="326"/>
      <c r="K858" s="326"/>
      <c r="L858" s="326"/>
      <c r="M858" s="326"/>
      <c r="N858" s="326"/>
      <c r="O858" s="326"/>
      <c r="P858" s="326"/>
      <c r="Q858" s="326"/>
      <c r="R858" s="326"/>
      <c r="S858" s="327"/>
      <c r="T858" s="6"/>
      <c r="U858" s="6"/>
      <c r="V858" s="6"/>
      <c r="W858" s="6"/>
      <c r="X858" s="6"/>
      <c r="Y858" s="6"/>
      <c r="Z858" s="6"/>
      <c r="AA858" s="6"/>
      <c r="AB858" s="6"/>
      <c r="AC858" s="6"/>
      <c r="AD858" s="6"/>
      <c r="AG858">
        <f>IF(OR(COUNTBLANK($D858)=1,$G48&lt;&gt;1),0,IF(COUNTA(T858:W858)&gt;0,0,1))</f>
        <v>0</v>
      </c>
      <c r="AH858">
        <f>IF(OR(COUNTBLANK($D858)=1,$M48&lt;&gt;1),0,IF(COUNTA(X858:AD858)&gt;0,0,1))</f>
        <v>0</v>
      </c>
      <c r="AI858">
        <f>IF(OR(COUNTBLANK($D858)=1,$S48&lt;&gt;1),0,IF(COUNTA(O983:W983)&gt;0,0,1))</f>
        <v>0</v>
      </c>
      <c r="AJ858">
        <f>IF(OR(COUNTBLANK($D858)=1,$Y48&lt;&gt;1),0,IF(COUNTA(X983:AD983)&gt;0,0,1))</f>
        <v>0</v>
      </c>
      <c r="AK858" s="228">
        <f>SUM(AG858:AJ858)</f>
        <v>0</v>
      </c>
      <c r="AL858" s="2">
        <f>IF(AK858=0,0,1)</f>
        <v>0</v>
      </c>
      <c r="AM858" s="3" t="str">
        <f>IF(AL858=0,"",
IF(SUM($AL$858:AL858)=1,AN858,
IF($AL$978&gt;SUM($AL$858:AL858),_xlfn.CONCAT(", ",AN858),
IF($AL$978=SUM($AL$858:AL858),_xlfn.CONCAT(" y ",AN858)))))</f>
        <v/>
      </c>
      <c r="AN858" s="214">
        <v>1</v>
      </c>
      <c r="AO858">
        <f>IF(AND(COUNTBLANK($D858)=1,COUNTA(T858:AD858,O983:AD983)&gt;0),1,0)</f>
        <v>0</v>
      </c>
      <c r="AP858">
        <f>IF($G48&lt;&gt;1,IF(COUNTA(T858:W858)=0,0,1),0)</f>
        <v>0</v>
      </c>
      <c r="AQ858">
        <f>IF($M48&lt;&gt;1,IF(COUNTA(X858:AD858)=0,0,1),0)</f>
        <v>0</v>
      </c>
      <c r="AR858">
        <f>IF($S48&lt;&gt;1,IF(COUNTA(O983:W983)=0,0,1),0)</f>
        <v>0</v>
      </c>
      <c r="AS858">
        <f>IF($Y48&lt;&gt;1,IF(COUNTA(X983:AD983)=0,0,1),0)</f>
        <v>0</v>
      </c>
      <c r="AT858">
        <f>IF($W858="X",IF(COUNTA(T858:V858)=0,0,1),IF($V858="X",IF(COUNTA(T858:U858,W858)=0,0,1),0))</f>
        <v>0</v>
      </c>
      <c r="AU858">
        <f>IF($AD858="X",IF(COUNTA(X858:AC858)=0,0,1),IF($AC858="X",IF(COUNTA(X858:AB858,AD858)=0,0,1),0))</f>
        <v>0</v>
      </c>
      <c r="AV858">
        <f>IF($W983="X",IF(COUNTA(O983:V983)=0,0,1),IF($V983="X",IF(COUNTA(O983:U983,W983)=0,0,1),0))</f>
        <v>0</v>
      </c>
      <c r="AW858">
        <f>IF($AD983="X",IF(COUNTA(X983:AC983)=0,0,1),IF($AC983="X",IF(COUNTA(X983:AB983,AD983)=0,0,1),0))</f>
        <v>0</v>
      </c>
    </row>
    <row r="859" spans="1:49" ht="15" customHeight="1">
      <c r="A859" s="232"/>
      <c r="B859" s="14"/>
      <c r="C859" s="213" t="s">
        <v>5011</v>
      </c>
      <c r="D859" s="469" t="str">
        <f>IF(CNGE_2025_M1_Secc12_Sub1!D31="","",CNGE_2025_M1_Secc12_Sub1!D31)</f>
        <v/>
      </c>
      <c r="E859" s="326"/>
      <c r="F859" s="326"/>
      <c r="G859" s="326"/>
      <c r="H859" s="326"/>
      <c r="I859" s="326"/>
      <c r="J859" s="326"/>
      <c r="K859" s="326"/>
      <c r="L859" s="326"/>
      <c r="M859" s="326"/>
      <c r="N859" s="326"/>
      <c r="O859" s="326"/>
      <c r="P859" s="326"/>
      <c r="Q859" s="326"/>
      <c r="R859" s="326"/>
      <c r="S859" s="327"/>
      <c r="T859" s="6"/>
      <c r="U859" s="6"/>
      <c r="V859" s="6"/>
      <c r="W859" s="6"/>
      <c r="X859" s="6"/>
      <c r="Y859" s="6"/>
      <c r="Z859" s="6"/>
      <c r="AA859" s="6"/>
      <c r="AB859" s="6"/>
      <c r="AC859" s="6"/>
      <c r="AD859" s="6"/>
      <c r="AG859">
        <f t="shared" ref="AG859:AG922" si="112">IF(OR(COUNTBLANK($D859)=1,$G49&lt;&gt;1),0,IF(COUNTA(T859:W859)&gt;0,0,1))</f>
        <v>0</v>
      </c>
      <c r="AH859">
        <f t="shared" ref="AH859:AH922" si="113">IF(OR(COUNTBLANK($D859)=1,$M49&lt;&gt;1),0,IF(COUNTA(X859:AD859)&gt;0,0,1))</f>
        <v>0</v>
      </c>
      <c r="AI859">
        <f t="shared" ref="AI859:AI922" si="114">IF(OR(COUNTBLANK($D859)=1,$S49&lt;&gt;1),0,IF(COUNTA(O984:W984)&gt;0,0,1))</f>
        <v>0</v>
      </c>
      <c r="AJ859">
        <f t="shared" ref="AJ859:AJ922" si="115">IF(OR(COUNTBLANK($D859)=1,$Y49&lt;&gt;1),0,IF(COUNTA(X984:AD984)&gt;0,0,1))</f>
        <v>0</v>
      </c>
      <c r="AK859" s="228">
        <f t="shared" ref="AK859:AK922" si="116">SUM(AG859:AJ859)</f>
        <v>0</v>
      </c>
      <c r="AL859" s="2">
        <f t="shared" ref="AL859:AL922" si="117">IF(AK859=0,0,1)</f>
        <v>0</v>
      </c>
      <c r="AM859" s="3" t="str">
        <f>IF(AL859=0,"",
IF(SUM($AL$858:AL859)=1,AN859,
IF($AL$978&gt;SUM($AL$858:AL859),_xlfn.CONCAT(", ",AN859),
IF($AL$978=SUM($AL$858:AL859),_xlfn.CONCAT(" y ",AN859)))))</f>
        <v/>
      </c>
      <c r="AN859" s="214">
        <v>2</v>
      </c>
      <c r="AO859">
        <f t="shared" ref="AO859:AO922" si="118">IF(AND(COUNTBLANK($D859)=1,COUNTA(T859:AD859,O984:AD984)&gt;0),1,0)</f>
        <v>0</v>
      </c>
      <c r="AP859">
        <f t="shared" ref="AP859:AP922" si="119">IF($G49&lt;&gt;1,IF(COUNTA(T859:W859)=0,0,1),0)</f>
        <v>0</v>
      </c>
      <c r="AQ859">
        <f t="shared" ref="AQ859:AQ922" si="120">IF($M49&lt;&gt;1,IF(COUNTA(X859:AD859)=0,0,1),0)</f>
        <v>0</v>
      </c>
      <c r="AR859">
        <f t="shared" ref="AR859:AR922" si="121">IF($S49&lt;&gt;1,IF(COUNTA(O984:W984)=0,0,1),0)</f>
        <v>0</v>
      </c>
      <c r="AS859">
        <f t="shared" ref="AS859:AS922" si="122">IF($Y49&lt;&gt;1,IF(COUNTA(X984:AD984)=0,0,1),0)</f>
        <v>0</v>
      </c>
      <c r="AT859">
        <f t="shared" ref="AT859:AT922" si="123">IF($W859="X",IF(COUNTA(T859:V859)=0,0,1),IF($V859="X",IF(COUNTA(T859:U859,W859)=0,0,1),0))</f>
        <v>0</v>
      </c>
      <c r="AU859">
        <f t="shared" ref="AU859:AU922" si="124">IF($AD859="X",IF(COUNTA(X859:AC859)=0,0,1),IF($AC859="X",IF(COUNTA(X859:AB859,AD859)=0,0,1),0))</f>
        <v>0</v>
      </c>
      <c r="AV859">
        <f t="shared" ref="AV859:AV922" si="125">IF($W984="X",IF(COUNTA(O984:V984)=0,0,1),IF($V984="X",IF(COUNTA(O984:U984,W984)=0,0,1),0))</f>
        <v>0</v>
      </c>
      <c r="AW859">
        <f t="shared" ref="AW859:AW922" si="126">IF($AD984="X",IF(COUNTA(X984:AC984)=0,0,1),IF($AC984="X",IF(COUNTA(X984:AB984,AD984)=0,0,1),0))</f>
        <v>0</v>
      </c>
    </row>
    <row r="860" spans="1:49" ht="15" customHeight="1">
      <c r="A860" s="232"/>
      <c r="B860" s="14"/>
      <c r="C860" s="213" t="s">
        <v>5013</v>
      </c>
      <c r="D860" s="469" t="str">
        <f>IF(CNGE_2025_M1_Secc12_Sub1!D32="","",CNGE_2025_M1_Secc12_Sub1!D32)</f>
        <v/>
      </c>
      <c r="E860" s="326"/>
      <c r="F860" s="326"/>
      <c r="G860" s="326"/>
      <c r="H860" s="326"/>
      <c r="I860" s="326"/>
      <c r="J860" s="326"/>
      <c r="K860" s="326"/>
      <c r="L860" s="326"/>
      <c r="M860" s="326"/>
      <c r="N860" s="326"/>
      <c r="O860" s="326"/>
      <c r="P860" s="326"/>
      <c r="Q860" s="326"/>
      <c r="R860" s="326"/>
      <c r="S860" s="327"/>
      <c r="T860" s="6"/>
      <c r="U860" s="6"/>
      <c r="V860" s="6"/>
      <c r="W860" s="6"/>
      <c r="X860" s="6"/>
      <c r="Y860" s="6"/>
      <c r="Z860" s="6"/>
      <c r="AA860" s="6"/>
      <c r="AB860" s="6"/>
      <c r="AC860" s="6"/>
      <c r="AD860" s="6"/>
      <c r="AG860">
        <f t="shared" si="112"/>
        <v>0</v>
      </c>
      <c r="AH860">
        <f t="shared" si="113"/>
        <v>0</v>
      </c>
      <c r="AI860">
        <f t="shared" si="114"/>
        <v>0</v>
      </c>
      <c r="AJ860">
        <f t="shared" si="115"/>
        <v>0</v>
      </c>
      <c r="AK860" s="228">
        <f t="shared" si="116"/>
        <v>0</v>
      </c>
      <c r="AL860" s="2">
        <f t="shared" si="117"/>
        <v>0</v>
      </c>
      <c r="AM860" s="3" t="str">
        <f>IF(AL860=0,"",
IF(SUM($AL$858:AL860)=1,AN860,
IF($AL$978&gt;SUM($AL$858:AL860),_xlfn.CONCAT(", ",AN860),
IF($AL$978=SUM($AL$858:AL860),_xlfn.CONCAT(" y ",AN860)))))</f>
        <v/>
      </c>
      <c r="AN860" s="214">
        <v>3</v>
      </c>
      <c r="AO860">
        <f t="shared" si="118"/>
        <v>0</v>
      </c>
      <c r="AP860">
        <f t="shared" si="119"/>
        <v>0</v>
      </c>
      <c r="AQ860">
        <f t="shared" si="120"/>
        <v>0</v>
      </c>
      <c r="AR860">
        <f t="shared" si="121"/>
        <v>0</v>
      </c>
      <c r="AS860">
        <f t="shared" si="122"/>
        <v>0</v>
      </c>
      <c r="AT860">
        <f t="shared" si="123"/>
        <v>0</v>
      </c>
      <c r="AU860">
        <f t="shared" si="124"/>
        <v>0</v>
      </c>
      <c r="AV860">
        <f t="shared" si="125"/>
        <v>0</v>
      </c>
      <c r="AW860">
        <f t="shared" si="126"/>
        <v>0</v>
      </c>
    </row>
    <row r="861" spans="1:49" ht="15" customHeight="1">
      <c r="A861" s="232"/>
      <c r="B861" s="14"/>
      <c r="C861" s="213" t="s">
        <v>5015</v>
      </c>
      <c r="D861" s="469" t="str">
        <f>IF(CNGE_2025_M1_Secc12_Sub1!D33="","",CNGE_2025_M1_Secc12_Sub1!D33)</f>
        <v/>
      </c>
      <c r="E861" s="326"/>
      <c r="F861" s="326"/>
      <c r="G861" s="326"/>
      <c r="H861" s="326"/>
      <c r="I861" s="326"/>
      <c r="J861" s="326"/>
      <c r="K861" s="326"/>
      <c r="L861" s="326"/>
      <c r="M861" s="326"/>
      <c r="N861" s="326"/>
      <c r="O861" s="326"/>
      <c r="P861" s="326"/>
      <c r="Q861" s="326"/>
      <c r="R861" s="326"/>
      <c r="S861" s="327"/>
      <c r="T861" s="6"/>
      <c r="U861" s="6"/>
      <c r="V861" s="6"/>
      <c r="W861" s="6"/>
      <c r="X861" s="6"/>
      <c r="Y861" s="6"/>
      <c r="Z861" s="6"/>
      <c r="AA861" s="6"/>
      <c r="AB861" s="6"/>
      <c r="AC861" s="6"/>
      <c r="AD861" s="6"/>
      <c r="AG861">
        <f t="shared" si="112"/>
        <v>0</v>
      </c>
      <c r="AH861">
        <f t="shared" si="113"/>
        <v>0</v>
      </c>
      <c r="AI861">
        <f t="shared" si="114"/>
        <v>0</v>
      </c>
      <c r="AJ861">
        <f t="shared" si="115"/>
        <v>0</v>
      </c>
      <c r="AK861" s="228">
        <f t="shared" si="116"/>
        <v>0</v>
      </c>
      <c r="AL861" s="2">
        <f t="shared" si="117"/>
        <v>0</v>
      </c>
      <c r="AM861" s="3" t="str">
        <f>IF(AL861=0,"",
IF(SUM($AL$858:AL861)=1,AN861,
IF($AL$978&gt;SUM($AL$858:AL861),_xlfn.CONCAT(", ",AN861),
IF($AL$978=SUM($AL$858:AL861),_xlfn.CONCAT(" y ",AN861)))))</f>
        <v/>
      </c>
      <c r="AN861" s="214">
        <v>4</v>
      </c>
      <c r="AO861">
        <f t="shared" si="118"/>
        <v>0</v>
      </c>
      <c r="AP861">
        <f t="shared" si="119"/>
        <v>0</v>
      </c>
      <c r="AQ861">
        <f t="shared" si="120"/>
        <v>0</v>
      </c>
      <c r="AR861">
        <f t="shared" si="121"/>
        <v>0</v>
      </c>
      <c r="AS861">
        <f t="shared" si="122"/>
        <v>0</v>
      </c>
      <c r="AT861">
        <f t="shared" si="123"/>
        <v>0</v>
      </c>
      <c r="AU861">
        <f t="shared" si="124"/>
        <v>0</v>
      </c>
      <c r="AV861">
        <f t="shared" si="125"/>
        <v>0</v>
      </c>
      <c r="AW861">
        <f t="shared" si="126"/>
        <v>0</v>
      </c>
    </row>
    <row r="862" spans="1:49" ht="15" customHeight="1">
      <c r="A862" s="232"/>
      <c r="B862" s="14"/>
      <c r="C862" s="213" t="s">
        <v>5017</v>
      </c>
      <c r="D862" s="469" t="str">
        <f>IF(CNGE_2025_M1_Secc12_Sub1!D34="","",CNGE_2025_M1_Secc12_Sub1!D34)</f>
        <v/>
      </c>
      <c r="E862" s="326"/>
      <c r="F862" s="326"/>
      <c r="G862" s="326"/>
      <c r="H862" s="326"/>
      <c r="I862" s="326"/>
      <c r="J862" s="326"/>
      <c r="K862" s="326"/>
      <c r="L862" s="326"/>
      <c r="M862" s="326"/>
      <c r="N862" s="326"/>
      <c r="O862" s="326"/>
      <c r="P862" s="326"/>
      <c r="Q862" s="326"/>
      <c r="R862" s="326"/>
      <c r="S862" s="327"/>
      <c r="T862" s="6"/>
      <c r="U862" s="6"/>
      <c r="V862" s="6"/>
      <c r="W862" s="6"/>
      <c r="X862" s="6"/>
      <c r="Y862" s="6"/>
      <c r="Z862" s="6"/>
      <c r="AA862" s="6"/>
      <c r="AB862" s="6"/>
      <c r="AC862" s="6"/>
      <c r="AD862" s="6"/>
      <c r="AG862">
        <f t="shared" si="112"/>
        <v>0</v>
      </c>
      <c r="AH862">
        <f t="shared" si="113"/>
        <v>0</v>
      </c>
      <c r="AI862">
        <f t="shared" si="114"/>
        <v>0</v>
      </c>
      <c r="AJ862">
        <f t="shared" si="115"/>
        <v>0</v>
      </c>
      <c r="AK862" s="228">
        <f t="shared" si="116"/>
        <v>0</v>
      </c>
      <c r="AL862" s="2">
        <f t="shared" si="117"/>
        <v>0</v>
      </c>
      <c r="AM862" s="3" t="str">
        <f>IF(AL862=0,"",
IF(SUM($AL$858:AL862)=1,AN862,
IF($AL$978&gt;SUM($AL$858:AL862),_xlfn.CONCAT(", ",AN862),
IF($AL$978=SUM($AL$858:AL862),_xlfn.CONCAT(" y ",AN862)))))</f>
        <v/>
      </c>
      <c r="AN862" s="214">
        <v>5</v>
      </c>
      <c r="AO862">
        <f t="shared" si="118"/>
        <v>0</v>
      </c>
      <c r="AP862">
        <f t="shared" si="119"/>
        <v>0</v>
      </c>
      <c r="AQ862">
        <f t="shared" si="120"/>
        <v>0</v>
      </c>
      <c r="AR862">
        <f t="shared" si="121"/>
        <v>0</v>
      </c>
      <c r="AS862">
        <f t="shared" si="122"/>
        <v>0</v>
      </c>
      <c r="AT862">
        <f t="shared" si="123"/>
        <v>0</v>
      </c>
      <c r="AU862">
        <f t="shared" si="124"/>
        <v>0</v>
      </c>
      <c r="AV862">
        <f t="shared" si="125"/>
        <v>0</v>
      </c>
      <c r="AW862">
        <f t="shared" si="126"/>
        <v>0</v>
      </c>
    </row>
    <row r="863" spans="1:49" ht="15" customHeight="1">
      <c r="A863" s="232"/>
      <c r="B863" s="14"/>
      <c r="C863" s="213" t="s">
        <v>5019</v>
      </c>
      <c r="D863" s="469" t="str">
        <f>IF(CNGE_2025_M1_Secc12_Sub1!D35="","",CNGE_2025_M1_Secc12_Sub1!D35)</f>
        <v/>
      </c>
      <c r="E863" s="326"/>
      <c r="F863" s="326"/>
      <c r="G863" s="326"/>
      <c r="H863" s="326"/>
      <c r="I863" s="326"/>
      <c r="J863" s="326"/>
      <c r="K863" s="326"/>
      <c r="L863" s="326"/>
      <c r="M863" s="326"/>
      <c r="N863" s="326"/>
      <c r="O863" s="326"/>
      <c r="P863" s="326"/>
      <c r="Q863" s="326"/>
      <c r="R863" s="326"/>
      <c r="S863" s="327"/>
      <c r="T863" s="6"/>
      <c r="U863" s="6"/>
      <c r="V863" s="6"/>
      <c r="W863" s="6"/>
      <c r="X863" s="6"/>
      <c r="Y863" s="6"/>
      <c r="Z863" s="6"/>
      <c r="AA863" s="6"/>
      <c r="AB863" s="6"/>
      <c r="AC863" s="6"/>
      <c r="AD863" s="6"/>
      <c r="AG863">
        <f t="shared" si="112"/>
        <v>0</v>
      </c>
      <c r="AH863">
        <f t="shared" si="113"/>
        <v>0</v>
      </c>
      <c r="AI863">
        <f t="shared" si="114"/>
        <v>0</v>
      </c>
      <c r="AJ863">
        <f t="shared" si="115"/>
        <v>0</v>
      </c>
      <c r="AK863" s="228">
        <f t="shared" si="116"/>
        <v>0</v>
      </c>
      <c r="AL863" s="2">
        <f t="shared" si="117"/>
        <v>0</v>
      </c>
      <c r="AM863" s="3" t="str">
        <f>IF(AL863=0,"",
IF(SUM($AL$858:AL863)=1,AN863,
IF($AL$978&gt;SUM($AL$858:AL863),_xlfn.CONCAT(", ",AN863),
IF($AL$978=SUM($AL$858:AL863),_xlfn.CONCAT(" y ",AN863)))))</f>
        <v/>
      </c>
      <c r="AN863" s="214">
        <v>6</v>
      </c>
      <c r="AO863">
        <f t="shared" si="118"/>
        <v>0</v>
      </c>
      <c r="AP863">
        <f t="shared" si="119"/>
        <v>0</v>
      </c>
      <c r="AQ863">
        <f t="shared" si="120"/>
        <v>0</v>
      </c>
      <c r="AR863">
        <f t="shared" si="121"/>
        <v>0</v>
      </c>
      <c r="AS863">
        <f t="shared" si="122"/>
        <v>0</v>
      </c>
      <c r="AT863">
        <f t="shared" si="123"/>
        <v>0</v>
      </c>
      <c r="AU863">
        <f t="shared" si="124"/>
        <v>0</v>
      </c>
      <c r="AV863">
        <f t="shared" si="125"/>
        <v>0</v>
      </c>
      <c r="AW863">
        <f t="shared" si="126"/>
        <v>0</v>
      </c>
    </row>
    <row r="864" spans="1:49" ht="15" customHeight="1">
      <c r="A864" s="232"/>
      <c r="B864" s="14"/>
      <c r="C864" s="213" t="s">
        <v>5021</v>
      </c>
      <c r="D864" s="469" t="str">
        <f>IF(CNGE_2025_M1_Secc12_Sub1!D36="","",CNGE_2025_M1_Secc12_Sub1!D36)</f>
        <v/>
      </c>
      <c r="E864" s="326"/>
      <c r="F864" s="326"/>
      <c r="G864" s="326"/>
      <c r="H864" s="326"/>
      <c r="I864" s="326"/>
      <c r="J864" s="326"/>
      <c r="K864" s="326"/>
      <c r="L864" s="326"/>
      <c r="M864" s="326"/>
      <c r="N864" s="326"/>
      <c r="O864" s="326"/>
      <c r="P864" s="326"/>
      <c r="Q864" s="326"/>
      <c r="R864" s="326"/>
      <c r="S864" s="327"/>
      <c r="T864" s="6"/>
      <c r="U864" s="6"/>
      <c r="V864" s="6"/>
      <c r="W864" s="6"/>
      <c r="X864" s="6"/>
      <c r="Y864" s="6"/>
      <c r="Z864" s="6"/>
      <c r="AA864" s="6"/>
      <c r="AB864" s="6"/>
      <c r="AC864" s="6"/>
      <c r="AD864" s="6"/>
      <c r="AG864">
        <f t="shared" si="112"/>
        <v>0</v>
      </c>
      <c r="AH864">
        <f t="shared" si="113"/>
        <v>0</v>
      </c>
      <c r="AI864">
        <f t="shared" si="114"/>
        <v>0</v>
      </c>
      <c r="AJ864">
        <f t="shared" si="115"/>
        <v>0</v>
      </c>
      <c r="AK864" s="228">
        <f t="shared" si="116"/>
        <v>0</v>
      </c>
      <c r="AL864" s="2">
        <f t="shared" si="117"/>
        <v>0</v>
      </c>
      <c r="AM864" s="3" t="str">
        <f>IF(AL864=0,"",
IF(SUM($AL$858:AL864)=1,AN864,
IF($AL$978&gt;SUM($AL$858:AL864),_xlfn.CONCAT(", ",AN864),
IF($AL$978=SUM($AL$858:AL864),_xlfn.CONCAT(" y ",AN864)))))</f>
        <v/>
      </c>
      <c r="AN864" s="214">
        <v>7</v>
      </c>
      <c r="AO864">
        <f t="shared" si="118"/>
        <v>0</v>
      </c>
      <c r="AP864">
        <f t="shared" si="119"/>
        <v>0</v>
      </c>
      <c r="AQ864">
        <f t="shared" si="120"/>
        <v>0</v>
      </c>
      <c r="AR864">
        <f t="shared" si="121"/>
        <v>0</v>
      </c>
      <c r="AS864">
        <f t="shared" si="122"/>
        <v>0</v>
      </c>
      <c r="AT864">
        <f t="shared" si="123"/>
        <v>0</v>
      </c>
      <c r="AU864">
        <f t="shared" si="124"/>
        <v>0</v>
      </c>
      <c r="AV864">
        <f t="shared" si="125"/>
        <v>0</v>
      </c>
      <c r="AW864">
        <f t="shared" si="126"/>
        <v>0</v>
      </c>
    </row>
    <row r="865" spans="1:49" ht="15" customHeight="1">
      <c r="A865" s="232"/>
      <c r="B865" s="14"/>
      <c r="C865" s="213" t="s">
        <v>5023</v>
      </c>
      <c r="D865" s="469" t="str">
        <f>IF(CNGE_2025_M1_Secc12_Sub1!D37="","",CNGE_2025_M1_Secc12_Sub1!D37)</f>
        <v/>
      </c>
      <c r="E865" s="326"/>
      <c r="F865" s="326"/>
      <c r="G865" s="326"/>
      <c r="H865" s="326"/>
      <c r="I865" s="326"/>
      <c r="J865" s="326"/>
      <c r="K865" s="326"/>
      <c r="L865" s="326"/>
      <c r="M865" s="326"/>
      <c r="N865" s="326"/>
      <c r="O865" s="326"/>
      <c r="P865" s="326"/>
      <c r="Q865" s="326"/>
      <c r="R865" s="326"/>
      <c r="S865" s="327"/>
      <c r="T865" s="6"/>
      <c r="U865" s="6"/>
      <c r="V865" s="6"/>
      <c r="W865" s="6"/>
      <c r="X865" s="6"/>
      <c r="Y865" s="6"/>
      <c r="Z865" s="6"/>
      <c r="AA865" s="6"/>
      <c r="AB865" s="6"/>
      <c r="AC865" s="6"/>
      <c r="AD865" s="6"/>
      <c r="AG865">
        <f t="shared" si="112"/>
        <v>0</v>
      </c>
      <c r="AH865">
        <f t="shared" si="113"/>
        <v>0</v>
      </c>
      <c r="AI865">
        <f t="shared" si="114"/>
        <v>0</v>
      </c>
      <c r="AJ865">
        <f t="shared" si="115"/>
        <v>0</v>
      </c>
      <c r="AK865" s="228">
        <f t="shared" si="116"/>
        <v>0</v>
      </c>
      <c r="AL865" s="2">
        <f t="shared" si="117"/>
        <v>0</v>
      </c>
      <c r="AM865" s="3" t="str">
        <f>IF(AL865=0,"",
IF(SUM($AL$858:AL865)=1,AN865,
IF($AL$978&gt;SUM($AL$858:AL865),_xlfn.CONCAT(", ",AN865),
IF($AL$978=SUM($AL$858:AL865),_xlfn.CONCAT(" y ",AN865)))))</f>
        <v/>
      </c>
      <c r="AN865" s="214">
        <v>8</v>
      </c>
      <c r="AO865">
        <f t="shared" si="118"/>
        <v>0</v>
      </c>
      <c r="AP865">
        <f t="shared" si="119"/>
        <v>0</v>
      </c>
      <c r="AQ865">
        <f t="shared" si="120"/>
        <v>0</v>
      </c>
      <c r="AR865">
        <f t="shared" si="121"/>
        <v>0</v>
      </c>
      <c r="AS865">
        <f t="shared" si="122"/>
        <v>0</v>
      </c>
      <c r="AT865">
        <f t="shared" si="123"/>
        <v>0</v>
      </c>
      <c r="AU865">
        <f t="shared" si="124"/>
        <v>0</v>
      </c>
      <c r="AV865">
        <f t="shared" si="125"/>
        <v>0</v>
      </c>
      <c r="AW865">
        <f t="shared" si="126"/>
        <v>0</v>
      </c>
    </row>
    <row r="866" spans="1:49" ht="15" customHeight="1">
      <c r="A866" s="232"/>
      <c r="B866" s="14"/>
      <c r="C866" s="213" t="s">
        <v>5025</v>
      </c>
      <c r="D866" s="469" t="str">
        <f>IF(CNGE_2025_M1_Secc12_Sub1!D38="","",CNGE_2025_M1_Secc12_Sub1!D38)</f>
        <v/>
      </c>
      <c r="E866" s="326"/>
      <c r="F866" s="326"/>
      <c r="G866" s="326"/>
      <c r="H866" s="326"/>
      <c r="I866" s="326"/>
      <c r="J866" s="326"/>
      <c r="K866" s="326"/>
      <c r="L866" s="326"/>
      <c r="M866" s="326"/>
      <c r="N866" s="326"/>
      <c r="O866" s="326"/>
      <c r="P866" s="326"/>
      <c r="Q866" s="326"/>
      <c r="R866" s="326"/>
      <c r="S866" s="327"/>
      <c r="T866" s="6"/>
      <c r="U866" s="6"/>
      <c r="V866" s="6"/>
      <c r="W866" s="6"/>
      <c r="X866" s="6"/>
      <c r="Y866" s="6"/>
      <c r="Z866" s="6"/>
      <c r="AA866" s="6"/>
      <c r="AB866" s="6"/>
      <c r="AC866" s="6"/>
      <c r="AD866" s="6"/>
      <c r="AG866">
        <f t="shared" si="112"/>
        <v>0</v>
      </c>
      <c r="AH866">
        <f t="shared" si="113"/>
        <v>0</v>
      </c>
      <c r="AI866">
        <f t="shared" si="114"/>
        <v>0</v>
      </c>
      <c r="AJ866">
        <f t="shared" si="115"/>
        <v>0</v>
      </c>
      <c r="AK866" s="228">
        <f t="shared" si="116"/>
        <v>0</v>
      </c>
      <c r="AL866" s="2">
        <f t="shared" si="117"/>
        <v>0</v>
      </c>
      <c r="AM866" s="3" t="str">
        <f>IF(AL866=0,"",
IF(SUM($AL$858:AL866)=1,AN866,
IF($AL$978&gt;SUM($AL$858:AL866),_xlfn.CONCAT(", ",AN866),
IF($AL$978=SUM($AL$858:AL866),_xlfn.CONCAT(" y ",AN866)))))</f>
        <v/>
      </c>
      <c r="AN866" s="214">
        <v>9</v>
      </c>
      <c r="AO866">
        <f t="shared" si="118"/>
        <v>0</v>
      </c>
      <c r="AP866">
        <f t="shared" si="119"/>
        <v>0</v>
      </c>
      <c r="AQ866">
        <f t="shared" si="120"/>
        <v>0</v>
      </c>
      <c r="AR866">
        <f t="shared" si="121"/>
        <v>0</v>
      </c>
      <c r="AS866">
        <f t="shared" si="122"/>
        <v>0</v>
      </c>
      <c r="AT866">
        <f t="shared" si="123"/>
        <v>0</v>
      </c>
      <c r="AU866">
        <f t="shared" si="124"/>
        <v>0</v>
      </c>
      <c r="AV866">
        <f t="shared" si="125"/>
        <v>0</v>
      </c>
      <c r="AW866">
        <f t="shared" si="126"/>
        <v>0</v>
      </c>
    </row>
    <row r="867" spans="1:49" ht="15" customHeight="1">
      <c r="A867" s="232"/>
      <c r="B867" s="14"/>
      <c r="C867" s="213" t="s">
        <v>5026</v>
      </c>
      <c r="D867" s="469" t="str">
        <f>IF(CNGE_2025_M1_Secc12_Sub1!D39="","",CNGE_2025_M1_Secc12_Sub1!D39)</f>
        <v/>
      </c>
      <c r="E867" s="326"/>
      <c r="F867" s="326"/>
      <c r="G867" s="326"/>
      <c r="H867" s="326"/>
      <c r="I867" s="326"/>
      <c r="J867" s="326"/>
      <c r="K867" s="326"/>
      <c r="L867" s="326"/>
      <c r="M867" s="326"/>
      <c r="N867" s="326"/>
      <c r="O867" s="326"/>
      <c r="P867" s="326"/>
      <c r="Q867" s="326"/>
      <c r="R867" s="326"/>
      <c r="S867" s="327"/>
      <c r="T867" s="6"/>
      <c r="U867" s="6"/>
      <c r="V867" s="6"/>
      <c r="W867" s="6"/>
      <c r="X867" s="6"/>
      <c r="Y867" s="6"/>
      <c r="Z867" s="6"/>
      <c r="AA867" s="6"/>
      <c r="AB867" s="6"/>
      <c r="AC867" s="6"/>
      <c r="AD867" s="6"/>
      <c r="AG867">
        <f t="shared" si="112"/>
        <v>0</v>
      </c>
      <c r="AH867">
        <f t="shared" si="113"/>
        <v>0</v>
      </c>
      <c r="AI867">
        <f t="shared" si="114"/>
        <v>0</v>
      </c>
      <c r="AJ867">
        <f t="shared" si="115"/>
        <v>0</v>
      </c>
      <c r="AK867" s="228">
        <f t="shared" si="116"/>
        <v>0</v>
      </c>
      <c r="AL867" s="2">
        <f t="shared" si="117"/>
        <v>0</v>
      </c>
      <c r="AM867" s="3" t="str">
        <f>IF(AL867=0,"",
IF(SUM($AL$858:AL867)=1,AN867,
IF($AL$978&gt;SUM($AL$858:AL867),_xlfn.CONCAT(", ",AN867),
IF($AL$978=SUM($AL$858:AL867),_xlfn.CONCAT(" y ",AN867)))))</f>
        <v/>
      </c>
      <c r="AN867" s="214">
        <v>10</v>
      </c>
      <c r="AO867">
        <f t="shared" si="118"/>
        <v>0</v>
      </c>
      <c r="AP867">
        <f t="shared" si="119"/>
        <v>0</v>
      </c>
      <c r="AQ867">
        <f t="shared" si="120"/>
        <v>0</v>
      </c>
      <c r="AR867">
        <f t="shared" si="121"/>
        <v>0</v>
      </c>
      <c r="AS867">
        <f t="shared" si="122"/>
        <v>0</v>
      </c>
      <c r="AT867">
        <f t="shared" si="123"/>
        <v>0</v>
      </c>
      <c r="AU867">
        <f t="shared" si="124"/>
        <v>0</v>
      </c>
      <c r="AV867">
        <f t="shared" si="125"/>
        <v>0</v>
      </c>
      <c r="AW867">
        <f t="shared" si="126"/>
        <v>0</v>
      </c>
    </row>
    <row r="868" spans="1:49" ht="15" customHeight="1">
      <c r="A868" s="232"/>
      <c r="B868" s="14"/>
      <c r="C868" s="213" t="s">
        <v>5028</v>
      </c>
      <c r="D868" s="469" t="str">
        <f>IF(CNGE_2025_M1_Secc12_Sub1!D40="","",CNGE_2025_M1_Secc12_Sub1!D40)</f>
        <v/>
      </c>
      <c r="E868" s="326"/>
      <c r="F868" s="326"/>
      <c r="G868" s="326"/>
      <c r="H868" s="326"/>
      <c r="I868" s="326"/>
      <c r="J868" s="326"/>
      <c r="K868" s="326"/>
      <c r="L868" s="326"/>
      <c r="M868" s="326"/>
      <c r="N868" s="326"/>
      <c r="O868" s="326"/>
      <c r="P868" s="326"/>
      <c r="Q868" s="326"/>
      <c r="R868" s="326"/>
      <c r="S868" s="327"/>
      <c r="T868" s="6"/>
      <c r="U868" s="6"/>
      <c r="V868" s="6"/>
      <c r="W868" s="6"/>
      <c r="X868" s="6"/>
      <c r="Y868" s="6"/>
      <c r="Z868" s="6"/>
      <c r="AA868" s="6"/>
      <c r="AB868" s="6"/>
      <c r="AC868" s="6"/>
      <c r="AD868" s="6"/>
      <c r="AG868">
        <f t="shared" si="112"/>
        <v>0</v>
      </c>
      <c r="AH868">
        <f t="shared" si="113"/>
        <v>0</v>
      </c>
      <c r="AI868">
        <f t="shared" si="114"/>
        <v>0</v>
      </c>
      <c r="AJ868">
        <f t="shared" si="115"/>
        <v>0</v>
      </c>
      <c r="AK868" s="228">
        <f t="shared" si="116"/>
        <v>0</v>
      </c>
      <c r="AL868" s="2">
        <f t="shared" si="117"/>
        <v>0</v>
      </c>
      <c r="AM868" s="3" t="str">
        <f>IF(AL868=0,"",
IF(SUM($AL$858:AL868)=1,AN868,
IF($AL$978&gt;SUM($AL$858:AL868),_xlfn.CONCAT(", ",AN868),
IF($AL$978=SUM($AL$858:AL868),_xlfn.CONCAT(" y ",AN868)))))</f>
        <v/>
      </c>
      <c r="AN868" s="214">
        <v>11</v>
      </c>
      <c r="AO868">
        <f t="shared" si="118"/>
        <v>0</v>
      </c>
      <c r="AP868">
        <f t="shared" si="119"/>
        <v>0</v>
      </c>
      <c r="AQ868">
        <f t="shared" si="120"/>
        <v>0</v>
      </c>
      <c r="AR868">
        <f t="shared" si="121"/>
        <v>0</v>
      </c>
      <c r="AS868">
        <f t="shared" si="122"/>
        <v>0</v>
      </c>
      <c r="AT868">
        <f t="shared" si="123"/>
        <v>0</v>
      </c>
      <c r="AU868">
        <f t="shared" si="124"/>
        <v>0</v>
      </c>
      <c r="AV868">
        <f t="shared" si="125"/>
        <v>0</v>
      </c>
      <c r="AW868">
        <f t="shared" si="126"/>
        <v>0</v>
      </c>
    </row>
    <row r="869" spans="1:49" ht="15" customHeight="1">
      <c r="A869" s="232"/>
      <c r="B869" s="14"/>
      <c r="C869" s="213" t="s">
        <v>5029</v>
      </c>
      <c r="D869" s="469" t="str">
        <f>IF(CNGE_2025_M1_Secc12_Sub1!D41="","",CNGE_2025_M1_Secc12_Sub1!D41)</f>
        <v/>
      </c>
      <c r="E869" s="326"/>
      <c r="F869" s="326"/>
      <c r="G869" s="326"/>
      <c r="H869" s="326"/>
      <c r="I869" s="326"/>
      <c r="J869" s="326"/>
      <c r="K869" s="326"/>
      <c r="L869" s="326"/>
      <c r="M869" s="326"/>
      <c r="N869" s="326"/>
      <c r="O869" s="326"/>
      <c r="P869" s="326"/>
      <c r="Q869" s="326"/>
      <c r="R869" s="326"/>
      <c r="S869" s="327"/>
      <c r="T869" s="6"/>
      <c r="U869" s="6"/>
      <c r="V869" s="6"/>
      <c r="W869" s="6"/>
      <c r="X869" s="6"/>
      <c r="Y869" s="6"/>
      <c r="Z869" s="6"/>
      <c r="AA869" s="6"/>
      <c r="AB869" s="6"/>
      <c r="AC869" s="6"/>
      <c r="AD869" s="6"/>
      <c r="AG869">
        <f t="shared" si="112"/>
        <v>0</v>
      </c>
      <c r="AH869">
        <f t="shared" si="113"/>
        <v>0</v>
      </c>
      <c r="AI869">
        <f t="shared" si="114"/>
        <v>0</v>
      </c>
      <c r="AJ869">
        <f t="shared" si="115"/>
        <v>0</v>
      </c>
      <c r="AK869" s="228">
        <f t="shared" si="116"/>
        <v>0</v>
      </c>
      <c r="AL869" s="2">
        <f t="shared" si="117"/>
        <v>0</v>
      </c>
      <c r="AM869" s="3" t="str">
        <f>IF(AL869=0,"",
IF(SUM($AL$858:AL869)=1,AN869,
IF($AL$978&gt;SUM($AL$858:AL869),_xlfn.CONCAT(", ",AN869),
IF($AL$978=SUM($AL$858:AL869),_xlfn.CONCAT(" y ",AN869)))))</f>
        <v/>
      </c>
      <c r="AN869" s="214">
        <v>12</v>
      </c>
      <c r="AO869">
        <f t="shared" si="118"/>
        <v>0</v>
      </c>
      <c r="AP869">
        <f t="shared" si="119"/>
        <v>0</v>
      </c>
      <c r="AQ869">
        <f t="shared" si="120"/>
        <v>0</v>
      </c>
      <c r="AR869">
        <f t="shared" si="121"/>
        <v>0</v>
      </c>
      <c r="AS869">
        <f t="shared" si="122"/>
        <v>0</v>
      </c>
      <c r="AT869">
        <f t="shared" si="123"/>
        <v>0</v>
      </c>
      <c r="AU869">
        <f t="shared" si="124"/>
        <v>0</v>
      </c>
      <c r="AV869">
        <f t="shared" si="125"/>
        <v>0</v>
      </c>
      <c r="AW869">
        <f t="shared" si="126"/>
        <v>0</v>
      </c>
    </row>
    <row r="870" spans="1:49" ht="15" customHeight="1">
      <c r="A870" s="232"/>
      <c r="B870" s="14"/>
      <c r="C870" s="213" t="s">
        <v>5030</v>
      </c>
      <c r="D870" s="469" t="str">
        <f>IF(CNGE_2025_M1_Secc12_Sub1!D42="","",CNGE_2025_M1_Secc12_Sub1!D42)</f>
        <v/>
      </c>
      <c r="E870" s="326"/>
      <c r="F870" s="326"/>
      <c r="G870" s="326"/>
      <c r="H870" s="326"/>
      <c r="I870" s="326"/>
      <c r="J870" s="326"/>
      <c r="K870" s="326"/>
      <c r="L870" s="326"/>
      <c r="M870" s="326"/>
      <c r="N870" s="326"/>
      <c r="O870" s="326"/>
      <c r="P870" s="326"/>
      <c r="Q870" s="326"/>
      <c r="R870" s="326"/>
      <c r="S870" s="327"/>
      <c r="T870" s="6"/>
      <c r="U870" s="6"/>
      <c r="V870" s="6"/>
      <c r="W870" s="6"/>
      <c r="X870" s="6"/>
      <c r="Y870" s="6"/>
      <c r="Z870" s="6"/>
      <c r="AA870" s="6"/>
      <c r="AB870" s="6"/>
      <c r="AC870" s="6"/>
      <c r="AD870" s="6"/>
      <c r="AG870">
        <f t="shared" si="112"/>
        <v>0</v>
      </c>
      <c r="AH870">
        <f t="shared" si="113"/>
        <v>0</v>
      </c>
      <c r="AI870">
        <f t="shared" si="114"/>
        <v>0</v>
      </c>
      <c r="AJ870">
        <f t="shared" si="115"/>
        <v>0</v>
      </c>
      <c r="AK870" s="228">
        <f t="shared" si="116"/>
        <v>0</v>
      </c>
      <c r="AL870" s="2">
        <f t="shared" si="117"/>
        <v>0</v>
      </c>
      <c r="AM870" s="3" t="str">
        <f>IF(AL870=0,"",
IF(SUM($AL$858:AL870)=1,AN870,
IF($AL$978&gt;SUM($AL$858:AL870),_xlfn.CONCAT(", ",AN870),
IF($AL$978=SUM($AL$858:AL870),_xlfn.CONCAT(" y ",AN870)))))</f>
        <v/>
      </c>
      <c r="AN870" s="214">
        <v>13</v>
      </c>
      <c r="AO870">
        <f t="shared" si="118"/>
        <v>0</v>
      </c>
      <c r="AP870">
        <f t="shared" si="119"/>
        <v>0</v>
      </c>
      <c r="AQ870">
        <f t="shared" si="120"/>
        <v>0</v>
      </c>
      <c r="AR870">
        <f t="shared" si="121"/>
        <v>0</v>
      </c>
      <c r="AS870">
        <f t="shared" si="122"/>
        <v>0</v>
      </c>
      <c r="AT870">
        <f t="shared" si="123"/>
        <v>0</v>
      </c>
      <c r="AU870">
        <f t="shared" si="124"/>
        <v>0</v>
      </c>
      <c r="AV870">
        <f t="shared" si="125"/>
        <v>0</v>
      </c>
      <c r="AW870">
        <f t="shared" si="126"/>
        <v>0</v>
      </c>
    </row>
    <row r="871" spans="1:49" ht="15" customHeight="1">
      <c r="A871" s="232"/>
      <c r="B871" s="14"/>
      <c r="C871" s="213" t="s">
        <v>5031</v>
      </c>
      <c r="D871" s="469" t="str">
        <f>IF(CNGE_2025_M1_Secc12_Sub1!D43="","",CNGE_2025_M1_Secc12_Sub1!D43)</f>
        <v/>
      </c>
      <c r="E871" s="326"/>
      <c r="F871" s="326"/>
      <c r="G871" s="326"/>
      <c r="H871" s="326"/>
      <c r="I871" s="326"/>
      <c r="J871" s="326"/>
      <c r="K871" s="326"/>
      <c r="L871" s="326"/>
      <c r="M871" s="326"/>
      <c r="N871" s="326"/>
      <c r="O871" s="326"/>
      <c r="P871" s="326"/>
      <c r="Q871" s="326"/>
      <c r="R871" s="326"/>
      <c r="S871" s="327"/>
      <c r="T871" s="6"/>
      <c r="U871" s="6"/>
      <c r="V871" s="6"/>
      <c r="W871" s="6"/>
      <c r="X871" s="6"/>
      <c r="Y871" s="6"/>
      <c r="Z871" s="6"/>
      <c r="AA871" s="6"/>
      <c r="AB871" s="6"/>
      <c r="AC871" s="6"/>
      <c r="AD871" s="6"/>
      <c r="AG871">
        <f t="shared" si="112"/>
        <v>0</v>
      </c>
      <c r="AH871">
        <f t="shared" si="113"/>
        <v>0</v>
      </c>
      <c r="AI871">
        <f t="shared" si="114"/>
        <v>0</v>
      </c>
      <c r="AJ871">
        <f t="shared" si="115"/>
        <v>0</v>
      </c>
      <c r="AK871" s="228">
        <f t="shared" si="116"/>
        <v>0</v>
      </c>
      <c r="AL871" s="2">
        <f t="shared" si="117"/>
        <v>0</v>
      </c>
      <c r="AM871" s="3" t="str">
        <f>IF(AL871=0,"",
IF(SUM($AL$858:AL871)=1,AN871,
IF($AL$978&gt;SUM($AL$858:AL871),_xlfn.CONCAT(", ",AN871),
IF($AL$978=SUM($AL$858:AL871),_xlfn.CONCAT(" y ",AN871)))))</f>
        <v/>
      </c>
      <c r="AN871" s="214">
        <v>14</v>
      </c>
      <c r="AO871">
        <f t="shared" si="118"/>
        <v>0</v>
      </c>
      <c r="AP871">
        <f t="shared" si="119"/>
        <v>0</v>
      </c>
      <c r="AQ871">
        <f t="shared" si="120"/>
        <v>0</v>
      </c>
      <c r="AR871">
        <f t="shared" si="121"/>
        <v>0</v>
      </c>
      <c r="AS871">
        <f t="shared" si="122"/>
        <v>0</v>
      </c>
      <c r="AT871">
        <f t="shared" si="123"/>
        <v>0</v>
      </c>
      <c r="AU871">
        <f t="shared" si="124"/>
        <v>0</v>
      </c>
      <c r="AV871">
        <f t="shared" si="125"/>
        <v>0</v>
      </c>
      <c r="AW871">
        <f t="shared" si="126"/>
        <v>0</v>
      </c>
    </row>
    <row r="872" spans="1:49" ht="15" customHeight="1">
      <c r="A872" s="232"/>
      <c r="B872" s="14"/>
      <c r="C872" s="213" t="s">
        <v>5032</v>
      </c>
      <c r="D872" s="469" t="str">
        <f>IF(CNGE_2025_M1_Secc12_Sub1!D44="","",CNGE_2025_M1_Secc12_Sub1!D44)</f>
        <v/>
      </c>
      <c r="E872" s="326"/>
      <c r="F872" s="326"/>
      <c r="G872" s="326"/>
      <c r="H872" s="326"/>
      <c r="I872" s="326"/>
      <c r="J872" s="326"/>
      <c r="K872" s="326"/>
      <c r="L872" s="326"/>
      <c r="M872" s="326"/>
      <c r="N872" s="326"/>
      <c r="O872" s="326"/>
      <c r="P872" s="326"/>
      <c r="Q872" s="326"/>
      <c r="R872" s="326"/>
      <c r="S872" s="327"/>
      <c r="T872" s="6"/>
      <c r="U872" s="6"/>
      <c r="V872" s="6"/>
      <c r="W872" s="6"/>
      <c r="X872" s="6"/>
      <c r="Y872" s="6"/>
      <c r="Z872" s="6"/>
      <c r="AA872" s="6"/>
      <c r="AB872" s="6"/>
      <c r="AC872" s="6"/>
      <c r="AD872" s="6"/>
      <c r="AG872">
        <f t="shared" si="112"/>
        <v>0</v>
      </c>
      <c r="AH872">
        <f t="shared" si="113"/>
        <v>0</v>
      </c>
      <c r="AI872">
        <f t="shared" si="114"/>
        <v>0</v>
      </c>
      <c r="AJ872">
        <f t="shared" si="115"/>
        <v>0</v>
      </c>
      <c r="AK872" s="228">
        <f t="shared" si="116"/>
        <v>0</v>
      </c>
      <c r="AL872" s="2">
        <f t="shared" si="117"/>
        <v>0</v>
      </c>
      <c r="AM872" s="3" t="str">
        <f>IF(AL872=0,"",
IF(SUM($AL$858:AL872)=1,AN872,
IF($AL$978&gt;SUM($AL$858:AL872),_xlfn.CONCAT(", ",AN872),
IF($AL$978=SUM($AL$858:AL872),_xlfn.CONCAT(" y ",AN872)))))</f>
        <v/>
      </c>
      <c r="AN872" s="214">
        <v>15</v>
      </c>
      <c r="AO872">
        <f t="shared" si="118"/>
        <v>0</v>
      </c>
      <c r="AP872">
        <f t="shared" si="119"/>
        <v>0</v>
      </c>
      <c r="AQ872">
        <f t="shared" si="120"/>
        <v>0</v>
      </c>
      <c r="AR872">
        <f t="shared" si="121"/>
        <v>0</v>
      </c>
      <c r="AS872">
        <f t="shared" si="122"/>
        <v>0</v>
      </c>
      <c r="AT872">
        <f t="shared" si="123"/>
        <v>0</v>
      </c>
      <c r="AU872">
        <f t="shared" si="124"/>
        <v>0</v>
      </c>
      <c r="AV872">
        <f t="shared" si="125"/>
        <v>0</v>
      </c>
      <c r="AW872">
        <f t="shared" si="126"/>
        <v>0</v>
      </c>
    </row>
    <row r="873" spans="1:49" ht="15" customHeight="1">
      <c r="A873" s="232"/>
      <c r="B873" s="14"/>
      <c r="C873" s="213" t="s">
        <v>5033</v>
      </c>
      <c r="D873" s="469" t="str">
        <f>IF(CNGE_2025_M1_Secc12_Sub1!D45="","",CNGE_2025_M1_Secc12_Sub1!D45)</f>
        <v/>
      </c>
      <c r="E873" s="326"/>
      <c r="F873" s="326"/>
      <c r="G873" s="326"/>
      <c r="H873" s="326"/>
      <c r="I873" s="326"/>
      <c r="J873" s="326"/>
      <c r="K873" s="326"/>
      <c r="L873" s="326"/>
      <c r="M873" s="326"/>
      <c r="N873" s="326"/>
      <c r="O873" s="326"/>
      <c r="P873" s="326"/>
      <c r="Q873" s="326"/>
      <c r="R873" s="326"/>
      <c r="S873" s="327"/>
      <c r="T873" s="6"/>
      <c r="U873" s="6"/>
      <c r="V873" s="6"/>
      <c r="W873" s="6"/>
      <c r="X873" s="6"/>
      <c r="Y873" s="6"/>
      <c r="Z873" s="6"/>
      <c r="AA873" s="6"/>
      <c r="AB873" s="6"/>
      <c r="AC873" s="6"/>
      <c r="AD873" s="6"/>
      <c r="AG873">
        <f t="shared" si="112"/>
        <v>0</v>
      </c>
      <c r="AH873">
        <f t="shared" si="113"/>
        <v>0</v>
      </c>
      <c r="AI873">
        <f t="shared" si="114"/>
        <v>0</v>
      </c>
      <c r="AJ873">
        <f t="shared" si="115"/>
        <v>0</v>
      </c>
      <c r="AK873" s="228">
        <f t="shared" si="116"/>
        <v>0</v>
      </c>
      <c r="AL873" s="2">
        <f t="shared" si="117"/>
        <v>0</v>
      </c>
      <c r="AM873" s="3" t="str">
        <f>IF(AL873=0,"",
IF(SUM($AL$858:AL873)=1,AN873,
IF($AL$978&gt;SUM($AL$858:AL873),_xlfn.CONCAT(", ",AN873),
IF($AL$978=SUM($AL$858:AL873),_xlfn.CONCAT(" y ",AN873)))))</f>
        <v/>
      </c>
      <c r="AN873" s="214">
        <v>16</v>
      </c>
      <c r="AO873">
        <f t="shared" si="118"/>
        <v>0</v>
      </c>
      <c r="AP873">
        <f t="shared" si="119"/>
        <v>0</v>
      </c>
      <c r="AQ873">
        <f t="shared" si="120"/>
        <v>0</v>
      </c>
      <c r="AR873">
        <f t="shared" si="121"/>
        <v>0</v>
      </c>
      <c r="AS873">
        <f t="shared" si="122"/>
        <v>0</v>
      </c>
      <c r="AT873">
        <f t="shared" si="123"/>
        <v>0</v>
      </c>
      <c r="AU873">
        <f t="shared" si="124"/>
        <v>0</v>
      </c>
      <c r="AV873">
        <f t="shared" si="125"/>
        <v>0</v>
      </c>
      <c r="AW873">
        <f t="shared" si="126"/>
        <v>0</v>
      </c>
    </row>
    <row r="874" spans="1:49" ht="15" customHeight="1">
      <c r="A874" s="232"/>
      <c r="B874" s="14"/>
      <c r="C874" s="213" t="s">
        <v>5034</v>
      </c>
      <c r="D874" s="469" t="str">
        <f>IF(CNGE_2025_M1_Secc12_Sub1!D46="","",CNGE_2025_M1_Secc12_Sub1!D46)</f>
        <v/>
      </c>
      <c r="E874" s="326"/>
      <c r="F874" s="326"/>
      <c r="G874" s="326"/>
      <c r="H874" s="326"/>
      <c r="I874" s="326"/>
      <c r="J874" s="326"/>
      <c r="K874" s="326"/>
      <c r="L874" s="326"/>
      <c r="M874" s="326"/>
      <c r="N874" s="326"/>
      <c r="O874" s="326"/>
      <c r="P874" s="326"/>
      <c r="Q874" s="326"/>
      <c r="R874" s="326"/>
      <c r="S874" s="327"/>
      <c r="T874" s="6"/>
      <c r="U874" s="6"/>
      <c r="V874" s="6"/>
      <c r="W874" s="6"/>
      <c r="X874" s="6"/>
      <c r="Y874" s="6"/>
      <c r="Z874" s="6"/>
      <c r="AA874" s="6"/>
      <c r="AB874" s="6"/>
      <c r="AC874" s="6"/>
      <c r="AD874" s="6"/>
      <c r="AG874">
        <f t="shared" si="112"/>
        <v>0</v>
      </c>
      <c r="AH874">
        <f t="shared" si="113"/>
        <v>0</v>
      </c>
      <c r="AI874">
        <f t="shared" si="114"/>
        <v>0</v>
      </c>
      <c r="AJ874">
        <f t="shared" si="115"/>
        <v>0</v>
      </c>
      <c r="AK874" s="228">
        <f t="shared" si="116"/>
        <v>0</v>
      </c>
      <c r="AL874" s="2">
        <f t="shared" si="117"/>
        <v>0</v>
      </c>
      <c r="AM874" s="3" t="str">
        <f>IF(AL874=0,"",
IF(SUM($AL$858:AL874)=1,AN874,
IF($AL$978&gt;SUM($AL$858:AL874),_xlfn.CONCAT(", ",AN874),
IF($AL$978=SUM($AL$858:AL874),_xlfn.CONCAT(" y ",AN874)))))</f>
        <v/>
      </c>
      <c r="AN874" s="214">
        <v>17</v>
      </c>
      <c r="AO874">
        <f t="shared" si="118"/>
        <v>0</v>
      </c>
      <c r="AP874">
        <f t="shared" si="119"/>
        <v>0</v>
      </c>
      <c r="AQ874">
        <f t="shared" si="120"/>
        <v>0</v>
      </c>
      <c r="AR874">
        <f t="shared" si="121"/>
        <v>0</v>
      </c>
      <c r="AS874">
        <f t="shared" si="122"/>
        <v>0</v>
      </c>
      <c r="AT874">
        <f t="shared" si="123"/>
        <v>0</v>
      </c>
      <c r="AU874">
        <f t="shared" si="124"/>
        <v>0</v>
      </c>
      <c r="AV874">
        <f t="shared" si="125"/>
        <v>0</v>
      </c>
      <c r="AW874">
        <f t="shared" si="126"/>
        <v>0</v>
      </c>
    </row>
    <row r="875" spans="1:49" ht="15" customHeight="1">
      <c r="A875" s="232"/>
      <c r="B875" s="14"/>
      <c r="C875" s="213" t="s">
        <v>5035</v>
      </c>
      <c r="D875" s="469" t="str">
        <f>IF(CNGE_2025_M1_Secc12_Sub1!D47="","",CNGE_2025_M1_Secc12_Sub1!D47)</f>
        <v/>
      </c>
      <c r="E875" s="326"/>
      <c r="F875" s="326"/>
      <c r="G875" s="326"/>
      <c r="H875" s="326"/>
      <c r="I875" s="326"/>
      <c r="J875" s="326"/>
      <c r="K875" s="326"/>
      <c r="L875" s="326"/>
      <c r="M875" s="326"/>
      <c r="N875" s="326"/>
      <c r="O875" s="326"/>
      <c r="P875" s="326"/>
      <c r="Q875" s="326"/>
      <c r="R875" s="326"/>
      <c r="S875" s="327"/>
      <c r="T875" s="6"/>
      <c r="U875" s="6"/>
      <c r="V875" s="6"/>
      <c r="W875" s="6"/>
      <c r="X875" s="6"/>
      <c r="Y875" s="6"/>
      <c r="Z875" s="6"/>
      <c r="AA875" s="6"/>
      <c r="AB875" s="6"/>
      <c r="AC875" s="6"/>
      <c r="AD875" s="6"/>
      <c r="AG875">
        <f t="shared" si="112"/>
        <v>0</v>
      </c>
      <c r="AH875">
        <f t="shared" si="113"/>
        <v>0</v>
      </c>
      <c r="AI875">
        <f t="shared" si="114"/>
        <v>0</v>
      </c>
      <c r="AJ875">
        <f t="shared" si="115"/>
        <v>0</v>
      </c>
      <c r="AK875" s="228">
        <f t="shared" si="116"/>
        <v>0</v>
      </c>
      <c r="AL875" s="2">
        <f t="shared" si="117"/>
        <v>0</v>
      </c>
      <c r="AM875" s="3" t="str">
        <f>IF(AL875=0,"",
IF(SUM($AL$858:AL875)=1,AN875,
IF($AL$978&gt;SUM($AL$858:AL875),_xlfn.CONCAT(", ",AN875),
IF($AL$978=SUM($AL$858:AL875),_xlfn.CONCAT(" y ",AN875)))))</f>
        <v/>
      </c>
      <c r="AN875" s="214">
        <v>18</v>
      </c>
      <c r="AO875">
        <f t="shared" si="118"/>
        <v>0</v>
      </c>
      <c r="AP875">
        <f t="shared" si="119"/>
        <v>0</v>
      </c>
      <c r="AQ875">
        <f t="shared" si="120"/>
        <v>0</v>
      </c>
      <c r="AR875">
        <f t="shared" si="121"/>
        <v>0</v>
      </c>
      <c r="AS875">
        <f t="shared" si="122"/>
        <v>0</v>
      </c>
      <c r="AT875">
        <f t="shared" si="123"/>
        <v>0</v>
      </c>
      <c r="AU875">
        <f t="shared" si="124"/>
        <v>0</v>
      </c>
      <c r="AV875">
        <f t="shared" si="125"/>
        <v>0</v>
      </c>
      <c r="AW875">
        <f t="shared" si="126"/>
        <v>0</v>
      </c>
    </row>
    <row r="876" spans="1:49" ht="15" customHeight="1">
      <c r="A876" s="232"/>
      <c r="B876" s="14"/>
      <c r="C876" s="213" t="s">
        <v>5036</v>
      </c>
      <c r="D876" s="469" t="str">
        <f>IF(CNGE_2025_M1_Secc12_Sub1!D48="","",CNGE_2025_M1_Secc12_Sub1!D48)</f>
        <v/>
      </c>
      <c r="E876" s="326"/>
      <c r="F876" s="326"/>
      <c r="G876" s="326"/>
      <c r="H876" s="326"/>
      <c r="I876" s="326"/>
      <c r="J876" s="326"/>
      <c r="K876" s="326"/>
      <c r="L876" s="326"/>
      <c r="M876" s="326"/>
      <c r="N876" s="326"/>
      <c r="O876" s="326"/>
      <c r="P876" s="326"/>
      <c r="Q876" s="326"/>
      <c r="R876" s="326"/>
      <c r="S876" s="327"/>
      <c r="T876" s="6"/>
      <c r="U876" s="6"/>
      <c r="V876" s="6"/>
      <c r="W876" s="6"/>
      <c r="X876" s="6"/>
      <c r="Y876" s="6"/>
      <c r="Z876" s="6"/>
      <c r="AA876" s="6"/>
      <c r="AB876" s="6"/>
      <c r="AC876" s="6"/>
      <c r="AD876" s="6"/>
      <c r="AG876">
        <f t="shared" si="112"/>
        <v>0</v>
      </c>
      <c r="AH876">
        <f t="shared" si="113"/>
        <v>0</v>
      </c>
      <c r="AI876">
        <f t="shared" si="114"/>
        <v>0</v>
      </c>
      <c r="AJ876">
        <f t="shared" si="115"/>
        <v>0</v>
      </c>
      <c r="AK876" s="228">
        <f t="shared" si="116"/>
        <v>0</v>
      </c>
      <c r="AL876" s="2">
        <f t="shared" si="117"/>
        <v>0</v>
      </c>
      <c r="AM876" s="3" t="str">
        <f>IF(AL876=0,"",
IF(SUM($AL$858:AL876)=1,AN876,
IF($AL$978&gt;SUM($AL$858:AL876),_xlfn.CONCAT(", ",AN876),
IF($AL$978=SUM($AL$858:AL876),_xlfn.CONCAT(" y ",AN876)))))</f>
        <v/>
      </c>
      <c r="AN876" s="214">
        <v>19</v>
      </c>
      <c r="AO876">
        <f t="shared" si="118"/>
        <v>0</v>
      </c>
      <c r="AP876">
        <f t="shared" si="119"/>
        <v>0</v>
      </c>
      <c r="AQ876">
        <f t="shared" si="120"/>
        <v>0</v>
      </c>
      <c r="AR876">
        <f t="shared" si="121"/>
        <v>0</v>
      </c>
      <c r="AS876">
        <f t="shared" si="122"/>
        <v>0</v>
      </c>
      <c r="AT876">
        <f t="shared" si="123"/>
        <v>0</v>
      </c>
      <c r="AU876">
        <f t="shared" si="124"/>
        <v>0</v>
      </c>
      <c r="AV876">
        <f t="shared" si="125"/>
        <v>0</v>
      </c>
      <c r="AW876">
        <f t="shared" si="126"/>
        <v>0</v>
      </c>
    </row>
    <row r="877" spans="1:49" ht="15" customHeight="1">
      <c r="A877" s="232"/>
      <c r="B877" s="14"/>
      <c r="C877" s="213" t="s">
        <v>5037</v>
      </c>
      <c r="D877" s="469" t="str">
        <f>IF(CNGE_2025_M1_Secc12_Sub1!D49="","",CNGE_2025_M1_Secc12_Sub1!D49)</f>
        <v/>
      </c>
      <c r="E877" s="326"/>
      <c r="F877" s="326"/>
      <c r="G877" s="326"/>
      <c r="H877" s="326"/>
      <c r="I877" s="326"/>
      <c r="J877" s="326"/>
      <c r="K877" s="326"/>
      <c r="L877" s="326"/>
      <c r="M877" s="326"/>
      <c r="N877" s="326"/>
      <c r="O877" s="326"/>
      <c r="P877" s="326"/>
      <c r="Q877" s="326"/>
      <c r="R877" s="326"/>
      <c r="S877" s="327"/>
      <c r="T877" s="6"/>
      <c r="U877" s="6"/>
      <c r="V877" s="6"/>
      <c r="W877" s="6"/>
      <c r="X877" s="6"/>
      <c r="Y877" s="6"/>
      <c r="Z877" s="6"/>
      <c r="AA877" s="6"/>
      <c r="AB877" s="6"/>
      <c r="AC877" s="6"/>
      <c r="AD877" s="6"/>
      <c r="AG877">
        <f t="shared" si="112"/>
        <v>0</v>
      </c>
      <c r="AH877">
        <f t="shared" si="113"/>
        <v>0</v>
      </c>
      <c r="AI877">
        <f t="shared" si="114"/>
        <v>0</v>
      </c>
      <c r="AJ877">
        <f t="shared" si="115"/>
        <v>0</v>
      </c>
      <c r="AK877" s="228">
        <f t="shared" si="116"/>
        <v>0</v>
      </c>
      <c r="AL877" s="2">
        <f t="shared" si="117"/>
        <v>0</v>
      </c>
      <c r="AM877" s="3" t="str">
        <f>IF(AL877=0,"",
IF(SUM($AL$858:AL877)=1,AN877,
IF($AL$978&gt;SUM($AL$858:AL877),_xlfn.CONCAT(", ",AN877),
IF($AL$978=SUM($AL$858:AL877),_xlfn.CONCAT(" y ",AN877)))))</f>
        <v/>
      </c>
      <c r="AN877" s="214">
        <v>20</v>
      </c>
      <c r="AO877">
        <f t="shared" si="118"/>
        <v>0</v>
      </c>
      <c r="AP877">
        <f t="shared" si="119"/>
        <v>0</v>
      </c>
      <c r="AQ877">
        <f t="shared" si="120"/>
        <v>0</v>
      </c>
      <c r="AR877">
        <f t="shared" si="121"/>
        <v>0</v>
      </c>
      <c r="AS877">
        <f t="shared" si="122"/>
        <v>0</v>
      </c>
      <c r="AT877">
        <f t="shared" si="123"/>
        <v>0</v>
      </c>
      <c r="AU877">
        <f t="shared" si="124"/>
        <v>0</v>
      </c>
      <c r="AV877">
        <f t="shared" si="125"/>
        <v>0</v>
      </c>
      <c r="AW877">
        <f t="shared" si="126"/>
        <v>0</v>
      </c>
    </row>
    <row r="878" spans="1:49" ht="15" customHeight="1">
      <c r="A878" s="232"/>
      <c r="B878" s="14"/>
      <c r="C878" s="213" t="s">
        <v>5038</v>
      </c>
      <c r="D878" s="469" t="str">
        <f>IF(CNGE_2025_M1_Secc12_Sub1!D50="","",CNGE_2025_M1_Secc12_Sub1!D50)</f>
        <v/>
      </c>
      <c r="E878" s="326"/>
      <c r="F878" s="326"/>
      <c r="G878" s="326"/>
      <c r="H878" s="326"/>
      <c r="I878" s="326"/>
      <c r="J878" s="326"/>
      <c r="K878" s="326"/>
      <c r="L878" s="326"/>
      <c r="M878" s="326"/>
      <c r="N878" s="326"/>
      <c r="O878" s="326"/>
      <c r="P878" s="326"/>
      <c r="Q878" s="326"/>
      <c r="R878" s="326"/>
      <c r="S878" s="327"/>
      <c r="T878" s="6"/>
      <c r="U878" s="6"/>
      <c r="V878" s="6"/>
      <c r="W878" s="6"/>
      <c r="X878" s="6"/>
      <c r="Y878" s="6"/>
      <c r="Z878" s="6"/>
      <c r="AA878" s="6"/>
      <c r="AB878" s="6"/>
      <c r="AC878" s="6"/>
      <c r="AD878" s="6"/>
      <c r="AG878">
        <f t="shared" si="112"/>
        <v>0</v>
      </c>
      <c r="AH878">
        <f t="shared" si="113"/>
        <v>0</v>
      </c>
      <c r="AI878">
        <f t="shared" si="114"/>
        <v>0</v>
      </c>
      <c r="AJ878">
        <f t="shared" si="115"/>
        <v>0</v>
      </c>
      <c r="AK878" s="228">
        <f t="shared" si="116"/>
        <v>0</v>
      </c>
      <c r="AL878" s="2">
        <f t="shared" si="117"/>
        <v>0</v>
      </c>
      <c r="AM878" s="3" t="str">
        <f>IF(AL878=0,"",
IF(SUM($AL$858:AL878)=1,AN878,
IF($AL$978&gt;SUM($AL$858:AL878),_xlfn.CONCAT(", ",AN878),
IF($AL$978=SUM($AL$858:AL878),_xlfn.CONCAT(" y ",AN878)))))</f>
        <v/>
      </c>
      <c r="AN878" s="214">
        <v>21</v>
      </c>
      <c r="AO878">
        <f t="shared" si="118"/>
        <v>0</v>
      </c>
      <c r="AP878">
        <f t="shared" si="119"/>
        <v>0</v>
      </c>
      <c r="AQ878">
        <f t="shared" si="120"/>
        <v>0</v>
      </c>
      <c r="AR878">
        <f t="shared" si="121"/>
        <v>0</v>
      </c>
      <c r="AS878">
        <f t="shared" si="122"/>
        <v>0</v>
      </c>
      <c r="AT878">
        <f t="shared" si="123"/>
        <v>0</v>
      </c>
      <c r="AU878">
        <f t="shared" si="124"/>
        <v>0</v>
      </c>
      <c r="AV878">
        <f t="shared" si="125"/>
        <v>0</v>
      </c>
      <c r="AW878">
        <f t="shared" si="126"/>
        <v>0</v>
      </c>
    </row>
    <row r="879" spans="1:49" ht="15" customHeight="1">
      <c r="A879" s="232"/>
      <c r="B879" s="14"/>
      <c r="C879" s="213" t="s">
        <v>5039</v>
      </c>
      <c r="D879" s="469" t="str">
        <f>IF(CNGE_2025_M1_Secc12_Sub1!D51="","",CNGE_2025_M1_Secc12_Sub1!D51)</f>
        <v/>
      </c>
      <c r="E879" s="326"/>
      <c r="F879" s="326"/>
      <c r="G879" s="326"/>
      <c r="H879" s="326"/>
      <c r="I879" s="326"/>
      <c r="J879" s="326"/>
      <c r="K879" s="326"/>
      <c r="L879" s="326"/>
      <c r="M879" s="326"/>
      <c r="N879" s="326"/>
      <c r="O879" s="326"/>
      <c r="P879" s="326"/>
      <c r="Q879" s="326"/>
      <c r="R879" s="326"/>
      <c r="S879" s="327"/>
      <c r="T879" s="6"/>
      <c r="U879" s="6"/>
      <c r="V879" s="6"/>
      <c r="W879" s="6"/>
      <c r="X879" s="6"/>
      <c r="Y879" s="6"/>
      <c r="Z879" s="6"/>
      <c r="AA879" s="6"/>
      <c r="AB879" s="6"/>
      <c r="AC879" s="6"/>
      <c r="AD879" s="6"/>
      <c r="AG879">
        <f t="shared" si="112"/>
        <v>0</v>
      </c>
      <c r="AH879">
        <f t="shared" si="113"/>
        <v>0</v>
      </c>
      <c r="AI879">
        <f t="shared" si="114"/>
        <v>0</v>
      </c>
      <c r="AJ879">
        <f t="shared" si="115"/>
        <v>0</v>
      </c>
      <c r="AK879" s="228">
        <f t="shared" si="116"/>
        <v>0</v>
      </c>
      <c r="AL879" s="2">
        <f t="shared" si="117"/>
        <v>0</v>
      </c>
      <c r="AM879" s="3" t="str">
        <f>IF(AL879=0,"",
IF(SUM($AL$858:AL879)=1,AN879,
IF($AL$978&gt;SUM($AL$858:AL879),_xlfn.CONCAT(", ",AN879),
IF($AL$978=SUM($AL$858:AL879),_xlfn.CONCAT(" y ",AN879)))))</f>
        <v/>
      </c>
      <c r="AN879" s="214">
        <v>22</v>
      </c>
      <c r="AO879">
        <f t="shared" si="118"/>
        <v>0</v>
      </c>
      <c r="AP879">
        <f t="shared" si="119"/>
        <v>0</v>
      </c>
      <c r="AQ879">
        <f t="shared" si="120"/>
        <v>0</v>
      </c>
      <c r="AR879">
        <f t="shared" si="121"/>
        <v>0</v>
      </c>
      <c r="AS879">
        <f t="shared" si="122"/>
        <v>0</v>
      </c>
      <c r="AT879">
        <f t="shared" si="123"/>
        <v>0</v>
      </c>
      <c r="AU879">
        <f t="shared" si="124"/>
        <v>0</v>
      </c>
      <c r="AV879">
        <f t="shared" si="125"/>
        <v>0</v>
      </c>
      <c r="AW879">
        <f t="shared" si="126"/>
        <v>0</v>
      </c>
    </row>
    <row r="880" spans="1:49" ht="15" customHeight="1">
      <c r="A880" s="232"/>
      <c r="B880" s="14"/>
      <c r="C880" s="213" t="s">
        <v>5040</v>
      </c>
      <c r="D880" s="469" t="str">
        <f>IF(CNGE_2025_M1_Secc12_Sub1!D52="","",CNGE_2025_M1_Secc12_Sub1!D52)</f>
        <v/>
      </c>
      <c r="E880" s="326"/>
      <c r="F880" s="326"/>
      <c r="G880" s="326"/>
      <c r="H880" s="326"/>
      <c r="I880" s="326"/>
      <c r="J880" s="326"/>
      <c r="K880" s="326"/>
      <c r="L880" s="326"/>
      <c r="M880" s="326"/>
      <c r="N880" s="326"/>
      <c r="O880" s="326"/>
      <c r="P880" s="326"/>
      <c r="Q880" s="326"/>
      <c r="R880" s="326"/>
      <c r="S880" s="327"/>
      <c r="T880" s="6"/>
      <c r="U880" s="6"/>
      <c r="V880" s="6"/>
      <c r="W880" s="6"/>
      <c r="X880" s="6"/>
      <c r="Y880" s="6"/>
      <c r="Z880" s="6"/>
      <c r="AA880" s="6"/>
      <c r="AB880" s="6"/>
      <c r="AC880" s="6"/>
      <c r="AD880" s="6"/>
      <c r="AG880">
        <f t="shared" si="112"/>
        <v>0</v>
      </c>
      <c r="AH880">
        <f t="shared" si="113"/>
        <v>0</v>
      </c>
      <c r="AI880">
        <f t="shared" si="114"/>
        <v>0</v>
      </c>
      <c r="AJ880">
        <f t="shared" si="115"/>
        <v>0</v>
      </c>
      <c r="AK880" s="228">
        <f t="shared" si="116"/>
        <v>0</v>
      </c>
      <c r="AL880" s="2">
        <f t="shared" si="117"/>
        <v>0</v>
      </c>
      <c r="AM880" s="3" t="str">
        <f>IF(AL880=0,"",
IF(SUM($AL$858:AL880)=1,AN880,
IF($AL$978&gt;SUM($AL$858:AL880),_xlfn.CONCAT(", ",AN880),
IF($AL$978=SUM($AL$858:AL880),_xlfn.CONCAT(" y ",AN880)))))</f>
        <v/>
      </c>
      <c r="AN880" s="214">
        <v>23</v>
      </c>
      <c r="AO880">
        <f t="shared" si="118"/>
        <v>0</v>
      </c>
      <c r="AP880">
        <f t="shared" si="119"/>
        <v>0</v>
      </c>
      <c r="AQ880">
        <f t="shared" si="120"/>
        <v>0</v>
      </c>
      <c r="AR880">
        <f t="shared" si="121"/>
        <v>0</v>
      </c>
      <c r="AS880">
        <f t="shared" si="122"/>
        <v>0</v>
      </c>
      <c r="AT880">
        <f t="shared" si="123"/>
        <v>0</v>
      </c>
      <c r="AU880">
        <f t="shared" si="124"/>
        <v>0</v>
      </c>
      <c r="AV880">
        <f t="shared" si="125"/>
        <v>0</v>
      </c>
      <c r="AW880">
        <f t="shared" si="126"/>
        <v>0</v>
      </c>
    </row>
    <row r="881" spans="1:49" ht="15" customHeight="1">
      <c r="A881" s="232"/>
      <c r="B881" s="14"/>
      <c r="C881" s="213" t="s">
        <v>5041</v>
      </c>
      <c r="D881" s="469" t="str">
        <f>IF(CNGE_2025_M1_Secc12_Sub1!D53="","",CNGE_2025_M1_Secc12_Sub1!D53)</f>
        <v/>
      </c>
      <c r="E881" s="326"/>
      <c r="F881" s="326"/>
      <c r="G881" s="326"/>
      <c r="H881" s="326"/>
      <c r="I881" s="326"/>
      <c r="J881" s="326"/>
      <c r="K881" s="326"/>
      <c r="L881" s="326"/>
      <c r="M881" s="326"/>
      <c r="N881" s="326"/>
      <c r="O881" s="326"/>
      <c r="P881" s="326"/>
      <c r="Q881" s="326"/>
      <c r="R881" s="326"/>
      <c r="S881" s="327"/>
      <c r="T881" s="6"/>
      <c r="U881" s="6"/>
      <c r="V881" s="6"/>
      <c r="W881" s="6"/>
      <c r="X881" s="6"/>
      <c r="Y881" s="6"/>
      <c r="Z881" s="6"/>
      <c r="AA881" s="6"/>
      <c r="AB881" s="6"/>
      <c r="AC881" s="6"/>
      <c r="AD881" s="6"/>
      <c r="AG881">
        <f t="shared" si="112"/>
        <v>0</v>
      </c>
      <c r="AH881">
        <f t="shared" si="113"/>
        <v>0</v>
      </c>
      <c r="AI881">
        <f t="shared" si="114"/>
        <v>0</v>
      </c>
      <c r="AJ881">
        <f t="shared" si="115"/>
        <v>0</v>
      </c>
      <c r="AK881" s="228">
        <f t="shared" si="116"/>
        <v>0</v>
      </c>
      <c r="AL881" s="2">
        <f t="shared" si="117"/>
        <v>0</v>
      </c>
      <c r="AM881" s="3" t="str">
        <f>IF(AL881=0,"",
IF(SUM($AL$858:AL881)=1,AN881,
IF($AL$978&gt;SUM($AL$858:AL881),_xlfn.CONCAT(", ",AN881),
IF($AL$978=SUM($AL$858:AL881),_xlfn.CONCAT(" y ",AN881)))))</f>
        <v/>
      </c>
      <c r="AN881" s="214">
        <v>24</v>
      </c>
      <c r="AO881">
        <f t="shared" si="118"/>
        <v>0</v>
      </c>
      <c r="AP881">
        <f t="shared" si="119"/>
        <v>0</v>
      </c>
      <c r="AQ881">
        <f t="shared" si="120"/>
        <v>0</v>
      </c>
      <c r="AR881">
        <f t="shared" si="121"/>
        <v>0</v>
      </c>
      <c r="AS881">
        <f t="shared" si="122"/>
        <v>0</v>
      </c>
      <c r="AT881">
        <f t="shared" si="123"/>
        <v>0</v>
      </c>
      <c r="AU881">
        <f t="shared" si="124"/>
        <v>0</v>
      </c>
      <c r="AV881">
        <f t="shared" si="125"/>
        <v>0</v>
      </c>
      <c r="AW881">
        <f t="shared" si="126"/>
        <v>0</v>
      </c>
    </row>
    <row r="882" spans="1:49" ht="15" customHeight="1">
      <c r="A882" s="232"/>
      <c r="B882" s="14"/>
      <c r="C882" s="213" t="s">
        <v>5042</v>
      </c>
      <c r="D882" s="469" t="str">
        <f>IF(CNGE_2025_M1_Secc12_Sub1!D54="","",CNGE_2025_M1_Secc12_Sub1!D54)</f>
        <v/>
      </c>
      <c r="E882" s="326"/>
      <c r="F882" s="326"/>
      <c r="G882" s="326"/>
      <c r="H882" s="326"/>
      <c r="I882" s="326"/>
      <c r="J882" s="326"/>
      <c r="K882" s="326"/>
      <c r="L882" s="326"/>
      <c r="M882" s="326"/>
      <c r="N882" s="326"/>
      <c r="O882" s="326"/>
      <c r="P882" s="326"/>
      <c r="Q882" s="326"/>
      <c r="R882" s="326"/>
      <c r="S882" s="327"/>
      <c r="T882" s="6"/>
      <c r="U882" s="6"/>
      <c r="V882" s="6"/>
      <c r="W882" s="6"/>
      <c r="X882" s="6"/>
      <c r="Y882" s="6"/>
      <c r="Z882" s="6"/>
      <c r="AA882" s="6"/>
      <c r="AB882" s="6"/>
      <c r="AC882" s="6"/>
      <c r="AD882" s="6"/>
      <c r="AG882">
        <f t="shared" si="112"/>
        <v>0</v>
      </c>
      <c r="AH882">
        <f t="shared" si="113"/>
        <v>0</v>
      </c>
      <c r="AI882">
        <f t="shared" si="114"/>
        <v>0</v>
      </c>
      <c r="AJ882">
        <f t="shared" si="115"/>
        <v>0</v>
      </c>
      <c r="AK882" s="228">
        <f t="shared" si="116"/>
        <v>0</v>
      </c>
      <c r="AL882" s="2">
        <f t="shared" si="117"/>
        <v>0</v>
      </c>
      <c r="AM882" s="3" t="str">
        <f>IF(AL882=0,"",
IF(SUM($AL$858:AL882)=1,AN882,
IF($AL$978&gt;SUM($AL$858:AL882),_xlfn.CONCAT(", ",AN882),
IF($AL$978=SUM($AL$858:AL882),_xlfn.CONCAT(" y ",AN882)))))</f>
        <v/>
      </c>
      <c r="AN882" s="214">
        <v>25</v>
      </c>
      <c r="AO882">
        <f t="shared" si="118"/>
        <v>0</v>
      </c>
      <c r="AP882">
        <f t="shared" si="119"/>
        <v>0</v>
      </c>
      <c r="AQ882">
        <f t="shared" si="120"/>
        <v>0</v>
      </c>
      <c r="AR882">
        <f t="shared" si="121"/>
        <v>0</v>
      </c>
      <c r="AS882">
        <f t="shared" si="122"/>
        <v>0</v>
      </c>
      <c r="AT882">
        <f t="shared" si="123"/>
        <v>0</v>
      </c>
      <c r="AU882">
        <f t="shared" si="124"/>
        <v>0</v>
      </c>
      <c r="AV882">
        <f t="shared" si="125"/>
        <v>0</v>
      </c>
      <c r="AW882">
        <f t="shared" si="126"/>
        <v>0</v>
      </c>
    </row>
    <row r="883" spans="1:49" ht="15" customHeight="1">
      <c r="A883" s="232"/>
      <c r="B883" s="14"/>
      <c r="C883" s="213" t="s">
        <v>5043</v>
      </c>
      <c r="D883" s="469" t="str">
        <f>IF(CNGE_2025_M1_Secc12_Sub1!D55="","",CNGE_2025_M1_Secc12_Sub1!D55)</f>
        <v/>
      </c>
      <c r="E883" s="326"/>
      <c r="F883" s="326"/>
      <c r="G883" s="326"/>
      <c r="H883" s="326"/>
      <c r="I883" s="326"/>
      <c r="J883" s="326"/>
      <c r="K883" s="326"/>
      <c r="L883" s="326"/>
      <c r="M883" s="326"/>
      <c r="N883" s="326"/>
      <c r="O883" s="326"/>
      <c r="P883" s="326"/>
      <c r="Q883" s="326"/>
      <c r="R883" s="326"/>
      <c r="S883" s="327"/>
      <c r="T883" s="6"/>
      <c r="U883" s="6"/>
      <c r="V883" s="6"/>
      <c r="W883" s="6"/>
      <c r="X883" s="6"/>
      <c r="Y883" s="6"/>
      <c r="Z883" s="6"/>
      <c r="AA883" s="6"/>
      <c r="AB883" s="6"/>
      <c r="AC883" s="6"/>
      <c r="AD883" s="6"/>
      <c r="AG883">
        <f t="shared" si="112"/>
        <v>0</v>
      </c>
      <c r="AH883">
        <f t="shared" si="113"/>
        <v>0</v>
      </c>
      <c r="AI883">
        <f t="shared" si="114"/>
        <v>0</v>
      </c>
      <c r="AJ883">
        <f t="shared" si="115"/>
        <v>0</v>
      </c>
      <c r="AK883" s="228">
        <f t="shared" si="116"/>
        <v>0</v>
      </c>
      <c r="AL883" s="2">
        <f t="shared" si="117"/>
        <v>0</v>
      </c>
      <c r="AM883" s="3" t="str">
        <f>IF(AL883=0,"",
IF(SUM($AL$858:AL883)=1,AN883,
IF($AL$978&gt;SUM($AL$858:AL883),_xlfn.CONCAT(", ",AN883),
IF($AL$978=SUM($AL$858:AL883),_xlfn.CONCAT(" y ",AN883)))))</f>
        <v/>
      </c>
      <c r="AN883" s="214">
        <v>26</v>
      </c>
      <c r="AO883">
        <f t="shared" si="118"/>
        <v>0</v>
      </c>
      <c r="AP883">
        <f t="shared" si="119"/>
        <v>0</v>
      </c>
      <c r="AQ883">
        <f t="shared" si="120"/>
        <v>0</v>
      </c>
      <c r="AR883">
        <f t="shared" si="121"/>
        <v>0</v>
      </c>
      <c r="AS883">
        <f t="shared" si="122"/>
        <v>0</v>
      </c>
      <c r="AT883">
        <f t="shared" si="123"/>
        <v>0</v>
      </c>
      <c r="AU883">
        <f t="shared" si="124"/>
        <v>0</v>
      </c>
      <c r="AV883">
        <f t="shared" si="125"/>
        <v>0</v>
      </c>
      <c r="AW883">
        <f t="shared" si="126"/>
        <v>0</v>
      </c>
    </row>
    <row r="884" spans="1:49" ht="15" customHeight="1">
      <c r="A884" s="232"/>
      <c r="B884" s="14"/>
      <c r="C884" s="213" t="s">
        <v>5044</v>
      </c>
      <c r="D884" s="469" t="str">
        <f>IF(CNGE_2025_M1_Secc12_Sub1!D56="","",CNGE_2025_M1_Secc12_Sub1!D56)</f>
        <v/>
      </c>
      <c r="E884" s="326"/>
      <c r="F884" s="326"/>
      <c r="G884" s="326"/>
      <c r="H884" s="326"/>
      <c r="I884" s="326"/>
      <c r="J884" s="326"/>
      <c r="K884" s="326"/>
      <c r="L884" s="326"/>
      <c r="M884" s="326"/>
      <c r="N884" s="326"/>
      <c r="O884" s="326"/>
      <c r="P884" s="326"/>
      <c r="Q884" s="326"/>
      <c r="R884" s="326"/>
      <c r="S884" s="327"/>
      <c r="T884" s="6"/>
      <c r="U884" s="6"/>
      <c r="V884" s="6"/>
      <c r="W884" s="6"/>
      <c r="X884" s="6"/>
      <c r="Y884" s="6"/>
      <c r="Z884" s="6"/>
      <c r="AA884" s="6"/>
      <c r="AB884" s="6"/>
      <c r="AC884" s="6"/>
      <c r="AD884" s="6"/>
      <c r="AG884">
        <f t="shared" si="112"/>
        <v>0</v>
      </c>
      <c r="AH884">
        <f t="shared" si="113"/>
        <v>0</v>
      </c>
      <c r="AI884">
        <f t="shared" si="114"/>
        <v>0</v>
      </c>
      <c r="AJ884">
        <f t="shared" si="115"/>
        <v>0</v>
      </c>
      <c r="AK884" s="228">
        <f t="shared" si="116"/>
        <v>0</v>
      </c>
      <c r="AL884" s="2">
        <f t="shared" si="117"/>
        <v>0</v>
      </c>
      <c r="AM884" s="3" t="str">
        <f>IF(AL884=0,"",
IF(SUM($AL$858:AL884)=1,AN884,
IF($AL$978&gt;SUM($AL$858:AL884),_xlfn.CONCAT(", ",AN884),
IF($AL$978=SUM($AL$858:AL884),_xlfn.CONCAT(" y ",AN884)))))</f>
        <v/>
      </c>
      <c r="AN884" s="214">
        <v>27</v>
      </c>
      <c r="AO884">
        <f t="shared" si="118"/>
        <v>0</v>
      </c>
      <c r="AP884">
        <f t="shared" si="119"/>
        <v>0</v>
      </c>
      <c r="AQ884">
        <f t="shared" si="120"/>
        <v>0</v>
      </c>
      <c r="AR884">
        <f t="shared" si="121"/>
        <v>0</v>
      </c>
      <c r="AS884">
        <f t="shared" si="122"/>
        <v>0</v>
      </c>
      <c r="AT884">
        <f t="shared" si="123"/>
        <v>0</v>
      </c>
      <c r="AU884">
        <f t="shared" si="124"/>
        <v>0</v>
      </c>
      <c r="AV884">
        <f t="shared" si="125"/>
        <v>0</v>
      </c>
      <c r="AW884">
        <f t="shared" si="126"/>
        <v>0</v>
      </c>
    </row>
    <row r="885" spans="1:49" ht="15" customHeight="1">
      <c r="A885" s="232"/>
      <c r="B885" s="14"/>
      <c r="C885" s="213" t="s">
        <v>5045</v>
      </c>
      <c r="D885" s="469" t="str">
        <f>IF(CNGE_2025_M1_Secc12_Sub1!D57="","",CNGE_2025_M1_Secc12_Sub1!D57)</f>
        <v/>
      </c>
      <c r="E885" s="326"/>
      <c r="F885" s="326"/>
      <c r="G885" s="326"/>
      <c r="H885" s="326"/>
      <c r="I885" s="326"/>
      <c r="J885" s="326"/>
      <c r="K885" s="326"/>
      <c r="L885" s="326"/>
      <c r="M885" s="326"/>
      <c r="N885" s="326"/>
      <c r="O885" s="326"/>
      <c r="P885" s="326"/>
      <c r="Q885" s="326"/>
      <c r="R885" s="326"/>
      <c r="S885" s="327"/>
      <c r="T885" s="6"/>
      <c r="U885" s="6"/>
      <c r="V885" s="6"/>
      <c r="W885" s="6"/>
      <c r="X885" s="6"/>
      <c r="Y885" s="6"/>
      <c r="Z885" s="6"/>
      <c r="AA885" s="6"/>
      <c r="AB885" s="6"/>
      <c r="AC885" s="6"/>
      <c r="AD885" s="6"/>
      <c r="AG885">
        <f t="shared" si="112"/>
        <v>0</v>
      </c>
      <c r="AH885">
        <f t="shared" si="113"/>
        <v>0</v>
      </c>
      <c r="AI885">
        <f t="shared" si="114"/>
        <v>0</v>
      </c>
      <c r="AJ885">
        <f t="shared" si="115"/>
        <v>0</v>
      </c>
      <c r="AK885" s="228">
        <f t="shared" si="116"/>
        <v>0</v>
      </c>
      <c r="AL885" s="2">
        <f t="shared" si="117"/>
        <v>0</v>
      </c>
      <c r="AM885" s="3" t="str">
        <f>IF(AL885=0,"",
IF(SUM($AL$858:AL885)=1,AN885,
IF($AL$978&gt;SUM($AL$858:AL885),_xlfn.CONCAT(", ",AN885),
IF($AL$978=SUM($AL$858:AL885),_xlfn.CONCAT(" y ",AN885)))))</f>
        <v/>
      </c>
      <c r="AN885" s="214">
        <v>28</v>
      </c>
      <c r="AO885">
        <f t="shared" si="118"/>
        <v>0</v>
      </c>
      <c r="AP885">
        <f t="shared" si="119"/>
        <v>0</v>
      </c>
      <c r="AQ885">
        <f t="shared" si="120"/>
        <v>0</v>
      </c>
      <c r="AR885">
        <f t="shared" si="121"/>
        <v>0</v>
      </c>
      <c r="AS885">
        <f t="shared" si="122"/>
        <v>0</v>
      </c>
      <c r="AT885">
        <f t="shared" si="123"/>
        <v>0</v>
      </c>
      <c r="AU885">
        <f t="shared" si="124"/>
        <v>0</v>
      </c>
      <c r="AV885">
        <f t="shared" si="125"/>
        <v>0</v>
      </c>
      <c r="AW885">
        <f t="shared" si="126"/>
        <v>0</v>
      </c>
    </row>
    <row r="886" spans="1:49" ht="15" customHeight="1">
      <c r="A886" s="232"/>
      <c r="B886" s="14"/>
      <c r="C886" s="213" t="s">
        <v>5046</v>
      </c>
      <c r="D886" s="469" t="str">
        <f>IF(CNGE_2025_M1_Secc12_Sub1!D58="","",CNGE_2025_M1_Secc12_Sub1!D58)</f>
        <v/>
      </c>
      <c r="E886" s="326"/>
      <c r="F886" s="326"/>
      <c r="G886" s="326"/>
      <c r="H886" s="326"/>
      <c r="I886" s="326"/>
      <c r="J886" s="326"/>
      <c r="K886" s="326"/>
      <c r="L886" s="326"/>
      <c r="M886" s="326"/>
      <c r="N886" s="326"/>
      <c r="O886" s="326"/>
      <c r="P886" s="326"/>
      <c r="Q886" s="326"/>
      <c r="R886" s="326"/>
      <c r="S886" s="327"/>
      <c r="T886" s="6"/>
      <c r="U886" s="6"/>
      <c r="V886" s="6"/>
      <c r="W886" s="6"/>
      <c r="X886" s="6"/>
      <c r="Y886" s="6"/>
      <c r="Z886" s="6"/>
      <c r="AA886" s="6"/>
      <c r="AB886" s="6"/>
      <c r="AC886" s="6"/>
      <c r="AD886" s="6"/>
      <c r="AG886">
        <f t="shared" si="112"/>
        <v>0</v>
      </c>
      <c r="AH886">
        <f t="shared" si="113"/>
        <v>0</v>
      </c>
      <c r="AI886">
        <f t="shared" si="114"/>
        <v>0</v>
      </c>
      <c r="AJ886">
        <f t="shared" si="115"/>
        <v>0</v>
      </c>
      <c r="AK886" s="228">
        <f t="shared" si="116"/>
        <v>0</v>
      </c>
      <c r="AL886" s="2">
        <f t="shared" si="117"/>
        <v>0</v>
      </c>
      <c r="AM886" s="3" t="str">
        <f>IF(AL886=0,"",
IF(SUM($AL$858:AL886)=1,AN886,
IF($AL$978&gt;SUM($AL$858:AL886),_xlfn.CONCAT(", ",AN886),
IF($AL$978=SUM($AL$858:AL886),_xlfn.CONCAT(" y ",AN886)))))</f>
        <v/>
      </c>
      <c r="AN886" s="214">
        <v>29</v>
      </c>
      <c r="AO886">
        <f t="shared" si="118"/>
        <v>0</v>
      </c>
      <c r="AP886">
        <f t="shared" si="119"/>
        <v>0</v>
      </c>
      <c r="AQ886">
        <f t="shared" si="120"/>
        <v>0</v>
      </c>
      <c r="AR886">
        <f t="shared" si="121"/>
        <v>0</v>
      </c>
      <c r="AS886">
        <f t="shared" si="122"/>
        <v>0</v>
      </c>
      <c r="AT886">
        <f t="shared" si="123"/>
        <v>0</v>
      </c>
      <c r="AU886">
        <f t="shared" si="124"/>
        <v>0</v>
      </c>
      <c r="AV886">
        <f t="shared" si="125"/>
        <v>0</v>
      </c>
      <c r="AW886">
        <f t="shared" si="126"/>
        <v>0</v>
      </c>
    </row>
    <row r="887" spans="1:49" ht="15" customHeight="1">
      <c r="A887" s="232"/>
      <c r="B887" s="14"/>
      <c r="C887" s="213" t="s">
        <v>5047</v>
      </c>
      <c r="D887" s="469" t="str">
        <f>IF(CNGE_2025_M1_Secc12_Sub1!D59="","",CNGE_2025_M1_Secc12_Sub1!D59)</f>
        <v/>
      </c>
      <c r="E887" s="326"/>
      <c r="F887" s="326"/>
      <c r="G887" s="326"/>
      <c r="H887" s="326"/>
      <c r="I887" s="326"/>
      <c r="J887" s="326"/>
      <c r="K887" s="326"/>
      <c r="L887" s="326"/>
      <c r="M887" s="326"/>
      <c r="N887" s="326"/>
      <c r="O887" s="326"/>
      <c r="P887" s="326"/>
      <c r="Q887" s="326"/>
      <c r="R887" s="326"/>
      <c r="S887" s="327"/>
      <c r="T887" s="6"/>
      <c r="U887" s="6"/>
      <c r="V887" s="6"/>
      <c r="W887" s="6"/>
      <c r="X887" s="6"/>
      <c r="Y887" s="6"/>
      <c r="Z887" s="6"/>
      <c r="AA887" s="6"/>
      <c r="AB887" s="6"/>
      <c r="AC887" s="6"/>
      <c r="AD887" s="6"/>
      <c r="AG887">
        <f t="shared" si="112"/>
        <v>0</v>
      </c>
      <c r="AH887">
        <f t="shared" si="113"/>
        <v>0</v>
      </c>
      <c r="AI887">
        <f t="shared" si="114"/>
        <v>0</v>
      </c>
      <c r="AJ887">
        <f t="shared" si="115"/>
        <v>0</v>
      </c>
      <c r="AK887" s="228">
        <f t="shared" si="116"/>
        <v>0</v>
      </c>
      <c r="AL887" s="2">
        <f t="shared" si="117"/>
        <v>0</v>
      </c>
      <c r="AM887" s="3" t="str">
        <f>IF(AL887=0,"",
IF(SUM($AL$858:AL887)=1,AN887,
IF($AL$978&gt;SUM($AL$858:AL887),_xlfn.CONCAT(", ",AN887),
IF($AL$978=SUM($AL$858:AL887),_xlfn.CONCAT(" y ",AN887)))))</f>
        <v/>
      </c>
      <c r="AN887" s="214">
        <v>30</v>
      </c>
      <c r="AO887">
        <f t="shared" si="118"/>
        <v>0</v>
      </c>
      <c r="AP887">
        <f t="shared" si="119"/>
        <v>0</v>
      </c>
      <c r="AQ887">
        <f t="shared" si="120"/>
        <v>0</v>
      </c>
      <c r="AR887">
        <f t="shared" si="121"/>
        <v>0</v>
      </c>
      <c r="AS887">
        <f t="shared" si="122"/>
        <v>0</v>
      </c>
      <c r="AT887">
        <f t="shared" si="123"/>
        <v>0</v>
      </c>
      <c r="AU887">
        <f t="shared" si="124"/>
        <v>0</v>
      </c>
      <c r="AV887">
        <f t="shared" si="125"/>
        <v>0</v>
      </c>
      <c r="AW887">
        <f t="shared" si="126"/>
        <v>0</v>
      </c>
    </row>
    <row r="888" spans="1:49" ht="15" customHeight="1">
      <c r="A888" s="232"/>
      <c r="B888" s="14"/>
      <c r="C888" s="213" t="s">
        <v>5048</v>
      </c>
      <c r="D888" s="469" t="str">
        <f>IF(CNGE_2025_M1_Secc12_Sub1!D60="","",CNGE_2025_M1_Secc12_Sub1!D60)</f>
        <v/>
      </c>
      <c r="E888" s="326"/>
      <c r="F888" s="326"/>
      <c r="G888" s="326"/>
      <c r="H888" s="326"/>
      <c r="I888" s="326"/>
      <c r="J888" s="326"/>
      <c r="K888" s="326"/>
      <c r="L888" s="326"/>
      <c r="M888" s="326"/>
      <c r="N888" s="326"/>
      <c r="O888" s="326"/>
      <c r="P888" s="326"/>
      <c r="Q888" s="326"/>
      <c r="R888" s="326"/>
      <c r="S888" s="327"/>
      <c r="T888" s="6"/>
      <c r="U888" s="6"/>
      <c r="V888" s="6"/>
      <c r="W888" s="6"/>
      <c r="X888" s="6"/>
      <c r="Y888" s="6"/>
      <c r="Z888" s="6"/>
      <c r="AA888" s="6"/>
      <c r="AB888" s="6"/>
      <c r="AC888" s="6"/>
      <c r="AD888" s="6"/>
      <c r="AG888">
        <f t="shared" si="112"/>
        <v>0</v>
      </c>
      <c r="AH888">
        <f t="shared" si="113"/>
        <v>0</v>
      </c>
      <c r="AI888">
        <f t="shared" si="114"/>
        <v>0</v>
      </c>
      <c r="AJ888">
        <f t="shared" si="115"/>
        <v>0</v>
      </c>
      <c r="AK888" s="228">
        <f t="shared" si="116"/>
        <v>0</v>
      </c>
      <c r="AL888" s="2">
        <f t="shared" si="117"/>
        <v>0</v>
      </c>
      <c r="AM888" s="3" t="str">
        <f>IF(AL888=0,"",
IF(SUM($AL$858:AL888)=1,AN888,
IF($AL$978&gt;SUM($AL$858:AL888),_xlfn.CONCAT(", ",AN888),
IF($AL$978=SUM($AL$858:AL888),_xlfn.CONCAT(" y ",AN888)))))</f>
        <v/>
      </c>
      <c r="AN888" s="214">
        <v>31</v>
      </c>
      <c r="AO888">
        <f t="shared" si="118"/>
        <v>0</v>
      </c>
      <c r="AP888">
        <f t="shared" si="119"/>
        <v>0</v>
      </c>
      <c r="AQ888">
        <f t="shared" si="120"/>
        <v>0</v>
      </c>
      <c r="AR888">
        <f t="shared" si="121"/>
        <v>0</v>
      </c>
      <c r="AS888">
        <f t="shared" si="122"/>
        <v>0</v>
      </c>
      <c r="AT888">
        <f t="shared" si="123"/>
        <v>0</v>
      </c>
      <c r="AU888">
        <f t="shared" si="124"/>
        <v>0</v>
      </c>
      <c r="AV888">
        <f t="shared" si="125"/>
        <v>0</v>
      </c>
      <c r="AW888">
        <f t="shared" si="126"/>
        <v>0</v>
      </c>
    </row>
    <row r="889" spans="1:49" ht="15" customHeight="1">
      <c r="A889" s="232"/>
      <c r="B889" s="14"/>
      <c r="C889" s="213" t="s">
        <v>5049</v>
      </c>
      <c r="D889" s="469" t="str">
        <f>IF(CNGE_2025_M1_Secc12_Sub1!D61="","",CNGE_2025_M1_Secc12_Sub1!D61)</f>
        <v/>
      </c>
      <c r="E889" s="326"/>
      <c r="F889" s="326"/>
      <c r="G889" s="326"/>
      <c r="H889" s="326"/>
      <c r="I889" s="326"/>
      <c r="J889" s="326"/>
      <c r="K889" s="326"/>
      <c r="L889" s="326"/>
      <c r="M889" s="326"/>
      <c r="N889" s="326"/>
      <c r="O889" s="326"/>
      <c r="P889" s="326"/>
      <c r="Q889" s="326"/>
      <c r="R889" s="326"/>
      <c r="S889" s="327"/>
      <c r="T889" s="6"/>
      <c r="U889" s="6"/>
      <c r="V889" s="6"/>
      <c r="W889" s="6"/>
      <c r="X889" s="6"/>
      <c r="Y889" s="6"/>
      <c r="Z889" s="6"/>
      <c r="AA889" s="6"/>
      <c r="AB889" s="6"/>
      <c r="AC889" s="6"/>
      <c r="AD889" s="6"/>
      <c r="AG889">
        <f t="shared" si="112"/>
        <v>0</v>
      </c>
      <c r="AH889">
        <f t="shared" si="113"/>
        <v>0</v>
      </c>
      <c r="AI889">
        <f t="shared" si="114"/>
        <v>0</v>
      </c>
      <c r="AJ889">
        <f t="shared" si="115"/>
        <v>0</v>
      </c>
      <c r="AK889" s="228">
        <f t="shared" si="116"/>
        <v>0</v>
      </c>
      <c r="AL889" s="2">
        <f t="shared" si="117"/>
        <v>0</v>
      </c>
      <c r="AM889" s="3" t="str">
        <f>IF(AL889=0,"",
IF(SUM($AL$858:AL889)=1,AN889,
IF($AL$978&gt;SUM($AL$858:AL889),_xlfn.CONCAT(", ",AN889),
IF($AL$978=SUM($AL$858:AL889),_xlfn.CONCAT(" y ",AN889)))))</f>
        <v/>
      </c>
      <c r="AN889" s="214">
        <v>32</v>
      </c>
      <c r="AO889">
        <f t="shared" si="118"/>
        <v>0</v>
      </c>
      <c r="AP889">
        <f t="shared" si="119"/>
        <v>0</v>
      </c>
      <c r="AQ889">
        <f t="shared" si="120"/>
        <v>0</v>
      </c>
      <c r="AR889">
        <f t="shared" si="121"/>
        <v>0</v>
      </c>
      <c r="AS889">
        <f t="shared" si="122"/>
        <v>0</v>
      </c>
      <c r="AT889">
        <f t="shared" si="123"/>
        <v>0</v>
      </c>
      <c r="AU889">
        <f t="shared" si="124"/>
        <v>0</v>
      </c>
      <c r="AV889">
        <f t="shared" si="125"/>
        <v>0</v>
      </c>
      <c r="AW889">
        <f t="shared" si="126"/>
        <v>0</v>
      </c>
    </row>
    <row r="890" spans="1:49" ht="15" customHeight="1">
      <c r="A890" s="232"/>
      <c r="B890" s="14"/>
      <c r="C890" s="213" t="s">
        <v>5050</v>
      </c>
      <c r="D890" s="469" t="str">
        <f>IF(CNGE_2025_M1_Secc12_Sub1!D62="","",CNGE_2025_M1_Secc12_Sub1!D62)</f>
        <v/>
      </c>
      <c r="E890" s="326"/>
      <c r="F890" s="326"/>
      <c r="G890" s="326"/>
      <c r="H890" s="326"/>
      <c r="I890" s="326"/>
      <c r="J890" s="326"/>
      <c r="K890" s="326"/>
      <c r="L890" s="326"/>
      <c r="M890" s="326"/>
      <c r="N890" s="326"/>
      <c r="O890" s="326"/>
      <c r="P890" s="326"/>
      <c r="Q890" s="326"/>
      <c r="R890" s="326"/>
      <c r="S890" s="327"/>
      <c r="T890" s="6"/>
      <c r="U890" s="6"/>
      <c r="V890" s="6"/>
      <c r="W890" s="6"/>
      <c r="X890" s="6"/>
      <c r="Y890" s="6"/>
      <c r="Z890" s="6"/>
      <c r="AA890" s="6"/>
      <c r="AB890" s="6"/>
      <c r="AC890" s="6"/>
      <c r="AD890" s="6"/>
      <c r="AG890">
        <f t="shared" si="112"/>
        <v>0</v>
      </c>
      <c r="AH890">
        <f t="shared" si="113"/>
        <v>0</v>
      </c>
      <c r="AI890">
        <f t="shared" si="114"/>
        <v>0</v>
      </c>
      <c r="AJ890">
        <f t="shared" si="115"/>
        <v>0</v>
      </c>
      <c r="AK890" s="228">
        <f t="shared" si="116"/>
        <v>0</v>
      </c>
      <c r="AL890" s="2">
        <f t="shared" si="117"/>
        <v>0</v>
      </c>
      <c r="AM890" s="3" t="str">
        <f>IF(AL890=0,"",
IF(SUM($AL$858:AL890)=1,AN890,
IF($AL$978&gt;SUM($AL$858:AL890),_xlfn.CONCAT(", ",AN890),
IF($AL$978=SUM($AL$858:AL890),_xlfn.CONCAT(" y ",AN890)))))</f>
        <v/>
      </c>
      <c r="AN890" s="214">
        <v>33</v>
      </c>
      <c r="AO890">
        <f t="shared" si="118"/>
        <v>0</v>
      </c>
      <c r="AP890">
        <f t="shared" si="119"/>
        <v>0</v>
      </c>
      <c r="AQ890">
        <f t="shared" si="120"/>
        <v>0</v>
      </c>
      <c r="AR890">
        <f t="shared" si="121"/>
        <v>0</v>
      </c>
      <c r="AS890">
        <f t="shared" si="122"/>
        <v>0</v>
      </c>
      <c r="AT890">
        <f t="shared" si="123"/>
        <v>0</v>
      </c>
      <c r="AU890">
        <f t="shared" si="124"/>
        <v>0</v>
      </c>
      <c r="AV890">
        <f t="shared" si="125"/>
        <v>0</v>
      </c>
      <c r="AW890">
        <f t="shared" si="126"/>
        <v>0</v>
      </c>
    </row>
    <row r="891" spans="1:49" ht="15" customHeight="1">
      <c r="A891" s="232"/>
      <c r="B891" s="14"/>
      <c r="C891" s="213" t="s">
        <v>5051</v>
      </c>
      <c r="D891" s="469" t="str">
        <f>IF(CNGE_2025_M1_Secc12_Sub1!D63="","",CNGE_2025_M1_Secc12_Sub1!D63)</f>
        <v/>
      </c>
      <c r="E891" s="326"/>
      <c r="F891" s="326"/>
      <c r="G891" s="326"/>
      <c r="H891" s="326"/>
      <c r="I891" s="326"/>
      <c r="J891" s="326"/>
      <c r="K891" s="326"/>
      <c r="L891" s="326"/>
      <c r="M891" s="326"/>
      <c r="N891" s="326"/>
      <c r="O891" s="326"/>
      <c r="P891" s="326"/>
      <c r="Q891" s="326"/>
      <c r="R891" s="326"/>
      <c r="S891" s="327"/>
      <c r="T891" s="6"/>
      <c r="U891" s="6"/>
      <c r="V891" s="6"/>
      <c r="W891" s="6"/>
      <c r="X891" s="6"/>
      <c r="Y891" s="6"/>
      <c r="Z891" s="6"/>
      <c r="AA891" s="6"/>
      <c r="AB891" s="6"/>
      <c r="AC891" s="6"/>
      <c r="AD891" s="6"/>
      <c r="AG891">
        <f t="shared" si="112"/>
        <v>0</v>
      </c>
      <c r="AH891">
        <f t="shared" si="113"/>
        <v>0</v>
      </c>
      <c r="AI891">
        <f t="shared" si="114"/>
        <v>0</v>
      </c>
      <c r="AJ891">
        <f t="shared" si="115"/>
        <v>0</v>
      </c>
      <c r="AK891" s="228">
        <f t="shared" si="116"/>
        <v>0</v>
      </c>
      <c r="AL891" s="2">
        <f t="shared" si="117"/>
        <v>0</v>
      </c>
      <c r="AM891" s="3" t="str">
        <f>IF(AL891=0,"",
IF(SUM($AL$858:AL891)=1,AN891,
IF($AL$978&gt;SUM($AL$858:AL891),_xlfn.CONCAT(", ",AN891),
IF($AL$978=SUM($AL$858:AL891),_xlfn.CONCAT(" y ",AN891)))))</f>
        <v/>
      </c>
      <c r="AN891" s="214">
        <v>34</v>
      </c>
      <c r="AO891">
        <f t="shared" si="118"/>
        <v>0</v>
      </c>
      <c r="AP891">
        <f t="shared" si="119"/>
        <v>0</v>
      </c>
      <c r="AQ891">
        <f t="shared" si="120"/>
        <v>0</v>
      </c>
      <c r="AR891">
        <f t="shared" si="121"/>
        <v>0</v>
      </c>
      <c r="AS891">
        <f t="shared" si="122"/>
        <v>0</v>
      </c>
      <c r="AT891">
        <f t="shared" si="123"/>
        <v>0</v>
      </c>
      <c r="AU891">
        <f t="shared" si="124"/>
        <v>0</v>
      </c>
      <c r="AV891">
        <f t="shared" si="125"/>
        <v>0</v>
      </c>
      <c r="AW891">
        <f t="shared" si="126"/>
        <v>0</v>
      </c>
    </row>
    <row r="892" spans="1:49" ht="15" customHeight="1">
      <c r="A892" s="232"/>
      <c r="B892" s="14"/>
      <c r="C892" s="213" t="s">
        <v>5052</v>
      </c>
      <c r="D892" s="469" t="str">
        <f>IF(CNGE_2025_M1_Secc12_Sub1!D64="","",CNGE_2025_M1_Secc12_Sub1!D64)</f>
        <v/>
      </c>
      <c r="E892" s="326"/>
      <c r="F892" s="326"/>
      <c r="G892" s="326"/>
      <c r="H892" s="326"/>
      <c r="I892" s="326"/>
      <c r="J892" s="326"/>
      <c r="K892" s="326"/>
      <c r="L892" s="326"/>
      <c r="M892" s="326"/>
      <c r="N892" s="326"/>
      <c r="O892" s="326"/>
      <c r="P892" s="326"/>
      <c r="Q892" s="326"/>
      <c r="R892" s="326"/>
      <c r="S892" s="327"/>
      <c r="T892" s="6"/>
      <c r="U892" s="6"/>
      <c r="V892" s="6"/>
      <c r="W892" s="6"/>
      <c r="X892" s="6"/>
      <c r="Y892" s="6"/>
      <c r="Z892" s="6"/>
      <c r="AA892" s="6"/>
      <c r="AB892" s="6"/>
      <c r="AC892" s="6"/>
      <c r="AD892" s="6"/>
      <c r="AG892">
        <f t="shared" si="112"/>
        <v>0</v>
      </c>
      <c r="AH892">
        <f t="shared" si="113"/>
        <v>0</v>
      </c>
      <c r="AI892">
        <f t="shared" si="114"/>
        <v>0</v>
      </c>
      <c r="AJ892">
        <f t="shared" si="115"/>
        <v>0</v>
      </c>
      <c r="AK892" s="228">
        <f t="shared" si="116"/>
        <v>0</v>
      </c>
      <c r="AL892" s="2">
        <f t="shared" si="117"/>
        <v>0</v>
      </c>
      <c r="AM892" s="3" t="str">
        <f>IF(AL892=0,"",
IF(SUM($AL$858:AL892)=1,AN892,
IF($AL$978&gt;SUM($AL$858:AL892),_xlfn.CONCAT(", ",AN892),
IF($AL$978=SUM($AL$858:AL892),_xlfn.CONCAT(" y ",AN892)))))</f>
        <v/>
      </c>
      <c r="AN892" s="214">
        <v>35</v>
      </c>
      <c r="AO892">
        <f t="shared" si="118"/>
        <v>0</v>
      </c>
      <c r="AP892">
        <f t="shared" si="119"/>
        <v>0</v>
      </c>
      <c r="AQ892">
        <f t="shared" si="120"/>
        <v>0</v>
      </c>
      <c r="AR892">
        <f t="shared" si="121"/>
        <v>0</v>
      </c>
      <c r="AS892">
        <f t="shared" si="122"/>
        <v>0</v>
      </c>
      <c r="AT892">
        <f t="shared" si="123"/>
        <v>0</v>
      </c>
      <c r="AU892">
        <f t="shared" si="124"/>
        <v>0</v>
      </c>
      <c r="AV892">
        <f t="shared" si="125"/>
        <v>0</v>
      </c>
      <c r="AW892">
        <f t="shared" si="126"/>
        <v>0</v>
      </c>
    </row>
    <row r="893" spans="1:49" ht="15" customHeight="1">
      <c r="A893" s="232"/>
      <c r="B893" s="14"/>
      <c r="C893" s="213" t="s">
        <v>5082</v>
      </c>
      <c r="D893" s="469" t="str">
        <f>IF(CNGE_2025_M1_Secc12_Sub1!D65="","",CNGE_2025_M1_Secc12_Sub1!D65)</f>
        <v/>
      </c>
      <c r="E893" s="326"/>
      <c r="F893" s="326"/>
      <c r="G893" s="326"/>
      <c r="H893" s="326"/>
      <c r="I893" s="326"/>
      <c r="J893" s="326"/>
      <c r="K893" s="326"/>
      <c r="L893" s="326"/>
      <c r="M893" s="326"/>
      <c r="N893" s="326"/>
      <c r="O893" s="326"/>
      <c r="P893" s="326"/>
      <c r="Q893" s="326"/>
      <c r="R893" s="326"/>
      <c r="S893" s="327"/>
      <c r="T893" s="6"/>
      <c r="U893" s="6"/>
      <c r="V893" s="6"/>
      <c r="W893" s="6"/>
      <c r="X893" s="6"/>
      <c r="Y893" s="6"/>
      <c r="Z893" s="6"/>
      <c r="AA893" s="6"/>
      <c r="AB893" s="6"/>
      <c r="AC893" s="6"/>
      <c r="AD893" s="6"/>
      <c r="AG893">
        <f t="shared" si="112"/>
        <v>0</v>
      </c>
      <c r="AH893">
        <f t="shared" si="113"/>
        <v>0</v>
      </c>
      <c r="AI893">
        <f t="shared" si="114"/>
        <v>0</v>
      </c>
      <c r="AJ893">
        <f t="shared" si="115"/>
        <v>0</v>
      </c>
      <c r="AK893" s="228">
        <f t="shared" si="116"/>
        <v>0</v>
      </c>
      <c r="AL893" s="2">
        <f t="shared" si="117"/>
        <v>0</v>
      </c>
      <c r="AM893" s="3" t="str">
        <f>IF(AL893=0,"",
IF(SUM($AL$858:AL893)=1,AN893,
IF($AL$978&gt;SUM($AL$858:AL893),_xlfn.CONCAT(", ",AN893),
IF($AL$978=SUM($AL$858:AL893),_xlfn.CONCAT(" y ",AN893)))))</f>
        <v/>
      </c>
      <c r="AN893" s="214">
        <v>36</v>
      </c>
      <c r="AO893">
        <f t="shared" si="118"/>
        <v>0</v>
      </c>
      <c r="AP893">
        <f t="shared" si="119"/>
        <v>0</v>
      </c>
      <c r="AQ893">
        <f t="shared" si="120"/>
        <v>0</v>
      </c>
      <c r="AR893">
        <f t="shared" si="121"/>
        <v>0</v>
      </c>
      <c r="AS893">
        <f t="shared" si="122"/>
        <v>0</v>
      </c>
      <c r="AT893">
        <f t="shared" si="123"/>
        <v>0</v>
      </c>
      <c r="AU893">
        <f t="shared" si="124"/>
        <v>0</v>
      </c>
      <c r="AV893">
        <f t="shared" si="125"/>
        <v>0</v>
      </c>
      <c r="AW893">
        <f t="shared" si="126"/>
        <v>0</v>
      </c>
    </row>
    <row r="894" spans="1:49" ht="15" customHeight="1">
      <c r="A894" s="232"/>
      <c r="B894" s="14"/>
      <c r="C894" s="213" t="s">
        <v>5083</v>
      </c>
      <c r="D894" s="469" t="str">
        <f>IF(CNGE_2025_M1_Secc12_Sub1!D66="","",CNGE_2025_M1_Secc12_Sub1!D66)</f>
        <v/>
      </c>
      <c r="E894" s="326"/>
      <c r="F894" s="326"/>
      <c r="G894" s="326"/>
      <c r="H894" s="326"/>
      <c r="I894" s="326"/>
      <c r="J894" s="326"/>
      <c r="K894" s="326"/>
      <c r="L894" s="326"/>
      <c r="M894" s="326"/>
      <c r="N894" s="326"/>
      <c r="O894" s="326"/>
      <c r="P894" s="326"/>
      <c r="Q894" s="326"/>
      <c r="R894" s="326"/>
      <c r="S894" s="327"/>
      <c r="T894" s="6"/>
      <c r="U894" s="6"/>
      <c r="V894" s="6"/>
      <c r="W894" s="6"/>
      <c r="X894" s="6"/>
      <c r="Y894" s="6"/>
      <c r="Z894" s="6"/>
      <c r="AA894" s="6"/>
      <c r="AB894" s="6"/>
      <c r="AC894" s="6"/>
      <c r="AD894" s="6"/>
      <c r="AG894">
        <f t="shared" si="112"/>
        <v>0</v>
      </c>
      <c r="AH894">
        <f t="shared" si="113"/>
        <v>0</v>
      </c>
      <c r="AI894">
        <f t="shared" si="114"/>
        <v>0</v>
      </c>
      <c r="AJ894">
        <f t="shared" si="115"/>
        <v>0</v>
      </c>
      <c r="AK894" s="228">
        <f t="shared" si="116"/>
        <v>0</v>
      </c>
      <c r="AL894" s="2">
        <f t="shared" si="117"/>
        <v>0</v>
      </c>
      <c r="AM894" s="3" t="str">
        <f>IF(AL894=0,"",
IF(SUM($AL$858:AL894)=1,AN894,
IF($AL$978&gt;SUM($AL$858:AL894),_xlfn.CONCAT(", ",AN894),
IF($AL$978=SUM($AL$858:AL894),_xlfn.CONCAT(" y ",AN894)))))</f>
        <v/>
      </c>
      <c r="AN894" s="214">
        <v>37</v>
      </c>
      <c r="AO894">
        <f t="shared" si="118"/>
        <v>0</v>
      </c>
      <c r="AP894">
        <f t="shared" si="119"/>
        <v>0</v>
      </c>
      <c r="AQ894">
        <f t="shared" si="120"/>
        <v>0</v>
      </c>
      <c r="AR894">
        <f t="shared" si="121"/>
        <v>0</v>
      </c>
      <c r="AS894">
        <f t="shared" si="122"/>
        <v>0</v>
      </c>
      <c r="AT894">
        <f t="shared" si="123"/>
        <v>0</v>
      </c>
      <c r="AU894">
        <f t="shared" si="124"/>
        <v>0</v>
      </c>
      <c r="AV894">
        <f t="shared" si="125"/>
        <v>0</v>
      </c>
      <c r="AW894">
        <f t="shared" si="126"/>
        <v>0</v>
      </c>
    </row>
    <row r="895" spans="1:49" ht="15" customHeight="1">
      <c r="A895" s="232"/>
      <c r="B895" s="14"/>
      <c r="C895" s="213" t="s">
        <v>5084</v>
      </c>
      <c r="D895" s="469" t="str">
        <f>IF(CNGE_2025_M1_Secc12_Sub1!D67="","",CNGE_2025_M1_Secc12_Sub1!D67)</f>
        <v/>
      </c>
      <c r="E895" s="326"/>
      <c r="F895" s="326"/>
      <c r="G895" s="326"/>
      <c r="H895" s="326"/>
      <c r="I895" s="326"/>
      <c r="J895" s="326"/>
      <c r="K895" s="326"/>
      <c r="L895" s="326"/>
      <c r="M895" s="326"/>
      <c r="N895" s="326"/>
      <c r="O895" s="326"/>
      <c r="P895" s="326"/>
      <c r="Q895" s="326"/>
      <c r="R895" s="326"/>
      <c r="S895" s="327"/>
      <c r="T895" s="6"/>
      <c r="U895" s="6"/>
      <c r="V895" s="6"/>
      <c r="W895" s="6"/>
      <c r="X895" s="6"/>
      <c r="Y895" s="6"/>
      <c r="Z895" s="6"/>
      <c r="AA895" s="6"/>
      <c r="AB895" s="6"/>
      <c r="AC895" s="6"/>
      <c r="AD895" s="6"/>
      <c r="AG895">
        <f t="shared" si="112"/>
        <v>0</v>
      </c>
      <c r="AH895">
        <f t="shared" si="113"/>
        <v>0</v>
      </c>
      <c r="AI895">
        <f t="shared" si="114"/>
        <v>0</v>
      </c>
      <c r="AJ895">
        <f t="shared" si="115"/>
        <v>0</v>
      </c>
      <c r="AK895" s="228">
        <f t="shared" si="116"/>
        <v>0</v>
      </c>
      <c r="AL895" s="2">
        <f t="shared" si="117"/>
        <v>0</v>
      </c>
      <c r="AM895" s="3" t="str">
        <f>IF(AL895=0,"",
IF(SUM($AL$858:AL895)=1,AN895,
IF($AL$978&gt;SUM($AL$858:AL895),_xlfn.CONCAT(", ",AN895),
IF($AL$978=SUM($AL$858:AL895),_xlfn.CONCAT(" y ",AN895)))))</f>
        <v/>
      </c>
      <c r="AN895" s="214">
        <v>38</v>
      </c>
      <c r="AO895">
        <f t="shared" si="118"/>
        <v>0</v>
      </c>
      <c r="AP895">
        <f t="shared" si="119"/>
        <v>0</v>
      </c>
      <c r="AQ895">
        <f t="shared" si="120"/>
        <v>0</v>
      </c>
      <c r="AR895">
        <f t="shared" si="121"/>
        <v>0</v>
      </c>
      <c r="AS895">
        <f t="shared" si="122"/>
        <v>0</v>
      </c>
      <c r="AT895">
        <f t="shared" si="123"/>
        <v>0</v>
      </c>
      <c r="AU895">
        <f t="shared" si="124"/>
        <v>0</v>
      </c>
      <c r="AV895">
        <f t="shared" si="125"/>
        <v>0</v>
      </c>
      <c r="AW895">
        <f t="shared" si="126"/>
        <v>0</v>
      </c>
    </row>
    <row r="896" spans="1:49" ht="15" customHeight="1">
      <c r="A896" s="232"/>
      <c r="B896" s="14"/>
      <c r="C896" s="213" t="s">
        <v>5085</v>
      </c>
      <c r="D896" s="469" t="str">
        <f>IF(CNGE_2025_M1_Secc12_Sub1!D68="","",CNGE_2025_M1_Secc12_Sub1!D68)</f>
        <v/>
      </c>
      <c r="E896" s="326"/>
      <c r="F896" s="326"/>
      <c r="G896" s="326"/>
      <c r="H896" s="326"/>
      <c r="I896" s="326"/>
      <c r="J896" s="326"/>
      <c r="K896" s="326"/>
      <c r="L896" s="326"/>
      <c r="M896" s="326"/>
      <c r="N896" s="326"/>
      <c r="O896" s="326"/>
      <c r="P896" s="326"/>
      <c r="Q896" s="326"/>
      <c r="R896" s="326"/>
      <c r="S896" s="327"/>
      <c r="T896" s="6"/>
      <c r="U896" s="6"/>
      <c r="V896" s="6"/>
      <c r="W896" s="6"/>
      <c r="X896" s="6"/>
      <c r="Y896" s="6"/>
      <c r="Z896" s="6"/>
      <c r="AA896" s="6"/>
      <c r="AB896" s="6"/>
      <c r="AC896" s="6"/>
      <c r="AD896" s="6"/>
      <c r="AG896">
        <f t="shared" si="112"/>
        <v>0</v>
      </c>
      <c r="AH896">
        <f t="shared" si="113"/>
        <v>0</v>
      </c>
      <c r="AI896">
        <f t="shared" si="114"/>
        <v>0</v>
      </c>
      <c r="AJ896">
        <f t="shared" si="115"/>
        <v>0</v>
      </c>
      <c r="AK896" s="228">
        <f t="shared" si="116"/>
        <v>0</v>
      </c>
      <c r="AL896" s="2">
        <f t="shared" si="117"/>
        <v>0</v>
      </c>
      <c r="AM896" s="3" t="str">
        <f>IF(AL896=0,"",
IF(SUM($AL$858:AL896)=1,AN896,
IF($AL$978&gt;SUM($AL$858:AL896),_xlfn.CONCAT(", ",AN896),
IF($AL$978=SUM($AL$858:AL896),_xlfn.CONCAT(" y ",AN896)))))</f>
        <v/>
      </c>
      <c r="AN896" s="214">
        <v>39</v>
      </c>
      <c r="AO896">
        <f t="shared" si="118"/>
        <v>0</v>
      </c>
      <c r="AP896">
        <f t="shared" si="119"/>
        <v>0</v>
      </c>
      <c r="AQ896">
        <f t="shared" si="120"/>
        <v>0</v>
      </c>
      <c r="AR896">
        <f t="shared" si="121"/>
        <v>0</v>
      </c>
      <c r="AS896">
        <f t="shared" si="122"/>
        <v>0</v>
      </c>
      <c r="AT896">
        <f t="shared" si="123"/>
        <v>0</v>
      </c>
      <c r="AU896">
        <f t="shared" si="124"/>
        <v>0</v>
      </c>
      <c r="AV896">
        <f t="shared" si="125"/>
        <v>0</v>
      </c>
      <c r="AW896">
        <f t="shared" si="126"/>
        <v>0</v>
      </c>
    </row>
    <row r="897" spans="1:49" ht="15" customHeight="1">
      <c r="A897" s="232"/>
      <c r="B897" s="14"/>
      <c r="C897" s="213" t="s">
        <v>5086</v>
      </c>
      <c r="D897" s="469" t="str">
        <f>IF(CNGE_2025_M1_Secc12_Sub1!D69="","",CNGE_2025_M1_Secc12_Sub1!D69)</f>
        <v/>
      </c>
      <c r="E897" s="326"/>
      <c r="F897" s="326"/>
      <c r="G897" s="326"/>
      <c r="H897" s="326"/>
      <c r="I897" s="326"/>
      <c r="J897" s="326"/>
      <c r="K897" s="326"/>
      <c r="L897" s="326"/>
      <c r="M897" s="326"/>
      <c r="N897" s="326"/>
      <c r="O897" s="326"/>
      <c r="P897" s="326"/>
      <c r="Q897" s="326"/>
      <c r="R897" s="326"/>
      <c r="S897" s="327"/>
      <c r="T897" s="6"/>
      <c r="U897" s="6"/>
      <c r="V897" s="6"/>
      <c r="W897" s="6"/>
      <c r="X897" s="6"/>
      <c r="Y897" s="6"/>
      <c r="Z897" s="6"/>
      <c r="AA897" s="6"/>
      <c r="AB897" s="6"/>
      <c r="AC897" s="6"/>
      <c r="AD897" s="6"/>
      <c r="AG897">
        <f t="shared" si="112"/>
        <v>0</v>
      </c>
      <c r="AH897">
        <f t="shared" si="113"/>
        <v>0</v>
      </c>
      <c r="AI897">
        <f t="shared" si="114"/>
        <v>0</v>
      </c>
      <c r="AJ897">
        <f t="shared" si="115"/>
        <v>0</v>
      </c>
      <c r="AK897" s="228">
        <f t="shared" si="116"/>
        <v>0</v>
      </c>
      <c r="AL897" s="2">
        <f t="shared" si="117"/>
        <v>0</v>
      </c>
      <c r="AM897" s="3" t="str">
        <f>IF(AL897=0,"",
IF(SUM($AL$858:AL897)=1,AN897,
IF($AL$978&gt;SUM($AL$858:AL897),_xlfn.CONCAT(", ",AN897),
IF($AL$978=SUM($AL$858:AL897),_xlfn.CONCAT(" y ",AN897)))))</f>
        <v/>
      </c>
      <c r="AN897" s="214">
        <v>40</v>
      </c>
      <c r="AO897">
        <f t="shared" si="118"/>
        <v>0</v>
      </c>
      <c r="AP897">
        <f t="shared" si="119"/>
        <v>0</v>
      </c>
      <c r="AQ897">
        <f t="shared" si="120"/>
        <v>0</v>
      </c>
      <c r="AR897">
        <f t="shared" si="121"/>
        <v>0</v>
      </c>
      <c r="AS897">
        <f t="shared" si="122"/>
        <v>0</v>
      </c>
      <c r="AT897">
        <f t="shared" si="123"/>
        <v>0</v>
      </c>
      <c r="AU897">
        <f t="shared" si="124"/>
        <v>0</v>
      </c>
      <c r="AV897">
        <f t="shared" si="125"/>
        <v>0</v>
      </c>
      <c r="AW897">
        <f t="shared" si="126"/>
        <v>0</v>
      </c>
    </row>
    <row r="898" spans="1:49" ht="15" customHeight="1">
      <c r="A898" s="232"/>
      <c r="B898" s="14"/>
      <c r="C898" s="213" t="s">
        <v>5087</v>
      </c>
      <c r="D898" s="469" t="str">
        <f>IF(CNGE_2025_M1_Secc12_Sub1!D70="","",CNGE_2025_M1_Secc12_Sub1!D70)</f>
        <v/>
      </c>
      <c r="E898" s="326"/>
      <c r="F898" s="326"/>
      <c r="G898" s="326"/>
      <c r="H898" s="326"/>
      <c r="I898" s="326"/>
      <c r="J898" s="326"/>
      <c r="K898" s="326"/>
      <c r="L898" s="326"/>
      <c r="M898" s="326"/>
      <c r="N898" s="326"/>
      <c r="O898" s="326"/>
      <c r="P898" s="326"/>
      <c r="Q898" s="326"/>
      <c r="R898" s="326"/>
      <c r="S898" s="327"/>
      <c r="T898" s="6"/>
      <c r="U898" s="6"/>
      <c r="V898" s="6"/>
      <c r="W898" s="6"/>
      <c r="X898" s="6"/>
      <c r="Y898" s="6"/>
      <c r="Z898" s="6"/>
      <c r="AA898" s="6"/>
      <c r="AB898" s="6"/>
      <c r="AC898" s="6"/>
      <c r="AD898" s="6"/>
      <c r="AG898">
        <f t="shared" si="112"/>
        <v>0</v>
      </c>
      <c r="AH898">
        <f t="shared" si="113"/>
        <v>0</v>
      </c>
      <c r="AI898">
        <f t="shared" si="114"/>
        <v>0</v>
      </c>
      <c r="AJ898">
        <f t="shared" si="115"/>
        <v>0</v>
      </c>
      <c r="AK898" s="228">
        <f t="shared" si="116"/>
        <v>0</v>
      </c>
      <c r="AL898" s="2">
        <f t="shared" si="117"/>
        <v>0</v>
      </c>
      <c r="AM898" s="3" t="str">
        <f>IF(AL898=0,"",
IF(SUM($AL$858:AL898)=1,AN898,
IF($AL$978&gt;SUM($AL$858:AL898),_xlfn.CONCAT(", ",AN898),
IF($AL$978=SUM($AL$858:AL898),_xlfn.CONCAT(" y ",AN898)))))</f>
        <v/>
      </c>
      <c r="AN898" s="214">
        <v>41</v>
      </c>
      <c r="AO898">
        <f t="shared" si="118"/>
        <v>0</v>
      </c>
      <c r="AP898">
        <f t="shared" si="119"/>
        <v>0</v>
      </c>
      <c r="AQ898">
        <f t="shared" si="120"/>
        <v>0</v>
      </c>
      <c r="AR898">
        <f t="shared" si="121"/>
        <v>0</v>
      </c>
      <c r="AS898">
        <f t="shared" si="122"/>
        <v>0</v>
      </c>
      <c r="AT898">
        <f t="shared" si="123"/>
        <v>0</v>
      </c>
      <c r="AU898">
        <f t="shared" si="124"/>
        <v>0</v>
      </c>
      <c r="AV898">
        <f t="shared" si="125"/>
        <v>0</v>
      </c>
      <c r="AW898">
        <f t="shared" si="126"/>
        <v>0</v>
      </c>
    </row>
    <row r="899" spans="1:49" ht="15" customHeight="1">
      <c r="A899" s="232"/>
      <c r="B899" s="14"/>
      <c r="C899" s="213" t="s">
        <v>5088</v>
      </c>
      <c r="D899" s="469" t="str">
        <f>IF(CNGE_2025_M1_Secc12_Sub1!D71="","",CNGE_2025_M1_Secc12_Sub1!D71)</f>
        <v/>
      </c>
      <c r="E899" s="326"/>
      <c r="F899" s="326"/>
      <c r="G899" s="326"/>
      <c r="H899" s="326"/>
      <c r="I899" s="326"/>
      <c r="J899" s="326"/>
      <c r="K899" s="326"/>
      <c r="L899" s="326"/>
      <c r="M899" s="326"/>
      <c r="N899" s="326"/>
      <c r="O899" s="326"/>
      <c r="P899" s="326"/>
      <c r="Q899" s="326"/>
      <c r="R899" s="326"/>
      <c r="S899" s="327"/>
      <c r="T899" s="6"/>
      <c r="U899" s="6"/>
      <c r="V899" s="6"/>
      <c r="W899" s="6"/>
      <c r="X899" s="6"/>
      <c r="Y899" s="6"/>
      <c r="Z899" s="6"/>
      <c r="AA899" s="6"/>
      <c r="AB899" s="6"/>
      <c r="AC899" s="6"/>
      <c r="AD899" s="6"/>
      <c r="AG899">
        <f t="shared" si="112"/>
        <v>0</v>
      </c>
      <c r="AH899">
        <f t="shared" si="113"/>
        <v>0</v>
      </c>
      <c r="AI899">
        <f t="shared" si="114"/>
        <v>0</v>
      </c>
      <c r="AJ899">
        <f t="shared" si="115"/>
        <v>0</v>
      </c>
      <c r="AK899" s="228">
        <f t="shared" si="116"/>
        <v>0</v>
      </c>
      <c r="AL899" s="2">
        <f t="shared" si="117"/>
        <v>0</v>
      </c>
      <c r="AM899" s="3" t="str">
        <f>IF(AL899=0,"",
IF(SUM($AL$858:AL899)=1,AN899,
IF($AL$978&gt;SUM($AL$858:AL899),_xlfn.CONCAT(", ",AN899),
IF($AL$978=SUM($AL$858:AL899),_xlfn.CONCAT(" y ",AN899)))))</f>
        <v/>
      </c>
      <c r="AN899" s="214">
        <v>42</v>
      </c>
      <c r="AO899">
        <f t="shared" si="118"/>
        <v>0</v>
      </c>
      <c r="AP899">
        <f t="shared" si="119"/>
        <v>0</v>
      </c>
      <c r="AQ899">
        <f t="shared" si="120"/>
        <v>0</v>
      </c>
      <c r="AR899">
        <f t="shared" si="121"/>
        <v>0</v>
      </c>
      <c r="AS899">
        <f t="shared" si="122"/>
        <v>0</v>
      </c>
      <c r="AT899">
        <f t="shared" si="123"/>
        <v>0</v>
      </c>
      <c r="AU899">
        <f t="shared" si="124"/>
        <v>0</v>
      </c>
      <c r="AV899">
        <f t="shared" si="125"/>
        <v>0</v>
      </c>
      <c r="AW899">
        <f t="shared" si="126"/>
        <v>0</v>
      </c>
    </row>
    <row r="900" spans="1:49" ht="15" customHeight="1">
      <c r="A900" s="232"/>
      <c r="B900" s="14"/>
      <c r="C900" s="213" t="s">
        <v>5089</v>
      </c>
      <c r="D900" s="469" t="str">
        <f>IF(CNGE_2025_M1_Secc12_Sub1!D72="","",CNGE_2025_M1_Secc12_Sub1!D72)</f>
        <v/>
      </c>
      <c r="E900" s="326"/>
      <c r="F900" s="326"/>
      <c r="G900" s="326"/>
      <c r="H900" s="326"/>
      <c r="I900" s="326"/>
      <c r="J900" s="326"/>
      <c r="K900" s="326"/>
      <c r="L900" s="326"/>
      <c r="M900" s="326"/>
      <c r="N900" s="326"/>
      <c r="O900" s="326"/>
      <c r="P900" s="326"/>
      <c r="Q900" s="326"/>
      <c r="R900" s="326"/>
      <c r="S900" s="327"/>
      <c r="T900" s="6"/>
      <c r="U900" s="6"/>
      <c r="V900" s="6"/>
      <c r="W900" s="6"/>
      <c r="X900" s="6"/>
      <c r="Y900" s="6"/>
      <c r="Z900" s="6"/>
      <c r="AA900" s="6"/>
      <c r="AB900" s="6"/>
      <c r="AC900" s="6"/>
      <c r="AD900" s="6"/>
      <c r="AG900">
        <f t="shared" si="112"/>
        <v>0</v>
      </c>
      <c r="AH900">
        <f t="shared" si="113"/>
        <v>0</v>
      </c>
      <c r="AI900">
        <f t="shared" si="114"/>
        <v>0</v>
      </c>
      <c r="AJ900">
        <f t="shared" si="115"/>
        <v>0</v>
      </c>
      <c r="AK900" s="228">
        <f t="shared" si="116"/>
        <v>0</v>
      </c>
      <c r="AL900" s="2">
        <f t="shared" si="117"/>
        <v>0</v>
      </c>
      <c r="AM900" s="3" t="str">
        <f>IF(AL900=0,"",
IF(SUM($AL$858:AL900)=1,AN900,
IF($AL$978&gt;SUM($AL$858:AL900),_xlfn.CONCAT(", ",AN900),
IF($AL$978=SUM($AL$858:AL900),_xlfn.CONCAT(" y ",AN900)))))</f>
        <v/>
      </c>
      <c r="AN900" s="214">
        <v>43</v>
      </c>
      <c r="AO900">
        <f t="shared" si="118"/>
        <v>0</v>
      </c>
      <c r="AP900">
        <f t="shared" si="119"/>
        <v>0</v>
      </c>
      <c r="AQ900">
        <f t="shared" si="120"/>
        <v>0</v>
      </c>
      <c r="AR900">
        <f t="shared" si="121"/>
        <v>0</v>
      </c>
      <c r="AS900">
        <f t="shared" si="122"/>
        <v>0</v>
      </c>
      <c r="AT900">
        <f t="shared" si="123"/>
        <v>0</v>
      </c>
      <c r="AU900">
        <f t="shared" si="124"/>
        <v>0</v>
      </c>
      <c r="AV900">
        <f t="shared" si="125"/>
        <v>0</v>
      </c>
      <c r="AW900">
        <f t="shared" si="126"/>
        <v>0</v>
      </c>
    </row>
    <row r="901" spans="1:49" ht="15" customHeight="1">
      <c r="A901" s="232"/>
      <c r="B901" s="14"/>
      <c r="C901" s="213" t="s">
        <v>5090</v>
      </c>
      <c r="D901" s="469" t="str">
        <f>IF(CNGE_2025_M1_Secc12_Sub1!D73="","",CNGE_2025_M1_Secc12_Sub1!D73)</f>
        <v/>
      </c>
      <c r="E901" s="326"/>
      <c r="F901" s="326"/>
      <c r="G901" s="326"/>
      <c r="H901" s="326"/>
      <c r="I901" s="326"/>
      <c r="J901" s="326"/>
      <c r="K901" s="326"/>
      <c r="L901" s="326"/>
      <c r="M901" s="326"/>
      <c r="N901" s="326"/>
      <c r="O901" s="326"/>
      <c r="P901" s="326"/>
      <c r="Q901" s="326"/>
      <c r="R901" s="326"/>
      <c r="S901" s="327"/>
      <c r="T901" s="6"/>
      <c r="U901" s="6"/>
      <c r="V901" s="6"/>
      <c r="W901" s="6"/>
      <c r="X901" s="6"/>
      <c r="Y901" s="6"/>
      <c r="Z901" s="6"/>
      <c r="AA901" s="6"/>
      <c r="AB901" s="6"/>
      <c r="AC901" s="6"/>
      <c r="AD901" s="6"/>
      <c r="AG901">
        <f t="shared" si="112"/>
        <v>0</v>
      </c>
      <c r="AH901">
        <f t="shared" si="113"/>
        <v>0</v>
      </c>
      <c r="AI901">
        <f t="shared" si="114"/>
        <v>0</v>
      </c>
      <c r="AJ901">
        <f t="shared" si="115"/>
        <v>0</v>
      </c>
      <c r="AK901" s="228">
        <f t="shared" si="116"/>
        <v>0</v>
      </c>
      <c r="AL901" s="2">
        <f t="shared" si="117"/>
        <v>0</v>
      </c>
      <c r="AM901" s="3" t="str">
        <f>IF(AL901=0,"",
IF(SUM($AL$858:AL901)=1,AN901,
IF($AL$978&gt;SUM($AL$858:AL901),_xlfn.CONCAT(", ",AN901),
IF($AL$978=SUM($AL$858:AL901),_xlfn.CONCAT(" y ",AN901)))))</f>
        <v/>
      </c>
      <c r="AN901" s="214">
        <v>44</v>
      </c>
      <c r="AO901">
        <f t="shared" si="118"/>
        <v>0</v>
      </c>
      <c r="AP901">
        <f t="shared" si="119"/>
        <v>0</v>
      </c>
      <c r="AQ901">
        <f t="shared" si="120"/>
        <v>0</v>
      </c>
      <c r="AR901">
        <f t="shared" si="121"/>
        <v>0</v>
      </c>
      <c r="AS901">
        <f t="shared" si="122"/>
        <v>0</v>
      </c>
      <c r="AT901">
        <f t="shared" si="123"/>
        <v>0</v>
      </c>
      <c r="AU901">
        <f t="shared" si="124"/>
        <v>0</v>
      </c>
      <c r="AV901">
        <f t="shared" si="125"/>
        <v>0</v>
      </c>
      <c r="AW901">
        <f t="shared" si="126"/>
        <v>0</v>
      </c>
    </row>
    <row r="902" spans="1:49" ht="15" customHeight="1">
      <c r="A902" s="232"/>
      <c r="B902" s="14"/>
      <c r="C902" s="213" t="s">
        <v>5091</v>
      </c>
      <c r="D902" s="469" t="str">
        <f>IF(CNGE_2025_M1_Secc12_Sub1!D74="","",CNGE_2025_M1_Secc12_Sub1!D74)</f>
        <v/>
      </c>
      <c r="E902" s="326"/>
      <c r="F902" s="326"/>
      <c r="G902" s="326"/>
      <c r="H902" s="326"/>
      <c r="I902" s="326"/>
      <c r="J902" s="326"/>
      <c r="K902" s="326"/>
      <c r="L902" s="326"/>
      <c r="M902" s="326"/>
      <c r="N902" s="326"/>
      <c r="O902" s="326"/>
      <c r="P902" s="326"/>
      <c r="Q902" s="326"/>
      <c r="R902" s="326"/>
      <c r="S902" s="327"/>
      <c r="T902" s="6"/>
      <c r="U902" s="6"/>
      <c r="V902" s="6"/>
      <c r="W902" s="6"/>
      <c r="X902" s="6"/>
      <c r="Y902" s="6"/>
      <c r="Z902" s="6"/>
      <c r="AA902" s="6"/>
      <c r="AB902" s="6"/>
      <c r="AC902" s="6"/>
      <c r="AD902" s="6"/>
      <c r="AG902">
        <f t="shared" si="112"/>
        <v>0</v>
      </c>
      <c r="AH902">
        <f t="shared" si="113"/>
        <v>0</v>
      </c>
      <c r="AI902">
        <f t="shared" si="114"/>
        <v>0</v>
      </c>
      <c r="AJ902">
        <f t="shared" si="115"/>
        <v>0</v>
      </c>
      <c r="AK902" s="228">
        <f t="shared" si="116"/>
        <v>0</v>
      </c>
      <c r="AL902" s="2">
        <f t="shared" si="117"/>
        <v>0</v>
      </c>
      <c r="AM902" s="3" t="str">
        <f>IF(AL902=0,"",
IF(SUM($AL$858:AL902)=1,AN902,
IF($AL$978&gt;SUM($AL$858:AL902),_xlfn.CONCAT(", ",AN902),
IF($AL$978=SUM($AL$858:AL902),_xlfn.CONCAT(" y ",AN902)))))</f>
        <v/>
      </c>
      <c r="AN902" s="214">
        <v>45</v>
      </c>
      <c r="AO902">
        <f t="shared" si="118"/>
        <v>0</v>
      </c>
      <c r="AP902">
        <f t="shared" si="119"/>
        <v>0</v>
      </c>
      <c r="AQ902">
        <f t="shared" si="120"/>
        <v>0</v>
      </c>
      <c r="AR902">
        <f t="shared" si="121"/>
        <v>0</v>
      </c>
      <c r="AS902">
        <f t="shared" si="122"/>
        <v>0</v>
      </c>
      <c r="AT902">
        <f t="shared" si="123"/>
        <v>0</v>
      </c>
      <c r="AU902">
        <f t="shared" si="124"/>
        <v>0</v>
      </c>
      <c r="AV902">
        <f t="shared" si="125"/>
        <v>0</v>
      </c>
      <c r="AW902">
        <f t="shared" si="126"/>
        <v>0</v>
      </c>
    </row>
    <row r="903" spans="1:49" ht="15" customHeight="1">
      <c r="A903" s="232"/>
      <c r="B903" s="14"/>
      <c r="C903" s="213" t="s">
        <v>5092</v>
      </c>
      <c r="D903" s="469" t="str">
        <f>IF(CNGE_2025_M1_Secc12_Sub1!D75="","",CNGE_2025_M1_Secc12_Sub1!D75)</f>
        <v/>
      </c>
      <c r="E903" s="326"/>
      <c r="F903" s="326"/>
      <c r="G903" s="326"/>
      <c r="H903" s="326"/>
      <c r="I903" s="326"/>
      <c r="J903" s="326"/>
      <c r="K903" s="326"/>
      <c r="L903" s="326"/>
      <c r="M903" s="326"/>
      <c r="N903" s="326"/>
      <c r="O903" s="326"/>
      <c r="P903" s="326"/>
      <c r="Q903" s="326"/>
      <c r="R903" s="326"/>
      <c r="S903" s="327"/>
      <c r="T903" s="6"/>
      <c r="U903" s="6"/>
      <c r="V903" s="6"/>
      <c r="W903" s="6"/>
      <c r="X903" s="6"/>
      <c r="Y903" s="6"/>
      <c r="Z903" s="6"/>
      <c r="AA903" s="6"/>
      <c r="AB903" s="6"/>
      <c r="AC903" s="6"/>
      <c r="AD903" s="6"/>
      <c r="AG903">
        <f t="shared" si="112"/>
        <v>0</v>
      </c>
      <c r="AH903">
        <f t="shared" si="113"/>
        <v>0</v>
      </c>
      <c r="AI903">
        <f t="shared" si="114"/>
        <v>0</v>
      </c>
      <c r="AJ903">
        <f t="shared" si="115"/>
        <v>0</v>
      </c>
      <c r="AK903" s="228">
        <f t="shared" si="116"/>
        <v>0</v>
      </c>
      <c r="AL903" s="2">
        <f t="shared" si="117"/>
        <v>0</v>
      </c>
      <c r="AM903" s="3" t="str">
        <f>IF(AL903=0,"",
IF(SUM($AL$858:AL903)=1,AN903,
IF($AL$978&gt;SUM($AL$858:AL903),_xlfn.CONCAT(", ",AN903),
IF($AL$978=SUM($AL$858:AL903),_xlfn.CONCAT(" y ",AN903)))))</f>
        <v/>
      </c>
      <c r="AN903" s="214">
        <v>46</v>
      </c>
      <c r="AO903">
        <f t="shared" si="118"/>
        <v>0</v>
      </c>
      <c r="AP903">
        <f t="shared" si="119"/>
        <v>0</v>
      </c>
      <c r="AQ903">
        <f t="shared" si="120"/>
        <v>0</v>
      </c>
      <c r="AR903">
        <f t="shared" si="121"/>
        <v>0</v>
      </c>
      <c r="AS903">
        <f t="shared" si="122"/>
        <v>0</v>
      </c>
      <c r="AT903">
        <f t="shared" si="123"/>
        <v>0</v>
      </c>
      <c r="AU903">
        <f t="shared" si="124"/>
        <v>0</v>
      </c>
      <c r="AV903">
        <f t="shared" si="125"/>
        <v>0</v>
      </c>
      <c r="AW903">
        <f t="shared" si="126"/>
        <v>0</v>
      </c>
    </row>
    <row r="904" spans="1:49" ht="15" customHeight="1">
      <c r="A904" s="232"/>
      <c r="B904" s="14"/>
      <c r="C904" s="213" t="s">
        <v>5093</v>
      </c>
      <c r="D904" s="469" t="str">
        <f>IF(CNGE_2025_M1_Secc12_Sub1!D76="","",CNGE_2025_M1_Secc12_Sub1!D76)</f>
        <v/>
      </c>
      <c r="E904" s="326"/>
      <c r="F904" s="326"/>
      <c r="G904" s="326"/>
      <c r="H904" s="326"/>
      <c r="I904" s="326"/>
      <c r="J904" s="326"/>
      <c r="K904" s="326"/>
      <c r="L904" s="326"/>
      <c r="M904" s="326"/>
      <c r="N904" s="326"/>
      <c r="O904" s="326"/>
      <c r="P904" s="326"/>
      <c r="Q904" s="326"/>
      <c r="R904" s="326"/>
      <c r="S904" s="327"/>
      <c r="T904" s="6"/>
      <c r="U904" s="6"/>
      <c r="V904" s="6"/>
      <c r="W904" s="6"/>
      <c r="X904" s="6"/>
      <c r="Y904" s="6"/>
      <c r="Z904" s="6"/>
      <c r="AA904" s="6"/>
      <c r="AB904" s="6"/>
      <c r="AC904" s="6"/>
      <c r="AD904" s="6"/>
      <c r="AG904">
        <f t="shared" si="112"/>
        <v>0</v>
      </c>
      <c r="AH904">
        <f t="shared" si="113"/>
        <v>0</v>
      </c>
      <c r="AI904">
        <f t="shared" si="114"/>
        <v>0</v>
      </c>
      <c r="AJ904">
        <f t="shared" si="115"/>
        <v>0</v>
      </c>
      <c r="AK904" s="228">
        <f t="shared" si="116"/>
        <v>0</v>
      </c>
      <c r="AL904" s="2">
        <f t="shared" si="117"/>
        <v>0</v>
      </c>
      <c r="AM904" s="3" t="str">
        <f>IF(AL904=0,"",
IF(SUM($AL$858:AL904)=1,AN904,
IF($AL$978&gt;SUM($AL$858:AL904),_xlfn.CONCAT(", ",AN904),
IF($AL$978=SUM($AL$858:AL904),_xlfn.CONCAT(" y ",AN904)))))</f>
        <v/>
      </c>
      <c r="AN904" s="214">
        <v>47</v>
      </c>
      <c r="AO904">
        <f t="shared" si="118"/>
        <v>0</v>
      </c>
      <c r="AP904">
        <f t="shared" si="119"/>
        <v>0</v>
      </c>
      <c r="AQ904">
        <f t="shared" si="120"/>
        <v>0</v>
      </c>
      <c r="AR904">
        <f t="shared" si="121"/>
        <v>0</v>
      </c>
      <c r="AS904">
        <f t="shared" si="122"/>
        <v>0</v>
      </c>
      <c r="AT904">
        <f t="shared" si="123"/>
        <v>0</v>
      </c>
      <c r="AU904">
        <f t="shared" si="124"/>
        <v>0</v>
      </c>
      <c r="AV904">
        <f t="shared" si="125"/>
        <v>0</v>
      </c>
      <c r="AW904">
        <f t="shared" si="126"/>
        <v>0</v>
      </c>
    </row>
    <row r="905" spans="1:49" ht="15" customHeight="1">
      <c r="A905" s="232"/>
      <c r="B905" s="14"/>
      <c r="C905" s="213" t="s">
        <v>5094</v>
      </c>
      <c r="D905" s="469" t="str">
        <f>IF(CNGE_2025_M1_Secc12_Sub1!D77="","",CNGE_2025_M1_Secc12_Sub1!D77)</f>
        <v/>
      </c>
      <c r="E905" s="326"/>
      <c r="F905" s="326"/>
      <c r="G905" s="326"/>
      <c r="H905" s="326"/>
      <c r="I905" s="326"/>
      <c r="J905" s="326"/>
      <c r="K905" s="326"/>
      <c r="L905" s="326"/>
      <c r="M905" s="326"/>
      <c r="N905" s="326"/>
      <c r="O905" s="326"/>
      <c r="P905" s="326"/>
      <c r="Q905" s="326"/>
      <c r="R905" s="326"/>
      <c r="S905" s="327"/>
      <c r="T905" s="6"/>
      <c r="U905" s="6"/>
      <c r="V905" s="6"/>
      <c r="W905" s="6"/>
      <c r="X905" s="6"/>
      <c r="Y905" s="6"/>
      <c r="Z905" s="6"/>
      <c r="AA905" s="6"/>
      <c r="AB905" s="6"/>
      <c r="AC905" s="6"/>
      <c r="AD905" s="6"/>
      <c r="AG905">
        <f t="shared" si="112"/>
        <v>0</v>
      </c>
      <c r="AH905">
        <f t="shared" si="113"/>
        <v>0</v>
      </c>
      <c r="AI905">
        <f t="shared" si="114"/>
        <v>0</v>
      </c>
      <c r="AJ905">
        <f t="shared" si="115"/>
        <v>0</v>
      </c>
      <c r="AK905" s="228">
        <f t="shared" si="116"/>
        <v>0</v>
      </c>
      <c r="AL905" s="2">
        <f t="shared" si="117"/>
        <v>0</v>
      </c>
      <c r="AM905" s="3" t="str">
        <f>IF(AL905=0,"",
IF(SUM($AL$858:AL905)=1,AN905,
IF($AL$978&gt;SUM($AL$858:AL905),_xlfn.CONCAT(", ",AN905),
IF($AL$978=SUM($AL$858:AL905),_xlfn.CONCAT(" y ",AN905)))))</f>
        <v/>
      </c>
      <c r="AN905" s="214">
        <v>48</v>
      </c>
      <c r="AO905">
        <f t="shared" si="118"/>
        <v>0</v>
      </c>
      <c r="AP905">
        <f t="shared" si="119"/>
        <v>0</v>
      </c>
      <c r="AQ905">
        <f t="shared" si="120"/>
        <v>0</v>
      </c>
      <c r="AR905">
        <f t="shared" si="121"/>
        <v>0</v>
      </c>
      <c r="AS905">
        <f t="shared" si="122"/>
        <v>0</v>
      </c>
      <c r="AT905">
        <f t="shared" si="123"/>
        <v>0</v>
      </c>
      <c r="AU905">
        <f t="shared" si="124"/>
        <v>0</v>
      </c>
      <c r="AV905">
        <f t="shared" si="125"/>
        <v>0</v>
      </c>
      <c r="AW905">
        <f t="shared" si="126"/>
        <v>0</v>
      </c>
    </row>
    <row r="906" spans="1:49" ht="15" customHeight="1">
      <c r="A906" s="232"/>
      <c r="B906" s="14"/>
      <c r="C906" s="213" t="s">
        <v>5095</v>
      </c>
      <c r="D906" s="469" t="str">
        <f>IF(CNGE_2025_M1_Secc12_Sub1!D78="","",CNGE_2025_M1_Secc12_Sub1!D78)</f>
        <v/>
      </c>
      <c r="E906" s="326"/>
      <c r="F906" s="326"/>
      <c r="G906" s="326"/>
      <c r="H906" s="326"/>
      <c r="I906" s="326"/>
      <c r="J906" s="326"/>
      <c r="K906" s="326"/>
      <c r="L906" s="326"/>
      <c r="M906" s="326"/>
      <c r="N906" s="326"/>
      <c r="O906" s="326"/>
      <c r="P906" s="326"/>
      <c r="Q906" s="326"/>
      <c r="R906" s="326"/>
      <c r="S906" s="327"/>
      <c r="T906" s="6"/>
      <c r="U906" s="6"/>
      <c r="V906" s="6"/>
      <c r="W906" s="6"/>
      <c r="X906" s="6"/>
      <c r="Y906" s="6"/>
      <c r="Z906" s="6"/>
      <c r="AA906" s="6"/>
      <c r="AB906" s="6"/>
      <c r="AC906" s="6"/>
      <c r="AD906" s="6"/>
      <c r="AG906">
        <f t="shared" si="112"/>
        <v>0</v>
      </c>
      <c r="AH906">
        <f t="shared" si="113"/>
        <v>0</v>
      </c>
      <c r="AI906">
        <f t="shared" si="114"/>
        <v>0</v>
      </c>
      <c r="AJ906">
        <f t="shared" si="115"/>
        <v>0</v>
      </c>
      <c r="AK906" s="228">
        <f t="shared" si="116"/>
        <v>0</v>
      </c>
      <c r="AL906" s="2">
        <f t="shared" si="117"/>
        <v>0</v>
      </c>
      <c r="AM906" s="3" t="str">
        <f>IF(AL906=0,"",
IF(SUM($AL$858:AL906)=1,AN906,
IF($AL$978&gt;SUM($AL$858:AL906),_xlfn.CONCAT(", ",AN906),
IF($AL$978=SUM($AL$858:AL906),_xlfn.CONCAT(" y ",AN906)))))</f>
        <v/>
      </c>
      <c r="AN906" s="214">
        <v>49</v>
      </c>
      <c r="AO906">
        <f t="shared" si="118"/>
        <v>0</v>
      </c>
      <c r="AP906">
        <f t="shared" si="119"/>
        <v>0</v>
      </c>
      <c r="AQ906">
        <f t="shared" si="120"/>
        <v>0</v>
      </c>
      <c r="AR906">
        <f t="shared" si="121"/>
        <v>0</v>
      </c>
      <c r="AS906">
        <f t="shared" si="122"/>
        <v>0</v>
      </c>
      <c r="AT906">
        <f t="shared" si="123"/>
        <v>0</v>
      </c>
      <c r="AU906">
        <f t="shared" si="124"/>
        <v>0</v>
      </c>
      <c r="AV906">
        <f t="shared" si="125"/>
        <v>0</v>
      </c>
      <c r="AW906">
        <f t="shared" si="126"/>
        <v>0</v>
      </c>
    </row>
    <row r="907" spans="1:49" ht="15" customHeight="1">
      <c r="A907" s="232"/>
      <c r="B907" s="14"/>
      <c r="C907" s="213" t="s">
        <v>5096</v>
      </c>
      <c r="D907" s="469" t="str">
        <f>IF(CNGE_2025_M1_Secc12_Sub1!D79="","",CNGE_2025_M1_Secc12_Sub1!D79)</f>
        <v/>
      </c>
      <c r="E907" s="326"/>
      <c r="F907" s="326"/>
      <c r="G907" s="326"/>
      <c r="H907" s="326"/>
      <c r="I907" s="326"/>
      <c r="J907" s="326"/>
      <c r="K907" s="326"/>
      <c r="L907" s="326"/>
      <c r="M907" s="326"/>
      <c r="N907" s="326"/>
      <c r="O907" s="326"/>
      <c r="P907" s="326"/>
      <c r="Q907" s="326"/>
      <c r="R907" s="326"/>
      <c r="S907" s="327"/>
      <c r="T907" s="6"/>
      <c r="U907" s="6"/>
      <c r="V907" s="6"/>
      <c r="W907" s="6"/>
      <c r="X907" s="6"/>
      <c r="Y907" s="6"/>
      <c r="Z907" s="6"/>
      <c r="AA907" s="6"/>
      <c r="AB907" s="6"/>
      <c r="AC907" s="6"/>
      <c r="AD907" s="6"/>
      <c r="AG907">
        <f t="shared" si="112"/>
        <v>0</v>
      </c>
      <c r="AH907">
        <f t="shared" si="113"/>
        <v>0</v>
      </c>
      <c r="AI907">
        <f t="shared" si="114"/>
        <v>0</v>
      </c>
      <c r="AJ907">
        <f t="shared" si="115"/>
        <v>0</v>
      </c>
      <c r="AK907" s="228">
        <f t="shared" si="116"/>
        <v>0</v>
      </c>
      <c r="AL907" s="2">
        <f t="shared" si="117"/>
        <v>0</v>
      </c>
      <c r="AM907" s="3" t="str">
        <f>IF(AL907=0,"",
IF(SUM($AL$858:AL907)=1,AN907,
IF($AL$978&gt;SUM($AL$858:AL907),_xlfn.CONCAT(", ",AN907),
IF($AL$978=SUM($AL$858:AL907),_xlfn.CONCAT(" y ",AN907)))))</f>
        <v/>
      </c>
      <c r="AN907" s="214">
        <v>50</v>
      </c>
      <c r="AO907">
        <f t="shared" si="118"/>
        <v>0</v>
      </c>
      <c r="AP907">
        <f t="shared" si="119"/>
        <v>0</v>
      </c>
      <c r="AQ907">
        <f t="shared" si="120"/>
        <v>0</v>
      </c>
      <c r="AR907">
        <f t="shared" si="121"/>
        <v>0</v>
      </c>
      <c r="AS907">
        <f t="shared" si="122"/>
        <v>0</v>
      </c>
      <c r="AT907">
        <f t="shared" si="123"/>
        <v>0</v>
      </c>
      <c r="AU907">
        <f t="shared" si="124"/>
        <v>0</v>
      </c>
      <c r="AV907">
        <f t="shared" si="125"/>
        <v>0</v>
      </c>
      <c r="AW907">
        <f t="shared" si="126"/>
        <v>0</v>
      </c>
    </row>
    <row r="908" spans="1:49" ht="15" customHeight="1">
      <c r="A908" s="232"/>
      <c r="B908" s="14"/>
      <c r="C908" s="213" t="s">
        <v>5097</v>
      </c>
      <c r="D908" s="469" t="str">
        <f>IF(CNGE_2025_M1_Secc12_Sub1!D80="","",CNGE_2025_M1_Secc12_Sub1!D80)</f>
        <v/>
      </c>
      <c r="E908" s="326"/>
      <c r="F908" s="326"/>
      <c r="G908" s="326"/>
      <c r="H908" s="326"/>
      <c r="I908" s="326"/>
      <c r="J908" s="326"/>
      <c r="K908" s="326"/>
      <c r="L908" s="326"/>
      <c r="M908" s="326"/>
      <c r="N908" s="326"/>
      <c r="O908" s="326"/>
      <c r="P908" s="326"/>
      <c r="Q908" s="326"/>
      <c r="R908" s="326"/>
      <c r="S908" s="327"/>
      <c r="T908" s="6"/>
      <c r="U908" s="6"/>
      <c r="V908" s="6"/>
      <c r="W908" s="6"/>
      <c r="X908" s="6"/>
      <c r="Y908" s="6"/>
      <c r="Z908" s="6"/>
      <c r="AA908" s="6"/>
      <c r="AB908" s="6"/>
      <c r="AC908" s="6"/>
      <c r="AD908" s="6"/>
      <c r="AG908">
        <f t="shared" si="112"/>
        <v>0</v>
      </c>
      <c r="AH908">
        <f t="shared" si="113"/>
        <v>0</v>
      </c>
      <c r="AI908">
        <f t="shared" si="114"/>
        <v>0</v>
      </c>
      <c r="AJ908">
        <f t="shared" si="115"/>
        <v>0</v>
      </c>
      <c r="AK908" s="228">
        <f t="shared" si="116"/>
        <v>0</v>
      </c>
      <c r="AL908" s="2">
        <f t="shared" si="117"/>
        <v>0</v>
      </c>
      <c r="AM908" s="3" t="str">
        <f>IF(AL908=0,"",
IF(SUM($AL$858:AL908)=1,AN908,
IF($AL$978&gt;SUM($AL$858:AL908),_xlfn.CONCAT(", ",AN908),
IF($AL$978=SUM($AL$858:AL908),_xlfn.CONCAT(" y ",AN908)))))</f>
        <v/>
      </c>
      <c r="AN908" s="214">
        <v>51</v>
      </c>
      <c r="AO908">
        <f t="shared" si="118"/>
        <v>0</v>
      </c>
      <c r="AP908">
        <f t="shared" si="119"/>
        <v>0</v>
      </c>
      <c r="AQ908">
        <f t="shared" si="120"/>
        <v>0</v>
      </c>
      <c r="AR908">
        <f t="shared" si="121"/>
        <v>0</v>
      </c>
      <c r="AS908">
        <f t="shared" si="122"/>
        <v>0</v>
      </c>
      <c r="AT908">
        <f t="shared" si="123"/>
        <v>0</v>
      </c>
      <c r="AU908">
        <f t="shared" si="124"/>
        <v>0</v>
      </c>
      <c r="AV908">
        <f t="shared" si="125"/>
        <v>0</v>
      </c>
      <c r="AW908">
        <f t="shared" si="126"/>
        <v>0</v>
      </c>
    </row>
    <row r="909" spans="1:49" ht="15" customHeight="1">
      <c r="A909" s="232"/>
      <c r="B909" s="14"/>
      <c r="C909" s="213" t="s">
        <v>5098</v>
      </c>
      <c r="D909" s="469" t="str">
        <f>IF(CNGE_2025_M1_Secc12_Sub1!D81="","",CNGE_2025_M1_Secc12_Sub1!D81)</f>
        <v/>
      </c>
      <c r="E909" s="326"/>
      <c r="F909" s="326"/>
      <c r="G909" s="326"/>
      <c r="H909" s="326"/>
      <c r="I909" s="326"/>
      <c r="J909" s="326"/>
      <c r="K909" s="326"/>
      <c r="L909" s="326"/>
      <c r="M909" s="326"/>
      <c r="N909" s="326"/>
      <c r="O909" s="326"/>
      <c r="P909" s="326"/>
      <c r="Q909" s="326"/>
      <c r="R909" s="326"/>
      <c r="S909" s="327"/>
      <c r="T909" s="6"/>
      <c r="U909" s="6"/>
      <c r="V909" s="6"/>
      <c r="W909" s="6"/>
      <c r="X909" s="6"/>
      <c r="Y909" s="6"/>
      <c r="Z909" s="6"/>
      <c r="AA909" s="6"/>
      <c r="AB909" s="6"/>
      <c r="AC909" s="6"/>
      <c r="AD909" s="6"/>
      <c r="AG909">
        <f t="shared" si="112"/>
        <v>0</v>
      </c>
      <c r="AH909">
        <f t="shared" si="113"/>
        <v>0</v>
      </c>
      <c r="AI909">
        <f t="shared" si="114"/>
        <v>0</v>
      </c>
      <c r="AJ909">
        <f t="shared" si="115"/>
        <v>0</v>
      </c>
      <c r="AK909" s="228">
        <f t="shared" si="116"/>
        <v>0</v>
      </c>
      <c r="AL909" s="2">
        <f t="shared" si="117"/>
        <v>0</v>
      </c>
      <c r="AM909" s="3" t="str">
        <f>IF(AL909=0,"",
IF(SUM($AL$858:AL909)=1,AN909,
IF($AL$978&gt;SUM($AL$858:AL909),_xlfn.CONCAT(", ",AN909),
IF($AL$978=SUM($AL$858:AL909),_xlfn.CONCAT(" y ",AN909)))))</f>
        <v/>
      </c>
      <c r="AN909" s="214">
        <v>52</v>
      </c>
      <c r="AO909">
        <f t="shared" si="118"/>
        <v>0</v>
      </c>
      <c r="AP909">
        <f t="shared" si="119"/>
        <v>0</v>
      </c>
      <c r="AQ909">
        <f t="shared" si="120"/>
        <v>0</v>
      </c>
      <c r="AR909">
        <f t="shared" si="121"/>
        <v>0</v>
      </c>
      <c r="AS909">
        <f t="shared" si="122"/>
        <v>0</v>
      </c>
      <c r="AT909">
        <f t="shared" si="123"/>
        <v>0</v>
      </c>
      <c r="AU909">
        <f t="shared" si="124"/>
        <v>0</v>
      </c>
      <c r="AV909">
        <f t="shared" si="125"/>
        <v>0</v>
      </c>
      <c r="AW909">
        <f t="shared" si="126"/>
        <v>0</v>
      </c>
    </row>
    <row r="910" spans="1:49" ht="15" customHeight="1">
      <c r="A910" s="232"/>
      <c r="B910" s="14"/>
      <c r="C910" s="213" t="s">
        <v>5099</v>
      </c>
      <c r="D910" s="469" t="str">
        <f>IF(CNGE_2025_M1_Secc12_Sub1!D82="","",CNGE_2025_M1_Secc12_Sub1!D82)</f>
        <v/>
      </c>
      <c r="E910" s="326"/>
      <c r="F910" s="326"/>
      <c r="G910" s="326"/>
      <c r="H910" s="326"/>
      <c r="I910" s="326"/>
      <c r="J910" s="326"/>
      <c r="K910" s="326"/>
      <c r="L910" s="326"/>
      <c r="M910" s="326"/>
      <c r="N910" s="326"/>
      <c r="O910" s="326"/>
      <c r="P910" s="326"/>
      <c r="Q910" s="326"/>
      <c r="R910" s="326"/>
      <c r="S910" s="327"/>
      <c r="T910" s="6"/>
      <c r="U910" s="6"/>
      <c r="V910" s="6"/>
      <c r="W910" s="6"/>
      <c r="X910" s="6"/>
      <c r="Y910" s="6"/>
      <c r="Z910" s="6"/>
      <c r="AA910" s="6"/>
      <c r="AB910" s="6"/>
      <c r="AC910" s="6"/>
      <c r="AD910" s="6"/>
      <c r="AG910">
        <f t="shared" si="112"/>
        <v>0</v>
      </c>
      <c r="AH910">
        <f t="shared" si="113"/>
        <v>0</v>
      </c>
      <c r="AI910">
        <f t="shared" si="114"/>
        <v>0</v>
      </c>
      <c r="AJ910">
        <f t="shared" si="115"/>
        <v>0</v>
      </c>
      <c r="AK910" s="228">
        <f t="shared" si="116"/>
        <v>0</v>
      </c>
      <c r="AL910" s="2">
        <f t="shared" si="117"/>
        <v>0</v>
      </c>
      <c r="AM910" s="3" t="str">
        <f>IF(AL910=0,"",
IF(SUM($AL$858:AL910)=1,AN910,
IF($AL$978&gt;SUM($AL$858:AL910),_xlfn.CONCAT(", ",AN910),
IF($AL$978=SUM($AL$858:AL910),_xlfn.CONCAT(" y ",AN910)))))</f>
        <v/>
      </c>
      <c r="AN910" s="214">
        <v>53</v>
      </c>
      <c r="AO910">
        <f t="shared" si="118"/>
        <v>0</v>
      </c>
      <c r="AP910">
        <f t="shared" si="119"/>
        <v>0</v>
      </c>
      <c r="AQ910">
        <f t="shared" si="120"/>
        <v>0</v>
      </c>
      <c r="AR910">
        <f t="shared" si="121"/>
        <v>0</v>
      </c>
      <c r="AS910">
        <f t="shared" si="122"/>
        <v>0</v>
      </c>
      <c r="AT910">
        <f t="shared" si="123"/>
        <v>0</v>
      </c>
      <c r="AU910">
        <f t="shared" si="124"/>
        <v>0</v>
      </c>
      <c r="AV910">
        <f t="shared" si="125"/>
        <v>0</v>
      </c>
      <c r="AW910">
        <f t="shared" si="126"/>
        <v>0</v>
      </c>
    </row>
    <row r="911" spans="1:49" ht="15" customHeight="1">
      <c r="A911" s="232"/>
      <c r="B911" s="14"/>
      <c r="C911" s="229" t="s">
        <v>5100</v>
      </c>
      <c r="D911" s="469" t="str">
        <f>IF(CNGE_2025_M1_Secc12_Sub1!D83="","",CNGE_2025_M1_Secc12_Sub1!D83)</f>
        <v/>
      </c>
      <c r="E911" s="326"/>
      <c r="F911" s="326"/>
      <c r="G911" s="326"/>
      <c r="H911" s="326"/>
      <c r="I911" s="326"/>
      <c r="J911" s="326"/>
      <c r="K911" s="326"/>
      <c r="L911" s="326"/>
      <c r="M911" s="326"/>
      <c r="N911" s="326"/>
      <c r="O911" s="326"/>
      <c r="P911" s="326"/>
      <c r="Q911" s="326"/>
      <c r="R911" s="326"/>
      <c r="S911" s="327"/>
      <c r="T911" s="6"/>
      <c r="U911" s="6"/>
      <c r="V911" s="6"/>
      <c r="W911" s="6"/>
      <c r="X911" s="6"/>
      <c r="Y911" s="6"/>
      <c r="Z911" s="6"/>
      <c r="AA911" s="6"/>
      <c r="AB911" s="6"/>
      <c r="AC911" s="6"/>
      <c r="AD911" s="6"/>
      <c r="AG911">
        <f t="shared" si="112"/>
        <v>0</v>
      </c>
      <c r="AH911">
        <f t="shared" si="113"/>
        <v>0</v>
      </c>
      <c r="AI911">
        <f t="shared" si="114"/>
        <v>0</v>
      </c>
      <c r="AJ911">
        <f t="shared" si="115"/>
        <v>0</v>
      </c>
      <c r="AK911" s="228">
        <f t="shared" si="116"/>
        <v>0</v>
      </c>
      <c r="AL911" s="2">
        <f t="shared" si="117"/>
        <v>0</v>
      </c>
      <c r="AM911" s="3" t="str">
        <f>IF(AL911=0,"",
IF(SUM($AL$858:AL911)=1,AN911,
IF($AL$978&gt;SUM($AL$858:AL911),_xlfn.CONCAT(", ",AN911),
IF($AL$978=SUM($AL$858:AL911),_xlfn.CONCAT(" y ",AN911)))))</f>
        <v/>
      </c>
      <c r="AN911" s="214">
        <v>54</v>
      </c>
      <c r="AO911">
        <f t="shared" si="118"/>
        <v>0</v>
      </c>
      <c r="AP911">
        <f t="shared" si="119"/>
        <v>0</v>
      </c>
      <c r="AQ911">
        <f t="shared" si="120"/>
        <v>0</v>
      </c>
      <c r="AR911">
        <f t="shared" si="121"/>
        <v>0</v>
      </c>
      <c r="AS911">
        <f t="shared" si="122"/>
        <v>0</v>
      </c>
      <c r="AT911">
        <f t="shared" si="123"/>
        <v>0</v>
      </c>
      <c r="AU911">
        <f t="shared" si="124"/>
        <v>0</v>
      </c>
      <c r="AV911">
        <f t="shared" si="125"/>
        <v>0</v>
      </c>
      <c r="AW911">
        <f t="shared" si="126"/>
        <v>0</v>
      </c>
    </row>
    <row r="912" spans="1:49" ht="15" customHeight="1">
      <c r="A912" s="232"/>
      <c r="B912" s="14"/>
      <c r="C912" s="229" t="s">
        <v>5101</v>
      </c>
      <c r="D912" s="469" t="str">
        <f>IF(CNGE_2025_M1_Secc12_Sub1!D84="","",CNGE_2025_M1_Secc12_Sub1!D84)</f>
        <v/>
      </c>
      <c r="E912" s="326"/>
      <c r="F912" s="326"/>
      <c r="G912" s="326"/>
      <c r="H912" s="326"/>
      <c r="I912" s="326"/>
      <c r="J912" s="326"/>
      <c r="K912" s="326"/>
      <c r="L912" s="326"/>
      <c r="M912" s="326"/>
      <c r="N912" s="326"/>
      <c r="O912" s="326"/>
      <c r="P912" s="326"/>
      <c r="Q912" s="326"/>
      <c r="R912" s="326"/>
      <c r="S912" s="327"/>
      <c r="T912" s="6"/>
      <c r="U912" s="6"/>
      <c r="V912" s="6"/>
      <c r="W912" s="6"/>
      <c r="X912" s="6"/>
      <c r="Y912" s="6"/>
      <c r="Z912" s="6"/>
      <c r="AA912" s="6"/>
      <c r="AB912" s="6"/>
      <c r="AC912" s="6"/>
      <c r="AD912" s="6"/>
      <c r="AG912">
        <f t="shared" si="112"/>
        <v>0</v>
      </c>
      <c r="AH912">
        <f t="shared" si="113"/>
        <v>0</v>
      </c>
      <c r="AI912">
        <f t="shared" si="114"/>
        <v>0</v>
      </c>
      <c r="AJ912">
        <f t="shared" si="115"/>
        <v>0</v>
      </c>
      <c r="AK912" s="228">
        <f t="shared" si="116"/>
        <v>0</v>
      </c>
      <c r="AL912" s="2">
        <f t="shared" si="117"/>
        <v>0</v>
      </c>
      <c r="AM912" s="3" t="str">
        <f>IF(AL912=0,"",
IF(SUM($AL$858:AL912)=1,AN912,
IF($AL$978&gt;SUM($AL$858:AL912),_xlfn.CONCAT(", ",AN912),
IF($AL$978=SUM($AL$858:AL912),_xlfn.CONCAT(" y ",AN912)))))</f>
        <v/>
      </c>
      <c r="AN912" s="214">
        <v>55</v>
      </c>
      <c r="AO912">
        <f t="shared" si="118"/>
        <v>0</v>
      </c>
      <c r="AP912">
        <f t="shared" si="119"/>
        <v>0</v>
      </c>
      <c r="AQ912">
        <f t="shared" si="120"/>
        <v>0</v>
      </c>
      <c r="AR912">
        <f t="shared" si="121"/>
        <v>0</v>
      </c>
      <c r="AS912">
        <f t="shared" si="122"/>
        <v>0</v>
      </c>
      <c r="AT912">
        <f t="shared" si="123"/>
        <v>0</v>
      </c>
      <c r="AU912">
        <f t="shared" si="124"/>
        <v>0</v>
      </c>
      <c r="AV912">
        <f t="shared" si="125"/>
        <v>0</v>
      </c>
      <c r="AW912">
        <f t="shared" si="126"/>
        <v>0</v>
      </c>
    </row>
    <row r="913" spans="1:49" ht="15" customHeight="1">
      <c r="A913" s="232"/>
      <c r="B913" s="14"/>
      <c r="C913" s="229" t="s">
        <v>5102</v>
      </c>
      <c r="D913" s="469" t="str">
        <f>IF(CNGE_2025_M1_Secc12_Sub1!D85="","",CNGE_2025_M1_Secc12_Sub1!D85)</f>
        <v/>
      </c>
      <c r="E913" s="326"/>
      <c r="F913" s="326"/>
      <c r="G913" s="326"/>
      <c r="H913" s="326"/>
      <c r="I913" s="326"/>
      <c r="J913" s="326"/>
      <c r="K913" s="326"/>
      <c r="L913" s="326"/>
      <c r="M913" s="326"/>
      <c r="N913" s="326"/>
      <c r="O913" s="326"/>
      <c r="P913" s="326"/>
      <c r="Q913" s="326"/>
      <c r="R913" s="326"/>
      <c r="S913" s="327"/>
      <c r="T913" s="6"/>
      <c r="U913" s="6"/>
      <c r="V913" s="6"/>
      <c r="W913" s="6"/>
      <c r="X913" s="6"/>
      <c r="Y913" s="6"/>
      <c r="Z913" s="6"/>
      <c r="AA913" s="6"/>
      <c r="AB913" s="6"/>
      <c r="AC913" s="6"/>
      <c r="AD913" s="6"/>
      <c r="AG913">
        <f t="shared" si="112"/>
        <v>0</v>
      </c>
      <c r="AH913">
        <f t="shared" si="113"/>
        <v>0</v>
      </c>
      <c r="AI913">
        <f t="shared" si="114"/>
        <v>0</v>
      </c>
      <c r="AJ913">
        <f t="shared" si="115"/>
        <v>0</v>
      </c>
      <c r="AK913" s="228">
        <f t="shared" si="116"/>
        <v>0</v>
      </c>
      <c r="AL913" s="2">
        <f t="shared" si="117"/>
        <v>0</v>
      </c>
      <c r="AM913" s="3" t="str">
        <f>IF(AL913=0,"",
IF(SUM($AL$858:AL913)=1,AN913,
IF($AL$978&gt;SUM($AL$858:AL913),_xlfn.CONCAT(", ",AN913),
IF($AL$978=SUM($AL$858:AL913),_xlfn.CONCAT(" y ",AN913)))))</f>
        <v/>
      </c>
      <c r="AN913" s="214">
        <v>56</v>
      </c>
      <c r="AO913">
        <f t="shared" si="118"/>
        <v>0</v>
      </c>
      <c r="AP913">
        <f t="shared" si="119"/>
        <v>0</v>
      </c>
      <c r="AQ913">
        <f t="shared" si="120"/>
        <v>0</v>
      </c>
      <c r="AR913">
        <f t="shared" si="121"/>
        <v>0</v>
      </c>
      <c r="AS913">
        <f t="shared" si="122"/>
        <v>0</v>
      </c>
      <c r="AT913">
        <f t="shared" si="123"/>
        <v>0</v>
      </c>
      <c r="AU913">
        <f t="shared" si="124"/>
        <v>0</v>
      </c>
      <c r="AV913">
        <f t="shared" si="125"/>
        <v>0</v>
      </c>
      <c r="AW913">
        <f t="shared" si="126"/>
        <v>0</v>
      </c>
    </row>
    <row r="914" spans="1:49" ht="15" customHeight="1">
      <c r="A914" s="232"/>
      <c r="B914" s="14"/>
      <c r="C914" s="229" t="s">
        <v>5103</v>
      </c>
      <c r="D914" s="469" t="str">
        <f>IF(CNGE_2025_M1_Secc12_Sub1!D86="","",CNGE_2025_M1_Secc12_Sub1!D86)</f>
        <v/>
      </c>
      <c r="E914" s="326"/>
      <c r="F914" s="326"/>
      <c r="G914" s="326"/>
      <c r="H914" s="326"/>
      <c r="I914" s="326"/>
      <c r="J914" s="326"/>
      <c r="K914" s="326"/>
      <c r="L914" s="326"/>
      <c r="M914" s="326"/>
      <c r="N914" s="326"/>
      <c r="O914" s="326"/>
      <c r="P914" s="326"/>
      <c r="Q914" s="326"/>
      <c r="R914" s="326"/>
      <c r="S914" s="327"/>
      <c r="T914" s="6"/>
      <c r="U914" s="6"/>
      <c r="V914" s="6"/>
      <c r="W914" s="6"/>
      <c r="X914" s="6"/>
      <c r="Y914" s="6"/>
      <c r="Z914" s="6"/>
      <c r="AA914" s="6"/>
      <c r="AB914" s="6"/>
      <c r="AC914" s="6"/>
      <c r="AD914" s="6"/>
      <c r="AG914">
        <f t="shared" si="112"/>
        <v>0</v>
      </c>
      <c r="AH914">
        <f t="shared" si="113"/>
        <v>0</v>
      </c>
      <c r="AI914">
        <f t="shared" si="114"/>
        <v>0</v>
      </c>
      <c r="AJ914">
        <f t="shared" si="115"/>
        <v>0</v>
      </c>
      <c r="AK914" s="228">
        <f t="shared" si="116"/>
        <v>0</v>
      </c>
      <c r="AL914" s="2">
        <f t="shared" si="117"/>
        <v>0</v>
      </c>
      <c r="AM914" s="3" t="str">
        <f>IF(AL914=0,"",
IF(SUM($AL$858:AL914)=1,AN914,
IF($AL$978&gt;SUM($AL$858:AL914),_xlfn.CONCAT(", ",AN914),
IF($AL$978=SUM($AL$858:AL914),_xlfn.CONCAT(" y ",AN914)))))</f>
        <v/>
      </c>
      <c r="AN914" s="214">
        <v>57</v>
      </c>
      <c r="AO914">
        <f t="shared" si="118"/>
        <v>0</v>
      </c>
      <c r="AP914">
        <f t="shared" si="119"/>
        <v>0</v>
      </c>
      <c r="AQ914">
        <f t="shared" si="120"/>
        <v>0</v>
      </c>
      <c r="AR914">
        <f t="shared" si="121"/>
        <v>0</v>
      </c>
      <c r="AS914">
        <f t="shared" si="122"/>
        <v>0</v>
      </c>
      <c r="AT914">
        <f t="shared" si="123"/>
        <v>0</v>
      </c>
      <c r="AU914">
        <f t="shared" si="124"/>
        <v>0</v>
      </c>
      <c r="AV914">
        <f t="shared" si="125"/>
        <v>0</v>
      </c>
      <c r="AW914">
        <f t="shared" si="126"/>
        <v>0</v>
      </c>
    </row>
    <row r="915" spans="1:49" ht="15" customHeight="1">
      <c r="A915" s="232"/>
      <c r="B915" s="14"/>
      <c r="C915" s="229" t="s">
        <v>5104</v>
      </c>
      <c r="D915" s="469" t="str">
        <f>IF(CNGE_2025_M1_Secc12_Sub1!D87="","",CNGE_2025_M1_Secc12_Sub1!D87)</f>
        <v/>
      </c>
      <c r="E915" s="326"/>
      <c r="F915" s="326"/>
      <c r="G915" s="326"/>
      <c r="H915" s="326"/>
      <c r="I915" s="326"/>
      <c r="J915" s="326"/>
      <c r="K915" s="326"/>
      <c r="L915" s="326"/>
      <c r="M915" s="326"/>
      <c r="N915" s="326"/>
      <c r="O915" s="326"/>
      <c r="P915" s="326"/>
      <c r="Q915" s="326"/>
      <c r="R915" s="326"/>
      <c r="S915" s="327"/>
      <c r="T915" s="6"/>
      <c r="U915" s="6"/>
      <c r="V915" s="6"/>
      <c r="W915" s="6"/>
      <c r="X915" s="6"/>
      <c r="Y915" s="6"/>
      <c r="Z915" s="6"/>
      <c r="AA915" s="6"/>
      <c r="AB915" s="6"/>
      <c r="AC915" s="6"/>
      <c r="AD915" s="6"/>
      <c r="AG915">
        <f t="shared" si="112"/>
        <v>0</v>
      </c>
      <c r="AH915">
        <f t="shared" si="113"/>
        <v>0</v>
      </c>
      <c r="AI915">
        <f t="shared" si="114"/>
        <v>0</v>
      </c>
      <c r="AJ915">
        <f t="shared" si="115"/>
        <v>0</v>
      </c>
      <c r="AK915" s="228">
        <f t="shared" si="116"/>
        <v>0</v>
      </c>
      <c r="AL915" s="2">
        <f t="shared" si="117"/>
        <v>0</v>
      </c>
      <c r="AM915" s="3" t="str">
        <f>IF(AL915=0,"",
IF(SUM($AL$858:AL915)=1,AN915,
IF($AL$978&gt;SUM($AL$858:AL915),_xlfn.CONCAT(", ",AN915),
IF($AL$978=SUM($AL$858:AL915),_xlfn.CONCAT(" y ",AN915)))))</f>
        <v/>
      </c>
      <c r="AN915" s="214">
        <v>58</v>
      </c>
      <c r="AO915">
        <f t="shared" si="118"/>
        <v>0</v>
      </c>
      <c r="AP915">
        <f t="shared" si="119"/>
        <v>0</v>
      </c>
      <c r="AQ915">
        <f t="shared" si="120"/>
        <v>0</v>
      </c>
      <c r="AR915">
        <f t="shared" si="121"/>
        <v>0</v>
      </c>
      <c r="AS915">
        <f t="shared" si="122"/>
        <v>0</v>
      </c>
      <c r="AT915">
        <f t="shared" si="123"/>
        <v>0</v>
      </c>
      <c r="AU915">
        <f t="shared" si="124"/>
        <v>0</v>
      </c>
      <c r="AV915">
        <f t="shared" si="125"/>
        <v>0</v>
      </c>
      <c r="AW915">
        <f t="shared" si="126"/>
        <v>0</v>
      </c>
    </row>
    <row r="916" spans="1:49" ht="15" customHeight="1">
      <c r="A916" s="232"/>
      <c r="B916" s="14"/>
      <c r="C916" s="229" t="s">
        <v>5105</v>
      </c>
      <c r="D916" s="469" t="str">
        <f>IF(CNGE_2025_M1_Secc12_Sub1!D88="","",CNGE_2025_M1_Secc12_Sub1!D88)</f>
        <v/>
      </c>
      <c r="E916" s="326"/>
      <c r="F916" s="326"/>
      <c r="G916" s="326"/>
      <c r="H916" s="326"/>
      <c r="I916" s="326"/>
      <c r="J916" s="326"/>
      <c r="K916" s="326"/>
      <c r="L916" s="326"/>
      <c r="M916" s="326"/>
      <c r="N916" s="326"/>
      <c r="O916" s="326"/>
      <c r="P916" s="326"/>
      <c r="Q916" s="326"/>
      <c r="R916" s="326"/>
      <c r="S916" s="327"/>
      <c r="T916" s="6"/>
      <c r="U916" s="6"/>
      <c r="V916" s="6"/>
      <c r="W916" s="6"/>
      <c r="X916" s="6"/>
      <c r="Y916" s="6"/>
      <c r="Z916" s="6"/>
      <c r="AA916" s="6"/>
      <c r="AB916" s="6"/>
      <c r="AC916" s="6"/>
      <c r="AD916" s="6"/>
      <c r="AG916">
        <f t="shared" si="112"/>
        <v>0</v>
      </c>
      <c r="AH916">
        <f t="shared" si="113"/>
        <v>0</v>
      </c>
      <c r="AI916">
        <f t="shared" si="114"/>
        <v>0</v>
      </c>
      <c r="AJ916">
        <f t="shared" si="115"/>
        <v>0</v>
      </c>
      <c r="AK916" s="228">
        <f t="shared" si="116"/>
        <v>0</v>
      </c>
      <c r="AL916" s="2">
        <f t="shared" si="117"/>
        <v>0</v>
      </c>
      <c r="AM916" s="3" t="str">
        <f>IF(AL916=0,"",
IF(SUM($AL$858:AL916)=1,AN916,
IF($AL$978&gt;SUM($AL$858:AL916),_xlfn.CONCAT(", ",AN916),
IF($AL$978=SUM($AL$858:AL916),_xlfn.CONCAT(" y ",AN916)))))</f>
        <v/>
      </c>
      <c r="AN916" s="214">
        <v>59</v>
      </c>
      <c r="AO916">
        <f t="shared" si="118"/>
        <v>0</v>
      </c>
      <c r="AP916">
        <f t="shared" si="119"/>
        <v>0</v>
      </c>
      <c r="AQ916">
        <f t="shared" si="120"/>
        <v>0</v>
      </c>
      <c r="AR916">
        <f t="shared" si="121"/>
        <v>0</v>
      </c>
      <c r="AS916">
        <f t="shared" si="122"/>
        <v>0</v>
      </c>
      <c r="AT916">
        <f t="shared" si="123"/>
        <v>0</v>
      </c>
      <c r="AU916">
        <f t="shared" si="124"/>
        <v>0</v>
      </c>
      <c r="AV916">
        <f t="shared" si="125"/>
        <v>0</v>
      </c>
      <c r="AW916">
        <f t="shared" si="126"/>
        <v>0</v>
      </c>
    </row>
    <row r="917" spans="1:49" ht="15" customHeight="1">
      <c r="A917" s="232"/>
      <c r="B917" s="14"/>
      <c r="C917" s="229" t="s">
        <v>5106</v>
      </c>
      <c r="D917" s="469" t="str">
        <f>IF(CNGE_2025_M1_Secc12_Sub1!D89="","",CNGE_2025_M1_Secc12_Sub1!D89)</f>
        <v/>
      </c>
      <c r="E917" s="326"/>
      <c r="F917" s="326"/>
      <c r="G917" s="326"/>
      <c r="H917" s="326"/>
      <c r="I917" s="326"/>
      <c r="J917" s="326"/>
      <c r="K917" s="326"/>
      <c r="L917" s="326"/>
      <c r="M917" s="326"/>
      <c r="N917" s="326"/>
      <c r="O917" s="326"/>
      <c r="P917" s="326"/>
      <c r="Q917" s="326"/>
      <c r="R917" s="326"/>
      <c r="S917" s="327"/>
      <c r="T917" s="6"/>
      <c r="U917" s="6"/>
      <c r="V917" s="6"/>
      <c r="W917" s="6"/>
      <c r="X917" s="6"/>
      <c r="Y917" s="6"/>
      <c r="Z917" s="6"/>
      <c r="AA917" s="6"/>
      <c r="AB917" s="6"/>
      <c r="AC917" s="6"/>
      <c r="AD917" s="6"/>
      <c r="AG917">
        <f t="shared" si="112"/>
        <v>0</v>
      </c>
      <c r="AH917">
        <f t="shared" si="113"/>
        <v>0</v>
      </c>
      <c r="AI917">
        <f t="shared" si="114"/>
        <v>0</v>
      </c>
      <c r="AJ917">
        <f t="shared" si="115"/>
        <v>0</v>
      </c>
      <c r="AK917" s="228">
        <f t="shared" si="116"/>
        <v>0</v>
      </c>
      <c r="AL917" s="2">
        <f t="shared" si="117"/>
        <v>0</v>
      </c>
      <c r="AM917" s="3" t="str">
        <f>IF(AL917=0,"",
IF(SUM($AL$858:AL917)=1,AN917,
IF($AL$978&gt;SUM($AL$858:AL917),_xlfn.CONCAT(", ",AN917),
IF($AL$978=SUM($AL$858:AL917),_xlfn.CONCAT(" y ",AN917)))))</f>
        <v/>
      </c>
      <c r="AN917" s="214">
        <v>60</v>
      </c>
      <c r="AO917">
        <f t="shared" si="118"/>
        <v>0</v>
      </c>
      <c r="AP917">
        <f t="shared" si="119"/>
        <v>0</v>
      </c>
      <c r="AQ917">
        <f t="shared" si="120"/>
        <v>0</v>
      </c>
      <c r="AR917">
        <f t="shared" si="121"/>
        <v>0</v>
      </c>
      <c r="AS917">
        <f t="shared" si="122"/>
        <v>0</v>
      </c>
      <c r="AT917">
        <f t="shared" si="123"/>
        <v>0</v>
      </c>
      <c r="AU917">
        <f t="shared" si="124"/>
        <v>0</v>
      </c>
      <c r="AV917">
        <f t="shared" si="125"/>
        <v>0</v>
      </c>
      <c r="AW917">
        <f t="shared" si="126"/>
        <v>0</v>
      </c>
    </row>
    <row r="918" spans="1:49" ht="15" customHeight="1">
      <c r="A918" s="232"/>
      <c r="B918" s="14"/>
      <c r="C918" s="229" t="s">
        <v>5107</v>
      </c>
      <c r="D918" s="469" t="str">
        <f>IF(CNGE_2025_M1_Secc12_Sub1!D90="","",CNGE_2025_M1_Secc12_Sub1!D90)</f>
        <v/>
      </c>
      <c r="E918" s="326"/>
      <c r="F918" s="326"/>
      <c r="G918" s="326"/>
      <c r="H918" s="326"/>
      <c r="I918" s="326"/>
      <c r="J918" s="326"/>
      <c r="K918" s="326"/>
      <c r="L918" s="326"/>
      <c r="M918" s="326"/>
      <c r="N918" s="326"/>
      <c r="O918" s="326"/>
      <c r="P918" s="326"/>
      <c r="Q918" s="326"/>
      <c r="R918" s="326"/>
      <c r="S918" s="327"/>
      <c r="T918" s="6"/>
      <c r="U918" s="6"/>
      <c r="V918" s="6"/>
      <c r="W918" s="6"/>
      <c r="X918" s="6"/>
      <c r="Y918" s="6"/>
      <c r="Z918" s="6"/>
      <c r="AA918" s="6"/>
      <c r="AB918" s="6"/>
      <c r="AC918" s="6"/>
      <c r="AD918" s="6"/>
      <c r="AG918">
        <f t="shared" si="112"/>
        <v>0</v>
      </c>
      <c r="AH918">
        <f t="shared" si="113"/>
        <v>0</v>
      </c>
      <c r="AI918">
        <f t="shared" si="114"/>
        <v>0</v>
      </c>
      <c r="AJ918">
        <f t="shared" si="115"/>
        <v>0</v>
      </c>
      <c r="AK918" s="228">
        <f t="shared" si="116"/>
        <v>0</v>
      </c>
      <c r="AL918" s="2">
        <f t="shared" si="117"/>
        <v>0</v>
      </c>
      <c r="AM918" s="3" t="str">
        <f>IF(AL918=0,"",
IF(SUM($AL$858:AL918)=1,AN918,
IF($AL$978&gt;SUM($AL$858:AL918),_xlfn.CONCAT(", ",AN918),
IF($AL$978=SUM($AL$858:AL918),_xlfn.CONCAT(" y ",AN918)))))</f>
        <v/>
      </c>
      <c r="AN918" s="214">
        <v>61</v>
      </c>
      <c r="AO918">
        <f t="shared" si="118"/>
        <v>0</v>
      </c>
      <c r="AP918">
        <f t="shared" si="119"/>
        <v>0</v>
      </c>
      <c r="AQ918">
        <f t="shared" si="120"/>
        <v>0</v>
      </c>
      <c r="AR918">
        <f t="shared" si="121"/>
        <v>0</v>
      </c>
      <c r="AS918">
        <f t="shared" si="122"/>
        <v>0</v>
      </c>
      <c r="AT918">
        <f t="shared" si="123"/>
        <v>0</v>
      </c>
      <c r="AU918">
        <f t="shared" si="124"/>
        <v>0</v>
      </c>
      <c r="AV918">
        <f t="shared" si="125"/>
        <v>0</v>
      </c>
      <c r="AW918">
        <f t="shared" si="126"/>
        <v>0</v>
      </c>
    </row>
    <row r="919" spans="1:49" ht="15" customHeight="1">
      <c r="A919" s="232"/>
      <c r="B919" s="14"/>
      <c r="C919" s="229" t="s">
        <v>5108</v>
      </c>
      <c r="D919" s="469" t="str">
        <f>IF(CNGE_2025_M1_Secc12_Sub1!D91="","",CNGE_2025_M1_Secc12_Sub1!D91)</f>
        <v/>
      </c>
      <c r="E919" s="326"/>
      <c r="F919" s="326"/>
      <c r="G919" s="326"/>
      <c r="H919" s="326"/>
      <c r="I919" s="326"/>
      <c r="J919" s="326"/>
      <c r="K919" s="326"/>
      <c r="L919" s="326"/>
      <c r="M919" s="326"/>
      <c r="N919" s="326"/>
      <c r="O919" s="326"/>
      <c r="P919" s="326"/>
      <c r="Q919" s="326"/>
      <c r="R919" s="326"/>
      <c r="S919" s="327"/>
      <c r="T919" s="6"/>
      <c r="U919" s="6"/>
      <c r="V919" s="6"/>
      <c r="W919" s="6"/>
      <c r="X919" s="6"/>
      <c r="Y919" s="6"/>
      <c r="Z919" s="6"/>
      <c r="AA919" s="6"/>
      <c r="AB919" s="6"/>
      <c r="AC919" s="6"/>
      <c r="AD919" s="6"/>
      <c r="AG919">
        <f t="shared" si="112"/>
        <v>0</v>
      </c>
      <c r="AH919">
        <f t="shared" si="113"/>
        <v>0</v>
      </c>
      <c r="AI919">
        <f t="shared" si="114"/>
        <v>0</v>
      </c>
      <c r="AJ919">
        <f t="shared" si="115"/>
        <v>0</v>
      </c>
      <c r="AK919" s="228">
        <f t="shared" si="116"/>
        <v>0</v>
      </c>
      <c r="AL919" s="2">
        <f t="shared" si="117"/>
        <v>0</v>
      </c>
      <c r="AM919" s="3" t="str">
        <f>IF(AL919=0,"",
IF(SUM($AL$858:AL919)=1,AN919,
IF($AL$978&gt;SUM($AL$858:AL919),_xlfn.CONCAT(", ",AN919),
IF($AL$978=SUM($AL$858:AL919),_xlfn.CONCAT(" y ",AN919)))))</f>
        <v/>
      </c>
      <c r="AN919" s="214">
        <v>62</v>
      </c>
      <c r="AO919">
        <f t="shared" si="118"/>
        <v>0</v>
      </c>
      <c r="AP919">
        <f t="shared" si="119"/>
        <v>0</v>
      </c>
      <c r="AQ919">
        <f t="shared" si="120"/>
        <v>0</v>
      </c>
      <c r="AR919">
        <f t="shared" si="121"/>
        <v>0</v>
      </c>
      <c r="AS919">
        <f t="shared" si="122"/>
        <v>0</v>
      </c>
      <c r="AT919">
        <f t="shared" si="123"/>
        <v>0</v>
      </c>
      <c r="AU919">
        <f t="shared" si="124"/>
        <v>0</v>
      </c>
      <c r="AV919">
        <f t="shared" si="125"/>
        <v>0</v>
      </c>
      <c r="AW919">
        <f t="shared" si="126"/>
        <v>0</v>
      </c>
    </row>
    <row r="920" spans="1:49" ht="15" customHeight="1">
      <c r="A920" s="232"/>
      <c r="B920" s="14"/>
      <c r="C920" s="229" t="s">
        <v>5109</v>
      </c>
      <c r="D920" s="469" t="str">
        <f>IF(CNGE_2025_M1_Secc12_Sub1!D92="","",CNGE_2025_M1_Secc12_Sub1!D92)</f>
        <v/>
      </c>
      <c r="E920" s="326"/>
      <c r="F920" s="326"/>
      <c r="G920" s="326"/>
      <c r="H920" s="326"/>
      <c r="I920" s="326"/>
      <c r="J920" s="326"/>
      <c r="K920" s="326"/>
      <c r="L920" s="326"/>
      <c r="M920" s="326"/>
      <c r="N920" s="326"/>
      <c r="O920" s="326"/>
      <c r="P920" s="326"/>
      <c r="Q920" s="326"/>
      <c r="R920" s="326"/>
      <c r="S920" s="327"/>
      <c r="T920" s="6"/>
      <c r="U920" s="6"/>
      <c r="V920" s="6"/>
      <c r="W920" s="6"/>
      <c r="X920" s="6"/>
      <c r="Y920" s="6"/>
      <c r="Z920" s="6"/>
      <c r="AA920" s="6"/>
      <c r="AB920" s="6"/>
      <c r="AC920" s="6"/>
      <c r="AD920" s="6"/>
      <c r="AG920">
        <f t="shared" si="112"/>
        <v>0</v>
      </c>
      <c r="AH920">
        <f t="shared" si="113"/>
        <v>0</v>
      </c>
      <c r="AI920">
        <f t="shared" si="114"/>
        <v>0</v>
      </c>
      <c r="AJ920">
        <f t="shared" si="115"/>
        <v>0</v>
      </c>
      <c r="AK920" s="228">
        <f t="shared" si="116"/>
        <v>0</v>
      </c>
      <c r="AL920" s="2">
        <f t="shared" si="117"/>
        <v>0</v>
      </c>
      <c r="AM920" s="3" t="str">
        <f>IF(AL920=0,"",
IF(SUM($AL$858:AL920)=1,AN920,
IF($AL$978&gt;SUM($AL$858:AL920),_xlfn.CONCAT(", ",AN920),
IF($AL$978=SUM($AL$858:AL920),_xlfn.CONCAT(" y ",AN920)))))</f>
        <v/>
      </c>
      <c r="AN920" s="214">
        <v>63</v>
      </c>
      <c r="AO920">
        <f t="shared" si="118"/>
        <v>0</v>
      </c>
      <c r="AP920">
        <f t="shared" si="119"/>
        <v>0</v>
      </c>
      <c r="AQ920">
        <f t="shared" si="120"/>
        <v>0</v>
      </c>
      <c r="AR920">
        <f t="shared" si="121"/>
        <v>0</v>
      </c>
      <c r="AS920">
        <f t="shared" si="122"/>
        <v>0</v>
      </c>
      <c r="AT920">
        <f t="shared" si="123"/>
        <v>0</v>
      </c>
      <c r="AU920">
        <f t="shared" si="124"/>
        <v>0</v>
      </c>
      <c r="AV920">
        <f t="shared" si="125"/>
        <v>0</v>
      </c>
      <c r="AW920">
        <f t="shared" si="126"/>
        <v>0</v>
      </c>
    </row>
    <row r="921" spans="1:49" ht="15" customHeight="1">
      <c r="A921" s="232"/>
      <c r="B921" s="14"/>
      <c r="C921" s="229" t="s">
        <v>5110</v>
      </c>
      <c r="D921" s="469" t="str">
        <f>IF(CNGE_2025_M1_Secc12_Sub1!D93="","",CNGE_2025_M1_Secc12_Sub1!D93)</f>
        <v/>
      </c>
      <c r="E921" s="326"/>
      <c r="F921" s="326"/>
      <c r="G921" s="326"/>
      <c r="H921" s="326"/>
      <c r="I921" s="326"/>
      <c r="J921" s="326"/>
      <c r="K921" s="326"/>
      <c r="L921" s="326"/>
      <c r="M921" s="326"/>
      <c r="N921" s="326"/>
      <c r="O921" s="326"/>
      <c r="P921" s="326"/>
      <c r="Q921" s="326"/>
      <c r="R921" s="326"/>
      <c r="S921" s="327"/>
      <c r="T921" s="6"/>
      <c r="U921" s="6"/>
      <c r="V921" s="6"/>
      <c r="W921" s="6"/>
      <c r="X921" s="6"/>
      <c r="Y921" s="6"/>
      <c r="Z921" s="6"/>
      <c r="AA921" s="6"/>
      <c r="AB921" s="6"/>
      <c r="AC921" s="6"/>
      <c r="AD921" s="6"/>
      <c r="AG921">
        <f t="shared" si="112"/>
        <v>0</v>
      </c>
      <c r="AH921">
        <f t="shared" si="113"/>
        <v>0</v>
      </c>
      <c r="AI921">
        <f t="shared" si="114"/>
        <v>0</v>
      </c>
      <c r="AJ921">
        <f t="shared" si="115"/>
        <v>0</v>
      </c>
      <c r="AK921" s="228">
        <f t="shared" si="116"/>
        <v>0</v>
      </c>
      <c r="AL921" s="2">
        <f t="shared" si="117"/>
        <v>0</v>
      </c>
      <c r="AM921" s="3" t="str">
        <f>IF(AL921=0,"",
IF(SUM($AL$858:AL921)=1,AN921,
IF($AL$978&gt;SUM($AL$858:AL921),_xlfn.CONCAT(", ",AN921),
IF($AL$978=SUM($AL$858:AL921),_xlfn.CONCAT(" y ",AN921)))))</f>
        <v/>
      </c>
      <c r="AN921" s="214">
        <v>64</v>
      </c>
      <c r="AO921">
        <f t="shared" si="118"/>
        <v>0</v>
      </c>
      <c r="AP921">
        <f t="shared" si="119"/>
        <v>0</v>
      </c>
      <c r="AQ921">
        <f t="shared" si="120"/>
        <v>0</v>
      </c>
      <c r="AR921">
        <f t="shared" si="121"/>
        <v>0</v>
      </c>
      <c r="AS921">
        <f t="shared" si="122"/>
        <v>0</v>
      </c>
      <c r="AT921">
        <f t="shared" si="123"/>
        <v>0</v>
      </c>
      <c r="AU921">
        <f t="shared" si="124"/>
        <v>0</v>
      </c>
      <c r="AV921">
        <f t="shared" si="125"/>
        <v>0</v>
      </c>
      <c r="AW921">
        <f t="shared" si="126"/>
        <v>0</v>
      </c>
    </row>
    <row r="922" spans="1:49" ht="15" customHeight="1">
      <c r="A922" s="232"/>
      <c r="B922" s="14"/>
      <c r="C922" s="229" t="s">
        <v>5111</v>
      </c>
      <c r="D922" s="469" t="str">
        <f>IF(CNGE_2025_M1_Secc12_Sub1!D94="","",CNGE_2025_M1_Secc12_Sub1!D94)</f>
        <v/>
      </c>
      <c r="E922" s="326"/>
      <c r="F922" s="326"/>
      <c r="G922" s="326"/>
      <c r="H922" s="326"/>
      <c r="I922" s="326"/>
      <c r="J922" s="326"/>
      <c r="K922" s="326"/>
      <c r="L922" s="326"/>
      <c r="M922" s="326"/>
      <c r="N922" s="326"/>
      <c r="O922" s="326"/>
      <c r="P922" s="326"/>
      <c r="Q922" s="326"/>
      <c r="R922" s="326"/>
      <c r="S922" s="327"/>
      <c r="T922" s="6"/>
      <c r="U922" s="6"/>
      <c r="V922" s="6"/>
      <c r="W922" s="6"/>
      <c r="X922" s="6"/>
      <c r="Y922" s="6"/>
      <c r="Z922" s="6"/>
      <c r="AA922" s="6"/>
      <c r="AB922" s="6"/>
      <c r="AC922" s="6"/>
      <c r="AD922" s="6"/>
      <c r="AG922">
        <f t="shared" si="112"/>
        <v>0</v>
      </c>
      <c r="AH922">
        <f t="shared" si="113"/>
        <v>0</v>
      </c>
      <c r="AI922">
        <f t="shared" si="114"/>
        <v>0</v>
      </c>
      <c r="AJ922">
        <f t="shared" si="115"/>
        <v>0</v>
      </c>
      <c r="AK922" s="228">
        <f t="shared" si="116"/>
        <v>0</v>
      </c>
      <c r="AL922" s="2">
        <f t="shared" si="117"/>
        <v>0</v>
      </c>
      <c r="AM922" s="3" t="str">
        <f>IF(AL922=0,"",
IF(SUM($AL$858:AL922)=1,AN922,
IF($AL$978&gt;SUM($AL$858:AL922),_xlfn.CONCAT(", ",AN922),
IF($AL$978=SUM($AL$858:AL922),_xlfn.CONCAT(" y ",AN922)))))</f>
        <v/>
      </c>
      <c r="AN922" s="214">
        <v>65</v>
      </c>
      <c r="AO922">
        <f t="shared" si="118"/>
        <v>0</v>
      </c>
      <c r="AP922">
        <f t="shared" si="119"/>
        <v>0</v>
      </c>
      <c r="AQ922">
        <f t="shared" si="120"/>
        <v>0</v>
      </c>
      <c r="AR922">
        <f t="shared" si="121"/>
        <v>0</v>
      </c>
      <c r="AS922">
        <f t="shared" si="122"/>
        <v>0</v>
      </c>
      <c r="AT922">
        <f t="shared" si="123"/>
        <v>0</v>
      </c>
      <c r="AU922">
        <f t="shared" si="124"/>
        <v>0</v>
      </c>
      <c r="AV922">
        <f t="shared" si="125"/>
        <v>0</v>
      </c>
      <c r="AW922">
        <f t="shared" si="126"/>
        <v>0</v>
      </c>
    </row>
    <row r="923" spans="1:49" ht="15" customHeight="1">
      <c r="A923" s="232"/>
      <c r="B923" s="14"/>
      <c r="C923" s="229" t="s">
        <v>5112</v>
      </c>
      <c r="D923" s="469" t="str">
        <f>IF(CNGE_2025_M1_Secc12_Sub1!D95="","",CNGE_2025_M1_Secc12_Sub1!D95)</f>
        <v/>
      </c>
      <c r="E923" s="326"/>
      <c r="F923" s="326"/>
      <c r="G923" s="326"/>
      <c r="H923" s="326"/>
      <c r="I923" s="326"/>
      <c r="J923" s="326"/>
      <c r="K923" s="326"/>
      <c r="L923" s="326"/>
      <c r="M923" s="326"/>
      <c r="N923" s="326"/>
      <c r="O923" s="326"/>
      <c r="P923" s="326"/>
      <c r="Q923" s="326"/>
      <c r="R923" s="326"/>
      <c r="S923" s="327"/>
      <c r="T923" s="6"/>
      <c r="U923" s="6"/>
      <c r="V923" s="6"/>
      <c r="W923" s="6"/>
      <c r="X923" s="6"/>
      <c r="Y923" s="6"/>
      <c r="Z923" s="6"/>
      <c r="AA923" s="6"/>
      <c r="AB923" s="6"/>
      <c r="AC923" s="6"/>
      <c r="AD923" s="6"/>
      <c r="AG923">
        <f t="shared" ref="AG923:AG976" si="127">IF(OR(COUNTBLANK($D923)=1,$G113&lt;&gt;1),0,IF(COUNTA(T923:W923)&gt;0,0,1))</f>
        <v>0</v>
      </c>
      <c r="AH923">
        <f t="shared" ref="AH923:AH976" si="128">IF(OR(COUNTBLANK($D923)=1,$M113&lt;&gt;1),0,IF(COUNTA(X923:AD923)&gt;0,0,1))</f>
        <v>0</v>
      </c>
      <c r="AI923">
        <f t="shared" ref="AI923:AI976" si="129">IF(OR(COUNTBLANK($D923)=1,$S113&lt;&gt;1),0,IF(COUNTA(O1048:W1048)&gt;0,0,1))</f>
        <v>0</v>
      </c>
      <c r="AJ923">
        <f t="shared" ref="AJ923:AJ976" si="130">IF(OR(COUNTBLANK($D923)=1,$Y113&lt;&gt;1),0,IF(COUNTA(X1048:AD1048)&gt;0,0,1))</f>
        <v>0</v>
      </c>
      <c r="AK923" s="228">
        <f t="shared" ref="AK923:AK976" si="131">SUM(AG923:AJ923)</f>
        <v>0</v>
      </c>
      <c r="AL923" s="2">
        <f t="shared" ref="AL923:AL976" si="132">IF(AK923=0,0,1)</f>
        <v>0</v>
      </c>
      <c r="AM923" s="3" t="str">
        <f>IF(AL923=0,"",
IF(SUM($AL$858:AL923)=1,AN923,
IF($AL$978&gt;SUM($AL$858:AL923),_xlfn.CONCAT(", ",AN923),
IF($AL$978=SUM($AL$858:AL923),_xlfn.CONCAT(" y ",AN923)))))</f>
        <v/>
      </c>
      <c r="AN923" s="214">
        <v>66</v>
      </c>
      <c r="AO923">
        <f t="shared" ref="AO923:AO976" si="133">IF(AND(COUNTBLANK($D923)=1,COUNTA(T923:AD923,O1048:AD1048)&gt;0),1,0)</f>
        <v>0</v>
      </c>
      <c r="AP923">
        <f t="shared" ref="AP923:AP976" si="134">IF($G113&lt;&gt;1,IF(COUNTA(T923:W923)=0,0,1),0)</f>
        <v>0</v>
      </c>
      <c r="AQ923">
        <f t="shared" ref="AQ923:AQ976" si="135">IF($M113&lt;&gt;1,IF(COUNTA(X923:AD923)=0,0,1),0)</f>
        <v>0</v>
      </c>
      <c r="AR923">
        <f t="shared" ref="AR923:AR976" si="136">IF($S113&lt;&gt;1,IF(COUNTA(O1048:W1048)=0,0,1),0)</f>
        <v>0</v>
      </c>
      <c r="AS923">
        <f t="shared" ref="AS923:AS976" si="137">IF($Y113&lt;&gt;1,IF(COUNTA(X1048:AD1048)=0,0,1),0)</f>
        <v>0</v>
      </c>
      <c r="AT923">
        <f t="shared" ref="AT923:AT976" si="138">IF($W923="X",IF(COUNTA(T923:V923)=0,0,1),IF($V923="X",IF(COUNTA(T923:U923,W923)=0,0,1),0))</f>
        <v>0</v>
      </c>
      <c r="AU923">
        <f t="shared" ref="AU923:AU976" si="139">IF($AD923="X",IF(COUNTA(X923:AC923)=0,0,1),IF($AC923="X",IF(COUNTA(X923:AB923,AD923)=0,0,1),0))</f>
        <v>0</v>
      </c>
      <c r="AV923">
        <f t="shared" ref="AV923:AV976" si="140">IF($W1048="X",IF(COUNTA(O1048:V1048)=0,0,1),IF($V1048="X",IF(COUNTA(O1048:U1048,W1048)=0,0,1),0))</f>
        <v>0</v>
      </c>
      <c r="AW923">
        <f t="shared" ref="AW923:AW976" si="141">IF($AD1048="X",IF(COUNTA(X1048:AC1048)=0,0,1),IF($AC1048="X",IF(COUNTA(X1048:AB1048,AD1048)=0,0,1),0))</f>
        <v>0</v>
      </c>
    </row>
    <row r="924" spans="1:49" ht="15" customHeight="1">
      <c r="A924" s="232"/>
      <c r="B924" s="14"/>
      <c r="C924" s="229" t="s">
        <v>5113</v>
      </c>
      <c r="D924" s="469" t="str">
        <f>IF(CNGE_2025_M1_Secc12_Sub1!D96="","",CNGE_2025_M1_Secc12_Sub1!D96)</f>
        <v/>
      </c>
      <c r="E924" s="326"/>
      <c r="F924" s="326"/>
      <c r="G924" s="326"/>
      <c r="H924" s="326"/>
      <c r="I924" s="326"/>
      <c r="J924" s="326"/>
      <c r="K924" s="326"/>
      <c r="L924" s="326"/>
      <c r="M924" s="326"/>
      <c r="N924" s="326"/>
      <c r="O924" s="326"/>
      <c r="P924" s="326"/>
      <c r="Q924" s="326"/>
      <c r="R924" s="326"/>
      <c r="S924" s="327"/>
      <c r="T924" s="6"/>
      <c r="U924" s="6"/>
      <c r="V924" s="6"/>
      <c r="W924" s="6"/>
      <c r="X924" s="6"/>
      <c r="Y924" s="6"/>
      <c r="Z924" s="6"/>
      <c r="AA924" s="6"/>
      <c r="AB924" s="6"/>
      <c r="AC924" s="6"/>
      <c r="AD924" s="6"/>
      <c r="AG924">
        <f t="shared" si="127"/>
        <v>0</v>
      </c>
      <c r="AH924">
        <f t="shared" si="128"/>
        <v>0</v>
      </c>
      <c r="AI924">
        <f t="shared" si="129"/>
        <v>0</v>
      </c>
      <c r="AJ924">
        <f t="shared" si="130"/>
        <v>0</v>
      </c>
      <c r="AK924" s="228">
        <f t="shared" si="131"/>
        <v>0</v>
      </c>
      <c r="AL924" s="2">
        <f t="shared" si="132"/>
        <v>0</v>
      </c>
      <c r="AM924" s="3" t="str">
        <f>IF(AL924=0,"",
IF(SUM($AL$858:AL924)=1,AN924,
IF($AL$978&gt;SUM($AL$858:AL924),_xlfn.CONCAT(", ",AN924),
IF($AL$978=SUM($AL$858:AL924),_xlfn.CONCAT(" y ",AN924)))))</f>
        <v/>
      </c>
      <c r="AN924" s="214">
        <v>67</v>
      </c>
      <c r="AO924">
        <f t="shared" si="133"/>
        <v>0</v>
      </c>
      <c r="AP924">
        <f t="shared" si="134"/>
        <v>0</v>
      </c>
      <c r="AQ924">
        <f t="shared" si="135"/>
        <v>0</v>
      </c>
      <c r="AR924">
        <f t="shared" si="136"/>
        <v>0</v>
      </c>
      <c r="AS924">
        <f t="shared" si="137"/>
        <v>0</v>
      </c>
      <c r="AT924">
        <f t="shared" si="138"/>
        <v>0</v>
      </c>
      <c r="AU924">
        <f t="shared" si="139"/>
        <v>0</v>
      </c>
      <c r="AV924">
        <f t="shared" si="140"/>
        <v>0</v>
      </c>
      <c r="AW924">
        <f t="shared" si="141"/>
        <v>0</v>
      </c>
    </row>
    <row r="925" spans="1:49" ht="15" customHeight="1">
      <c r="A925" s="232"/>
      <c r="B925" s="14"/>
      <c r="C925" s="229" t="s">
        <v>5114</v>
      </c>
      <c r="D925" s="469" t="str">
        <f>IF(CNGE_2025_M1_Secc12_Sub1!D97="","",CNGE_2025_M1_Secc12_Sub1!D97)</f>
        <v/>
      </c>
      <c r="E925" s="326"/>
      <c r="F925" s="326"/>
      <c r="G925" s="326"/>
      <c r="H925" s="326"/>
      <c r="I925" s="326"/>
      <c r="J925" s="326"/>
      <c r="K925" s="326"/>
      <c r="L925" s="326"/>
      <c r="M925" s="326"/>
      <c r="N925" s="326"/>
      <c r="O925" s="326"/>
      <c r="P925" s="326"/>
      <c r="Q925" s="326"/>
      <c r="R925" s="326"/>
      <c r="S925" s="327"/>
      <c r="T925" s="6"/>
      <c r="U925" s="6"/>
      <c r="V925" s="6"/>
      <c r="W925" s="6"/>
      <c r="X925" s="6"/>
      <c r="Y925" s="6"/>
      <c r="Z925" s="6"/>
      <c r="AA925" s="6"/>
      <c r="AB925" s="6"/>
      <c r="AC925" s="6"/>
      <c r="AD925" s="6"/>
      <c r="AG925">
        <f t="shared" si="127"/>
        <v>0</v>
      </c>
      <c r="AH925">
        <f t="shared" si="128"/>
        <v>0</v>
      </c>
      <c r="AI925">
        <f t="shared" si="129"/>
        <v>0</v>
      </c>
      <c r="AJ925">
        <f t="shared" si="130"/>
        <v>0</v>
      </c>
      <c r="AK925" s="228">
        <f t="shared" si="131"/>
        <v>0</v>
      </c>
      <c r="AL925" s="2">
        <f t="shared" si="132"/>
        <v>0</v>
      </c>
      <c r="AM925" s="3" t="str">
        <f>IF(AL925=0,"",
IF(SUM($AL$858:AL925)=1,AN925,
IF($AL$978&gt;SUM($AL$858:AL925),_xlfn.CONCAT(", ",AN925),
IF($AL$978=SUM($AL$858:AL925),_xlfn.CONCAT(" y ",AN925)))))</f>
        <v/>
      </c>
      <c r="AN925" s="214">
        <v>68</v>
      </c>
      <c r="AO925">
        <f t="shared" si="133"/>
        <v>0</v>
      </c>
      <c r="AP925">
        <f t="shared" si="134"/>
        <v>0</v>
      </c>
      <c r="AQ925">
        <f t="shared" si="135"/>
        <v>0</v>
      </c>
      <c r="AR925">
        <f t="shared" si="136"/>
        <v>0</v>
      </c>
      <c r="AS925">
        <f t="shared" si="137"/>
        <v>0</v>
      </c>
      <c r="AT925">
        <f t="shared" si="138"/>
        <v>0</v>
      </c>
      <c r="AU925">
        <f t="shared" si="139"/>
        <v>0</v>
      </c>
      <c r="AV925">
        <f t="shared" si="140"/>
        <v>0</v>
      </c>
      <c r="AW925">
        <f t="shared" si="141"/>
        <v>0</v>
      </c>
    </row>
    <row r="926" spans="1:49" ht="15" customHeight="1">
      <c r="A926" s="232"/>
      <c r="B926" s="14"/>
      <c r="C926" s="229" t="s">
        <v>5115</v>
      </c>
      <c r="D926" s="469" t="str">
        <f>IF(CNGE_2025_M1_Secc12_Sub1!D98="","",CNGE_2025_M1_Secc12_Sub1!D98)</f>
        <v/>
      </c>
      <c r="E926" s="326"/>
      <c r="F926" s="326"/>
      <c r="G926" s="326"/>
      <c r="H926" s="326"/>
      <c r="I926" s="326"/>
      <c r="J926" s="326"/>
      <c r="K926" s="326"/>
      <c r="L926" s="326"/>
      <c r="M926" s="326"/>
      <c r="N926" s="326"/>
      <c r="O926" s="326"/>
      <c r="P926" s="326"/>
      <c r="Q926" s="326"/>
      <c r="R926" s="326"/>
      <c r="S926" s="327"/>
      <c r="T926" s="6"/>
      <c r="U926" s="6"/>
      <c r="V926" s="6"/>
      <c r="W926" s="6"/>
      <c r="X926" s="6"/>
      <c r="Y926" s="6"/>
      <c r="Z926" s="6"/>
      <c r="AA926" s="6"/>
      <c r="AB926" s="6"/>
      <c r="AC926" s="6"/>
      <c r="AD926" s="6"/>
      <c r="AG926">
        <f t="shared" si="127"/>
        <v>0</v>
      </c>
      <c r="AH926">
        <f t="shared" si="128"/>
        <v>0</v>
      </c>
      <c r="AI926">
        <f t="shared" si="129"/>
        <v>0</v>
      </c>
      <c r="AJ926">
        <f t="shared" si="130"/>
        <v>0</v>
      </c>
      <c r="AK926" s="228">
        <f t="shared" si="131"/>
        <v>0</v>
      </c>
      <c r="AL926" s="2">
        <f t="shared" si="132"/>
        <v>0</v>
      </c>
      <c r="AM926" s="3" t="str">
        <f>IF(AL926=0,"",
IF(SUM($AL$858:AL926)=1,AN926,
IF($AL$978&gt;SUM($AL$858:AL926),_xlfn.CONCAT(", ",AN926),
IF($AL$978=SUM($AL$858:AL926),_xlfn.CONCAT(" y ",AN926)))))</f>
        <v/>
      </c>
      <c r="AN926" s="214">
        <v>69</v>
      </c>
      <c r="AO926">
        <f t="shared" si="133"/>
        <v>0</v>
      </c>
      <c r="AP926">
        <f t="shared" si="134"/>
        <v>0</v>
      </c>
      <c r="AQ926">
        <f t="shared" si="135"/>
        <v>0</v>
      </c>
      <c r="AR926">
        <f t="shared" si="136"/>
        <v>0</v>
      </c>
      <c r="AS926">
        <f t="shared" si="137"/>
        <v>0</v>
      </c>
      <c r="AT926">
        <f t="shared" si="138"/>
        <v>0</v>
      </c>
      <c r="AU926">
        <f t="shared" si="139"/>
        <v>0</v>
      </c>
      <c r="AV926">
        <f t="shared" si="140"/>
        <v>0</v>
      </c>
      <c r="AW926">
        <f t="shared" si="141"/>
        <v>0</v>
      </c>
    </row>
    <row r="927" spans="1:49" ht="15" customHeight="1">
      <c r="A927" s="232"/>
      <c r="B927" s="14"/>
      <c r="C927" s="229" t="s">
        <v>5116</v>
      </c>
      <c r="D927" s="469" t="str">
        <f>IF(CNGE_2025_M1_Secc12_Sub1!D99="","",CNGE_2025_M1_Secc12_Sub1!D99)</f>
        <v/>
      </c>
      <c r="E927" s="326"/>
      <c r="F927" s="326"/>
      <c r="G927" s="326"/>
      <c r="H927" s="326"/>
      <c r="I927" s="326"/>
      <c r="J927" s="326"/>
      <c r="K927" s="326"/>
      <c r="L927" s="326"/>
      <c r="M927" s="326"/>
      <c r="N927" s="326"/>
      <c r="O927" s="326"/>
      <c r="P927" s="326"/>
      <c r="Q927" s="326"/>
      <c r="R927" s="326"/>
      <c r="S927" s="327"/>
      <c r="T927" s="6"/>
      <c r="U927" s="6"/>
      <c r="V927" s="6"/>
      <c r="W927" s="6"/>
      <c r="X927" s="6"/>
      <c r="Y927" s="6"/>
      <c r="Z927" s="6"/>
      <c r="AA927" s="6"/>
      <c r="AB927" s="6"/>
      <c r="AC927" s="6"/>
      <c r="AD927" s="6"/>
      <c r="AG927">
        <f t="shared" si="127"/>
        <v>0</v>
      </c>
      <c r="AH927">
        <f t="shared" si="128"/>
        <v>0</v>
      </c>
      <c r="AI927">
        <f t="shared" si="129"/>
        <v>0</v>
      </c>
      <c r="AJ927">
        <f t="shared" si="130"/>
        <v>0</v>
      </c>
      <c r="AK927" s="228">
        <f t="shared" si="131"/>
        <v>0</v>
      </c>
      <c r="AL927" s="2">
        <f t="shared" si="132"/>
        <v>0</v>
      </c>
      <c r="AM927" s="3" t="str">
        <f>IF(AL927=0,"",
IF(SUM($AL$858:AL927)=1,AN927,
IF($AL$978&gt;SUM($AL$858:AL927),_xlfn.CONCAT(", ",AN927),
IF($AL$978=SUM($AL$858:AL927),_xlfn.CONCAT(" y ",AN927)))))</f>
        <v/>
      </c>
      <c r="AN927" s="214">
        <v>70</v>
      </c>
      <c r="AO927">
        <f t="shared" si="133"/>
        <v>0</v>
      </c>
      <c r="AP927">
        <f t="shared" si="134"/>
        <v>0</v>
      </c>
      <c r="AQ927">
        <f t="shared" si="135"/>
        <v>0</v>
      </c>
      <c r="AR927">
        <f t="shared" si="136"/>
        <v>0</v>
      </c>
      <c r="AS927">
        <f t="shared" si="137"/>
        <v>0</v>
      </c>
      <c r="AT927">
        <f t="shared" si="138"/>
        <v>0</v>
      </c>
      <c r="AU927">
        <f t="shared" si="139"/>
        <v>0</v>
      </c>
      <c r="AV927">
        <f t="shared" si="140"/>
        <v>0</v>
      </c>
      <c r="AW927">
        <f t="shared" si="141"/>
        <v>0</v>
      </c>
    </row>
    <row r="928" spans="1:49" ht="15" customHeight="1">
      <c r="A928" s="232"/>
      <c r="B928" s="14"/>
      <c r="C928" s="229" t="s">
        <v>5117</v>
      </c>
      <c r="D928" s="469" t="str">
        <f>IF(CNGE_2025_M1_Secc12_Sub1!D100="","",CNGE_2025_M1_Secc12_Sub1!D100)</f>
        <v/>
      </c>
      <c r="E928" s="326"/>
      <c r="F928" s="326"/>
      <c r="G928" s="326"/>
      <c r="H928" s="326"/>
      <c r="I928" s="326"/>
      <c r="J928" s="326"/>
      <c r="K928" s="326"/>
      <c r="L928" s="326"/>
      <c r="M928" s="326"/>
      <c r="N928" s="326"/>
      <c r="O928" s="326"/>
      <c r="P928" s="326"/>
      <c r="Q928" s="326"/>
      <c r="R928" s="326"/>
      <c r="S928" s="327"/>
      <c r="T928" s="6"/>
      <c r="U928" s="6"/>
      <c r="V928" s="6"/>
      <c r="W928" s="6"/>
      <c r="X928" s="6"/>
      <c r="Y928" s="6"/>
      <c r="Z928" s="6"/>
      <c r="AA928" s="6"/>
      <c r="AB928" s="6"/>
      <c r="AC928" s="6"/>
      <c r="AD928" s="6"/>
      <c r="AG928">
        <f t="shared" si="127"/>
        <v>0</v>
      </c>
      <c r="AH928">
        <f t="shared" si="128"/>
        <v>0</v>
      </c>
      <c r="AI928">
        <f t="shared" si="129"/>
        <v>0</v>
      </c>
      <c r="AJ928">
        <f t="shared" si="130"/>
        <v>0</v>
      </c>
      <c r="AK928" s="228">
        <f t="shared" si="131"/>
        <v>0</v>
      </c>
      <c r="AL928" s="2">
        <f t="shared" si="132"/>
        <v>0</v>
      </c>
      <c r="AM928" s="3" t="str">
        <f>IF(AL928=0,"",
IF(SUM($AL$858:AL928)=1,AN928,
IF($AL$978&gt;SUM($AL$858:AL928),_xlfn.CONCAT(", ",AN928),
IF($AL$978=SUM($AL$858:AL928),_xlfn.CONCAT(" y ",AN928)))))</f>
        <v/>
      </c>
      <c r="AN928" s="214">
        <v>71</v>
      </c>
      <c r="AO928">
        <f t="shared" si="133"/>
        <v>0</v>
      </c>
      <c r="AP928">
        <f t="shared" si="134"/>
        <v>0</v>
      </c>
      <c r="AQ928">
        <f t="shared" si="135"/>
        <v>0</v>
      </c>
      <c r="AR928">
        <f t="shared" si="136"/>
        <v>0</v>
      </c>
      <c r="AS928">
        <f t="shared" si="137"/>
        <v>0</v>
      </c>
      <c r="AT928">
        <f t="shared" si="138"/>
        <v>0</v>
      </c>
      <c r="AU928">
        <f t="shared" si="139"/>
        <v>0</v>
      </c>
      <c r="AV928">
        <f t="shared" si="140"/>
        <v>0</v>
      </c>
      <c r="AW928">
        <f t="shared" si="141"/>
        <v>0</v>
      </c>
    </row>
    <row r="929" spans="1:49" ht="15" customHeight="1">
      <c r="A929" s="232"/>
      <c r="B929" s="14"/>
      <c r="C929" s="229" t="s">
        <v>5118</v>
      </c>
      <c r="D929" s="469" t="str">
        <f>IF(CNGE_2025_M1_Secc12_Sub1!D101="","",CNGE_2025_M1_Secc12_Sub1!D101)</f>
        <v/>
      </c>
      <c r="E929" s="326"/>
      <c r="F929" s="326"/>
      <c r="G929" s="326"/>
      <c r="H929" s="326"/>
      <c r="I929" s="326"/>
      <c r="J929" s="326"/>
      <c r="K929" s="326"/>
      <c r="L929" s="326"/>
      <c r="M929" s="326"/>
      <c r="N929" s="326"/>
      <c r="O929" s="326"/>
      <c r="P929" s="326"/>
      <c r="Q929" s="326"/>
      <c r="R929" s="326"/>
      <c r="S929" s="327"/>
      <c r="T929" s="6"/>
      <c r="U929" s="6"/>
      <c r="V929" s="6"/>
      <c r="W929" s="6"/>
      <c r="X929" s="6"/>
      <c r="Y929" s="6"/>
      <c r="Z929" s="6"/>
      <c r="AA929" s="6"/>
      <c r="AB929" s="6"/>
      <c r="AC929" s="6"/>
      <c r="AD929" s="6"/>
      <c r="AG929">
        <f t="shared" si="127"/>
        <v>0</v>
      </c>
      <c r="AH929">
        <f t="shared" si="128"/>
        <v>0</v>
      </c>
      <c r="AI929">
        <f t="shared" si="129"/>
        <v>0</v>
      </c>
      <c r="AJ929">
        <f t="shared" si="130"/>
        <v>0</v>
      </c>
      <c r="AK929" s="228">
        <f t="shared" si="131"/>
        <v>0</v>
      </c>
      <c r="AL929" s="2">
        <f t="shared" si="132"/>
        <v>0</v>
      </c>
      <c r="AM929" s="3" t="str">
        <f>IF(AL929=0,"",
IF(SUM($AL$858:AL929)=1,AN929,
IF($AL$978&gt;SUM($AL$858:AL929),_xlfn.CONCAT(", ",AN929),
IF($AL$978=SUM($AL$858:AL929),_xlfn.CONCAT(" y ",AN929)))))</f>
        <v/>
      </c>
      <c r="AN929" s="214">
        <v>72</v>
      </c>
      <c r="AO929">
        <f t="shared" si="133"/>
        <v>0</v>
      </c>
      <c r="AP929">
        <f t="shared" si="134"/>
        <v>0</v>
      </c>
      <c r="AQ929">
        <f t="shared" si="135"/>
        <v>0</v>
      </c>
      <c r="AR929">
        <f t="shared" si="136"/>
        <v>0</v>
      </c>
      <c r="AS929">
        <f t="shared" si="137"/>
        <v>0</v>
      </c>
      <c r="AT929">
        <f t="shared" si="138"/>
        <v>0</v>
      </c>
      <c r="AU929">
        <f t="shared" si="139"/>
        <v>0</v>
      </c>
      <c r="AV929">
        <f t="shared" si="140"/>
        <v>0</v>
      </c>
      <c r="AW929">
        <f t="shared" si="141"/>
        <v>0</v>
      </c>
    </row>
    <row r="930" spans="1:49" ht="15" customHeight="1">
      <c r="A930" s="232"/>
      <c r="B930" s="14"/>
      <c r="C930" s="229" t="s">
        <v>5119</v>
      </c>
      <c r="D930" s="469" t="str">
        <f>IF(CNGE_2025_M1_Secc12_Sub1!D102="","",CNGE_2025_M1_Secc12_Sub1!D102)</f>
        <v/>
      </c>
      <c r="E930" s="326"/>
      <c r="F930" s="326"/>
      <c r="G930" s="326"/>
      <c r="H930" s="326"/>
      <c r="I930" s="326"/>
      <c r="J930" s="326"/>
      <c r="K930" s="326"/>
      <c r="L930" s="326"/>
      <c r="M930" s="326"/>
      <c r="N930" s="326"/>
      <c r="O930" s="326"/>
      <c r="P930" s="326"/>
      <c r="Q930" s="326"/>
      <c r="R930" s="326"/>
      <c r="S930" s="327"/>
      <c r="T930" s="6"/>
      <c r="U930" s="6"/>
      <c r="V930" s="6"/>
      <c r="W930" s="6"/>
      <c r="X930" s="6"/>
      <c r="Y930" s="6"/>
      <c r="Z930" s="6"/>
      <c r="AA930" s="6"/>
      <c r="AB930" s="6"/>
      <c r="AC930" s="6"/>
      <c r="AD930" s="6"/>
      <c r="AG930">
        <f t="shared" si="127"/>
        <v>0</v>
      </c>
      <c r="AH930">
        <f t="shared" si="128"/>
        <v>0</v>
      </c>
      <c r="AI930">
        <f t="shared" si="129"/>
        <v>0</v>
      </c>
      <c r="AJ930">
        <f t="shared" si="130"/>
        <v>0</v>
      </c>
      <c r="AK930" s="228">
        <f t="shared" si="131"/>
        <v>0</v>
      </c>
      <c r="AL930" s="2">
        <f t="shared" si="132"/>
        <v>0</v>
      </c>
      <c r="AM930" s="3" t="str">
        <f>IF(AL930=0,"",
IF(SUM($AL$858:AL930)=1,AN930,
IF($AL$978&gt;SUM($AL$858:AL930),_xlfn.CONCAT(", ",AN930),
IF($AL$978=SUM($AL$858:AL930),_xlfn.CONCAT(" y ",AN930)))))</f>
        <v/>
      </c>
      <c r="AN930" s="214">
        <v>73</v>
      </c>
      <c r="AO930">
        <f t="shared" si="133"/>
        <v>0</v>
      </c>
      <c r="AP930">
        <f t="shared" si="134"/>
        <v>0</v>
      </c>
      <c r="AQ930">
        <f t="shared" si="135"/>
        <v>0</v>
      </c>
      <c r="AR930">
        <f t="shared" si="136"/>
        <v>0</v>
      </c>
      <c r="AS930">
        <f t="shared" si="137"/>
        <v>0</v>
      </c>
      <c r="AT930">
        <f t="shared" si="138"/>
        <v>0</v>
      </c>
      <c r="AU930">
        <f t="shared" si="139"/>
        <v>0</v>
      </c>
      <c r="AV930">
        <f t="shared" si="140"/>
        <v>0</v>
      </c>
      <c r="AW930">
        <f t="shared" si="141"/>
        <v>0</v>
      </c>
    </row>
    <row r="931" spans="1:49" ht="15" customHeight="1">
      <c r="A931" s="232"/>
      <c r="B931" s="14"/>
      <c r="C931" s="229" t="s">
        <v>5120</v>
      </c>
      <c r="D931" s="469" t="str">
        <f>IF(CNGE_2025_M1_Secc12_Sub1!D103="","",CNGE_2025_M1_Secc12_Sub1!D103)</f>
        <v/>
      </c>
      <c r="E931" s="326"/>
      <c r="F931" s="326"/>
      <c r="G931" s="326"/>
      <c r="H931" s="326"/>
      <c r="I931" s="326"/>
      <c r="J931" s="326"/>
      <c r="K931" s="326"/>
      <c r="L931" s="326"/>
      <c r="M931" s="326"/>
      <c r="N931" s="326"/>
      <c r="O931" s="326"/>
      <c r="P931" s="326"/>
      <c r="Q931" s="326"/>
      <c r="R931" s="326"/>
      <c r="S931" s="327"/>
      <c r="T931" s="6"/>
      <c r="U931" s="6"/>
      <c r="V931" s="6"/>
      <c r="W931" s="6"/>
      <c r="X931" s="6"/>
      <c r="Y931" s="6"/>
      <c r="Z931" s="6"/>
      <c r="AA931" s="6"/>
      <c r="AB931" s="6"/>
      <c r="AC931" s="6"/>
      <c r="AD931" s="6"/>
      <c r="AG931">
        <f t="shared" si="127"/>
        <v>0</v>
      </c>
      <c r="AH931">
        <f t="shared" si="128"/>
        <v>0</v>
      </c>
      <c r="AI931">
        <f t="shared" si="129"/>
        <v>0</v>
      </c>
      <c r="AJ931">
        <f t="shared" si="130"/>
        <v>0</v>
      </c>
      <c r="AK931" s="228">
        <f t="shared" si="131"/>
        <v>0</v>
      </c>
      <c r="AL931" s="2">
        <f t="shared" si="132"/>
        <v>0</v>
      </c>
      <c r="AM931" s="3" t="str">
        <f>IF(AL931=0,"",
IF(SUM($AL$858:AL931)=1,AN931,
IF($AL$978&gt;SUM($AL$858:AL931),_xlfn.CONCAT(", ",AN931),
IF($AL$978=SUM($AL$858:AL931),_xlfn.CONCAT(" y ",AN931)))))</f>
        <v/>
      </c>
      <c r="AN931" s="214">
        <v>74</v>
      </c>
      <c r="AO931">
        <f t="shared" si="133"/>
        <v>0</v>
      </c>
      <c r="AP931">
        <f t="shared" si="134"/>
        <v>0</v>
      </c>
      <c r="AQ931">
        <f t="shared" si="135"/>
        <v>0</v>
      </c>
      <c r="AR931">
        <f t="shared" si="136"/>
        <v>0</v>
      </c>
      <c r="AS931">
        <f t="shared" si="137"/>
        <v>0</v>
      </c>
      <c r="AT931">
        <f t="shared" si="138"/>
        <v>0</v>
      </c>
      <c r="AU931">
        <f t="shared" si="139"/>
        <v>0</v>
      </c>
      <c r="AV931">
        <f t="shared" si="140"/>
        <v>0</v>
      </c>
      <c r="AW931">
        <f t="shared" si="141"/>
        <v>0</v>
      </c>
    </row>
    <row r="932" spans="1:49" ht="15" customHeight="1">
      <c r="A932" s="232"/>
      <c r="B932" s="14"/>
      <c r="C932" s="229" t="s">
        <v>5121</v>
      </c>
      <c r="D932" s="469" t="str">
        <f>IF(CNGE_2025_M1_Secc12_Sub1!D104="","",CNGE_2025_M1_Secc12_Sub1!D104)</f>
        <v/>
      </c>
      <c r="E932" s="326"/>
      <c r="F932" s="326"/>
      <c r="G932" s="326"/>
      <c r="H932" s="326"/>
      <c r="I932" s="326"/>
      <c r="J932" s="326"/>
      <c r="K932" s="326"/>
      <c r="L932" s="326"/>
      <c r="M932" s="326"/>
      <c r="N932" s="326"/>
      <c r="O932" s="326"/>
      <c r="P932" s="326"/>
      <c r="Q932" s="326"/>
      <c r="R932" s="326"/>
      <c r="S932" s="327"/>
      <c r="T932" s="6"/>
      <c r="U932" s="6"/>
      <c r="V932" s="6"/>
      <c r="W932" s="6"/>
      <c r="X932" s="6"/>
      <c r="Y932" s="6"/>
      <c r="Z932" s="6"/>
      <c r="AA932" s="6"/>
      <c r="AB932" s="6"/>
      <c r="AC932" s="6"/>
      <c r="AD932" s="6"/>
      <c r="AG932">
        <f t="shared" si="127"/>
        <v>0</v>
      </c>
      <c r="AH932">
        <f t="shared" si="128"/>
        <v>0</v>
      </c>
      <c r="AI932">
        <f t="shared" si="129"/>
        <v>0</v>
      </c>
      <c r="AJ932">
        <f t="shared" si="130"/>
        <v>0</v>
      </c>
      <c r="AK932" s="228">
        <f t="shared" si="131"/>
        <v>0</v>
      </c>
      <c r="AL932" s="2">
        <f t="shared" si="132"/>
        <v>0</v>
      </c>
      <c r="AM932" s="3" t="str">
        <f>IF(AL932=0,"",
IF(SUM($AL$858:AL932)=1,AN932,
IF($AL$978&gt;SUM($AL$858:AL932),_xlfn.CONCAT(", ",AN932),
IF($AL$978=SUM($AL$858:AL932),_xlfn.CONCAT(" y ",AN932)))))</f>
        <v/>
      </c>
      <c r="AN932" s="214">
        <v>75</v>
      </c>
      <c r="AO932">
        <f t="shared" si="133"/>
        <v>0</v>
      </c>
      <c r="AP932">
        <f t="shared" si="134"/>
        <v>0</v>
      </c>
      <c r="AQ932">
        <f t="shared" si="135"/>
        <v>0</v>
      </c>
      <c r="AR932">
        <f t="shared" si="136"/>
        <v>0</v>
      </c>
      <c r="AS932">
        <f t="shared" si="137"/>
        <v>0</v>
      </c>
      <c r="AT932">
        <f t="shared" si="138"/>
        <v>0</v>
      </c>
      <c r="AU932">
        <f t="shared" si="139"/>
        <v>0</v>
      </c>
      <c r="AV932">
        <f t="shared" si="140"/>
        <v>0</v>
      </c>
      <c r="AW932">
        <f t="shared" si="141"/>
        <v>0</v>
      </c>
    </row>
    <row r="933" spans="1:49" ht="15" customHeight="1">
      <c r="A933" s="232"/>
      <c r="B933" s="14"/>
      <c r="C933" s="229" t="s">
        <v>5122</v>
      </c>
      <c r="D933" s="469" t="str">
        <f>IF(CNGE_2025_M1_Secc12_Sub1!D105="","",CNGE_2025_M1_Secc12_Sub1!D105)</f>
        <v/>
      </c>
      <c r="E933" s="326"/>
      <c r="F933" s="326"/>
      <c r="G933" s="326"/>
      <c r="H933" s="326"/>
      <c r="I933" s="326"/>
      <c r="J933" s="326"/>
      <c r="K933" s="326"/>
      <c r="L933" s="326"/>
      <c r="M933" s="326"/>
      <c r="N933" s="326"/>
      <c r="O933" s="326"/>
      <c r="P933" s="326"/>
      <c r="Q933" s="326"/>
      <c r="R933" s="326"/>
      <c r="S933" s="327"/>
      <c r="T933" s="6"/>
      <c r="U933" s="6"/>
      <c r="V933" s="6"/>
      <c r="W933" s="6"/>
      <c r="X933" s="6"/>
      <c r="Y933" s="6"/>
      <c r="Z933" s="6"/>
      <c r="AA933" s="6"/>
      <c r="AB933" s="6"/>
      <c r="AC933" s="6"/>
      <c r="AD933" s="6"/>
      <c r="AG933">
        <f t="shared" si="127"/>
        <v>0</v>
      </c>
      <c r="AH933">
        <f t="shared" si="128"/>
        <v>0</v>
      </c>
      <c r="AI933">
        <f t="shared" si="129"/>
        <v>0</v>
      </c>
      <c r="AJ933">
        <f t="shared" si="130"/>
        <v>0</v>
      </c>
      <c r="AK933" s="228">
        <f t="shared" si="131"/>
        <v>0</v>
      </c>
      <c r="AL933" s="2">
        <f t="shared" si="132"/>
        <v>0</v>
      </c>
      <c r="AM933" s="3" t="str">
        <f>IF(AL933=0,"",
IF(SUM($AL$858:AL933)=1,AN933,
IF($AL$978&gt;SUM($AL$858:AL933),_xlfn.CONCAT(", ",AN933),
IF($AL$978=SUM($AL$858:AL933),_xlfn.CONCAT(" y ",AN933)))))</f>
        <v/>
      </c>
      <c r="AN933" s="214">
        <v>76</v>
      </c>
      <c r="AO933">
        <f t="shared" si="133"/>
        <v>0</v>
      </c>
      <c r="AP933">
        <f t="shared" si="134"/>
        <v>0</v>
      </c>
      <c r="AQ933">
        <f t="shared" si="135"/>
        <v>0</v>
      </c>
      <c r="AR933">
        <f t="shared" si="136"/>
        <v>0</v>
      </c>
      <c r="AS933">
        <f t="shared" si="137"/>
        <v>0</v>
      </c>
      <c r="AT933">
        <f t="shared" si="138"/>
        <v>0</v>
      </c>
      <c r="AU933">
        <f t="shared" si="139"/>
        <v>0</v>
      </c>
      <c r="AV933">
        <f t="shared" si="140"/>
        <v>0</v>
      </c>
      <c r="AW933">
        <f t="shared" si="141"/>
        <v>0</v>
      </c>
    </row>
    <row r="934" spans="1:49" ht="15" customHeight="1">
      <c r="A934" s="232"/>
      <c r="B934" s="14"/>
      <c r="C934" s="229" t="s">
        <v>5123</v>
      </c>
      <c r="D934" s="469" t="str">
        <f>IF(CNGE_2025_M1_Secc12_Sub1!D106="","",CNGE_2025_M1_Secc12_Sub1!D106)</f>
        <v/>
      </c>
      <c r="E934" s="326"/>
      <c r="F934" s="326"/>
      <c r="G934" s="326"/>
      <c r="H934" s="326"/>
      <c r="I934" s="326"/>
      <c r="J934" s="326"/>
      <c r="K934" s="326"/>
      <c r="L934" s="326"/>
      <c r="M934" s="326"/>
      <c r="N934" s="326"/>
      <c r="O934" s="326"/>
      <c r="P934" s="326"/>
      <c r="Q934" s="326"/>
      <c r="R934" s="326"/>
      <c r="S934" s="327"/>
      <c r="T934" s="6"/>
      <c r="U934" s="6"/>
      <c r="V934" s="6"/>
      <c r="W934" s="6"/>
      <c r="X934" s="6"/>
      <c r="Y934" s="6"/>
      <c r="Z934" s="6"/>
      <c r="AA934" s="6"/>
      <c r="AB934" s="6"/>
      <c r="AC934" s="6"/>
      <c r="AD934" s="6"/>
      <c r="AG934">
        <f t="shared" si="127"/>
        <v>0</v>
      </c>
      <c r="AH934">
        <f t="shared" si="128"/>
        <v>0</v>
      </c>
      <c r="AI934">
        <f t="shared" si="129"/>
        <v>0</v>
      </c>
      <c r="AJ934">
        <f t="shared" si="130"/>
        <v>0</v>
      </c>
      <c r="AK934" s="228">
        <f t="shared" si="131"/>
        <v>0</v>
      </c>
      <c r="AL934" s="2">
        <f t="shared" si="132"/>
        <v>0</v>
      </c>
      <c r="AM934" s="3" t="str">
        <f>IF(AL934=0,"",
IF(SUM($AL$858:AL934)=1,AN934,
IF($AL$978&gt;SUM($AL$858:AL934),_xlfn.CONCAT(", ",AN934),
IF($AL$978=SUM($AL$858:AL934),_xlfn.CONCAT(" y ",AN934)))))</f>
        <v/>
      </c>
      <c r="AN934" s="214">
        <v>77</v>
      </c>
      <c r="AO934">
        <f t="shared" si="133"/>
        <v>0</v>
      </c>
      <c r="AP934">
        <f t="shared" si="134"/>
        <v>0</v>
      </c>
      <c r="AQ934">
        <f t="shared" si="135"/>
        <v>0</v>
      </c>
      <c r="AR934">
        <f t="shared" si="136"/>
        <v>0</v>
      </c>
      <c r="AS934">
        <f t="shared" si="137"/>
        <v>0</v>
      </c>
      <c r="AT934">
        <f t="shared" si="138"/>
        <v>0</v>
      </c>
      <c r="AU934">
        <f t="shared" si="139"/>
        <v>0</v>
      </c>
      <c r="AV934">
        <f t="shared" si="140"/>
        <v>0</v>
      </c>
      <c r="AW934">
        <f t="shared" si="141"/>
        <v>0</v>
      </c>
    </row>
    <row r="935" spans="1:49" ht="15" customHeight="1">
      <c r="A935" s="232"/>
      <c r="B935" s="14"/>
      <c r="C935" s="229" t="s">
        <v>5124</v>
      </c>
      <c r="D935" s="469" t="str">
        <f>IF(CNGE_2025_M1_Secc12_Sub1!D107="","",CNGE_2025_M1_Secc12_Sub1!D107)</f>
        <v/>
      </c>
      <c r="E935" s="326"/>
      <c r="F935" s="326"/>
      <c r="G935" s="326"/>
      <c r="H935" s="326"/>
      <c r="I935" s="326"/>
      <c r="J935" s="326"/>
      <c r="K935" s="326"/>
      <c r="L935" s="326"/>
      <c r="M935" s="326"/>
      <c r="N935" s="326"/>
      <c r="O935" s="326"/>
      <c r="P935" s="326"/>
      <c r="Q935" s="326"/>
      <c r="R935" s="326"/>
      <c r="S935" s="327"/>
      <c r="T935" s="6"/>
      <c r="U935" s="6"/>
      <c r="V935" s="6"/>
      <c r="W935" s="6"/>
      <c r="X935" s="6"/>
      <c r="Y935" s="6"/>
      <c r="Z935" s="6"/>
      <c r="AA935" s="6"/>
      <c r="AB935" s="6"/>
      <c r="AC935" s="6"/>
      <c r="AD935" s="6"/>
      <c r="AG935">
        <f t="shared" si="127"/>
        <v>0</v>
      </c>
      <c r="AH935">
        <f t="shared" si="128"/>
        <v>0</v>
      </c>
      <c r="AI935">
        <f t="shared" si="129"/>
        <v>0</v>
      </c>
      <c r="AJ935">
        <f t="shared" si="130"/>
        <v>0</v>
      </c>
      <c r="AK935" s="228">
        <f t="shared" si="131"/>
        <v>0</v>
      </c>
      <c r="AL935" s="2">
        <f t="shared" si="132"/>
        <v>0</v>
      </c>
      <c r="AM935" s="3" t="str">
        <f>IF(AL935=0,"",
IF(SUM($AL$858:AL935)=1,AN935,
IF($AL$978&gt;SUM($AL$858:AL935),_xlfn.CONCAT(", ",AN935),
IF($AL$978=SUM($AL$858:AL935),_xlfn.CONCAT(" y ",AN935)))))</f>
        <v/>
      </c>
      <c r="AN935" s="214">
        <v>78</v>
      </c>
      <c r="AO935">
        <f t="shared" si="133"/>
        <v>0</v>
      </c>
      <c r="AP935">
        <f t="shared" si="134"/>
        <v>0</v>
      </c>
      <c r="AQ935">
        <f t="shared" si="135"/>
        <v>0</v>
      </c>
      <c r="AR935">
        <f t="shared" si="136"/>
        <v>0</v>
      </c>
      <c r="AS935">
        <f t="shared" si="137"/>
        <v>0</v>
      </c>
      <c r="AT935">
        <f t="shared" si="138"/>
        <v>0</v>
      </c>
      <c r="AU935">
        <f t="shared" si="139"/>
        <v>0</v>
      </c>
      <c r="AV935">
        <f t="shared" si="140"/>
        <v>0</v>
      </c>
      <c r="AW935">
        <f t="shared" si="141"/>
        <v>0</v>
      </c>
    </row>
    <row r="936" spans="1:49" ht="15" customHeight="1">
      <c r="A936" s="232"/>
      <c r="B936" s="14"/>
      <c r="C936" s="229" t="s">
        <v>5125</v>
      </c>
      <c r="D936" s="469" t="str">
        <f>IF(CNGE_2025_M1_Secc12_Sub1!D108="","",CNGE_2025_M1_Secc12_Sub1!D108)</f>
        <v/>
      </c>
      <c r="E936" s="326"/>
      <c r="F936" s="326"/>
      <c r="G936" s="326"/>
      <c r="H936" s="326"/>
      <c r="I936" s="326"/>
      <c r="J936" s="326"/>
      <c r="K936" s="326"/>
      <c r="L936" s="326"/>
      <c r="M936" s="326"/>
      <c r="N936" s="326"/>
      <c r="O936" s="326"/>
      <c r="P936" s="326"/>
      <c r="Q936" s="326"/>
      <c r="R936" s="326"/>
      <c r="S936" s="327"/>
      <c r="T936" s="6"/>
      <c r="U936" s="6"/>
      <c r="V936" s="6"/>
      <c r="W936" s="6"/>
      <c r="X936" s="6"/>
      <c r="Y936" s="6"/>
      <c r="Z936" s="6"/>
      <c r="AA936" s="6"/>
      <c r="AB936" s="6"/>
      <c r="AC936" s="6"/>
      <c r="AD936" s="6"/>
      <c r="AG936">
        <f t="shared" si="127"/>
        <v>0</v>
      </c>
      <c r="AH936">
        <f t="shared" si="128"/>
        <v>0</v>
      </c>
      <c r="AI936">
        <f t="shared" si="129"/>
        <v>0</v>
      </c>
      <c r="AJ936">
        <f t="shared" si="130"/>
        <v>0</v>
      </c>
      <c r="AK936" s="228">
        <f t="shared" si="131"/>
        <v>0</v>
      </c>
      <c r="AL936" s="2">
        <f t="shared" si="132"/>
        <v>0</v>
      </c>
      <c r="AM936" s="3" t="str">
        <f>IF(AL936=0,"",
IF(SUM($AL$858:AL936)=1,AN936,
IF($AL$978&gt;SUM($AL$858:AL936),_xlfn.CONCAT(", ",AN936),
IF($AL$978=SUM($AL$858:AL936),_xlfn.CONCAT(" y ",AN936)))))</f>
        <v/>
      </c>
      <c r="AN936" s="214">
        <v>79</v>
      </c>
      <c r="AO936">
        <f t="shared" si="133"/>
        <v>0</v>
      </c>
      <c r="AP936">
        <f t="shared" si="134"/>
        <v>0</v>
      </c>
      <c r="AQ936">
        <f t="shared" si="135"/>
        <v>0</v>
      </c>
      <c r="AR936">
        <f t="shared" si="136"/>
        <v>0</v>
      </c>
      <c r="AS936">
        <f t="shared" si="137"/>
        <v>0</v>
      </c>
      <c r="AT936">
        <f t="shared" si="138"/>
        <v>0</v>
      </c>
      <c r="AU936">
        <f t="shared" si="139"/>
        <v>0</v>
      </c>
      <c r="AV936">
        <f t="shared" si="140"/>
        <v>0</v>
      </c>
      <c r="AW936">
        <f t="shared" si="141"/>
        <v>0</v>
      </c>
    </row>
    <row r="937" spans="1:49" ht="15" customHeight="1">
      <c r="A937" s="232"/>
      <c r="B937" s="14"/>
      <c r="C937" s="229" t="s">
        <v>5126</v>
      </c>
      <c r="D937" s="469" t="str">
        <f>IF(CNGE_2025_M1_Secc12_Sub1!D109="","",CNGE_2025_M1_Secc12_Sub1!D109)</f>
        <v/>
      </c>
      <c r="E937" s="326"/>
      <c r="F937" s="326"/>
      <c r="G937" s="326"/>
      <c r="H937" s="326"/>
      <c r="I937" s="326"/>
      <c r="J937" s="326"/>
      <c r="K937" s="326"/>
      <c r="L937" s="326"/>
      <c r="M937" s="326"/>
      <c r="N937" s="326"/>
      <c r="O937" s="326"/>
      <c r="P937" s="326"/>
      <c r="Q937" s="326"/>
      <c r="R937" s="326"/>
      <c r="S937" s="327"/>
      <c r="T937" s="6"/>
      <c r="U937" s="6"/>
      <c r="V937" s="6"/>
      <c r="W937" s="6"/>
      <c r="X937" s="6"/>
      <c r="Y937" s="6"/>
      <c r="Z937" s="6"/>
      <c r="AA937" s="6"/>
      <c r="AB937" s="6"/>
      <c r="AC937" s="6"/>
      <c r="AD937" s="6"/>
      <c r="AG937">
        <f t="shared" si="127"/>
        <v>0</v>
      </c>
      <c r="AH937">
        <f t="shared" si="128"/>
        <v>0</v>
      </c>
      <c r="AI937">
        <f t="shared" si="129"/>
        <v>0</v>
      </c>
      <c r="AJ937">
        <f t="shared" si="130"/>
        <v>0</v>
      </c>
      <c r="AK937" s="228">
        <f t="shared" si="131"/>
        <v>0</v>
      </c>
      <c r="AL937" s="2">
        <f t="shared" si="132"/>
        <v>0</v>
      </c>
      <c r="AM937" s="3" t="str">
        <f>IF(AL937=0,"",
IF(SUM($AL$858:AL937)=1,AN937,
IF($AL$978&gt;SUM($AL$858:AL937),_xlfn.CONCAT(", ",AN937),
IF($AL$978=SUM($AL$858:AL937),_xlfn.CONCAT(" y ",AN937)))))</f>
        <v/>
      </c>
      <c r="AN937" s="214">
        <v>80</v>
      </c>
      <c r="AO937">
        <f t="shared" si="133"/>
        <v>0</v>
      </c>
      <c r="AP937">
        <f t="shared" si="134"/>
        <v>0</v>
      </c>
      <c r="AQ937">
        <f t="shared" si="135"/>
        <v>0</v>
      </c>
      <c r="AR937">
        <f t="shared" si="136"/>
        <v>0</v>
      </c>
      <c r="AS937">
        <f t="shared" si="137"/>
        <v>0</v>
      </c>
      <c r="AT937">
        <f t="shared" si="138"/>
        <v>0</v>
      </c>
      <c r="AU937">
        <f t="shared" si="139"/>
        <v>0</v>
      </c>
      <c r="AV937">
        <f t="shared" si="140"/>
        <v>0</v>
      </c>
      <c r="AW937">
        <f t="shared" si="141"/>
        <v>0</v>
      </c>
    </row>
    <row r="938" spans="1:49" ht="15" customHeight="1">
      <c r="A938" s="232"/>
      <c r="B938" s="14"/>
      <c r="C938" s="229" t="s">
        <v>5127</v>
      </c>
      <c r="D938" s="469" t="str">
        <f>IF(CNGE_2025_M1_Secc12_Sub1!D110="","",CNGE_2025_M1_Secc12_Sub1!D110)</f>
        <v/>
      </c>
      <c r="E938" s="326"/>
      <c r="F938" s="326"/>
      <c r="G938" s="326"/>
      <c r="H938" s="326"/>
      <c r="I938" s="326"/>
      <c r="J938" s="326"/>
      <c r="K938" s="326"/>
      <c r="L938" s="326"/>
      <c r="M938" s="326"/>
      <c r="N938" s="326"/>
      <c r="O938" s="326"/>
      <c r="P938" s="326"/>
      <c r="Q938" s="326"/>
      <c r="R938" s="326"/>
      <c r="S938" s="327"/>
      <c r="T938" s="6"/>
      <c r="U938" s="6"/>
      <c r="V938" s="6"/>
      <c r="W938" s="6"/>
      <c r="X938" s="6"/>
      <c r="Y938" s="6"/>
      <c r="Z938" s="6"/>
      <c r="AA938" s="6"/>
      <c r="AB938" s="6"/>
      <c r="AC938" s="6"/>
      <c r="AD938" s="6"/>
      <c r="AG938">
        <f t="shared" si="127"/>
        <v>0</v>
      </c>
      <c r="AH938">
        <f t="shared" si="128"/>
        <v>0</v>
      </c>
      <c r="AI938">
        <f t="shared" si="129"/>
        <v>0</v>
      </c>
      <c r="AJ938">
        <f t="shared" si="130"/>
        <v>0</v>
      </c>
      <c r="AK938" s="228">
        <f t="shared" si="131"/>
        <v>0</v>
      </c>
      <c r="AL938" s="2">
        <f t="shared" si="132"/>
        <v>0</v>
      </c>
      <c r="AM938" s="3" t="str">
        <f>IF(AL938=0,"",
IF(SUM($AL$858:AL938)=1,AN938,
IF($AL$978&gt;SUM($AL$858:AL938),_xlfn.CONCAT(", ",AN938),
IF($AL$978=SUM($AL$858:AL938),_xlfn.CONCAT(" y ",AN938)))))</f>
        <v/>
      </c>
      <c r="AN938" s="214">
        <v>81</v>
      </c>
      <c r="AO938">
        <f t="shared" si="133"/>
        <v>0</v>
      </c>
      <c r="AP938">
        <f t="shared" si="134"/>
        <v>0</v>
      </c>
      <c r="AQ938">
        <f t="shared" si="135"/>
        <v>0</v>
      </c>
      <c r="AR938">
        <f t="shared" si="136"/>
        <v>0</v>
      </c>
      <c r="AS938">
        <f t="shared" si="137"/>
        <v>0</v>
      </c>
      <c r="AT938">
        <f t="shared" si="138"/>
        <v>0</v>
      </c>
      <c r="AU938">
        <f t="shared" si="139"/>
        <v>0</v>
      </c>
      <c r="AV938">
        <f t="shared" si="140"/>
        <v>0</v>
      </c>
      <c r="AW938">
        <f t="shared" si="141"/>
        <v>0</v>
      </c>
    </row>
    <row r="939" spans="1:49" ht="15" customHeight="1">
      <c r="A939" s="232"/>
      <c r="B939" s="14"/>
      <c r="C939" s="229" t="s">
        <v>5128</v>
      </c>
      <c r="D939" s="469" t="str">
        <f>IF(CNGE_2025_M1_Secc12_Sub1!D111="","",CNGE_2025_M1_Secc12_Sub1!D111)</f>
        <v/>
      </c>
      <c r="E939" s="326"/>
      <c r="F939" s="326"/>
      <c r="G939" s="326"/>
      <c r="H939" s="326"/>
      <c r="I939" s="326"/>
      <c r="J939" s="326"/>
      <c r="K939" s="326"/>
      <c r="L939" s="326"/>
      <c r="M939" s="326"/>
      <c r="N939" s="326"/>
      <c r="O939" s="326"/>
      <c r="P939" s="326"/>
      <c r="Q939" s="326"/>
      <c r="R939" s="326"/>
      <c r="S939" s="327"/>
      <c r="T939" s="6"/>
      <c r="U939" s="6"/>
      <c r="V939" s="6"/>
      <c r="W939" s="6"/>
      <c r="X939" s="6"/>
      <c r="Y939" s="6"/>
      <c r="Z939" s="6"/>
      <c r="AA939" s="6"/>
      <c r="AB939" s="6"/>
      <c r="AC939" s="6"/>
      <c r="AD939" s="6"/>
      <c r="AG939">
        <f t="shared" si="127"/>
        <v>0</v>
      </c>
      <c r="AH939">
        <f t="shared" si="128"/>
        <v>0</v>
      </c>
      <c r="AI939">
        <f t="shared" si="129"/>
        <v>0</v>
      </c>
      <c r="AJ939">
        <f t="shared" si="130"/>
        <v>0</v>
      </c>
      <c r="AK939" s="228">
        <f t="shared" si="131"/>
        <v>0</v>
      </c>
      <c r="AL939" s="2">
        <f t="shared" si="132"/>
        <v>0</v>
      </c>
      <c r="AM939" s="3" t="str">
        <f>IF(AL939=0,"",
IF(SUM($AL$858:AL939)=1,AN939,
IF($AL$978&gt;SUM($AL$858:AL939),_xlfn.CONCAT(", ",AN939),
IF($AL$978=SUM($AL$858:AL939),_xlfn.CONCAT(" y ",AN939)))))</f>
        <v/>
      </c>
      <c r="AN939" s="214">
        <v>82</v>
      </c>
      <c r="AO939">
        <f t="shared" si="133"/>
        <v>0</v>
      </c>
      <c r="AP939">
        <f t="shared" si="134"/>
        <v>0</v>
      </c>
      <c r="AQ939">
        <f t="shared" si="135"/>
        <v>0</v>
      </c>
      <c r="AR939">
        <f t="shared" si="136"/>
        <v>0</v>
      </c>
      <c r="AS939">
        <f t="shared" si="137"/>
        <v>0</v>
      </c>
      <c r="AT939">
        <f t="shared" si="138"/>
        <v>0</v>
      </c>
      <c r="AU939">
        <f t="shared" si="139"/>
        <v>0</v>
      </c>
      <c r="AV939">
        <f t="shared" si="140"/>
        <v>0</v>
      </c>
      <c r="AW939">
        <f t="shared" si="141"/>
        <v>0</v>
      </c>
    </row>
    <row r="940" spans="1:49" ht="15" customHeight="1">
      <c r="A940" s="232"/>
      <c r="B940" s="14"/>
      <c r="C940" s="229" t="s">
        <v>5129</v>
      </c>
      <c r="D940" s="469" t="str">
        <f>IF(CNGE_2025_M1_Secc12_Sub1!D112="","",CNGE_2025_M1_Secc12_Sub1!D112)</f>
        <v/>
      </c>
      <c r="E940" s="326"/>
      <c r="F940" s="326"/>
      <c r="G940" s="326"/>
      <c r="H940" s="326"/>
      <c r="I940" s="326"/>
      <c r="J940" s="326"/>
      <c r="K940" s="326"/>
      <c r="L940" s="326"/>
      <c r="M940" s="326"/>
      <c r="N940" s="326"/>
      <c r="O940" s="326"/>
      <c r="P940" s="326"/>
      <c r="Q940" s="326"/>
      <c r="R940" s="326"/>
      <c r="S940" s="327"/>
      <c r="T940" s="6"/>
      <c r="U940" s="6"/>
      <c r="V940" s="6"/>
      <c r="W940" s="6"/>
      <c r="X940" s="6"/>
      <c r="Y940" s="6"/>
      <c r="Z940" s="6"/>
      <c r="AA940" s="6"/>
      <c r="AB940" s="6"/>
      <c r="AC940" s="6"/>
      <c r="AD940" s="6"/>
      <c r="AG940">
        <f t="shared" si="127"/>
        <v>0</v>
      </c>
      <c r="AH940">
        <f t="shared" si="128"/>
        <v>0</v>
      </c>
      <c r="AI940">
        <f t="shared" si="129"/>
        <v>0</v>
      </c>
      <c r="AJ940">
        <f t="shared" si="130"/>
        <v>0</v>
      </c>
      <c r="AK940" s="228">
        <f t="shared" si="131"/>
        <v>0</v>
      </c>
      <c r="AL940" s="2">
        <f t="shared" si="132"/>
        <v>0</v>
      </c>
      <c r="AM940" s="3" t="str">
        <f>IF(AL940=0,"",
IF(SUM($AL$858:AL940)=1,AN940,
IF($AL$978&gt;SUM($AL$858:AL940),_xlfn.CONCAT(", ",AN940),
IF($AL$978=SUM($AL$858:AL940),_xlfn.CONCAT(" y ",AN940)))))</f>
        <v/>
      </c>
      <c r="AN940" s="214">
        <v>83</v>
      </c>
      <c r="AO940">
        <f t="shared" si="133"/>
        <v>0</v>
      </c>
      <c r="AP940">
        <f t="shared" si="134"/>
        <v>0</v>
      </c>
      <c r="AQ940">
        <f t="shared" si="135"/>
        <v>0</v>
      </c>
      <c r="AR940">
        <f t="shared" si="136"/>
        <v>0</v>
      </c>
      <c r="AS940">
        <f t="shared" si="137"/>
        <v>0</v>
      </c>
      <c r="AT940">
        <f t="shared" si="138"/>
        <v>0</v>
      </c>
      <c r="AU940">
        <f t="shared" si="139"/>
        <v>0</v>
      </c>
      <c r="AV940">
        <f t="shared" si="140"/>
        <v>0</v>
      </c>
      <c r="AW940">
        <f t="shared" si="141"/>
        <v>0</v>
      </c>
    </row>
    <row r="941" spans="1:49" ht="15" customHeight="1">
      <c r="A941" s="232"/>
      <c r="B941" s="14"/>
      <c r="C941" s="229" t="s">
        <v>5130</v>
      </c>
      <c r="D941" s="469" t="str">
        <f>IF(CNGE_2025_M1_Secc12_Sub1!D113="","",CNGE_2025_M1_Secc12_Sub1!D113)</f>
        <v/>
      </c>
      <c r="E941" s="326"/>
      <c r="F941" s="326"/>
      <c r="G941" s="326"/>
      <c r="H941" s="326"/>
      <c r="I941" s="326"/>
      <c r="J941" s="326"/>
      <c r="K941" s="326"/>
      <c r="L941" s="326"/>
      <c r="M941" s="326"/>
      <c r="N941" s="326"/>
      <c r="O941" s="326"/>
      <c r="P941" s="326"/>
      <c r="Q941" s="326"/>
      <c r="R941" s="326"/>
      <c r="S941" s="327"/>
      <c r="T941" s="6"/>
      <c r="U941" s="6"/>
      <c r="V941" s="6"/>
      <c r="W941" s="6"/>
      <c r="X941" s="6"/>
      <c r="Y941" s="6"/>
      <c r="Z941" s="6"/>
      <c r="AA941" s="6"/>
      <c r="AB941" s="6"/>
      <c r="AC941" s="6"/>
      <c r="AD941" s="6"/>
      <c r="AG941">
        <f t="shared" si="127"/>
        <v>0</v>
      </c>
      <c r="AH941">
        <f t="shared" si="128"/>
        <v>0</v>
      </c>
      <c r="AI941">
        <f t="shared" si="129"/>
        <v>0</v>
      </c>
      <c r="AJ941">
        <f t="shared" si="130"/>
        <v>0</v>
      </c>
      <c r="AK941" s="228">
        <f t="shared" si="131"/>
        <v>0</v>
      </c>
      <c r="AL941" s="2">
        <f t="shared" si="132"/>
        <v>0</v>
      </c>
      <c r="AM941" s="3" t="str">
        <f>IF(AL941=0,"",
IF(SUM($AL$858:AL941)=1,AN941,
IF($AL$978&gt;SUM($AL$858:AL941),_xlfn.CONCAT(", ",AN941),
IF($AL$978=SUM($AL$858:AL941),_xlfn.CONCAT(" y ",AN941)))))</f>
        <v/>
      </c>
      <c r="AN941" s="214">
        <v>84</v>
      </c>
      <c r="AO941">
        <f t="shared" si="133"/>
        <v>0</v>
      </c>
      <c r="AP941">
        <f t="shared" si="134"/>
        <v>0</v>
      </c>
      <c r="AQ941">
        <f t="shared" si="135"/>
        <v>0</v>
      </c>
      <c r="AR941">
        <f t="shared" si="136"/>
        <v>0</v>
      </c>
      <c r="AS941">
        <f t="shared" si="137"/>
        <v>0</v>
      </c>
      <c r="AT941">
        <f t="shared" si="138"/>
        <v>0</v>
      </c>
      <c r="AU941">
        <f t="shared" si="139"/>
        <v>0</v>
      </c>
      <c r="AV941">
        <f t="shared" si="140"/>
        <v>0</v>
      </c>
      <c r="AW941">
        <f t="shared" si="141"/>
        <v>0</v>
      </c>
    </row>
    <row r="942" spans="1:49" ht="15" customHeight="1">
      <c r="A942" s="232"/>
      <c r="B942" s="14"/>
      <c r="C942" s="229" t="s">
        <v>5131</v>
      </c>
      <c r="D942" s="469" t="str">
        <f>IF(CNGE_2025_M1_Secc12_Sub1!D114="","",CNGE_2025_M1_Secc12_Sub1!D114)</f>
        <v/>
      </c>
      <c r="E942" s="326"/>
      <c r="F942" s="326"/>
      <c r="G942" s="326"/>
      <c r="H942" s="326"/>
      <c r="I942" s="326"/>
      <c r="J942" s="326"/>
      <c r="K942" s="326"/>
      <c r="L942" s="326"/>
      <c r="M942" s="326"/>
      <c r="N942" s="326"/>
      <c r="O942" s="326"/>
      <c r="P942" s="326"/>
      <c r="Q942" s="326"/>
      <c r="R942" s="326"/>
      <c r="S942" s="327"/>
      <c r="T942" s="6"/>
      <c r="U942" s="6"/>
      <c r="V942" s="6"/>
      <c r="W942" s="6"/>
      <c r="X942" s="6"/>
      <c r="Y942" s="6"/>
      <c r="Z942" s="6"/>
      <c r="AA942" s="6"/>
      <c r="AB942" s="6"/>
      <c r="AC942" s="6"/>
      <c r="AD942" s="6"/>
      <c r="AG942">
        <f t="shared" si="127"/>
        <v>0</v>
      </c>
      <c r="AH942">
        <f t="shared" si="128"/>
        <v>0</v>
      </c>
      <c r="AI942">
        <f t="shared" si="129"/>
        <v>0</v>
      </c>
      <c r="AJ942">
        <f t="shared" si="130"/>
        <v>0</v>
      </c>
      <c r="AK942" s="228">
        <f t="shared" si="131"/>
        <v>0</v>
      </c>
      <c r="AL942" s="2">
        <f t="shared" si="132"/>
        <v>0</v>
      </c>
      <c r="AM942" s="3" t="str">
        <f>IF(AL942=0,"",
IF(SUM($AL$858:AL942)=1,AN942,
IF($AL$978&gt;SUM($AL$858:AL942),_xlfn.CONCAT(", ",AN942),
IF($AL$978=SUM($AL$858:AL942),_xlfn.CONCAT(" y ",AN942)))))</f>
        <v/>
      </c>
      <c r="AN942" s="214">
        <v>85</v>
      </c>
      <c r="AO942">
        <f t="shared" si="133"/>
        <v>0</v>
      </c>
      <c r="AP942">
        <f t="shared" si="134"/>
        <v>0</v>
      </c>
      <c r="AQ942">
        <f t="shared" si="135"/>
        <v>0</v>
      </c>
      <c r="AR942">
        <f t="shared" si="136"/>
        <v>0</v>
      </c>
      <c r="AS942">
        <f t="shared" si="137"/>
        <v>0</v>
      </c>
      <c r="AT942">
        <f t="shared" si="138"/>
        <v>0</v>
      </c>
      <c r="AU942">
        <f t="shared" si="139"/>
        <v>0</v>
      </c>
      <c r="AV942">
        <f t="shared" si="140"/>
        <v>0</v>
      </c>
      <c r="AW942">
        <f t="shared" si="141"/>
        <v>0</v>
      </c>
    </row>
    <row r="943" spans="1:49" ht="15" customHeight="1">
      <c r="A943" s="232"/>
      <c r="B943" s="14"/>
      <c r="C943" s="229" t="s">
        <v>5132</v>
      </c>
      <c r="D943" s="469" t="str">
        <f>IF(CNGE_2025_M1_Secc12_Sub1!D115="","",CNGE_2025_M1_Secc12_Sub1!D115)</f>
        <v/>
      </c>
      <c r="E943" s="326"/>
      <c r="F943" s="326"/>
      <c r="G943" s="326"/>
      <c r="H943" s="326"/>
      <c r="I943" s="326"/>
      <c r="J943" s="326"/>
      <c r="K943" s="326"/>
      <c r="L943" s="326"/>
      <c r="M943" s="326"/>
      <c r="N943" s="326"/>
      <c r="O943" s="326"/>
      <c r="P943" s="326"/>
      <c r="Q943" s="326"/>
      <c r="R943" s="326"/>
      <c r="S943" s="327"/>
      <c r="T943" s="6"/>
      <c r="U943" s="6"/>
      <c r="V943" s="6"/>
      <c r="W943" s="6"/>
      <c r="X943" s="6"/>
      <c r="Y943" s="6"/>
      <c r="Z943" s="6"/>
      <c r="AA943" s="6"/>
      <c r="AB943" s="6"/>
      <c r="AC943" s="6"/>
      <c r="AD943" s="6"/>
      <c r="AG943">
        <f t="shared" si="127"/>
        <v>0</v>
      </c>
      <c r="AH943">
        <f t="shared" si="128"/>
        <v>0</v>
      </c>
      <c r="AI943">
        <f t="shared" si="129"/>
        <v>0</v>
      </c>
      <c r="AJ943">
        <f t="shared" si="130"/>
        <v>0</v>
      </c>
      <c r="AK943" s="228">
        <f t="shared" si="131"/>
        <v>0</v>
      </c>
      <c r="AL943" s="2">
        <f t="shared" si="132"/>
        <v>0</v>
      </c>
      <c r="AM943" s="3" t="str">
        <f>IF(AL943=0,"",
IF(SUM($AL$858:AL943)=1,AN943,
IF($AL$978&gt;SUM($AL$858:AL943),_xlfn.CONCAT(", ",AN943),
IF($AL$978=SUM($AL$858:AL943),_xlfn.CONCAT(" y ",AN943)))))</f>
        <v/>
      </c>
      <c r="AN943" s="214">
        <v>86</v>
      </c>
      <c r="AO943">
        <f t="shared" si="133"/>
        <v>0</v>
      </c>
      <c r="AP943">
        <f t="shared" si="134"/>
        <v>0</v>
      </c>
      <c r="AQ943">
        <f t="shared" si="135"/>
        <v>0</v>
      </c>
      <c r="AR943">
        <f t="shared" si="136"/>
        <v>0</v>
      </c>
      <c r="AS943">
        <f t="shared" si="137"/>
        <v>0</v>
      </c>
      <c r="AT943">
        <f t="shared" si="138"/>
        <v>0</v>
      </c>
      <c r="AU943">
        <f t="shared" si="139"/>
        <v>0</v>
      </c>
      <c r="AV943">
        <f t="shared" si="140"/>
        <v>0</v>
      </c>
      <c r="AW943">
        <f t="shared" si="141"/>
        <v>0</v>
      </c>
    </row>
    <row r="944" spans="1:49" ht="15" customHeight="1">
      <c r="A944" s="232"/>
      <c r="B944" s="14"/>
      <c r="C944" s="229" t="s">
        <v>5133</v>
      </c>
      <c r="D944" s="469" t="str">
        <f>IF(CNGE_2025_M1_Secc12_Sub1!D116="","",CNGE_2025_M1_Secc12_Sub1!D116)</f>
        <v/>
      </c>
      <c r="E944" s="326"/>
      <c r="F944" s="326"/>
      <c r="G944" s="326"/>
      <c r="H944" s="326"/>
      <c r="I944" s="326"/>
      <c r="J944" s="326"/>
      <c r="K944" s="326"/>
      <c r="L944" s="326"/>
      <c r="M944" s="326"/>
      <c r="N944" s="326"/>
      <c r="O944" s="326"/>
      <c r="P944" s="326"/>
      <c r="Q944" s="326"/>
      <c r="R944" s="326"/>
      <c r="S944" s="327"/>
      <c r="T944" s="6"/>
      <c r="U944" s="6"/>
      <c r="V944" s="6"/>
      <c r="W944" s="6"/>
      <c r="X944" s="6"/>
      <c r="Y944" s="6"/>
      <c r="Z944" s="6"/>
      <c r="AA944" s="6"/>
      <c r="AB944" s="6"/>
      <c r="AC944" s="6"/>
      <c r="AD944" s="6"/>
      <c r="AG944">
        <f t="shared" si="127"/>
        <v>0</v>
      </c>
      <c r="AH944">
        <f t="shared" si="128"/>
        <v>0</v>
      </c>
      <c r="AI944">
        <f t="shared" si="129"/>
        <v>0</v>
      </c>
      <c r="AJ944">
        <f t="shared" si="130"/>
        <v>0</v>
      </c>
      <c r="AK944" s="228">
        <f t="shared" si="131"/>
        <v>0</v>
      </c>
      <c r="AL944" s="2">
        <f t="shared" si="132"/>
        <v>0</v>
      </c>
      <c r="AM944" s="3" t="str">
        <f>IF(AL944=0,"",
IF(SUM($AL$858:AL944)=1,AN944,
IF($AL$978&gt;SUM($AL$858:AL944),_xlfn.CONCAT(", ",AN944),
IF($AL$978=SUM($AL$858:AL944),_xlfn.CONCAT(" y ",AN944)))))</f>
        <v/>
      </c>
      <c r="AN944" s="214">
        <v>87</v>
      </c>
      <c r="AO944">
        <f t="shared" si="133"/>
        <v>0</v>
      </c>
      <c r="AP944">
        <f t="shared" si="134"/>
        <v>0</v>
      </c>
      <c r="AQ944">
        <f t="shared" si="135"/>
        <v>0</v>
      </c>
      <c r="AR944">
        <f t="shared" si="136"/>
        <v>0</v>
      </c>
      <c r="AS944">
        <f t="shared" si="137"/>
        <v>0</v>
      </c>
      <c r="AT944">
        <f t="shared" si="138"/>
        <v>0</v>
      </c>
      <c r="AU944">
        <f t="shared" si="139"/>
        <v>0</v>
      </c>
      <c r="AV944">
        <f t="shared" si="140"/>
        <v>0</v>
      </c>
      <c r="AW944">
        <f t="shared" si="141"/>
        <v>0</v>
      </c>
    </row>
    <row r="945" spans="1:49" ht="15" customHeight="1">
      <c r="A945" s="232"/>
      <c r="B945" s="14"/>
      <c r="C945" s="229" t="s">
        <v>5134</v>
      </c>
      <c r="D945" s="469" t="str">
        <f>IF(CNGE_2025_M1_Secc12_Sub1!D117="","",CNGE_2025_M1_Secc12_Sub1!D117)</f>
        <v/>
      </c>
      <c r="E945" s="326"/>
      <c r="F945" s="326"/>
      <c r="G945" s="326"/>
      <c r="H945" s="326"/>
      <c r="I945" s="326"/>
      <c r="J945" s="326"/>
      <c r="K945" s="326"/>
      <c r="L945" s="326"/>
      <c r="M945" s="326"/>
      <c r="N945" s="326"/>
      <c r="O945" s="326"/>
      <c r="P945" s="326"/>
      <c r="Q945" s="326"/>
      <c r="R945" s="326"/>
      <c r="S945" s="327"/>
      <c r="T945" s="6"/>
      <c r="U945" s="6"/>
      <c r="V945" s="6"/>
      <c r="W945" s="6"/>
      <c r="X945" s="6"/>
      <c r="Y945" s="6"/>
      <c r="Z945" s="6"/>
      <c r="AA945" s="6"/>
      <c r="AB945" s="6"/>
      <c r="AC945" s="6"/>
      <c r="AD945" s="6"/>
      <c r="AG945">
        <f t="shared" si="127"/>
        <v>0</v>
      </c>
      <c r="AH945">
        <f t="shared" si="128"/>
        <v>0</v>
      </c>
      <c r="AI945">
        <f t="shared" si="129"/>
        <v>0</v>
      </c>
      <c r="AJ945">
        <f t="shared" si="130"/>
        <v>0</v>
      </c>
      <c r="AK945" s="228">
        <f t="shared" si="131"/>
        <v>0</v>
      </c>
      <c r="AL945" s="2">
        <f t="shared" si="132"/>
        <v>0</v>
      </c>
      <c r="AM945" s="3" t="str">
        <f>IF(AL945=0,"",
IF(SUM($AL$858:AL945)=1,AN945,
IF($AL$978&gt;SUM($AL$858:AL945),_xlfn.CONCAT(", ",AN945),
IF($AL$978=SUM($AL$858:AL945),_xlfn.CONCAT(" y ",AN945)))))</f>
        <v/>
      </c>
      <c r="AN945" s="214">
        <v>88</v>
      </c>
      <c r="AO945">
        <f t="shared" si="133"/>
        <v>0</v>
      </c>
      <c r="AP945">
        <f t="shared" si="134"/>
        <v>0</v>
      </c>
      <c r="AQ945">
        <f t="shared" si="135"/>
        <v>0</v>
      </c>
      <c r="AR945">
        <f t="shared" si="136"/>
        <v>0</v>
      </c>
      <c r="AS945">
        <f t="shared" si="137"/>
        <v>0</v>
      </c>
      <c r="AT945">
        <f t="shared" si="138"/>
        <v>0</v>
      </c>
      <c r="AU945">
        <f t="shared" si="139"/>
        <v>0</v>
      </c>
      <c r="AV945">
        <f t="shared" si="140"/>
        <v>0</v>
      </c>
      <c r="AW945">
        <f t="shared" si="141"/>
        <v>0</v>
      </c>
    </row>
    <row r="946" spans="1:49" ht="15" customHeight="1">
      <c r="A946" s="232"/>
      <c r="B946" s="14"/>
      <c r="C946" s="229" t="s">
        <v>5135</v>
      </c>
      <c r="D946" s="469" t="str">
        <f>IF(CNGE_2025_M1_Secc12_Sub1!D118="","",CNGE_2025_M1_Secc12_Sub1!D118)</f>
        <v/>
      </c>
      <c r="E946" s="326"/>
      <c r="F946" s="326"/>
      <c r="G946" s="326"/>
      <c r="H946" s="326"/>
      <c r="I946" s="326"/>
      <c r="J946" s="326"/>
      <c r="K946" s="326"/>
      <c r="L946" s="326"/>
      <c r="M946" s="326"/>
      <c r="N946" s="326"/>
      <c r="O946" s="326"/>
      <c r="P946" s="326"/>
      <c r="Q946" s="326"/>
      <c r="R946" s="326"/>
      <c r="S946" s="327"/>
      <c r="T946" s="6"/>
      <c r="U946" s="6"/>
      <c r="V946" s="6"/>
      <c r="W946" s="6"/>
      <c r="X946" s="6"/>
      <c r="Y946" s="6"/>
      <c r="Z946" s="6"/>
      <c r="AA946" s="6"/>
      <c r="AB946" s="6"/>
      <c r="AC946" s="6"/>
      <c r="AD946" s="6"/>
      <c r="AG946">
        <f t="shared" si="127"/>
        <v>0</v>
      </c>
      <c r="AH946">
        <f t="shared" si="128"/>
        <v>0</v>
      </c>
      <c r="AI946">
        <f t="shared" si="129"/>
        <v>0</v>
      </c>
      <c r="AJ946">
        <f t="shared" si="130"/>
        <v>0</v>
      </c>
      <c r="AK946" s="228">
        <f t="shared" si="131"/>
        <v>0</v>
      </c>
      <c r="AL946" s="2">
        <f t="shared" si="132"/>
        <v>0</v>
      </c>
      <c r="AM946" s="3" t="str">
        <f>IF(AL946=0,"",
IF(SUM($AL$858:AL946)=1,AN946,
IF($AL$978&gt;SUM($AL$858:AL946),_xlfn.CONCAT(", ",AN946),
IF($AL$978=SUM($AL$858:AL946),_xlfn.CONCAT(" y ",AN946)))))</f>
        <v/>
      </c>
      <c r="AN946" s="214">
        <v>89</v>
      </c>
      <c r="AO946">
        <f t="shared" si="133"/>
        <v>0</v>
      </c>
      <c r="AP946">
        <f t="shared" si="134"/>
        <v>0</v>
      </c>
      <c r="AQ946">
        <f t="shared" si="135"/>
        <v>0</v>
      </c>
      <c r="AR946">
        <f t="shared" si="136"/>
        <v>0</v>
      </c>
      <c r="AS946">
        <f t="shared" si="137"/>
        <v>0</v>
      </c>
      <c r="AT946">
        <f t="shared" si="138"/>
        <v>0</v>
      </c>
      <c r="AU946">
        <f t="shared" si="139"/>
        <v>0</v>
      </c>
      <c r="AV946">
        <f t="shared" si="140"/>
        <v>0</v>
      </c>
      <c r="AW946">
        <f t="shared" si="141"/>
        <v>0</v>
      </c>
    </row>
    <row r="947" spans="1:49" ht="15" customHeight="1">
      <c r="A947" s="232"/>
      <c r="B947" s="14"/>
      <c r="C947" s="229" t="s">
        <v>5136</v>
      </c>
      <c r="D947" s="469" t="str">
        <f>IF(CNGE_2025_M1_Secc12_Sub1!D119="","",CNGE_2025_M1_Secc12_Sub1!D119)</f>
        <v/>
      </c>
      <c r="E947" s="326"/>
      <c r="F947" s="326"/>
      <c r="G947" s="326"/>
      <c r="H947" s="326"/>
      <c r="I947" s="326"/>
      <c r="J947" s="326"/>
      <c r="K947" s="326"/>
      <c r="L947" s="326"/>
      <c r="M947" s="326"/>
      <c r="N947" s="326"/>
      <c r="O947" s="326"/>
      <c r="P947" s="326"/>
      <c r="Q947" s="326"/>
      <c r="R947" s="326"/>
      <c r="S947" s="327"/>
      <c r="T947" s="6"/>
      <c r="U947" s="6"/>
      <c r="V947" s="6"/>
      <c r="W947" s="6"/>
      <c r="X947" s="6"/>
      <c r="Y947" s="6"/>
      <c r="Z947" s="6"/>
      <c r="AA947" s="6"/>
      <c r="AB947" s="6"/>
      <c r="AC947" s="6"/>
      <c r="AD947" s="6"/>
      <c r="AG947">
        <f t="shared" si="127"/>
        <v>0</v>
      </c>
      <c r="AH947">
        <f t="shared" si="128"/>
        <v>0</v>
      </c>
      <c r="AI947">
        <f t="shared" si="129"/>
        <v>0</v>
      </c>
      <c r="AJ947">
        <f t="shared" si="130"/>
        <v>0</v>
      </c>
      <c r="AK947" s="228">
        <f t="shared" si="131"/>
        <v>0</v>
      </c>
      <c r="AL947" s="2">
        <f t="shared" si="132"/>
        <v>0</v>
      </c>
      <c r="AM947" s="3" t="str">
        <f>IF(AL947=0,"",
IF(SUM($AL$858:AL947)=1,AN947,
IF($AL$978&gt;SUM($AL$858:AL947),_xlfn.CONCAT(", ",AN947),
IF($AL$978=SUM($AL$858:AL947),_xlfn.CONCAT(" y ",AN947)))))</f>
        <v/>
      </c>
      <c r="AN947" s="214">
        <v>90</v>
      </c>
      <c r="AO947">
        <f t="shared" si="133"/>
        <v>0</v>
      </c>
      <c r="AP947">
        <f t="shared" si="134"/>
        <v>0</v>
      </c>
      <c r="AQ947">
        <f t="shared" si="135"/>
        <v>0</v>
      </c>
      <c r="AR947">
        <f t="shared" si="136"/>
        <v>0</v>
      </c>
      <c r="AS947">
        <f t="shared" si="137"/>
        <v>0</v>
      </c>
      <c r="AT947">
        <f t="shared" si="138"/>
        <v>0</v>
      </c>
      <c r="AU947">
        <f t="shared" si="139"/>
        <v>0</v>
      </c>
      <c r="AV947">
        <f t="shared" si="140"/>
        <v>0</v>
      </c>
      <c r="AW947">
        <f t="shared" si="141"/>
        <v>0</v>
      </c>
    </row>
    <row r="948" spans="1:49" ht="15" customHeight="1">
      <c r="A948" s="232"/>
      <c r="B948" s="14"/>
      <c r="C948" s="229" t="s">
        <v>5137</v>
      </c>
      <c r="D948" s="469" t="str">
        <f>IF(CNGE_2025_M1_Secc12_Sub1!D120="","",CNGE_2025_M1_Secc12_Sub1!D120)</f>
        <v/>
      </c>
      <c r="E948" s="326"/>
      <c r="F948" s="326"/>
      <c r="G948" s="326"/>
      <c r="H948" s="326"/>
      <c r="I948" s="326"/>
      <c r="J948" s="326"/>
      <c r="K948" s="326"/>
      <c r="L948" s="326"/>
      <c r="M948" s="326"/>
      <c r="N948" s="326"/>
      <c r="O948" s="326"/>
      <c r="P948" s="326"/>
      <c r="Q948" s="326"/>
      <c r="R948" s="326"/>
      <c r="S948" s="327"/>
      <c r="T948" s="6"/>
      <c r="U948" s="6"/>
      <c r="V948" s="6"/>
      <c r="W948" s="6"/>
      <c r="X948" s="6"/>
      <c r="Y948" s="6"/>
      <c r="Z948" s="6"/>
      <c r="AA948" s="6"/>
      <c r="AB948" s="6"/>
      <c r="AC948" s="6"/>
      <c r="AD948" s="6"/>
      <c r="AG948">
        <f t="shared" si="127"/>
        <v>0</v>
      </c>
      <c r="AH948">
        <f t="shared" si="128"/>
        <v>0</v>
      </c>
      <c r="AI948">
        <f t="shared" si="129"/>
        <v>0</v>
      </c>
      <c r="AJ948">
        <f t="shared" si="130"/>
        <v>0</v>
      </c>
      <c r="AK948" s="228">
        <f t="shared" si="131"/>
        <v>0</v>
      </c>
      <c r="AL948" s="2">
        <f t="shared" si="132"/>
        <v>0</v>
      </c>
      <c r="AM948" s="3" t="str">
        <f>IF(AL948=0,"",
IF(SUM($AL$858:AL948)=1,AN948,
IF($AL$978&gt;SUM($AL$858:AL948),_xlfn.CONCAT(", ",AN948),
IF($AL$978=SUM($AL$858:AL948),_xlfn.CONCAT(" y ",AN948)))))</f>
        <v/>
      </c>
      <c r="AN948" s="214">
        <v>91</v>
      </c>
      <c r="AO948">
        <f t="shared" si="133"/>
        <v>0</v>
      </c>
      <c r="AP948">
        <f t="shared" si="134"/>
        <v>0</v>
      </c>
      <c r="AQ948">
        <f t="shared" si="135"/>
        <v>0</v>
      </c>
      <c r="AR948">
        <f t="shared" si="136"/>
        <v>0</v>
      </c>
      <c r="AS948">
        <f t="shared" si="137"/>
        <v>0</v>
      </c>
      <c r="AT948">
        <f t="shared" si="138"/>
        <v>0</v>
      </c>
      <c r="AU948">
        <f t="shared" si="139"/>
        <v>0</v>
      </c>
      <c r="AV948">
        <f t="shared" si="140"/>
        <v>0</v>
      </c>
      <c r="AW948">
        <f t="shared" si="141"/>
        <v>0</v>
      </c>
    </row>
    <row r="949" spans="1:49" ht="15" customHeight="1">
      <c r="A949" s="232"/>
      <c r="B949" s="14"/>
      <c r="C949" s="229" t="s">
        <v>5138</v>
      </c>
      <c r="D949" s="469" t="str">
        <f>IF(CNGE_2025_M1_Secc12_Sub1!D121="","",CNGE_2025_M1_Secc12_Sub1!D121)</f>
        <v/>
      </c>
      <c r="E949" s="326"/>
      <c r="F949" s="326"/>
      <c r="G949" s="326"/>
      <c r="H949" s="326"/>
      <c r="I949" s="326"/>
      <c r="J949" s="326"/>
      <c r="K949" s="326"/>
      <c r="L949" s="326"/>
      <c r="M949" s="326"/>
      <c r="N949" s="326"/>
      <c r="O949" s="326"/>
      <c r="P949" s="326"/>
      <c r="Q949" s="326"/>
      <c r="R949" s="326"/>
      <c r="S949" s="327"/>
      <c r="T949" s="6"/>
      <c r="U949" s="6"/>
      <c r="V949" s="6"/>
      <c r="W949" s="6"/>
      <c r="X949" s="6"/>
      <c r="Y949" s="6"/>
      <c r="Z949" s="6"/>
      <c r="AA949" s="6"/>
      <c r="AB949" s="6"/>
      <c r="AC949" s="6"/>
      <c r="AD949" s="6"/>
      <c r="AG949">
        <f t="shared" si="127"/>
        <v>0</v>
      </c>
      <c r="AH949">
        <f t="shared" si="128"/>
        <v>0</v>
      </c>
      <c r="AI949">
        <f t="shared" si="129"/>
        <v>0</v>
      </c>
      <c r="AJ949">
        <f t="shared" si="130"/>
        <v>0</v>
      </c>
      <c r="AK949" s="228">
        <f t="shared" si="131"/>
        <v>0</v>
      </c>
      <c r="AL949" s="2">
        <f t="shared" si="132"/>
        <v>0</v>
      </c>
      <c r="AM949" s="3" t="str">
        <f>IF(AL949=0,"",
IF(SUM($AL$858:AL949)=1,AN949,
IF($AL$978&gt;SUM($AL$858:AL949),_xlfn.CONCAT(", ",AN949),
IF($AL$978=SUM($AL$858:AL949),_xlfn.CONCAT(" y ",AN949)))))</f>
        <v/>
      </c>
      <c r="AN949" s="214">
        <v>92</v>
      </c>
      <c r="AO949">
        <f t="shared" si="133"/>
        <v>0</v>
      </c>
      <c r="AP949">
        <f t="shared" si="134"/>
        <v>0</v>
      </c>
      <c r="AQ949">
        <f t="shared" si="135"/>
        <v>0</v>
      </c>
      <c r="AR949">
        <f t="shared" si="136"/>
        <v>0</v>
      </c>
      <c r="AS949">
        <f t="shared" si="137"/>
        <v>0</v>
      </c>
      <c r="AT949">
        <f t="shared" si="138"/>
        <v>0</v>
      </c>
      <c r="AU949">
        <f t="shared" si="139"/>
        <v>0</v>
      </c>
      <c r="AV949">
        <f t="shared" si="140"/>
        <v>0</v>
      </c>
      <c r="AW949">
        <f t="shared" si="141"/>
        <v>0</v>
      </c>
    </row>
    <row r="950" spans="1:49" ht="15" customHeight="1">
      <c r="A950" s="232"/>
      <c r="B950" s="14"/>
      <c r="C950" s="229" t="s">
        <v>5139</v>
      </c>
      <c r="D950" s="469" t="str">
        <f>IF(CNGE_2025_M1_Secc12_Sub1!D122="","",CNGE_2025_M1_Secc12_Sub1!D122)</f>
        <v/>
      </c>
      <c r="E950" s="326"/>
      <c r="F950" s="326"/>
      <c r="G950" s="326"/>
      <c r="H950" s="326"/>
      <c r="I950" s="326"/>
      <c r="J950" s="326"/>
      <c r="K950" s="326"/>
      <c r="L950" s="326"/>
      <c r="M950" s="326"/>
      <c r="N950" s="326"/>
      <c r="O950" s="326"/>
      <c r="P950" s="326"/>
      <c r="Q950" s="326"/>
      <c r="R950" s="326"/>
      <c r="S950" s="327"/>
      <c r="T950" s="6"/>
      <c r="U950" s="6"/>
      <c r="V950" s="6"/>
      <c r="W950" s="6"/>
      <c r="X950" s="6"/>
      <c r="Y950" s="6"/>
      <c r="Z950" s="6"/>
      <c r="AA950" s="6"/>
      <c r="AB950" s="6"/>
      <c r="AC950" s="6"/>
      <c r="AD950" s="6"/>
      <c r="AG950">
        <f t="shared" si="127"/>
        <v>0</v>
      </c>
      <c r="AH950">
        <f t="shared" si="128"/>
        <v>0</v>
      </c>
      <c r="AI950">
        <f t="shared" si="129"/>
        <v>0</v>
      </c>
      <c r="AJ950">
        <f t="shared" si="130"/>
        <v>0</v>
      </c>
      <c r="AK950" s="228">
        <f t="shared" si="131"/>
        <v>0</v>
      </c>
      <c r="AL950" s="2">
        <f t="shared" si="132"/>
        <v>0</v>
      </c>
      <c r="AM950" s="3" t="str">
        <f>IF(AL950=0,"",
IF(SUM($AL$858:AL950)=1,AN950,
IF($AL$978&gt;SUM($AL$858:AL950),_xlfn.CONCAT(", ",AN950),
IF($AL$978=SUM($AL$858:AL950),_xlfn.CONCAT(" y ",AN950)))))</f>
        <v/>
      </c>
      <c r="AN950" s="214">
        <v>93</v>
      </c>
      <c r="AO950">
        <f t="shared" si="133"/>
        <v>0</v>
      </c>
      <c r="AP950">
        <f t="shared" si="134"/>
        <v>0</v>
      </c>
      <c r="AQ950">
        <f t="shared" si="135"/>
        <v>0</v>
      </c>
      <c r="AR950">
        <f t="shared" si="136"/>
        <v>0</v>
      </c>
      <c r="AS950">
        <f t="shared" si="137"/>
        <v>0</v>
      </c>
      <c r="AT950">
        <f t="shared" si="138"/>
        <v>0</v>
      </c>
      <c r="AU950">
        <f t="shared" si="139"/>
        <v>0</v>
      </c>
      <c r="AV950">
        <f t="shared" si="140"/>
        <v>0</v>
      </c>
      <c r="AW950">
        <f t="shared" si="141"/>
        <v>0</v>
      </c>
    </row>
    <row r="951" spans="1:49" ht="15" customHeight="1">
      <c r="A951" s="232"/>
      <c r="B951" s="14"/>
      <c r="C951" s="229" t="s">
        <v>5140</v>
      </c>
      <c r="D951" s="469" t="str">
        <f>IF(CNGE_2025_M1_Secc12_Sub1!D123="","",CNGE_2025_M1_Secc12_Sub1!D123)</f>
        <v/>
      </c>
      <c r="E951" s="326"/>
      <c r="F951" s="326"/>
      <c r="G951" s="326"/>
      <c r="H951" s="326"/>
      <c r="I951" s="326"/>
      <c r="J951" s="326"/>
      <c r="K951" s="326"/>
      <c r="L951" s="326"/>
      <c r="M951" s="326"/>
      <c r="N951" s="326"/>
      <c r="O951" s="326"/>
      <c r="P951" s="326"/>
      <c r="Q951" s="326"/>
      <c r="R951" s="326"/>
      <c r="S951" s="327"/>
      <c r="T951" s="6"/>
      <c r="U951" s="6"/>
      <c r="V951" s="6"/>
      <c r="W951" s="6"/>
      <c r="X951" s="6"/>
      <c r="Y951" s="6"/>
      <c r="Z951" s="6"/>
      <c r="AA951" s="6"/>
      <c r="AB951" s="6"/>
      <c r="AC951" s="6"/>
      <c r="AD951" s="6"/>
      <c r="AG951">
        <f t="shared" si="127"/>
        <v>0</v>
      </c>
      <c r="AH951">
        <f t="shared" si="128"/>
        <v>0</v>
      </c>
      <c r="AI951">
        <f t="shared" si="129"/>
        <v>0</v>
      </c>
      <c r="AJ951">
        <f t="shared" si="130"/>
        <v>0</v>
      </c>
      <c r="AK951" s="228">
        <f t="shared" si="131"/>
        <v>0</v>
      </c>
      <c r="AL951" s="2">
        <f t="shared" si="132"/>
        <v>0</v>
      </c>
      <c r="AM951" s="3" t="str">
        <f>IF(AL951=0,"",
IF(SUM($AL$858:AL951)=1,AN951,
IF($AL$978&gt;SUM($AL$858:AL951),_xlfn.CONCAT(", ",AN951),
IF($AL$978=SUM($AL$858:AL951),_xlfn.CONCAT(" y ",AN951)))))</f>
        <v/>
      </c>
      <c r="AN951" s="214">
        <v>94</v>
      </c>
      <c r="AO951">
        <f t="shared" si="133"/>
        <v>0</v>
      </c>
      <c r="AP951">
        <f t="shared" si="134"/>
        <v>0</v>
      </c>
      <c r="AQ951">
        <f t="shared" si="135"/>
        <v>0</v>
      </c>
      <c r="AR951">
        <f t="shared" si="136"/>
        <v>0</v>
      </c>
      <c r="AS951">
        <f t="shared" si="137"/>
        <v>0</v>
      </c>
      <c r="AT951">
        <f t="shared" si="138"/>
        <v>0</v>
      </c>
      <c r="AU951">
        <f t="shared" si="139"/>
        <v>0</v>
      </c>
      <c r="AV951">
        <f t="shared" si="140"/>
        <v>0</v>
      </c>
      <c r="AW951">
        <f t="shared" si="141"/>
        <v>0</v>
      </c>
    </row>
    <row r="952" spans="1:49" ht="15" customHeight="1">
      <c r="A952" s="232"/>
      <c r="B952" s="14"/>
      <c r="C952" s="229" t="s">
        <v>5141</v>
      </c>
      <c r="D952" s="469" t="str">
        <f>IF(CNGE_2025_M1_Secc12_Sub1!D124="","",CNGE_2025_M1_Secc12_Sub1!D124)</f>
        <v/>
      </c>
      <c r="E952" s="326"/>
      <c r="F952" s="326"/>
      <c r="G952" s="326"/>
      <c r="H952" s="326"/>
      <c r="I952" s="326"/>
      <c r="J952" s="326"/>
      <c r="K952" s="326"/>
      <c r="L952" s="326"/>
      <c r="M952" s="326"/>
      <c r="N952" s="326"/>
      <c r="O952" s="326"/>
      <c r="P952" s="326"/>
      <c r="Q952" s="326"/>
      <c r="R952" s="326"/>
      <c r="S952" s="327"/>
      <c r="T952" s="6"/>
      <c r="U952" s="6"/>
      <c r="V952" s="6"/>
      <c r="W952" s="6"/>
      <c r="X952" s="6"/>
      <c r="Y952" s="6"/>
      <c r="Z952" s="6"/>
      <c r="AA952" s="6"/>
      <c r="AB952" s="6"/>
      <c r="AC952" s="6"/>
      <c r="AD952" s="6"/>
      <c r="AG952">
        <f t="shared" si="127"/>
        <v>0</v>
      </c>
      <c r="AH952">
        <f t="shared" si="128"/>
        <v>0</v>
      </c>
      <c r="AI952">
        <f t="shared" si="129"/>
        <v>0</v>
      </c>
      <c r="AJ952">
        <f t="shared" si="130"/>
        <v>0</v>
      </c>
      <c r="AK952" s="228">
        <f t="shared" si="131"/>
        <v>0</v>
      </c>
      <c r="AL952" s="2">
        <f t="shared" si="132"/>
        <v>0</v>
      </c>
      <c r="AM952" s="3" t="str">
        <f>IF(AL952=0,"",
IF(SUM($AL$858:AL952)=1,AN952,
IF($AL$978&gt;SUM($AL$858:AL952),_xlfn.CONCAT(", ",AN952),
IF($AL$978=SUM($AL$858:AL952),_xlfn.CONCAT(" y ",AN952)))))</f>
        <v/>
      </c>
      <c r="AN952" s="214">
        <v>95</v>
      </c>
      <c r="AO952">
        <f t="shared" si="133"/>
        <v>0</v>
      </c>
      <c r="AP952">
        <f t="shared" si="134"/>
        <v>0</v>
      </c>
      <c r="AQ952">
        <f t="shared" si="135"/>
        <v>0</v>
      </c>
      <c r="AR952">
        <f t="shared" si="136"/>
        <v>0</v>
      </c>
      <c r="AS952">
        <f t="shared" si="137"/>
        <v>0</v>
      </c>
      <c r="AT952">
        <f t="shared" si="138"/>
        <v>0</v>
      </c>
      <c r="AU952">
        <f t="shared" si="139"/>
        <v>0</v>
      </c>
      <c r="AV952">
        <f t="shared" si="140"/>
        <v>0</v>
      </c>
      <c r="AW952">
        <f t="shared" si="141"/>
        <v>0</v>
      </c>
    </row>
    <row r="953" spans="1:49" ht="15" customHeight="1">
      <c r="A953" s="232"/>
      <c r="B953" s="14"/>
      <c r="C953" s="229" t="s">
        <v>5142</v>
      </c>
      <c r="D953" s="469" t="str">
        <f>IF(CNGE_2025_M1_Secc12_Sub1!D125="","",CNGE_2025_M1_Secc12_Sub1!D125)</f>
        <v/>
      </c>
      <c r="E953" s="326"/>
      <c r="F953" s="326"/>
      <c r="G953" s="326"/>
      <c r="H953" s="326"/>
      <c r="I953" s="326"/>
      <c r="J953" s="326"/>
      <c r="K953" s="326"/>
      <c r="L953" s="326"/>
      <c r="M953" s="326"/>
      <c r="N953" s="326"/>
      <c r="O953" s="326"/>
      <c r="P953" s="326"/>
      <c r="Q953" s="326"/>
      <c r="R953" s="326"/>
      <c r="S953" s="327"/>
      <c r="T953" s="6"/>
      <c r="U953" s="6"/>
      <c r="V953" s="6"/>
      <c r="W953" s="6"/>
      <c r="X953" s="6"/>
      <c r="Y953" s="6"/>
      <c r="Z953" s="6"/>
      <c r="AA953" s="6"/>
      <c r="AB953" s="6"/>
      <c r="AC953" s="6"/>
      <c r="AD953" s="6"/>
      <c r="AG953">
        <f t="shared" si="127"/>
        <v>0</v>
      </c>
      <c r="AH953">
        <f t="shared" si="128"/>
        <v>0</v>
      </c>
      <c r="AI953">
        <f t="shared" si="129"/>
        <v>0</v>
      </c>
      <c r="AJ953">
        <f t="shared" si="130"/>
        <v>0</v>
      </c>
      <c r="AK953" s="228">
        <f t="shared" si="131"/>
        <v>0</v>
      </c>
      <c r="AL953" s="2">
        <f t="shared" si="132"/>
        <v>0</v>
      </c>
      <c r="AM953" s="3" t="str">
        <f>IF(AL953=0,"",
IF(SUM($AL$858:AL953)=1,AN953,
IF($AL$978&gt;SUM($AL$858:AL953),_xlfn.CONCAT(", ",AN953),
IF($AL$978=SUM($AL$858:AL953),_xlfn.CONCAT(" y ",AN953)))))</f>
        <v/>
      </c>
      <c r="AN953" s="214">
        <v>96</v>
      </c>
      <c r="AO953">
        <f t="shared" si="133"/>
        <v>0</v>
      </c>
      <c r="AP953">
        <f t="shared" si="134"/>
        <v>0</v>
      </c>
      <c r="AQ953">
        <f t="shared" si="135"/>
        <v>0</v>
      </c>
      <c r="AR953">
        <f t="shared" si="136"/>
        <v>0</v>
      </c>
      <c r="AS953">
        <f t="shared" si="137"/>
        <v>0</v>
      </c>
      <c r="AT953">
        <f t="shared" si="138"/>
        <v>0</v>
      </c>
      <c r="AU953">
        <f t="shared" si="139"/>
        <v>0</v>
      </c>
      <c r="AV953">
        <f t="shared" si="140"/>
        <v>0</v>
      </c>
      <c r="AW953">
        <f t="shared" si="141"/>
        <v>0</v>
      </c>
    </row>
    <row r="954" spans="1:49" ht="15" customHeight="1">
      <c r="A954" s="232"/>
      <c r="B954" s="14"/>
      <c r="C954" s="229" t="s">
        <v>5143</v>
      </c>
      <c r="D954" s="469" t="str">
        <f>IF(CNGE_2025_M1_Secc12_Sub1!D126="","",CNGE_2025_M1_Secc12_Sub1!D126)</f>
        <v/>
      </c>
      <c r="E954" s="326"/>
      <c r="F954" s="326"/>
      <c r="G954" s="326"/>
      <c r="H954" s="326"/>
      <c r="I954" s="326"/>
      <c r="J954" s="326"/>
      <c r="K954" s="326"/>
      <c r="L954" s="326"/>
      <c r="M954" s="326"/>
      <c r="N954" s="326"/>
      <c r="O954" s="326"/>
      <c r="P954" s="326"/>
      <c r="Q954" s="326"/>
      <c r="R954" s="326"/>
      <c r="S954" s="327"/>
      <c r="T954" s="6"/>
      <c r="U954" s="6"/>
      <c r="V954" s="6"/>
      <c r="W954" s="6"/>
      <c r="X954" s="6"/>
      <c r="Y954" s="6"/>
      <c r="Z954" s="6"/>
      <c r="AA954" s="6"/>
      <c r="AB954" s="6"/>
      <c r="AC954" s="6"/>
      <c r="AD954" s="6"/>
      <c r="AG954">
        <f t="shared" si="127"/>
        <v>0</v>
      </c>
      <c r="AH954">
        <f t="shared" si="128"/>
        <v>0</v>
      </c>
      <c r="AI954">
        <f t="shared" si="129"/>
        <v>0</v>
      </c>
      <c r="AJ954">
        <f t="shared" si="130"/>
        <v>0</v>
      </c>
      <c r="AK954" s="228">
        <f t="shared" si="131"/>
        <v>0</v>
      </c>
      <c r="AL954" s="2">
        <f t="shared" si="132"/>
        <v>0</v>
      </c>
      <c r="AM954" s="3" t="str">
        <f>IF(AL954=0,"",
IF(SUM($AL$858:AL954)=1,AN954,
IF($AL$978&gt;SUM($AL$858:AL954),_xlfn.CONCAT(", ",AN954),
IF($AL$978=SUM($AL$858:AL954),_xlfn.CONCAT(" y ",AN954)))))</f>
        <v/>
      </c>
      <c r="AN954" s="214">
        <v>97</v>
      </c>
      <c r="AO954">
        <f t="shared" si="133"/>
        <v>0</v>
      </c>
      <c r="AP954">
        <f t="shared" si="134"/>
        <v>0</v>
      </c>
      <c r="AQ954">
        <f t="shared" si="135"/>
        <v>0</v>
      </c>
      <c r="AR954">
        <f t="shared" si="136"/>
        <v>0</v>
      </c>
      <c r="AS954">
        <f t="shared" si="137"/>
        <v>0</v>
      </c>
      <c r="AT954">
        <f t="shared" si="138"/>
        <v>0</v>
      </c>
      <c r="AU954">
        <f t="shared" si="139"/>
        <v>0</v>
      </c>
      <c r="AV954">
        <f t="shared" si="140"/>
        <v>0</v>
      </c>
      <c r="AW954">
        <f t="shared" si="141"/>
        <v>0</v>
      </c>
    </row>
    <row r="955" spans="1:49" ht="15" customHeight="1">
      <c r="A955" s="232"/>
      <c r="B955" s="14"/>
      <c r="C955" s="229" t="s">
        <v>5144</v>
      </c>
      <c r="D955" s="469" t="str">
        <f>IF(CNGE_2025_M1_Secc12_Sub1!D127="","",CNGE_2025_M1_Secc12_Sub1!D127)</f>
        <v/>
      </c>
      <c r="E955" s="326"/>
      <c r="F955" s="326"/>
      <c r="G955" s="326"/>
      <c r="H955" s="326"/>
      <c r="I955" s="326"/>
      <c r="J955" s="326"/>
      <c r="K955" s="326"/>
      <c r="L955" s="326"/>
      <c r="M955" s="326"/>
      <c r="N955" s="326"/>
      <c r="O955" s="326"/>
      <c r="P955" s="326"/>
      <c r="Q955" s="326"/>
      <c r="R955" s="326"/>
      <c r="S955" s="327"/>
      <c r="T955" s="6"/>
      <c r="U955" s="6"/>
      <c r="V955" s="6"/>
      <c r="W955" s="6"/>
      <c r="X955" s="6"/>
      <c r="Y955" s="6"/>
      <c r="Z955" s="6"/>
      <c r="AA955" s="6"/>
      <c r="AB955" s="6"/>
      <c r="AC955" s="6"/>
      <c r="AD955" s="6"/>
      <c r="AG955">
        <f t="shared" si="127"/>
        <v>0</v>
      </c>
      <c r="AH955">
        <f t="shared" si="128"/>
        <v>0</v>
      </c>
      <c r="AI955">
        <f t="shared" si="129"/>
        <v>0</v>
      </c>
      <c r="AJ955">
        <f t="shared" si="130"/>
        <v>0</v>
      </c>
      <c r="AK955" s="228">
        <f t="shared" si="131"/>
        <v>0</v>
      </c>
      <c r="AL955" s="2">
        <f t="shared" si="132"/>
        <v>0</v>
      </c>
      <c r="AM955" s="3" t="str">
        <f>IF(AL955=0,"",
IF(SUM($AL$858:AL955)=1,AN955,
IF($AL$978&gt;SUM($AL$858:AL955),_xlfn.CONCAT(", ",AN955),
IF($AL$978=SUM($AL$858:AL955),_xlfn.CONCAT(" y ",AN955)))))</f>
        <v/>
      </c>
      <c r="AN955" s="214">
        <v>98</v>
      </c>
      <c r="AO955">
        <f t="shared" si="133"/>
        <v>0</v>
      </c>
      <c r="AP955">
        <f t="shared" si="134"/>
        <v>0</v>
      </c>
      <c r="AQ955">
        <f t="shared" si="135"/>
        <v>0</v>
      </c>
      <c r="AR955">
        <f t="shared" si="136"/>
        <v>0</v>
      </c>
      <c r="AS955">
        <f t="shared" si="137"/>
        <v>0</v>
      </c>
      <c r="AT955">
        <f t="shared" si="138"/>
        <v>0</v>
      </c>
      <c r="AU955">
        <f t="shared" si="139"/>
        <v>0</v>
      </c>
      <c r="AV955">
        <f t="shared" si="140"/>
        <v>0</v>
      </c>
      <c r="AW955">
        <f t="shared" si="141"/>
        <v>0</v>
      </c>
    </row>
    <row r="956" spans="1:49" ht="15" customHeight="1">
      <c r="A956" s="232"/>
      <c r="B956" s="14"/>
      <c r="C956" s="229" t="s">
        <v>5145</v>
      </c>
      <c r="D956" s="469" t="str">
        <f>IF(CNGE_2025_M1_Secc12_Sub1!D128="","",CNGE_2025_M1_Secc12_Sub1!D128)</f>
        <v/>
      </c>
      <c r="E956" s="326"/>
      <c r="F956" s="326"/>
      <c r="G956" s="326"/>
      <c r="H956" s="326"/>
      <c r="I956" s="326"/>
      <c r="J956" s="326"/>
      <c r="K956" s="326"/>
      <c r="L956" s="326"/>
      <c r="M956" s="326"/>
      <c r="N956" s="326"/>
      <c r="O956" s="326"/>
      <c r="P956" s="326"/>
      <c r="Q956" s="326"/>
      <c r="R956" s="326"/>
      <c r="S956" s="327"/>
      <c r="T956" s="6"/>
      <c r="U956" s="6"/>
      <c r="V956" s="6"/>
      <c r="W956" s="6"/>
      <c r="X956" s="6"/>
      <c r="Y956" s="6"/>
      <c r="Z956" s="6"/>
      <c r="AA956" s="6"/>
      <c r="AB956" s="6"/>
      <c r="AC956" s="6"/>
      <c r="AD956" s="6"/>
      <c r="AG956">
        <f t="shared" si="127"/>
        <v>0</v>
      </c>
      <c r="AH956">
        <f t="shared" si="128"/>
        <v>0</v>
      </c>
      <c r="AI956">
        <f t="shared" si="129"/>
        <v>0</v>
      </c>
      <c r="AJ956">
        <f t="shared" si="130"/>
        <v>0</v>
      </c>
      <c r="AK956" s="228">
        <f t="shared" si="131"/>
        <v>0</v>
      </c>
      <c r="AL956" s="2">
        <f t="shared" si="132"/>
        <v>0</v>
      </c>
      <c r="AM956" s="3" t="str">
        <f>IF(AL956=0,"",
IF(SUM($AL$858:AL956)=1,AN956,
IF($AL$978&gt;SUM($AL$858:AL956),_xlfn.CONCAT(", ",AN956),
IF($AL$978=SUM($AL$858:AL956),_xlfn.CONCAT(" y ",AN956)))))</f>
        <v/>
      </c>
      <c r="AN956" s="214">
        <v>99</v>
      </c>
      <c r="AO956">
        <f t="shared" si="133"/>
        <v>0</v>
      </c>
      <c r="AP956">
        <f t="shared" si="134"/>
        <v>0</v>
      </c>
      <c r="AQ956">
        <f t="shared" si="135"/>
        <v>0</v>
      </c>
      <c r="AR956">
        <f t="shared" si="136"/>
        <v>0</v>
      </c>
      <c r="AS956">
        <f t="shared" si="137"/>
        <v>0</v>
      </c>
      <c r="AT956">
        <f t="shared" si="138"/>
        <v>0</v>
      </c>
      <c r="AU956">
        <f t="shared" si="139"/>
        <v>0</v>
      </c>
      <c r="AV956">
        <f t="shared" si="140"/>
        <v>0</v>
      </c>
      <c r="AW956">
        <f t="shared" si="141"/>
        <v>0</v>
      </c>
    </row>
    <row r="957" spans="1:49" ht="15" customHeight="1">
      <c r="A957" s="232"/>
      <c r="B957" s="14"/>
      <c r="C957" s="213" t="s">
        <v>5146</v>
      </c>
      <c r="D957" s="469" t="str">
        <f>IF(CNGE_2025_M1_Secc12_Sub1!D129="","",CNGE_2025_M1_Secc12_Sub1!D129)</f>
        <v/>
      </c>
      <c r="E957" s="326"/>
      <c r="F957" s="326"/>
      <c r="G957" s="326"/>
      <c r="H957" s="326"/>
      <c r="I957" s="326"/>
      <c r="J957" s="326"/>
      <c r="K957" s="326"/>
      <c r="L957" s="326"/>
      <c r="M957" s="326"/>
      <c r="N957" s="326"/>
      <c r="O957" s="326"/>
      <c r="P957" s="326"/>
      <c r="Q957" s="326"/>
      <c r="R957" s="326"/>
      <c r="S957" s="327"/>
      <c r="T957" s="6"/>
      <c r="U957" s="6"/>
      <c r="V957" s="6"/>
      <c r="W957" s="6"/>
      <c r="X957" s="6"/>
      <c r="Y957" s="6"/>
      <c r="Z957" s="6"/>
      <c r="AA957" s="6"/>
      <c r="AB957" s="6"/>
      <c r="AC957" s="6"/>
      <c r="AD957" s="6"/>
      <c r="AG957">
        <f t="shared" si="127"/>
        <v>0</v>
      </c>
      <c r="AH957">
        <f t="shared" si="128"/>
        <v>0</v>
      </c>
      <c r="AI957">
        <f t="shared" si="129"/>
        <v>0</v>
      </c>
      <c r="AJ957">
        <f t="shared" si="130"/>
        <v>0</v>
      </c>
      <c r="AK957" s="228">
        <f t="shared" si="131"/>
        <v>0</v>
      </c>
      <c r="AL957" s="2">
        <f t="shared" si="132"/>
        <v>0</v>
      </c>
      <c r="AM957" s="3" t="str">
        <f>IF(AL957=0,"",
IF(SUM($AL$858:AL957)=1,AN957,
IF($AL$978&gt;SUM($AL$858:AL957),_xlfn.CONCAT(", ",AN957),
IF($AL$978=SUM($AL$858:AL957),_xlfn.CONCAT(" y ",AN957)))))</f>
        <v/>
      </c>
      <c r="AN957" s="214">
        <v>100</v>
      </c>
      <c r="AO957">
        <f t="shared" si="133"/>
        <v>0</v>
      </c>
      <c r="AP957">
        <f t="shared" si="134"/>
        <v>0</v>
      </c>
      <c r="AQ957">
        <f t="shared" si="135"/>
        <v>0</v>
      </c>
      <c r="AR957">
        <f t="shared" si="136"/>
        <v>0</v>
      </c>
      <c r="AS957">
        <f t="shared" si="137"/>
        <v>0</v>
      </c>
      <c r="AT957">
        <f t="shared" si="138"/>
        <v>0</v>
      </c>
      <c r="AU957">
        <f t="shared" si="139"/>
        <v>0</v>
      </c>
      <c r="AV957">
        <f t="shared" si="140"/>
        <v>0</v>
      </c>
      <c r="AW957">
        <f t="shared" si="141"/>
        <v>0</v>
      </c>
    </row>
    <row r="958" spans="1:49" ht="15" customHeight="1">
      <c r="A958" s="232"/>
      <c r="B958" s="14"/>
      <c r="C958" s="213" t="s">
        <v>5147</v>
      </c>
      <c r="D958" s="469" t="str">
        <f>IF(CNGE_2025_M1_Secc12_Sub1!D130="","",CNGE_2025_M1_Secc12_Sub1!D130)</f>
        <v/>
      </c>
      <c r="E958" s="326"/>
      <c r="F958" s="326"/>
      <c r="G958" s="326"/>
      <c r="H958" s="326"/>
      <c r="I958" s="326"/>
      <c r="J958" s="326"/>
      <c r="K958" s="326"/>
      <c r="L958" s="326"/>
      <c r="M958" s="326"/>
      <c r="N958" s="326"/>
      <c r="O958" s="326"/>
      <c r="P958" s="326"/>
      <c r="Q958" s="326"/>
      <c r="R958" s="326"/>
      <c r="S958" s="327"/>
      <c r="T958" s="6"/>
      <c r="U958" s="6"/>
      <c r="V958" s="6"/>
      <c r="W958" s="6"/>
      <c r="X958" s="6"/>
      <c r="Y958" s="6"/>
      <c r="Z958" s="6"/>
      <c r="AA958" s="6"/>
      <c r="AB958" s="6"/>
      <c r="AC958" s="6"/>
      <c r="AD958" s="6"/>
      <c r="AG958">
        <f t="shared" si="127"/>
        <v>0</v>
      </c>
      <c r="AH958">
        <f t="shared" si="128"/>
        <v>0</v>
      </c>
      <c r="AI958">
        <f t="shared" si="129"/>
        <v>0</v>
      </c>
      <c r="AJ958">
        <f t="shared" si="130"/>
        <v>0</v>
      </c>
      <c r="AK958" s="228">
        <f t="shared" si="131"/>
        <v>0</v>
      </c>
      <c r="AL958" s="2">
        <f t="shared" si="132"/>
        <v>0</v>
      </c>
      <c r="AM958" s="3" t="str">
        <f>IF(AL958=0,"",
IF(SUM($AL$858:AL958)=1,AN958,
IF($AL$978&gt;SUM($AL$858:AL958),_xlfn.CONCAT(", ",AN958),
IF($AL$978=SUM($AL$858:AL958),_xlfn.CONCAT(" y ",AN958)))))</f>
        <v/>
      </c>
      <c r="AN958" s="214">
        <v>101</v>
      </c>
      <c r="AO958">
        <f t="shared" si="133"/>
        <v>0</v>
      </c>
      <c r="AP958">
        <f t="shared" si="134"/>
        <v>0</v>
      </c>
      <c r="AQ958">
        <f t="shared" si="135"/>
        <v>0</v>
      </c>
      <c r="AR958">
        <f t="shared" si="136"/>
        <v>0</v>
      </c>
      <c r="AS958">
        <f t="shared" si="137"/>
        <v>0</v>
      </c>
      <c r="AT958">
        <f t="shared" si="138"/>
        <v>0</v>
      </c>
      <c r="AU958">
        <f t="shared" si="139"/>
        <v>0</v>
      </c>
      <c r="AV958">
        <f t="shared" si="140"/>
        <v>0</v>
      </c>
      <c r="AW958">
        <f t="shared" si="141"/>
        <v>0</v>
      </c>
    </row>
    <row r="959" spans="1:49" ht="15" customHeight="1">
      <c r="A959" s="232"/>
      <c r="B959" s="14"/>
      <c r="C959" s="213" t="s">
        <v>5148</v>
      </c>
      <c r="D959" s="469" t="str">
        <f>IF(CNGE_2025_M1_Secc12_Sub1!D131="","",CNGE_2025_M1_Secc12_Sub1!D131)</f>
        <v/>
      </c>
      <c r="E959" s="326"/>
      <c r="F959" s="326"/>
      <c r="G959" s="326"/>
      <c r="H959" s="326"/>
      <c r="I959" s="326"/>
      <c r="J959" s="326"/>
      <c r="K959" s="326"/>
      <c r="L959" s="326"/>
      <c r="M959" s="326"/>
      <c r="N959" s="326"/>
      <c r="O959" s="326"/>
      <c r="P959" s="326"/>
      <c r="Q959" s="326"/>
      <c r="R959" s="326"/>
      <c r="S959" s="327"/>
      <c r="T959" s="6"/>
      <c r="U959" s="6"/>
      <c r="V959" s="6"/>
      <c r="W959" s="6"/>
      <c r="X959" s="6"/>
      <c r="Y959" s="6"/>
      <c r="Z959" s="6"/>
      <c r="AA959" s="6"/>
      <c r="AB959" s="6"/>
      <c r="AC959" s="6"/>
      <c r="AD959" s="6"/>
      <c r="AG959">
        <f t="shared" si="127"/>
        <v>0</v>
      </c>
      <c r="AH959">
        <f t="shared" si="128"/>
        <v>0</v>
      </c>
      <c r="AI959">
        <f t="shared" si="129"/>
        <v>0</v>
      </c>
      <c r="AJ959">
        <f t="shared" si="130"/>
        <v>0</v>
      </c>
      <c r="AK959" s="228">
        <f t="shared" si="131"/>
        <v>0</v>
      </c>
      <c r="AL959" s="2">
        <f t="shared" si="132"/>
        <v>0</v>
      </c>
      <c r="AM959" s="3" t="str">
        <f>IF(AL959=0,"",
IF(SUM($AL$858:AL959)=1,AN959,
IF($AL$978&gt;SUM($AL$858:AL959),_xlfn.CONCAT(", ",AN959),
IF($AL$978=SUM($AL$858:AL959),_xlfn.CONCAT(" y ",AN959)))))</f>
        <v/>
      </c>
      <c r="AN959" s="214">
        <v>102</v>
      </c>
      <c r="AO959">
        <f t="shared" si="133"/>
        <v>0</v>
      </c>
      <c r="AP959">
        <f t="shared" si="134"/>
        <v>0</v>
      </c>
      <c r="AQ959">
        <f t="shared" si="135"/>
        <v>0</v>
      </c>
      <c r="AR959">
        <f t="shared" si="136"/>
        <v>0</v>
      </c>
      <c r="AS959">
        <f t="shared" si="137"/>
        <v>0</v>
      </c>
      <c r="AT959">
        <f t="shared" si="138"/>
        <v>0</v>
      </c>
      <c r="AU959">
        <f t="shared" si="139"/>
        <v>0</v>
      </c>
      <c r="AV959">
        <f t="shared" si="140"/>
        <v>0</v>
      </c>
      <c r="AW959">
        <f t="shared" si="141"/>
        <v>0</v>
      </c>
    </row>
    <row r="960" spans="1:49" ht="15" customHeight="1">
      <c r="A960" s="232"/>
      <c r="B960" s="14"/>
      <c r="C960" s="213" t="s">
        <v>5149</v>
      </c>
      <c r="D960" s="469" t="str">
        <f>IF(CNGE_2025_M1_Secc12_Sub1!D132="","",CNGE_2025_M1_Secc12_Sub1!D132)</f>
        <v/>
      </c>
      <c r="E960" s="326"/>
      <c r="F960" s="326"/>
      <c r="G960" s="326"/>
      <c r="H960" s="326"/>
      <c r="I960" s="326"/>
      <c r="J960" s="326"/>
      <c r="K960" s="326"/>
      <c r="L960" s="326"/>
      <c r="M960" s="326"/>
      <c r="N960" s="326"/>
      <c r="O960" s="326"/>
      <c r="P960" s="326"/>
      <c r="Q960" s="326"/>
      <c r="R960" s="326"/>
      <c r="S960" s="327"/>
      <c r="T960" s="6"/>
      <c r="U960" s="6"/>
      <c r="V960" s="6"/>
      <c r="W960" s="6"/>
      <c r="X960" s="6"/>
      <c r="Y960" s="6"/>
      <c r="Z960" s="6"/>
      <c r="AA960" s="6"/>
      <c r="AB960" s="6"/>
      <c r="AC960" s="6"/>
      <c r="AD960" s="6"/>
      <c r="AG960">
        <f t="shared" si="127"/>
        <v>0</v>
      </c>
      <c r="AH960">
        <f t="shared" si="128"/>
        <v>0</v>
      </c>
      <c r="AI960">
        <f t="shared" si="129"/>
        <v>0</v>
      </c>
      <c r="AJ960">
        <f t="shared" si="130"/>
        <v>0</v>
      </c>
      <c r="AK960" s="228">
        <f t="shared" si="131"/>
        <v>0</v>
      </c>
      <c r="AL960" s="2">
        <f t="shared" si="132"/>
        <v>0</v>
      </c>
      <c r="AM960" s="3" t="str">
        <f>IF(AL960=0,"",
IF(SUM($AL$858:AL960)=1,AN960,
IF($AL$978&gt;SUM($AL$858:AL960),_xlfn.CONCAT(", ",AN960),
IF($AL$978=SUM($AL$858:AL960),_xlfn.CONCAT(" y ",AN960)))))</f>
        <v/>
      </c>
      <c r="AN960" s="214">
        <v>103</v>
      </c>
      <c r="AO960">
        <f t="shared" si="133"/>
        <v>0</v>
      </c>
      <c r="AP960">
        <f t="shared" si="134"/>
        <v>0</v>
      </c>
      <c r="AQ960">
        <f t="shared" si="135"/>
        <v>0</v>
      </c>
      <c r="AR960">
        <f t="shared" si="136"/>
        <v>0</v>
      </c>
      <c r="AS960">
        <f t="shared" si="137"/>
        <v>0</v>
      </c>
      <c r="AT960">
        <f t="shared" si="138"/>
        <v>0</v>
      </c>
      <c r="AU960">
        <f t="shared" si="139"/>
        <v>0</v>
      </c>
      <c r="AV960">
        <f t="shared" si="140"/>
        <v>0</v>
      </c>
      <c r="AW960">
        <f t="shared" si="141"/>
        <v>0</v>
      </c>
    </row>
    <row r="961" spans="1:49" ht="15" customHeight="1">
      <c r="A961" s="232"/>
      <c r="B961" s="14"/>
      <c r="C961" s="213" t="s">
        <v>5150</v>
      </c>
      <c r="D961" s="469" t="str">
        <f>IF(CNGE_2025_M1_Secc12_Sub1!D133="","",CNGE_2025_M1_Secc12_Sub1!D133)</f>
        <v/>
      </c>
      <c r="E961" s="326"/>
      <c r="F961" s="326"/>
      <c r="G961" s="326"/>
      <c r="H961" s="326"/>
      <c r="I961" s="326"/>
      <c r="J961" s="326"/>
      <c r="K961" s="326"/>
      <c r="L961" s="326"/>
      <c r="M961" s="326"/>
      <c r="N961" s="326"/>
      <c r="O961" s="326"/>
      <c r="P961" s="326"/>
      <c r="Q961" s="326"/>
      <c r="R961" s="326"/>
      <c r="S961" s="327"/>
      <c r="T961" s="6"/>
      <c r="U961" s="6"/>
      <c r="V961" s="6"/>
      <c r="W961" s="6"/>
      <c r="X961" s="6"/>
      <c r="Y961" s="6"/>
      <c r="Z961" s="6"/>
      <c r="AA961" s="6"/>
      <c r="AB961" s="6"/>
      <c r="AC961" s="6"/>
      <c r="AD961" s="6"/>
      <c r="AG961">
        <f t="shared" si="127"/>
        <v>0</v>
      </c>
      <c r="AH961">
        <f t="shared" si="128"/>
        <v>0</v>
      </c>
      <c r="AI961">
        <f t="shared" si="129"/>
        <v>0</v>
      </c>
      <c r="AJ961">
        <f t="shared" si="130"/>
        <v>0</v>
      </c>
      <c r="AK961" s="228">
        <f t="shared" si="131"/>
        <v>0</v>
      </c>
      <c r="AL961" s="2">
        <f t="shared" si="132"/>
        <v>0</v>
      </c>
      <c r="AM961" s="3" t="str">
        <f>IF(AL961=0,"",
IF(SUM($AL$858:AL961)=1,AN961,
IF($AL$978&gt;SUM($AL$858:AL961),_xlfn.CONCAT(", ",AN961),
IF($AL$978=SUM($AL$858:AL961),_xlfn.CONCAT(" y ",AN961)))))</f>
        <v/>
      </c>
      <c r="AN961" s="214">
        <v>104</v>
      </c>
      <c r="AO961">
        <f t="shared" si="133"/>
        <v>0</v>
      </c>
      <c r="AP961">
        <f t="shared" si="134"/>
        <v>0</v>
      </c>
      <c r="AQ961">
        <f t="shared" si="135"/>
        <v>0</v>
      </c>
      <c r="AR961">
        <f t="shared" si="136"/>
        <v>0</v>
      </c>
      <c r="AS961">
        <f t="shared" si="137"/>
        <v>0</v>
      </c>
      <c r="AT961">
        <f t="shared" si="138"/>
        <v>0</v>
      </c>
      <c r="AU961">
        <f t="shared" si="139"/>
        <v>0</v>
      </c>
      <c r="AV961">
        <f t="shared" si="140"/>
        <v>0</v>
      </c>
      <c r="AW961">
        <f t="shared" si="141"/>
        <v>0</v>
      </c>
    </row>
    <row r="962" spans="1:49" ht="15" customHeight="1">
      <c r="A962" s="232"/>
      <c r="B962" s="14"/>
      <c r="C962" s="213" t="s">
        <v>5151</v>
      </c>
      <c r="D962" s="469" t="str">
        <f>IF(CNGE_2025_M1_Secc12_Sub1!D134="","",CNGE_2025_M1_Secc12_Sub1!D134)</f>
        <v/>
      </c>
      <c r="E962" s="326"/>
      <c r="F962" s="326"/>
      <c r="G962" s="326"/>
      <c r="H962" s="326"/>
      <c r="I962" s="326"/>
      <c r="J962" s="326"/>
      <c r="K962" s="326"/>
      <c r="L962" s="326"/>
      <c r="M962" s="326"/>
      <c r="N962" s="326"/>
      <c r="O962" s="326"/>
      <c r="P962" s="326"/>
      <c r="Q962" s="326"/>
      <c r="R962" s="326"/>
      <c r="S962" s="327"/>
      <c r="T962" s="6"/>
      <c r="U962" s="6"/>
      <c r="V962" s="6"/>
      <c r="W962" s="6"/>
      <c r="X962" s="6"/>
      <c r="Y962" s="6"/>
      <c r="Z962" s="6"/>
      <c r="AA962" s="6"/>
      <c r="AB962" s="6"/>
      <c r="AC962" s="6"/>
      <c r="AD962" s="6"/>
      <c r="AG962">
        <f t="shared" si="127"/>
        <v>0</v>
      </c>
      <c r="AH962">
        <f t="shared" si="128"/>
        <v>0</v>
      </c>
      <c r="AI962">
        <f t="shared" si="129"/>
        <v>0</v>
      </c>
      <c r="AJ962">
        <f t="shared" si="130"/>
        <v>0</v>
      </c>
      <c r="AK962" s="228">
        <f t="shared" si="131"/>
        <v>0</v>
      </c>
      <c r="AL962" s="2">
        <f t="shared" si="132"/>
        <v>0</v>
      </c>
      <c r="AM962" s="3" t="str">
        <f>IF(AL962=0,"",
IF(SUM($AL$858:AL962)=1,AN962,
IF($AL$978&gt;SUM($AL$858:AL962),_xlfn.CONCAT(", ",AN962),
IF($AL$978=SUM($AL$858:AL962),_xlfn.CONCAT(" y ",AN962)))))</f>
        <v/>
      </c>
      <c r="AN962" s="214">
        <v>105</v>
      </c>
      <c r="AO962">
        <f t="shared" si="133"/>
        <v>0</v>
      </c>
      <c r="AP962">
        <f t="shared" si="134"/>
        <v>0</v>
      </c>
      <c r="AQ962">
        <f t="shared" si="135"/>
        <v>0</v>
      </c>
      <c r="AR962">
        <f t="shared" si="136"/>
        <v>0</v>
      </c>
      <c r="AS962">
        <f t="shared" si="137"/>
        <v>0</v>
      </c>
      <c r="AT962">
        <f t="shared" si="138"/>
        <v>0</v>
      </c>
      <c r="AU962">
        <f t="shared" si="139"/>
        <v>0</v>
      </c>
      <c r="AV962">
        <f t="shared" si="140"/>
        <v>0</v>
      </c>
      <c r="AW962">
        <f t="shared" si="141"/>
        <v>0</v>
      </c>
    </row>
    <row r="963" spans="1:49" ht="15" customHeight="1">
      <c r="A963" s="232"/>
      <c r="B963" s="14"/>
      <c r="C963" s="213" t="s">
        <v>5152</v>
      </c>
      <c r="D963" s="469" t="str">
        <f>IF(CNGE_2025_M1_Secc12_Sub1!D135="","",CNGE_2025_M1_Secc12_Sub1!D135)</f>
        <v/>
      </c>
      <c r="E963" s="326"/>
      <c r="F963" s="326"/>
      <c r="G963" s="326"/>
      <c r="H963" s="326"/>
      <c r="I963" s="326"/>
      <c r="J963" s="326"/>
      <c r="K963" s="326"/>
      <c r="L963" s="326"/>
      <c r="M963" s="326"/>
      <c r="N963" s="326"/>
      <c r="O963" s="326"/>
      <c r="P963" s="326"/>
      <c r="Q963" s="326"/>
      <c r="R963" s="326"/>
      <c r="S963" s="327"/>
      <c r="T963" s="6"/>
      <c r="U963" s="6"/>
      <c r="V963" s="6"/>
      <c r="W963" s="6"/>
      <c r="X963" s="6"/>
      <c r="Y963" s="6"/>
      <c r="Z963" s="6"/>
      <c r="AA963" s="6"/>
      <c r="AB963" s="6"/>
      <c r="AC963" s="6"/>
      <c r="AD963" s="6"/>
      <c r="AG963">
        <f t="shared" si="127"/>
        <v>0</v>
      </c>
      <c r="AH963">
        <f t="shared" si="128"/>
        <v>0</v>
      </c>
      <c r="AI963">
        <f t="shared" si="129"/>
        <v>0</v>
      </c>
      <c r="AJ963">
        <f t="shared" si="130"/>
        <v>0</v>
      </c>
      <c r="AK963" s="228">
        <f t="shared" si="131"/>
        <v>0</v>
      </c>
      <c r="AL963" s="2">
        <f t="shared" si="132"/>
        <v>0</v>
      </c>
      <c r="AM963" s="3" t="str">
        <f>IF(AL963=0,"",
IF(SUM($AL$858:AL963)=1,AN963,
IF($AL$978&gt;SUM($AL$858:AL963),_xlfn.CONCAT(", ",AN963),
IF($AL$978=SUM($AL$858:AL963),_xlfn.CONCAT(" y ",AN963)))))</f>
        <v/>
      </c>
      <c r="AN963" s="214">
        <v>106</v>
      </c>
      <c r="AO963">
        <f t="shared" si="133"/>
        <v>0</v>
      </c>
      <c r="AP963">
        <f t="shared" si="134"/>
        <v>0</v>
      </c>
      <c r="AQ963">
        <f t="shared" si="135"/>
        <v>0</v>
      </c>
      <c r="AR963">
        <f t="shared" si="136"/>
        <v>0</v>
      </c>
      <c r="AS963">
        <f t="shared" si="137"/>
        <v>0</v>
      </c>
      <c r="AT963">
        <f t="shared" si="138"/>
        <v>0</v>
      </c>
      <c r="AU963">
        <f t="shared" si="139"/>
        <v>0</v>
      </c>
      <c r="AV963">
        <f t="shared" si="140"/>
        <v>0</v>
      </c>
      <c r="AW963">
        <f t="shared" si="141"/>
        <v>0</v>
      </c>
    </row>
    <row r="964" spans="1:49" ht="15" customHeight="1">
      <c r="A964" s="232"/>
      <c r="B964" s="14"/>
      <c r="C964" s="213" t="s">
        <v>5153</v>
      </c>
      <c r="D964" s="469" t="str">
        <f>IF(CNGE_2025_M1_Secc12_Sub1!D136="","",CNGE_2025_M1_Secc12_Sub1!D136)</f>
        <v/>
      </c>
      <c r="E964" s="326"/>
      <c r="F964" s="326"/>
      <c r="G964" s="326"/>
      <c r="H964" s="326"/>
      <c r="I964" s="326"/>
      <c r="J964" s="326"/>
      <c r="K964" s="326"/>
      <c r="L964" s="326"/>
      <c r="M964" s="326"/>
      <c r="N964" s="326"/>
      <c r="O964" s="326"/>
      <c r="P964" s="326"/>
      <c r="Q964" s="326"/>
      <c r="R964" s="326"/>
      <c r="S964" s="327"/>
      <c r="T964" s="6"/>
      <c r="U964" s="6"/>
      <c r="V964" s="6"/>
      <c r="W964" s="6"/>
      <c r="X964" s="6"/>
      <c r="Y964" s="6"/>
      <c r="Z964" s="6"/>
      <c r="AA964" s="6"/>
      <c r="AB964" s="6"/>
      <c r="AC964" s="6"/>
      <c r="AD964" s="6"/>
      <c r="AG964">
        <f t="shared" si="127"/>
        <v>0</v>
      </c>
      <c r="AH964">
        <f t="shared" si="128"/>
        <v>0</v>
      </c>
      <c r="AI964">
        <f t="shared" si="129"/>
        <v>0</v>
      </c>
      <c r="AJ964">
        <f t="shared" si="130"/>
        <v>0</v>
      </c>
      <c r="AK964" s="228">
        <f t="shared" si="131"/>
        <v>0</v>
      </c>
      <c r="AL964" s="2">
        <f t="shared" si="132"/>
        <v>0</v>
      </c>
      <c r="AM964" s="3" t="str">
        <f>IF(AL964=0,"",
IF(SUM($AL$858:AL964)=1,AN964,
IF($AL$978&gt;SUM($AL$858:AL964),_xlfn.CONCAT(", ",AN964),
IF($AL$978=SUM($AL$858:AL964),_xlfn.CONCAT(" y ",AN964)))))</f>
        <v/>
      </c>
      <c r="AN964" s="214">
        <v>107</v>
      </c>
      <c r="AO964">
        <f t="shared" si="133"/>
        <v>0</v>
      </c>
      <c r="AP964">
        <f t="shared" si="134"/>
        <v>0</v>
      </c>
      <c r="AQ964">
        <f t="shared" si="135"/>
        <v>0</v>
      </c>
      <c r="AR964">
        <f t="shared" si="136"/>
        <v>0</v>
      </c>
      <c r="AS964">
        <f t="shared" si="137"/>
        <v>0</v>
      </c>
      <c r="AT964">
        <f t="shared" si="138"/>
        <v>0</v>
      </c>
      <c r="AU964">
        <f t="shared" si="139"/>
        <v>0</v>
      </c>
      <c r="AV964">
        <f t="shared" si="140"/>
        <v>0</v>
      </c>
      <c r="AW964">
        <f t="shared" si="141"/>
        <v>0</v>
      </c>
    </row>
    <row r="965" spans="1:49" ht="15" customHeight="1">
      <c r="A965" s="232"/>
      <c r="B965" s="14"/>
      <c r="C965" s="213" t="s">
        <v>5154</v>
      </c>
      <c r="D965" s="469" t="str">
        <f>IF(CNGE_2025_M1_Secc12_Sub1!D137="","",CNGE_2025_M1_Secc12_Sub1!D137)</f>
        <v/>
      </c>
      <c r="E965" s="326"/>
      <c r="F965" s="326"/>
      <c r="G965" s="326"/>
      <c r="H965" s="326"/>
      <c r="I965" s="326"/>
      <c r="J965" s="326"/>
      <c r="K965" s="326"/>
      <c r="L965" s="326"/>
      <c r="M965" s="326"/>
      <c r="N965" s="326"/>
      <c r="O965" s="326"/>
      <c r="P965" s="326"/>
      <c r="Q965" s="326"/>
      <c r="R965" s="326"/>
      <c r="S965" s="327"/>
      <c r="T965" s="6"/>
      <c r="U965" s="6"/>
      <c r="V965" s="6"/>
      <c r="W965" s="6"/>
      <c r="X965" s="6"/>
      <c r="Y965" s="6"/>
      <c r="Z965" s="6"/>
      <c r="AA965" s="6"/>
      <c r="AB965" s="6"/>
      <c r="AC965" s="6"/>
      <c r="AD965" s="6"/>
      <c r="AG965">
        <f t="shared" si="127"/>
        <v>0</v>
      </c>
      <c r="AH965">
        <f t="shared" si="128"/>
        <v>0</v>
      </c>
      <c r="AI965">
        <f t="shared" si="129"/>
        <v>0</v>
      </c>
      <c r="AJ965">
        <f t="shared" si="130"/>
        <v>0</v>
      </c>
      <c r="AK965" s="228">
        <f t="shared" si="131"/>
        <v>0</v>
      </c>
      <c r="AL965" s="2">
        <f t="shared" si="132"/>
        <v>0</v>
      </c>
      <c r="AM965" s="3" t="str">
        <f>IF(AL965=0,"",
IF(SUM($AL$858:AL965)=1,AN965,
IF($AL$978&gt;SUM($AL$858:AL965),_xlfn.CONCAT(", ",AN965),
IF($AL$978=SUM($AL$858:AL965),_xlfn.CONCAT(" y ",AN965)))))</f>
        <v/>
      </c>
      <c r="AN965" s="214">
        <v>108</v>
      </c>
      <c r="AO965">
        <f t="shared" si="133"/>
        <v>0</v>
      </c>
      <c r="AP965">
        <f t="shared" si="134"/>
        <v>0</v>
      </c>
      <c r="AQ965">
        <f t="shared" si="135"/>
        <v>0</v>
      </c>
      <c r="AR965">
        <f t="shared" si="136"/>
        <v>0</v>
      </c>
      <c r="AS965">
        <f t="shared" si="137"/>
        <v>0</v>
      </c>
      <c r="AT965">
        <f t="shared" si="138"/>
        <v>0</v>
      </c>
      <c r="AU965">
        <f t="shared" si="139"/>
        <v>0</v>
      </c>
      <c r="AV965">
        <f t="shared" si="140"/>
        <v>0</v>
      </c>
      <c r="AW965">
        <f t="shared" si="141"/>
        <v>0</v>
      </c>
    </row>
    <row r="966" spans="1:49" ht="15" customHeight="1">
      <c r="A966" s="232"/>
      <c r="B966" s="14"/>
      <c r="C966" s="213" t="s">
        <v>5155</v>
      </c>
      <c r="D966" s="469" t="str">
        <f>IF(CNGE_2025_M1_Secc12_Sub1!D138="","",CNGE_2025_M1_Secc12_Sub1!D138)</f>
        <v/>
      </c>
      <c r="E966" s="326"/>
      <c r="F966" s="326"/>
      <c r="G966" s="326"/>
      <c r="H966" s="326"/>
      <c r="I966" s="326"/>
      <c r="J966" s="326"/>
      <c r="K966" s="326"/>
      <c r="L966" s="326"/>
      <c r="M966" s="326"/>
      <c r="N966" s="326"/>
      <c r="O966" s="326"/>
      <c r="P966" s="326"/>
      <c r="Q966" s="326"/>
      <c r="R966" s="326"/>
      <c r="S966" s="327"/>
      <c r="T966" s="6"/>
      <c r="U966" s="6"/>
      <c r="V966" s="6"/>
      <c r="W966" s="6"/>
      <c r="X966" s="6"/>
      <c r="Y966" s="6"/>
      <c r="Z966" s="6"/>
      <c r="AA966" s="6"/>
      <c r="AB966" s="6"/>
      <c r="AC966" s="6"/>
      <c r="AD966" s="6"/>
      <c r="AG966">
        <f t="shared" si="127"/>
        <v>0</v>
      </c>
      <c r="AH966">
        <f t="shared" si="128"/>
        <v>0</v>
      </c>
      <c r="AI966">
        <f t="shared" si="129"/>
        <v>0</v>
      </c>
      <c r="AJ966">
        <f t="shared" si="130"/>
        <v>0</v>
      </c>
      <c r="AK966" s="228">
        <f t="shared" si="131"/>
        <v>0</v>
      </c>
      <c r="AL966" s="2">
        <f t="shared" si="132"/>
        <v>0</v>
      </c>
      <c r="AM966" s="3" t="str">
        <f>IF(AL966=0,"",
IF(SUM($AL$858:AL966)=1,AN966,
IF($AL$978&gt;SUM($AL$858:AL966),_xlfn.CONCAT(", ",AN966),
IF($AL$978=SUM($AL$858:AL966),_xlfn.CONCAT(" y ",AN966)))))</f>
        <v/>
      </c>
      <c r="AN966" s="214">
        <v>109</v>
      </c>
      <c r="AO966">
        <f t="shared" si="133"/>
        <v>0</v>
      </c>
      <c r="AP966">
        <f t="shared" si="134"/>
        <v>0</v>
      </c>
      <c r="AQ966">
        <f t="shared" si="135"/>
        <v>0</v>
      </c>
      <c r="AR966">
        <f t="shared" si="136"/>
        <v>0</v>
      </c>
      <c r="AS966">
        <f t="shared" si="137"/>
        <v>0</v>
      </c>
      <c r="AT966">
        <f t="shared" si="138"/>
        <v>0</v>
      </c>
      <c r="AU966">
        <f t="shared" si="139"/>
        <v>0</v>
      </c>
      <c r="AV966">
        <f t="shared" si="140"/>
        <v>0</v>
      </c>
      <c r="AW966">
        <f t="shared" si="141"/>
        <v>0</v>
      </c>
    </row>
    <row r="967" spans="1:49" ht="15" customHeight="1">
      <c r="A967" s="232"/>
      <c r="B967" s="14"/>
      <c r="C967" s="213" t="s">
        <v>5156</v>
      </c>
      <c r="D967" s="469" t="str">
        <f>IF(CNGE_2025_M1_Secc12_Sub1!D139="","",CNGE_2025_M1_Secc12_Sub1!D139)</f>
        <v/>
      </c>
      <c r="E967" s="326"/>
      <c r="F967" s="326"/>
      <c r="G967" s="326"/>
      <c r="H967" s="326"/>
      <c r="I967" s="326"/>
      <c r="J967" s="326"/>
      <c r="K967" s="326"/>
      <c r="L967" s="326"/>
      <c r="M967" s="326"/>
      <c r="N967" s="326"/>
      <c r="O967" s="326"/>
      <c r="P967" s="326"/>
      <c r="Q967" s="326"/>
      <c r="R967" s="326"/>
      <c r="S967" s="327"/>
      <c r="T967" s="6"/>
      <c r="U967" s="6"/>
      <c r="V967" s="6"/>
      <c r="W967" s="6"/>
      <c r="X967" s="6"/>
      <c r="Y967" s="6"/>
      <c r="Z967" s="6"/>
      <c r="AA967" s="6"/>
      <c r="AB967" s="6"/>
      <c r="AC967" s="6"/>
      <c r="AD967" s="6"/>
      <c r="AG967">
        <f t="shared" si="127"/>
        <v>0</v>
      </c>
      <c r="AH967">
        <f t="shared" si="128"/>
        <v>0</v>
      </c>
      <c r="AI967">
        <f t="shared" si="129"/>
        <v>0</v>
      </c>
      <c r="AJ967">
        <f t="shared" si="130"/>
        <v>0</v>
      </c>
      <c r="AK967" s="228">
        <f t="shared" si="131"/>
        <v>0</v>
      </c>
      <c r="AL967" s="2">
        <f t="shared" si="132"/>
        <v>0</v>
      </c>
      <c r="AM967" s="3" t="str">
        <f>IF(AL967=0,"",
IF(SUM($AL$858:AL967)=1,AN967,
IF($AL$978&gt;SUM($AL$858:AL967),_xlfn.CONCAT(", ",AN967),
IF($AL$978=SUM($AL$858:AL967),_xlfn.CONCAT(" y ",AN967)))))</f>
        <v/>
      </c>
      <c r="AN967" s="214">
        <v>110</v>
      </c>
      <c r="AO967">
        <f t="shared" si="133"/>
        <v>0</v>
      </c>
      <c r="AP967">
        <f t="shared" si="134"/>
        <v>0</v>
      </c>
      <c r="AQ967">
        <f t="shared" si="135"/>
        <v>0</v>
      </c>
      <c r="AR967">
        <f t="shared" si="136"/>
        <v>0</v>
      </c>
      <c r="AS967">
        <f t="shared" si="137"/>
        <v>0</v>
      </c>
      <c r="AT967">
        <f t="shared" si="138"/>
        <v>0</v>
      </c>
      <c r="AU967">
        <f t="shared" si="139"/>
        <v>0</v>
      </c>
      <c r="AV967">
        <f t="shared" si="140"/>
        <v>0</v>
      </c>
      <c r="AW967">
        <f t="shared" si="141"/>
        <v>0</v>
      </c>
    </row>
    <row r="968" spans="1:49" ht="15" customHeight="1">
      <c r="A968" s="232"/>
      <c r="B968" s="14"/>
      <c r="C968" s="213" t="s">
        <v>5157</v>
      </c>
      <c r="D968" s="469" t="str">
        <f>IF(CNGE_2025_M1_Secc12_Sub1!D140="","",CNGE_2025_M1_Secc12_Sub1!D140)</f>
        <v/>
      </c>
      <c r="E968" s="326"/>
      <c r="F968" s="326"/>
      <c r="G968" s="326"/>
      <c r="H968" s="326"/>
      <c r="I968" s="326"/>
      <c r="J968" s="326"/>
      <c r="K968" s="326"/>
      <c r="L968" s="326"/>
      <c r="M968" s="326"/>
      <c r="N968" s="326"/>
      <c r="O968" s="326"/>
      <c r="P968" s="326"/>
      <c r="Q968" s="326"/>
      <c r="R968" s="326"/>
      <c r="S968" s="327"/>
      <c r="T968" s="6"/>
      <c r="U968" s="6"/>
      <c r="V968" s="6"/>
      <c r="W968" s="6"/>
      <c r="X968" s="6"/>
      <c r="Y968" s="6"/>
      <c r="Z968" s="6"/>
      <c r="AA968" s="6"/>
      <c r="AB968" s="6"/>
      <c r="AC968" s="6"/>
      <c r="AD968" s="6"/>
      <c r="AG968">
        <f t="shared" si="127"/>
        <v>0</v>
      </c>
      <c r="AH968">
        <f t="shared" si="128"/>
        <v>0</v>
      </c>
      <c r="AI968">
        <f t="shared" si="129"/>
        <v>0</v>
      </c>
      <c r="AJ968">
        <f t="shared" si="130"/>
        <v>0</v>
      </c>
      <c r="AK968" s="228">
        <f t="shared" si="131"/>
        <v>0</v>
      </c>
      <c r="AL968" s="2">
        <f t="shared" si="132"/>
        <v>0</v>
      </c>
      <c r="AM968" s="3" t="str">
        <f>IF(AL968=0,"",
IF(SUM($AL$858:AL968)=1,AN968,
IF($AL$978&gt;SUM($AL$858:AL968),_xlfn.CONCAT(", ",AN968),
IF($AL$978=SUM($AL$858:AL968),_xlfn.CONCAT(" y ",AN968)))))</f>
        <v/>
      </c>
      <c r="AN968" s="214">
        <v>111</v>
      </c>
      <c r="AO968">
        <f t="shared" si="133"/>
        <v>0</v>
      </c>
      <c r="AP968">
        <f t="shared" si="134"/>
        <v>0</v>
      </c>
      <c r="AQ968">
        <f t="shared" si="135"/>
        <v>0</v>
      </c>
      <c r="AR968">
        <f t="shared" si="136"/>
        <v>0</v>
      </c>
      <c r="AS968">
        <f t="shared" si="137"/>
        <v>0</v>
      </c>
      <c r="AT968">
        <f t="shared" si="138"/>
        <v>0</v>
      </c>
      <c r="AU968">
        <f t="shared" si="139"/>
        <v>0</v>
      </c>
      <c r="AV968">
        <f t="shared" si="140"/>
        <v>0</v>
      </c>
      <c r="AW968">
        <f t="shared" si="141"/>
        <v>0</v>
      </c>
    </row>
    <row r="969" spans="1:49" ht="15" customHeight="1">
      <c r="A969" s="232"/>
      <c r="B969" s="14"/>
      <c r="C969" s="213" t="s">
        <v>5158</v>
      </c>
      <c r="D969" s="469" t="str">
        <f>IF(CNGE_2025_M1_Secc12_Sub1!D141="","",CNGE_2025_M1_Secc12_Sub1!D141)</f>
        <v/>
      </c>
      <c r="E969" s="326"/>
      <c r="F969" s="326"/>
      <c r="G969" s="326"/>
      <c r="H969" s="326"/>
      <c r="I969" s="326"/>
      <c r="J969" s="326"/>
      <c r="K969" s="326"/>
      <c r="L969" s="326"/>
      <c r="M969" s="326"/>
      <c r="N969" s="326"/>
      <c r="O969" s="326"/>
      <c r="P969" s="326"/>
      <c r="Q969" s="326"/>
      <c r="R969" s="326"/>
      <c r="S969" s="327"/>
      <c r="T969" s="6"/>
      <c r="U969" s="6"/>
      <c r="V969" s="6"/>
      <c r="W969" s="6"/>
      <c r="X969" s="6"/>
      <c r="Y969" s="6"/>
      <c r="Z969" s="6"/>
      <c r="AA969" s="6"/>
      <c r="AB969" s="6"/>
      <c r="AC969" s="6"/>
      <c r="AD969" s="6"/>
      <c r="AG969">
        <f t="shared" si="127"/>
        <v>0</v>
      </c>
      <c r="AH969">
        <f t="shared" si="128"/>
        <v>0</v>
      </c>
      <c r="AI969">
        <f t="shared" si="129"/>
        <v>0</v>
      </c>
      <c r="AJ969">
        <f t="shared" si="130"/>
        <v>0</v>
      </c>
      <c r="AK969" s="228">
        <f t="shared" si="131"/>
        <v>0</v>
      </c>
      <c r="AL969" s="2">
        <f t="shared" si="132"/>
        <v>0</v>
      </c>
      <c r="AM969" s="3" t="str">
        <f>IF(AL969=0,"",
IF(SUM($AL$858:AL969)=1,AN969,
IF($AL$978&gt;SUM($AL$858:AL969),_xlfn.CONCAT(", ",AN969),
IF($AL$978=SUM($AL$858:AL969),_xlfn.CONCAT(" y ",AN969)))))</f>
        <v/>
      </c>
      <c r="AN969" s="214">
        <v>112</v>
      </c>
      <c r="AO969">
        <f t="shared" si="133"/>
        <v>0</v>
      </c>
      <c r="AP969">
        <f t="shared" si="134"/>
        <v>0</v>
      </c>
      <c r="AQ969">
        <f t="shared" si="135"/>
        <v>0</v>
      </c>
      <c r="AR969">
        <f t="shared" si="136"/>
        <v>0</v>
      </c>
      <c r="AS969">
        <f t="shared" si="137"/>
        <v>0</v>
      </c>
      <c r="AT969">
        <f t="shared" si="138"/>
        <v>0</v>
      </c>
      <c r="AU969">
        <f t="shared" si="139"/>
        <v>0</v>
      </c>
      <c r="AV969">
        <f t="shared" si="140"/>
        <v>0</v>
      </c>
      <c r="AW969">
        <f t="shared" si="141"/>
        <v>0</v>
      </c>
    </row>
    <row r="970" spans="1:49" ht="15" customHeight="1">
      <c r="A970" s="232"/>
      <c r="B970" s="14"/>
      <c r="C970" s="213" t="s">
        <v>5159</v>
      </c>
      <c r="D970" s="469" t="str">
        <f>IF(CNGE_2025_M1_Secc12_Sub1!D142="","",CNGE_2025_M1_Secc12_Sub1!D142)</f>
        <v/>
      </c>
      <c r="E970" s="326"/>
      <c r="F970" s="326"/>
      <c r="G970" s="326"/>
      <c r="H970" s="326"/>
      <c r="I970" s="326"/>
      <c r="J970" s="326"/>
      <c r="K970" s="326"/>
      <c r="L970" s="326"/>
      <c r="M970" s="326"/>
      <c r="N970" s="326"/>
      <c r="O970" s="326"/>
      <c r="P970" s="326"/>
      <c r="Q970" s="326"/>
      <c r="R970" s="326"/>
      <c r="S970" s="327"/>
      <c r="T970" s="6"/>
      <c r="U970" s="6"/>
      <c r="V970" s="6"/>
      <c r="W970" s="6"/>
      <c r="X970" s="6"/>
      <c r="Y970" s="6"/>
      <c r="Z970" s="6"/>
      <c r="AA970" s="6"/>
      <c r="AB970" s="6"/>
      <c r="AC970" s="6"/>
      <c r="AD970" s="6"/>
      <c r="AG970">
        <f t="shared" si="127"/>
        <v>0</v>
      </c>
      <c r="AH970">
        <f t="shared" si="128"/>
        <v>0</v>
      </c>
      <c r="AI970">
        <f t="shared" si="129"/>
        <v>0</v>
      </c>
      <c r="AJ970">
        <f t="shared" si="130"/>
        <v>0</v>
      </c>
      <c r="AK970" s="228">
        <f t="shared" si="131"/>
        <v>0</v>
      </c>
      <c r="AL970" s="2">
        <f t="shared" si="132"/>
        <v>0</v>
      </c>
      <c r="AM970" s="3" t="str">
        <f>IF(AL970=0,"",
IF(SUM($AL$858:AL970)=1,AN970,
IF($AL$978&gt;SUM($AL$858:AL970),_xlfn.CONCAT(", ",AN970),
IF($AL$978=SUM($AL$858:AL970),_xlfn.CONCAT(" y ",AN970)))))</f>
        <v/>
      </c>
      <c r="AN970" s="214">
        <v>113</v>
      </c>
      <c r="AO970">
        <f t="shared" si="133"/>
        <v>0</v>
      </c>
      <c r="AP970">
        <f t="shared" si="134"/>
        <v>0</v>
      </c>
      <c r="AQ970">
        <f t="shared" si="135"/>
        <v>0</v>
      </c>
      <c r="AR970">
        <f t="shared" si="136"/>
        <v>0</v>
      </c>
      <c r="AS970">
        <f t="shared" si="137"/>
        <v>0</v>
      </c>
      <c r="AT970">
        <f t="shared" si="138"/>
        <v>0</v>
      </c>
      <c r="AU970">
        <f t="shared" si="139"/>
        <v>0</v>
      </c>
      <c r="AV970">
        <f t="shared" si="140"/>
        <v>0</v>
      </c>
      <c r="AW970">
        <f t="shared" si="141"/>
        <v>0</v>
      </c>
    </row>
    <row r="971" spans="1:49" ht="15" customHeight="1">
      <c r="A971" s="232"/>
      <c r="B971" s="14"/>
      <c r="C971" s="213" t="s">
        <v>5160</v>
      </c>
      <c r="D971" s="469" t="str">
        <f>IF(CNGE_2025_M1_Secc12_Sub1!D143="","",CNGE_2025_M1_Secc12_Sub1!D143)</f>
        <v/>
      </c>
      <c r="E971" s="326"/>
      <c r="F971" s="326"/>
      <c r="G971" s="326"/>
      <c r="H971" s="326"/>
      <c r="I971" s="326"/>
      <c r="J971" s="326"/>
      <c r="K971" s="326"/>
      <c r="L971" s="326"/>
      <c r="M971" s="326"/>
      <c r="N971" s="326"/>
      <c r="O971" s="326"/>
      <c r="P971" s="326"/>
      <c r="Q971" s="326"/>
      <c r="R971" s="326"/>
      <c r="S971" s="327"/>
      <c r="T971" s="6"/>
      <c r="U971" s="6"/>
      <c r="V971" s="6"/>
      <c r="W971" s="6"/>
      <c r="X971" s="6"/>
      <c r="Y971" s="6"/>
      <c r="Z971" s="6"/>
      <c r="AA971" s="6"/>
      <c r="AB971" s="6"/>
      <c r="AC971" s="6"/>
      <c r="AD971" s="6"/>
      <c r="AG971">
        <f t="shared" si="127"/>
        <v>0</v>
      </c>
      <c r="AH971">
        <f t="shared" si="128"/>
        <v>0</v>
      </c>
      <c r="AI971">
        <f t="shared" si="129"/>
        <v>0</v>
      </c>
      <c r="AJ971">
        <f t="shared" si="130"/>
        <v>0</v>
      </c>
      <c r="AK971" s="228">
        <f t="shared" si="131"/>
        <v>0</v>
      </c>
      <c r="AL971" s="2">
        <f t="shared" si="132"/>
        <v>0</v>
      </c>
      <c r="AM971" s="3" t="str">
        <f>IF(AL971=0,"",
IF(SUM($AL$858:AL971)=1,AN971,
IF($AL$978&gt;SUM($AL$858:AL971),_xlfn.CONCAT(", ",AN971),
IF($AL$978=SUM($AL$858:AL971),_xlfn.CONCAT(" y ",AN971)))))</f>
        <v/>
      </c>
      <c r="AN971" s="214">
        <v>114</v>
      </c>
      <c r="AO971">
        <f t="shared" si="133"/>
        <v>0</v>
      </c>
      <c r="AP971">
        <f t="shared" si="134"/>
        <v>0</v>
      </c>
      <c r="AQ971">
        <f t="shared" si="135"/>
        <v>0</v>
      </c>
      <c r="AR971">
        <f t="shared" si="136"/>
        <v>0</v>
      </c>
      <c r="AS971">
        <f t="shared" si="137"/>
        <v>0</v>
      </c>
      <c r="AT971">
        <f t="shared" si="138"/>
        <v>0</v>
      </c>
      <c r="AU971">
        <f t="shared" si="139"/>
        <v>0</v>
      </c>
      <c r="AV971">
        <f t="shared" si="140"/>
        <v>0</v>
      </c>
      <c r="AW971">
        <f t="shared" si="141"/>
        <v>0</v>
      </c>
    </row>
    <row r="972" spans="1:49" ht="15" customHeight="1">
      <c r="A972" s="232"/>
      <c r="B972" s="14"/>
      <c r="C972" s="213" t="s">
        <v>5161</v>
      </c>
      <c r="D972" s="469" t="str">
        <f>IF(CNGE_2025_M1_Secc12_Sub1!D144="","",CNGE_2025_M1_Secc12_Sub1!D144)</f>
        <v/>
      </c>
      <c r="E972" s="326"/>
      <c r="F972" s="326"/>
      <c r="G972" s="326"/>
      <c r="H972" s="326"/>
      <c r="I972" s="326"/>
      <c r="J972" s="326"/>
      <c r="K972" s="326"/>
      <c r="L972" s="326"/>
      <c r="M972" s="326"/>
      <c r="N972" s="326"/>
      <c r="O972" s="326"/>
      <c r="P972" s="326"/>
      <c r="Q972" s="326"/>
      <c r="R972" s="326"/>
      <c r="S972" s="327"/>
      <c r="T972" s="6"/>
      <c r="U972" s="6"/>
      <c r="V972" s="6"/>
      <c r="W972" s="6"/>
      <c r="X972" s="6"/>
      <c r="Y972" s="6"/>
      <c r="Z972" s="6"/>
      <c r="AA972" s="6"/>
      <c r="AB972" s="6"/>
      <c r="AC972" s="6"/>
      <c r="AD972" s="6"/>
      <c r="AG972">
        <f t="shared" si="127"/>
        <v>0</v>
      </c>
      <c r="AH972">
        <f t="shared" si="128"/>
        <v>0</v>
      </c>
      <c r="AI972">
        <f t="shared" si="129"/>
        <v>0</v>
      </c>
      <c r="AJ972">
        <f t="shared" si="130"/>
        <v>0</v>
      </c>
      <c r="AK972" s="228">
        <f t="shared" si="131"/>
        <v>0</v>
      </c>
      <c r="AL972" s="2">
        <f t="shared" si="132"/>
        <v>0</v>
      </c>
      <c r="AM972" s="3" t="str">
        <f>IF(AL972=0,"",
IF(SUM($AL$858:AL972)=1,AN972,
IF($AL$978&gt;SUM($AL$858:AL972),_xlfn.CONCAT(", ",AN972),
IF($AL$978=SUM($AL$858:AL972),_xlfn.CONCAT(" y ",AN972)))))</f>
        <v/>
      </c>
      <c r="AN972" s="214">
        <v>115</v>
      </c>
      <c r="AO972">
        <f t="shared" si="133"/>
        <v>0</v>
      </c>
      <c r="AP972">
        <f t="shared" si="134"/>
        <v>0</v>
      </c>
      <c r="AQ972">
        <f t="shared" si="135"/>
        <v>0</v>
      </c>
      <c r="AR972">
        <f t="shared" si="136"/>
        <v>0</v>
      </c>
      <c r="AS972">
        <f t="shared" si="137"/>
        <v>0</v>
      </c>
      <c r="AT972">
        <f t="shared" si="138"/>
        <v>0</v>
      </c>
      <c r="AU972">
        <f t="shared" si="139"/>
        <v>0</v>
      </c>
      <c r="AV972">
        <f t="shared" si="140"/>
        <v>0</v>
      </c>
      <c r="AW972">
        <f t="shared" si="141"/>
        <v>0</v>
      </c>
    </row>
    <row r="973" spans="1:49" ht="15" customHeight="1">
      <c r="A973" s="232"/>
      <c r="B973" s="14"/>
      <c r="C973" s="213" t="s">
        <v>5162</v>
      </c>
      <c r="D973" s="469" t="str">
        <f>IF(CNGE_2025_M1_Secc12_Sub1!D145="","",CNGE_2025_M1_Secc12_Sub1!D145)</f>
        <v/>
      </c>
      <c r="E973" s="326"/>
      <c r="F973" s="326"/>
      <c r="G973" s="326"/>
      <c r="H973" s="326"/>
      <c r="I973" s="326"/>
      <c r="J973" s="326"/>
      <c r="K973" s="326"/>
      <c r="L973" s="326"/>
      <c r="M973" s="326"/>
      <c r="N973" s="326"/>
      <c r="O973" s="326"/>
      <c r="P973" s="326"/>
      <c r="Q973" s="326"/>
      <c r="R973" s="326"/>
      <c r="S973" s="327"/>
      <c r="T973" s="6"/>
      <c r="U973" s="6"/>
      <c r="V973" s="6"/>
      <c r="W973" s="6"/>
      <c r="X973" s="6"/>
      <c r="Y973" s="6"/>
      <c r="Z973" s="6"/>
      <c r="AA973" s="6"/>
      <c r="AB973" s="6"/>
      <c r="AC973" s="6"/>
      <c r="AD973" s="6"/>
      <c r="AG973">
        <f t="shared" si="127"/>
        <v>0</v>
      </c>
      <c r="AH973">
        <f t="shared" si="128"/>
        <v>0</v>
      </c>
      <c r="AI973">
        <f t="shared" si="129"/>
        <v>0</v>
      </c>
      <c r="AJ973">
        <f t="shared" si="130"/>
        <v>0</v>
      </c>
      <c r="AK973" s="228">
        <f t="shared" si="131"/>
        <v>0</v>
      </c>
      <c r="AL973" s="2">
        <f t="shared" si="132"/>
        <v>0</v>
      </c>
      <c r="AM973" s="3" t="str">
        <f>IF(AL973=0,"",
IF(SUM($AL$858:AL973)=1,AN973,
IF($AL$978&gt;SUM($AL$858:AL973),_xlfn.CONCAT(", ",AN973),
IF($AL$978=SUM($AL$858:AL973),_xlfn.CONCAT(" y ",AN973)))))</f>
        <v/>
      </c>
      <c r="AN973" s="214">
        <v>116</v>
      </c>
      <c r="AO973">
        <f t="shared" si="133"/>
        <v>0</v>
      </c>
      <c r="AP973">
        <f t="shared" si="134"/>
        <v>0</v>
      </c>
      <c r="AQ973">
        <f t="shared" si="135"/>
        <v>0</v>
      </c>
      <c r="AR973">
        <f t="shared" si="136"/>
        <v>0</v>
      </c>
      <c r="AS973">
        <f t="shared" si="137"/>
        <v>0</v>
      </c>
      <c r="AT973">
        <f t="shared" si="138"/>
        <v>0</v>
      </c>
      <c r="AU973">
        <f t="shared" si="139"/>
        <v>0</v>
      </c>
      <c r="AV973">
        <f t="shared" si="140"/>
        <v>0</v>
      </c>
      <c r="AW973">
        <f t="shared" si="141"/>
        <v>0</v>
      </c>
    </row>
    <row r="974" spans="1:49" ht="15" customHeight="1">
      <c r="A974" s="232"/>
      <c r="B974" s="14"/>
      <c r="C974" s="213" t="s">
        <v>5163</v>
      </c>
      <c r="D974" s="469" t="str">
        <f>IF(CNGE_2025_M1_Secc12_Sub1!D146="","",CNGE_2025_M1_Secc12_Sub1!D146)</f>
        <v/>
      </c>
      <c r="E974" s="326"/>
      <c r="F974" s="326"/>
      <c r="G974" s="326"/>
      <c r="H974" s="326"/>
      <c r="I974" s="326"/>
      <c r="J974" s="326"/>
      <c r="K974" s="326"/>
      <c r="L974" s="326"/>
      <c r="M974" s="326"/>
      <c r="N974" s="326"/>
      <c r="O974" s="326"/>
      <c r="P974" s="326"/>
      <c r="Q974" s="326"/>
      <c r="R974" s="326"/>
      <c r="S974" s="327"/>
      <c r="T974" s="6"/>
      <c r="U974" s="6"/>
      <c r="V974" s="6"/>
      <c r="W974" s="6"/>
      <c r="X974" s="6"/>
      <c r="Y974" s="6"/>
      <c r="Z974" s="6"/>
      <c r="AA974" s="6"/>
      <c r="AB974" s="6"/>
      <c r="AC974" s="6"/>
      <c r="AD974" s="6"/>
      <c r="AG974">
        <f t="shared" si="127"/>
        <v>0</v>
      </c>
      <c r="AH974">
        <f t="shared" si="128"/>
        <v>0</v>
      </c>
      <c r="AI974">
        <f t="shared" si="129"/>
        <v>0</v>
      </c>
      <c r="AJ974">
        <f t="shared" si="130"/>
        <v>0</v>
      </c>
      <c r="AK974" s="228">
        <f t="shared" si="131"/>
        <v>0</v>
      </c>
      <c r="AL974" s="2">
        <f t="shared" si="132"/>
        <v>0</v>
      </c>
      <c r="AM974" s="3" t="str">
        <f>IF(AL974=0,"",
IF(SUM($AL$858:AL974)=1,AN974,
IF($AL$978&gt;SUM($AL$858:AL974),_xlfn.CONCAT(", ",AN974),
IF($AL$978=SUM($AL$858:AL974),_xlfn.CONCAT(" y ",AN974)))))</f>
        <v/>
      </c>
      <c r="AN974" s="214">
        <v>117</v>
      </c>
      <c r="AO974">
        <f t="shared" si="133"/>
        <v>0</v>
      </c>
      <c r="AP974">
        <f t="shared" si="134"/>
        <v>0</v>
      </c>
      <c r="AQ974">
        <f t="shared" si="135"/>
        <v>0</v>
      </c>
      <c r="AR974">
        <f t="shared" si="136"/>
        <v>0</v>
      </c>
      <c r="AS974">
        <f t="shared" si="137"/>
        <v>0</v>
      </c>
      <c r="AT974">
        <f t="shared" si="138"/>
        <v>0</v>
      </c>
      <c r="AU974">
        <f t="shared" si="139"/>
        <v>0</v>
      </c>
      <c r="AV974">
        <f t="shared" si="140"/>
        <v>0</v>
      </c>
      <c r="AW974">
        <f t="shared" si="141"/>
        <v>0</v>
      </c>
    </row>
    <row r="975" spans="1:49" ht="15" customHeight="1">
      <c r="A975" s="232"/>
      <c r="B975" s="14"/>
      <c r="C975" s="213" t="s">
        <v>5164</v>
      </c>
      <c r="D975" s="469" t="str">
        <f>IF(CNGE_2025_M1_Secc12_Sub1!D147="","",CNGE_2025_M1_Secc12_Sub1!D147)</f>
        <v/>
      </c>
      <c r="E975" s="326"/>
      <c r="F975" s="326"/>
      <c r="G975" s="326"/>
      <c r="H975" s="326"/>
      <c r="I975" s="326"/>
      <c r="J975" s="326"/>
      <c r="K975" s="326"/>
      <c r="L975" s="326"/>
      <c r="M975" s="326"/>
      <c r="N975" s="326"/>
      <c r="O975" s="326"/>
      <c r="P975" s="326"/>
      <c r="Q975" s="326"/>
      <c r="R975" s="326"/>
      <c r="S975" s="327"/>
      <c r="T975" s="6"/>
      <c r="U975" s="6"/>
      <c r="V975" s="6"/>
      <c r="W975" s="6"/>
      <c r="X975" s="6"/>
      <c r="Y975" s="6"/>
      <c r="Z975" s="6"/>
      <c r="AA975" s="6"/>
      <c r="AB975" s="6"/>
      <c r="AC975" s="6"/>
      <c r="AD975" s="6"/>
      <c r="AG975">
        <f t="shared" si="127"/>
        <v>0</v>
      </c>
      <c r="AH975">
        <f t="shared" si="128"/>
        <v>0</v>
      </c>
      <c r="AI975">
        <f t="shared" si="129"/>
        <v>0</v>
      </c>
      <c r="AJ975">
        <f t="shared" si="130"/>
        <v>0</v>
      </c>
      <c r="AK975" s="228">
        <f t="shared" si="131"/>
        <v>0</v>
      </c>
      <c r="AL975" s="2">
        <f t="shared" si="132"/>
        <v>0</v>
      </c>
      <c r="AM975" s="3" t="str">
        <f>IF(AL975=0,"",
IF(SUM($AL$858:AL975)=1,AN975,
IF($AL$978&gt;SUM($AL$858:AL975),_xlfn.CONCAT(", ",AN975),
IF($AL$978=SUM($AL$858:AL975),_xlfn.CONCAT(" y ",AN975)))))</f>
        <v/>
      </c>
      <c r="AN975" s="214">
        <v>118</v>
      </c>
      <c r="AO975">
        <f t="shared" si="133"/>
        <v>0</v>
      </c>
      <c r="AP975">
        <f t="shared" si="134"/>
        <v>0</v>
      </c>
      <c r="AQ975">
        <f t="shared" si="135"/>
        <v>0</v>
      </c>
      <c r="AR975">
        <f t="shared" si="136"/>
        <v>0</v>
      </c>
      <c r="AS975">
        <f t="shared" si="137"/>
        <v>0</v>
      </c>
      <c r="AT975">
        <f t="shared" si="138"/>
        <v>0</v>
      </c>
      <c r="AU975">
        <f t="shared" si="139"/>
        <v>0</v>
      </c>
      <c r="AV975">
        <f t="shared" si="140"/>
        <v>0</v>
      </c>
      <c r="AW975">
        <f t="shared" si="141"/>
        <v>0</v>
      </c>
    </row>
    <row r="976" spans="1:49" ht="15" customHeight="1">
      <c r="A976" s="232"/>
      <c r="B976" s="14"/>
      <c r="C976" s="213" t="s">
        <v>5165</v>
      </c>
      <c r="D976" s="469" t="str">
        <f>IF(CNGE_2025_M1_Secc12_Sub1!D148="","",CNGE_2025_M1_Secc12_Sub1!D148)</f>
        <v/>
      </c>
      <c r="E976" s="326"/>
      <c r="F976" s="326"/>
      <c r="G976" s="326"/>
      <c r="H976" s="326"/>
      <c r="I976" s="326"/>
      <c r="J976" s="326"/>
      <c r="K976" s="326"/>
      <c r="L976" s="326"/>
      <c r="M976" s="326"/>
      <c r="N976" s="326"/>
      <c r="O976" s="326"/>
      <c r="P976" s="326"/>
      <c r="Q976" s="326"/>
      <c r="R976" s="326"/>
      <c r="S976" s="327"/>
      <c r="T976" s="6"/>
      <c r="U976" s="6"/>
      <c r="V976" s="6"/>
      <c r="W976" s="6"/>
      <c r="X976" s="6"/>
      <c r="Y976" s="6"/>
      <c r="Z976" s="6"/>
      <c r="AA976" s="6"/>
      <c r="AB976" s="6"/>
      <c r="AC976" s="6"/>
      <c r="AD976" s="6"/>
      <c r="AG976">
        <f t="shared" si="127"/>
        <v>0</v>
      </c>
      <c r="AH976">
        <f t="shared" si="128"/>
        <v>0</v>
      </c>
      <c r="AI976">
        <f t="shared" si="129"/>
        <v>0</v>
      </c>
      <c r="AJ976">
        <f t="shared" si="130"/>
        <v>0</v>
      </c>
      <c r="AK976" s="228">
        <f t="shared" si="131"/>
        <v>0</v>
      </c>
      <c r="AL976" s="2">
        <f t="shared" si="132"/>
        <v>0</v>
      </c>
      <c r="AM976" s="3" t="str">
        <f>IF(AL976=0,"",
IF(SUM($AL$858:AL976)=1,AN976,
IF($AL$978&gt;SUM($AL$858:AL976),_xlfn.CONCAT(", ",AN976),
IF($AL$978=SUM($AL$858:AL976),_xlfn.CONCAT(" y ",AN976)))))</f>
        <v/>
      </c>
      <c r="AN976" s="214">
        <v>119</v>
      </c>
      <c r="AO976">
        <f t="shared" si="133"/>
        <v>0</v>
      </c>
      <c r="AP976">
        <f t="shared" si="134"/>
        <v>0</v>
      </c>
      <c r="AQ976">
        <f t="shared" si="135"/>
        <v>0</v>
      </c>
      <c r="AR976">
        <f t="shared" si="136"/>
        <v>0</v>
      </c>
      <c r="AS976">
        <f t="shared" si="137"/>
        <v>0</v>
      </c>
      <c r="AT976">
        <f t="shared" si="138"/>
        <v>0</v>
      </c>
      <c r="AU976">
        <f t="shared" si="139"/>
        <v>0</v>
      </c>
      <c r="AV976">
        <f t="shared" si="140"/>
        <v>0</v>
      </c>
      <c r="AW976">
        <f t="shared" si="141"/>
        <v>0</v>
      </c>
    </row>
    <row r="977" spans="1:49" ht="15" customHeight="1">
      <c r="A977" s="232"/>
      <c r="B977" s="14"/>
      <c r="C977" s="213" t="s">
        <v>5166</v>
      </c>
      <c r="D977" s="469" t="str">
        <f>IF(CNGE_2025_M1_Secc12_Sub1!D149="","",CNGE_2025_M1_Secc12_Sub1!D149)</f>
        <v/>
      </c>
      <c r="E977" s="326"/>
      <c r="F977" s="326"/>
      <c r="G977" s="326"/>
      <c r="H977" s="326"/>
      <c r="I977" s="326"/>
      <c r="J977" s="326"/>
      <c r="K977" s="326"/>
      <c r="L977" s="326"/>
      <c r="M977" s="326"/>
      <c r="N977" s="326"/>
      <c r="O977" s="326"/>
      <c r="P977" s="326"/>
      <c r="Q977" s="326"/>
      <c r="R977" s="326"/>
      <c r="S977" s="327"/>
      <c r="T977" s="6"/>
      <c r="U977" s="6"/>
      <c r="V977" s="6"/>
      <c r="W977" s="6"/>
      <c r="X977" s="6"/>
      <c r="Y977" s="6"/>
      <c r="Z977" s="6"/>
      <c r="AA977" s="6"/>
      <c r="AB977" s="6"/>
      <c r="AC977" s="6"/>
      <c r="AD977" s="6"/>
      <c r="AG977">
        <f>IF(OR(COUNTBLANK($D977)=1,$G167&lt;&gt;1),0,IF(COUNTA(T977:W977)&gt;0,0,1))</f>
        <v>0</v>
      </c>
      <c r="AH977">
        <f>IF(OR(COUNTBLANK($D977)=1,$M167&lt;&gt;1),0,IF(COUNTA(X977:AD977)&gt;0,0,1))</f>
        <v>0</v>
      </c>
      <c r="AI977">
        <f>IF(OR(COUNTBLANK($D977)=1,$S167&lt;&gt;1),0,IF(COUNTA(O1102:W1102)&gt;0,0,1))</f>
        <v>0</v>
      </c>
      <c r="AJ977">
        <f>IF(OR(COUNTBLANK($D977)=1,$Y167&lt;&gt;1),0,IF(COUNTA(X1102:AD1102)&gt;0,0,1))</f>
        <v>0</v>
      </c>
      <c r="AK977" s="228">
        <f>SUM(AG977:AJ977)</f>
        <v>0</v>
      </c>
      <c r="AL977" s="2">
        <f>IF(AK977=0,0,1)</f>
        <v>0</v>
      </c>
      <c r="AM977" s="3" t="str">
        <f>IF(AL977=0,"",
IF(SUM($AL$858:AL977)=1,AN977,
IF($AL$978&gt;SUM($AL$858:AL977),_xlfn.CONCAT(", ",AN977),
IF($AL$978=SUM($AL$858:AL977),_xlfn.CONCAT(" y ",AN977)))))</f>
        <v/>
      </c>
      <c r="AN977" s="214">
        <v>120</v>
      </c>
      <c r="AO977">
        <f>IF(AND(COUNTBLANK($D977)=1,COUNTA(T977:AD977,O1102:AD1102)&gt;0),1,0)</f>
        <v>0</v>
      </c>
      <c r="AP977">
        <f>IF($G167&lt;&gt;1,IF(COUNTA(T977:W977)=0,0,1),0)</f>
        <v>0</v>
      </c>
      <c r="AQ977">
        <f>IF($M167&lt;&gt;1,IF(COUNTA(X977:AD977)=0,0,1),0)</f>
        <v>0</v>
      </c>
      <c r="AR977">
        <f>IF($S167&lt;&gt;1,IF(COUNTA(O1102:W1102)=0,0,1),0)</f>
        <v>0</v>
      </c>
      <c r="AS977">
        <f>IF($Y167&lt;&gt;1,IF(COUNTA(X1102:AD1102)=0,0,1),0)</f>
        <v>0</v>
      </c>
      <c r="AT977">
        <f>IF($W977="X",IF(COUNTA(T977:V977)=0,0,1),IF($V977="X",IF(COUNTA(T977:U977,W977)=0,0,1),0))</f>
        <v>0</v>
      </c>
      <c r="AU977">
        <f>IF($AD977="X",IF(COUNTA(X977:AC977)=0,0,1),IF($AC977="X",IF(COUNTA(X977:AB977,AD977)=0,0,1),0))</f>
        <v>0</v>
      </c>
      <c r="AV977">
        <f>IF($W1102="X",IF(COUNTA(O1102:V1102)=0,0,1),IF($V1102="X",IF(COUNTA(O1102:U1102,W1102)=0,0,1),0))</f>
        <v>0</v>
      </c>
      <c r="AW977">
        <f>IF($AD1102="X",IF(COUNTA(X1102:AC1102)=0,0,1),IF($AC1102="X",IF(COUNTA(X1102:AB1102,AD1102)=0,0,1),0))</f>
        <v>0</v>
      </c>
    </row>
    <row r="978" spans="1:49" ht="15" customHeight="1">
      <c r="A978" s="232"/>
      <c r="B978" s="14"/>
      <c r="C978" s="246"/>
      <c r="D978" s="246"/>
      <c r="E978" s="246"/>
      <c r="F978" s="246"/>
      <c r="G978" s="246"/>
      <c r="H978" s="246"/>
      <c r="I978" s="246"/>
      <c r="J978" s="246"/>
      <c r="K978" s="246"/>
      <c r="L978" s="246"/>
      <c r="M978" s="246"/>
      <c r="N978" s="246"/>
      <c r="O978" s="246"/>
      <c r="P978" s="246"/>
      <c r="Q978" s="246"/>
      <c r="R978" s="246"/>
      <c r="S978" s="246"/>
      <c r="T978" s="246"/>
      <c r="U978" s="246"/>
      <c r="V978" s="246"/>
      <c r="W978" s="246"/>
      <c r="X978" s="246"/>
      <c r="Y978" s="246"/>
      <c r="Z978" s="246"/>
      <c r="AA978" s="246"/>
      <c r="AB978" s="246"/>
      <c r="AC978" s="246"/>
      <c r="AD978" s="246"/>
      <c r="AL978" s="219">
        <f>SUM(AL858:AL977)</f>
        <v>0</v>
      </c>
      <c r="AM978" s="219" t="str">
        <f>IF(AL978=0,"",_xlfn.CONCAT(AM858:AM977))</f>
        <v/>
      </c>
      <c r="AN978" s="4" t="str">
        <f>IF(AL978=0,"",
IF(AL978=1,_xlfn.CONCAT("Favor de revisar la información capturada en el numeral: ",AM978),_xlfn.CONCAT("Favor de revisar la información capturada en los numerales: ",AM978)))</f>
        <v/>
      </c>
      <c r="AS978" s="230">
        <f>SUM(AO858:AS977)</f>
        <v>0</v>
      </c>
      <c r="AW978" s="230">
        <f>SUM(AT858:AW977)</f>
        <v>0</v>
      </c>
    </row>
    <row r="979" spans="1:49" ht="15" customHeight="1">
      <c r="A979" s="232"/>
      <c r="B979" s="14"/>
      <c r="C979" s="208"/>
      <c r="D979" s="244"/>
      <c r="E979" s="244"/>
      <c r="F979" s="244"/>
      <c r="G979" s="244"/>
      <c r="H979" s="244"/>
      <c r="I979" s="244"/>
      <c r="J979" s="244"/>
      <c r="K979" s="244"/>
      <c r="L979" s="244"/>
      <c r="M979" s="244"/>
      <c r="N979" s="244"/>
      <c r="O979" s="244"/>
      <c r="P979" s="244"/>
      <c r="Q979" s="244"/>
      <c r="R979" s="244"/>
      <c r="S979" s="244"/>
      <c r="T979" s="244"/>
      <c r="U979" s="244"/>
      <c r="V979" s="244"/>
      <c r="W979" s="244"/>
      <c r="X979" s="244"/>
      <c r="Y979" s="244"/>
      <c r="Z979" s="244"/>
      <c r="AA979" s="483" t="s">
        <v>5237</v>
      </c>
      <c r="AB979" s="318"/>
      <c r="AC979" s="318"/>
      <c r="AD979" s="318"/>
    </row>
    <row r="980" spans="1:49" ht="24" customHeight="1">
      <c r="A980" s="232"/>
      <c r="B980" s="14"/>
      <c r="C980" s="453" t="s">
        <v>5071</v>
      </c>
      <c r="D980" s="447"/>
      <c r="E980" s="447"/>
      <c r="F980" s="447"/>
      <c r="G980" s="447"/>
      <c r="H980" s="447"/>
      <c r="I980" s="447"/>
      <c r="J980" s="447"/>
      <c r="K980" s="447"/>
      <c r="L980" s="447"/>
      <c r="M980" s="447"/>
      <c r="N980" s="448"/>
      <c r="O980" s="453" t="s">
        <v>5197</v>
      </c>
      <c r="P980" s="326"/>
      <c r="Q980" s="326"/>
      <c r="R980" s="326"/>
      <c r="S980" s="326"/>
      <c r="T980" s="326"/>
      <c r="U980" s="326"/>
      <c r="V980" s="326"/>
      <c r="W980" s="326"/>
      <c r="X980" s="326"/>
      <c r="Y980" s="326"/>
      <c r="Z980" s="326"/>
      <c r="AA980" s="326"/>
      <c r="AB980" s="326"/>
      <c r="AC980" s="326"/>
      <c r="AD980" s="327"/>
    </row>
    <row r="981" spans="1:49" ht="36" customHeight="1">
      <c r="A981" s="232"/>
      <c r="B981" s="14"/>
      <c r="C981" s="485"/>
      <c r="D981" s="318"/>
      <c r="E981" s="318"/>
      <c r="F981" s="318"/>
      <c r="G981" s="318"/>
      <c r="H981" s="318"/>
      <c r="I981" s="318"/>
      <c r="J981" s="318"/>
      <c r="K981" s="318"/>
      <c r="L981" s="318"/>
      <c r="M981" s="318"/>
      <c r="N981" s="410"/>
      <c r="O981" s="449" t="s">
        <v>5238</v>
      </c>
      <c r="P981" s="326"/>
      <c r="Q981" s="326"/>
      <c r="R981" s="326"/>
      <c r="S981" s="326"/>
      <c r="T981" s="326"/>
      <c r="U981" s="326"/>
      <c r="V981" s="326"/>
      <c r="W981" s="327"/>
      <c r="X981" s="449" t="s">
        <v>5265</v>
      </c>
      <c r="Y981" s="326"/>
      <c r="Z981" s="326"/>
      <c r="AA981" s="326"/>
      <c r="AB981" s="326"/>
      <c r="AC981" s="326"/>
      <c r="AD981" s="327"/>
    </row>
    <row r="982" spans="1:49" ht="264" customHeight="1">
      <c r="A982" s="232"/>
      <c r="B982" s="14"/>
      <c r="C982" s="454"/>
      <c r="D982" s="422"/>
      <c r="E982" s="422"/>
      <c r="F982" s="422"/>
      <c r="G982" s="422"/>
      <c r="H982" s="422"/>
      <c r="I982" s="422"/>
      <c r="J982" s="422"/>
      <c r="K982" s="422"/>
      <c r="L982" s="422"/>
      <c r="M982" s="422"/>
      <c r="N982" s="423"/>
      <c r="O982" s="227" t="s">
        <v>5278</v>
      </c>
      <c r="P982" s="245" t="s">
        <v>5284</v>
      </c>
      <c r="Q982" s="227" t="s">
        <v>5282</v>
      </c>
      <c r="R982" s="227" t="s">
        <v>5285</v>
      </c>
      <c r="S982" s="227" t="s">
        <v>5283</v>
      </c>
      <c r="T982" s="227" t="s">
        <v>5286</v>
      </c>
      <c r="U982" s="227" t="s">
        <v>5279</v>
      </c>
      <c r="V982" s="227" t="s">
        <v>5280</v>
      </c>
      <c r="W982" s="245" t="s">
        <v>5232</v>
      </c>
      <c r="X982" s="227" t="s">
        <v>5278</v>
      </c>
      <c r="Y982" s="227" t="s">
        <v>5287</v>
      </c>
      <c r="Z982" s="227" t="s">
        <v>5285</v>
      </c>
      <c r="AA982" s="227" t="s">
        <v>5286</v>
      </c>
      <c r="AB982" s="227" t="s">
        <v>5279</v>
      </c>
      <c r="AC982" s="227" t="s">
        <v>5280</v>
      </c>
      <c r="AD982" s="245" t="s">
        <v>5232</v>
      </c>
    </row>
    <row r="983" spans="1:49" ht="15" customHeight="1">
      <c r="A983" s="232"/>
      <c r="B983" s="14"/>
      <c r="C983" s="213" t="s">
        <v>5009</v>
      </c>
      <c r="D983" s="469" t="str">
        <f>IF(CNGE_2025_M1_Secc12_Sub1!D30="","",CNGE_2025_M1_Secc12_Sub1!D30)</f>
        <v/>
      </c>
      <c r="E983" s="326"/>
      <c r="F983" s="326"/>
      <c r="G983" s="326"/>
      <c r="H983" s="326"/>
      <c r="I983" s="326"/>
      <c r="J983" s="326"/>
      <c r="K983" s="326"/>
      <c r="L983" s="326"/>
      <c r="M983" s="326"/>
      <c r="N983" s="327"/>
      <c r="O983" s="6"/>
      <c r="P983" s="6"/>
      <c r="Q983" s="6"/>
      <c r="R983" s="6"/>
      <c r="S983" s="6"/>
      <c r="T983" s="6"/>
      <c r="U983" s="6"/>
      <c r="V983" s="6"/>
      <c r="W983" s="6"/>
      <c r="X983" s="6"/>
      <c r="Y983" s="6"/>
      <c r="Z983" s="6"/>
      <c r="AA983" s="6"/>
      <c r="AB983" s="6"/>
      <c r="AC983" s="6"/>
      <c r="AD983" s="6"/>
    </row>
    <row r="984" spans="1:49" ht="15" customHeight="1">
      <c r="A984" s="232"/>
      <c r="B984" s="14"/>
      <c r="C984" s="213" t="s">
        <v>5011</v>
      </c>
      <c r="D984" s="469" t="str">
        <f>IF(CNGE_2025_M1_Secc12_Sub1!D31="","",CNGE_2025_M1_Secc12_Sub1!D31)</f>
        <v/>
      </c>
      <c r="E984" s="326"/>
      <c r="F984" s="326"/>
      <c r="G984" s="326"/>
      <c r="H984" s="326"/>
      <c r="I984" s="326"/>
      <c r="J984" s="326"/>
      <c r="K984" s="326"/>
      <c r="L984" s="326"/>
      <c r="M984" s="326"/>
      <c r="N984" s="327"/>
      <c r="O984" s="6"/>
      <c r="P984" s="6"/>
      <c r="Q984" s="6"/>
      <c r="R984" s="6"/>
      <c r="S984" s="6"/>
      <c r="T984" s="6"/>
      <c r="U984" s="6"/>
      <c r="V984" s="6"/>
      <c r="W984" s="6"/>
      <c r="X984" s="6"/>
      <c r="Y984" s="6"/>
      <c r="Z984" s="6"/>
      <c r="AA984" s="6"/>
      <c r="AB984" s="6"/>
      <c r="AC984" s="6"/>
      <c r="AD984" s="6"/>
    </row>
    <row r="985" spans="1:49" ht="15" customHeight="1">
      <c r="A985" s="232"/>
      <c r="B985" s="14"/>
      <c r="C985" s="213" t="s">
        <v>5013</v>
      </c>
      <c r="D985" s="469" t="str">
        <f>IF(CNGE_2025_M1_Secc12_Sub1!D32="","",CNGE_2025_M1_Secc12_Sub1!D32)</f>
        <v/>
      </c>
      <c r="E985" s="326"/>
      <c r="F985" s="326"/>
      <c r="G985" s="326"/>
      <c r="H985" s="326"/>
      <c r="I985" s="326"/>
      <c r="J985" s="326"/>
      <c r="K985" s="326"/>
      <c r="L985" s="326"/>
      <c r="M985" s="326"/>
      <c r="N985" s="327"/>
      <c r="O985" s="6"/>
      <c r="P985" s="6"/>
      <c r="Q985" s="6"/>
      <c r="R985" s="6"/>
      <c r="S985" s="6"/>
      <c r="T985" s="6"/>
      <c r="U985" s="6"/>
      <c r="V985" s="6"/>
      <c r="W985" s="6"/>
      <c r="X985" s="6"/>
      <c r="Y985" s="6"/>
      <c r="Z985" s="6"/>
      <c r="AA985" s="6"/>
      <c r="AB985" s="6"/>
      <c r="AC985" s="6"/>
      <c r="AD985" s="6"/>
    </row>
    <row r="986" spans="1:49" ht="15" customHeight="1">
      <c r="A986" s="232"/>
      <c r="B986" s="14"/>
      <c r="C986" s="213" t="s">
        <v>5015</v>
      </c>
      <c r="D986" s="469" t="str">
        <f>IF(CNGE_2025_M1_Secc12_Sub1!D33="","",CNGE_2025_M1_Secc12_Sub1!D33)</f>
        <v/>
      </c>
      <c r="E986" s="326"/>
      <c r="F986" s="326"/>
      <c r="G986" s="326"/>
      <c r="H986" s="326"/>
      <c r="I986" s="326"/>
      <c r="J986" s="326"/>
      <c r="K986" s="326"/>
      <c r="L986" s="326"/>
      <c r="M986" s="326"/>
      <c r="N986" s="327"/>
      <c r="O986" s="6"/>
      <c r="P986" s="6"/>
      <c r="Q986" s="6"/>
      <c r="R986" s="6"/>
      <c r="S986" s="6"/>
      <c r="T986" s="6"/>
      <c r="U986" s="6"/>
      <c r="V986" s="6"/>
      <c r="W986" s="6"/>
      <c r="X986" s="6"/>
      <c r="Y986" s="6"/>
      <c r="Z986" s="6"/>
      <c r="AA986" s="6"/>
      <c r="AB986" s="6"/>
      <c r="AC986" s="6"/>
      <c r="AD986" s="6"/>
    </row>
    <row r="987" spans="1:49" ht="15" customHeight="1">
      <c r="A987" s="232"/>
      <c r="B987" s="14"/>
      <c r="C987" s="213" t="s">
        <v>5017</v>
      </c>
      <c r="D987" s="469" t="str">
        <f>IF(CNGE_2025_M1_Secc12_Sub1!D34="","",CNGE_2025_M1_Secc12_Sub1!D34)</f>
        <v/>
      </c>
      <c r="E987" s="326"/>
      <c r="F987" s="326"/>
      <c r="G987" s="326"/>
      <c r="H987" s="326"/>
      <c r="I987" s="326"/>
      <c r="J987" s="326"/>
      <c r="K987" s="326"/>
      <c r="L987" s="326"/>
      <c r="M987" s="326"/>
      <c r="N987" s="327"/>
      <c r="O987" s="6"/>
      <c r="P987" s="6"/>
      <c r="Q987" s="6"/>
      <c r="R987" s="6"/>
      <c r="S987" s="6"/>
      <c r="T987" s="6"/>
      <c r="U987" s="6"/>
      <c r="V987" s="6"/>
      <c r="W987" s="6"/>
      <c r="X987" s="6"/>
      <c r="Y987" s="6"/>
      <c r="Z987" s="6"/>
      <c r="AA987" s="6"/>
      <c r="AB987" s="6"/>
      <c r="AC987" s="6"/>
      <c r="AD987" s="6"/>
    </row>
    <row r="988" spans="1:49" ht="15" customHeight="1">
      <c r="A988" s="232"/>
      <c r="B988" s="14"/>
      <c r="C988" s="213" t="s">
        <v>5019</v>
      </c>
      <c r="D988" s="469" t="str">
        <f>IF(CNGE_2025_M1_Secc12_Sub1!D35="","",CNGE_2025_M1_Secc12_Sub1!D35)</f>
        <v/>
      </c>
      <c r="E988" s="326"/>
      <c r="F988" s="326"/>
      <c r="G988" s="326"/>
      <c r="H988" s="326"/>
      <c r="I988" s="326"/>
      <c r="J988" s="326"/>
      <c r="K988" s="326"/>
      <c r="L988" s="326"/>
      <c r="M988" s="326"/>
      <c r="N988" s="327"/>
      <c r="O988" s="6"/>
      <c r="P988" s="6"/>
      <c r="Q988" s="6"/>
      <c r="R988" s="6"/>
      <c r="S988" s="6"/>
      <c r="T988" s="6"/>
      <c r="U988" s="6"/>
      <c r="V988" s="6"/>
      <c r="W988" s="6"/>
      <c r="X988" s="6"/>
      <c r="Y988" s="6"/>
      <c r="Z988" s="6"/>
      <c r="AA988" s="6"/>
      <c r="AB988" s="6"/>
      <c r="AC988" s="6"/>
      <c r="AD988" s="6"/>
    </row>
    <row r="989" spans="1:49" ht="15" customHeight="1">
      <c r="A989" s="232"/>
      <c r="B989" s="14"/>
      <c r="C989" s="213" t="s">
        <v>5021</v>
      </c>
      <c r="D989" s="469" t="str">
        <f>IF(CNGE_2025_M1_Secc12_Sub1!D36="","",CNGE_2025_M1_Secc12_Sub1!D36)</f>
        <v/>
      </c>
      <c r="E989" s="326"/>
      <c r="F989" s="326"/>
      <c r="G989" s="326"/>
      <c r="H989" s="326"/>
      <c r="I989" s="326"/>
      <c r="J989" s="326"/>
      <c r="K989" s="326"/>
      <c r="L989" s="326"/>
      <c r="M989" s="326"/>
      <c r="N989" s="327"/>
      <c r="O989" s="6"/>
      <c r="P989" s="6"/>
      <c r="Q989" s="6"/>
      <c r="R989" s="6"/>
      <c r="S989" s="6"/>
      <c r="T989" s="6"/>
      <c r="U989" s="6"/>
      <c r="V989" s="6"/>
      <c r="W989" s="6"/>
      <c r="X989" s="6"/>
      <c r="Y989" s="6"/>
      <c r="Z989" s="6"/>
      <c r="AA989" s="6"/>
      <c r="AB989" s="6"/>
      <c r="AC989" s="6"/>
      <c r="AD989" s="6"/>
    </row>
    <row r="990" spans="1:49" ht="15" customHeight="1">
      <c r="A990" s="232"/>
      <c r="B990" s="14"/>
      <c r="C990" s="213" t="s">
        <v>5023</v>
      </c>
      <c r="D990" s="469" t="str">
        <f>IF(CNGE_2025_M1_Secc12_Sub1!D37="","",CNGE_2025_M1_Secc12_Sub1!D37)</f>
        <v/>
      </c>
      <c r="E990" s="326"/>
      <c r="F990" s="326"/>
      <c r="G990" s="326"/>
      <c r="H990" s="326"/>
      <c r="I990" s="326"/>
      <c r="J990" s="326"/>
      <c r="K990" s="326"/>
      <c r="L990" s="326"/>
      <c r="M990" s="326"/>
      <c r="N990" s="327"/>
      <c r="O990" s="6"/>
      <c r="P990" s="6"/>
      <c r="Q990" s="6"/>
      <c r="R990" s="6"/>
      <c r="S990" s="6"/>
      <c r="T990" s="6"/>
      <c r="U990" s="6"/>
      <c r="V990" s="6"/>
      <c r="W990" s="6"/>
      <c r="X990" s="6"/>
      <c r="Y990" s="6"/>
      <c r="Z990" s="6"/>
      <c r="AA990" s="6"/>
      <c r="AB990" s="6"/>
      <c r="AC990" s="6"/>
      <c r="AD990" s="6"/>
    </row>
    <row r="991" spans="1:49" ht="15" customHeight="1">
      <c r="A991" s="232"/>
      <c r="B991" s="14"/>
      <c r="C991" s="213" t="s">
        <v>5025</v>
      </c>
      <c r="D991" s="469" t="str">
        <f>IF(CNGE_2025_M1_Secc12_Sub1!D38="","",CNGE_2025_M1_Secc12_Sub1!D38)</f>
        <v/>
      </c>
      <c r="E991" s="326"/>
      <c r="F991" s="326"/>
      <c r="G991" s="326"/>
      <c r="H991" s="326"/>
      <c r="I991" s="326"/>
      <c r="J991" s="326"/>
      <c r="K991" s="326"/>
      <c r="L991" s="326"/>
      <c r="M991" s="326"/>
      <c r="N991" s="327"/>
      <c r="O991" s="6"/>
      <c r="P991" s="6"/>
      <c r="Q991" s="6"/>
      <c r="R991" s="6"/>
      <c r="S991" s="6"/>
      <c r="T991" s="6"/>
      <c r="U991" s="6"/>
      <c r="V991" s="6"/>
      <c r="W991" s="6"/>
      <c r="X991" s="6"/>
      <c r="Y991" s="6"/>
      <c r="Z991" s="6"/>
      <c r="AA991" s="6"/>
      <c r="AB991" s="6"/>
      <c r="AC991" s="6"/>
      <c r="AD991" s="6"/>
    </row>
    <row r="992" spans="1:49" ht="15" customHeight="1">
      <c r="A992" s="232"/>
      <c r="B992" s="14"/>
      <c r="C992" s="213" t="s">
        <v>5026</v>
      </c>
      <c r="D992" s="469" t="str">
        <f>IF(CNGE_2025_M1_Secc12_Sub1!D39="","",CNGE_2025_M1_Secc12_Sub1!D39)</f>
        <v/>
      </c>
      <c r="E992" s="326"/>
      <c r="F992" s="326"/>
      <c r="G992" s="326"/>
      <c r="H992" s="326"/>
      <c r="I992" s="326"/>
      <c r="J992" s="326"/>
      <c r="K992" s="326"/>
      <c r="L992" s="326"/>
      <c r="M992" s="326"/>
      <c r="N992" s="327"/>
      <c r="O992" s="6"/>
      <c r="P992" s="6"/>
      <c r="Q992" s="6"/>
      <c r="R992" s="6"/>
      <c r="S992" s="6"/>
      <c r="T992" s="6"/>
      <c r="U992" s="6"/>
      <c r="V992" s="6"/>
      <c r="W992" s="6"/>
      <c r="X992" s="6"/>
      <c r="Y992" s="6"/>
      <c r="Z992" s="6"/>
      <c r="AA992" s="6"/>
      <c r="AB992" s="6"/>
      <c r="AC992" s="6"/>
      <c r="AD992" s="6"/>
    </row>
    <row r="993" spans="1:30" ht="15" customHeight="1">
      <c r="A993" s="232"/>
      <c r="B993" s="14"/>
      <c r="C993" s="213" t="s">
        <v>5028</v>
      </c>
      <c r="D993" s="469" t="str">
        <f>IF(CNGE_2025_M1_Secc12_Sub1!D40="","",CNGE_2025_M1_Secc12_Sub1!D40)</f>
        <v/>
      </c>
      <c r="E993" s="326"/>
      <c r="F993" s="326"/>
      <c r="G993" s="326"/>
      <c r="H993" s="326"/>
      <c r="I993" s="326"/>
      <c r="J993" s="326"/>
      <c r="K993" s="326"/>
      <c r="L993" s="326"/>
      <c r="M993" s="326"/>
      <c r="N993" s="327"/>
      <c r="O993" s="6"/>
      <c r="P993" s="6"/>
      <c r="Q993" s="6"/>
      <c r="R993" s="6"/>
      <c r="S993" s="6"/>
      <c r="T993" s="6"/>
      <c r="U993" s="6"/>
      <c r="V993" s="6"/>
      <c r="W993" s="6"/>
      <c r="X993" s="6"/>
      <c r="Y993" s="6"/>
      <c r="Z993" s="6"/>
      <c r="AA993" s="6"/>
      <c r="AB993" s="6"/>
      <c r="AC993" s="6"/>
      <c r="AD993" s="6"/>
    </row>
    <row r="994" spans="1:30" ht="15" customHeight="1">
      <c r="A994" s="232"/>
      <c r="B994" s="14"/>
      <c r="C994" s="213" t="s">
        <v>5029</v>
      </c>
      <c r="D994" s="469" t="str">
        <f>IF(CNGE_2025_M1_Secc12_Sub1!D41="","",CNGE_2025_M1_Secc12_Sub1!D41)</f>
        <v/>
      </c>
      <c r="E994" s="326"/>
      <c r="F994" s="326"/>
      <c r="G994" s="326"/>
      <c r="H994" s="326"/>
      <c r="I994" s="326"/>
      <c r="J994" s="326"/>
      <c r="K994" s="326"/>
      <c r="L994" s="326"/>
      <c r="M994" s="326"/>
      <c r="N994" s="327"/>
      <c r="O994" s="6"/>
      <c r="P994" s="6"/>
      <c r="Q994" s="6"/>
      <c r="R994" s="6"/>
      <c r="S994" s="6"/>
      <c r="T994" s="6"/>
      <c r="U994" s="6"/>
      <c r="V994" s="6"/>
      <c r="W994" s="6"/>
      <c r="X994" s="6"/>
      <c r="Y994" s="6"/>
      <c r="Z994" s="6"/>
      <c r="AA994" s="6"/>
      <c r="AB994" s="6"/>
      <c r="AC994" s="6"/>
      <c r="AD994" s="6"/>
    </row>
    <row r="995" spans="1:30" ht="15" customHeight="1">
      <c r="A995" s="232"/>
      <c r="B995" s="14"/>
      <c r="C995" s="213" t="s">
        <v>5030</v>
      </c>
      <c r="D995" s="469" t="str">
        <f>IF(CNGE_2025_M1_Secc12_Sub1!D42="","",CNGE_2025_M1_Secc12_Sub1!D42)</f>
        <v/>
      </c>
      <c r="E995" s="326"/>
      <c r="F995" s="326"/>
      <c r="G995" s="326"/>
      <c r="H995" s="326"/>
      <c r="I995" s="326"/>
      <c r="J995" s="326"/>
      <c r="K995" s="326"/>
      <c r="L995" s="326"/>
      <c r="M995" s="326"/>
      <c r="N995" s="327"/>
      <c r="O995" s="6"/>
      <c r="P995" s="6"/>
      <c r="Q995" s="6"/>
      <c r="R995" s="6"/>
      <c r="S995" s="6"/>
      <c r="T995" s="6"/>
      <c r="U995" s="6"/>
      <c r="V995" s="6"/>
      <c r="W995" s="6"/>
      <c r="X995" s="6"/>
      <c r="Y995" s="6"/>
      <c r="Z995" s="6"/>
      <c r="AA995" s="6"/>
      <c r="AB995" s="6"/>
      <c r="AC995" s="6"/>
      <c r="AD995" s="6"/>
    </row>
    <row r="996" spans="1:30" ht="15" customHeight="1">
      <c r="A996" s="232"/>
      <c r="B996" s="14"/>
      <c r="C996" s="213" t="s">
        <v>5031</v>
      </c>
      <c r="D996" s="469" t="str">
        <f>IF(CNGE_2025_M1_Secc12_Sub1!D43="","",CNGE_2025_M1_Secc12_Sub1!D43)</f>
        <v/>
      </c>
      <c r="E996" s="326"/>
      <c r="F996" s="326"/>
      <c r="G996" s="326"/>
      <c r="H996" s="326"/>
      <c r="I996" s="326"/>
      <c r="J996" s="326"/>
      <c r="K996" s="326"/>
      <c r="L996" s="326"/>
      <c r="M996" s="326"/>
      <c r="N996" s="327"/>
      <c r="O996" s="6"/>
      <c r="P996" s="6"/>
      <c r="Q996" s="6"/>
      <c r="R996" s="6"/>
      <c r="S996" s="6"/>
      <c r="T996" s="6"/>
      <c r="U996" s="6"/>
      <c r="V996" s="6"/>
      <c r="W996" s="6"/>
      <c r="X996" s="6"/>
      <c r="Y996" s="6"/>
      <c r="Z996" s="6"/>
      <c r="AA996" s="6"/>
      <c r="AB996" s="6"/>
      <c r="AC996" s="6"/>
      <c r="AD996" s="6"/>
    </row>
    <row r="997" spans="1:30" ht="15" customHeight="1">
      <c r="A997" s="232"/>
      <c r="B997" s="14"/>
      <c r="C997" s="213" t="s">
        <v>5032</v>
      </c>
      <c r="D997" s="469" t="str">
        <f>IF(CNGE_2025_M1_Secc12_Sub1!D44="","",CNGE_2025_M1_Secc12_Sub1!D44)</f>
        <v/>
      </c>
      <c r="E997" s="326"/>
      <c r="F997" s="326"/>
      <c r="G997" s="326"/>
      <c r="H997" s="326"/>
      <c r="I997" s="326"/>
      <c r="J997" s="326"/>
      <c r="K997" s="326"/>
      <c r="L997" s="326"/>
      <c r="M997" s="326"/>
      <c r="N997" s="327"/>
      <c r="O997" s="6"/>
      <c r="P997" s="6"/>
      <c r="Q997" s="6"/>
      <c r="R997" s="6"/>
      <c r="S997" s="6"/>
      <c r="T997" s="6"/>
      <c r="U997" s="6"/>
      <c r="V997" s="6"/>
      <c r="W997" s="6"/>
      <c r="X997" s="6"/>
      <c r="Y997" s="6"/>
      <c r="Z997" s="6"/>
      <c r="AA997" s="6"/>
      <c r="AB997" s="6"/>
      <c r="AC997" s="6"/>
      <c r="AD997" s="6"/>
    </row>
    <row r="998" spans="1:30" ht="15" customHeight="1">
      <c r="A998" s="232"/>
      <c r="B998" s="14"/>
      <c r="C998" s="213" t="s">
        <v>5033</v>
      </c>
      <c r="D998" s="469" t="str">
        <f>IF(CNGE_2025_M1_Secc12_Sub1!D45="","",CNGE_2025_M1_Secc12_Sub1!D45)</f>
        <v/>
      </c>
      <c r="E998" s="326"/>
      <c r="F998" s="326"/>
      <c r="G998" s="326"/>
      <c r="H998" s="326"/>
      <c r="I998" s="326"/>
      <c r="J998" s="326"/>
      <c r="K998" s="326"/>
      <c r="L998" s="326"/>
      <c r="M998" s="326"/>
      <c r="N998" s="327"/>
      <c r="O998" s="6"/>
      <c r="P998" s="6"/>
      <c r="Q998" s="6"/>
      <c r="R998" s="6"/>
      <c r="S998" s="6"/>
      <c r="T998" s="6"/>
      <c r="U998" s="6"/>
      <c r="V998" s="6"/>
      <c r="W998" s="6"/>
      <c r="X998" s="6"/>
      <c r="Y998" s="6"/>
      <c r="Z998" s="6"/>
      <c r="AA998" s="6"/>
      <c r="AB998" s="6"/>
      <c r="AC998" s="6"/>
      <c r="AD998" s="6"/>
    </row>
    <row r="999" spans="1:30" ht="15" customHeight="1">
      <c r="A999" s="232"/>
      <c r="B999" s="14"/>
      <c r="C999" s="213" t="s">
        <v>5034</v>
      </c>
      <c r="D999" s="469" t="str">
        <f>IF(CNGE_2025_M1_Secc12_Sub1!D46="","",CNGE_2025_M1_Secc12_Sub1!D46)</f>
        <v/>
      </c>
      <c r="E999" s="326"/>
      <c r="F999" s="326"/>
      <c r="G999" s="326"/>
      <c r="H999" s="326"/>
      <c r="I999" s="326"/>
      <c r="J999" s="326"/>
      <c r="K999" s="326"/>
      <c r="L999" s="326"/>
      <c r="M999" s="326"/>
      <c r="N999" s="327"/>
      <c r="O999" s="6"/>
      <c r="P999" s="6"/>
      <c r="Q999" s="6"/>
      <c r="R999" s="6"/>
      <c r="S999" s="6"/>
      <c r="T999" s="6"/>
      <c r="U999" s="6"/>
      <c r="V999" s="6"/>
      <c r="W999" s="6"/>
      <c r="X999" s="6"/>
      <c r="Y999" s="6"/>
      <c r="Z999" s="6"/>
      <c r="AA999" s="6"/>
      <c r="AB999" s="6"/>
      <c r="AC999" s="6"/>
      <c r="AD999" s="6"/>
    </row>
    <row r="1000" spans="1:30" ht="15" customHeight="1">
      <c r="A1000" s="232"/>
      <c r="B1000" s="14"/>
      <c r="C1000" s="213" t="s">
        <v>5035</v>
      </c>
      <c r="D1000" s="469" t="str">
        <f>IF(CNGE_2025_M1_Secc12_Sub1!D47="","",CNGE_2025_M1_Secc12_Sub1!D47)</f>
        <v/>
      </c>
      <c r="E1000" s="326"/>
      <c r="F1000" s="326"/>
      <c r="G1000" s="326"/>
      <c r="H1000" s="326"/>
      <c r="I1000" s="326"/>
      <c r="J1000" s="326"/>
      <c r="K1000" s="326"/>
      <c r="L1000" s="326"/>
      <c r="M1000" s="326"/>
      <c r="N1000" s="327"/>
      <c r="O1000" s="6"/>
      <c r="P1000" s="6"/>
      <c r="Q1000" s="6"/>
      <c r="R1000" s="6"/>
      <c r="S1000" s="6"/>
      <c r="T1000" s="6"/>
      <c r="U1000" s="6"/>
      <c r="V1000" s="6"/>
      <c r="W1000" s="6"/>
      <c r="X1000" s="6"/>
      <c r="Y1000" s="6"/>
      <c r="Z1000" s="6"/>
      <c r="AA1000" s="6"/>
      <c r="AB1000" s="6"/>
      <c r="AC1000" s="6"/>
      <c r="AD1000" s="6"/>
    </row>
    <row r="1001" spans="1:30" ht="15" customHeight="1">
      <c r="A1001" s="232"/>
      <c r="B1001" s="14"/>
      <c r="C1001" s="213" t="s">
        <v>5036</v>
      </c>
      <c r="D1001" s="469" t="str">
        <f>IF(CNGE_2025_M1_Secc12_Sub1!D48="","",CNGE_2025_M1_Secc12_Sub1!D48)</f>
        <v/>
      </c>
      <c r="E1001" s="326"/>
      <c r="F1001" s="326"/>
      <c r="G1001" s="326"/>
      <c r="H1001" s="326"/>
      <c r="I1001" s="326"/>
      <c r="J1001" s="326"/>
      <c r="K1001" s="326"/>
      <c r="L1001" s="326"/>
      <c r="M1001" s="326"/>
      <c r="N1001" s="327"/>
      <c r="O1001" s="6"/>
      <c r="P1001" s="6"/>
      <c r="Q1001" s="6"/>
      <c r="R1001" s="6"/>
      <c r="S1001" s="6"/>
      <c r="T1001" s="6"/>
      <c r="U1001" s="6"/>
      <c r="V1001" s="6"/>
      <c r="W1001" s="6"/>
      <c r="X1001" s="6"/>
      <c r="Y1001" s="6"/>
      <c r="Z1001" s="6"/>
      <c r="AA1001" s="6"/>
      <c r="AB1001" s="6"/>
      <c r="AC1001" s="6"/>
      <c r="AD1001" s="6"/>
    </row>
    <row r="1002" spans="1:30" ht="15" customHeight="1">
      <c r="A1002" s="232"/>
      <c r="B1002" s="14"/>
      <c r="C1002" s="213" t="s">
        <v>5037</v>
      </c>
      <c r="D1002" s="469" t="str">
        <f>IF(CNGE_2025_M1_Secc12_Sub1!D49="","",CNGE_2025_M1_Secc12_Sub1!D49)</f>
        <v/>
      </c>
      <c r="E1002" s="326"/>
      <c r="F1002" s="326"/>
      <c r="G1002" s="326"/>
      <c r="H1002" s="326"/>
      <c r="I1002" s="326"/>
      <c r="J1002" s="326"/>
      <c r="K1002" s="326"/>
      <c r="L1002" s="326"/>
      <c r="M1002" s="326"/>
      <c r="N1002" s="327"/>
      <c r="O1002" s="6"/>
      <c r="P1002" s="6"/>
      <c r="Q1002" s="6"/>
      <c r="R1002" s="6"/>
      <c r="S1002" s="6"/>
      <c r="T1002" s="6"/>
      <c r="U1002" s="6"/>
      <c r="V1002" s="6"/>
      <c r="W1002" s="6"/>
      <c r="X1002" s="6"/>
      <c r="Y1002" s="6"/>
      <c r="Z1002" s="6"/>
      <c r="AA1002" s="6"/>
      <c r="AB1002" s="6"/>
      <c r="AC1002" s="6"/>
      <c r="AD1002" s="6"/>
    </row>
    <row r="1003" spans="1:30" ht="15" customHeight="1">
      <c r="A1003" s="232"/>
      <c r="B1003" s="14"/>
      <c r="C1003" s="213" t="s">
        <v>5038</v>
      </c>
      <c r="D1003" s="469" t="str">
        <f>IF(CNGE_2025_M1_Secc12_Sub1!D50="","",CNGE_2025_M1_Secc12_Sub1!D50)</f>
        <v/>
      </c>
      <c r="E1003" s="326"/>
      <c r="F1003" s="326"/>
      <c r="G1003" s="326"/>
      <c r="H1003" s="326"/>
      <c r="I1003" s="326"/>
      <c r="J1003" s="326"/>
      <c r="K1003" s="326"/>
      <c r="L1003" s="326"/>
      <c r="M1003" s="326"/>
      <c r="N1003" s="327"/>
      <c r="O1003" s="6"/>
      <c r="P1003" s="6"/>
      <c r="Q1003" s="6"/>
      <c r="R1003" s="6"/>
      <c r="S1003" s="6"/>
      <c r="T1003" s="6"/>
      <c r="U1003" s="6"/>
      <c r="V1003" s="6"/>
      <c r="W1003" s="6"/>
      <c r="X1003" s="6"/>
      <c r="Y1003" s="6"/>
      <c r="Z1003" s="6"/>
      <c r="AA1003" s="6"/>
      <c r="AB1003" s="6"/>
      <c r="AC1003" s="6"/>
      <c r="AD1003" s="6"/>
    </row>
    <row r="1004" spans="1:30" ht="15" customHeight="1">
      <c r="A1004" s="232"/>
      <c r="B1004" s="14"/>
      <c r="C1004" s="213" t="s">
        <v>5039</v>
      </c>
      <c r="D1004" s="469" t="str">
        <f>IF(CNGE_2025_M1_Secc12_Sub1!D51="","",CNGE_2025_M1_Secc12_Sub1!D51)</f>
        <v/>
      </c>
      <c r="E1004" s="326"/>
      <c r="F1004" s="326"/>
      <c r="G1004" s="326"/>
      <c r="H1004" s="326"/>
      <c r="I1004" s="326"/>
      <c r="J1004" s="326"/>
      <c r="K1004" s="326"/>
      <c r="L1004" s="326"/>
      <c r="M1004" s="326"/>
      <c r="N1004" s="327"/>
      <c r="O1004" s="6"/>
      <c r="P1004" s="6"/>
      <c r="Q1004" s="6"/>
      <c r="R1004" s="6"/>
      <c r="S1004" s="6"/>
      <c r="T1004" s="6"/>
      <c r="U1004" s="6"/>
      <c r="V1004" s="6"/>
      <c r="W1004" s="6"/>
      <c r="X1004" s="6"/>
      <c r="Y1004" s="6"/>
      <c r="Z1004" s="6"/>
      <c r="AA1004" s="6"/>
      <c r="AB1004" s="6"/>
      <c r="AC1004" s="6"/>
      <c r="AD1004" s="6"/>
    </row>
    <row r="1005" spans="1:30" ht="15" customHeight="1">
      <c r="A1005" s="232"/>
      <c r="B1005" s="14"/>
      <c r="C1005" s="213" t="s">
        <v>5040</v>
      </c>
      <c r="D1005" s="469" t="str">
        <f>IF(CNGE_2025_M1_Secc12_Sub1!D52="","",CNGE_2025_M1_Secc12_Sub1!D52)</f>
        <v/>
      </c>
      <c r="E1005" s="326"/>
      <c r="F1005" s="326"/>
      <c r="G1005" s="326"/>
      <c r="H1005" s="326"/>
      <c r="I1005" s="326"/>
      <c r="J1005" s="326"/>
      <c r="K1005" s="326"/>
      <c r="L1005" s="326"/>
      <c r="M1005" s="326"/>
      <c r="N1005" s="327"/>
      <c r="O1005" s="6"/>
      <c r="P1005" s="6"/>
      <c r="Q1005" s="6"/>
      <c r="R1005" s="6"/>
      <c r="S1005" s="6"/>
      <c r="T1005" s="6"/>
      <c r="U1005" s="6"/>
      <c r="V1005" s="6"/>
      <c r="W1005" s="6"/>
      <c r="X1005" s="6"/>
      <c r="Y1005" s="6"/>
      <c r="Z1005" s="6"/>
      <c r="AA1005" s="6"/>
      <c r="AB1005" s="6"/>
      <c r="AC1005" s="6"/>
      <c r="AD1005" s="6"/>
    </row>
    <row r="1006" spans="1:30" ht="15" customHeight="1">
      <c r="A1006" s="232"/>
      <c r="B1006" s="14"/>
      <c r="C1006" s="213" t="s">
        <v>5041</v>
      </c>
      <c r="D1006" s="469" t="str">
        <f>IF(CNGE_2025_M1_Secc12_Sub1!D53="","",CNGE_2025_M1_Secc12_Sub1!D53)</f>
        <v/>
      </c>
      <c r="E1006" s="326"/>
      <c r="F1006" s="326"/>
      <c r="G1006" s="326"/>
      <c r="H1006" s="326"/>
      <c r="I1006" s="326"/>
      <c r="J1006" s="326"/>
      <c r="K1006" s="326"/>
      <c r="L1006" s="326"/>
      <c r="M1006" s="326"/>
      <c r="N1006" s="327"/>
      <c r="O1006" s="6"/>
      <c r="P1006" s="6"/>
      <c r="Q1006" s="6"/>
      <c r="R1006" s="6"/>
      <c r="S1006" s="6"/>
      <c r="T1006" s="6"/>
      <c r="U1006" s="6"/>
      <c r="V1006" s="6"/>
      <c r="W1006" s="6"/>
      <c r="X1006" s="6"/>
      <c r="Y1006" s="6"/>
      <c r="Z1006" s="6"/>
      <c r="AA1006" s="6"/>
      <c r="AB1006" s="6"/>
      <c r="AC1006" s="6"/>
      <c r="AD1006" s="6"/>
    </row>
    <row r="1007" spans="1:30" ht="15" customHeight="1">
      <c r="A1007" s="232"/>
      <c r="B1007" s="14"/>
      <c r="C1007" s="213" t="s">
        <v>5042</v>
      </c>
      <c r="D1007" s="469" t="str">
        <f>IF(CNGE_2025_M1_Secc12_Sub1!D54="","",CNGE_2025_M1_Secc12_Sub1!D54)</f>
        <v/>
      </c>
      <c r="E1007" s="326"/>
      <c r="F1007" s="326"/>
      <c r="G1007" s="326"/>
      <c r="H1007" s="326"/>
      <c r="I1007" s="326"/>
      <c r="J1007" s="326"/>
      <c r="K1007" s="326"/>
      <c r="L1007" s="326"/>
      <c r="M1007" s="326"/>
      <c r="N1007" s="327"/>
      <c r="O1007" s="6"/>
      <c r="P1007" s="6"/>
      <c r="Q1007" s="6"/>
      <c r="R1007" s="6"/>
      <c r="S1007" s="6"/>
      <c r="T1007" s="6"/>
      <c r="U1007" s="6"/>
      <c r="V1007" s="6"/>
      <c r="W1007" s="6"/>
      <c r="X1007" s="6"/>
      <c r="Y1007" s="6"/>
      <c r="Z1007" s="6"/>
      <c r="AA1007" s="6"/>
      <c r="AB1007" s="6"/>
      <c r="AC1007" s="6"/>
      <c r="AD1007" s="6"/>
    </row>
    <row r="1008" spans="1:30" ht="15" customHeight="1">
      <c r="A1008" s="232"/>
      <c r="B1008" s="14"/>
      <c r="C1008" s="213" t="s">
        <v>5043</v>
      </c>
      <c r="D1008" s="469" t="str">
        <f>IF(CNGE_2025_M1_Secc12_Sub1!D55="","",CNGE_2025_M1_Secc12_Sub1!D55)</f>
        <v/>
      </c>
      <c r="E1008" s="326"/>
      <c r="F1008" s="326"/>
      <c r="G1008" s="326"/>
      <c r="H1008" s="326"/>
      <c r="I1008" s="326"/>
      <c r="J1008" s="326"/>
      <c r="K1008" s="326"/>
      <c r="L1008" s="326"/>
      <c r="M1008" s="326"/>
      <c r="N1008" s="327"/>
      <c r="O1008" s="6"/>
      <c r="P1008" s="6"/>
      <c r="Q1008" s="6"/>
      <c r="R1008" s="6"/>
      <c r="S1008" s="6"/>
      <c r="T1008" s="6"/>
      <c r="U1008" s="6"/>
      <c r="V1008" s="6"/>
      <c r="W1008" s="6"/>
      <c r="X1008" s="6"/>
      <c r="Y1008" s="6"/>
      <c r="Z1008" s="6"/>
      <c r="AA1008" s="6"/>
      <c r="AB1008" s="6"/>
      <c r="AC1008" s="6"/>
      <c r="AD1008" s="6"/>
    </row>
    <row r="1009" spans="1:30" ht="15" customHeight="1">
      <c r="A1009" s="232"/>
      <c r="B1009" s="14"/>
      <c r="C1009" s="213" t="s">
        <v>5044</v>
      </c>
      <c r="D1009" s="469" t="str">
        <f>IF(CNGE_2025_M1_Secc12_Sub1!D56="","",CNGE_2025_M1_Secc12_Sub1!D56)</f>
        <v/>
      </c>
      <c r="E1009" s="326"/>
      <c r="F1009" s="326"/>
      <c r="G1009" s="326"/>
      <c r="H1009" s="326"/>
      <c r="I1009" s="326"/>
      <c r="J1009" s="326"/>
      <c r="K1009" s="326"/>
      <c r="L1009" s="326"/>
      <c r="M1009" s="326"/>
      <c r="N1009" s="327"/>
      <c r="O1009" s="6"/>
      <c r="P1009" s="6"/>
      <c r="Q1009" s="6"/>
      <c r="R1009" s="6"/>
      <c r="S1009" s="6"/>
      <c r="T1009" s="6"/>
      <c r="U1009" s="6"/>
      <c r="V1009" s="6"/>
      <c r="W1009" s="6"/>
      <c r="X1009" s="6"/>
      <c r="Y1009" s="6"/>
      <c r="Z1009" s="6"/>
      <c r="AA1009" s="6"/>
      <c r="AB1009" s="6"/>
      <c r="AC1009" s="6"/>
      <c r="AD1009" s="6"/>
    </row>
    <row r="1010" spans="1:30" ht="15" customHeight="1">
      <c r="A1010" s="232"/>
      <c r="B1010" s="14"/>
      <c r="C1010" s="213" t="s">
        <v>5045</v>
      </c>
      <c r="D1010" s="469" t="str">
        <f>IF(CNGE_2025_M1_Secc12_Sub1!D57="","",CNGE_2025_M1_Secc12_Sub1!D57)</f>
        <v/>
      </c>
      <c r="E1010" s="326"/>
      <c r="F1010" s="326"/>
      <c r="G1010" s="326"/>
      <c r="H1010" s="326"/>
      <c r="I1010" s="326"/>
      <c r="J1010" s="326"/>
      <c r="K1010" s="326"/>
      <c r="L1010" s="326"/>
      <c r="M1010" s="326"/>
      <c r="N1010" s="327"/>
      <c r="O1010" s="6"/>
      <c r="P1010" s="6"/>
      <c r="Q1010" s="6"/>
      <c r="R1010" s="6"/>
      <c r="S1010" s="6"/>
      <c r="T1010" s="6"/>
      <c r="U1010" s="6"/>
      <c r="V1010" s="6"/>
      <c r="W1010" s="6"/>
      <c r="X1010" s="6"/>
      <c r="Y1010" s="6"/>
      <c r="Z1010" s="6"/>
      <c r="AA1010" s="6"/>
      <c r="AB1010" s="6"/>
      <c r="AC1010" s="6"/>
      <c r="AD1010" s="6"/>
    </row>
    <row r="1011" spans="1:30" ht="15" customHeight="1">
      <c r="A1011" s="232"/>
      <c r="B1011" s="14"/>
      <c r="C1011" s="213" t="s">
        <v>5046</v>
      </c>
      <c r="D1011" s="469" t="str">
        <f>IF(CNGE_2025_M1_Secc12_Sub1!D58="","",CNGE_2025_M1_Secc12_Sub1!D58)</f>
        <v/>
      </c>
      <c r="E1011" s="326"/>
      <c r="F1011" s="326"/>
      <c r="G1011" s="326"/>
      <c r="H1011" s="326"/>
      <c r="I1011" s="326"/>
      <c r="J1011" s="326"/>
      <c r="K1011" s="326"/>
      <c r="L1011" s="326"/>
      <c r="M1011" s="326"/>
      <c r="N1011" s="327"/>
      <c r="O1011" s="6"/>
      <c r="P1011" s="6"/>
      <c r="Q1011" s="6"/>
      <c r="R1011" s="6"/>
      <c r="S1011" s="6"/>
      <c r="T1011" s="6"/>
      <c r="U1011" s="6"/>
      <c r="V1011" s="6"/>
      <c r="W1011" s="6"/>
      <c r="X1011" s="6"/>
      <c r="Y1011" s="6"/>
      <c r="Z1011" s="6"/>
      <c r="AA1011" s="6"/>
      <c r="AB1011" s="6"/>
      <c r="AC1011" s="6"/>
      <c r="AD1011" s="6"/>
    </row>
    <row r="1012" spans="1:30" ht="15" customHeight="1">
      <c r="A1012" s="232"/>
      <c r="B1012" s="14"/>
      <c r="C1012" s="213" t="s">
        <v>5047</v>
      </c>
      <c r="D1012" s="469" t="str">
        <f>IF(CNGE_2025_M1_Secc12_Sub1!D59="","",CNGE_2025_M1_Secc12_Sub1!D59)</f>
        <v/>
      </c>
      <c r="E1012" s="326"/>
      <c r="F1012" s="326"/>
      <c r="G1012" s="326"/>
      <c r="H1012" s="326"/>
      <c r="I1012" s="326"/>
      <c r="J1012" s="326"/>
      <c r="K1012" s="326"/>
      <c r="L1012" s="326"/>
      <c r="M1012" s="326"/>
      <c r="N1012" s="327"/>
      <c r="O1012" s="6"/>
      <c r="P1012" s="6"/>
      <c r="Q1012" s="6"/>
      <c r="R1012" s="6"/>
      <c r="S1012" s="6"/>
      <c r="T1012" s="6"/>
      <c r="U1012" s="6"/>
      <c r="V1012" s="6"/>
      <c r="W1012" s="6"/>
      <c r="X1012" s="6"/>
      <c r="Y1012" s="6"/>
      <c r="Z1012" s="6"/>
      <c r="AA1012" s="6"/>
      <c r="AB1012" s="6"/>
      <c r="AC1012" s="6"/>
      <c r="AD1012" s="6"/>
    </row>
    <row r="1013" spans="1:30" ht="15" customHeight="1">
      <c r="A1013" s="232"/>
      <c r="B1013" s="14"/>
      <c r="C1013" s="213" t="s">
        <v>5048</v>
      </c>
      <c r="D1013" s="469" t="str">
        <f>IF(CNGE_2025_M1_Secc12_Sub1!D60="","",CNGE_2025_M1_Secc12_Sub1!D60)</f>
        <v/>
      </c>
      <c r="E1013" s="326"/>
      <c r="F1013" s="326"/>
      <c r="G1013" s="326"/>
      <c r="H1013" s="326"/>
      <c r="I1013" s="326"/>
      <c r="J1013" s="326"/>
      <c r="K1013" s="326"/>
      <c r="L1013" s="326"/>
      <c r="M1013" s="326"/>
      <c r="N1013" s="327"/>
      <c r="O1013" s="6"/>
      <c r="P1013" s="6"/>
      <c r="Q1013" s="6"/>
      <c r="R1013" s="6"/>
      <c r="S1013" s="6"/>
      <c r="T1013" s="6"/>
      <c r="U1013" s="6"/>
      <c r="V1013" s="6"/>
      <c r="W1013" s="6"/>
      <c r="X1013" s="6"/>
      <c r="Y1013" s="6"/>
      <c r="Z1013" s="6"/>
      <c r="AA1013" s="6"/>
      <c r="AB1013" s="6"/>
      <c r="AC1013" s="6"/>
      <c r="AD1013" s="6"/>
    </row>
    <row r="1014" spans="1:30" ht="15" customHeight="1">
      <c r="A1014" s="232"/>
      <c r="B1014" s="14"/>
      <c r="C1014" s="213" t="s">
        <v>5049</v>
      </c>
      <c r="D1014" s="469" t="str">
        <f>IF(CNGE_2025_M1_Secc12_Sub1!D61="","",CNGE_2025_M1_Secc12_Sub1!D61)</f>
        <v/>
      </c>
      <c r="E1014" s="326"/>
      <c r="F1014" s="326"/>
      <c r="G1014" s="326"/>
      <c r="H1014" s="326"/>
      <c r="I1014" s="326"/>
      <c r="J1014" s="326"/>
      <c r="K1014" s="326"/>
      <c r="L1014" s="326"/>
      <c r="M1014" s="326"/>
      <c r="N1014" s="327"/>
      <c r="O1014" s="6"/>
      <c r="P1014" s="6"/>
      <c r="Q1014" s="6"/>
      <c r="R1014" s="6"/>
      <c r="S1014" s="6"/>
      <c r="T1014" s="6"/>
      <c r="U1014" s="6"/>
      <c r="V1014" s="6"/>
      <c r="W1014" s="6"/>
      <c r="X1014" s="6"/>
      <c r="Y1014" s="6"/>
      <c r="Z1014" s="6"/>
      <c r="AA1014" s="6"/>
      <c r="AB1014" s="6"/>
      <c r="AC1014" s="6"/>
      <c r="AD1014" s="6"/>
    </row>
    <row r="1015" spans="1:30" ht="15" customHeight="1">
      <c r="A1015" s="232"/>
      <c r="B1015" s="14"/>
      <c r="C1015" s="213" t="s">
        <v>5050</v>
      </c>
      <c r="D1015" s="469" t="str">
        <f>IF(CNGE_2025_M1_Secc12_Sub1!D62="","",CNGE_2025_M1_Secc12_Sub1!D62)</f>
        <v/>
      </c>
      <c r="E1015" s="326"/>
      <c r="F1015" s="326"/>
      <c r="G1015" s="326"/>
      <c r="H1015" s="326"/>
      <c r="I1015" s="326"/>
      <c r="J1015" s="326"/>
      <c r="K1015" s="326"/>
      <c r="L1015" s="326"/>
      <c r="M1015" s="326"/>
      <c r="N1015" s="327"/>
      <c r="O1015" s="6"/>
      <c r="P1015" s="6"/>
      <c r="Q1015" s="6"/>
      <c r="R1015" s="6"/>
      <c r="S1015" s="6"/>
      <c r="T1015" s="6"/>
      <c r="U1015" s="6"/>
      <c r="V1015" s="6"/>
      <c r="W1015" s="6"/>
      <c r="X1015" s="6"/>
      <c r="Y1015" s="6"/>
      <c r="Z1015" s="6"/>
      <c r="AA1015" s="6"/>
      <c r="AB1015" s="6"/>
      <c r="AC1015" s="6"/>
      <c r="AD1015" s="6"/>
    </row>
    <row r="1016" spans="1:30" ht="15" customHeight="1">
      <c r="A1016" s="232"/>
      <c r="B1016" s="14"/>
      <c r="C1016" s="213" t="s">
        <v>5051</v>
      </c>
      <c r="D1016" s="469" t="str">
        <f>IF(CNGE_2025_M1_Secc12_Sub1!D63="","",CNGE_2025_M1_Secc12_Sub1!D63)</f>
        <v/>
      </c>
      <c r="E1016" s="326"/>
      <c r="F1016" s="326"/>
      <c r="G1016" s="326"/>
      <c r="H1016" s="326"/>
      <c r="I1016" s="326"/>
      <c r="J1016" s="326"/>
      <c r="K1016" s="326"/>
      <c r="L1016" s="326"/>
      <c r="M1016" s="326"/>
      <c r="N1016" s="327"/>
      <c r="O1016" s="6"/>
      <c r="P1016" s="6"/>
      <c r="Q1016" s="6"/>
      <c r="R1016" s="6"/>
      <c r="S1016" s="6"/>
      <c r="T1016" s="6"/>
      <c r="U1016" s="6"/>
      <c r="V1016" s="6"/>
      <c r="W1016" s="6"/>
      <c r="X1016" s="6"/>
      <c r="Y1016" s="6"/>
      <c r="Z1016" s="6"/>
      <c r="AA1016" s="6"/>
      <c r="AB1016" s="6"/>
      <c r="AC1016" s="6"/>
      <c r="AD1016" s="6"/>
    </row>
    <row r="1017" spans="1:30" ht="15" customHeight="1">
      <c r="A1017" s="232"/>
      <c r="B1017" s="14"/>
      <c r="C1017" s="213" t="s">
        <v>5052</v>
      </c>
      <c r="D1017" s="469" t="str">
        <f>IF(CNGE_2025_M1_Secc12_Sub1!D64="","",CNGE_2025_M1_Secc12_Sub1!D64)</f>
        <v/>
      </c>
      <c r="E1017" s="326"/>
      <c r="F1017" s="326"/>
      <c r="G1017" s="326"/>
      <c r="H1017" s="326"/>
      <c r="I1017" s="326"/>
      <c r="J1017" s="326"/>
      <c r="K1017" s="326"/>
      <c r="L1017" s="326"/>
      <c r="M1017" s="326"/>
      <c r="N1017" s="327"/>
      <c r="O1017" s="6"/>
      <c r="P1017" s="6"/>
      <c r="Q1017" s="6"/>
      <c r="R1017" s="6"/>
      <c r="S1017" s="6"/>
      <c r="T1017" s="6"/>
      <c r="U1017" s="6"/>
      <c r="V1017" s="6"/>
      <c r="W1017" s="6"/>
      <c r="X1017" s="6"/>
      <c r="Y1017" s="6"/>
      <c r="Z1017" s="6"/>
      <c r="AA1017" s="6"/>
      <c r="AB1017" s="6"/>
      <c r="AC1017" s="6"/>
      <c r="AD1017" s="6"/>
    </row>
    <row r="1018" spans="1:30" ht="15" customHeight="1">
      <c r="A1018" s="232"/>
      <c r="B1018" s="14"/>
      <c r="C1018" s="213" t="s">
        <v>5082</v>
      </c>
      <c r="D1018" s="469" t="str">
        <f>IF(CNGE_2025_M1_Secc12_Sub1!D65="","",CNGE_2025_M1_Secc12_Sub1!D65)</f>
        <v/>
      </c>
      <c r="E1018" s="326"/>
      <c r="F1018" s="326"/>
      <c r="G1018" s="326"/>
      <c r="H1018" s="326"/>
      <c r="I1018" s="326"/>
      <c r="J1018" s="326"/>
      <c r="K1018" s="326"/>
      <c r="L1018" s="326"/>
      <c r="M1018" s="326"/>
      <c r="N1018" s="327"/>
      <c r="O1018" s="6"/>
      <c r="P1018" s="6"/>
      <c r="Q1018" s="6"/>
      <c r="R1018" s="6"/>
      <c r="S1018" s="6"/>
      <c r="T1018" s="6"/>
      <c r="U1018" s="6"/>
      <c r="V1018" s="6"/>
      <c r="W1018" s="6"/>
      <c r="X1018" s="6"/>
      <c r="Y1018" s="6"/>
      <c r="Z1018" s="6"/>
      <c r="AA1018" s="6"/>
      <c r="AB1018" s="6"/>
      <c r="AC1018" s="6"/>
      <c r="AD1018" s="6"/>
    </row>
    <row r="1019" spans="1:30" ht="15" customHeight="1">
      <c r="A1019" s="232"/>
      <c r="B1019" s="14"/>
      <c r="C1019" s="213" t="s">
        <v>5083</v>
      </c>
      <c r="D1019" s="469" t="str">
        <f>IF(CNGE_2025_M1_Secc12_Sub1!D66="","",CNGE_2025_M1_Secc12_Sub1!D66)</f>
        <v/>
      </c>
      <c r="E1019" s="326"/>
      <c r="F1019" s="326"/>
      <c r="G1019" s="326"/>
      <c r="H1019" s="326"/>
      <c r="I1019" s="326"/>
      <c r="J1019" s="326"/>
      <c r="K1019" s="326"/>
      <c r="L1019" s="326"/>
      <c r="M1019" s="326"/>
      <c r="N1019" s="327"/>
      <c r="O1019" s="6"/>
      <c r="P1019" s="6"/>
      <c r="Q1019" s="6"/>
      <c r="R1019" s="6"/>
      <c r="S1019" s="6"/>
      <c r="T1019" s="6"/>
      <c r="U1019" s="6"/>
      <c r="V1019" s="6"/>
      <c r="W1019" s="6"/>
      <c r="X1019" s="6"/>
      <c r="Y1019" s="6"/>
      <c r="Z1019" s="6"/>
      <c r="AA1019" s="6"/>
      <c r="AB1019" s="6"/>
      <c r="AC1019" s="6"/>
      <c r="AD1019" s="6"/>
    </row>
    <row r="1020" spans="1:30" ht="15" customHeight="1">
      <c r="A1020" s="232"/>
      <c r="B1020" s="14"/>
      <c r="C1020" s="213" t="s">
        <v>5084</v>
      </c>
      <c r="D1020" s="469" t="str">
        <f>IF(CNGE_2025_M1_Secc12_Sub1!D67="","",CNGE_2025_M1_Secc12_Sub1!D67)</f>
        <v/>
      </c>
      <c r="E1020" s="326"/>
      <c r="F1020" s="326"/>
      <c r="G1020" s="326"/>
      <c r="H1020" s="326"/>
      <c r="I1020" s="326"/>
      <c r="J1020" s="326"/>
      <c r="K1020" s="326"/>
      <c r="L1020" s="326"/>
      <c r="M1020" s="326"/>
      <c r="N1020" s="327"/>
      <c r="O1020" s="6"/>
      <c r="P1020" s="6"/>
      <c r="Q1020" s="6"/>
      <c r="R1020" s="6"/>
      <c r="S1020" s="6"/>
      <c r="T1020" s="6"/>
      <c r="U1020" s="6"/>
      <c r="V1020" s="6"/>
      <c r="W1020" s="6"/>
      <c r="X1020" s="6"/>
      <c r="Y1020" s="6"/>
      <c r="Z1020" s="6"/>
      <c r="AA1020" s="6"/>
      <c r="AB1020" s="6"/>
      <c r="AC1020" s="6"/>
      <c r="AD1020" s="6"/>
    </row>
    <row r="1021" spans="1:30" ht="15" customHeight="1">
      <c r="A1021" s="232"/>
      <c r="B1021" s="14"/>
      <c r="C1021" s="213" t="s">
        <v>5085</v>
      </c>
      <c r="D1021" s="469" t="str">
        <f>IF(CNGE_2025_M1_Secc12_Sub1!D68="","",CNGE_2025_M1_Secc12_Sub1!D68)</f>
        <v/>
      </c>
      <c r="E1021" s="326"/>
      <c r="F1021" s="326"/>
      <c r="G1021" s="326"/>
      <c r="H1021" s="326"/>
      <c r="I1021" s="326"/>
      <c r="J1021" s="326"/>
      <c r="K1021" s="326"/>
      <c r="L1021" s="326"/>
      <c r="M1021" s="326"/>
      <c r="N1021" s="327"/>
      <c r="O1021" s="6"/>
      <c r="P1021" s="6"/>
      <c r="Q1021" s="6"/>
      <c r="R1021" s="6"/>
      <c r="S1021" s="6"/>
      <c r="T1021" s="6"/>
      <c r="U1021" s="6"/>
      <c r="V1021" s="6"/>
      <c r="W1021" s="6"/>
      <c r="X1021" s="6"/>
      <c r="Y1021" s="6"/>
      <c r="Z1021" s="6"/>
      <c r="AA1021" s="6"/>
      <c r="AB1021" s="6"/>
      <c r="AC1021" s="6"/>
      <c r="AD1021" s="6"/>
    </row>
    <row r="1022" spans="1:30" ht="15" customHeight="1">
      <c r="A1022" s="232"/>
      <c r="B1022" s="14"/>
      <c r="C1022" s="213" t="s">
        <v>5086</v>
      </c>
      <c r="D1022" s="469" t="str">
        <f>IF(CNGE_2025_M1_Secc12_Sub1!D69="","",CNGE_2025_M1_Secc12_Sub1!D69)</f>
        <v/>
      </c>
      <c r="E1022" s="326"/>
      <c r="F1022" s="326"/>
      <c r="G1022" s="326"/>
      <c r="H1022" s="326"/>
      <c r="I1022" s="326"/>
      <c r="J1022" s="326"/>
      <c r="K1022" s="326"/>
      <c r="L1022" s="326"/>
      <c r="M1022" s="326"/>
      <c r="N1022" s="327"/>
      <c r="O1022" s="6"/>
      <c r="P1022" s="6"/>
      <c r="Q1022" s="6"/>
      <c r="R1022" s="6"/>
      <c r="S1022" s="6"/>
      <c r="T1022" s="6"/>
      <c r="U1022" s="6"/>
      <c r="V1022" s="6"/>
      <c r="W1022" s="6"/>
      <c r="X1022" s="6"/>
      <c r="Y1022" s="6"/>
      <c r="Z1022" s="6"/>
      <c r="AA1022" s="6"/>
      <c r="AB1022" s="6"/>
      <c r="AC1022" s="6"/>
      <c r="AD1022" s="6"/>
    </row>
    <row r="1023" spans="1:30" ht="15" customHeight="1">
      <c r="A1023" s="232"/>
      <c r="B1023" s="14"/>
      <c r="C1023" s="213" t="s">
        <v>5087</v>
      </c>
      <c r="D1023" s="469" t="str">
        <f>IF(CNGE_2025_M1_Secc12_Sub1!D70="","",CNGE_2025_M1_Secc12_Sub1!D70)</f>
        <v/>
      </c>
      <c r="E1023" s="326"/>
      <c r="F1023" s="326"/>
      <c r="G1023" s="326"/>
      <c r="H1023" s="326"/>
      <c r="I1023" s="326"/>
      <c r="J1023" s="326"/>
      <c r="K1023" s="326"/>
      <c r="L1023" s="326"/>
      <c r="M1023" s="326"/>
      <c r="N1023" s="327"/>
      <c r="O1023" s="6"/>
      <c r="P1023" s="6"/>
      <c r="Q1023" s="6"/>
      <c r="R1023" s="6"/>
      <c r="S1023" s="6"/>
      <c r="T1023" s="6"/>
      <c r="U1023" s="6"/>
      <c r="V1023" s="6"/>
      <c r="W1023" s="6"/>
      <c r="X1023" s="6"/>
      <c r="Y1023" s="6"/>
      <c r="Z1023" s="6"/>
      <c r="AA1023" s="6"/>
      <c r="AB1023" s="6"/>
      <c r="AC1023" s="6"/>
      <c r="AD1023" s="6"/>
    </row>
    <row r="1024" spans="1:30" ht="15" customHeight="1">
      <c r="A1024" s="232"/>
      <c r="B1024" s="14"/>
      <c r="C1024" s="213" t="s">
        <v>5088</v>
      </c>
      <c r="D1024" s="469" t="str">
        <f>IF(CNGE_2025_M1_Secc12_Sub1!D71="","",CNGE_2025_M1_Secc12_Sub1!D71)</f>
        <v/>
      </c>
      <c r="E1024" s="326"/>
      <c r="F1024" s="326"/>
      <c r="G1024" s="326"/>
      <c r="H1024" s="326"/>
      <c r="I1024" s="326"/>
      <c r="J1024" s="326"/>
      <c r="K1024" s="326"/>
      <c r="L1024" s="326"/>
      <c r="M1024" s="326"/>
      <c r="N1024" s="327"/>
      <c r="O1024" s="6"/>
      <c r="P1024" s="6"/>
      <c r="Q1024" s="6"/>
      <c r="R1024" s="6"/>
      <c r="S1024" s="6"/>
      <c r="T1024" s="6"/>
      <c r="U1024" s="6"/>
      <c r="V1024" s="6"/>
      <c r="W1024" s="6"/>
      <c r="X1024" s="6"/>
      <c r="Y1024" s="6"/>
      <c r="Z1024" s="6"/>
      <c r="AA1024" s="6"/>
      <c r="AB1024" s="6"/>
      <c r="AC1024" s="6"/>
      <c r="AD1024" s="6"/>
    </row>
    <row r="1025" spans="1:30" ht="15" customHeight="1">
      <c r="A1025" s="232"/>
      <c r="B1025" s="14"/>
      <c r="C1025" s="213" t="s">
        <v>5089</v>
      </c>
      <c r="D1025" s="469" t="str">
        <f>IF(CNGE_2025_M1_Secc12_Sub1!D72="","",CNGE_2025_M1_Secc12_Sub1!D72)</f>
        <v/>
      </c>
      <c r="E1025" s="326"/>
      <c r="F1025" s="326"/>
      <c r="G1025" s="326"/>
      <c r="H1025" s="326"/>
      <c r="I1025" s="326"/>
      <c r="J1025" s="326"/>
      <c r="K1025" s="326"/>
      <c r="L1025" s="326"/>
      <c r="M1025" s="326"/>
      <c r="N1025" s="327"/>
      <c r="O1025" s="6"/>
      <c r="P1025" s="6"/>
      <c r="Q1025" s="6"/>
      <c r="R1025" s="6"/>
      <c r="S1025" s="6"/>
      <c r="T1025" s="6"/>
      <c r="U1025" s="6"/>
      <c r="V1025" s="6"/>
      <c r="W1025" s="6"/>
      <c r="X1025" s="6"/>
      <c r="Y1025" s="6"/>
      <c r="Z1025" s="6"/>
      <c r="AA1025" s="6"/>
      <c r="AB1025" s="6"/>
      <c r="AC1025" s="6"/>
      <c r="AD1025" s="6"/>
    </row>
    <row r="1026" spans="1:30" ht="15" customHeight="1">
      <c r="A1026" s="232"/>
      <c r="B1026" s="14"/>
      <c r="C1026" s="213" t="s">
        <v>5090</v>
      </c>
      <c r="D1026" s="469" t="str">
        <f>IF(CNGE_2025_M1_Secc12_Sub1!D73="","",CNGE_2025_M1_Secc12_Sub1!D73)</f>
        <v/>
      </c>
      <c r="E1026" s="326"/>
      <c r="F1026" s="326"/>
      <c r="G1026" s="326"/>
      <c r="H1026" s="326"/>
      <c r="I1026" s="326"/>
      <c r="J1026" s="326"/>
      <c r="K1026" s="326"/>
      <c r="L1026" s="326"/>
      <c r="M1026" s="326"/>
      <c r="N1026" s="327"/>
      <c r="O1026" s="6"/>
      <c r="P1026" s="6"/>
      <c r="Q1026" s="6"/>
      <c r="R1026" s="6"/>
      <c r="S1026" s="6"/>
      <c r="T1026" s="6"/>
      <c r="U1026" s="6"/>
      <c r="V1026" s="6"/>
      <c r="W1026" s="6"/>
      <c r="X1026" s="6"/>
      <c r="Y1026" s="6"/>
      <c r="Z1026" s="6"/>
      <c r="AA1026" s="6"/>
      <c r="AB1026" s="6"/>
      <c r="AC1026" s="6"/>
      <c r="AD1026" s="6"/>
    </row>
    <row r="1027" spans="1:30" ht="15" customHeight="1">
      <c r="A1027" s="232"/>
      <c r="B1027" s="14"/>
      <c r="C1027" s="213" t="s">
        <v>5091</v>
      </c>
      <c r="D1027" s="469" t="str">
        <f>IF(CNGE_2025_M1_Secc12_Sub1!D74="","",CNGE_2025_M1_Secc12_Sub1!D74)</f>
        <v/>
      </c>
      <c r="E1027" s="326"/>
      <c r="F1027" s="326"/>
      <c r="G1027" s="326"/>
      <c r="H1027" s="326"/>
      <c r="I1027" s="326"/>
      <c r="J1027" s="326"/>
      <c r="K1027" s="326"/>
      <c r="L1027" s="326"/>
      <c r="M1027" s="326"/>
      <c r="N1027" s="327"/>
      <c r="O1027" s="6"/>
      <c r="P1027" s="6"/>
      <c r="Q1027" s="6"/>
      <c r="R1027" s="6"/>
      <c r="S1027" s="6"/>
      <c r="T1027" s="6"/>
      <c r="U1027" s="6"/>
      <c r="V1027" s="6"/>
      <c r="W1027" s="6"/>
      <c r="X1027" s="6"/>
      <c r="Y1027" s="6"/>
      <c r="Z1027" s="6"/>
      <c r="AA1027" s="6"/>
      <c r="AB1027" s="6"/>
      <c r="AC1027" s="6"/>
      <c r="AD1027" s="6"/>
    </row>
    <row r="1028" spans="1:30" ht="15" customHeight="1">
      <c r="A1028" s="232"/>
      <c r="B1028" s="14"/>
      <c r="C1028" s="213" t="s">
        <v>5092</v>
      </c>
      <c r="D1028" s="469" t="str">
        <f>IF(CNGE_2025_M1_Secc12_Sub1!D75="","",CNGE_2025_M1_Secc12_Sub1!D75)</f>
        <v/>
      </c>
      <c r="E1028" s="326"/>
      <c r="F1028" s="326"/>
      <c r="G1028" s="326"/>
      <c r="H1028" s="326"/>
      <c r="I1028" s="326"/>
      <c r="J1028" s="326"/>
      <c r="K1028" s="326"/>
      <c r="L1028" s="326"/>
      <c r="M1028" s="326"/>
      <c r="N1028" s="327"/>
      <c r="O1028" s="6"/>
      <c r="P1028" s="6"/>
      <c r="Q1028" s="6"/>
      <c r="R1028" s="6"/>
      <c r="S1028" s="6"/>
      <c r="T1028" s="6"/>
      <c r="U1028" s="6"/>
      <c r="V1028" s="6"/>
      <c r="W1028" s="6"/>
      <c r="X1028" s="6"/>
      <c r="Y1028" s="6"/>
      <c r="Z1028" s="6"/>
      <c r="AA1028" s="6"/>
      <c r="AB1028" s="6"/>
      <c r="AC1028" s="6"/>
      <c r="AD1028" s="6"/>
    </row>
    <row r="1029" spans="1:30" ht="15" customHeight="1">
      <c r="A1029" s="232"/>
      <c r="B1029" s="14"/>
      <c r="C1029" s="213" t="s">
        <v>5093</v>
      </c>
      <c r="D1029" s="469" t="str">
        <f>IF(CNGE_2025_M1_Secc12_Sub1!D76="","",CNGE_2025_M1_Secc12_Sub1!D76)</f>
        <v/>
      </c>
      <c r="E1029" s="326"/>
      <c r="F1029" s="326"/>
      <c r="G1029" s="326"/>
      <c r="H1029" s="326"/>
      <c r="I1029" s="326"/>
      <c r="J1029" s="326"/>
      <c r="K1029" s="326"/>
      <c r="L1029" s="326"/>
      <c r="M1029" s="326"/>
      <c r="N1029" s="327"/>
      <c r="O1029" s="6"/>
      <c r="P1029" s="6"/>
      <c r="Q1029" s="6"/>
      <c r="R1029" s="6"/>
      <c r="S1029" s="6"/>
      <c r="T1029" s="6"/>
      <c r="U1029" s="6"/>
      <c r="V1029" s="6"/>
      <c r="W1029" s="6"/>
      <c r="X1029" s="6"/>
      <c r="Y1029" s="6"/>
      <c r="Z1029" s="6"/>
      <c r="AA1029" s="6"/>
      <c r="AB1029" s="6"/>
      <c r="AC1029" s="6"/>
      <c r="AD1029" s="6"/>
    </row>
    <row r="1030" spans="1:30" ht="15" customHeight="1">
      <c r="A1030" s="232"/>
      <c r="B1030" s="14"/>
      <c r="C1030" s="213" t="s">
        <v>5094</v>
      </c>
      <c r="D1030" s="469" t="str">
        <f>IF(CNGE_2025_M1_Secc12_Sub1!D77="","",CNGE_2025_M1_Secc12_Sub1!D77)</f>
        <v/>
      </c>
      <c r="E1030" s="326"/>
      <c r="F1030" s="326"/>
      <c r="G1030" s="326"/>
      <c r="H1030" s="326"/>
      <c r="I1030" s="326"/>
      <c r="J1030" s="326"/>
      <c r="K1030" s="326"/>
      <c r="L1030" s="326"/>
      <c r="M1030" s="326"/>
      <c r="N1030" s="327"/>
      <c r="O1030" s="6"/>
      <c r="P1030" s="6"/>
      <c r="Q1030" s="6"/>
      <c r="R1030" s="6"/>
      <c r="S1030" s="6"/>
      <c r="T1030" s="6"/>
      <c r="U1030" s="6"/>
      <c r="V1030" s="6"/>
      <c r="W1030" s="6"/>
      <c r="X1030" s="6"/>
      <c r="Y1030" s="6"/>
      <c r="Z1030" s="6"/>
      <c r="AA1030" s="6"/>
      <c r="AB1030" s="6"/>
      <c r="AC1030" s="6"/>
      <c r="AD1030" s="6"/>
    </row>
    <row r="1031" spans="1:30" ht="15" customHeight="1">
      <c r="A1031" s="232"/>
      <c r="B1031" s="14"/>
      <c r="C1031" s="213" t="s">
        <v>5095</v>
      </c>
      <c r="D1031" s="469" t="str">
        <f>IF(CNGE_2025_M1_Secc12_Sub1!D78="","",CNGE_2025_M1_Secc12_Sub1!D78)</f>
        <v/>
      </c>
      <c r="E1031" s="326"/>
      <c r="F1031" s="326"/>
      <c r="G1031" s="326"/>
      <c r="H1031" s="326"/>
      <c r="I1031" s="326"/>
      <c r="J1031" s="326"/>
      <c r="K1031" s="326"/>
      <c r="L1031" s="326"/>
      <c r="M1031" s="326"/>
      <c r="N1031" s="327"/>
      <c r="O1031" s="6"/>
      <c r="P1031" s="6"/>
      <c r="Q1031" s="6"/>
      <c r="R1031" s="6"/>
      <c r="S1031" s="6"/>
      <c r="T1031" s="6"/>
      <c r="U1031" s="6"/>
      <c r="V1031" s="6"/>
      <c r="W1031" s="6"/>
      <c r="X1031" s="6"/>
      <c r="Y1031" s="6"/>
      <c r="Z1031" s="6"/>
      <c r="AA1031" s="6"/>
      <c r="AB1031" s="6"/>
      <c r="AC1031" s="6"/>
      <c r="AD1031" s="6"/>
    </row>
    <row r="1032" spans="1:30" ht="15" customHeight="1">
      <c r="A1032" s="232"/>
      <c r="B1032" s="14"/>
      <c r="C1032" s="213" t="s">
        <v>5096</v>
      </c>
      <c r="D1032" s="469" t="str">
        <f>IF(CNGE_2025_M1_Secc12_Sub1!D79="","",CNGE_2025_M1_Secc12_Sub1!D79)</f>
        <v/>
      </c>
      <c r="E1032" s="326"/>
      <c r="F1032" s="326"/>
      <c r="G1032" s="326"/>
      <c r="H1032" s="326"/>
      <c r="I1032" s="326"/>
      <c r="J1032" s="326"/>
      <c r="K1032" s="326"/>
      <c r="L1032" s="326"/>
      <c r="M1032" s="326"/>
      <c r="N1032" s="327"/>
      <c r="O1032" s="6"/>
      <c r="P1032" s="6"/>
      <c r="Q1032" s="6"/>
      <c r="R1032" s="6"/>
      <c r="S1032" s="6"/>
      <c r="T1032" s="6"/>
      <c r="U1032" s="6"/>
      <c r="V1032" s="6"/>
      <c r="W1032" s="6"/>
      <c r="X1032" s="6"/>
      <c r="Y1032" s="6"/>
      <c r="Z1032" s="6"/>
      <c r="AA1032" s="6"/>
      <c r="AB1032" s="6"/>
      <c r="AC1032" s="6"/>
      <c r="AD1032" s="6"/>
    </row>
    <row r="1033" spans="1:30" ht="15" customHeight="1">
      <c r="A1033" s="232"/>
      <c r="B1033" s="14"/>
      <c r="C1033" s="213" t="s">
        <v>5097</v>
      </c>
      <c r="D1033" s="469" t="str">
        <f>IF(CNGE_2025_M1_Secc12_Sub1!D80="","",CNGE_2025_M1_Secc12_Sub1!D80)</f>
        <v/>
      </c>
      <c r="E1033" s="326"/>
      <c r="F1033" s="326"/>
      <c r="G1033" s="326"/>
      <c r="H1033" s="326"/>
      <c r="I1033" s="326"/>
      <c r="J1033" s="326"/>
      <c r="K1033" s="326"/>
      <c r="L1033" s="326"/>
      <c r="M1033" s="326"/>
      <c r="N1033" s="327"/>
      <c r="O1033" s="6"/>
      <c r="P1033" s="6"/>
      <c r="Q1033" s="6"/>
      <c r="R1033" s="6"/>
      <c r="S1033" s="6"/>
      <c r="T1033" s="6"/>
      <c r="U1033" s="6"/>
      <c r="V1033" s="6"/>
      <c r="W1033" s="6"/>
      <c r="X1033" s="6"/>
      <c r="Y1033" s="6"/>
      <c r="Z1033" s="6"/>
      <c r="AA1033" s="6"/>
      <c r="AB1033" s="6"/>
      <c r="AC1033" s="6"/>
      <c r="AD1033" s="6"/>
    </row>
    <row r="1034" spans="1:30" ht="15" customHeight="1">
      <c r="A1034" s="232"/>
      <c r="B1034" s="14"/>
      <c r="C1034" s="213" t="s">
        <v>5098</v>
      </c>
      <c r="D1034" s="469" t="str">
        <f>IF(CNGE_2025_M1_Secc12_Sub1!D81="","",CNGE_2025_M1_Secc12_Sub1!D81)</f>
        <v/>
      </c>
      <c r="E1034" s="326"/>
      <c r="F1034" s="326"/>
      <c r="G1034" s="326"/>
      <c r="H1034" s="326"/>
      <c r="I1034" s="326"/>
      <c r="J1034" s="326"/>
      <c r="K1034" s="326"/>
      <c r="L1034" s="326"/>
      <c r="M1034" s="326"/>
      <c r="N1034" s="327"/>
      <c r="O1034" s="6"/>
      <c r="P1034" s="6"/>
      <c r="Q1034" s="6"/>
      <c r="R1034" s="6"/>
      <c r="S1034" s="6"/>
      <c r="T1034" s="6"/>
      <c r="U1034" s="6"/>
      <c r="V1034" s="6"/>
      <c r="W1034" s="6"/>
      <c r="X1034" s="6"/>
      <c r="Y1034" s="6"/>
      <c r="Z1034" s="6"/>
      <c r="AA1034" s="6"/>
      <c r="AB1034" s="6"/>
      <c r="AC1034" s="6"/>
      <c r="AD1034" s="6"/>
    </row>
    <row r="1035" spans="1:30" ht="15" customHeight="1">
      <c r="A1035" s="232"/>
      <c r="B1035" s="14"/>
      <c r="C1035" s="213" t="s">
        <v>5099</v>
      </c>
      <c r="D1035" s="469" t="str">
        <f>IF(CNGE_2025_M1_Secc12_Sub1!D82="","",CNGE_2025_M1_Secc12_Sub1!D82)</f>
        <v/>
      </c>
      <c r="E1035" s="326"/>
      <c r="F1035" s="326"/>
      <c r="G1035" s="326"/>
      <c r="H1035" s="326"/>
      <c r="I1035" s="326"/>
      <c r="J1035" s="326"/>
      <c r="K1035" s="326"/>
      <c r="L1035" s="326"/>
      <c r="M1035" s="326"/>
      <c r="N1035" s="327"/>
      <c r="O1035" s="6"/>
      <c r="P1035" s="6"/>
      <c r="Q1035" s="6"/>
      <c r="R1035" s="6"/>
      <c r="S1035" s="6"/>
      <c r="T1035" s="6"/>
      <c r="U1035" s="6"/>
      <c r="V1035" s="6"/>
      <c r="W1035" s="6"/>
      <c r="X1035" s="6"/>
      <c r="Y1035" s="6"/>
      <c r="Z1035" s="6"/>
      <c r="AA1035" s="6"/>
      <c r="AB1035" s="6"/>
      <c r="AC1035" s="6"/>
      <c r="AD1035" s="6"/>
    </row>
    <row r="1036" spans="1:30" ht="15" customHeight="1">
      <c r="A1036" s="232"/>
      <c r="B1036" s="14"/>
      <c r="C1036" s="229" t="s">
        <v>5100</v>
      </c>
      <c r="D1036" s="469" t="str">
        <f>IF(CNGE_2025_M1_Secc12_Sub1!D83="","",CNGE_2025_M1_Secc12_Sub1!D83)</f>
        <v/>
      </c>
      <c r="E1036" s="326"/>
      <c r="F1036" s="326"/>
      <c r="G1036" s="326"/>
      <c r="H1036" s="326"/>
      <c r="I1036" s="326"/>
      <c r="J1036" s="326"/>
      <c r="K1036" s="326"/>
      <c r="L1036" s="326"/>
      <c r="M1036" s="326"/>
      <c r="N1036" s="327"/>
      <c r="O1036" s="6"/>
      <c r="P1036" s="6"/>
      <c r="Q1036" s="6"/>
      <c r="R1036" s="6"/>
      <c r="S1036" s="6"/>
      <c r="T1036" s="6"/>
      <c r="U1036" s="6"/>
      <c r="V1036" s="6"/>
      <c r="W1036" s="6"/>
      <c r="X1036" s="6"/>
      <c r="Y1036" s="6"/>
      <c r="Z1036" s="6"/>
      <c r="AA1036" s="6"/>
      <c r="AB1036" s="6"/>
      <c r="AC1036" s="6"/>
      <c r="AD1036" s="6"/>
    </row>
    <row r="1037" spans="1:30" ht="15" customHeight="1">
      <c r="A1037" s="232"/>
      <c r="B1037" s="14"/>
      <c r="C1037" s="229" t="s">
        <v>5101</v>
      </c>
      <c r="D1037" s="469" t="str">
        <f>IF(CNGE_2025_M1_Secc12_Sub1!D84="","",CNGE_2025_M1_Secc12_Sub1!D84)</f>
        <v/>
      </c>
      <c r="E1037" s="326"/>
      <c r="F1037" s="326"/>
      <c r="G1037" s="326"/>
      <c r="H1037" s="326"/>
      <c r="I1037" s="326"/>
      <c r="J1037" s="326"/>
      <c r="K1037" s="326"/>
      <c r="L1037" s="326"/>
      <c r="M1037" s="326"/>
      <c r="N1037" s="327"/>
      <c r="O1037" s="6"/>
      <c r="P1037" s="6"/>
      <c r="Q1037" s="6"/>
      <c r="R1037" s="6"/>
      <c r="S1037" s="6"/>
      <c r="T1037" s="6"/>
      <c r="U1037" s="6"/>
      <c r="V1037" s="6"/>
      <c r="W1037" s="6"/>
      <c r="X1037" s="6"/>
      <c r="Y1037" s="6"/>
      <c r="Z1037" s="6"/>
      <c r="AA1037" s="6"/>
      <c r="AB1037" s="6"/>
      <c r="AC1037" s="6"/>
      <c r="AD1037" s="6"/>
    </row>
    <row r="1038" spans="1:30" ht="15" customHeight="1">
      <c r="A1038" s="232"/>
      <c r="B1038" s="14"/>
      <c r="C1038" s="229" t="s">
        <v>5102</v>
      </c>
      <c r="D1038" s="469" t="str">
        <f>IF(CNGE_2025_M1_Secc12_Sub1!D85="","",CNGE_2025_M1_Secc12_Sub1!D85)</f>
        <v/>
      </c>
      <c r="E1038" s="326"/>
      <c r="F1038" s="326"/>
      <c r="G1038" s="326"/>
      <c r="H1038" s="326"/>
      <c r="I1038" s="326"/>
      <c r="J1038" s="326"/>
      <c r="K1038" s="326"/>
      <c r="L1038" s="326"/>
      <c r="M1038" s="326"/>
      <c r="N1038" s="327"/>
      <c r="O1038" s="6"/>
      <c r="P1038" s="6"/>
      <c r="Q1038" s="6"/>
      <c r="R1038" s="6"/>
      <c r="S1038" s="6"/>
      <c r="T1038" s="6"/>
      <c r="U1038" s="6"/>
      <c r="V1038" s="6"/>
      <c r="W1038" s="6"/>
      <c r="X1038" s="6"/>
      <c r="Y1038" s="6"/>
      <c r="Z1038" s="6"/>
      <c r="AA1038" s="6"/>
      <c r="AB1038" s="6"/>
      <c r="AC1038" s="6"/>
      <c r="AD1038" s="6"/>
    </row>
    <row r="1039" spans="1:30" ht="15" customHeight="1">
      <c r="A1039" s="232"/>
      <c r="B1039" s="14"/>
      <c r="C1039" s="229" t="s">
        <v>5103</v>
      </c>
      <c r="D1039" s="469" t="str">
        <f>IF(CNGE_2025_M1_Secc12_Sub1!D86="","",CNGE_2025_M1_Secc12_Sub1!D86)</f>
        <v/>
      </c>
      <c r="E1039" s="326"/>
      <c r="F1039" s="326"/>
      <c r="G1039" s="326"/>
      <c r="H1039" s="326"/>
      <c r="I1039" s="326"/>
      <c r="J1039" s="326"/>
      <c r="K1039" s="326"/>
      <c r="L1039" s="326"/>
      <c r="M1039" s="326"/>
      <c r="N1039" s="327"/>
      <c r="O1039" s="6"/>
      <c r="P1039" s="6"/>
      <c r="Q1039" s="6"/>
      <c r="R1039" s="6"/>
      <c r="S1039" s="6"/>
      <c r="T1039" s="6"/>
      <c r="U1039" s="6"/>
      <c r="V1039" s="6"/>
      <c r="W1039" s="6"/>
      <c r="X1039" s="6"/>
      <c r="Y1039" s="6"/>
      <c r="Z1039" s="6"/>
      <c r="AA1039" s="6"/>
      <c r="AB1039" s="6"/>
      <c r="AC1039" s="6"/>
      <c r="AD1039" s="6"/>
    </row>
    <row r="1040" spans="1:30" ht="15" customHeight="1">
      <c r="A1040" s="232"/>
      <c r="B1040" s="14"/>
      <c r="C1040" s="229" t="s">
        <v>5104</v>
      </c>
      <c r="D1040" s="469" t="str">
        <f>IF(CNGE_2025_M1_Secc12_Sub1!D87="","",CNGE_2025_M1_Secc12_Sub1!D87)</f>
        <v/>
      </c>
      <c r="E1040" s="326"/>
      <c r="F1040" s="326"/>
      <c r="G1040" s="326"/>
      <c r="H1040" s="326"/>
      <c r="I1040" s="326"/>
      <c r="J1040" s="326"/>
      <c r="K1040" s="326"/>
      <c r="L1040" s="326"/>
      <c r="M1040" s="326"/>
      <c r="N1040" s="327"/>
      <c r="O1040" s="6"/>
      <c r="P1040" s="6"/>
      <c r="Q1040" s="6"/>
      <c r="R1040" s="6"/>
      <c r="S1040" s="6"/>
      <c r="T1040" s="6"/>
      <c r="U1040" s="6"/>
      <c r="V1040" s="6"/>
      <c r="W1040" s="6"/>
      <c r="X1040" s="6"/>
      <c r="Y1040" s="6"/>
      <c r="Z1040" s="6"/>
      <c r="AA1040" s="6"/>
      <c r="AB1040" s="6"/>
      <c r="AC1040" s="6"/>
      <c r="AD1040" s="6"/>
    </row>
    <row r="1041" spans="1:30" ht="15" customHeight="1">
      <c r="A1041" s="232"/>
      <c r="B1041" s="14"/>
      <c r="C1041" s="229" t="s">
        <v>5105</v>
      </c>
      <c r="D1041" s="469" t="str">
        <f>IF(CNGE_2025_M1_Secc12_Sub1!D88="","",CNGE_2025_M1_Secc12_Sub1!D88)</f>
        <v/>
      </c>
      <c r="E1041" s="326"/>
      <c r="F1041" s="326"/>
      <c r="G1041" s="326"/>
      <c r="H1041" s="326"/>
      <c r="I1041" s="326"/>
      <c r="J1041" s="326"/>
      <c r="K1041" s="326"/>
      <c r="L1041" s="326"/>
      <c r="M1041" s="326"/>
      <c r="N1041" s="327"/>
      <c r="O1041" s="6"/>
      <c r="P1041" s="6"/>
      <c r="Q1041" s="6"/>
      <c r="R1041" s="6"/>
      <c r="S1041" s="6"/>
      <c r="T1041" s="6"/>
      <c r="U1041" s="6"/>
      <c r="V1041" s="6"/>
      <c r="W1041" s="6"/>
      <c r="X1041" s="6"/>
      <c r="Y1041" s="6"/>
      <c r="Z1041" s="6"/>
      <c r="AA1041" s="6"/>
      <c r="AB1041" s="6"/>
      <c r="AC1041" s="6"/>
      <c r="AD1041" s="6"/>
    </row>
    <row r="1042" spans="1:30" ht="15" customHeight="1">
      <c r="A1042" s="232"/>
      <c r="B1042" s="14"/>
      <c r="C1042" s="229" t="s">
        <v>5106</v>
      </c>
      <c r="D1042" s="469" t="str">
        <f>IF(CNGE_2025_M1_Secc12_Sub1!D89="","",CNGE_2025_M1_Secc12_Sub1!D89)</f>
        <v/>
      </c>
      <c r="E1042" s="326"/>
      <c r="F1042" s="326"/>
      <c r="G1042" s="326"/>
      <c r="H1042" s="326"/>
      <c r="I1042" s="326"/>
      <c r="J1042" s="326"/>
      <c r="K1042" s="326"/>
      <c r="L1042" s="326"/>
      <c r="M1042" s="326"/>
      <c r="N1042" s="327"/>
      <c r="O1042" s="6"/>
      <c r="P1042" s="6"/>
      <c r="Q1042" s="6"/>
      <c r="R1042" s="6"/>
      <c r="S1042" s="6"/>
      <c r="T1042" s="6"/>
      <c r="U1042" s="6"/>
      <c r="V1042" s="6"/>
      <c r="W1042" s="6"/>
      <c r="X1042" s="6"/>
      <c r="Y1042" s="6"/>
      <c r="Z1042" s="6"/>
      <c r="AA1042" s="6"/>
      <c r="AB1042" s="6"/>
      <c r="AC1042" s="6"/>
      <c r="AD1042" s="6"/>
    </row>
    <row r="1043" spans="1:30" ht="15" customHeight="1">
      <c r="A1043" s="232"/>
      <c r="B1043" s="14"/>
      <c r="C1043" s="229" t="s">
        <v>5107</v>
      </c>
      <c r="D1043" s="469" t="str">
        <f>IF(CNGE_2025_M1_Secc12_Sub1!D90="","",CNGE_2025_M1_Secc12_Sub1!D90)</f>
        <v/>
      </c>
      <c r="E1043" s="326"/>
      <c r="F1043" s="326"/>
      <c r="G1043" s="326"/>
      <c r="H1043" s="326"/>
      <c r="I1043" s="326"/>
      <c r="J1043" s="326"/>
      <c r="K1043" s="326"/>
      <c r="L1043" s="326"/>
      <c r="M1043" s="326"/>
      <c r="N1043" s="327"/>
      <c r="O1043" s="6"/>
      <c r="P1043" s="6"/>
      <c r="Q1043" s="6"/>
      <c r="R1043" s="6"/>
      <c r="S1043" s="6"/>
      <c r="T1043" s="6"/>
      <c r="U1043" s="6"/>
      <c r="V1043" s="6"/>
      <c r="W1043" s="6"/>
      <c r="X1043" s="6"/>
      <c r="Y1043" s="6"/>
      <c r="Z1043" s="6"/>
      <c r="AA1043" s="6"/>
      <c r="AB1043" s="6"/>
      <c r="AC1043" s="6"/>
      <c r="AD1043" s="6"/>
    </row>
    <row r="1044" spans="1:30" ht="15" customHeight="1">
      <c r="A1044" s="232"/>
      <c r="B1044" s="14"/>
      <c r="C1044" s="229" t="s">
        <v>5108</v>
      </c>
      <c r="D1044" s="469" t="str">
        <f>IF(CNGE_2025_M1_Secc12_Sub1!D91="","",CNGE_2025_M1_Secc12_Sub1!D91)</f>
        <v/>
      </c>
      <c r="E1044" s="326"/>
      <c r="F1044" s="326"/>
      <c r="G1044" s="326"/>
      <c r="H1044" s="326"/>
      <c r="I1044" s="326"/>
      <c r="J1044" s="326"/>
      <c r="K1044" s="326"/>
      <c r="L1044" s="326"/>
      <c r="M1044" s="326"/>
      <c r="N1044" s="327"/>
      <c r="O1044" s="6"/>
      <c r="P1044" s="6"/>
      <c r="Q1044" s="6"/>
      <c r="R1044" s="6"/>
      <c r="S1044" s="6"/>
      <c r="T1044" s="6"/>
      <c r="U1044" s="6"/>
      <c r="V1044" s="6"/>
      <c r="W1044" s="6"/>
      <c r="X1044" s="6"/>
      <c r="Y1044" s="6"/>
      <c r="Z1044" s="6"/>
      <c r="AA1044" s="6"/>
      <c r="AB1044" s="6"/>
      <c r="AC1044" s="6"/>
      <c r="AD1044" s="6"/>
    </row>
    <row r="1045" spans="1:30" ht="15" customHeight="1">
      <c r="A1045" s="232"/>
      <c r="B1045" s="14"/>
      <c r="C1045" s="229" t="s">
        <v>5109</v>
      </c>
      <c r="D1045" s="469" t="str">
        <f>IF(CNGE_2025_M1_Secc12_Sub1!D92="","",CNGE_2025_M1_Secc12_Sub1!D92)</f>
        <v/>
      </c>
      <c r="E1045" s="326"/>
      <c r="F1045" s="326"/>
      <c r="G1045" s="326"/>
      <c r="H1045" s="326"/>
      <c r="I1045" s="326"/>
      <c r="J1045" s="326"/>
      <c r="K1045" s="326"/>
      <c r="L1045" s="326"/>
      <c r="M1045" s="326"/>
      <c r="N1045" s="327"/>
      <c r="O1045" s="6"/>
      <c r="P1045" s="6"/>
      <c r="Q1045" s="6"/>
      <c r="R1045" s="6"/>
      <c r="S1045" s="6"/>
      <c r="T1045" s="6"/>
      <c r="U1045" s="6"/>
      <c r="V1045" s="6"/>
      <c r="W1045" s="6"/>
      <c r="X1045" s="6"/>
      <c r="Y1045" s="6"/>
      <c r="Z1045" s="6"/>
      <c r="AA1045" s="6"/>
      <c r="AB1045" s="6"/>
      <c r="AC1045" s="6"/>
      <c r="AD1045" s="6"/>
    </row>
    <row r="1046" spans="1:30" ht="15" customHeight="1">
      <c r="A1046" s="232"/>
      <c r="B1046" s="14"/>
      <c r="C1046" s="229" t="s">
        <v>5110</v>
      </c>
      <c r="D1046" s="469" t="str">
        <f>IF(CNGE_2025_M1_Secc12_Sub1!D93="","",CNGE_2025_M1_Secc12_Sub1!D93)</f>
        <v/>
      </c>
      <c r="E1046" s="326"/>
      <c r="F1046" s="326"/>
      <c r="G1046" s="326"/>
      <c r="H1046" s="326"/>
      <c r="I1046" s="326"/>
      <c r="J1046" s="326"/>
      <c r="K1046" s="326"/>
      <c r="L1046" s="326"/>
      <c r="M1046" s="326"/>
      <c r="N1046" s="327"/>
      <c r="O1046" s="6"/>
      <c r="P1046" s="6"/>
      <c r="Q1046" s="6"/>
      <c r="R1046" s="6"/>
      <c r="S1046" s="6"/>
      <c r="T1046" s="6"/>
      <c r="U1046" s="6"/>
      <c r="V1046" s="6"/>
      <c r="W1046" s="6"/>
      <c r="X1046" s="6"/>
      <c r="Y1046" s="6"/>
      <c r="Z1046" s="6"/>
      <c r="AA1046" s="6"/>
      <c r="AB1046" s="6"/>
      <c r="AC1046" s="6"/>
      <c r="AD1046" s="6"/>
    </row>
    <row r="1047" spans="1:30" ht="15" customHeight="1">
      <c r="A1047" s="232"/>
      <c r="B1047" s="14"/>
      <c r="C1047" s="229" t="s">
        <v>5111</v>
      </c>
      <c r="D1047" s="469" t="str">
        <f>IF(CNGE_2025_M1_Secc12_Sub1!D94="","",CNGE_2025_M1_Secc12_Sub1!D94)</f>
        <v/>
      </c>
      <c r="E1047" s="326"/>
      <c r="F1047" s="326"/>
      <c r="G1047" s="326"/>
      <c r="H1047" s="326"/>
      <c r="I1047" s="326"/>
      <c r="J1047" s="326"/>
      <c r="K1047" s="326"/>
      <c r="L1047" s="326"/>
      <c r="M1047" s="326"/>
      <c r="N1047" s="327"/>
      <c r="O1047" s="6"/>
      <c r="P1047" s="6"/>
      <c r="Q1047" s="6"/>
      <c r="R1047" s="6"/>
      <c r="S1047" s="6"/>
      <c r="T1047" s="6"/>
      <c r="U1047" s="6"/>
      <c r="V1047" s="6"/>
      <c r="W1047" s="6"/>
      <c r="X1047" s="6"/>
      <c r="Y1047" s="6"/>
      <c r="Z1047" s="6"/>
      <c r="AA1047" s="6"/>
      <c r="AB1047" s="6"/>
      <c r="AC1047" s="6"/>
      <c r="AD1047" s="6"/>
    </row>
    <row r="1048" spans="1:30" ht="15" customHeight="1">
      <c r="A1048" s="232"/>
      <c r="B1048" s="14"/>
      <c r="C1048" s="229" t="s">
        <v>5112</v>
      </c>
      <c r="D1048" s="469" t="str">
        <f>IF(CNGE_2025_M1_Secc12_Sub1!D95="","",CNGE_2025_M1_Secc12_Sub1!D95)</f>
        <v/>
      </c>
      <c r="E1048" s="326"/>
      <c r="F1048" s="326"/>
      <c r="G1048" s="326"/>
      <c r="H1048" s="326"/>
      <c r="I1048" s="326"/>
      <c r="J1048" s="326"/>
      <c r="K1048" s="326"/>
      <c r="L1048" s="326"/>
      <c r="M1048" s="326"/>
      <c r="N1048" s="327"/>
      <c r="O1048" s="6"/>
      <c r="P1048" s="6"/>
      <c r="Q1048" s="6"/>
      <c r="R1048" s="6"/>
      <c r="S1048" s="6"/>
      <c r="T1048" s="6"/>
      <c r="U1048" s="6"/>
      <c r="V1048" s="6"/>
      <c r="W1048" s="6"/>
      <c r="X1048" s="6"/>
      <c r="Y1048" s="6"/>
      <c r="Z1048" s="6"/>
      <c r="AA1048" s="6"/>
      <c r="AB1048" s="6"/>
      <c r="AC1048" s="6"/>
      <c r="AD1048" s="6"/>
    </row>
    <row r="1049" spans="1:30" ht="15" customHeight="1">
      <c r="A1049" s="232"/>
      <c r="B1049" s="14"/>
      <c r="C1049" s="229" t="s">
        <v>5113</v>
      </c>
      <c r="D1049" s="469" t="str">
        <f>IF(CNGE_2025_M1_Secc12_Sub1!D96="","",CNGE_2025_M1_Secc12_Sub1!D96)</f>
        <v/>
      </c>
      <c r="E1049" s="326"/>
      <c r="F1049" s="326"/>
      <c r="G1049" s="326"/>
      <c r="H1049" s="326"/>
      <c r="I1049" s="326"/>
      <c r="J1049" s="326"/>
      <c r="K1049" s="326"/>
      <c r="L1049" s="326"/>
      <c r="M1049" s="326"/>
      <c r="N1049" s="327"/>
      <c r="O1049" s="6"/>
      <c r="P1049" s="6"/>
      <c r="Q1049" s="6"/>
      <c r="R1049" s="6"/>
      <c r="S1049" s="6"/>
      <c r="T1049" s="6"/>
      <c r="U1049" s="6"/>
      <c r="V1049" s="6"/>
      <c r="W1049" s="6"/>
      <c r="X1049" s="6"/>
      <c r="Y1049" s="6"/>
      <c r="Z1049" s="6"/>
      <c r="AA1049" s="6"/>
      <c r="AB1049" s="6"/>
      <c r="AC1049" s="6"/>
      <c r="AD1049" s="6"/>
    </row>
    <row r="1050" spans="1:30" ht="15" customHeight="1">
      <c r="A1050" s="232"/>
      <c r="B1050" s="14"/>
      <c r="C1050" s="229" t="s">
        <v>5114</v>
      </c>
      <c r="D1050" s="469" t="str">
        <f>IF(CNGE_2025_M1_Secc12_Sub1!D97="","",CNGE_2025_M1_Secc12_Sub1!D97)</f>
        <v/>
      </c>
      <c r="E1050" s="326"/>
      <c r="F1050" s="326"/>
      <c r="G1050" s="326"/>
      <c r="H1050" s="326"/>
      <c r="I1050" s="326"/>
      <c r="J1050" s="326"/>
      <c r="K1050" s="326"/>
      <c r="L1050" s="326"/>
      <c r="M1050" s="326"/>
      <c r="N1050" s="327"/>
      <c r="O1050" s="6"/>
      <c r="P1050" s="6"/>
      <c r="Q1050" s="6"/>
      <c r="R1050" s="6"/>
      <c r="S1050" s="6"/>
      <c r="T1050" s="6"/>
      <c r="U1050" s="6"/>
      <c r="V1050" s="6"/>
      <c r="W1050" s="6"/>
      <c r="X1050" s="6"/>
      <c r="Y1050" s="6"/>
      <c r="Z1050" s="6"/>
      <c r="AA1050" s="6"/>
      <c r="AB1050" s="6"/>
      <c r="AC1050" s="6"/>
      <c r="AD1050" s="6"/>
    </row>
    <row r="1051" spans="1:30" ht="15" customHeight="1">
      <c r="A1051" s="232"/>
      <c r="B1051" s="14"/>
      <c r="C1051" s="229" t="s">
        <v>5115</v>
      </c>
      <c r="D1051" s="469" t="str">
        <f>IF(CNGE_2025_M1_Secc12_Sub1!D98="","",CNGE_2025_M1_Secc12_Sub1!D98)</f>
        <v/>
      </c>
      <c r="E1051" s="326"/>
      <c r="F1051" s="326"/>
      <c r="G1051" s="326"/>
      <c r="H1051" s="326"/>
      <c r="I1051" s="326"/>
      <c r="J1051" s="326"/>
      <c r="K1051" s="326"/>
      <c r="L1051" s="326"/>
      <c r="M1051" s="326"/>
      <c r="N1051" s="327"/>
      <c r="O1051" s="6"/>
      <c r="P1051" s="6"/>
      <c r="Q1051" s="6"/>
      <c r="R1051" s="6"/>
      <c r="S1051" s="6"/>
      <c r="T1051" s="6"/>
      <c r="U1051" s="6"/>
      <c r="V1051" s="6"/>
      <c r="W1051" s="6"/>
      <c r="X1051" s="6"/>
      <c r="Y1051" s="6"/>
      <c r="Z1051" s="6"/>
      <c r="AA1051" s="6"/>
      <c r="AB1051" s="6"/>
      <c r="AC1051" s="6"/>
      <c r="AD1051" s="6"/>
    </row>
    <row r="1052" spans="1:30" ht="15" customHeight="1">
      <c r="A1052" s="232"/>
      <c r="B1052" s="14"/>
      <c r="C1052" s="229" t="s">
        <v>5116</v>
      </c>
      <c r="D1052" s="469" t="str">
        <f>IF(CNGE_2025_M1_Secc12_Sub1!D99="","",CNGE_2025_M1_Secc12_Sub1!D99)</f>
        <v/>
      </c>
      <c r="E1052" s="326"/>
      <c r="F1052" s="326"/>
      <c r="G1052" s="326"/>
      <c r="H1052" s="326"/>
      <c r="I1052" s="326"/>
      <c r="J1052" s="326"/>
      <c r="K1052" s="326"/>
      <c r="L1052" s="326"/>
      <c r="M1052" s="326"/>
      <c r="N1052" s="327"/>
      <c r="O1052" s="6"/>
      <c r="P1052" s="6"/>
      <c r="Q1052" s="6"/>
      <c r="R1052" s="6"/>
      <c r="S1052" s="6"/>
      <c r="T1052" s="6"/>
      <c r="U1052" s="6"/>
      <c r="V1052" s="6"/>
      <c r="W1052" s="6"/>
      <c r="X1052" s="6"/>
      <c r="Y1052" s="6"/>
      <c r="Z1052" s="6"/>
      <c r="AA1052" s="6"/>
      <c r="AB1052" s="6"/>
      <c r="AC1052" s="6"/>
      <c r="AD1052" s="6"/>
    </row>
    <row r="1053" spans="1:30" ht="15" customHeight="1">
      <c r="A1053" s="232"/>
      <c r="B1053" s="14"/>
      <c r="C1053" s="229" t="s">
        <v>5117</v>
      </c>
      <c r="D1053" s="469" t="str">
        <f>IF(CNGE_2025_M1_Secc12_Sub1!D100="","",CNGE_2025_M1_Secc12_Sub1!D100)</f>
        <v/>
      </c>
      <c r="E1053" s="326"/>
      <c r="F1053" s="326"/>
      <c r="G1053" s="326"/>
      <c r="H1053" s="326"/>
      <c r="I1053" s="326"/>
      <c r="J1053" s="326"/>
      <c r="K1053" s="326"/>
      <c r="L1053" s="326"/>
      <c r="M1053" s="326"/>
      <c r="N1053" s="327"/>
      <c r="O1053" s="6"/>
      <c r="P1053" s="6"/>
      <c r="Q1053" s="6"/>
      <c r="R1053" s="6"/>
      <c r="S1053" s="6"/>
      <c r="T1053" s="6"/>
      <c r="U1053" s="6"/>
      <c r="V1053" s="6"/>
      <c r="W1053" s="6"/>
      <c r="X1053" s="6"/>
      <c r="Y1053" s="6"/>
      <c r="Z1053" s="6"/>
      <c r="AA1053" s="6"/>
      <c r="AB1053" s="6"/>
      <c r="AC1053" s="6"/>
      <c r="AD1053" s="6"/>
    </row>
    <row r="1054" spans="1:30" ht="15" customHeight="1">
      <c r="A1054" s="232"/>
      <c r="B1054" s="14"/>
      <c r="C1054" s="229" t="s">
        <v>5118</v>
      </c>
      <c r="D1054" s="469" t="str">
        <f>IF(CNGE_2025_M1_Secc12_Sub1!D101="","",CNGE_2025_M1_Secc12_Sub1!D101)</f>
        <v/>
      </c>
      <c r="E1054" s="326"/>
      <c r="F1054" s="326"/>
      <c r="G1054" s="326"/>
      <c r="H1054" s="326"/>
      <c r="I1054" s="326"/>
      <c r="J1054" s="326"/>
      <c r="K1054" s="326"/>
      <c r="L1054" s="326"/>
      <c r="M1054" s="326"/>
      <c r="N1054" s="327"/>
      <c r="O1054" s="6"/>
      <c r="P1054" s="6"/>
      <c r="Q1054" s="6"/>
      <c r="R1054" s="6"/>
      <c r="S1054" s="6"/>
      <c r="T1054" s="6"/>
      <c r="U1054" s="6"/>
      <c r="V1054" s="6"/>
      <c r="W1054" s="6"/>
      <c r="X1054" s="6"/>
      <c r="Y1054" s="6"/>
      <c r="Z1054" s="6"/>
      <c r="AA1054" s="6"/>
      <c r="AB1054" s="6"/>
      <c r="AC1054" s="6"/>
      <c r="AD1054" s="6"/>
    </row>
    <row r="1055" spans="1:30" ht="15" customHeight="1">
      <c r="A1055" s="232"/>
      <c r="B1055" s="14"/>
      <c r="C1055" s="229" t="s">
        <v>5119</v>
      </c>
      <c r="D1055" s="469" t="str">
        <f>IF(CNGE_2025_M1_Secc12_Sub1!D102="","",CNGE_2025_M1_Secc12_Sub1!D102)</f>
        <v/>
      </c>
      <c r="E1055" s="326"/>
      <c r="F1055" s="326"/>
      <c r="G1055" s="326"/>
      <c r="H1055" s="326"/>
      <c r="I1055" s="326"/>
      <c r="J1055" s="326"/>
      <c r="K1055" s="326"/>
      <c r="L1055" s="326"/>
      <c r="M1055" s="326"/>
      <c r="N1055" s="327"/>
      <c r="O1055" s="6"/>
      <c r="P1055" s="6"/>
      <c r="Q1055" s="6"/>
      <c r="R1055" s="6"/>
      <c r="S1055" s="6"/>
      <c r="T1055" s="6"/>
      <c r="U1055" s="6"/>
      <c r="V1055" s="6"/>
      <c r="W1055" s="6"/>
      <c r="X1055" s="6"/>
      <c r="Y1055" s="6"/>
      <c r="Z1055" s="6"/>
      <c r="AA1055" s="6"/>
      <c r="AB1055" s="6"/>
      <c r="AC1055" s="6"/>
      <c r="AD1055" s="6"/>
    </row>
    <row r="1056" spans="1:30" ht="15" customHeight="1">
      <c r="A1056" s="232"/>
      <c r="B1056" s="14"/>
      <c r="C1056" s="229" t="s">
        <v>5120</v>
      </c>
      <c r="D1056" s="469" t="str">
        <f>IF(CNGE_2025_M1_Secc12_Sub1!D103="","",CNGE_2025_M1_Secc12_Sub1!D103)</f>
        <v/>
      </c>
      <c r="E1056" s="326"/>
      <c r="F1056" s="326"/>
      <c r="G1056" s="326"/>
      <c r="H1056" s="326"/>
      <c r="I1056" s="326"/>
      <c r="J1056" s="326"/>
      <c r="K1056" s="326"/>
      <c r="L1056" s="326"/>
      <c r="M1056" s="326"/>
      <c r="N1056" s="327"/>
      <c r="O1056" s="6"/>
      <c r="P1056" s="6"/>
      <c r="Q1056" s="6"/>
      <c r="R1056" s="6"/>
      <c r="S1056" s="6"/>
      <c r="T1056" s="6"/>
      <c r="U1056" s="6"/>
      <c r="V1056" s="6"/>
      <c r="W1056" s="6"/>
      <c r="X1056" s="6"/>
      <c r="Y1056" s="6"/>
      <c r="Z1056" s="6"/>
      <c r="AA1056" s="6"/>
      <c r="AB1056" s="6"/>
      <c r="AC1056" s="6"/>
      <c r="AD1056" s="6"/>
    </row>
    <row r="1057" spans="1:30" ht="15" customHeight="1">
      <c r="A1057" s="232"/>
      <c r="B1057" s="14"/>
      <c r="C1057" s="229" t="s">
        <v>5121</v>
      </c>
      <c r="D1057" s="469" t="str">
        <f>IF(CNGE_2025_M1_Secc12_Sub1!D104="","",CNGE_2025_M1_Secc12_Sub1!D104)</f>
        <v/>
      </c>
      <c r="E1057" s="326"/>
      <c r="F1057" s="326"/>
      <c r="G1057" s="326"/>
      <c r="H1057" s="326"/>
      <c r="I1057" s="326"/>
      <c r="J1057" s="326"/>
      <c r="K1057" s="326"/>
      <c r="L1057" s="326"/>
      <c r="M1057" s="326"/>
      <c r="N1057" s="327"/>
      <c r="O1057" s="6"/>
      <c r="P1057" s="6"/>
      <c r="Q1057" s="6"/>
      <c r="R1057" s="6"/>
      <c r="S1057" s="6"/>
      <c r="T1057" s="6"/>
      <c r="U1057" s="6"/>
      <c r="V1057" s="6"/>
      <c r="W1057" s="6"/>
      <c r="X1057" s="6"/>
      <c r="Y1057" s="6"/>
      <c r="Z1057" s="6"/>
      <c r="AA1057" s="6"/>
      <c r="AB1057" s="6"/>
      <c r="AC1057" s="6"/>
      <c r="AD1057" s="6"/>
    </row>
    <row r="1058" spans="1:30" ht="15" customHeight="1">
      <c r="A1058" s="232"/>
      <c r="B1058" s="14"/>
      <c r="C1058" s="229" t="s">
        <v>5122</v>
      </c>
      <c r="D1058" s="469" t="str">
        <f>IF(CNGE_2025_M1_Secc12_Sub1!D105="","",CNGE_2025_M1_Secc12_Sub1!D105)</f>
        <v/>
      </c>
      <c r="E1058" s="326"/>
      <c r="F1058" s="326"/>
      <c r="G1058" s="326"/>
      <c r="H1058" s="326"/>
      <c r="I1058" s="326"/>
      <c r="J1058" s="326"/>
      <c r="K1058" s="326"/>
      <c r="L1058" s="326"/>
      <c r="M1058" s="326"/>
      <c r="N1058" s="327"/>
      <c r="O1058" s="6"/>
      <c r="P1058" s="6"/>
      <c r="Q1058" s="6"/>
      <c r="R1058" s="6"/>
      <c r="S1058" s="6"/>
      <c r="T1058" s="6"/>
      <c r="U1058" s="6"/>
      <c r="V1058" s="6"/>
      <c r="W1058" s="6"/>
      <c r="X1058" s="6"/>
      <c r="Y1058" s="6"/>
      <c r="Z1058" s="6"/>
      <c r="AA1058" s="6"/>
      <c r="AB1058" s="6"/>
      <c r="AC1058" s="6"/>
      <c r="AD1058" s="6"/>
    </row>
    <row r="1059" spans="1:30" ht="15" customHeight="1">
      <c r="A1059" s="232"/>
      <c r="B1059" s="14"/>
      <c r="C1059" s="229" t="s">
        <v>5123</v>
      </c>
      <c r="D1059" s="469" t="str">
        <f>IF(CNGE_2025_M1_Secc12_Sub1!D106="","",CNGE_2025_M1_Secc12_Sub1!D106)</f>
        <v/>
      </c>
      <c r="E1059" s="326"/>
      <c r="F1059" s="326"/>
      <c r="G1059" s="326"/>
      <c r="H1059" s="326"/>
      <c r="I1059" s="326"/>
      <c r="J1059" s="326"/>
      <c r="K1059" s="326"/>
      <c r="L1059" s="326"/>
      <c r="M1059" s="326"/>
      <c r="N1059" s="327"/>
      <c r="O1059" s="6"/>
      <c r="P1059" s="6"/>
      <c r="Q1059" s="6"/>
      <c r="R1059" s="6"/>
      <c r="S1059" s="6"/>
      <c r="T1059" s="6"/>
      <c r="U1059" s="6"/>
      <c r="V1059" s="6"/>
      <c r="W1059" s="6"/>
      <c r="X1059" s="6"/>
      <c r="Y1059" s="6"/>
      <c r="Z1059" s="6"/>
      <c r="AA1059" s="6"/>
      <c r="AB1059" s="6"/>
      <c r="AC1059" s="6"/>
      <c r="AD1059" s="6"/>
    </row>
    <row r="1060" spans="1:30" ht="15" customHeight="1">
      <c r="A1060" s="232"/>
      <c r="B1060" s="14"/>
      <c r="C1060" s="229" t="s">
        <v>5124</v>
      </c>
      <c r="D1060" s="469" t="str">
        <f>IF(CNGE_2025_M1_Secc12_Sub1!D107="","",CNGE_2025_M1_Secc12_Sub1!D107)</f>
        <v/>
      </c>
      <c r="E1060" s="326"/>
      <c r="F1060" s="326"/>
      <c r="G1060" s="326"/>
      <c r="H1060" s="326"/>
      <c r="I1060" s="326"/>
      <c r="J1060" s="326"/>
      <c r="K1060" s="326"/>
      <c r="L1060" s="326"/>
      <c r="M1060" s="326"/>
      <c r="N1060" s="327"/>
      <c r="O1060" s="6"/>
      <c r="P1060" s="6"/>
      <c r="Q1060" s="6"/>
      <c r="R1060" s="6"/>
      <c r="S1060" s="6"/>
      <c r="T1060" s="6"/>
      <c r="U1060" s="6"/>
      <c r="V1060" s="6"/>
      <c r="W1060" s="6"/>
      <c r="X1060" s="6"/>
      <c r="Y1060" s="6"/>
      <c r="Z1060" s="6"/>
      <c r="AA1060" s="6"/>
      <c r="AB1060" s="6"/>
      <c r="AC1060" s="6"/>
      <c r="AD1060" s="6"/>
    </row>
    <row r="1061" spans="1:30" ht="15" customHeight="1">
      <c r="A1061" s="232"/>
      <c r="B1061" s="14"/>
      <c r="C1061" s="229" t="s">
        <v>5125</v>
      </c>
      <c r="D1061" s="469" t="str">
        <f>IF(CNGE_2025_M1_Secc12_Sub1!D108="","",CNGE_2025_M1_Secc12_Sub1!D108)</f>
        <v/>
      </c>
      <c r="E1061" s="326"/>
      <c r="F1061" s="326"/>
      <c r="G1061" s="326"/>
      <c r="H1061" s="326"/>
      <c r="I1061" s="326"/>
      <c r="J1061" s="326"/>
      <c r="K1061" s="326"/>
      <c r="L1061" s="326"/>
      <c r="M1061" s="326"/>
      <c r="N1061" s="327"/>
      <c r="O1061" s="6"/>
      <c r="P1061" s="6"/>
      <c r="Q1061" s="6"/>
      <c r="R1061" s="6"/>
      <c r="S1061" s="6"/>
      <c r="T1061" s="6"/>
      <c r="U1061" s="6"/>
      <c r="V1061" s="6"/>
      <c r="W1061" s="6"/>
      <c r="X1061" s="6"/>
      <c r="Y1061" s="6"/>
      <c r="Z1061" s="6"/>
      <c r="AA1061" s="6"/>
      <c r="AB1061" s="6"/>
      <c r="AC1061" s="6"/>
      <c r="AD1061" s="6"/>
    </row>
    <row r="1062" spans="1:30" ht="15" customHeight="1">
      <c r="A1062" s="232"/>
      <c r="B1062" s="14"/>
      <c r="C1062" s="229" t="s">
        <v>5126</v>
      </c>
      <c r="D1062" s="469" t="str">
        <f>IF(CNGE_2025_M1_Secc12_Sub1!D109="","",CNGE_2025_M1_Secc12_Sub1!D109)</f>
        <v/>
      </c>
      <c r="E1062" s="326"/>
      <c r="F1062" s="326"/>
      <c r="G1062" s="326"/>
      <c r="H1062" s="326"/>
      <c r="I1062" s="326"/>
      <c r="J1062" s="326"/>
      <c r="K1062" s="326"/>
      <c r="L1062" s="326"/>
      <c r="M1062" s="326"/>
      <c r="N1062" s="327"/>
      <c r="O1062" s="6"/>
      <c r="P1062" s="6"/>
      <c r="Q1062" s="6"/>
      <c r="R1062" s="6"/>
      <c r="S1062" s="6"/>
      <c r="T1062" s="6"/>
      <c r="U1062" s="6"/>
      <c r="V1062" s="6"/>
      <c r="W1062" s="6"/>
      <c r="X1062" s="6"/>
      <c r="Y1062" s="6"/>
      <c r="Z1062" s="6"/>
      <c r="AA1062" s="6"/>
      <c r="AB1062" s="6"/>
      <c r="AC1062" s="6"/>
      <c r="AD1062" s="6"/>
    </row>
    <row r="1063" spans="1:30" ht="15" customHeight="1">
      <c r="A1063" s="232"/>
      <c r="B1063" s="14"/>
      <c r="C1063" s="229" t="s">
        <v>5127</v>
      </c>
      <c r="D1063" s="469" t="str">
        <f>IF(CNGE_2025_M1_Secc12_Sub1!D110="","",CNGE_2025_M1_Secc12_Sub1!D110)</f>
        <v/>
      </c>
      <c r="E1063" s="326"/>
      <c r="F1063" s="326"/>
      <c r="G1063" s="326"/>
      <c r="H1063" s="326"/>
      <c r="I1063" s="326"/>
      <c r="J1063" s="326"/>
      <c r="K1063" s="326"/>
      <c r="L1063" s="326"/>
      <c r="M1063" s="326"/>
      <c r="N1063" s="327"/>
      <c r="O1063" s="6"/>
      <c r="P1063" s="6"/>
      <c r="Q1063" s="6"/>
      <c r="R1063" s="6"/>
      <c r="S1063" s="6"/>
      <c r="T1063" s="6"/>
      <c r="U1063" s="6"/>
      <c r="V1063" s="6"/>
      <c r="W1063" s="6"/>
      <c r="X1063" s="6"/>
      <c r="Y1063" s="6"/>
      <c r="Z1063" s="6"/>
      <c r="AA1063" s="6"/>
      <c r="AB1063" s="6"/>
      <c r="AC1063" s="6"/>
      <c r="AD1063" s="6"/>
    </row>
    <row r="1064" spans="1:30" ht="15" customHeight="1">
      <c r="A1064" s="232"/>
      <c r="B1064" s="14"/>
      <c r="C1064" s="229" t="s">
        <v>5128</v>
      </c>
      <c r="D1064" s="469" t="str">
        <f>IF(CNGE_2025_M1_Secc12_Sub1!D111="","",CNGE_2025_M1_Secc12_Sub1!D111)</f>
        <v/>
      </c>
      <c r="E1064" s="326"/>
      <c r="F1064" s="326"/>
      <c r="G1064" s="326"/>
      <c r="H1064" s="326"/>
      <c r="I1064" s="326"/>
      <c r="J1064" s="326"/>
      <c r="K1064" s="326"/>
      <c r="L1064" s="326"/>
      <c r="M1064" s="326"/>
      <c r="N1064" s="327"/>
      <c r="O1064" s="6"/>
      <c r="P1064" s="6"/>
      <c r="Q1064" s="6"/>
      <c r="R1064" s="6"/>
      <c r="S1064" s="6"/>
      <c r="T1064" s="6"/>
      <c r="U1064" s="6"/>
      <c r="V1064" s="6"/>
      <c r="W1064" s="6"/>
      <c r="X1064" s="6"/>
      <c r="Y1064" s="6"/>
      <c r="Z1064" s="6"/>
      <c r="AA1064" s="6"/>
      <c r="AB1064" s="6"/>
      <c r="AC1064" s="6"/>
      <c r="AD1064" s="6"/>
    </row>
    <row r="1065" spans="1:30" ht="15" customHeight="1">
      <c r="A1065" s="232"/>
      <c r="B1065" s="14"/>
      <c r="C1065" s="229" t="s">
        <v>5129</v>
      </c>
      <c r="D1065" s="469" t="str">
        <f>IF(CNGE_2025_M1_Secc12_Sub1!D112="","",CNGE_2025_M1_Secc12_Sub1!D112)</f>
        <v/>
      </c>
      <c r="E1065" s="326"/>
      <c r="F1065" s="326"/>
      <c r="G1065" s="326"/>
      <c r="H1065" s="326"/>
      <c r="I1065" s="326"/>
      <c r="J1065" s="326"/>
      <c r="K1065" s="326"/>
      <c r="L1065" s="326"/>
      <c r="M1065" s="326"/>
      <c r="N1065" s="327"/>
      <c r="O1065" s="6"/>
      <c r="P1065" s="6"/>
      <c r="Q1065" s="6"/>
      <c r="R1065" s="6"/>
      <c r="S1065" s="6"/>
      <c r="T1065" s="6"/>
      <c r="U1065" s="6"/>
      <c r="V1065" s="6"/>
      <c r="W1065" s="6"/>
      <c r="X1065" s="6"/>
      <c r="Y1065" s="6"/>
      <c r="Z1065" s="6"/>
      <c r="AA1065" s="6"/>
      <c r="AB1065" s="6"/>
      <c r="AC1065" s="6"/>
      <c r="AD1065" s="6"/>
    </row>
    <row r="1066" spans="1:30" ht="15" customHeight="1">
      <c r="A1066" s="232"/>
      <c r="B1066" s="14"/>
      <c r="C1066" s="229" t="s">
        <v>5130</v>
      </c>
      <c r="D1066" s="469" t="str">
        <f>IF(CNGE_2025_M1_Secc12_Sub1!D113="","",CNGE_2025_M1_Secc12_Sub1!D113)</f>
        <v/>
      </c>
      <c r="E1066" s="326"/>
      <c r="F1066" s="326"/>
      <c r="G1066" s="326"/>
      <c r="H1066" s="326"/>
      <c r="I1066" s="326"/>
      <c r="J1066" s="326"/>
      <c r="K1066" s="326"/>
      <c r="L1066" s="326"/>
      <c r="M1066" s="326"/>
      <c r="N1066" s="327"/>
      <c r="O1066" s="6"/>
      <c r="P1066" s="6"/>
      <c r="Q1066" s="6"/>
      <c r="R1066" s="6"/>
      <c r="S1066" s="6"/>
      <c r="T1066" s="6"/>
      <c r="U1066" s="6"/>
      <c r="V1066" s="6"/>
      <c r="W1066" s="6"/>
      <c r="X1066" s="6"/>
      <c r="Y1066" s="6"/>
      <c r="Z1066" s="6"/>
      <c r="AA1066" s="6"/>
      <c r="AB1066" s="6"/>
      <c r="AC1066" s="6"/>
      <c r="AD1066" s="6"/>
    </row>
    <row r="1067" spans="1:30" ht="15" customHeight="1">
      <c r="A1067" s="232"/>
      <c r="B1067" s="14"/>
      <c r="C1067" s="229" t="s">
        <v>5131</v>
      </c>
      <c r="D1067" s="469" t="str">
        <f>IF(CNGE_2025_M1_Secc12_Sub1!D114="","",CNGE_2025_M1_Secc12_Sub1!D114)</f>
        <v/>
      </c>
      <c r="E1067" s="326"/>
      <c r="F1067" s="326"/>
      <c r="G1067" s="326"/>
      <c r="H1067" s="326"/>
      <c r="I1067" s="326"/>
      <c r="J1067" s="326"/>
      <c r="K1067" s="326"/>
      <c r="L1067" s="326"/>
      <c r="M1067" s="326"/>
      <c r="N1067" s="327"/>
      <c r="O1067" s="6"/>
      <c r="P1067" s="6"/>
      <c r="Q1067" s="6"/>
      <c r="R1067" s="6"/>
      <c r="S1067" s="6"/>
      <c r="T1067" s="6"/>
      <c r="U1067" s="6"/>
      <c r="V1067" s="6"/>
      <c r="W1067" s="6"/>
      <c r="X1067" s="6"/>
      <c r="Y1067" s="6"/>
      <c r="Z1067" s="6"/>
      <c r="AA1067" s="6"/>
      <c r="AB1067" s="6"/>
      <c r="AC1067" s="6"/>
      <c r="AD1067" s="6"/>
    </row>
    <row r="1068" spans="1:30" ht="15" customHeight="1">
      <c r="A1068" s="232"/>
      <c r="B1068" s="14"/>
      <c r="C1068" s="229" t="s">
        <v>5132</v>
      </c>
      <c r="D1068" s="469" t="str">
        <f>IF(CNGE_2025_M1_Secc12_Sub1!D115="","",CNGE_2025_M1_Secc12_Sub1!D115)</f>
        <v/>
      </c>
      <c r="E1068" s="326"/>
      <c r="F1068" s="326"/>
      <c r="G1068" s="326"/>
      <c r="H1068" s="326"/>
      <c r="I1068" s="326"/>
      <c r="J1068" s="326"/>
      <c r="K1068" s="326"/>
      <c r="L1068" s="326"/>
      <c r="M1068" s="326"/>
      <c r="N1068" s="327"/>
      <c r="O1068" s="6"/>
      <c r="P1068" s="6"/>
      <c r="Q1068" s="6"/>
      <c r="R1068" s="6"/>
      <c r="S1068" s="6"/>
      <c r="T1068" s="6"/>
      <c r="U1068" s="6"/>
      <c r="V1068" s="6"/>
      <c r="W1068" s="6"/>
      <c r="X1068" s="6"/>
      <c r="Y1068" s="6"/>
      <c r="Z1068" s="6"/>
      <c r="AA1068" s="6"/>
      <c r="AB1068" s="6"/>
      <c r="AC1068" s="6"/>
      <c r="AD1068" s="6"/>
    </row>
    <row r="1069" spans="1:30" ht="15" customHeight="1">
      <c r="A1069" s="232"/>
      <c r="B1069" s="14"/>
      <c r="C1069" s="229" t="s">
        <v>5133</v>
      </c>
      <c r="D1069" s="469" t="str">
        <f>IF(CNGE_2025_M1_Secc12_Sub1!D116="","",CNGE_2025_M1_Secc12_Sub1!D116)</f>
        <v/>
      </c>
      <c r="E1069" s="326"/>
      <c r="F1069" s="326"/>
      <c r="G1069" s="326"/>
      <c r="H1069" s="326"/>
      <c r="I1069" s="326"/>
      <c r="J1069" s="326"/>
      <c r="K1069" s="326"/>
      <c r="L1069" s="326"/>
      <c r="M1069" s="326"/>
      <c r="N1069" s="327"/>
      <c r="O1069" s="6"/>
      <c r="P1069" s="6"/>
      <c r="Q1069" s="6"/>
      <c r="R1069" s="6"/>
      <c r="S1069" s="6"/>
      <c r="T1069" s="6"/>
      <c r="U1069" s="6"/>
      <c r="V1069" s="6"/>
      <c r="W1069" s="6"/>
      <c r="X1069" s="6"/>
      <c r="Y1069" s="6"/>
      <c r="Z1069" s="6"/>
      <c r="AA1069" s="6"/>
      <c r="AB1069" s="6"/>
      <c r="AC1069" s="6"/>
      <c r="AD1069" s="6"/>
    </row>
    <row r="1070" spans="1:30" ht="15" customHeight="1">
      <c r="A1070" s="232"/>
      <c r="B1070" s="14"/>
      <c r="C1070" s="229" t="s">
        <v>5134</v>
      </c>
      <c r="D1070" s="469" t="str">
        <f>IF(CNGE_2025_M1_Secc12_Sub1!D117="","",CNGE_2025_M1_Secc12_Sub1!D117)</f>
        <v/>
      </c>
      <c r="E1070" s="326"/>
      <c r="F1070" s="326"/>
      <c r="G1070" s="326"/>
      <c r="H1070" s="326"/>
      <c r="I1070" s="326"/>
      <c r="J1070" s="326"/>
      <c r="K1070" s="326"/>
      <c r="L1070" s="326"/>
      <c r="M1070" s="326"/>
      <c r="N1070" s="327"/>
      <c r="O1070" s="6"/>
      <c r="P1070" s="6"/>
      <c r="Q1070" s="6"/>
      <c r="R1070" s="6"/>
      <c r="S1070" s="6"/>
      <c r="T1070" s="6"/>
      <c r="U1070" s="6"/>
      <c r="V1070" s="6"/>
      <c r="W1070" s="6"/>
      <c r="X1070" s="6"/>
      <c r="Y1070" s="6"/>
      <c r="Z1070" s="6"/>
      <c r="AA1070" s="6"/>
      <c r="AB1070" s="6"/>
      <c r="AC1070" s="6"/>
      <c r="AD1070" s="6"/>
    </row>
    <row r="1071" spans="1:30" ht="15" customHeight="1">
      <c r="A1071" s="232"/>
      <c r="B1071" s="14"/>
      <c r="C1071" s="229" t="s">
        <v>5135</v>
      </c>
      <c r="D1071" s="469" t="str">
        <f>IF(CNGE_2025_M1_Secc12_Sub1!D118="","",CNGE_2025_M1_Secc12_Sub1!D118)</f>
        <v/>
      </c>
      <c r="E1071" s="326"/>
      <c r="F1071" s="326"/>
      <c r="G1071" s="326"/>
      <c r="H1071" s="326"/>
      <c r="I1071" s="326"/>
      <c r="J1071" s="326"/>
      <c r="K1071" s="326"/>
      <c r="L1071" s="326"/>
      <c r="M1071" s="326"/>
      <c r="N1071" s="327"/>
      <c r="O1071" s="6"/>
      <c r="P1071" s="6"/>
      <c r="Q1071" s="6"/>
      <c r="R1071" s="6"/>
      <c r="S1071" s="6"/>
      <c r="T1071" s="6"/>
      <c r="U1071" s="6"/>
      <c r="V1071" s="6"/>
      <c r="W1071" s="6"/>
      <c r="X1071" s="6"/>
      <c r="Y1071" s="6"/>
      <c r="Z1071" s="6"/>
      <c r="AA1071" s="6"/>
      <c r="AB1071" s="6"/>
      <c r="AC1071" s="6"/>
      <c r="AD1071" s="6"/>
    </row>
    <row r="1072" spans="1:30" ht="15" customHeight="1">
      <c r="A1072" s="232"/>
      <c r="B1072" s="14"/>
      <c r="C1072" s="229" t="s">
        <v>5136</v>
      </c>
      <c r="D1072" s="469" t="str">
        <f>IF(CNGE_2025_M1_Secc12_Sub1!D119="","",CNGE_2025_M1_Secc12_Sub1!D119)</f>
        <v/>
      </c>
      <c r="E1072" s="326"/>
      <c r="F1072" s="326"/>
      <c r="G1072" s="326"/>
      <c r="H1072" s="326"/>
      <c r="I1072" s="326"/>
      <c r="J1072" s="326"/>
      <c r="K1072" s="326"/>
      <c r="L1072" s="326"/>
      <c r="M1072" s="326"/>
      <c r="N1072" s="327"/>
      <c r="O1072" s="6"/>
      <c r="P1072" s="6"/>
      <c r="Q1072" s="6"/>
      <c r="R1072" s="6"/>
      <c r="S1072" s="6"/>
      <c r="T1072" s="6"/>
      <c r="U1072" s="6"/>
      <c r="V1072" s="6"/>
      <c r="W1072" s="6"/>
      <c r="X1072" s="6"/>
      <c r="Y1072" s="6"/>
      <c r="Z1072" s="6"/>
      <c r="AA1072" s="6"/>
      <c r="AB1072" s="6"/>
      <c r="AC1072" s="6"/>
      <c r="AD1072" s="6"/>
    </row>
    <row r="1073" spans="1:30" ht="15" customHeight="1">
      <c r="A1073" s="232"/>
      <c r="B1073" s="14"/>
      <c r="C1073" s="229" t="s">
        <v>5137</v>
      </c>
      <c r="D1073" s="469" t="str">
        <f>IF(CNGE_2025_M1_Secc12_Sub1!D120="","",CNGE_2025_M1_Secc12_Sub1!D120)</f>
        <v/>
      </c>
      <c r="E1073" s="326"/>
      <c r="F1073" s="326"/>
      <c r="G1073" s="326"/>
      <c r="H1073" s="326"/>
      <c r="I1073" s="326"/>
      <c r="J1073" s="326"/>
      <c r="K1073" s="326"/>
      <c r="L1073" s="326"/>
      <c r="M1073" s="326"/>
      <c r="N1073" s="327"/>
      <c r="O1073" s="6"/>
      <c r="P1073" s="6"/>
      <c r="Q1073" s="6"/>
      <c r="R1073" s="6"/>
      <c r="S1073" s="6"/>
      <c r="T1073" s="6"/>
      <c r="U1073" s="6"/>
      <c r="V1073" s="6"/>
      <c r="W1073" s="6"/>
      <c r="X1073" s="6"/>
      <c r="Y1073" s="6"/>
      <c r="Z1073" s="6"/>
      <c r="AA1073" s="6"/>
      <c r="AB1073" s="6"/>
      <c r="AC1073" s="6"/>
      <c r="AD1073" s="6"/>
    </row>
    <row r="1074" spans="1:30" ht="15" customHeight="1">
      <c r="A1074" s="232"/>
      <c r="B1074" s="14"/>
      <c r="C1074" s="229" t="s">
        <v>5138</v>
      </c>
      <c r="D1074" s="469" t="str">
        <f>IF(CNGE_2025_M1_Secc12_Sub1!D121="","",CNGE_2025_M1_Secc12_Sub1!D121)</f>
        <v/>
      </c>
      <c r="E1074" s="326"/>
      <c r="F1074" s="326"/>
      <c r="G1074" s="326"/>
      <c r="H1074" s="326"/>
      <c r="I1074" s="326"/>
      <c r="J1074" s="326"/>
      <c r="K1074" s="326"/>
      <c r="L1074" s="326"/>
      <c r="M1074" s="326"/>
      <c r="N1074" s="327"/>
      <c r="O1074" s="6"/>
      <c r="P1074" s="6"/>
      <c r="Q1074" s="6"/>
      <c r="R1074" s="6"/>
      <c r="S1074" s="6"/>
      <c r="T1074" s="6"/>
      <c r="U1074" s="6"/>
      <c r="V1074" s="6"/>
      <c r="W1074" s="6"/>
      <c r="X1074" s="6"/>
      <c r="Y1074" s="6"/>
      <c r="Z1074" s="6"/>
      <c r="AA1074" s="6"/>
      <c r="AB1074" s="6"/>
      <c r="AC1074" s="6"/>
      <c r="AD1074" s="6"/>
    </row>
    <row r="1075" spans="1:30" ht="15" customHeight="1">
      <c r="A1075" s="232"/>
      <c r="B1075" s="14"/>
      <c r="C1075" s="229" t="s">
        <v>5139</v>
      </c>
      <c r="D1075" s="469" t="str">
        <f>IF(CNGE_2025_M1_Secc12_Sub1!D122="","",CNGE_2025_M1_Secc12_Sub1!D122)</f>
        <v/>
      </c>
      <c r="E1075" s="326"/>
      <c r="F1075" s="326"/>
      <c r="G1075" s="326"/>
      <c r="H1075" s="326"/>
      <c r="I1075" s="326"/>
      <c r="J1075" s="326"/>
      <c r="K1075" s="326"/>
      <c r="L1075" s="326"/>
      <c r="M1075" s="326"/>
      <c r="N1075" s="327"/>
      <c r="O1075" s="6"/>
      <c r="P1075" s="6"/>
      <c r="Q1075" s="6"/>
      <c r="R1075" s="6"/>
      <c r="S1075" s="6"/>
      <c r="T1075" s="6"/>
      <c r="U1075" s="6"/>
      <c r="V1075" s="6"/>
      <c r="W1075" s="6"/>
      <c r="X1075" s="6"/>
      <c r="Y1075" s="6"/>
      <c r="Z1075" s="6"/>
      <c r="AA1075" s="6"/>
      <c r="AB1075" s="6"/>
      <c r="AC1075" s="6"/>
      <c r="AD1075" s="6"/>
    </row>
    <row r="1076" spans="1:30" ht="15" customHeight="1">
      <c r="A1076" s="232"/>
      <c r="B1076" s="14"/>
      <c r="C1076" s="229" t="s">
        <v>5140</v>
      </c>
      <c r="D1076" s="469" t="str">
        <f>IF(CNGE_2025_M1_Secc12_Sub1!D123="","",CNGE_2025_M1_Secc12_Sub1!D123)</f>
        <v/>
      </c>
      <c r="E1076" s="326"/>
      <c r="F1076" s="326"/>
      <c r="G1076" s="326"/>
      <c r="H1076" s="326"/>
      <c r="I1076" s="326"/>
      <c r="J1076" s="326"/>
      <c r="K1076" s="326"/>
      <c r="L1076" s="326"/>
      <c r="M1076" s="326"/>
      <c r="N1076" s="327"/>
      <c r="O1076" s="6"/>
      <c r="P1076" s="6"/>
      <c r="Q1076" s="6"/>
      <c r="R1076" s="6"/>
      <c r="S1076" s="6"/>
      <c r="T1076" s="6"/>
      <c r="U1076" s="6"/>
      <c r="V1076" s="6"/>
      <c r="W1076" s="6"/>
      <c r="X1076" s="6"/>
      <c r="Y1076" s="6"/>
      <c r="Z1076" s="6"/>
      <c r="AA1076" s="6"/>
      <c r="AB1076" s="6"/>
      <c r="AC1076" s="6"/>
      <c r="AD1076" s="6"/>
    </row>
    <row r="1077" spans="1:30" ht="15" customHeight="1">
      <c r="A1077" s="232"/>
      <c r="B1077" s="14"/>
      <c r="C1077" s="229" t="s">
        <v>5141</v>
      </c>
      <c r="D1077" s="469" t="str">
        <f>IF(CNGE_2025_M1_Secc12_Sub1!D124="","",CNGE_2025_M1_Secc12_Sub1!D124)</f>
        <v/>
      </c>
      <c r="E1077" s="326"/>
      <c r="F1077" s="326"/>
      <c r="G1077" s="326"/>
      <c r="H1077" s="326"/>
      <c r="I1077" s="326"/>
      <c r="J1077" s="326"/>
      <c r="K1077" s="326"/>
      <c r="L1077" s="326"/>
      <c r="M1077" s="326"/>
      <c r="N1077" s="327"/>
      <c r="O1077" s="6"/>
      <c r="P1077" s="6"/>
      <c r="Q1077" s="6"/>
      <c r="R1077" s="6"/>
      <c r="S1077" s="6"/>
      <c r="T1077" s="6"/>
      <c r="U1077" s="6"/>
      <c r="V1077" s="6"/>
      <c r="W1077" s="6"/>
      <c r="X1077" s="6"/>
      <c r="Y1077" s="6"/>
      <c r="Z1077" s="6"/>
      <c r="AA1077" s="6"/>
      <c r="AB1077" s="6"/>
      <c r="AC1077" s="6"/>
      <c r="AD1077" s="6"/>
    </row>
    <row r="1078" spans="1:30" ht="15" customHeight="1">
      <c r="A1078" s="232"/>
      <c r="B1078" s="14"/>
      <c r="C1078" s="229" t="s">
        <v>5142</v>
      </c>
      <c r="D1078" s="469" t="str">
        <f>IF(CNGE_2025_M1_Secc12_Sub1!D125="","",CNGE_2025_M1_Secc12_Sub1!D125)</f>
        <v/>
      </c>
      <c r="E1078" s="326"/>
      <c r="F1078" s="326"/>
      <c r="G1078" s="326"/>
      <c r="H1078" s="326"/>
      <c r="I1078" s="326"/>
      <c r="J1078" s="326"/>
      <c r="K1078" s="326"/>
      <c r="L1078" s="326"/>
      <c r="M1078" s="326"/>
      <c r="N1078" s="327"/>
      <c r="O1078" s="6"/>
      <c r="P1078" s="6"/>
      <c r="Q1078" s="6"/>
      <c r="R1078" s="6"/>
      <c r="S1078" s="6"/>
      <c r="T1078" s="6"/>
      <c r="U1078" s="6"/>
      <c r="V1078" s="6"/>
      <c r="W1078" s="6"/>
      <c r="X1078" s="6"/>
      <c r="Y1078" s="6"/>
      <c r="Z1078" s="6"/>
      <c r="AA1078" s="6"/>
      <c r="AB1078" s="6"/>
      <c r="AC1078" s="6"/>
      <c r="AD1078" s="6"/>
    </row>
    <row r="1079" spans="1:30" ht="15" customHeight="1">
      <c r="A1079" s="232"/>
      <c r="B1079" s="14"/>
      <c r="C1079" s="229" t="s">
        <v>5143</v>
      </c>
      <c r="D1079" s="469" t="str">
        <f>IF(CNGE_2025_M1_Secc12_Sub1!D126="","",CNGE_2025_M1_Secc12_Sub1!D126)</f>
        <v/>
      </c>
      <c r="E1079" s="326"/>
      <c r="F1079" s="326"/>
      <c r="G1079" s="326"/>
      <c r="H1079" s="326"/>
      <c r="I1079" s="326"/>
      <c r="J1079" s="326"/>
      <c r="K1079" s="326"/>
      <c r="L1079" s="326"/>
      <c r="M1079" s="326"/>
      <c r="N1079" s="327"/>
      <c r="O1079" s="6"/>
      <c r="P1079" s="6"/>
      <c r="Q1079" s="6"/>
      <c r="R1079" s="6"/>
      <c r="S1079" s="6"/>
      <c r="T1079" s="6"/>
      <c r="U1079" s="6"/>
      <c r="V1079" s="6"/>
      <c r="W1079" s="6"/>
      <c r="X1079" s="6"/>
      <c r="Y1079" s="6"/>
      <c r="Z1079" s="6"/>
      <c r="AA1079" s="6"/>
      <c r="AB1079" s="6"/>
      <c r="AC1079" s="6"/>
      <c r="AD1079" s="6"/>
    </row>
    <row r="1080" spans="1:30" ht="15" customHeight="1">
      <c r="A1080" s="232"/>
      <c r="B1080" s="14"/>
      <c r="C1080" s="229" t="s">
        <v>5144</v>
      </c>
      <c r="D1080" s="469" t="str">
        <f>IF(CNGE_2025_M1_Secc12_Sub1!D127="","",CNGE_2025_M1_Secc12_Sub1!D127)</f>
        <v/>
      </c>
      <c r="E1080" s="326"/>
      <c r="F1080" s="326"/>
      <c r="G1080" s="326"/>
      <c r="H1080" s="326"/>
      <c r="I1080" s="326"/>
      <c r="J1080" s="326"/>
      <c r="K1080" s="326"/>
      <c r="L1080" s="326"/>
      <c r="M1080" s="326"/>
      <c r="N1080" s="327"/>
      <c r="O1080" s="6"/>
      <c r="P1080" s="6"/>
      <c r="Q1080" s="6"/>
      <c r="R1080" s="6"/>
      <c r="S1080" s="6"/>
      <c r="T1080" s="6"/>
      <c r="U1080" s="6"/>
      <c r="V1080" s="6"/>
      <c r="W1080" s="6"/>
      <c r="X1080" s="6"/>
      <c r="Y1080" s="6"/>
      <c r="Z1080" s="6"/>
      <c r="AA1080" s="6"/>
      <c r="AB1080" s="6"/>
      <c r="AC1080" s="6"/>
      <c r="AD1080" s="6"/>
    </row>
    <row r="1081" spans="1:30" ht="15" customHeight="1">
      <c r="A1081" s="232"/>
      <c r="B1081" s="14"/>
      <c r="C1081" s="229" t="s">
        <v>5145</v>
      </c>
      <c r="D1081" s="469" t="str">
        <f>IF(CNGE_2025_M1_Secc12_Sub1!D128="","",CNGE_2025_M1_Secc12_Sub1!D128)</f>
        <v/>
      </c>
      <c r="E1081" s="326"/>
      <c r="F1081" s="326"/>
      <c r="G1081" s="326"/>
      <c r="H1081" s="326"/>
      <c r="I1081" s="326"/>
      <c r="J1081" s="326"/>
      <c r="K1081" s="326"/>
      <c r="L1081" s="326"/>
      <c r="M1081" s="326"/>
      <c r="N1081" s="327"/>
      <c r="O1081" s="6"/>
      <c r="P1081" s="6"/>
      <c r="Q1081" s="6"/>
      <c r="R1081" s="6"/>
      <c r="S1081" s="6"/>
      <c r="T1081" s="6"/>
      <c r="U1081" s="6"/>
      <c r="V1081" s="6"/>
      <c r="W1081" s="6"/>
      <c r="X1081" s="6"/>
      <c r="Y1081" s="6"/>
      <c r="Z1081" s="6"/>
      <c r="AA1081" s="6"/>
      <c r="AB1081" s="6"/>
      <c r="AC1081" s="6"/>
      <c r="AD1081" s="6"/>
    </row>
    <row r="1082" spans="1:30" ht="15" customHeight="1">
      <c r="A1082" s="232"/>
      <c r="B1082" s="14"/>
      <c r="C1082" s="213" t="s">
        <v>5146</v>
      </c>
      <c r="D1082" s="469" t="str">
        <f>IF(CNGE_2025_M1_Secc12_Sub1!D129="","",CNGE_2025_M1_Secc12_Sub1!D129)</f>
        <v/>
      </c>
      <c r="E1082" s="326"/>
      <c r="F1082" s="326"/>
      <c r="G1082" s="326"/>
      <c r="H1082" s="326"/>
      <c r="I1082" s="326"/>
      <c r="J1082" s="326"/>
      <c r="K1082" s="326"/>
      <c r="L1082" s="326"/>
      <c r="M1082" s="326"/>
      <c r="N1082" s="327"/>
      <c r="O1082" s="6"/>
      <c r="P1082" s="6"/>
      <c r="Q1082" s="6"/>
      <c r="R1082" s="6"/>
      <c r="S1082" s="6"/>
      <c r="T1082" s="6"/>
      <c r="U1082" s="6"/>
      <c r="V1082" s="6"/>
      <c r="W1082" s="6"/>
      <c r="X1082" s="6"/>
      <c r="Y1082" s="6"/>
      <c r="Z1082" s="6"/>
      <c r="AA1082" s="6"/>
      <c r="AB1082" s="6"/>
      <c r="AC1082" s="6"/>
      <c r="AD1082" s="6"/>
    </row>
    <row r="1083" spans="1:30" ht="15" customHeight="1">
      <c r="A1083" s="232"/>
      <c r="B1083" s="14"/>
      <c r="C1083" s="213" t="s">
        <v>5147</v>
      </c>
      <c r="D1083" s="469" t="str">
        <f>IF(CNGE_2025_M1_Secc12_Sub1!D130="","",CNGE_2025_M1_Secc12_Sub1!D130)</f>
        <v/>
      </c>
      <c r="E1083" s="326"/>
      <c r="F1083" s="326"/>
      <c r="G1083" s="326"/>
      <c r="H1083" s="326"/>
      <c r="I1083" s="326"/>
      <c r="J1083" s="326"/>
      <c r="K1083" s="326"/>
      <c r="L1083" s="326"/>
      <c r="M1083" s="326"/>
      <c r="N1083" s="327"/>
      <c r="O1083" s="6"/>
      <c r="P1083" s="6"/>
      <c r="Q1083" s="6"/>
      <c r="R1083" s="6"/>
      <c r="S1083" s="6"/>
      <c r="T1083" s="6"/>
      <c r="U1083" s="6"/>
      <c r="V1083" s="6"/>
      <c r="W1083" s="6"/>
      <c r="X1083" s="6"/>
      <c r="Y1083" s="6"/>
      <c r="Z1083" s="6"/>
      <c r="AA1083" s="6"/>
      <c r="AB1083" s="6"/>
      <c r="AC1083" s="6"/>
      <c r="AD1083" s="6"/>
    </row>
    <row r="1084" spans="1:30" ht="15" customHeight="1">
      <c r="A1084" s="232"/>
      <c r="B1084" s="14"/>
      <c r="C1084" s="213" t="s">
        <v>5148</v>
      </c>
      <c r="D1084" s="469" t="str">
        <f>IF(CNGE_2025_M1_Secc12_Sub1!D131="","",CNGE_2025_M1_Secc12_Sub1!D131)</f>
        <v/>
      </c>
      <c r="E1084" s="326"/>
      <c r="F1084" s="326"/>
      <c r="G1084" s="326"/>
      <c r="H1084" s="326"/>
      <c r="I1084" s="326"/>
      <c r="J1084" s="326"/>
      <c r="K1084" s="326"/>
      <c r="L1084" s="326"/>
      <c r="M1084" s="326"/>
      <c r="N1084" s="327"/>
      <c r="O1084" s="6"/>
      <c r="P1084" s="6"/>
      <c r="Q1084" s="6"/>
      <c r="R1084" s="6"/>
      <c r="S1084" s="6"/>
      <c r="T1084" s="6"/>
      <c r="U1084" s="6"/>
      <c r="V1084" s="6"/>
      <c r="W1084" s="6"/>
      <c r="X1084" s="6"/>
      <c r="Y1084" s="6"/>
      <c r="Z1084" s="6"/>
      <c r="AA1084" s="6"/>
      <c r="AB1084" s="6"/>
      <c r="AC1084" s="6"/>
      <c r="AD1084" s="6"/>
    </row>
    <row r="1085" spans="1:30" ht="15" customHeight="1">
      <c r="A1085" s="232"/>
      <c r="B1085" s="14"/>
      <c r="C1085" s="213" t="s">
        <v>5149</v>
      </c>
      <c r="D1085" s="469" t="str">
        <f>IF(CNGE_2025_M1_Secc12_Sub1!D132="","",CNGE_2025_M1_Secc12_Sub1!D132)</f>
        <v/>
      </c>
      <c r="E1085" s="326"/>
      <c r="F1085" s="326"/>
      <c r="G1085" s="326"/>
      <c r="H1085" s="326"/>
      <c r="I1085" s="326"/>
      <c r="J1085" s="326"/>
      <c r="K1085" s="326"/>
      <c r="L1085" s="326"/>
      <c r="M1085" s="326"/>
      <c r="N1085" s="327"/>
      <c r="O1085" s="6"/>
      <c r="P1085" s="6"/>
      <c r="Q1085" s="6"/>
      <c r="R1085" s="6"/>
      <c r="S1085" s="6"/>
      <c r="T1085" s="6"/>
      <c r="U1085" s="6"/>
      <c r="V1085" s="6"/>
      <c r="W1085" s="6"/>
      <c r="X1085" s="6"/>
      <c r="Y1085" s="6"/>
      <c r="Z1085" s="6"/>
      <c r="AA1085" s="6"/>
      <c r="AB1085" s="6"/>
      <c r="AC1085" s="6"/>
      <c r="AD1085" s="6"/>
    </row>
    <row r="1086" spans="1:30" ht="15" customHeight="1">
      <c r="A1086" s="232"/>
      <c r="B1086" s="14"/>
      <c r="C1086" s="213" t="s">
        <v>5150</v>
      </c>
      <c r="D1086" s="469" t="str">
        <f>IF(CNGE_2025_M1_Secc12_Sub1!D133="","",CNGE_2025_M1_Secc12_Sub1!D133)</f>
        <v/>
      </c>
      <c r="E1086" s="326"/>
      <c r="F1086" s="326"/>
      <c r="G1086" s="326"/>
      <c r="H1086" s="326"/>
      <c r="I1086" s="326"/>
      <c r="J1086" s="326"/>
      <c r="K1086" s="326"/>
      <c r="L1086" s="326"/>
      <c r="M1086" s="326"/>
      <c r="N1086" s="327"/>
      <c r="O1086" s="6"/>
      <c r="P1086" s="6"/>
      <c r="Q1086" s="6"/>
      <c r="R1086" s="6"/>
      <c r="S1086" s="6"/>
      <c r="T1086" s="6"/>
      <c r="U1086" s="6"/>
      <c r="V1086" s="6"/>
      <c r="W1086" s="6"/>
      <c r="X1086" s="6"/>
      <c r="Y1086" s="6"/>
      <c r="Z1086" s="6"/>
      <c r="AA1086" s="6"/>
      <c r="AB1086" s="6"/>
      <c r="AC1086" s="6"/>
      <c r="AD1086" s="6"/>
    </row>
    <row r="1087" spans="1:30" ht="15" customHeight="1">
      <c r="A1087" s="232"/>
      <c r="B1087" s="14"/>
      <c r="C1087" s="213" t="s">
        <v>5151</v>
      </c>
      <c r="D1087" s="469" t="str">
        <f>IF(CNGE_2025_M1_Secc12_Sub1!D134="","",CNGE_2025_M1_Secc12_Sub1!D134)</f>
        <v/>
      </c>
      <c r="E1087" s="326"/>
      <c r="F1087" s="326"/>
      <c r="G1087" s="326"/>
      <c r="H1087" s="326"/>
      <c r="I1087" s="326"/>
      <c r="J1087" s="326"/>
      <c r="K1087" s="326"/>
      <c r="L1087" s="326"/>
      <c r="M1087" s="326"/>
      <c r="N1087" s="327"/>
      <c r="O1087" s="6"/>
      <c r="P1087" s="6"/>
      <c r="Q1087" s="6"/>
      <c r="R1087" s="6"/>
      <c r="S1087" s="6"/>
      <c r="T1087" s="6"/>
      <c r="U1087" s="6"/>
      <c r="V1087" s="6"/>
      <c r="W1087" s="6"/>
      <c r="X1087" s="6"/>
      <c r="Y1087" s="6"/>
      <c r="Z1087" s="6"/>
      <c r="AA1087" s="6"/>
      <c r="AB1087" s="6"/>
      <c r="AC1087" s="6"/>
      <c r="AD1087" s="6"/>
    </row>
    <row r="1088" spans="1:30" ht="15" customHeight="1">
      <c r="A1088" s="232"/>
      <c r="B1088" s="14"/>
      <c r="C1088" s="213" t="s">
        <v>5152</v>
      </c>
      <c r="D1088" s="469" t="str">
        <f>IF(CNGE_2025_M1_Secc12_Sub1!D135="","",CNGE_2025_M1_Secc12_Sub1!D135)</f>
        <v/>
      </c>
      <c r="E1088" s="326"/>
      <c r="F1088" s="326"/>
      <c r="G1088" s="326"/>
      <c r="H1088" s="326"/>
      <c r="I1088" s="326"/>
      <c r="J1088" s="326"/>
      <c r="K1088" s="326"/>
      <c r="L1088" s="326"/>
      <c r="M1088" s="326"/>
      <c r="N1088" s="327"/>
      <c r="O1088" s="6"/>
      <c r="P1088" s="6"/>
      <c r="Q1088" s="6"/>
      <c r="R1088" s="6"/>
      <c r="S1088" s="6"/>
      <c r="T1088" s="6"/>
      <c r="U1088" s="6"/>
      <c r="V1088" s="6"/>
      <c r="W1088" s="6"/>
      <c r="X1088" s="6"/>
      <c r="Y1088" s="6"/>
      <c r="Z1088" s="6"/>
      <c r="AA1088" s="6"/>
      <c r="AB1088" s="6"/>
      <c r="AC1088" s="6"/>
      <c r="AD1088" s="6"/>
    </row>
    <row r="1089" spans="1:30" ht="15" customHeight="1">
      <c r="A1089" s="232"/>
      <c r="B1089" s="14"/>
      <c r="C1089" s="213" t="s">
        <v>5153</v>
      </c>
      <c r="D1089" s="469" t="str">
        <f>IF(CNGE_2025_M1_Secc12_Sub1!D136="","",CNGE_2025_M1_Secc12_Sub1!D136)</f>
        <v/>
      </c>
      <c r="E1089" s="326"/>
      <c r="F1089" s="326"/>
      <c r="G1089" s="326"/>
      <c r="H1089" s="326"/>
      <c r="I1089" s="326"/>
      <c r="J1089" s="326"/>
      <c r="K1089" s="326"/>
      <c r="L1089" s="326"/>
      <c r="M1089" s="326"/>
      <c r="N1089" s="327"/>
      <c r="O1089" s="6"/>
      <c r="P1089" s="6"/>
      <c r="Q1089" s="6"/>
      <c r="R1089" s="6"/>
      <c r="S1089" s="6"/>
      <c r="T1089" s="6"/>
      <c r="U1089" s="6"/>
      <c r="V1089" s="6"/>
      <c r="W1089" s="6"/>
      <c r="X1089" s="6"/>
      <c r="Y1089" s="6"/>
      <c r="Z1089" s="6"/>
      <c r="AA1089" s="6"/>
      <c r="AB1089" s="6"/>
      <c r="AC1089" s="6"/>
      <c r="AD1089" s="6"/>
    </row>
    <row r="1090" spans="1:30" ht="15" customHeight="1">
      <c r="A1090" s="232"/>
      <c r="B1090" s="14"/>
      <c r="C1090" s="213" t="s">
        <v>5154</v>
      </c>
      <c r="D1090" s="469" t="str">
        <f>IF(CNGE_2025_M1_Secc12_Sub1!D137="","",CNGE_2025_M1_Secc12_Sub1!D137)</f>
        <v/>
      </c>
      <c r="E1090" s="326"/>
      <c r="F1090" s="326"/>
      <c r="G1090" s="326"/>
      <c r="H1090" s="326"/>
      <c r="I1090" s="326"/>
      <c r="J1090" s="326"/>
      <c r="K1090" s="326"/>
      <c r="L1090" s="326"/>
      <c r="M1090" s="326"/>
      <c r="N1090" s="327"/>
      <c r="O1090" s="6"/>
      <c r="P1090" s="6"/>
      <c r="Q1090" s="6"/>
      <c r="R1090" s="6"/>
      <c r="S1090" s="6"/>
      <c r="T1090" s="6"/>
      <c r="U1090" s="6"/>
      <c r="V1090" s="6"/>
      <c r="W1090" s="6"/>
      <c r="X1090" s="6"/>
      <c r="Y1090" s="6"/>
      <c r="Z1090" s="6"/>
      <c r="AA1090" s="6"/>
      <c r="AB1090" s="6"/>
      <c r="AC1090" s="6"/>
      <c r="AD1090" s="6"/>
    </row>
    <row r="1091" spans="1:30" ht="15" customHeight="1">
      <c r="A1091" s="232"/>
      <c r="B1091" s="14"/>
      <c r="C1091" s="213" t="s">
        <v>5155</v>
      </c>
      <c r="D1091" s="469" t="str">
        <f>IF(CNGE_2025_M1_Secc12_Sub1!D138="","",CNGE_2025_M1_Secc12_Sub1!D138)</f>
        <v/>
      </c>
      <c r="E1091" s="326"/>
      <c r="F1091" s="326"/>
      <c r="G1091" s="326"/>
      <c r="H1091" s="326"/>
      <c r="I1091" s="326"/>
      <c r="J1091" s="326"/>
      <c r="K1091" s="326"/>
      <c r="L1091" s="326"/>
      <c r="M1091" s="326"/>
      <c r="N1091" s="327"/>
      <c r="O1091" s="6"/>
      <c r="P1091" s="6"/>
      <c r="Q1091" s="6"/>
      <c r="R1091" s="6"/>
      <c r="S1091" s="6"/>
      <c r="T1091" s="6"/>
      <c r="U1091" s="6"/>
      <c r="V1091" s="6"/>
      <c r="W1091" s="6"/>
      <c r="X1091" s="6"/>
      <c r="Y1091" s="6"/>
      <c r="Z1091" s="6"/>
      <c r="AA1091" s="6"/>
      <c r="AB1091" s="6"/>
      <c r="AC1091" s="6"/>
      <c r="AD1091" s="6"/>
    </row>
    <row r="1092" spans="1:30" ht="15" customHeight="1">
      <c r="A1092" s="232"/>
      <c r="B1092" s="14"/>
      <c r="C1092" s="213" t="s">
        <v>5156</v>
      </c>
      <c r="D1092" s="469" t="str">
        <f>IF(CNGE_2025_M1_Secc12_Sub1!D139="","",CNGE_2025_M1_Secc12_Sub1!D139)</f>
        <v/>
      </c>
      <c r="E1092" s="326"/>
      <c r="F1092" s="326"/>
      <c r="G1092" s="326"/>
      <c r="H1092" s="326"/>
      <c r="I1092" s="326"/>
      <c r="J1092" s="326"/>
      <c r="K1092" s="326"/>
      <c r="L1092" s="326"/>
      <c r="M1092" s="326"/>
      <c r="N1092" s="327"/>
      <c r="O1092" s="6"/>
      <c r="P1092" s="6"/>
      <c r="Q1092" s="6"/>
      <c r="R1092" s="6"/>
      <c r="S1092" s="6"/>
      <c r="T1092" s="6"/>
      <c r="U1092" s="6"/>
      <c r="V1092" s="6"/>
      <c r="W1092" s="6"/>
      <c r="X1092" s="6"/>
      <c r="Y1092" s="6"/>
      <c r="Z1092" s="6"/>
      <c r="AA1092" s="6"/>
      <c r="AB1092" s="6"/>
      <c r="AC1092" s="6"/>
      <c r="AD1092" s="6"/>
    </row>
    <row r="1093" spans="1:30" ht="15" customHeight="1">
      <c r="A1093" s="232"/>
      <c r="B1093" s="14"/>
      <c r="C1093" s="213" t="s">
        <v>5157</v>
      </c>
      <c r="D1093" s="469" t="str">
        <f>IF(CNGE_2025_M1_Secc12_Sub1!D140="","",CNGE_2025_M1_Secc12_Sub1!D140)</f>
        <v/>
      </c>
      <c r="E1093" s="326"/>
      <c r="F1093" s="326"/>
      <c r="G1093" s="326"/>
      <c r="H1093" s="326"/>
      <c r="I1093" s="326"/>
      <c r="J1093" s="326"/>
      <c r="K1093" s="326"/>
      <c r="L1093" s="326"/>
      <c r="M1093" s="326"/>
      <c r="N1093" s="327"/>
      <c r="O1093" s="6"/>
      <c r="P1093" s="6"/>
      <c r="Q1093" s="6"/>
      <c r="R1093" s="6"/>
      <c r="S1093" s="6"/>
      <c r="T1093" s="6"/>
      <c r="U1093" s="6"/>
      <c r="V1093" s="6"/>
      <c r="W1093" s="6"/>
      <c r="X1093" s="6"/>
      <c r="Y1093" s="6"/>
      <c r="Z1093" s="6"/>
      <c r="AA1093" s="6"/>
      <c r="AB1093" s="6"/>
      <c r="AC1093" s="6"/>
      <c r="AD1093" s="6"/>
    </row>
    <row r="1094" spans="1:30" ht="15" customHeight="1">
      <c r="A1094" s="232"/>
      <c r="B1094" s="14"/>
      <c r="C1094" s="213" t="s">
        <v>5158</v>
      </c>
      <c r="D1094" s="469" t="str">
        <f>IF(CNGE_2025_M1_Secc12_Sub1!D141="","",CNGE_2025_M1_Secc12_Sub1!D141)</f>
        <v/>
      </c>
      <c r="E1094" s="326"/>
      <c r="F1094" s="326"/>
      <c r="G1094" s="326"/>
      <c r="H1094" s="326"/>
      <c r="I1094" s="326"/>
      <c r="J1094" s="326"/>
      <c r="K1094" s="326"/>
      <c r="L1094" s="326"/>
      <c r="M1094" s="326"/>
      <c r="N1094" s="327"/>
      <c r="O1094" s="6"/>
      <c r="P1094" s="6"/>
      <c r="Q1094" s="6"/>
      <c r="R1094" s="6"/>
      <c r="S1094" s="6"/>
      <c r="T1094" s="6"/>
      <c r="U1094" s="6"/>
      <c r="V1094" s="6"/>
      <c r="W1094" s="6"/>
      <c r="X1094" s="6"/>
      <c r="Y1094" s="6"/>
      <c r="Z1094" s="6"/>
      <c r="AA1094" s="6"/>
      <c r="AB1094" s="6"/>
      <c r="AC1094" s="6"/>
      <c r="AD1094" s="6"/>
    </row>
    <row r="1095" spans="1:30" ht="15" customHeight="1">
      <c r="A1095" s="232"/>
      <c r="B1095" s="14"/>
      <c r="C1095" s="213" t="s">
        <v>5159</v>
      </c>
      <c r="D1095" s="469" t="str">
        <f>IF(CNGE_2025_M1_Secc12_Sub1!D142="","",CNGE_2025_M1_Secc12_Sub1!D142)</f>
        <v/>
      </c>
      <c r="E1095" s="326"/>
      <c r="F1095" s="326"/>
      <c r="G1095" s="326"/>
      <c r="H1095" s="326"/>
      <c r="I1095" s="326"/>
      <c r="J1095" s="326"/>
      <c r="K1095" s="326"/>
      <c r="L1095" s="326"/>
      <c r="M1095" s="326"/>
      <c r="N1095" s="327"/>
      <c r="O1095" s="6"/>
      <c r="P1095" s="6"/>
      <c r="Q1095" s="6"/>
      <c r="R1095" s="6"/>
      <c r="S1095" s="6"/>
      <c r="T1095" s="6"/>
      <c r="U1095" s="6"/>
      <c r="V1095" s="6"/>
      <c r="W1095" s="6"/>
      <c r="X1095" s="6"/>
      <c r="Y1095" s="6"/>
      <c r="Z1095" s="6"/>
      <c r="AA1095" s="6"/>
      <c r="AB1095" s="6"/>
      <c r="AC1095" s="6"/>
      <c r="AD1095" s="6"/>
    </row>
    <row r="1096" spans="1:30" ht="15" customHeight="1">
      <c r="A1096" s="232"/>
      <c r="B1096" s="14"/>
      <c r="C1096" s="213" t="s">
        <v>5160</v>
      </c>
      <c r="D1096" s="469" t="str">
        <f>IF(CNGE_2025_M1_Secc12_Sub1!D143="","",CNGE_2025_M1_Secc12_Sub1!D143)</f>
        <v/>
      </c>
      <c r="E1096" s="326"/>
      <c r="F1096" s="326"/>
      <c r="G1096" s="326"/>
      <c r="H1096" s="326"/>
      <c r="I1096" s="326"/>
      <c r="J1096" s="326"/>
      <c r="K1096" s="326"/>
      <c r="L1096" s="326"/>
      <c r="M1096" s="326"/>
      <c r="N1096" s="327"/>
      <c r="O1096" s="6"/>
      <c r="P1096" s="6"/>
      <c r="Q1096" s="6"/>
      <c r="R1096" s="6"/>
      <c r="S1096" s="6"/>
      <c r="T1096" s="6"/>
      <c r="U1096" s="6"/>
      <c r="V1096" s="6"/>
      <c r="W1096" s="6"/>
      <c r="X1096" s="6"/>
      <c r="Y1096" s="6"/>
      <c r="Z1096" s="6"/>
      <c r="AA1096" s="6"/>
      <c r="AB1096" s="6"/>
      <c r="AC1096" s="6"/>
      <c r="AD1096" s="6"/>
    </row>
    <row r="1097" spans="1:30" ht="15" customHeight="1">
      <c r="A1097" s="232"/>
      <c r="B1097" s="14"/>
      <c r="C1097" s="213" t="s">
        <v>5161</v>
      </c>
      <c r="D1097" s="469" t="str">
        <f>IF(CNGE_2025_M1_Secc12_Sub1!D144="","",CNGE_2025_M1_Secc12_Sub1!D144)</f>
        <v/>
      </c>
      <c r="E1097" s="326"/>
      <c r="F1097" s="326"/>
      <c r="G1097" s="326"/>
      <c r="H1097" s="326"/>
      <c r="I1097" s="326"/>
      <c r="J1097" s="326"/>
      <c r="K1097" s="326"/>
      <c r="L1097" s="326"/>
      <c r="M1097" s="326"/>
      <c r="N1097" s="327"/>
      <c r="O1097" s="6"/>
      <c r="P1097" s="6"/>
      <c r="Q1097" s="6"/>
      <c r="R1097" s="6"/>
      <c r="S1097" s="6"/>
      <c r="T1097" s="6"/>
      <c r="U1097" s="6"/>
      <c r="V1097" s="6"/>
      <c r="W1097" s="6"/>
      <c r="X1097" s="6"/>
      <c r="Y1097" s="6"/>
      <c r="Z1097" s="6"/>
      <c r="AA1097" s="6"/>
      <c r="AB1097" s="6"/>
      <c r="AC1097" s="6"/>
      <c r="AD1097" s="6"/>
    </row>
    <row r="1098" spans="1:30" ht="15" customHeight="1">
      <c r="A1098" s="232"/>
      <c r="B1098" s="14"/>
      <c r="C1098" s="213" t="s">
        <v>5162</v>
      </c>
      <c r="D1098" s="469" t="str">
        <f>IF(CNGE_2025_M1_Secc12_Sub1!D145="","",CNGE_2025_M1_Secc12_Sub1!D145)</f>
        <v/>
      </c>
      <c r="E1098" s="326"/>
      <c r="F1098" s="326"/>
      <c r="G1098" s="326"/>
      <c r="H1098" s="326"/>
      <c r="I1098" s="326"/>
      <c r="J1098" s="326"/>
      <c r="K1098" s="326"/>
      <c r="L1098" s="326"/>
      <c r="M1098" s="326"/>
      <c r="N1098" s="327"/>
      <c r="O1098" s="6"/>
      <c r="P1098" s="6"/>
      <c r="Q1098" s="6"/>
      <c r="R1098" s="6"/>
      <c r="S1098" s="6"/>
      <c r="T1098" s="6"/>
      <c r="U1098" s="6"/>
      <c r="V1098" s="6"/>
      <c r="W1098" s="6"/>
      <c r="X1098" s="6"/>
      <c r="Y1098" s="6"/>
      <c r="Z1098" s="6"/>
      <c r="AA1098" s="6"/>
      <c r="AB1098" s="6"/>
      <c r="AC1098" s="6"/>
      <c r="AD1098" s="6"/>
    </row>
    <row r="1099" spans="1:30" ht="15" customHeight="1">
      <c r="A1099" s="238"/>
      <c r="C1099" s="213" t="s">
        <v>5163</v>
      </c>
      <c r="D1099" s="469" t="str">
        <f>IF(CNGE_2025_M1_Secc12_Sub1!D146="","",CNGE_2025_M1_Secc12_Sub1!D146)</f>
        <v/>
      </c>
      <c r="E1099" s="326"/>
      <c r="F1099" s="326"/>
      <c r="G1099" s="326"/>
      <c r="H1099" s="326"/>
      <c r="I1099" s="326"/>
      <c r="J1099" s="326"/>
      <c r="K1099" s="326"/>
      <c r="L1099" s="326"/>
      <c r="M1099" s="326"/>
      <c r="N1099" s="327"/>
      <c r="O1099" s="6"/>
      <c r="P1099" s="6"/>
      <c r="Q1099" s="6"/>
      <c r="R1099" s="6"/>
      <c r="S1099" s="6"/>
      <c r="T1099" s="6"/>
      <c r="U1099" s="6"/>
      <c r="V1099" s="6"/>
      <c r="W1099" s="6"/>
      <c r="X1099" s="6"/>
      <c r="Y1099" s="6"/>
      <c r="Z1099" s="6"/>
      <c r="AA1099" s="6"/>
      <c r="AB1099" s="6"/>
      <c r="AC1099" s="6"/>
      <c r="AD1099" s="6"/>
    </row>
    <row r="1100" spans="1:30" ht="15" customHeight="1">
      <c r="A1100" s="238"/>
      <c r="C1100" s="213" t="s">
        <v>5164</v>
      </c>
      <c r="D1100" s="469" t="str">
        <f>IF(CNGE_2025_M1_Secc12_Sub1!D147="","",CNGE_2025_M1_Secc12_Sub1!D147)</f>
        <v/>
      </c>
      <c r="E1100" s="326"/>
      <c r="F1100" s="326"/>
      <c r="G1100" s="326"/>
      <c r="H1100" s="326"/>
      <c r="I1100" s="326"/>
      <c r="J1100" s="326"/>
      <c r="K1100" s="326"/>
      <c r="L1100" s="326"/>
      <c r="M1100" s="326"/>
      <c r="N1100" s="327"/>
      <c r="O1100" s="6"/>
      <c r="P1100" s="6"/>
      <c r="Q1100" s="6"/>
      <c r="R1100" s="6"/>
      <c r="S1100" s="6"/>
      <c r="T1100" s="6"/>
      <c r="U1100" s="6"/>
      <c r="V1100" s="6"/>
      <c r="W1100" s="6"/>
      <c r="X1100" s="6"/>
      <c r="Y1100" s="6"/>
      <c r="Z1100" s="6"/>
      <c r="AA1100" s="6"/>
      <c r="AB1100" s="6"/>
      <c r="AC1100" s="6"/>
      <c r="AD1100" s="6"/>
    </row>
    <row r="1101" spans="1:30" ht="15" customHeight="1">
      <c r="A1101" s="238"/>
      <c r="C1101" s="213" t="s">
        <v>5165</v>
      </c>
      <c r="D1101" s="469" t="str">
        <f>IF(CNGE_2025_M1_Secc12_Sub1!D148="","",CNGE_2025_M1_Secc12_Sub1!D148)</f>
        <v/>
      </c>
      <c r="E1101" s="326"/>
      <c r="F1101" s="326"/>
      <c r="G1101" s="326"/>
      <c r="H1101" s="326"/>
      <c r="I1101" s="326"/>
      <c r="J1101" s="326"/>
      <c r="K1101" s="326"/>
      <c r="L1101" s="326"/>
      <c r="M1101" s="326"/>
      <c r="N1101" s="327"/>
      <c r="O1101" s="6"/>
      <c r="P1101" s="6"/>
      <c r="Q1101" s="6"/>
      <c r="R1101" s="6"/>
      <c r="S1101" s="6"/>
      <c r="T1101" s="6"/>
      <c r="U1101" s="6"/>
      <c r="V1101" s="6"/>
      <c r="W1101" s="6"/>
      <c r="X1101" s="6"/>
      <c r="Y1101" s="6"/>
      <c r="Z1101" s="6"/>
      <c r="AA1101" s="6"/>
      <c r="AB1101" s="6"/>
      <c r="AC1101" s="6"/>
      <c r="AD1101" s="6"/>
    </row>
    <row r="1102" spans="1:30" ht="15" customHeight="1">
      <c r="C1102" s="213" t="s">
        <v>5166</v>
      </c>
      <c r="D1102" s="469" t="str">
        <f>IF(CNGE_2025_M1_Secc12_Sub1!D149="","",CNGE_2025_M1_Secc12_Sub1!D149)</f>
        <v/>
      </c>
      <c r="E1102" s="326"/>
      <c r="F1102" s="326"/>
      <c r="G1102" s="326"/>
      <c r="H1102" s="326"/>
      <c r="I1102" s="326"/>
      <c r="J1102" s="326"/>
      <c r="K1102" s="326"/>
      <c r="L1102" s="326"/>
      <c r="M1102" s="326"/>
      <c r="N1102" s="327"/>
      <c r="O1102" s="6"/>
      <c r="P1102" s="6"/>
      <c r="Q1102" s="6"/>
      <c r="R1102" s="6"/>
      <c r="S1102" s="6"/>
      <c r="T1102" s="6"/>
      <c r="U1102" s="6"/>
      <c r="V1102" s="6"/>
      <c r="W1102" s="6"/>
      <c r="X1102" s="6"/>
      <c r="Y1102" s="6"/>
      <c r="Z1102" s="6"/>
      <c r="AA1102" s="6"/>
      <c r="AB1102" s="6"/>
      <c r="AC1102" s="6"/>
      <c r="AD1102" s="6"/>
    </row>
    <row r="1103" spans="1:30" ht="15" customHeight="1">
      <c r="C1103" s="236"/>
      <c r="D1103" s="11"/>
      <c r="E1103" s="11"/>
      <c r="F1103" s="11"/>
      <c r="G1103" s="11"/>
      <c r="H1103" s="11"/>
      <c r="I1103" s="11"/>
      <c r="J1103" s="11"/>
      <c r="K1103" s="11"/>
      <c r="L1103" s="11"/>
      <c r="M1103" s="11"/>
      <c r="N1103" s="11"/>
      <c r="O1103" s="216"/>
      <c r="P1103" s="216"/>
      <c r="Q1103" s="216"/>
      <c r="R1103" s="216"/>
      <c r="S1103" s="216"/>
      <c r="T1103" s="216"/>
      <c r="U1103" s="216"/>
      <c r="V1103" s="216"/>
      <c r="W1103" s="216"/>
      <c r="X1103" s="216"/>
      <c r="Y1103" s="216"/>
      <c r="Z1103" s="216"/>
      <c r="AA1103" s="216"/>
      <c r="AB1103" s="216"/>
      <c r="AC1103" s="216"/>
      <c r="AD1103" s="216"/>
    </row>
    <row r="1104" spans="1:30" ht="45" customHeight="1">
      <c r="C1104" s="490" t="s">
        <v>5288</v>
      </c>
      <c r="D1104" s="318"/>
      <c r="E1104" s="318"/>
      <c r="F1104" s="318"/>
      <c r="G1104" s="410"/>
      <c r="H1104" s="480"/>
      <c r="I1104" s="351"/>
      <c r="J1104" s="351"/>
      <c r="K1104" s="351"/>
      <c r="L1104" s="351"/>
      <c r="M1104" s="351"/>
      <c r="N1104" s="351"/>
      <c r="O1104" s="351"/>
      <c r="P1104" s="351"/>
      <c r="Q1104" s="351"/>
      <c r="R1104" s="351"/>
      <c r="S1104" s="351"/>
      <c r="T1104" s="351"/>
      <c r="U1104" s="351"/>
      <c r="V1104" s="351"/>
      <c r="W1104" s="351"/>
      <c r="X1104" s="351"/>
      <c r="Y1104" s="351"/>
      <c r="Z1104" s="351"/>
      <c r="AA1104" s="351"/>
      <c r="AB1104" s="351"/>
      <c r="AC1104" s="351"/>
      <c r="AD1104" s="352"/>
    </row>
    <row r="1105" spans="1:31" ht="15" customHeight="1">
      <c r="B1105" s="465" t="str">
        <f>IF(AND(OR(COUNTIF(U858:U977,"X")&gt;0,COUNTIF(AB858:AB977,"X")&gt;0,COUNTIF(U983:U1102,"X")&gt;0,COUNTIF(AB983:AB1102,"X")&gt;0),H1104=""),"Debido a que seleccionó alguna de las columnas Otra herramienta de control..., debe anotar el nombre de dicha(s) herramienta(s)","")</f>
        <v/>
      </c>
      <c r="C1105" s="465"/>
      <c r="D1105" s="465"/>
      <c r="E1105" s="465"/>
      <c r="F1105" s="465"/>
      <c r="G1105" s="465"/>
      <c r="H1105" s="465"/>
      <c r="I1105" s="465"/>
      <c r="J1105" s="465"/>
      <c r="K1105" s="465"/>
      <c r="L1105" s="465"/>
      <c r="M1105" s="465"/>
      <c r="N1105" s="465"/>
      <c r="O1105" s="465"/>
      <c r="P1105" s="465"/>
      <c r="Q1105" s="465"/>
      <c r="R1105" s="465"/>
      <c r="S1105" s="465"/>
      <c r="T1105" s="465"/>
      <c r="U1105" s="465"/>
      <c r="V1105" s="465"/>
      <c r="W1105" s="465"/>
      <c r="X1105" s="465"/>
      <c r="Y1105" s="465"/>
      <c r="Z1105" s="465"/>
      <c r="AA1105" s="465"/>
      <c r="AB1105" s="465"/>
      <c r="AC1105" s="465"/>
      <c r="AD1105" s="465"/>
      <c r="AE1105" s="465"/>
    </row>
    <row r="1106" spans="1:31" ht="24" customHeight="1">
      <c r="C1106" s="476" t="s">
        <v>5167</v>
      </c>
      <c r="D1106" s="318"/>
      <c r="E1106" s="318"/>
      <c r="F1106" s="318"/>
      <c r="G1106" s="318"/>
      <c r="H1106" s="318"/>
      <c r="I1106" s="318"/>
      <c r="J1106" s="318"/>
      <c r="K1106" s="318"/>
      <c r="L1106" s="318"/>
      <c r="M1106" s="318"/>
      <c r="N1106" s="318"/>
      <c r="O1106" s="318"/>
      <c r="P1106" s="318"/>
      <c r="Q1106" s="318"/>
      <c r="R1106" s="318"/>
      <c r="S1106" s="318"/>
      <c r="T1106" s="318"/>
      <c r="U1106" s="318"/>
      <c r="V1106" s="318"/>
      <c r="W1106" s="318"/>
      <c r="X1106" s="318"/>
      <c r="Y1106" s="318"/>
      <c r="Z1106" s="318"/>
      <c r="AA1106" s="318"/>
      <c r="AB1106" s="318"/>
      <c r="AC1106" s="318"/>
      <c r="AD1106" s="318"/>
    </row>
    <row r="1107" spans="1:31" ht="60" customHeight="1">
      <c r="C1107" s="460"/>
      <c r="D1107" s="351"/>
      <c r="E1107" s="351"/>
      <c r="F1107" s="351"/>
      <c r="G1107" s="351"/>
      <c r="H1107" s="351"/>
      <c r="I1107" s="351"/>
      <c r="J1107" s="351"/>
      <c r="K1107" s="351"/>
      <c r="L1107" s="351"/>
      <c r="M1107" s="351"/>
      <c r="N1107" s="351"/>
      <c r="O1107" s="351"/>
      <c r="P1107" s="351"/>
      <c r="Q1107" s="351"/>
      <c r="R1107" s="351"/>
      <c r="S1107" s="351"/>
      <c r="T1107" s="351"/>
      <c r="U1107" s="351"/>
      <c r="V1107" s="351"/>
      <c r="W1107" s="351"/>
      <c r="X1107" s="351"/>
      <c r="Y1107" s="351"/>
      <c r="Z1107" s="351"/>
      <c r="AA1107" s="351"/>
      <c r="AB1107" s="351"/>
      <c r="AC1107" s="351"/>
      <c r="AD1107" s="352"/>
    </row>
    <row r="1108" spans="1:31" ht="15" customHeight="1">
      <c r="B1108" s="464" t="str">
        <f>AN978</f>
        <v/>
      </c>
      <c r="C1108" s="464"/>
      <c r="D1108" s="464"/>
      <c r="E1108" s="464"/>
      <c r="F1108" s="464"/>
      <c r="G1108" s="464"/>
      <c r="H1108" s="464"/>
      <c r="I1108" s="464"/>
      <c r="J1108" s="464"/>
      <c r="K1108" s="464"/>
      <c r="L1108" s="464"/>
      <c r="M1108" s="464"/>
      <c r="N1108" s="464"/>
      <c r="O1108" s="464"/>
      <c r="P1108" s="464"/>
      <c r="Q1108" s="464"/>
      <c r="R1108" s="464"/>
      <c r="S1108" s="464"/>
      <c r="T1108" s="464"/>
      <c r="U1108" s="464"/>
      <c r="V1108" s="464"/>
      <c r="W1108" s="464"/>
      <c r="X1108" s="464"/>
      <c r="Y1108" s="464"/>
      <c r="Z1108" s="464"/>
      <c r="AA1108" s="464"/>
      <c r="AB1108" s="464"/>
      <c r="AC1108" s="464"/>
      <c r="AD1108" s="464"/>
      <c r="AE1108" s="464"/>
    </row>
    <row r="1109" spans="1:31" ht="15" customHeight="1">
      <c r="B1109" s="445" t="str">
        <f>IF(AS978&gt;0,"Revise la información capturada, ya que tiene datos ingresados en celdas que están sombreadas","")</f>
        <v/>
      </c>
      <c r="C1109" s="445"/>
      <c r="D1109" s="445"/>
      <c r="E1109" s="445"/>
      <c r="F1109" s="445"/>
      <c r="G1109" s="445"/>
      <c r="H1109" s="445"/>
      <c r="I1109" s="445"/>
      <c r="J1109" s="445"/>
      <c r="K1109" s="445"/>
      <c r="L1109" s="445"/>
      <c r="M1109" s="445"/>
      <c r="N1109" s="445"/>
      <c r="O1109" s="445"/>
      <c r="P1109" s="445"/>
      <c r="Q1109" s="445"/>
      <c r="R1109" s="445"/>
      <c r="S1109" s="445"/>
      <c r="T1109" s="445"/>
      <c r="U1109" s="445"/>
      <c r="V1109" s="445"/>
      <c r="W1109" s="445"/>
      <c r="X1109" s="445"/>
      <c r="Y1109" s="445"/>
      <c r="Z1109" s="445"/>
      <c r="AA1109" s="445"/>
      <c r="AB1109" s="445"/>
      <c r="AC1109" s="445"/>
      <c r="AD1109" s="445"/>
      <c r="AE1109" s="445"/>
    </row>
    <row r="1110" spans="1:31" ht="15" customHeight="1">
      <c r="B1110" s="445" t="str">
        <f>IF(AW978=0,"","Si seleccionó la columna No contaba con mecanismos... o No identificado no puede seleccionar otra columna")</f>
        <v/>
      </c>
      <c r="C1110" s="445"/>
      <c r="D1110" s="445"/>
      <c r="E1110" s="445"/>
      <c r="F1110" s="445"/>
      <c r="G1110" s="445"/>
      <c r="H1110" s="445"/>
      <c r="I1110" s="445"/>
      <c r="J1110" s="445"/>
      <c r="K1110" s="445"/>
      <c r="L1110" s="445"/>
      <c r="M1110" s="445"/>
      <c r="N1110" s="445"/>
      <c r="O1110" s="445"/>
      <c r="P1110" s="445"/>
      <c r="Q1110" s="445"/>
      <c r="R1110" s="445"/>
      <c r="S1110" s="445"/>
      <c r="T1110" s="445"/>
      <c r="U1110" s="445"/>
      <c r="V1110" s="445"/>
      <c r="W1110" s="445"/>
      <c r="X1110" s="445"/>
      <c r="Y1110" s="445"/>
      <c r="Z1110" s="445"/>
      <c r="AA1110" s="445"/>
      <c r="AB1110" s="445"/>
      <c r="AC1110" s="445"/>
      <c r="AD1110" s="445"/>
      <c r="AE1110" s="445"/>
    </row>
    <row r="1111" spans="1:31" ht="15" customHeight="1">
      <c r="C1111" s="236"/>
      <c r="D1111" s="11"/>
      <c r="E1111" s="11"/>
      <c r="F1111" s="11"/>
      <c r="G1111" s="11"/>
      <c r="H1111" s="11"/>
      <c r="I1111" s="11"/>
      <c r="J1111" s="11"/>
      <c r="K1111" s="11"/>
      <c r="L1111" s="11"/>
      <c r="M1111" s="11"/>
      <c r="N1111" s="11"/>
      <c r="O1111" s="216"/>
      <c r="P1111" s="216"/>
      <c r="Q1111" s="216"/>
      <c r="R1111" s="216"/>
      <c r="S1111" s="216"/>
      <c r="T1111" s="216"/>
      <c r="U1111" s="216"/>
      <c r="V1111" s="216"/>
      <c r="W1111" s="216"/>
      <c r="X1111" s="216"/>
      <c r="Y1111" s="216"/>
      <c r="Z1111" s="216"/>
      <c r="AA1111" s="216"/>
      <c r="AB1111" s="216"/>
      <c r="AC1111" s="216"/>
      <c r="AD1111" s="216"/>
    </row>
    <row r="1112" spans="1:31" ht="15" customHeight="1">
      <c r="C1112" s="236"/>
      <c r="D1112" s="11"/>
      <c r="E1112" s="11"/>
      <c r="F1112" s="11"/>
      <c r="G1112" s="11"/>
      <c r="H1112" s="11"/>
      <c r="I1112" s="11"/>
      <c r="J1112" s="11"/>
      <c r="K1112" s="11"/>
      <c r="L1112" s="11"/>
      <c r="M1112" s="11"/>
      <c r="N1112" s="11"/>
      <c r="O1112" s="216"/>
      <c r="P1112" s="216"/>
      <c r="Q1112" s="216"/>
      <c r="R1112" s="216"/>
      <c r="S1112" s="216"/>
      <c r="T1112" s="216"/>
      <c r="U1112" s="216"/>
      <c r="V1112" s="216"/>
      <c r="W1112" s="216"/>
      <c r="X1112" s="216"/>
      <c r="Y1112" s="216"/>
      <c r="Z1112" s="216"/>
      <c r="AA1112" s="216"/>
      <c r="AB1112" s="216"/>
      <c r="AC1112" s="216"/>
      <c r="AD1112" s="216"/>
    </row>
    <row r="1113" spans="1:31" ht="15" customHeight="1" thickBot="1">
      <c r="C1113" s="236"/>
      <c r="D1113" s="11"/>
      <c r="E1113" s="11"/>
      <c r="F1113" s="11"/>
      <c r="G1113" s="11"/>
      <c r="H1113" s="11"/>
      <c r="I1113" s="11"/>
      <c r="J1113" s="11"/>
      <c r="K1113" s="11"/>
      <c r="L1113" s="11"/>
      <c r="M1113" s="11"/>
      <c r="N1113" s="11"/>
      <c r="O1113" s="216"/>
      <c r="P1113" s="216"/>
      <c r="Q1113" s="216"/>
      <c r="R1113" s="216"/>
      <c r="S1113" s="216"/>
      <c r="T1113" s="216"/>
      <c r="U1113" s="216"/>
      <c r="V1113" s="216"/>
      <c r="W1113" s="216"/>
      <c r="X1113" s="216"/>
      <c r="Y1113" s="216"/>
      <c r="Z1113" s="216"/>
      <c r="AA1113" s="216"/>
      <c r="AB1113" s="216"/>
      <c r="AC1113" s="216"/>
      <c r="AD1113" s="216"/>
    </row>
    <row r="1114" spans="1:31" ht="15" customHeight="1" thickBot="1">
      <c r="B1114" s="499" t="s">
        <v>5289</v>
      </c>
      <c r="C1114" s="363"/>
      <c r="D1114" s="363"/>
      <c r="E1114" s="363"/>
      <c r="F1114" s="363"/>
      <c r="G1114" s="363"/>
      <c r="H1114" s="363"/>
      <c r="I1114" s="363"/>
      <c r="J1114" s="363"/>
      <c r="K1114" s="363"/>
      <c r="L1114" s="363"/>
      <c r="M1114" s="363"/>
      <c r="N1114" s="363"/>
      <c r="O1114" s="363"/>
      <c r="P1114" s="363"/>
      <c r="Q1114" s="363"/>
      <c r="R1114" s="363"/>
      <c r="S1114" s="363"/>
      <c r="T1114" s="363"/>
      <c r="U1114" s="363"/>
      <c r="V1114" s="363"/>
      <c r="W1114" s="363"/>
      <c r="X1114" s="363"/>
      <c r="Y1114" s="363"/>
      <c r="Z1114" s="363"/>
      <c r="AA1114" s="363"/>
      <c r="AB1114" s="363"/>
      <c r="AC1114" s="363"/>
      <c r="AD1114" s="379"/>
    </row>
    <row r="1115" spans="1:31" ht="15" customHeight="1">
      <c r="B1115" s="496" t="s">
        <v>5290</v>
      </c>
      <c r="C1115" s="367"/>
      <c r="D1115" s="367"/>
      <c r="E1115" s="367"/>
      <c r="F1115" s="367"/>
      <c r="G1115" s="367"/>
      <c r="H1115" s="367"/>
      <c r="I1115" s="367"/>
      <c r="J1115" s="367"/>
      <c r="K1115" s="367"/>
      <c r="L1115" s="367"/>
      <c r="M1115" s="367"/>
      <c r="N1115" s="367"/>
      <c r="O1115" s="367"/>
      <c r="P1115" s="367"/>
      <c r="Q1115" s="367"/>
      <c r="R1115" s="367"/>
      <c r="S1115" s="367"/>
      <c r="T1115" s="367"/>
      <c r="U1115" s="367"/>
      <c r="V1115" s="367"/>
      <c r="W1115" s="367"/>
      <c r="X1115" s="367"/>
      <c r="Y1115" s="367"/>
      <c r="Z1115" s="367"/>
      <c r="AA1115" s="367"/>
      <c r="AB1115" s="367"/>
      <c r="AC1115" s="367"/>
      <c r="AD1115" s="497"/>
    </row>
    <row r="1116" spans="1:31" ht="24" customHeight="1">
      <c r="B1116" s="222"/>
      <c r="C1116" s="441" t="s">
        <v>5291</v>
      </c>
      <c r="D1116" s="318"/>
      <c r="E1116" s="318"/>
      <c r="F1116" s="318"/>
      <c r="G1116" s="318"/>
      <c r="H1116" s="318"/>
      <c r="I1116" s="318"/>
      <c r="J1116" s="318"/>
      <c r="K1116" s="318"/>
      <c r="L1116" s="318"/>
      <c r="M1116" s="318"/>
      <c r="N1116" s="318"/>
      <c r="O1116" s="318"/>
      <c r="P1116" s="318"/>
      <c r="Q1116" s="318"/>
      <c r="R1116" s="318"/>
      <c r="S1116" s="318"/>
      <c r="T1116" s="318"/>
      <c r="U1116" s="318"/>
      <c r="V1116" s="318"/>
      <c r="W1116" s="318"/>
      <c r="X1116" s="318"/>
      <c r="Y1116" s="318"/>
      <c r="Z1116" s="318"/>
      <c r="AA1116" s="318"/>
      <c r="AB1116" s="318"/>
      <c r="AC1116" s="318"/>
      <c r="AD1116" s="410"/>
    </row>
    <row r="1117" spans="1:31" ht="15" customHeight="1">
      <c r="B1117" s="446" t="s">
        <v>5180</v>
      </c>
      <c r="C1117" s="447"/>
      <c r="D1117" s="447"/>
      <c r="E1117" s="447"/>
      <c r="F1117" s="447"/>
      <c r="G1117" s="447"/>
      <c r="H1117" s="447"/>
      <c r="I1117" s="447"/>
      <c r="J1117" s="447"/>
      <c r="K1117" s="447"/>
      <c r="L1117" s="447"/>
      <c r="M1117" s="447"/>
      <c r="N1117" s="447"/>
      <c r="O1117" s="447"/>
      <c r="P1117" s="447"/>
      <c r="Q1117" s="447"/>
      <c r="R1117" s="447"/>
      <c r="S1117" s="447"/>
      <c r="T1117" s="447"/>
      <c r="U1117" s="447"/>
      <c r="V1117" s="447"/>
      <c r="W1117" s="447"/>
      <c r="X1117" s="447"/>
      <c r="Y1117" s="447"/>
      <c r="Z1117" s="447"/>
      <c r="AA1117" s="447"/>
      <c r="AB1117" s="447"/>
      <c r="AC1117" s="447"/>
      <c r="AD1117" s="448"/>
    </row>
    <row r="1118" spans="1:31" ht="60" customHeight="1">
      <c r="B1118" s="205"/>
      <c r="C1118" s="455" t="s">
        <v>5292</v>
      </c>
      <c r="D1118" s="422"/>
      <c r="E1118" s="422"/>
      <c r="F1118" s="422"/>
      <c r="G1118" s="422"/>
      <c r="H1118" s="422"/>
      <c r="I1118" s="422"/>
      <c r="J1118" s="422"/>
      <c r="K1118" s="422"/>
      <c r="L1118" s="422"/>
      <c r="M1118" s="422"/>
      <c r="N1118" s="422"/>
      <c r="O1118" s="422"/>
      <c r="P1118" s="422"/>
      <c r="Q1118" s="422"/>
      <c r="R1118" s="422"/>
      <c r="S1118" s="422"/>
      <c r="T1118" s="422"/>
      <c r="U1118" s="422"/>
      <c r="V1118" s="422"/>
      <c r="W1118" s="422"/>
      <c r="X1118" s="422"/>
      <c r="Y1118" s="422"/>
      <c r="Z1118" s="422"/>
      <c r="AA1118" s="422"/>
      <c r="AB1118" s="422"/>
      <c r="AC1118" s="422"/>
      <c r="AD1118" s="423"/>
    </row>
    <row r="1119" spans="1:31" ht="15" customHeight="1">
      <c r="B1119" s="14"/>
      <c r="C1119" s="225"/>
      <c r="D1119" s="225"/>
      <c r="E1119" s="225"/>
      <c r="F1119" s="225"/>
      <c r="G1119" s="225"/>
      <c r="H1119" s="225"/>
      <c r="I1119" s="225"/>
      <c r="J1119" s="225"/>
      <c r="K1119" s="225"/>
      <c r="L1119" s="225"/>
      <c r="M1119" s="225"/>
      <c r="N1119" s="225"/>
      <c r="O1119" s="225"/>
      <c r="P1119" s="225"/>
      <c r="Q1119" s="225"/>
      <c r="R1119" s="225"/>
      <c r="S1119" s="225"/>
      <c r="T1119" s="225"/>
      <c r="U1119" s="225"/>
      <c r="V1119" s="225"/>
      <c r="W1119" s="225"/>
      <c r="X1119" s="225"/>
      <c r="Y1119" s="225"/>
      <c r="Z1119" s="225"/>
      <c r="AA1119" s="225"/>
      <c r="AB1119" s="225"/>
      <c r="AC1119" s="225"/>
      <c r="AD1119" s="225"/>
    </row>
    <row r="1120" spans="1:31" ht="24" customHeight="1">
      <c r="A1120" s="206" t="s">
        <v>5293</v>
      </c>
      <c r="B1120" s="486" t="s">
        <v>5294</v>
      </c>
      <c r="C1120" s="318"/>
      <c r="D1120" s="318"/>
      <c r="E1120" s="318"/>
      <c r="F1120" s="318"/>
      <c r="G1120" s="318"/>
      <c r="H1120" s="318"/>
      <c r="I1120" s="318"/>
      <c r="J1120" s="318"/>
      <c r="K1120" s="318"/>
      <c r="L1120" s="318"/>
      <c r="M1120" s="318"/>
      <c r="N1120" s="318"/>
      <c r="O1120" s="318"/>
      <c r="P1120" s="318"/>
      <c r="Q1120" s="318"/>
      <c r="R1120" s="318"/>
      <c r="S1120" s="318"/>
      <c r="T1120" s="318"/>
      <c r="U1120" s="318"/>
      <c r="V1120" s="318"/>
      <c r="W1120" s="318"/>
      <c r="X1120" s="318"/>
      <c r="Y1120" s="318"/>
      <c r="Z1120" s="318"/>
      <c r="AA1120" s="318"/>
      <c r="AB1120" s="318"/>
      <c r="AC1120" s="318"/>
      <c r="AD1120" s="318"/>
    </row>
    <row r="1121" spans="1:41" ht="36" customHeight="1">
      <c r="B1121" s="248"/>
      <c r="C1121" s="476" t="s">
        <v>5295</v>
      </c>
      <c r="D1121" s="318"/>
      <c r="E1121" s="318"/>
      <c r="F1121" s="318"/>
      <c r="G1121" s="318"/>
      <c r="H1121" s="318"/>
      <c r="I1121" s="318"/>
      <c r="J1121" s="318"/>
      <c r="K1121" s="318"/>
      <c r="L1121" s="318"/>
      <c r="M1121" s="318"/>
      <c r="N1121" s="318"/>
      <c r="O1121" s="318"/>
      <c r="P1121" s="318"/>
      <c r="Q1121" s="318"/>
      <c r="R1121" s="318"/>
      <c r="S1121" s="318"/>
      <c r="T1121" s="318"/>
      <c r="U1121" s="318"/>
      <c r="V1121" s="318"/>
      <c r="W1121" s="318"/>
      <c r="X1121" s="318"/>
      <c r="Y1121" s="318"/>
      <c r="Z1121" s="318"/>
      <c r="AA1121" s="318"/>
      <c r="AB1121" s="318"/>
      <c r="AC1121" s="318"/>
      <c r="AD1121" s="318"/>
    </row>
    <row r="1122" spans="1:41" ht="15" customHeight="1">
      <c r="B1122" s="248"/>
      <c r="C1122" s="248"/>
      <c r="D1122" s="248"/>
      <c r="E1122" s="248"/>
      <c r="F1122" s="248"/>
      <c r="G1122" s="248"/>
      <c r="H1122" s="248"/>
      <c r="I1122" s="248"/>
      <c r="J1122" s="248"/>
      <c r="K1122" s="248"/>
      <c r="L1122" s="248"/>
      <c r="M1122" s="248"/>
      <c r="N1122" s="248"/>
      <c r="O1122" s="248"/>
      <c r="P1122" s="248"/>
      <c r="Q1122" s="248"/>
      <c r="R1122" s="248"/>
      <c r="S1122" s="248"/>
      <c r="T1122" s="248"/>
      <c r="U1122" s="248"/>
      <c r="V1122" s="248"/>
      <c r="W1122" s="248"/>
      <c r="X1122" s="248"/>
      <c r="Y1122" s="248"/>
      <c r="Z1122" s="248"/>
      <c r="AA1122" s="248"/>
      <c r="AB1122" s="248"/>
      <c r="AC1122" s="248"/>
      <c r="AD1122" s="248"/>
      <c r="AI1122" s="440" t="s">
        <v>5073</v>
      </c>
      <c r="AJ1122" s="440"/>
      <c r="AK1122" s="440"/>
      <c r="AM1122" s="204"/>
      <c r="AN1122" s="204"/>
      <c r="AO1122" s="204"/>
    </row>
    <row r="1123" spans="1:41" ht="96" customHeight="1">
      <c r="A1123" s="195"/>
      <c r="B1123" s="14"/>
      <c r="C1123" s="453" t="s">
        <v>5071</v>
      </c>
      <c r="D1123" s="326"/>
      <c r="E1123" s="326"/>
      <c r="F1123" s="326"/>
      <c r="G1123" s="326"/>
      <c r="H1123" s="326"/>
      <c r="I1123" s="326"/>
      <c r="J1123" s="326"/>
      <c r="K1123" s="326"/>
      <c r="L1123" s="326"/>
      <c r="M1123" s="326"/>
      <c r="N1123" s="326"/>
      <c r="O1123" s="326"/>
      <c r="P1123" s="326"/>
      <c r="Q1123" s="326"/>
      <c r="R1123" s="326"/>
      <c r="S1123" s="326"/>
      <c r="T1123" s="326"/>
      <c r="U1123" s="326"/>
      <c r="V1123" s="326"/>
      <c r="W1123" s="326"/>
      <c r="X1123" s="327"/>
      <c r="Y1123" s="449" t="s">
        <v>5296</v>
      </c>
      <c r="Z1123" s="326"/>
      <c r="AA1123" s="326"/>
      <c r="AB1123" s="326"/>
      <c r="AC1123" s="326"/>
      <c r="AD1123" s="327"/>
      <c r="AH1123" t="s">
        <v>5077</v>
      </c>
      <c r="AI1123" s="211" t="s">
        <v>5079</v>
      </c>
      <c r="AJ1123" s="1" t="s">
        <v>5080</v>
      </c>
      <c r="AK1123" s="212" t="s">
        <v>5081</v>
      </c>
      <c r="AL1123" t="s">
        <v>5078</v>
      </c>
      <c r="AN1123" t="s">
        <v>5297</v>
      </c>
      <c r="AO1123" s="216"/>
    </row>
    <row r="1124" spans="1:41" ht="15" customHeight="1">
      <c r="A1124" s="195"/>
      <c r="B1124" s="14"/>
      <c r="C1124" s="249" t="s">
        <v>5009</v>
      </c>
      <c r="D1124" s="469" t="str">
        <f>IF(CNGE_2025_M1_Secc12_Sub1!D30="","",CNGE_2025_M1_Secc12_Sub1!D30)</f>
        <v/>
      </c>
      <c r="E1124" s="326"/>
      <c r="F1124" s="326"/>
      <c r="G1124" s="326"/>
      <c r="H1124" s="326"/>
      <c r="I1124" s="326"/>
      <c r="J1124" s="326"/>
      <c r="K1124" s="326"/>
      <c r="L1124" s="326"/>
      <c r="M1124" s="326"/>
      <c r="N1124" s="326"/>
      <c r="O1124" s="326"/>
      <c r="P1124" s="326"/>
      <c r="Q1124" s="326"/>
      <c r="R1124" s="326"/>
      <c r="S1124" s="326"/>
      <c r="T1124" s="326"/>
      <c r="U1124" s="326"/>
      <c r="V1124" s="326"/>
      <c r="W1124" s="326"/>
      <c r="X1124" s="327"/>
      <c r="Y1124" s="443"/>
      <c r="Z1124" s="351"/>
      <c r="AA1124" s="351"/>
      <c r="AB1124" s="351"/>
      <c r="AC1124" s="351"/>
      <c r="AD1124" s="352"/>
      <c r="AH1124">
        <f>IF(OR(COUNTBLANK($D1124)=1,CNGE_2025_M1_Secc12_Sub1!$S30&lt;&gt;1),0,IF(COUNTA(Y1124)=1,0,1))</f>
        <v>0</v>
      </c>
      <c r="AI1124" s="2">
        <f>IF(AH1124=0,0,1)</f>
        <v>0</v>
      </c>
      <c r="AJ1124" s="3" t="str">
        <f>IF(AI1124=0,"",
IF(SUM($AI$1124:AI1124)=1,AK1124,
IF($AI$1244&gt;SUM($AI$1124:AI1124),_xlfn.CONCAT(", ",AK1124),
IF($AI$1244=SUM($AI$1124:AI1124),_xlfn.CONCAT(" y ",AK1124)))))</f>
        <v/>
      </c>
      <c r="AK1124" s="214">
        <v>1</v>
      </c>
      <c r="AL1124">
        <f>IF(OR(COUNTBLANK($D1124)=1,CNGE_2025_M1_Secc12_Sub1!$S30&lt;&gt;1),IF(COUNTA(Y1124)=0,0,1),0)</f>
        <v>0</v>
      </c>
      <c r="AM1124" s="9">
        <f>IF(CNGE_2025_M1_Secc12_Sub1!$S30&gt;1,1,0)</f>
        <v>0</v>
      </c>
      <c r="AN1124" s="218">
        <f>IF(AND(COUNTBLANK(D1124:D1243)&lt;&gt;120,COUNTIF(Y1124:AD1243,"&gt;2")=(120-COUNTBLANK(D1124:D1243)-SUM(AM1124:AM1243))),1,0)</f>
        <v>0</v>
      </c>
      <c r="AO1124" s="250"/>
    </row>
    <row r="1125" spans="1:41" ht="15" customHeight="1">
      <c r="A1125" s="195"/>
      <c r="B1125" s="14"/>
      <c r="C1125" s="249" t="s">
        <v>5011</v>
      </c>
      <c r="D1125" s="469" t="str">
        <f>IF(CNGE_2025_M1_Secc12_Sub1!D31="","",CNGE_2025_M1_Secc12_Sub1!D31)</f>
        <v/>
      </c>
      <c r="E1125" s="326"/>
      <c r="F1125" s="326"/>
      <c r="G1125" s="326"/>
      <c r="H1125" s="326"/>
      <c r="I1125" s="326"/>
      <c r="J1125" s="326"/>
      <c r="K1125" s="326"/>
      <c r="L1125" s="326"/>
      <c r="M1125" s="326"/>
      <c r="N1125" s="326"/>
      <c r="O1125" s="326"/>
      <c r="P1125" s="326"/>
      <c r="Q1125" s="326"/>
      <c r="R1125" s="326"/>
      <c r="S1125" s="326"/>
      <c r="T1125" s="326"/>
      <c r="U1125" s="326"/>
      <c r="V1125" s="326"/>
      <c r="W1125" s="326"/>
      <c r="X1125" s="327"/>
      <c r="Y1125" s="443"/>
      <c r="Z1125" s="351"/>
      <c r="AA1125" s="351"/>
      <c r="AB1125" s="351"/>
      <c r="AC1125" s="351"/>
      <c r="AD1125" s="352"/>
      <c r="AH1125">
        <f>IF(OR(COUNTBLANK($D1125)=1,CNGE_2025_M1_Secc12_Sub1!$S31&lt;&gt;1),0,IF(COUNTA(Y1125)=1,0,1))</f>
        <v>0</v>
      </c>
      <c r="AI1125" s="2">
        <f t="shared" ref="AI1125:AI1188" si="142">IF(AH1125=0,0,1)</f>
        <v>0</v>
      </c>
      <c r="AJ1125" s="3" t="str">
        <f>IF(AI1125=0,"",
IF(SUM($AI$1124:AI1125)=1,AK1125,
IF($AI$1244&gt;SUM($AI$1124:AI1125),_xlfn.CONCAT(", ",AK1125),
IF($AI$1244=SUM($AI$1124:AI1125),_xlfn.CONCAT(" y ",AK1125)))))</f>
        <v/>
      </c>
      <c r="AK1125" s="214">
        <v>2</v>
      </c>
      <c r="AL1125">
        <f>IF(OR(COUNTBLANK($D1125)=1,CNGE_2025_M1_Secc12_Sub1!$S31&lt;&gt;1),IF(COUNTA(Y1125)=0,0,1),0)</f>
        <v>0</v>
      </c>
      <c r="AM1125" s="9">
        <f>IF(CNGE_2025_M1_Secc12_Sub1!$S31&gt;1,1,0)</f>
        <v>0</v>
      </c>
      <c r="AN1125" s="5"/>
      <c r="AO1125" s="250"/>
    </row>
    <row r="1126" spans="1:41" ht="15" customHeight="1">
      <c r="A1126" s="195"/>
      <c r="B1126" s="14"/>
      <c r="C1126" s="249" t="s">
        <v>5013</v>
      </c>
      <c r="D1126" s="469" t="str">
        <f>IF(CNGE_2025_M1_Secc12_Sub1!D32="","",CNGE_2025_M1_Secc12_Sub1!D32)</f>
        <v/>
      </c>
      <c r="E1126" s="326"/>
      <c r="F1126" s="326"/>
      <c r="G1126" s="326"/>
      <c r="H1126" s="326"/>
      <c r="I1126" s="326"/>
      <c r="J1126" s="326"/>
      <c r="K1126" s="326"/>
      <c r="L1126" s="326"/>
      <c r="M1126" s="326"/>
      <c r="N1126" s="326"/>
      <c r="O1126" s="326"/>
      <c r="P1126" s="326"/>
      <c r="Q1126" s="326"/>
      <c r="R1126" s="326"/>
      <c r="S1126" s="326"/>
      <c r="T1126" s="326"/>
      <c r="U1126" s="326"/>
      <c r="V1126" s="326"/>
      <c r="W1126" s="326"/>
      <c r="X1126" s="327"/>
      <c r="Y1126" s="443"/>
      <c r="Z1126" s="351"/>
      <c r="AA1126" s="351"/>
      <c r="AB1126" s="351"/>
      <c r="AC1126" s="351"/>
      <c r="AD1126" s="352"/>
      <c r="AH1126">
        <f>IF(OR(COUNTBLANK($D1126)=1,CNGE_2025_M1_Secc12_Sub1!$S32&lt;&gt;1),0,IF(COUNTA(Y1126)=1,0,1))</f>
        <v>0</v>
      </c>
      <c r="AI1126" s="2">
        <f t="shared" si="142"/>
        <v>0</v>
      </c>
      <c r="AJ1126" s="3" t="str">
        <f>IF(AI1126=0,"",
IF(SUM($AI$1124:AI1126)=1,AK1126,
IF($AI$1244&gt;SUM($AI$1124:AI1126),_xlfn.CONCAT(", ",AK1126),
IF($AI$1244=SUM($AI$1124:AI1126),_xlfn.CONCAT(" y ",AK1126)))))</f>
        <v/>
      </c>
      <c r="AK1126" s="214">
        <v>3</v>
      </c>
      <c r="AL1126">
        <f>IF(OR(COUNTBLANK($D1126)=1,CNGE_2025_M1_Secc12_Sub1!$S32&lt;&gt;1),IF(COUNTA(Y1126)=0,0,1),0)</f>
        <v>0</v>
      </c>
      <c r="AM1126" s="9">
        <f>IF(CNGE_2025_M1_Secc12_Sub1!$S32&gt;1,1,0)</f>
        <v>0</v>
      </c>
      <c r="AN1126" s="5"/>
      <c r="AO1126" s="250"/>
    </row>
    <row r="1127" spans="1:41" ht="15" customHeight="1">
      <c r="A1127" s="195"/>
      <c r="B1127" s="14"/>
      <c r="C1127" s="249" t="s">
        <v>5015</v>
      </c>
      <c r="D1127" s="469" t="str">
        <f>IF(CNGE_2025_M1_Secc12_Sub1!D33="","",CNGE_2025_M1_Secc12_Sub1!D33)</f>
        <v/>
      </c>
      <c r="E1127" s="326"/>
      <c r="F1127" s="326"/>
      <c r="G1127" s="326"/>
      <c r="H1127" s="326"/>
      <c r="I1127" s="326"/>
      <c r="J1127" s="326"/>
      <c r="K1127" s="326"/>
      <c r="L1127" s="326"/>
      <c r="M1127" s="326"/>
      <c r="N1127" s="326"/>
      <c r="O1127" s="326"/>
      <c r="P1127" s="326"/>
      <c r="Q1127" s="326"/>
      <c r="R1127" s="326"/>
      <c r="S1127" s="326"/>
      <c r="T1127" s="326"/>
      <c r="U1127" s="326"/>
      <c r="V1127" s="326"/>
      <c r="W1127" s="326"/>
      <c r="X1127" s="327"/>
      <c r="Y1127" s="443"/>
      <c r="Z1127" s="351"/>
      <c r="AA1127" s="351"/>
      <c r="AB1127" s="351"/>
      <c r="AC1127" s="351"/>
      <c r="AD1127" s="352"/>
      <c r="AH1127">
        <f>IF(OR(COUNTBLANK($D1127)=1,CNGE_2025_M1_Secc12_Sub1!$S33&lt;&gt;1),0,IF(COUNTA(Y1127)=1,0,1))</f>
        <v>0</v>
      </c>
      <c r="AI1127" s="2">
        <f t="shared" si="142"/>
        <v>0</v>
      </c>
      <c r="AJ1127" s="3" t="str">
        <f>IF(AI1127=0,"",
IF(SUM($AI$1124:AI1127)=1,AK1127,
IF($AI$1244&gt;SUM($AI$1124:AI1127),_xlfn.CONCAT(", ",AK1127),
IF($AI$1244=SUM($AI$1124:AI1127),_xlfn.CONCAT(" y ",AK1127)))))</f>
        <v/>
      </c>
      <c r="AK1127" s="214">
        <v>4</v>
      </c>
      <c r="AL1127">
        <f>IF(OR(COUNTBLANK($D1127)=1,CNGE_2025_M1_Secc12_Sub1!$S33&lt;&gt;1),IF(COUNTA(Y1127)=0,0,1),0)</f>
        <v>0</v>
      </c>
      <c r="AM1127" s="9">
        <f>IF(CNGE_2025_M1_Secc12_Sub1!$S33&gt;1,1,0)</f>
        <v>0</v>
      </c>
      <c r="AN1127" s="5"/>
      <c r="AO1127" s="250"/>
    </row>
    <row r="1128" spans="1:41" ht="15" customHeight="1">
      <c r="A1128" s="195"/>
      <c r="B1128" s="14"/>
      <c r="C1128" s="249" t="s">
        <v>5017</v>
      </c>
      <c r="D1128" s="469" t="str">
        <f>IF(CNGE_2025_M1_Secc12_Sub1!D34="","",CNGE_2025_M1_Secc12_Sub1!D34)</f>
        <v/>
      </c>
      <c r="E1128" s="326"/>
      <c r="F1128" s="326"/>
      <c r="G1128" s="326"/>
      <c r="H1128" s="326"/>
      <c r="I1128" s="326"/>
      <c r="J1128" s="326"/>
      <c r="K1128" s="326"/>
      <c r="L1128" s="326"/>
      <c r="M1128" s="326"/>
      <c r="N1128" s="326"/>
      <c r="O1128" s="326"/>
      <c r="P1128" s="326"/>
      <c r="Q1128" s="326"/>
      <c r="R1128" s="326"/>
      <c r="S1128" s="326"/>
      <c r="T1128" s="326"/>
      <c r="U1128" s="326"/>
      <c r="V1128" s="326"/>
      <c r="W1128" s="326"/>
      <c r="X1128" s="327"/>
      <c r="Y1128" s="443"/>
      <c r="Z1128" s="351"/>
      <c r="AA1128" s="351"/>
      <c r="AB1128" s="351"/>
      <c r="AC1128" s="351"/>
      <c r="AD1128" s="352"/>
      <c r="AH1128">
        <f>IF(OR(COUNTBLANK($D1128)=1,CNGE_2025_M1_Secc12_Sub1!$S34&lt;&gt;1),0,IF(COUNTA(Y1128)=1,0,1))</f>
        <v>0</v>
      </c>
      <c r="AI1128" s="2">
        <f t="shared" si="142"/>
        <v>0</v>
      </c>
      <c r="AJ1128" s="3" t="str">
        <f>IF(AI1128=0,"",
IF(SUM($AI$1124:AI1128)=1,AK1128,
IF($AI$1244&gt;SUM($AI$1124:AI1128),_xlfn.CONCAT(", ",AK1128),
IF($AI$1244=SUM($AI$1124:AI1128),_xlfn.CONCAT(" y ",AK1128)))))</f>
        <v/>
      </c>
      <c r="AK1128" s="214">
        <v>5</v>
      </c>
      <c r="AL1128">
        <f>IF(OR(COUNTBLANK($D1128)=1,CNGE_2025_M1_Secc12_Sub1!$S34&lt;&gt;1),IF(COUNTA(Y1128)=0,0,1),0)</f>
        <v>0</v>
      </c>
      <c r="AM1128" s="9">
        <f>IF(CNGE_2025_M1_Secc12_Sub1!$S34&gt;1,1,0)</f>
        <v>0</v>
      </c>
      <c r="AN1128" s="5"/>
      <c r="AO1128" s="250"/>
    </row>
    <row r="1129" spans="1:41" ht="15" customHeight="1">
      <c r="A1129" s="195"/>
      <c r="B1129" s="14"/>
      <c r="C1129" s="249" t="s">
        <v>5019</v>
      </c>
      <c r="D1129" s="469" t="str">
        <f>IF(CNGE_2025_M1_Secc12_Sub1!D35="","",CNGE_2025_M1_Secc12_Sub1!D35)</f>
        <v/>
      </c>
      <c r="E1129" s="326"/>
      <c r="F1129" s="326"/>
      <c r="G1129" s="326"/>
      <c r="H1129" s="326"/>
      <c r="I1129" s="326"/>
      <c r="J1129" s="326"/>
      <c r="K1129" s="326"/>
      <c r="L1129" s="326"/>
      <c r="M1129" s="326"/>
      <c r="N1129" s="326"/>
      <c r="O1129" s="326"/>
      <c r="P1129" s="326"/>
      <c r="Q1129" s="326"/>
      <c r="R1129" s="326"/>
      <c r="S1129" s="326"/>
      <c r="T1129" s="326"/>
      <c r="U1129" s="326"/>
      <c r="V1129" s="326"/>
      <c r="W1129" s="326"/>
      <c r="X1129" s="327"/>
      <c r="Y1129" s="443"/>
      <c r="Z1129" s="351"/>
      <c r="AA1129" s="351"/>
      <c r="AB1129" s="351"/>
      <c r="AC1129" s="351"/>
      <c r="AD1129" s="352"/>
      <c r="AH1129">
        <f>IF(OR(COUNTBLANK($D1129)=1,CNGE_2025_M1_Secc12_Sub1!$S35&lt;&gt;1),0,IF(COUNTA(Y1129)=1,0,1))</f>
        <v>0</v>
      </c>
      <c r="AI1129" s="2">
        <f t="shared" si="142"/>
        <v>0</v>
      </c>
      <c r="AJ1129" s="3" t="str">
        <f>IF(AI1129=0,"",
IF(SUM($AI$1124:AI1129)=1,AK1129,
IF($AI$1244&gt;SUM($AI$1124:AI1129),_xlfn.CONCAT(", ",AK1129),
IF($AI$1244=SUM($AI$1124:AI1129),_xlfn.CONCAT(" y ",AK1129)))))</f>
        <v/>
      </c>
      <c r="AK1129" s="214">
        <v>6</v>
      </c>
      <c r="AL1129">
        <f>IF(OR(COUNTBLANK($D1129)=1,CNGE_2025_M1_Secc12_Sub1!$S35&lt;&gt;1),IF(COUNTA(Y1129)=0,0,1),0)</f>
        <v>0</v>
      </c>
      <c r="AM1129" s="9">
        <f>IF(CNGE_2025_M1_Secc12_Sub1!$S35&gt;1,1,0)</f>
        <v>0</v>
      </c>
      <c r="AN1129" s="5"/>
      <c r="AO1129" s="250"/>
    </row>
    <row r="1130" spans="1:41" ht="15" customHeight="1">
      <c r="A1130" s="195"/>
      <c r="B1130" s="14"/>
      <c r="C1130" s="249" t="s">
        <v>5021</v>
      </c>
      <c r="D1130" s="469" t="str">
        <f>IF(CNGE_2025_M1_Secc12_Sub1!D36="","",CNGE_2025_M1_Secc12_Sub1!D36)</f>
        <v/>
      </c>
      <c r="E1130" s="326"/>
      <c r="F1130" s="326"/>
      <c r="G1130" s="326"/>
      <c r="H1130" s="326"/>
      <c r="I1130" s="326"/>
      <c r="J1130" s="326"/>
      <c r="K1130" s="326"/>
      <c r="L1130" s="326"/>
      <c r="M1130" s="326"/>
      <c r="N1130" s="326"/>
      <c r="O1130" s="326"/>
      <c r="P1130" s="326"/>
      <c r="Q1130" s="326"/>
      <c r="R1130" s="326"/>
      <c r="S1130" s="326"/>
      <c r="T1130" s="326"/>
      <c r="U1130" s="326"/>
      <c r="V1130" s="326"/>
      <c r="W1130" s="326"/>
      <c r="X1130" s="327"/>
      <c r="Y1130" s="443"/>
      <c r="Z1130" s="351"/>
      <c r="AA1130" s="351"/>
      <c r="AB1130" s="351"/>
      <c r="AC1130" s="351"/>
      <c r="AD1130" s="352"/>
      <c r="AH1130">
        <f>IF(OR(COUNTBLANK($D1130)=1,CNGE_2025_M1_Secc12_Sub1!$S36&lt;&gt;1),0,IF(COUNTA(Y1130)=1,0,1))</f>
        <v>0</v>
      </c>
      <c r="AI1130" s="2">
        <f t="shared" si="142"/>
        <v>0</v>
      </c>
      <c r="AJ1130" s="3" t="str">
        <f>IF(AI1130=0,"",
IF(SUM($AI$1124:AI1130)=1,AK1130,
IF($AI$1244&gt;SUM($AI$1124:AI1130),_xlfn.CONCAT(", ",AK1130),
IF($AI$1244=SUM($AI$1124:AI1130),_xlfn.CONCAT(" y ",AK1130)))))</f>
        <v/>
      </c>
      <c r="AK1130" s="214">
        <v>7</v>
      </c>
      <c r="AL1130">
        <f>IF(OR(COUNTBLANK($D1130)=1,CNGE_2025_M1_Secc12_Sub1!$S36&lt;&gt;1),IF(COUNTA(Y1130)=0,0,1),0)</f>
        <v>0</v>
      </c>
      <c r="AM1130" s="9">
        <f>IF(CNGE_2025_M1_Secc12_Sub1!$S36&gt;1,1,0)</f>
        <v>0</v>
      </c>
      <c r="AN1130" s="5"/>
      <c r="AO1130" s="250"/>
    </row>
    <row r="1131" spans="1:41" ht="15" customHeight="1">
      <c r="A1131" s="195"/>
      <c r="B1131" s="14"/>
      <c r="C1131" s="249" t="s">
        <v>5023</v>
      </c>
      <c r="D1131" s="469" t="str">
        <f>IF(CNGE_2025_M1_Secc12_Sub1!D37="","",CNGE_2025_M1_Secc12_Sub1!D37)</f>
        <v/>
      </c>
      <c r="E1131" s="326"/>
      <c r="F1131" s="326"/>
      <c r="G1131" s="326"/>
      <c r="H1131" s="326"/>
      <c r="I1131" s="326"/>
      <c r="J1131" s="326"/>
      <c r="K1131" s="326"/>
      <c r="L1131" s="326"/>
      <c r="M1131" s="326"/>
      <c r="N1131" s="326"/>
      <c r="O1131" s="326"/>
      <c r="P1131" s="326"/>
      <c r="Q1131" s="326"/>
      <c r="R1131" s="326"/>
      <c r="S1131" s="326"/>
      <c r="T1131" s="326"/>
      <c r="U1131" s="326"/>
      <c r="V1131" s="326"/>
      <c r="W1131" s="326"/>
      <c r="X1131" s="327"/>
      <c r="Y1131" s="443"/>
      <c r="Z1131" s="351"/>
      <c r="AA1131" s="351"/>
      <c r="AB1131" s="351"/>
      <c r="AC1131" s="351"/>
      <c r="AD1131" s="352"/>
      <c r="AH1131">
        <f>IF(OR(COUNTBLANK($D1131)=1,CNGE_2025_M1_Secc12_Sub1!$S37&lt;&gt;1),0,IF(COUNTA(Y1131)=1,0,1))</f>
        <v>0</v>
      </c>
      <c r="AI1131" s="2">
        <f t="shared" si="142"/>
        <v>0</v>
      </c>
      <c r="AJ1131" s="3" t="str">
        <f>IF(AI1131=0,"",
IF(SUM($AI$1124:AI1131)=1,AK1131,
IF($AI$1244&gt;SUM($AI$1124:AI1131),_xlfn.CONCAT(", ",AK1131),
IF($AI$1244=SUM($AI$1124:AI1131),_xlfn.CONCAT(" y ",AK1131)))))</f>
        <v/>
      </c>
      <c r="AK1131" s="214">
        <v>8</v>
      </c>
      <c r="AL1131">
        <f>IF(OR(COUNTBLANK($D1131)=1,CNGE_2025_M1_Secc12_Sub1!$S37&lt;&gt;1),IF(COUNTA(Y1131)=0,0,1),0)</f>
        <v>0</v>
      </c>
      <c r="AM1131" s="9">
        <f>IF(CNGE_2025_M1_Secc12_Sub1!$S37&gt;1,1,0)</f>
        <v>0</v>
      </c>
      <c r="AN1131" s="5"/>
      <c r="AO1131" s="250"/>
    </row>
    <row r="1132" spans="1:41" ht="15" customHeight="1">
      <c r="A1132" s="195"/>
      <c r="B1132" s="14"/>
      <c r="C1132" s="249" t="s">
        <v>5025</v>
      </c>
      <c r="D1132" s="469" t="str">
        <f>IF(CNGE_2025_M1_Secc12_Sub1!D38="","",CNGE_2025_M1_Secc12_Sub1!D38)</f>
        <v/>
      </c>
      <c r="E1132" s="326"/>
      <c r="F1132" s="326"/>
      <c r="G1132" s="326"/>
      <c r="H1132" s="326"/>
      <c r="I1132" s="326"/>
      <c r="J1132" s="326"/>
      <c r="K1132" s="326"/>
      <c r="L1132" s="326"/>
      <c r="M1132" s="326"/>
      <c r="N1132" s="326"/>
      <c r="O1132" s="326"/>
      <c r="P1132" s="326"/>
      <c r="Q1132" s="326"/>
      <c r="R1132" s="326"/>
      <c r="S1132" s="326"/>
      <c r="T1132" s="326"/>
      <c r="U1132" s="326"/>
      <c r="V1132" s="326"/>
      <c r="W1132" s="326"/>
      <c r="X1132" s="327"/>
      <c r="Y1132" s="443"/>
      <c r="Z1132" s="351"/>
      <c r="AA1132" s="351"/>
      <c r="AB1132" s="351"/>
      <c r="AC1132" s="351"/>
      <c r="AD1132" s="352"/>
      <c r="AH1132">
        <f>IF(OR(COUNTBLANK($D1132)=1,CNGE_2025_M1_Secc12_Sub1!$S38&lt;&gt;1),0,IF(COUNTA(Y1132)=1,0,1))</f>
        <v>0</v>
      </c>
      <c r="AI1132" s="2">
        <f t="shared" si="142"/>
        <v>0</v>
      </c>
      <c r="AJ1132" s="3" t="str">
        <f>IF(AI1132=0,"",
IF(SUM($AI$1124:AI1132)=1,AK1132,
IF($AI$1244&gt;SUM($AI$1124:AI1132),_xlfn.CONCAT(", ",AK1132),
IF($AI$1244=SUM($AI$1124:AI1132),_xlfn.CONCAT(" y ",AK1132)))))</f>
        <v/>
      </c>
      <c r="AK1132" s="214">
        <v>9</v>
      </c>
      <c r="AL1132">
        <f>IF(OR(COUNTBLANK($D1132)=1,CNGE_2025_M1_Secc12_Sub1!$S38&lt;&gt;1),IF(COUNTA(Y1132)=0,0,1),0)</f>
        <v>0</v>
      </c>
      <c r="AM1132" s="9">
        <f>IF(CNGE_2025_M1_Secc12_Sub1!$S38&gt;1,1,0)</f>
        <v>0</v>
      </c>
      <c r="AN1132" s="5"/>
      <c r="AO1132" s="250"/>
    </row>
    <row r="1133" spans="1:41" ht="15" customHeight="1">
      <c r="A1133" s="195"/>
      <c r="B1133" s="14"/>
      <c r="C1133" s="249" t="s">
        <v>5026</v>
      </c>
      <c r="D1133" s="469" t="str">
        <f>IF(CNGE_2025_M1_Secc12_Sub1!D39="","",CNGE_2025_M1_Secc12_Sub1!D39)</f>
        <v/>
      </c>
      <c r="E1133" s="326"/>
      <c r="F1133" s="326"/>
      <c r="G1133" s="326"/>
      <c r="H1133" s="326"/>
      <c r="I1133" s="326"/>
      <c r="J1133" s="326"/>
      <c r="K1133" s="326"/>
      <c r="L1133" s="326"/>
      <c r="M1133" s="326"/>
      <c r="N1133" s="326"/>
      <c r="O1133" s="326"/>
      <c r="P1133" s="326"/>
      <c r="Q1133" s="326"/>
      <c r="R1133" s="326"/>
      <c r="S1133" s="326"/>
      <c r="T1133" s="326"/>
      <c r="U1133" s="326"/>
      <c r="V1133" s="326"/>
      <c r="W1133" s="326"/>
      <c r="X1133" s="327"/>
      <c r="Y1133" s="443"/>
      <c r="Z1133" s="351"/>
      <c r="AA1133" s="351"/>
      <c r="AB1133" s="351"/>
      <c r="AC1133" s="351"/>
      <c r="AD1133" s="352"/>
      <c r="AH1133">
        <f>IF(OR(COUNTBLANK($D1133)=1,CNGE_2025_M1_Secc12_Sub1!$S39&lt;&gt;1),0,IF(COUNTA(Y1133)=1,0,1))</f>
        <v>0</v>
      </c>
      <c r="AI1133" s="2">
        <f t="shared" si="142"/>
        <v>0</v>
      </c>
      <c r="AJ1133" s="3" t="str">
        <f>IF(AI1133=0,"",
IF(SUM($AI$1124:AI1133)=1,AK1133,
IF($AI$1244&gt;SUM($AI$1124:AI1133),_xlfn.CONCAT(", ",AK1133),
IF($AI$1244=SUM($AI$1124:AI1133),_xlfn.CONCAT(" y ",AK1133)))))</f>
        <v/>
      </c>
      <c r="AK1133" s="214">
        <v>10</v>
      </c>
      <c r="AL1133">
        <f>IF(OR(COUNTBLANK($D1133)=1,CNGE_2025_M1_Secc12_Sub1!$S39&lt;&gt;1),IF(COUNTA(Y1133)=0,0,1),0)</f>
        <v>0</v>
      </c>
      <c r="AM1133" s="9">
        <f>IF(CNGE_2025_M1_Secc12_Sub1!$S39&gt;1,1,0)</f>
        <v>0</v>
      </c>
      <c r="AN1133" s="5"/>
      <c r="AO1133" s="250"/>
    </row>
    <row r="1134" spans="1:41" ht="15" customHeight="1">
      <c r="A1134" s="195"/>
      <c r="B1134" s="14"/>
      <c r="C1134" s="249" t="s">
        <v>5028</v>
      </c>
      <c r="D1134" s="469" t="str">
        <f>IF(CNGE_2025_M1_Secc12_Sub1!D40="","",CNGE_2025_M1_Secc12_Sub1!D40)</f>
        <v/>
      </c>
      <c r="E1134" s="326"/>
      <c r="F1134" s="326"/>
      <c r="G1134" s="326"/>
      <c r="H1134" s="326"/>
      <c r="I1134" s="326"/>
      <c r="J1134" s="326"/>
      <c r="K1134" s="326"/>
      <c r="L1134" s="326"/>
      <c r="M1134" s="326"/>
      <c r="N1134" s="326"/>
      <c r="O1134" s="326"/>
      <c r="P1134" s="326"/>
      <c r="Q1134" s="326"/>
      <c r="R1134" s="326"/>
      <c r="S1134" s="326"/>
      <c r="T1134" s="326"/>
      <c r="U1134" s="326"/>
      <c r="V1134" s="326"/>
      <c r="W1134" s="326"/>
      <c r="X1134" s="327"/>
      <c r="Y1134" s="443"/>
      <c r="Z1134" s="351"/>
      <c r="AA1134" s="351"/>
      <c r="AB1134" s="351"/>
      <c r="AC1134" s="351"/>
      <c r="AD1134" s="352"/>
      <c r="AH1134">
        <f>IF(OR(COUNTBLANK($D1134)=1,CNGE_2025_M1_Secc12_Sub1!$S40&lt;&gt;1),0,IF(COUNTA(Y1134)=1,0,1))</f>
        <v>0</v>
      </c>
      <c r="AI1134" s="2">
        <f t="shared" si="142"/>
        <v>0</v>
      </c>
      <c r="AJ1134" s="3" t="str">
        <f>IF(AI1134=0,"",
IF(SUM($AI$1124:AI1134)=1,AK1134,
IF($AI$1244&gt;SUM($AI$1124:AI1134),_xlfn.CONCAT(", ",AK1134),
IF($AI$1244=SUM($AI$1124:AI1134),_xlfn.CONCAT(" y ",AK1134)))))</f>
        <v/>
      </c>
      <c r="AK1134" s="214">
        <v>11</v>
      </c>
      <c r="AL1134">
        <f>IF(OR(COUNTBLANK($D1134)=1,CNGE_2025_M1_Secc12_Sub1!$S40&lt;&gt;1),IF(COUNTA(Y1134)=0,0,1),0)</f>
        <v>0</v>
      </c>
      <c r="AM1134" s="9">
        <f>IF(CNGE_2025_M1_Secc12_Sub1!$S40&gt;1,1,0)</f>
        <v>0</v>
      </c>
      <c r="AN1134" s="5"/>
      <c r="AO1134" s="250"/>
    </row>
    <row r="1135" spans="1:41" ht="15" customHeight="1">
      <c r="A1135" s="195"/>
      <c r="B1135" s="14"/>
      <c r="C1135" s="249" t="s">
        <v>5029</v>
      </c>
      <c r="D1135" s="469" t="str">
        <f>IF(CNGE_2025_M1_Secc12_Sub1!D41="","",CNGE_2025_M1_Secc12_Sub1!D41)</f>
        <v/>
      </c>
      <c r="E1135" s="326"/>
      <c r="F1135" s="326"/>
      <c r="G1135" s="326"/>
      <c r="H1135" s="326"/>
      <c r="I1135" s="326"/>
      <c r="J1135" s="326"/>
      <c r="K1135" s="326"/>
      <c r="L1135" s="326"/>
      <c r="M1135" s="326"/>
      <c r="N1135" s="326"/>
      <c r="O1135" s="326"/>
      <c r="P1135" s="326"/>
      <c r="Q1135" s="326"/>
      <c r="R1135" s="326"/>
      <c r="S1135" s="326"/>
      <c r="T1135" s="326"/>
      <c r="U1135" s="326"/>
      <c r="V1135" s="326"/>
      <c r="W1135" s="326"/>
      <c r="X1135" s="327"/>
      <c r="Y1135" s="443"/>
      <c r="Z1135" s="351"/>
      <c r="AA1135" s="351"/>
      <c r="AB1135" s="351"/>
      <c r="AC1135" s="351"/>
      <c r="AD1135" s="352"/>
      <c r="AH1135">
        <f>IF(OR(COUNTBLANK($D1135)=1,CNGE_2025_M1_Secc12_Sub1!$S41&lt;&gt;1),0,IF(COUNTA(Y1135)=1,0,1))</f>
        <v>0</v>
      </c>
      <c r="AI1135" s="2">
        <f t="shared" si="142"/>
        <v>0</v>
      </c>
      <c r="AJ1135" s="3" t="str">
        <f>IF(AI1135=0,"",
IF(SUM($AI$1124:AI1135)=1,AK1135,
IF($AI$1244&gt;SUM($AI$1124:AI1135),_xlfn.CONCAT(", ",AK1135),
IF($AI$1244=SUM($AI$1124:AI1135),_xlfn.CONCAT(" y ",AK1135)))))</f>
        <v/>
      </c>
      <c r="AK1135" s="214">
        <v>12</v>
      </c>
      <c r="AL1135">
        <f>IF(OR(COUNTBLANK($D1135)=1,CNGE_2025_M1_Secc12_Sub1!$S41&lt;&gt;1),IF(COUNTA(Y1135)=0,0,1),0)</f>
        <v>0</v>
      </c>
      <c r="AM1135" s="9">
        <f>IF(CNGE_2025_M1_Secc12_Sub1!$S41&gt;1,1,0)</f>
        <v>0</v>
      </c>
      <c r="AN1135" s="5"/>
      <c r="AO1135" s="250"/>
    </row>
    <row r="1136" spans="1:41" ht="15" customHeight="1">
      <c r="A1136" s="195"/>
      <c r="B1136" s="14"/>
      <c r="C1136" s="249" t="s">
        <v>5030</v>
      </c>
      <c r="D1136" s="469" t="str">
        <f>IF(CNGE_2025_M1_Secc12_Sub1!D42="","",CNGE_2025_M1_Secc12_Sub1!D42)</f>
        <v/>
      </c>
      <c r="E1136" s="326"/>
      <c r="F1136" s="326"/>
      <c r="G1136" s="326"/>
      <c r="H1136" s="326"/>
      <c r="I1136" s="326"/>
      <c r="J1136" s="326"/>
      <c r="K1136" s="326"/>
      <c r="L1136" s="326"/>
      <c r="M1136" s="326"/>
      <c r="N1136" s="326"/>
      <c r="O1136" s="326"/>
      <c r="P1136" s="326"/>
      <c r="Q1136" s="326"/>
      <c r="R1136" s="326"/>
      <c r="S1136" s="326"/>
      <c r="T1136" s="326"/>
      <c r="U1136" s="326"/>
      <c r="V1136" s="326"/>
      <c r="W1136" s="326"/>
      <c r="X1136" s="327"/>
      <c r="Y1136" s="443"/>
      <c r="Z1136" s="351"/>
      <c r="AA1136" s="351"/>
      <c r="AB1136" s="351"/>
      <c r="AC1136" s="351"/>
      <c r="AD1136" s="352"/>
      <c r="AH1136">
        <f>IF(OR(COUNTBLANK($D1136)=1,CNGE_2025_M1_Secc12_Sub1!$S42&lt;&gt;1),0,IF(COUNTA(Y1136)=1,0,1))</f>
        <v>0</v>
      </c>
      <c r="AI1136" s="2">
        <f t="shared" si="142"/>
        <v>0</v>
      </c>
      <c r="AJ1136" s="3" t="str">
        <f>IF(AI1136=0,"",
IF(SUM($AI$1124:AI1136)=1,AK1136,
IF($AI$1244&gt;SUM($AI$1124:AI1136),_xlfn.CONCAT(", ",AK1136),
IF($AI$1244=SUM($AI$1124:AI1136),_xlfn.CONCAT(" y ",AK1136)))))</f>
        <v/>
      </c>
      <c r="AK1136" s="214">
        <v>13</v>
      </c>
      <c r="AL1136">
        <f>IF(OR(COUNTBLANK($D1136)=1,CNGE_2025_M1_Secc12_Sub1!$S42&lt;&gt;1),IF(COUNTA(Y1136)=0,0,1),0)</f>
        <v>0</v>
      </c>
      <c r="AM1136" s="9">
        <f>IF(CNGE_2025_M1_Secc12_Sub1!$S42&gt;1,1,0)</f>
        <v>0</v>
      </c>
      <c r="AN1136" s="5"/>
      <c r="AO1136" s="250"/>
    </row>
    <row r="1137" spans="1:41" ht="15" customHeight="1">
      <c r="A1137" s="195"/>
      <c r="B1137" s="14"/>
      <c r="C1137" s="249" t="s">
        <v>5031</v>
      </c>
      <c r="D1137" s="469" t="str">
        <f>IF(CNGE_2025_M1_Secc12_Sub1!D43="","",CNGE_2025_M1_Secc12_Sub1!D43)</f>
        <v/>
      </c>
      <c r="E1137" s="326"/>
      <c r="F1137" s="326"/>
      <c r="G1137" s="326"/>
      <c r="H1137" s="326"/>
      <c r="I1137" s="326"/>
      <c r="J1137" s="326"/>
      <c r="K1137" s="326"/>
      <c r="L1137" s="326"/>
      <c r="M1137" s="326"/>
      <c r="N1137" s="326"/>
      <c r="O1137" s="326"/>
      <c r="P1137" s="326"/>
      <c r="Q1137" s="326"/>
      <c r="R1137" s="326"/>
      <c r="S1137" s="326"/>
      <c r="T1137" s="326"/>
      <c r="U1137" s="326"/>
      <c r="V1137" s="326"/>
      <c r="W1137" s="326"/>
      <c r="X1137" s="327"/>
      <c r="Y1137" s="443"/>
      <c r="Z1137" s="351"/>
      <c r="AA1137" s="351"/>
      <c r="AB1137" s="351"/>
      <c r="AC1137" s="351"/>
      <c r="AD1137" s="352"/>
      <c r="AH1137">
        <f>IF(OR(COUNTBLANK($D1137)=1,CNGE_2025_M1_Secc12_Sub1!$S43&lt;&gt;1),0,IF(COUNTA(Y1137)=1,0,1))</f>
        <v>0</v>
      </c>
      <c r="AI1137" s="2">
        <f t="shared" si="142"/>
        <v>0</v>
      </c>
      <c r="AJ1137" s="3" t="str">
        <f>IF(AI1137=0,"",
IF(SUM($AI$1124:AI1137)=1,AK1137,
IF($AI$1244&gt;SUM($AI$1124:AI1137),_xlfn.CONCAT(", ",AK1137),
IF($AI$1244=SUM($AI$1124:AI1137),_xlfn.CONCAT(" y ",AK1137)))))</f>
        <v/>
      </c>
      <c r="AK1137" s="214">
        <v>14</v>
      </c>
      <c r="AL1137">
        <f>IF(OR(COUNTBLANK($D1137)=1,CNGE_2025_M1_Secc12_Sub1!$S43&lt;&gt;1),IF(COUNTA(Y1137)=0,0,1),0)</f>
        <v>0</v>
      </c>
      <c r="AM1137" s="9">
        <f>IF(CNGE_2025_M1_Secc12_Sub1!$S43&gt;1,1,0)</f>
        <v>0</v>
      </c>
      <c r="AN1137" s="5"/>
      <c r="AO1137" s="250"/>
    </row>
    <row r="1138" spans="1:41" ht="15" customHeight="1">
      <c r="A1138" s="195"/>
      <c r="B1138" s="14"/>
      <c r="C1138" s="249" t="s">
        <v>5032</v>
      </c>
      <c r="D1138" s="469" t="str">
        <f>IF(CNGE_2025_M1_Secc12_Sub1!D44="","",CNGE_2025_M1_Secc12_Sub1!D44)</f>
        <v/>
      </c>
      <c r="E1138" s="326"/>
      <c r="F1138" s="326"/>
      <c r="G1138" s="326"/>
      <c r="H1138" s="326"/>
      <c r="I1138" s="326"/>
      <c r="J1138" s="326"/>
      <c r="K1138" s="326"/>
      <c r="L1138" s="326"/>
      <c r="M1138" s="326"/>
      <c r="N1138" s="326"/>
      <c r="O1138" s="326"/>
      <c r="P1138" s="326"/>
      <c r="Q1138" s="326"/>
      <c r="R1138" s="326"/>
      <c r="S1138" s="326"/>
      <c r="T1138" s="326"/>
      <c r="U1138" s="326"/>
      <c r="V1138" s="326"/>
      <c r="W1138" s="326"/>
      <c r="X1138" s="327"/>
      <c r="Y1138" s="443"/>
      <c r="Z1138" s="351"/>
      <c r="AA1138" s="351"/>
      <c r="AB1138" s="351"/>
      <c r="AC1138" s="351"/>
      <c r="AD1138" s="352"/>
      <c r="AH1138">
        <f>IF(OR(COUNTBLANK($D1138)=1,CNGE_2025_M1_Secc12_Sub1!$S44&lt;&gt;1),0,IF(COUNTA(Y1138)=1,0,1))</f>
        <v>0</v>
      </c>
      <c r="AI1138" s="2">
        <f t="shared" si="142"/>
        <v>0</v>
      </c>
      <c r="AJ1138" s="3" t="str">
        <f>IF(AI1138=0,"",
IF(SUM($AI$1124:AI1138)=1,AK1138,
IF($AI$1244&gt;SUM($AI$1124:AI1138),_xlfn.CONCAT(", ",AK1138),
IF($AI$1244=SUM($AI$1124:AI1138),_xlfn.CONCAT(" y ",AK1138)))))</f>
        <v/>
      </c>
      <c r="AK1138" s="214">
        <v>15</v>
      </c>
      <c r="AL1138">
        <f>IF(OR(COUNTBLANK($D1138)=1,CNGE_2025_M1_Secc12_Sub1!$S44&lt;&gt;1),IF(COUNTA(Y1138)=0,0,1),0)</f>
        <v>0</v>
      </c>
      <c r="AM1138" s="9">
        <f>IF(CNGE_2025_M1_Secc12_Sub1!$S44&gt;1,1,0)</f>
        <v>0</v>
      </c>
      <c r="AN1138" s="5"/>
      <c r="AO1138" s="250"/>
    </row>
    <row r="1139" spans="1:41" ht="15" customHeight="1">
      <c r="A1139" s="195"/>
      <c r="B1139" s="14"/>
      <c r="C1139" s="249" t="s">
        <v>5033</v>
      </c>
      <c r="D1139" s="469" t="str">
        <f>IF(CNGE_2025_M1_Secc12_Sub1!D45="","",CNGE_2025_M1_Secc12_Sub1!D45)</f>
        <v/>
      </c>
      <c r="E1139" s="326"/>
      <c r="F1139" s="326"/>
      <c r="G1139" s="326"/>
      <c r="H1139" s="326"/>
      <c r="I1139" s="326"/>
      <c r="J1139" s="326"/>
      <c r="K1139" s="326"/>
      <c r="L1139" s="326"/>
      <c r="M1139" s="326"/>
      <c r="N1139" s="326"/>
      <c r="O1139" s="326"/>
      <c r="P1139" s="326"/>
      <c r="Q1139" s="326"/>
      <c r="R1139" s="326"/>
      <c r="S1139" s="326"/>
      <c r="T1139" s="326"/>
      <c r="U1139" s="326"/>
      <c r="V1139" s="326"/>
      <c r="W1139" s="326"/>
      <c r="X1139" s="327"/>
      <c r="Y1139" s="443"/>
      <c r="Z1139" s="351"/>
      <c r="AA1139" s="351"/>
      <c r="AB1139" s="351"/>
      <c r="AC1139" s="351"/>
      <c r="AD1139" s="352"/>
      <c r="AH1139">
        <f>IF(OR(COUNTBLANK($D1139)=1,CNGE_2025_M1_Secc12_Sub1!$S45&lt;&gt;1),0,IF(COUNTA(Y1139)=1,0,1))</f>
        <v>0</v>
      </c>
      <c r="AI1139" s="2">
        <f t="shared" si="142"/>
        <v>0</v>
      </c>
      <c r="AJ1139" s="3" t="str">
        <f>IF(AI1139=0,"",
IF(SUM($AI$1124:AI1139)=1,AK1139,
IF($AI$1244&gt;SUM($AI$1124:AI1139),_xlfn.CONCAT(", ",AK1139),
IF($AI$1244=SUM($AI$1124:AI1139),_xlfn.CONCAT(" y ",AK1139)))))</f>
        <v/>
      </c>
      <c r="AK1139" s="214">
        <v>16</v>
      </c>
      <c r="AL1139">
        <f>IF(OR(COUNTBLANK($D1139)=1,CNGE_2025_M1_Secc12_Sub1!$S45&lt;&gt;1),IF(COUNTA(Y1139)=0,0,1),0)</f>
        <v>0</v>
      </c>
      <c r="AM1139" s="9">
        <f>IF(CNGE_2025_M1_Secc12_Sub1!$S45&gt;1,1,0)</f>
        <v>0</v>
      </c>
      <c r="AN1139" s="5"/>
      <c r="AO1139" s="250"/>
    </row>
    <row r="1140" spans="1:41" ht="15" customHeight="1">
      <c r="A1140" s="195"/>
      <c r="B1140" s="14"/>
      <c r="C1140" s="249" t="s">
        <v>5034</v>
      </c>
      <c r="D1140" s="469" t="str">
        <f>IF(CNGE_2025_M1_Secc12_Sub1!D46="","",CNGE_2025_M1_Secc12_Sub1!D46)</f>
        <v/>
      </c>
      <c r="E1140" s="326"/>
      <c r="F1140" s="326"/>
      <c r="G1140" s="326"/>
      <c r="H1140" s="326"/>
      <c r="I1140" s="326"/>
      <c r="J1140" s="326"/>
      <c r="K1140" s="326"/>
      <c r="L1140" s="326"/>
      <c r="M1140" s="326"/>
      <c r="N1140" s="326"/>
      <c r="O1140" s="326"/>
      <c r="P1140" s="326"/>
      <c r="Q1140" s="326"/>
      <c r="R1140" s="326"/>
      <c r="S1140" s="326"/>
      <c r="T1140" s="326"/>
      <c r="U1140" s="326"/>
      <c r="V1140" s="326"/>
      <c r="W1140" s="326"/>
      <c r="X1140" s="327"/>
      <c r="Y1140" s="443"/>
      <c r="Z1140" s="351"/>
      <c r="AA1140" s="351"/>
      <c r="AB1140" s="351"/>
      <c r="AC1140" s="351"/>
      <c r="AD1140" s="352"/>
      <c r="AH1140">
        <f>IF(OR(COUNTBLANK($D1140)=1,CNGE_2025_M1_Secc12_Sub1!$S46&lt;&gt;1),0,IF(COUNTA(Y1140)=1,0,1))</f>
        <v>0</v>
      </c>
      <c r="AI1140" s="2">
        <f t="shared" si="142"/>
        <v>0</v>
      </c>
      <c r="AJ1140" s="3" t="str">
        <f>IF(AI1140=0,"",
IF(SUM($AI$1124:AI1140)=1,AK1140,
IF($AI$1244&gt;SUM($AI$1124:AI1140),_xlfn.CONCAT(", ",AK1140),
IF($AI$1244=SUM($AI$1124:AI1140),_xlfn.CONCAT(" y ",AK1140)))))</f>
        <v/>
      </c>
      <c r="AK1140" s="214">
        <v>17</v>
      </c>
      <c r="AL1140">
        <f>IF(OR(COUNTBLANK($D1140)=1,CNGE_2025_M1_Secc12_Sub1!$S46&lt;&gt;1),IF(COUNTA(Y1140)=0,0,1),0)</f>
        <v>0</v>
      </c>
      <c r="AM1140" s="9">
        <f>IF(CNGE_2025_M1_Secc12_Sub1!$S46&gt;1,1,0)</f>
        <v>0</v>
      </c>
      <c r="AN1140" s="5"/>
      <c r="AO1140" s="250"/>
    </row>
    <row r="1141" spans="1:41" ht="15" customHeight="1">
      <c r="A1141" s="195"/>
      <c r="B1141" s="14"/>
      <c r="C1141" s="249" t="s">
        <v>5035</v>
      </c>
      <c r="D1141" s="469" t="str">
        <f>IF(CNGE_2025_M1_Secc12_Sub1!D47="","",CNGE_2025_M1_Secc12_Sub1!D47)</f>
        <v/>
      </c>
      <c r="E1141" s="326"/>
      <c r="F1141" s="326"/>
      <c r="G1141" s="326"/>
      <c r="H1141" s="326"/>
      <c r="I1141" s="326"/>
      <c r="J1141" s="326"/>
      <c r="K1141" s="326"/>
      <c r="L1141" s="326"/>
      <c r="M1141" s="326"/>
      <c r="N1141" s="326"/>
      <c r="O1141" s="326"/>
      <c r="P1141" s="326"/>
      <c r="Q1141" s="326"/>
      <c r="R1141" s="326"/>
      <c r="S1141" s="326"/>
      <c r="T1141" s="326"/>
      <c r="U1141" s="326"/>
      <c r="V1141" s="326"/>
      <c r="W1141" s="326"/>
      <c r="X1141" s="327"/>
      <c r="Y1141" s="443"/>
      <c r="Z1141" s="351"/>
      <c r="AA1141" s="351"/>
      <c r="AB1141" s="351"/>
      <c r="AC1141" s="351"/>
      <c r="AD1141" s="352"/>
      <c r="AH1141">
        <f>IF(OR(COUNTBLANK($D1141)=1,CNGE_2025_M1_Secc12_Sub1!$S47&lt;&gt;1),0,IF(COUNTA(Y1141)=1,0,1))</f>
        <v>0</v>
      </c>
      <c r="AI1141" s="2">
        <f t="shared" si="142"/>
        <v>0</v>
      </c>
      <c r="AJ1141" s="3" t="str">
        <f>IF(AI1141=0,"",
IF(SUM($AI$1124:AI1141)=1,AK1141,
IF($AI$1244&gt;SUM($AI$1124:AI1141),_xlfn.CONCAT(", ",AK1141),
IF($AI$1244=SUM($AI$1124:AI1141),_xlfn.CONCAT(" y ",AK1141)))))</f>
        <v/>
      </c>
      <c r="AK1141" s="214">
        <v>18</v>
      </c>
      <c r="AL1141">
        <f>IF(OR(COUNTBLANK($D1141)=1,CNGE_2025_M1_Secc12_Sub1!$S47&lt;&gt;1),IF(COUNTA(Y1141)=0,0,1),0)</f>
        <v>0</v>
      </c>
      <c r="AM1141" s="9">
        <f>IF(CNGE_2025_M1_Secc12_Sub1!$S47&gt;1,1,0)</f>
        <v>0</v>
      </c>
      <c r="AN1141" s="5"/>
      <c r="AO1141" s="250"/>
    </row>
    <row r="1142" spans="1:41" ht="15" customHeight="1">
      <c r="A1142" s="195"/>
      <c r="B1142" s="14"/>
      <c r="C1142" s="249" t="s">
        <v>5036</v>
      </c>
      <c r="D1142" s="469" t="str">
        <f>IF(CNGE_2025_M1_Secc12_Sub1!D48="","",CNGE_2025_M1_Secc12_Sub1!D48)</f>
        <v/>
      </c>
      <c r="E1142" s="326"/>
      <c r="F1142" s="326"/>
      <c r="G1142" s="326"/>
      <c r="H1142" s="326"/>
      <c r="I1142" s="326"/>
      <c r="J1142" s="326"/>
      <c r="K1142" s="326"/>
      <c r="L1142" s="326"/>
      <c r="M1142" s="326"/>
      <c r="N1142" s="326"/>
      <c r="O1142" s="326"/>
      <c r="P1142" s="326"/>
      <c r="Q1142" s="326"/>
      <c r="R1142" s="326"/>
      <c r="S1142" s="326"/>
      <c r="T1142" s="326"/>
      <c r="U1142" s="326"/>
      <c r="V1142" s="326"/>
      <c r="W1142" s="326"/>
      <c r="X1142" s="327"/>
      <c r="Y1142" s="443"/>
      <c r="Z1142" s="351"/>
      <c r="AA1142" s="351"/>
      <c r="AB1142" s="351"/>
      <c r="AC1142" s="351"/>
      <c r="AD1142" s="352"/>
      <c r="AH1142">
        <f>IF(OR(COUNTBLANK($D1142)=1,CNGE_2025_M1_Secc12_Sub1!$S48&lt;&gt;1),0,IF(COUNTA(Y1142)=1,0,1))</f>
        <v>0</v>
      </c>
      <c r="AI1142" s="2">
        <f t="shared" si="142"/>
        <v>0</v>
      </c>
      <c r="AJ1142" s="3" t="str">
        <f>IF(AI1142=0,"",
IF(SUM($AI$1124:AI1142)=1,AK1142,
IF($AI$1244&gt;SUM($AI$1124:AI1142),_xlfn.CONCAT(", ",AK1142),
IF($AI$1244=SUM($AI$1124:AI1142),_xlfn.CONCAT(" y ",AK1142)))))</f>
        <v/>
      </c>
      <c r="AK1142" s="214">
        <v>19</v>
      </c>
      <c r="AL1142">
        <f>IF(OR(COUNTBLANK($D1142)=1,CNGE_2025_M1_Secc12_Sub1!$S48&lt;&gt;1),IF(COUNTA(Y1142)=0,0,1),0)</f>
        <v>0</v>
      </c>
      <c r="AM1142" s="9">
        <f>IF(CNGE_2025_M1_Secc12_Sub1!$S48&gt;1,1,0)</f>
        <v>0</v>
      </c>
      <c r="AN1142" s="5"/>
      <c r="AO1142" s="250"/>
    </row>
    <row r="1143" spans="1:41" ht="15" customHeight="1">
      <c r="A1143" s="195"/>
      <c r="B1143" s="14"/>
      <c r="C1143" s="249" t="s">
        <v>5037</v>
      </c>
      <c r="D1143" s="469" t="str">
        <f>IF(CNGE_2025_M1_Secc12_Sub1!D49="","",CNGE_2025_M1_Secc12_Sub1!D49)</f>
        <v/>
      </c>
      <c r="E1143" s="326"/>
      <c r="F1143" s="326"/>
      <c r="G1143" s="326"/>
      <c r="H1143" s="326"/>
      <c r="I1143" s="326"/>
      <c r="J1143" s="326"/>
      <c r="K1143" s="326"/>
      <c r="L1143" s="326"/>
      <c r="M1143" s="326"/>
      <c r="N1143" s="326"/>
      <c r="O1143" s="326"/>
      <c r="P1143" s="326"/>
      <c r="Q1143" s="326"/>
      <c r="R1143" s="326"/>
      <c r="S1143" s="326"/>
      <c r="T1143" s="326"/>
      <c r="U1143" s="326"/>
      <c r="V1143" s="326"/>
      <c r="W1143" s="326"/>
      <c r="X1143" s="327"/>
      <c r="Y1143" s="443"/>
      <c r="Z1143" s="351"/>
      <c r="AA1143" s="351"/>
      <c r="AB1143" s="351"/>
      <c r="AC1143" s="351"/>
      <c r="AD1143" s="352"/>
      <c r="AH1143">
        <f>IF(OR(COUNTBLANK($D1143)=1,CNGE_2025_M1_Secc12_Sub1!$S49&lt;&gt;1),0,IF(COUNTA(Y1143)=1,0,1))</f>
        <v>0</v>
      </c>
      <c r="AI1143" s="2">
        <f t="shared" si="142"/>
        <v>0</v>
      </c>
      <c r="AJ1143" s="3" t="str">
        <f>IF(AI1143=0,"",
IF(SUM($AI$1124:AI1143)=1,AK1143,
IF($AI$1244&gt;SUM($AI$1124:AI1143),_xlfn.CONCAT(", ",AK1143),
IF($AI$1244=SUM($AI$1124:AI1143),_xlfn.CONCAT(" y ",AK1143)))))</f>
        <v/>
      </c>
      <c r="AK1143" s="214">
        <v>20</v>
      </c>
      <c r="AL1143">
        <f>IF(OR(COUNTBLANK($D1143)=1,CNGE_2025_M1_Secc12_Sub1!$S49&lt;&gt;1),IF(COUNTA(Y1143)=0,0,1),0)</f>
        <v>0</v>
      </c>
      <c r="AM1143" s="9">
        <f>IF(CNGE_2025_M1_Secc12_Sub1!$S49&gt;1,1,0)</f>
        <v>0</v>
      </c>
      <c r="AN1143" s="5"/>
      <c r="AO1143" s="250"/>
    </row>
    <row r="1144" spans="1:41" ht="15" customHeight="1">
      <c r="A1144" s="195"/>
      <c r="B1144" s="14"/>
      <c r="C1144" s="249" t="s">
        <v>5038</v>
      </c>
      <c r="D1144" s="469" t="str">
        <f>IF(CNGE_2025_M1_Secc12_Sub1!D50="","",CNGE_2025_M1_Secc12_Sub1!D50)</f>
        <v/>
      </c>
      <c r="E1144" s="326"/>
      <c r="F1144" s="326"/>
      <c r="G1144" s="326"/>
      <c r="H1144" s="326"/>
      <c r="I1144" s="326"/>
      <c r="J1144" s="326"/>
      <c r="K1144" s="326"/>
      <c r="L1144" s="326"/>
      <c r="M1144" s="326"/>
      <c r="N1144" s="326"/>
      <c r="O1144" s="326"/>
      <c r="P1144" s="326"/>
      <c r="Q1144" s="326"/>
      <c r="R1144" s="326"/>
      <c r="S1144" s="326"/>
      <c r="T1144" s="326"/>
      <c r="U1144" s="326"/>
      <c r="V1144" s="326"/>
      <c r="W1144" s="326"/>
      <c r="X1144" s="327"/>
      <c r="Y1144" s="443"/>
      <c r="Z1144" s="351"/>
      <c r="AA1144" s="351"/>
      <c r="AB1144" s="351"/>
      <c r="AC1144" s="351"/>
      <c r="AD1144" s="352"/>
      <c r="AH1144">
        <f>IF(OR(COUNTBLANK($D1144)=1,CNGE_2025_M1_Secc12_Sub1!$S50&lt;&gt;1),0,IF(COUNTA(Y1144)=1,0,1))</f>
        <v>0</v>
      </c>
      <c r="AI1144" s="2">
        <f t="shared" si="142"/>
        <v>0</v>
      </c>
      <c r="AJ1144" s="3" t="str">
        <f>IF(AI1144=0,"",
IF(SUM($AI$1124:AI1144)=1,AK1144,
IF($AI$1244&gt;SUM($AI$1124:AI1144),_xlfn.CONCAT(", ",AK1144),
IF($AI$1244=SUM($AI$1124:AI1144),_xlfn.CONCAT(" y ",AK1144)))))</f>
        <v/>
      </c>
      <c r="AK1144" s="214">
        <v>21</v>
      </c>
      <c r="AL1144">
        <f>IF(OR(COUNTBLANK($D1144)=1,CNGE_2025_M1_Secc12_Sub1!$S50&lt;&gt;1),IF(COUNTA(Y1144)=0,0,1),0)</f>
        <v>0</v>
      </c>
      <c r="AM1144" s="9">
        <f>IF(CNGE_2025_M1_Secc12_Sub1!$S50&gt;1,1,0)</f>
        <v>0</v>
      </c>
      <c r="AN1144" s="5"/>
      <c r="AO1144" s="250"/>
    </row>
    <row r="1145" spans="1:41" ht="15" customHeight="1">
      <c r="A1145" s="195"/>
      <c r="B1145" s="14"/>
      <c r="C1145" s="249" t="s">
        <v>5039</v>
      </c>
      <c r="D1145" s="469" t="str">
        <f>IF(CNGE_2025_M1_Secc12_Sub1!D51="","",CNGE_2025_M1_Secc12_Sub1!D51)</f>
        <v/>
      </c>
      <c r="E1145" s="326"/>
      <c r="F1145" s="326"/>
      <c r="G1145" s="326"/>
      <c r="H1145" s="326"/>
      <c r="I1145" s="326"/>
      <c r="J1145" s="326"/>
      <c r="K1145" s="326"/>
      <c r="L1145" s="326"/>
      <c r="M1145" s="326"/>
      <c r="N1145" s="326"/>
      <c r="O1145" s="326"/>
      <c r="P1145" s="326"/>
      <c r="Q1145" s="326"/>
      <c r="R1145" s="326"/>
      <c r="S1145" s="326"/>
      <c r="T1145" s="326"/>
      <c r="U1145" s="326"/>
      <c r="V1145" s="326"/>
      <c r="W1145" s="326"/>
      <c r="X1145" s="327"/>
      <c r="Y1145" s="443"/>
      <c r="Z1145" s="351"/>
      <c r="AA1145" s="351"/>
      <c r="AB1145" s="351"/>
      <c r="AC1145" s="351"/>
      <c r="AD1145" s="352"/>
      <c r="AH1145">
        <f>IF(OR(COUNTBLANK($D1145)=1,CNGE_2025_M1_Secc12_Sub1!$S51&lt;&gt;1),0,IF(COUNTA(Y1145)=1,0,1))</f>
        <v>0</v>
      </c>
      <c r="AI1145" s="2">
        <f t="shared" si="142"/>
        <v>0</v>
      </c>
      <c r="AJ1145" s="3" t="str">
        <f>IF(AI1145=0,"",
IF(SUM($AI$1124:AI1145)=1,AK1145,
IF($AI$1244&gt;SUM($AI$1124:AI1145),_xlfn.CONCAT(", ",AK1145),
IF($AI$1244=SUM($AI$1124:AI1145),_xlfn.CONCAT(" y ",AK1145)))))</f>
        <v/>
      </c>
      <c r="AK1145" s="214">
        <v>22</v>
      </c>
      <c r="AL1145">
        <f>IF(OR(COUNTBLANK($D1145)=1,CNGE_2025_M1_Secc12_Sub1!$S51&lt;&gt;1),IF(COUNTA(Y1145)=0,0,1),0)</f>
        <v>0</v>
      </c>
      <c r="AM1145" s="9">
        <f>IF(CNGE_2025_M1_Secc12_Sub1!$S51&gt;1,1,0)</f>
        <v>0</v>
      </c>
      <c r="AN1145" s="5"/>
      <c r="AO1145" s="250"/>
    </row>
    <row r="1146" spans="1:41" ht="15" customHeight="1">
      <c r="A1146" s="195"/>
      <c r="B1146" s="14"/>
      <c r="C1146" s="249" t="s">
        <v>5040</v>
      </c>
      <c r="D1146" s="469" t="str">
        <f>IF(CNGE_2025_M1_Secc12_Sub1!D52="","",CNGE_2025_M1_Secc12_Sub1!D52)</f>
        <v/>
      </c>
      <c r="E1146" s="326"/>
      <c r="F1146" s="326"/>
      <c r="G1146" s="326"/>
      <c r="H1146" s="326"/>
      <c r="I1146" s="326"/>
      <c r="J1146" s="326"/>
      <c r="K1146" s="326"/>
      <c r="L1146" s="326"/>
      <c r="M1146" s="326"/>
      <c r="N1146" s="326"/>
      <c r="O1146" s="326"/>
      <c r="P1146" s="326"/>
      <c r="Q1146" s="326"/>
      <c r="R1146" s="326"/>
      <c r="S1146" s="326"/>
      <c r="T1146" s="326"/>
      <c r="U1146" s="326"/>
      <c r="V1146" s="326"/>
      <c r="W1146" s="326"/>
      <c r="X1146" s="327"/>
      <c r="Y1146" s="443"/>
      <c r="Z1146" s="351"/>
      <c r="AA1146" s="351"/>
      <c r="AB1146" s="351"/>
      <c r="AC1146" s="351"/>
      <c r="AD1146" s="352"/>
      <c r="AH1146">
        <f>IF(OR(COUNTBLANK($D1146)=1,CNGE_2025_M1_Secc12_Sub1!$S52&lt;&gt;1),0,IF(COUNTA(Y1146)=1,0,1))</f>
        <v>0</v>
      </c>
      <c r="AI1146" s="2">
        <f t="shared" si="142"/>
        <v>0</v>
      </c>
      <c r="AJ1146" s="3" t="str">
        <f>IF(AI1146=0,"",
IF(SUM($AI$1124:AI1146)=1,AK1146,
IF($AI$1244&gt;SUM($AI$1124:AI1146),_xlfn.CONCAT(", ",AK1146),
IF($AI$1244=SUM($AI$1124:AI1146),_xlfn.CONCAT(" y ",AK1146)))))</f>
        <v/>
      </c>
      <c r="AK1146" s="214">
        <v>23</v>
      </c>
      <c r="AL1146">
        <f>IF(OR(COUNTBLANK($D1146)=1,CNGE_2025_M1_Secc12_Sub1!$S52&lt;&gt;1),IF(COUNTA(Y1146)=0,0,1),0)</f>
        <v>0</v>
      </c>
      <c r="AM1146" s="9">
        <f>IF(CNGE_2025_M1_Secc12_Sub1!$S52&gt;1,1,0)</f>
        <v>0</v>
      </c>
      <c r="AN1146" s="5"/>
      <c r="AO1146" s="250"/>
    </row>
    <row r="1147" spans="1:41" ht="15" customHeight="1">
      <c r="A1147" s="195"/>
      <c r="B1147" s="14"/>
      <c r="C1147" s="249" t="s">
        <v>5041</v>
      </c>
      <c r="D1147" s="469" t="str">
        <f>IF(CNGE_2025_M1_Secc12_Sub1!D53="","",CNGE_2025_M1_Secc12_Sub1!D53)</f>
        <v/>
      </c>
      <c r="E1147" s="326"/>
      <c r="F1147" s="326"/>
      <c r="G1147" s="326"/>
      <c r="H1147" s="326"/>
      <c r="I1147" s="326"/>
      <c r="J1147" s="326"/>
      <c r="K1147" s="326"/>
      <c r="L1147" s="326"/>
      <c r="M1147" s="326"/>
      <c r="N1147" s="326"/>
      <c r="O1147" s="326"/>
      <c r="P1147" s="326"/>
      <c r="Q1147" s="326"/>
      <c r="R1147" s="326"/>
      <c r="S1147" s="326"/>
      <c r="T1147" s="326"/>
      <c r="U1147" s="326"/>
      <c r="V1147" s="326"/>
      <c r="W1147" s="326"/>
      <c r="X1147" s="327"/>
      <c r="Y1147" s="443"/>
      <c r="Z1147" s="351"/>
      <c r="AA1147" s="351"/>
      <c r="AB1147" s="351"/>
      <c r="AC1147" s="351"/>
      <c r="AD1147" s="352"/>
      <c r="AH1147">
        <f>IF(OR(COUNTBLANK($D1147)=1,CNGE_2025_M1_Secc12_Sub1!$S53&lt;&gt;1),0,IF(COUNTA(Y1147)=1,0,1))</f>
        <v>0</v>
      </c>
      <c r="AI1147" s="2">
        <f t="shared" si="142"/>
        <v>0</v>
      </c>
      <c r="AJ1147" s="3" t="str">
        <f>IF(AI1147=0,"",
IF(SUM($AI$1124:AI1147)=1,AK1147,
IF($AI$1244&gt;SUM($AI$1124:AI1147),_xlfn.CONCAT(", ",AK1147),
IF($AI$1244=SUM($AI$1124:AI1147),_xlfn.CONCAT(" y ",AK1147)))))</f>
        <v/>
      </c>
      <c r="AK1147" s="214">
        <v>24</v>
      </c>
      <c r="AL1147">
        <f>IF(OR(COUNTBLANK($D1147)=1,CNGE_2025_M1_Secc12_Sub1!$S53&lt;&gt;1),IF(COUNTA(Y1147)=0,0,1),0)</f>
        <v>0</v>
      </c>
      <c r="AM1147" s="9">
        <f>IF(CNGE_2025_M1_Secc12_Sub1!$S53&gt;1,1,0)</f>
        <v>0</v>
      </c>
      <c r="AN1147" s="5"/>
      <c r="AO1147" s="250"/>
    </row>
    <row r="1148" spans="1:41" ht="15" customHeight="1">
      <c r="A1148" s="195"/>
      <c r="B1148" s="14"/>
      <c r="C1148" s="249" t="s">
        <v>5042</v>
      </c>
      <c r="D1148" s="469" t="str">
        <f>IF(CNGE_2025_M1_Secc12_Sub1!D54="","",CNGE_2025_M1_Secc12_Sub1!D54)</f>
        <v/>
      </c>
      <c r="E1148" s="326"/>
      <c r="F1148" s="326"/>
      <c r="G1148" s="326"/>
      <c r="H1148" s="326"/>
      <c r="I1148" s="326"/>
      <c r="J1148" s="326"/>
      <c r="K1148" s="326"/>
      <c r="L1148" s="326"/>
      <c r="M1148" s="326"/>
      <c r="N1148" s="326"/>
      <c r="O1148" s="326"/>
      <c r="P1148" s="326"/>
      <c r="Q1148" s="326"/>
      <c r="R1148" s="326"/>
      <c r="S1148" s="326"/>
      <c r="T1148" s="326"/>
      <c r="U1148" s="326"/>
      <c r="V1148" s="326"/>
      <c r="W1148" s="326"/>
      <c r="X1148" s="327"/>
      <c r="Y1148" s="443"/>
      <c r="Z1148" s="351"/>
      <c r="AA1148" s="351"/>
      <c r="AB1148" s="351"/>
      <c r="AC1148" s="351"/>
      <c r="AD1148" s="352"/>
      <c r="AH1148">
        <f>IF(OR(COUNTBLANK($D1148)=1,CNGE_2025_M1_Secc12_Sub1!$S54&lt;&gt;1),0,IF(COUNTA(Y1148)=1,0,1))</f>
        <v>0</v>
      </c>
      <c r="AI1148" s="2">
        <f t="shared" si="142"/>
        <v>0</v>
      </c>
      <c r="AJ1148" s="3" t="str">
        <f>IF(AI1148=0,"",
IF(SUM($AI$1124:AI1148)=1,AK1148,
IF($AI$1244&gt;SUM($AI$1124:AI1148),_xlfn.CONCAT(", ",AK1148),
IF($AI$1244=SUM($AI$1124:AI1148),_xlfn.CONCAT(" y ",AK1148)))))</f>
        <v/>
      </c>
      <c r="AK1148" s="214">
        <v>25</v>
      </c>
      <c r="AL1148">
        <f>IF(OR(COUNTBLANK($D1148)=1,CNGE_2025_M1_Secc12_Sub1!$S54&lt;&gt;1),IF(COUNTA(Y1148)=0,0,1),0)</f>
        <v>0</v>
      </c>
      <c r="AM1148" s="9">
        <f>IF(CNGE_2025_M1_Secc12_Sub1!$S54&gt;1,1,0)</f>
        <v>0</v>
      </c>
      <c r="AN1148" s="5"/>
      <c r="AO1148" s="250"/>
    </row>
    <row r="1149" spans="1:41" ht="15" customHeight="1">
      <c r="A1149" s="195"/>
      <c r="B1149" s="14"/>
      <c r="C1149" s="249" t="s">
        <v>5043</v>
      </c>
      <c r="D1149" s="469" t="str">
        <f>IF(CNGE_2025_M1_Secc12_Sub1!D55="","",CNGE_2025_M1_Secc12_Sub1!D55)</f>
        <v/>
      </c>
      <c r="E1149" s="326"/>
      <c r="F1149" s="326"/>
      <c r="G1149" s="326"/>
      <c r="H1149" s="326"/>
      <c r="I1149" s="326"/>
      <c r="J1149" s="326"/>
      <c r="K1149" s="326"/>
      <c r="L1149" s="326"/>
      <c r="M1149" s="326"/>
      <c r="N1149" s="326"/>
      <c r="O1149" s="326"/>
      <c r="P1149" s="326"/>
      <c r="Q1149" s="326"/>
      <c r="R1149" s="326"/>
      <c r="S1149" s="326"/>
      <c r="T1149" s="326"/>
      <c r="U1149" s="326"/>
      <c r="V1149" s="326"/>
      <c r="W1149" s="326"/>
      <c r="X1149" s="327"/>
      <c r="Y1149" s="443"/>
      <c r="Z1149" s="351"/>
      <c r="AA1149" s="351"/>
      <c r="AB1149" s="351"/>
      <c r="AC1149" s="351"/>
      <c r="AD1149" s="352"/>
      <c r="AH1149">
        <f>IF(OR(COUNTBLANK($D1149)=1,CNGE_2025_M1_Secc12_Sub1!$S55&lt;&gt;1),0,IF(COUNTA(Y1149)=1,0,1))</f>
        <v>0</v>
      </c>
      <c r="AI1149" s="2">
        <f t="shared" si="142"/>
        <v>0</v>
      </c>
      <c r="AJ1149" s="3" t="str">
        <f>IF(AI1149=0,"",
IF(SUM($AI$1124:AI1149)=1,AK1149,
IF($AI$1244&gt;SUM($AI$1124:AI1149),_xlfn.CONCAT(", ",AK1149),
IF($AI$1244=SUM($AI$1124:AI1149),_xlfn.CONCAT(" y ",AK1149)))))</f>
        <v/>
      </c>
      <c r="AK1149" s="214">
        <v>26</v>
      </c>
      <c r="AL1149">
        <f>IF(OR(COUNTBLANK($D1149)=1,CNGE_2025_M1_Secc12_Sub1!$S55&lt;&gt;1),IF(COUNTA(Y1149)=0,0,1),0)</f>
        <v>0</v>
      </c>
      <c r="AM1149" s="9">
        <f>IF(CNGE_2025_M1_Secc12_Sub1!$S55&gt;1,1,0)</f>
        <v>0</v>
      </c>
      <c r="AN1149" s="5"/>
      <c r="AO1149" s="250"/>
    </row>
    <row r="1150" spans="1:41" ht="15" customHeight="1">
      <c r="A1150" s="195"/>
      <c r="B1150" s="14"/>
      <c r="C1150" s="249" t="s">
        <v>5044</v>
      </c>
      <c r="D1150" s="469" t="str">
        <f>IF(CNGE_2025_M1_Secc12_Sub1!D56="","",CNGE_2025_M1_Secc12_Sub1!D56)</f>
        <v/>
      </c>
      <c r="E1150" s="326"/>
      <c r="F1150" s="326"/>
      <c r="G1150" s="326"/>
      <c r="H1150" s="326"/>
      <c r="I1150" s="326"/>
      <c r="J1150" s="326"/>
      <c r="K1150" s="326"/>
      <c r="L1150" s="326"/>
      <c r="M1150" s="326"/>
      <c r="N1150" s="326"/>
      <c r="O1150" s="326"/>
      <c r="P1150" s="326"/>
      <c r="Q1150" s="326"/>
      <c r="R1150" s="326"/>
      <c r="S1150" s="326"/>
      <c r="T1150" s="326"/>
      <c r="U1150" s="326"/>
      <c r="V1150" s="326"/>
      <c r="W1150" s="326"/>
      <c r="X1150" s="327"/>
      <c r="Y1150" s="443"/>
      <c r="Z1150" s="351"/>
      <c r="AA1150" s="351"/>
      <c r="AB1150" s="351"/>
      <c r="AC1150" s="351"/>
      <c r="AD1150" s="352"/>
      <c r="AH1150">
        <f>IF(OR(COUNTBLANK($D1150)=1,CNGE_2025_M1_Secc12_Sub1!$S56&lt;&gt;1),0,IF(COUNTA(Y1150)=1,0,1))</f>
        <v>0</v>
      </c>
      <c r="AI1150" s="2">
        <f t="shared" si="142"/>
        <v>0</v>
      </c>
      <c r="AJ1150" s="3" t="str">
        <f>IF(AI1150=0,"",
IF(SUM($AI$1124:AI1150)=1,AK1150,
IF($AI$1244&gt;SUM($AI$1124:AI1150),_xlfn.CONCAT(", ",AK1150),
IF($AI$1244=SUM($AI$1124:AI1150),_xlfn.CONCAT(" y ",AK1150)))))</f>
        <v/>
      </c>
      <c r="AK1150" s="214">
        <v>27</v>
      </c>
      <c r="AL1150">
        <f>IF(OR(COUNTBLANK($D1150)=1,CNGE_2025_M1_Secc12_Sub1!$S56&lt;&gt;1),IF(COUNTA(Y1150)=0,0,1),0)</f>
        <v>0</v>
      </c>
      <c r="AM1150" s="9">
        <f>IF(CNGE_2025_M1_Secc12_Sub1!$S56&gt;1,1,0)</f>
        <v>0</v>
      </c>
      <c r="AN1150" s="5"/>
      <c r="AO1150" s="250"/>
    </row>
    <row r="1151" spans="1:41" ht="15" customHeight="1">
      <c r="A1151" s="195"/>
      <c r="B1151" s="14"/>
      <c r="C1151" s="249" t="s">
        <v>5045</v>
      </c>
      <c r="D1151" s="469" t="str">
        <f>IF(CNGE_2025_M1_Secc12_Sub1!D57="","",CNGE_2025_M1_Secc12_Sub1!D57)</f>
        <v/>
      </c>
      <c r="E1151" s="326"/>
      <c r="F1151" s="326"/>
      <c r="G1151" s="326"/>
      <c r="H1151" s="326"/>
      <c r="I1151" s="326"/>
      <c r="J1151" s="326"/>
      <c r="K1151" s="326"/>
      <c r="L1151" s="326"/>
      <c r="M1151" s="326"/>
      <c r="N1151" s="326"/>
      <c r="O1151" s="326"/>
      <c r="P1151" s="326"/>
      <c r="Q1151" s="326"/>
      <c r="R1151" s="326"/>
      <c r="S1151" s="326"/>
      <c r="T1151" s="326"/>
      <c r="U1151" s="326"/>
      <c r="V1151" s="326"/>
      <c r="W1151" s="326"/>
      <c r="X1151" s="327"/>
      <c r="Y1151" s="443"/>
      <c r="Z1151" s="351"/>
      <c r="AA1151" s="351"/>
      <c r="AB1151" s="351"/>
      <c r="AC1151" s="351"/>
      <c r="AD1151" s="352"/>
      <c r="AH1151">
        <f>IF(OR(COUNTBLANK($D1151)=1,CNGE_2025_M1_Secc12_Sub1!$S57&lt;&gt;1),0,IF(COUNTA(Y1151)=1,0,1))</f>
        <v>0</v>
      </c>
      <c r="AI1151" s="2">
        <f t="shared" si="142"/>
        <v>0</v>
      </c>
      <c r="AJ1151" s="3" t="str">
        <f>IF(AI1151=0,"",
IF(SUM($AI$1124:AI1151)=1,AK1151,
IF($AI$1244&gt;SUM($AI$1124:AI1151),_xlfn.CONCAT(", ",AK1151),
IF($AI$1244=SUM($AI$1124:AI1151),_xlfn.CONCAT(" y ",AK1151)))))</f>
        <v/>
      </c>
      <c r="AK1151" s="214">
        <v>28</v>
      </c>
      <c r="AL1151">
        <f>IF(OR(COUNTBLANK($D1151)=1,CNGE_2025_M1_Secc12_Sub1!$S57&lt;&gt;1),IF(COUNTA(Y1151)=0,0,1),0)</f>
        <v>0</v>
      </c>
      <c r="AM1151" s="9">
        <f>IF(CNGE_2025_M1_Secc12_Sub1!$S57&gt;1,1,0)</f>
        <v>0</v>
      </c>
      <c r="AN1151" s="5"/>
      <c r="AO1151" s="250"/>
    </row>
    <row r="1152" spans="1:41" ht="15" customHeight="1">
      <c r="A1152" s="195"/>
      <c r="B1152" s="14"/>
      <c r="C1152" s="249" t="s">
        <v>5046</v>
      </c>
      <c r="D1152" s="469" t="str">
        <f>IF(CNGE_2025_M1_Secc12_Sub1!D58="","",CNGE_2025_M1_Secc12_Sub1!D58)</f>
        <v/>
      </c>
      <c r="E1152" s="326"/>
      <c r="F1152" s="326"/>
      <c r="G1152" s="326"/>
      <c r="H1152" s="326"/>
      <c r="I1152" s="326"/>
      <c r="J1152" s="326"/>
      <c r="K1152" s="326"/>
      <c r="L1152" s="326"/>
      <c r="M1152" s="326"/>
      <c r="N1152" s="326"/>
      <c r="O1152" s="326"/>
      <c r="P1152" s="326"/>
      <c r="Q1152" s="326"/>
      <c r="R1152" s="326"/>
      <c r="S1152" s="326"/>
      <c r="T1152" s="326"/>
      <c r="U1152" s="326"/>
      <c r="V1152" s="326"/>
      <c r="W1152" s="326"/>
      <c r="X1152" s="327"/>
      <c r="Y1152" s="443"/>
      <c r="Z1152" s="351"/>
      <c r="AA1152" s="351"/>
      <c r="AB1152" s="351"/>
      <c r="AC1152" s="351"/>
      <c r="AD1152" s="352"/>
      <c r="AH1152">
        <f>IF(OR(COUNTBLANK($D1152)=1,CNGE_2025_M1_Secc12_Sub1!$S58&lt;&gt;1),0,IF(COUNTA(Y1152)=1,0,1))</f>
        <v>0</v>
      </c>
      <c r="AI1152" s="2">
        <f t="shared" si="142"/>
        <v>0</v>
      </c>
      <c r="AJ1152" s="3" t="str">
        <f>IF(AI1152=0,"",
IF(SUM($AI$1124:AI1152)=1,AK1152,
IF($AI$1244&gt;SUM($AI$1124:AI1152),_xlfn.CONCAT(", ",AK1152),
IF($AI$1244=SUM($AI$1124:AI1152),_xlfn.CONCAT(" y ",AK1152)))))</f>
        <v/>
      </c>
      <c r="AK1152" s="214">
        <v>29</v>
      </c>
      <c r="AL1152">
        <f>IF(OR(COUNTBLANK($D1152)=1,CNGE_2025_M1_Secc12_Sub1!$S58&lt;&gt;1),IF(COUNTA(Y1152)=0,0,1),0)</f>
        <v>0</v>
      </c>
      <c r="AM1152" s="9">
        <f>IF(CNGE_2025_M1_Secc12_Sub1!$S58&gt;1,1,0)</f>
        <v>0</v>
      </c>
      <c r="AN1152" s="5"/>
      <c r="AO1152" s="250"/>
    </row>
    <row r="1153" spans="1:41" ht="15" customHeight="1">
      <c r="A1153" s="195"/>
      <c r="B1153" s="14"/>
      <c r="C1153" s="249" t="s">
        <v>5047</v>
      </c>
      <c r="D1153" s="469" t="str">
        <f>IF(CNGE_2025_M1_Secc12_Sub1!D59="","",CNGE_2025_M1_Secc12_Sub1!D59)</f>
        <v/>
      </c>
      <c r="E1153" s="326"/>
      <c r="F1153" s="326"/>
      <c r="G1153" s="326"/>
      <c r="H1153" s="326"/>
      <c r="I1153" s="326"/>
      <c r="J1153" s="326"/>
      <c r="K1153" s="326"/>
      <c r="L1153" s="326"/>
      <c r="M1153" s="326"/>
      <c r="N1153" s="326"/>
      <c r="O1153" s="326"/>
      <c r="P1153" s="326"/>
      <c r="Q1153" s="326"/>
      <c r="R1153" s="326"/>
      <c r="S1153" s="326"/>
      <c r="T1153" s="326"/>
      <c r="U1153" s="326"/>
      <c r="V1153" s="326"/>
      <c r="W1153" s="326"/>
      <c r="X1153" s="327"/>
      <c r="Y1153" s="443"/>
      <c r="Z1153" s="351"/>
      <c r="AA1153" s="351"/>
      <c r="AB1153" s="351"/>
      <c r="AC1153" s="351"/>
      <c r="AD1153" s="352"/>
      <c r="AH1153">
        <f>IF(OR(COUNTBLANK($D1153)=1,CNGE_2025_M1_Secc12_Sub1!$S59&lt;&gt;1),0,IF(COUNTA(Y1153)=1,0,1))</f>
        <v>0</v>
      </c>
      <c r="AI1153" s="2">
        <f t="shared" si="142"/>
        <v>0</v>
      </c>
      <c r="AJ1153" s="3" t="str">
        <f>IF(AI1153=0,"",
IF(SUM($AI$1124:AI1153)=1,AK1153,
IF($AI$1244&gt;SUM($AI$1124:AI1153),_xlfn.CONCAT(", ",AK1153),
IF($AI$1244=SUM($AI$1124:AI1153),_xlfn.CONCAT(" y ",AK1153)))))</f>
        <v/>
      </c>
      <c r="AK1153" s="214">
        <v>30</v>
      </c>
      <c r="AL1153">
        <f>IF(OR(COUNTBLANK($D1153)=1,CNGE_2025_M1_Secc12_Sub1!$S59&lt;&gt;1),IF(COUNTA(Y1153)=0,0,1),0)</f>
        <v>0</v>
      </c>
      <c r="AM1153" s="9">
        <f>IF(CNGE_2025_M1_Secc12_Sub1!$S59&gt;1,1,0)</f>
        <v>0</v>
      </c>
      <c r="AN1153" s="5"/>
      <c r="AO1153" s="250"/>
    </row>
    <row r="1154" spans="1:41" ht="15" customHeight="1">
      <c r="A1154" s="195"/>
      <c r="B1154" s="14"/>
      <c r="C1154" s="249" t="s">
        <v>5048</v>
      </c>
      <c r="D1154" s="469" t="str">
        <f>IF(CNGE_2025_M1_Secc12_Sub1!D60="","",CNGE_2025_M1_Secc12_Sub1!D60)</f>
        <v/>
      </c>
      <c r="E1154" s="326"/>
      <c r="F1154" s="326"/>
      <c r="G1154" s="326"/>
      <c r="H1154" s="326"/>
      <c r="I1154" s="326"/>
      <c r="J1154" s="326"/>
      <c r="K1154" s="326"/>
      <c r="L1154" s="326"/>
      <c r="M1154" s="326"/>
      <c r="N1154" s="326"/>
      <c r="O1154" s="326"/>
      <c r="P1154" s="326"/>
      <c r="Q1154" s="326"/>
      <c r="R1154" s="326"/>
      <c r="S1154" s="326"/>
      <c r="T1154" s="326"/>
      <c r="U1154" s="326"/>
      <c r="V1154" s="326"/>
      <c r="W1154" s="326"/>
      <c r="X1154" s="327"/>
      <c r="Y1154" s="443"/>
      <c r="Z1154" s="351"/>
      <c r="AA1154" s="351"/>
      <c r="AB1154" s="351"/>
      <c r="AC1154" s="351"/>
      <c r="AD1154" s="352"/>
      <c r="AH1154">
        <f>IF(OR(COUNTBLANK($D1154)=1,CNGE_2025_M1_Secc12_Sub1!$S60&lt;&gt;1),0,IF(COUNTA(Y1154)=1,0,1))</f>
        <v>0</v>
      </c>
      <c r="AI1154" s="2">
        <f t="shared" si="142"/>
        <v>0</v>
      </c>
      <c r="AJ1154" s="3" t="str">
        <f>IF(AI1154=0,"",
IF(SUM($AI$1124:AI1154)=1,AK1154,
IF($AI$1244&gt;SUM($AI$1124:AI1154),_xlfn.CONCAT(", ",AK1154),
IF($AI$1244=SUM($AI$1124:AI1154),_xlfn.CONCAT(" y ",AK1154)))))</f>
        <v/>
      </c>
      <c r="AK1154" s="214">
        <v>31</v>
      </c>
      <c r="AL1154">
        <f>IF(OR(COUNTBLANK($D1154)=1,CNGE_2025_M1_Secc12_Sub1!$S60&lt;&gt;1),IF(COUNTA(Y1154)=0,0,1),0)</f>
        <v>0</v>
      </c>
      <c r="AM1154" s="9">
        <f>IF(CNGE_2025_M1_Secc12_Sub1!$S60&gt;1,1,0)</f>
        <v>0</v>
      </c>
      <c r="AN1154" s="5"/>
      <c r="AO1154" s="250"/>
    </row>
    <row r="1155" spans="1:41" ht="15" customHeight="1">
      <c r="A1155" s="195"/>
      <c r="B1155" s="14"/>
      <c r="C1155" s="249" t="s">
        <v>5049</v>
      </c>
      <c r="D1155" s="469" t="str">
        <f>IF(CNGE_2025_M1_Secc12_Sub1!D61="","",CNGE_2025_M1_Secc12_Sub1!D61)</f>
        <v/>
      </c>
      <c r="E1155" s="326"/>
      <c r="F1155" s="326"/>
      <c r="G1155" s="326"/>
      <c r="H1155" s="326"/>
      <c r="I1155" s="326"/>
      <c r="J1155" s="326"/>
      <c r="K1155" s="326"/>
      <c r="L1155" s="326"/>
      <c r="M1155" s="326"/>
      <c r="N1155" s="326"/>
      <c r="O1155" s="326"/>
      <c r="P1155" s="326"/>
      <c r="Q1155" s="326"/>
      <c r="R1155" s="326"/>
      <c r="S1155" s="326"/>
      <c r="T1155" s="326"/>
      <c r="U1155" s="326"/>
      <c r="V1155" s="326"/>
      <c r="W1155" s="326"/>
      <c r="X1155" s="327"/>
      <c r="Y1155" s="443"/>
      <c r="Z1155" s="351"/>
      <c r="AA1155" s="351"/>
      <c r="AB1155" s="351"/>
      <c r="AC1155" s="351"/>
      <c r="AD1155" s="352"/>
      <c r="AH1155">
        <f>IF(OR(COUNTBLANK($D1155)=1,CNGE_2025_M1_Secc12_Sub1!$S61&lt;&gt;1),0,IF(COUNTA(Y1155)=1,0,1))</f>
        <v>0</v>
      </c>
      <c r="AI1155" s="2">
        <f t="shared" si="142"/>
        <v>0</v>
      </c>
      <c r="AJ1155" s="3" t="str">
        <f>IF(AI1155=0,"",
IF(SUM($AI$1124:AI1155)=1,AK1155,
IF($AI$1244&gt;SUM($AI$1124:AI1155),_xlfn.CONCAT(", ",AK1155),
IF($AI$1244=SUM($AI$1124:AI1155),_xlfn.CONCAT(" y ",AK1155)))))</f>
        <v/>
      </c>
      <c r="AK1155" s="214">
        <v>32</v>
      </c>
      <c r="AL1155">
        <f>IF(OR(COUNTBLANK($D1155)=1,CNGE_2025_M1_Secc12_Sub1!$S61&lt;&gt;1),IF(COUNTA(Y1155)=0,0,1),0)</f>
        <v>0</v>
      </c>
      <c r="AM1155" s="9">
        <f>IF(CNGE_2025_M1_Secc12_Sub1!$S61&gt;1,1,0)</f>
        <v>0</v>
      </c>
      <c r="AN1155" s="5"/>
      <c r="AO1155" s="250"/>
    </row>
    <row r="1156" spans="1:41" ht="15" customHeight="1">
      <c r="A1156" s="195"/>
      <c r="B1156" s="14"/>
      <c r="C1156" s="249" t="s">
        <v>5050</v>
      </c>
      <c r="D1156" s="469" t="str">
        <f>IF(CNGE_2025_M1_Secc12_Sub1!D62="","",CNGE_2025_M1_Secc12_Sub1!D62)</f>
        <v/>
      </c>
      <c r="E1156" s="326"/>
      <c r="F1156" s="326"/>
      <c r="G1156" s="326"/>
      <c r="H1156" s="326"/>
      <c r="I1156" s="326"/>
      <c r="J1156" s="326"/>
      <c r="K1156" s="326"/>
      <c r="L1156" s="326"/>
      <c r="M1156" s="326"/>
      <c r="N1156" s="326"/>
      <c r="O1156" s="326"/>
      <c r="P1156" s="326"/>
      <c r="Q1156" s="326"/>
      <c r="R1156" s="326"/>
      <c r="S1156" s="326"/>
      <c r="T1156" s="326"/>
      <c r="U1156" s="326"/>
      <c r="V1156" s="326"/>
      <c r="W1156" s="326"/>
      <c r="X1156" s="327"/>
      <c r="Y1156" s="443"/>
      <c r="Z1156" s="351"/>
      <c r="AA1156" s="351"/>
      <c r="AB1156" s="351"/>
      <c r="AC1156" s="351"/>
      <c r="AD1156" s="352"/>
      <c r="AH1156">
        <f>IF(OR(COUNTBLANK($D1156)=1,CNGE_2025_M1_Secc12_Sub1!$S62&lt;&gt;1),0,IF(COUNTA(Y1156)=1,0,1))</f>
        <v>0</v>
      </c>
      <c r="AI1156" s="2">
        <f t="shared" si="142"/>
        <v>0</v>
      </c>
      <c r="AJ1156" s="3" t="str">
        <f>IF(AI1156=0,"",
IF(SUM($AI$1124:AI1156)=1,AK1156,
IF($AI$1244&gt;SUM($AI$1124:AI1156),_xlfn.CONCAT(", ",AK1156),
IF($AI$1244=SUM($AI$1124:AI1156),_xlfn.CONCAT(" y ",AK1156)))))</f>
        <v/>
      </c>
      <c r="AK1156" s="214">
        <v>33</v>
      </c>
      <c r="AL1156">
        <f>IF(OR(COUNTBLANK($D1156)=1,CNGE_2025_M1_Secc12_Sub1!$S62&lt;&gt;1),IF(COUNTA(Y1156)=0,0,1),0)</f>
        <v>0</v>
      </c>
      <c r="AM1156" s="9">
        <f>IF(CNGE_2025_M1_Secc12_Sub1!$S62&gt;1,1,0)</f>
        <v>0</v>
      </c>
      <c r="AN1156" s="5"/>
      <c r="AO1156" s="250"/>
    </row>
    <row r="1157" spans="1:41" ht="15" customHeight="1">
      <c r="A1157" s="195"/>
      <c r="B1157" s="14"/>
      <c r="C1157" s="249" t="s">
        <v>5051</v>
      </c>
      <c r="D1157" s="469" t="str">
        <f>IF(CNGE_2025_M1_Secc12_Sub1!D63="","",CNGE_2025_M1_Secc12_Sub1!D63)</f>
        <v/>
      </c>
      <c r="E1157" s="326"/>
      <c r="F1157" s="326"/>
      <c r="G1157" s="326"/>
      <c r="H1157" s="326"/>
      <c r="I1157" s="326"/>
      <c r="J1157" s="326"/>
      <c r="K1157" s="326"/>
      <c r="L1157" s="326"/>
      <c r="M1157" s="326"/>
      <c r="N1157" s="326"/>
      <c r="O1157" s="326"/>
      <c r="P1157" s="326"/>
      <c r="Q1157" s="326"/>
      <c r="R1157" s="326"/>
      <c r="S1157" s="326"/>
      <c r="T1157" s="326"/>
      <c r="U1157" s="326"/>
      <c r="V1157" s="326"/>
      <c r="W1157" s="326"/>
      <c r="X1157" s="327"/>
      <c r="Y1157" s="443"/>
      <c r="Z1157" s="351"/>
      <c r="AA1157" s="351"/>
      <c r="AB1157" s="351"/>
      <c r="AC1157" s="351"/>
      <c r="AD1157" s="352"/>
      <c r="AH1157">
        <f>IF(OR(COUNTBLANK($D1157)=1,CNGE_2025_M1_Secc12_Sub1!$S63&lt;&gt;1),0,IF(COUNTA(Y1157)=1,0,1))</f>
        <v>0</v>
      </c>
      <c r="AI1157" s="2">
        <f t="shared" si="142"/>
        <v>0</v>
      </c>
      <c r="AJ1157" s="3" t="str">
        <f>IF(AI1157=0,"",
IF(SUM($AI$1124:AI1157)=1,AK1157,
IF($AI$1244&gt;SUM($AI$1124:AI1157),_xlfn.CONCAT(", ",AK1157),
IF($AI$1244=SUM($AI$1124:AI1157),_xlfn.CONCAT(" y ",AK1157)))))</f>
        <v/>
      </c>
      <c r="AK1157" s="214">
        <v>34</v>
      </c>
      <c r="AL1157">
        <f>IF(OR(COUNTBLANK($D1157)=1,CNGE_2025_M1_Secc12_Sub1!$S63&lt;&gt;1),IF(COUNTA(Y1157)=0,0,1),0)</f>
        <v>0</v>
      </c>
      <c r="AM1157" s="9">
        <f>IF(CNGE_2025_M1_Secc12_Sub1!$S63&gt;1,1,0)</f>
        <v>0</v>
      </c>
      <c r="AN1157" s="5"/>
      <c r="AO1157" s="250"/>
    </row>
    <row r="1158" spans="1:41" ht="15" customHeight="1">
      <c r="A1158" s="195"/>
      <c r="B1158" s="14"/>
      <c r="C1158" s="249" t="s">
        <v>5052</v>
      </c>
      <c r="D1158" s="469" t="str">
        <f>IF(CNGE_2025_M1_Secc12_Sub1!D64="","",CNGE_2025_M1_Secc12_Sub1!D64)</f>
        <v/>
      </c>
      <c r="E1158" s="326"/>
      <c r="F1158" s="326"/>
      <c r="G1158" s="326"/>
      <c r="H1158" s="326"/>
      <c r="I1158" s="326"/>
      <c r="J1158" s="326"/>
      <c r="K1158" s="326"/>
      <c r="L1158" s="326"/>
      <c r="M1158" s="326"/>
      <c r="N1158" s="326"/>
      <c r="O1158" s="326"/>
      <c r="P1158" s="326"/>
      <c r="Q1158" s="326"/>
      <c r="R1158" s="326"/>
      <c r="S1158" s="326"/>
      <c r="T1158" s="326"/>
      <c r="U1158" s="326"/>
      <c r="V1158" s="326"/>
      <c r="W1158" s="326"/>
      <c r="X1158" s="327"/>
      <c r="Y1158" s="443"/>
      <c r="Z1158" s="351"/>
      <c r="AA1158" s="351"/>
      <c r="AB1158" s="351"/>
      <c r="AC1158" s="351"/>
      <c r="AD1158" s="352"/>
      <c r="AH1158">
        <f>IF(OR(COUNTBLANK($D1158)=1,CNGE_2025_M1_Secc12_Sub1!$S64&lt;&gt;1),0,IF(COUNTA(Y1158)=1,0,1))</f>
        <v>0</v>
      </c>
      <c r="AI1158" s="2">
        <f t="shared" si="142"/>
        <v>0</v>
      </c>
      <c r="AJ1158" s="3" t="str">
        <f>IF(AI1158=0,"",
IF(SUM($AI$1124:AI1158)=1,AK1158,
IF($AI$1244&gt;SUM($AI$1124:AI1158),_xlfn.CONCAT(", ",AK1158),
IF($AI$1244=SUM($AI$1124:AI1158),_xlfn.CONCAT(" y ",AK1158)))))</f>
        <v/>
      </c>
      <c r="AK1158" s="214">
        <v>35</v>
      </c>
      <c r="AL1158">
        <f>IF(OR(COUNTBLANK($D1158)=1,CNGE_2025_M1_Secc12_Sub1!$S64&lt;&gt;1),IF(COUNTA(Y1158)=0,0,1),0)</f>
        <v>0</v>
      </c>
      <c r="AM1158" s="9">
        <f>IF(CNGE_2025_M1_Secc12_Sub1!$S64&gt;1,1,0)</f>
        <v>0</v>
      </c>
      <c r="AN1158" s="5"/>
      <c r="AO1158" s="250"/>
    </row>
    <row r="1159" spans="1:41" ht="15" customHeight="1">
      <c r="A1159" s="195"/>
      <c r="B1159" s="14"/>
      <c r="C1159" s="249" t="s">
        <v>5082</v>
      </c>
      <c r="D1159" s="469" t="str">
        <f>IF(CNGE_2025_M1_Secc12_Sub1!D65="","",CNGE_2025_M1_Secc12_Sub1!D65)</f>
        <v/>
      </c>
      <c r="E1159" s="326"/>
      <c r="F1159" s="326"/>
      <c r="G1159" s="326"/>
      <c r="H1159" s="326"/>
      <c r="I1159" s="326"/>
      <c r="J1159" s="326"/>
      <c r="K1159" s="326"/>
      <c r="L1159" s="326"/>
      <c r="M1159" s="326"/>
      <c r="N1159" s="326"/>
      <c r="O1159" s="326"/>
      <c r="P1159" s="326"/>
      <c r="Q1159" s="326"/>
      <c r="R1159" s="326"/>
      <c r="S1159" s="326"/>
      <c r="T1159" s="326"/>
      <c r="U1159" s="326"/>
      <c r="V1159" s="326"/>
      <c r="W1159" s="326"/>
      <c r="X1159" s="327"/>
      <c r="Y1159" s="443"/>
      <c r="Z1159" s="351"/>
      <c r="AA1159" s="351"/>
      <c r="AB1159" s="351"/>
      <c r="AC1159" s="351"/>
      <c r="AD1159" s="352"/>
      <c r="AH1159">
        <f>IF(OR(COUNTBLANK($D1159)=1,CNGE_2025_M1_Secc12_Sub1!$S65&lt;&gt;1),0,IF(COUNTA(Y1159)=1,0,1))</f>
        <v>0</v>
      </c>
      <c r="AI1159" s="2">
        <f t="shared" si="142"/>
        <v>0</v>
      </c>
      <c r="AJ1159" s="3" t="str">
        <f>IF(AI1159=0,"",
IF(SUM($AI$1124:AI1159)=1,AK1159,
IF($AI$1244&gt;SUM($AI$1124:AI1159),_xlfn.CONCAT(", ",AK1159),
IF($AI$1244=SUM($AI$1124:AI1159),_xlfn.CONCAT(" y ",AK1159)))))</f>
        <v/>
      </c>
      <c r="AK1159" s="214">
        <v>36</v>
      </c>
      <c r="AL1159">
        <f>IF(OR(COUNTBLANK($D1159)=1,CNGE_2025_M1_Secc12_Sub1!$S65&lt;&gt;1),IF(COUNTA(Y1159)=0,0,1),0)</f>
        <v>0</v>
      </c>
      <c r="AM1159" s="9">
        <f>IF(CNGE_2025_M1_Secc12_Sub1!$S65&gt;1,1,0)</f>
        <v>0</v>
      </c>
      <c r="AN1159" s="5"/>
      <c r="AO1159" s="250"/>
    </row>
    <row r="1160" spans="1:41" ht="15" customHeight="1">
      <c r="A1160" s="195"/>
      <c r="B1160" s="14"/>
      <c r="C1160" s="249" t="s">
        <v>5083</v>
      </c>
      <c r="D1160" s="469" t="str">
        <f>IF(CNGE_2025_M1_Secc12_Sub1!D66="","",CNGE_2025_M1_Secc12_Sub1!D66)</f>
        <v/>
      </c>
      <c r="E1160" s="326"/>
      <c r="F1160" s="326"/>
      <c r="G1160" s="326"/>
      <c r="H1160" s="326"/>
      <c r="I1160" s="326"/>
      <c r="J1160" s="326"/>
      <c r="K1160" s="326"/>
      <c r="L1160" s="326"/>
      <c r="M1160" s="326"/>
      <c r="N1160" s="326"/>
      <c r="O1160" s="326"/>
      <c r="P1160" s="326"/>
      <c r="Q1160" s="326"/>
      <c r="R1160" s="326"/>
      <c r="S1160" s="326"/>
      <c r="T1160" s="326"/>
      <c r="U1160" s="326"/>
      <c r="V1160" s="326"/>
      <c r="W1160" s="326"/>
      <c r="X1160" s="327"/>
      <c r="Y1160" s="443"/>
      <c r="Z1160" s="351"/>
      <c r="AA1160" s="351"/>
      <c r="AB1160" s="351"/>
      <c r="AC1160" s="351"/>
      <c r="AD1160" s="352"/>
      <c r="AH1160">
        <f>IF(OR(COUNTBLANK($D1160)=1,CNGE_2025_M1_Secc12_Sub1!$S66&lt;&gt;1),0,IF(COUNTA(Y1160)=1,0,1))</f>
        <v>0</v>
      </c>
      <c r="AI1160" s="2">
        <f t="shared" si="142"/>
        <v>0</v>
      </c>
      <c r="AJ1160" s="3" t="str">
        <f>IF(AI1160=0,"",
IF(SUM($AI$1124:AI1160)=1,AK1160,
IF($AI$1244&gt;SUM($AI$1124:AI1160),_xlfn.CONCAT(", ",AK1160),
IF($AI$1244=SUM($AI$1124:AI1160),_xlfn.CONCAT(" y ",AK1160)))))</f>
        <v/>
      </c>
      <c r="AK1160" s="214">
        <v>37</v>
      </c>
      <c r="AL1160">
        <f>IF(OR(COUNTBLANK($D1160)=1,CNGE_2025_M1_Secc12_Sub1!$S66&lt;&gt;1),IF(COUNTA(Y1160)=0,0,1),0)</f>
        <v>0</v>
      </c>
      <c r="AM1160" s="9">
        <f>IF(CNGE_2025_M1_Secc12_Sub1!$S66&gt;1,1,0)</f>
        <v>0</v>
      </c>
      <c r="AN1160" s="5"/>
      <c r="AO1160" s="250"/>
    </row>
    <row r="1161" spans="1:41" ht="15" customHeight="1">
      <c r="A1161" s="195"/>
      <c r="B1161" s="14"/>
      <c r="C1161" s="249" t="s">
        <v>5084</v>
      </c>
      <c r="D1161" s="469" t="str">
        <f>IF(CNGE_2025_M1_Secc12_Sub1!D67="","",CNGE_2025_M1_Secc12_Sub1!D67)</f>
        <v/>
      </c>
      <c r="E1161" s="326"/>
      <c r="F1161" s="326"/>
      <c r="G1161" s="326"/>
      <c r="H1161" s="326"/>
      <c r="I1161" s="326"/>
      <c r="J1161" s="326"/>
      <c r="K1161" s="326"/>
      <c r="L1161" s="326"/>
      <c r="M1161" s="326"/>
      <c r="N1161" s="326"/>
      <c r="O1161" s="326"/>
      <c r="P1161" s="326"/>
      <c r="Q1161" s="326"/>
      <c r="R1161" s="326"/>
      <c r="S1161" s="326"/>
      <c r="T1161" s="326"/>
      <c r="U1161" s="326"/>
      <c r="V1161" s="326"/>
      <c r="W1161" s="326"/>
      <c r="X1161" s="327"/>
      <c r="Y1161" s="443"/>
      <c r="Z1161" s="351"/>
      <c r="AA1161" s="351"/>
      <c r="AB1161" s="351"/>
      <c r="AC1161" s="351"/>
      <c r="AD1161" s="352"/>
      <c r="AH1161">
        <f>IF(OR(COUNTBLANK($D1161)=1,CNGE_2025_M1_Secc12_Sub1!$S67&lt;&gt;1),0,IF(COUNTA(Y1161)=1,0,1))</f>
        <v>0</v>
      </c>
      <c r="AI1161" s="2">
        <f t="shared" si="142"/>
        <v>0</v>
      </c>
      <c r="AJ1161" s="3" t="str">
        <f>IF(AI1161=0,"",
IF(SUM($AI$1124:AI1161)=1,AK1161,
IF($AI$1244&gt;SUM($AI$1124:AI1161),_xlfn.CONCAT(", ",AK1161),
IF($AI$1244=SUM($AI$1124:AI1161),_xlfn.CONCAT(" y ",AK1161)))))</f>
        <v/>
      </c>
      <c r="AK1161" s="214">
        <v>38</v>
      </c>
      <c r="AL1161">
        <f>IF(OR(COUNTBLANK($D1161)=1,CNGE_2025_M1_Secc12_Sub1!$S67&lt;&gt;1),IF(COUNTA(Y1161)=0,0,1),0)</f>
        <v>0</v>
      </c>
      <c r="AM1161" s="9">
        <f>IF(CNGE_2025_M1_Secc12_Sub1!$S67&gt;1,1,0)</f>
        <v>0</v>
      </c>
      <c r="AN1161" s="5"/>
      <c r="AO1161" s="250"/>
    </row>
    <row r="1162" spans="1:41" ht="15" customHeight="1">
      <c r="A1162" s="195"/>
      <c r="B1162" s="14"/>
      <c r="C1162" s="249" t="s">
        <v>5085</v>
      </c>
      <c r="D1162" s="469" t="str">
        <f>IF(CNGE_2025_M1_Secc12_Sub1!D68="","",CNGE_2025_M1_Secc12_Sub1!D68)</f>
        <v/>
      </c>
      <c r="E1162" s="326"/>
      <c r="F1162" s="326"/>
      <c r="G1162" s="326"/>
      <c r="H1162" s="326"/>
      <c r="I1162" s="326"/>
      <c r="J1162" s="326"/>
      <c r="K1162" s="326"/>
      <c r="L1162" s="326"/>
      <c r="M1162" s="326"/>
      <c r="N1162" s="326"/>
      <c r="O1162" s="326"/>
      <c r="P1162" s="326"/>
      <c r="Q1162" s="326"/>
      <c r="R1162" s="326"/>
      <c r="S1162" s="326"/>
      <c r="T1162" s="326"/>
      <c r="U1162" s="326"/>
      <c r="V1162" s="326"/>
      <c r="W1162" s="326"/>
      <c r="X1162" s="327"/>
      <c r="Y1162" s="443"/>
      <c r="Z1162" s="351"/>
      <c r="AA1162" s="351"/>
      <c r="AB1162" s="351"/>
      <c r="AC1162" s="351"/>
      <c r="AD1162" s="352"/>
      <c r="AH1162">
        <f>IF(OR(COUNTBLANK($D1162)=1,CNGE_2025_M1_Secc12_Sub1!$S68&lt;&gt;1),0,IF(COUNTA(Y1162)=1,0,1))</f>
        <v>0</v>
      </c>
      <c r="AI1162" s="2">
        <f t="shared" si="142"/>
        <v>0</v>
      </c>
      <c r="AJ1162" s="3" t="str">
        <f>IF(AI1162=0,"",
IF(SUM($AI$1124:AI1162)=1,AK1162,
IF($AI$1244&gt;SUM($AI$1124:AI1162),_xlfn.CONCAT(", ",AK1162),
IF($AI$1244=SUM($AI$1124:AI1162),_xlfn.CONCAT(" y ",AK1162)))))</f>
        <v/>
      </c>
      <c r="AK1162" s="214">
        <v>39</v>
      </c>
      <c r="AL1162">
        <f>IF(OR(COUNTBLANK($D1162)=1,CNGE_2025_M1_Secc12_Sub1!$S68&lt;&gt;1),IF(COUNTA(Y1162)=0,0,1),0)</f>
        <v>0</v>
      </c>
      <c r="AM1162" s="9">
        <f>IF(CNGE_2025_M1_Secc12_Sub1!$S68&gt;1,1,0)</f>
        <v>0</v>
      </c>
      <c r="AN1162" s="5"/>
      <c r="AO1162" s="250"/>
    </row>
    <row r="1163" spans="1:41" ht="15" customHeight="1">
      <c r="A1163" s="195"/>
      <c r="B1163" s="14"/>
      <c r="C1163" s="249" t="s">
        <v>5086</v>
      </c>
      <c r="D1163" s="469" t="str">
        <f>IF(CNGE_2025_M1_Secc12_Sub1!D69="","",CNGE_2025_M1_Secc12_Sub1!D69)</f>
        <v/>
      </c>
      <c r="E1163" s="326"/>
      <c r="F1163" s="326"/>
      <c r="G1163" s="326"/>
      <c r="H1163" s="326"/>
      <c r="I1163" s="326"/>
      <c r="J1163" s="326"/>
      <c r="K1163" s="326"/>
      <c r="L1163" s="326"/>
      <c r="M1163" s="326"/>
      <c r="N1163" s="326"/>
      <c r="O1163" s="326"/>
      <c r="P1163" s="326"/>
      <c r="Q1163" s="326"/>
      <c r="R1163" s="326"/>
      <c r="S1163" s="326"/>
      <c r="T1163" s="326"/>
      <c r="U1163" s="326"/>
      <c r="V1163" s="326"/>
      <c r="W1163" s="326"/>
      <c r="X1163" s="327"/>
      <c r="Y1163" s="443"/>
      <c r="Z1163" s="351"/>
      <c r="AA1163" s="351"/>
      <c r="AB1163" s="351"/>
      <c r="AC1163" s="351"/>
      <c r="AD1163" s="352"/>
      <c r="AH1163">
        <f>IF(OR(COUNTBLANK($D1163)=1,CNGE_2025_M1_Secc12_Sub1!$S69&lt;&gt;1),0,IF(COUNTA(Y1163)=1,0,1))</f>
        <v>0</v>
      </c>
      <c r="AI1163" s="2">
        <f t="shared" si="142"/>
        <v>0</v>
      </c>
      <c r="AJ1163" s="3" t="str">
        <f>IF(AI1163=0,"",
IF(SUM($AI$1124:AI1163)=1,AK1163,
IF($AI$1244&gt;SUM($AI$1124:AI1163),_xlfn.CONCAT(", ",AK1163),
IF($AI$1244=SUM($AI$1124:AI1163),_xlfn.CONCAT(" y ",AK1163)))))</f>
        <v/>
      </c>
      <c r="AK1163" s="214">
        <v>40</v>
      </c>
      <c r="AL1163">
        <f>IF(OR(COUNTBLANK($D1163)=1,CNGE_2025_M1_Secc12_Sub1!$S69&lt;&gt;1),IF(COUNTA(Y1163)=0,0,1),0)</f>
        <v>0</v>
      </c>
      <c r="AM1163" s="9">
        <f>IF(CNGE_2025_M1_Secc12_Sub1!$S69&gt;1,1,0)</f>
        <v>0</v>
      </c>
      <c r="AN1163" s="5"/>
      <c r="AO1163" s="250"/>
    </row>
    <row r="1164" spans="1:41" ht="15" customHeight="1">
      <c r="A1164" s="195"/>
      <c r="B1164" s="14"/>
      <c r="C1164" s="249" t="s">
        <v>5087</v>
      </c>
      <c r="D1164" s="469" t="str">
        <f>IF(CNGE_2025_M1_Secc12_Sub1!D70="","",CNGE_2025_M1_Secc12_Sub1!D70)</f>
        <v/>
      </c>
      <c r="E1164" s="326"/>
      <c r="F1164" s="326"/>
      <c r="G1164" s="326"/>
      <c r="H1164" s="326"/>
      <c r="I1164" s="326"/>
      <c r="J1164" s="326"/>
      <c r="K1164" s="326"/>
      <c r="L1164" s="326"/>
      <c r="M1164" s="326"/>
      <c r="N1164" s="326"/>
      <c r="O1164" s="326"/>
      <c r="P1164" s="326"/>
      <c r="Q1164" s="326"/>
      <c r="R1164" s="326"/>
      <c r="S1164" s="326"/>
      <c r="T1164" s="326"/>
      <c r="U1164" s="326"/>
      <c r="V1164" s="326"/>
      <c r="W1164" s="326"/>
      <c r="X1164" s="327"/>
      <c r="Y1164" s="443"/>
      <c r="Z1164" s="351"/>
      <c r="AA1164" s="351"/>
      <c r="AB1164" s="351"/>
      <c r="AC1164" s="351"/>
      <c r="AD1164" s="352"/>
      <c r="AH1164">
        <f>IF(OR(COUNTBLANK($D1164)=1,CNGE_2025_M1_Secc12_Sub1!$S70&lt;&gt;1),0,IF(COUNTA(Y1164)=1,0,1))</f>
        <v>0</v>
      </c>
      <c r="AI1164" s="2">
        <f t="shared" si="142"/>
        <v>0</v>
      </c>
      <c r="AJ1164" s="3" t="str">
        <f>IF(AI1164=0,"",
IF(SUM($AI$1124:AI1164)=1,AK1164,
IF($AI$1244&gt;SUM($AI$1124:AI1164),_xlfn.CONCAT(", ",AK1164),
IF($AI$1244=SUM($AI$1124:AI1164),_xlfn.CONCAT(" y ",AK1164)))))</f>
        <v/>
      </c>
      <c r="AK1164" s="214">
        <v>41</v>
      </c>
      <c r="AL1164">
        <f>IF(OR(COUNTBLANK($D1164)=1,CNGE_2025_M1_Secc12_Sub1!$S70&lt;&gt;1),IF(COUNTA(Y1164)=0,0,1),0)</f>
        <v>0</v>
      </c>
      <c r="AM1164" s="9">
        <f>IF(CNGE_2025_M1_Secc12_Sub1!$S70&gt;1,1,0)</f>
        <v>0</v>
      </c>
      <c r="AN1164" s="5"/>
      <c r="AO1164" s="250"/>
    </row>
    <row r="1165" spans="1:41" ht="15" customHeight="1">
      <c r="A1165" s="195"/>
      <c r="B1165" s="14"/>
      <c r="C1165" s="249" t="s">
        <v>5088</v>
      </c>
      <c r="D1165" s="469" t="str">
        <f>IF(CNGE_2025_M1_Secc12_Sub1!D71="","",CNGE_2025_M1_Secc12_Sub1!D71)</f>
        <v/>
      </c>
      <c r="E1165" s="326"/>
      <c r="F1165" s="326"/>
      <c r="G1165" s="326"/>
      <c r="H1165" s="326"/>
      <c r="I1165" s="326"/>
      <c r="J1165" s="326"/>
      <c r="K1165" s="326"/>
      <c r="L1165" s="326"/>
      <c r="M1165" s="326"/>
      <c r="N1165" s="326"/>
      <c r="O1165" s="326"/>
      <c r="P1165" s="326"/>
      <c r="Q1165" s="326"/>
      <c r="R1165" s="326"/>
      <c r="S1165" s="326"/>
      <c r="T1165" s="326"/>
      <c r="U1165" s="326"/>
      <c r="V1165" s="326"/>
      <c r="W1165" s="326"/>
      <c r="X1165" s="327"/>
      <c r="Y1165" s="443"/>
      <c r="Z1165" s="351"/>
      <c r="AA1165" s="351"/>
      <c r="AB1165" s="351"/>
      <c r="AC1165" s="351"/>
      <c r="AD1165" s="352"/>
      <c r="AH1165">
        <f>IF(OR(COUNTBLANK($D1165)=1,CNGE_2025_M1_Secc12_Sub1!$S71&lt;&gt;1),0,IF(COUNTA(Y1165)=1,0,1))</f>
        <v>0</v>
      </c>
      <c r="AI1165" s="2">
        <f t="shared" si="142"/>
        <v>0</v>
      </c>
      <c r="AJ1165" s="3" t="str">
        <f>IF(AI1165=0,"",
IF(SUM($AI$1124:AI1165)=1,AK1165,
IF($AI$1244&gt;SUM($AI$1124:AI1165),_xlfn.CONCAT(", ",AK1165),
IF($AI$1244=SUM($AI$1124:AI1165),_xlfn.CONCAT(" y ",AK1165)))))</f>
        <v/>
      </c>
      <c r="AK1165" s="214">
        <v>42</v>
      </c>
      <c r="AL1165">
        <f>IF(OR(COUNTBLANK($D1165)=1,CNGE_2025_M1_Secc12_Sub1!$S71&lt;&gt;1),IF(COUNTA(Y1165)=0,0,1),0)</f>
        <v>0</v>
      </c>
      <c r="AM1165" s="9">
        <f>IF(CNGE_2025_M1_Secc12_Sub1!$S71&gt;1,1,0)</f>
        <v>0</v>
      </c>
      <c r="AN1165" s="5"/>
      <c r="AO1165" s="250"/>
    </row>
    <row r="1166" spans="1:41" ht="15" customHeight="1">
      <c r="A1166" s="195"/>
      <c r="B1166" s="14"/>
      <c r="C1166" s="249" t="s">
        <v>5089</v>
      </c>
      <c r="D1166" s="469" t="str">
        <f>IF(CNGE_2025_M1_Secc12_Sub1!D72="","",CNGE_2025_M1_Secc12_Sub1!D72)</f>
        <v/>
      </c>
      <c r="E1166" s="326"/>
      <c r="F1166" s="326"/>
      <c r="G1166" s="326"/>
      <c r="H1166" s="326"/>
      <c r="I1166" s="326"/>
      <c r="J1166" s="326"/>
      <c r="K1166" s="326"/>
      <c r="L1166" s="326"/>
      <c r="M1166" s="326"/>
      <c r="N1166" s="326"/>
      <c r="O1166" s="326"/>
      <c r="P1166" s="326"/>
      <c r="Q1166" s="326"/>
      <c r="R1166" s="326"/>
      <c r="S1166" s="326"/>
      <c r="T1166" s="326"/>
      <c r="U1166" s="326"/>
      <c r="V1166" s="326"/>
      <c r="W1166" s="326"/>
      <c r="X1166" s="327"/>
      <c r="Y1166" s="443"/>
      <c r="Z1166" s="351"/>
      <c r="AA1166" s="351"/>
      <c r="AB1166" s="351"/>
      <c r="AC1166" s="351"/>
      <c r="AD1166" s="352"/>
      <c r="AH1166">
        <f>IF(OR(COUNTBLANK($D1166)=1,CNGE_2025_M1_Secc12_Sub1!$S72&lt;&gt;1),0,IF(COUNTA(Y1166)=1,0,1))</f>
        <v>0</v>
      </c>
      <c r="AI1166" s="2">
        <f t="shared" si="142"/>
        <v>0</v>
      </c>
      <c r="AJ1166" s="3" t="str">
        <f>IF(AI1166=0,"",
IF(SUM($AI$1124:AI1166)=1,AK1166,
IF($AI$1244&gt;SUM($AI$1124:AI1166),_xlfn.CONCAT(", ",AK1166),
IF($AI$1244=SUM($AI$1124:AI1166),_xlfn.CONCAT(" y ",AK1166)))))</f>
        <v/>
      </c>
      <c r="AK1166" s="214">
        <v>43</v>
      </c>
      <c r="AL1166">
        <f>IF(OR(COUNTBLANK($D1166)=1,CNGE_2025_M1_Secc12_Sub1!$S72&lt;&gt;1),IF(COUNTA(Y1166)=0,0,1),0)</f>
        <v>0</v>
      </c>
      <c r="AM1166" s="9">
        <f>IF(CNGE_2025_M1_Secc12_Sub1!$S72&gt;1,1,0)</f>
        <v>0</v>
      </c>
      <c r="AN1166" s="5"/>
      <c r="AO1166" s="250"/>
    </row>
    <row r="1167" spans="1:41" ht="15" customHeight="1">
      <c r="A1167" s="195"/>
      <c r="B1167" s="14"/>
      <c r="C1167" s="249" t="s">
        <v>5090</v>
      </c>
      <c r="D1167" s="469" t="str">
        <f>IF(CNGE_2025_M1_Secc12_Sub1!D73="","",CNGE_2025_M1_Secc12_Sub1!D73)</f>
        <v/>
      </c>
      <c r="E1167" s="326"/>
      <c r="F1167" s="326"/>
      <c r="G1167" s="326"/>
      <c r="H1167" s="326"/>
      <c r="I1167" s="326"/>
      <c r="J1167" s="326"/>
      <c r="K1167" s="326"/>
      <c r="L1167" s="326"/>
      <c r="M1167" s="326"/>
      <c r="N1167" s="326"/>
      <c r="O1167" s="326"/>
      <c r="P1167" s="326"/>
      <c r="Q1167" s="326"/>
      <c r="R1167" s="326"/>
      <c r="S1167" s="326"/>
      <c r="T1167" s="326"/>
      <c r="U1167" s="326"/>
      <c r="V1167" s="326"/>
      <c r="W1167" s="326"/>
      <c r="X1167" s="327"/>
      <c r="Y1167" s="443"/>
      <c r="Z1167" s="351"/>
      <c r="AA1167" s="351"/>
      <c r="AB1167" s="351"/>
      <c r="AC1167" s="351"/>
      <c r="AD1167" s="352"/>
      <c r="AH1167">
        <f>IF(OR(COUNTBLANK($D1167)=1,CNGE_2025_M1_Secc12_Sub1!$S73&lt;&gt;1),0,IF(COUNTA(Y1167)=1,0,1))</f>
        <v>0</v>
      </c>
      <c r="AI1167" s="2">
        <f t="shared" si="142"/>
        <v>0</v>
      </c>
      <c r="AJ1167" s="3" t="str">
        <f>IF(AI1167=0,"",
IF(SUM($AI$1124:AI1167)=1,AK1167,
IF($AI$1244&gt;SUM($AI$1124:AI1167),_xlfn.CONCAT(", ",AK1167),
IF($AI$1244=SUM($AI$1124:AI1167),_xlfn.CONCAT(" y ",AK1167)))))</f>
        <v/>
      </c>
      <c r="AK1167" s="214">
        <v>44</v>
      </c>
      <c r="AL1167">
        <f>IF(OR(COUNTBLANK($D1167)=1,CNGE_2025_M1_Secc12_Sub1!$S73&lt;&gt;1),IF(COUNTA(Y1167)=0,0,1),0)</f>
        <v>0</v>
      </c>
      <c r="AM1167" s="9">
        <f>IF(CNGE_2025_M1_Secc12_Sub1!$S73&gt;1,1,0)</f>
        <v>0</v>
      </c>
      <c r="AN1167" s="5"/>
      <c r="AO1167" s="250"/>
    </row>
    <row r="1168" spans="1:41" ht="15" customHeight="1">
      <c r="A1168" s="195"/>
      <c r="B1168" s="14"/>
      <c r="C1168" s="249" t="s">
        <v>5091</v>
      </c>
      <c r="D1168" s="469" t="str">
        <f>IF(CNGE_2025_M1_Secc12_Sub1!D74="","",CNGE_2025_M1_Secc12_Sub1!D74)</f>
        <v/>
      </c>
      <c r="E1168" s="326"/>
      <c r="F1168" s="326"/>
      <c r="G1168" s="326"/>
      <c r="H1168" s="326"/>
      <c r="I1168" s="326"/>
      <c r="J1168" s="326"/>
      <c r="K1168" s="326"/>
      <c r="L1168" s="326"/>
      <c r="M1168" s="326"/>
      <c r="N1168" s="326"/>
      <c r="O1168" s="326"/>
      <c r="P1168" s="326"/>
      <c r="Q1168" s="326"/>
      <c r="R1168" s="326"/>
      <c r="S1168" s="326"/>
      <c r="T1168" s="326"/>
      <c r="U1168" s="326"/>
      <c r="V1168" s="326"/>
      <c r="W1168" s="326"/>
      <c r="X1168" s="327"/>
      <c r="Y1168" s="443"/>
      <c r="Z1168" s="351"/>
      <c r="AA1168" s="351"/>
      <c r="AB1168" s="351"/>
      <c r="AC1168" s="351"/>
      <c r="AD1168" s="352"/>
      <c r="AH1168">
        <f>IF(OR(COUNTBLANK($D1168)=1,CNGE_2025_M1_Secc12_Sub1!$S74&lt;&gt;1),0,IF(COUNTA(Y1168)=1,0,1))</f>
        <v>0</v>
      </c>
      <c r="AI1168" s="2">
        <f t="shared" si="142"/>
        <v>0</v>
      </c>
      <c r="AJ1168" s="3" t="str">
        <f>IF(AI1168=0,"",
IF(SUM($AI$1124:AI1168)=1,AK1168,
IF($AI$1244&gt;SUM($AI$1124:AI1168),_xlfn.CONCAT(", ",AK1168),
IF($AI$1244=SUM($AI$1124:AI1168),_xlfn.CONCAT(" y ",AK1168)))))</f>
        <v/>
      </c>
      <c r="AK1168" s="214">
        <v>45</v>
      </c>
      <c r="AL1168">
        <f>IF(OR(COUNTBLANK($D1168)=1,CNGE_2025_M1_Secc12_Sub1!$S74&lt;&gt;1),IF(COUNTA(Y1168)=0,0,1),0)</f>
        <v>0</v>
      </c>
      <c r="AM1168" s="9">
        <f>IF(CNGE_2025_M1_Secc12_Sub1!$S74&gt;1,1,0)</f>
        <v>0</v>
      </c>
      <c r="AN1168" s="5"/>
      <c r="AO1168" s="250"/>
    </row>
    <row r="1169" spans="1:41" ht="15" customHeight="1">
      <c r="A1169" s="195"/>
      <c r="B1169" s="14"/>
      <c r="C1169" s="249" t="s">
        <v>5092</v>
      </c>
      <c r="D1169" s="469" t="str">
        <f>IF(CNGE_2025_M1_Secc12_Sub1!D75="","",CNGE_2025_M1_Secc12_Sub1!D75)</f>
        <v/>
      </c>
      <c r="E1169" s="326"/>
      <c r="F1169" s="326"/>
      <c r="G1169" s="326"/>
      <c r="H1169" s="326"/>
      <c r="I1169" s="326"/>
      <c r="J1169" s="326"/>
      <c r="K1169" s="326"/>
      <c r="L1169" s="326"/>
      <c r="M1169" s="326"/>
      <c r="N1169" s="326"/>
      <c r="O1169" s="326"/>
      <c r="P1169" s="326"/>
      <c r="Q1169" s="326"/>
      <c r="R1169" s="326"/>
      <c r="S1169" s="326"/>
      <c r="T1169" s="326"/>
      <c r="U1169" s="326"/>
      <c r="V1169" s="326"/>
      <c r="W1169" s="326"/>
      <c r="X1169" s="327"/>
      <c r="Y1169" s="443"/>
      <c r="Z1169" s="351"/>
      <c r="AA1169" s="351"/>
      <c r="AB1169" s="351"/>
      <c r="AC1169" s="351"/>
      <c r="AD1169" s="352"/>
      <c r="AH1169">
        <f>IF(OR(COUNTBLANK($D1169)=1,CNGE_2025_M1_Secc12_Sub1!$S75&lt;&gt;1),0,IF(COUNTA(Y1169)=1,0,1))</f>
        <v>0</v>
      </c>
      <c r="AI1169" s="2">
        <f t="shared" si="142"/>
        <v>0</v>
      </c>
      <c r="AJ1169" s="3" t="str">
        <f>IF(AI1169=0,"",
IF(SUM($AI$1124:AI1169)=1,AK1169,
IF($AI$1244&gt;SUM($AI$1124:AI1169),_xlfn.CONCAT(", ",AK1169),
IF($AI$1244=SUM($AI$1124:AI1169),_xlfn.CONCAT(" y ",AK1169)))))</f>
        <v/>
      </c>
      <c r="AK1169" s="214">
        <v>46</v>
      </c>
      <c r="AL1169">
        <f>IF(OR(COUNTBLANK($D1169)=1,CNGE_2025_M1_Secc12_Sub1!$S75&lt;&gt;1),IF(COUNTA(Y1169)=0,0,1),0)</f>
        <v>0</v>
      </c>
      <c r="AM1169" s="9">
        <f>IF(CNGE_2025_M1_Secc12_Sub1!$S75&gt;1,1,0)</f>
        <v>0</v>
      </c>
      <c r="AN1169" s="5"/>
      <c r="AO1169" s="250"/>
    </row>
    <row r="1170" spans="1:41" ht="15" customHeight="1">
      <c r="A1170" s="195"/>
      <c r="B1170" s="14"/>
      <c r="C1170" s="249" t="s">
        <v>5093</v>
      </c>
      <c r="D1170" s="469" t="str">
        <f>IF(CNGE_2025_M1_Secc12_Sub1!D76="","",CNGE_2025_M1_Secc12_Sub1!D76)</f>
        <v/>
      </c>
      <c r="E1170" s="326"/>
      <c r="F1170" s="326"/>
      <c r="G1170" s="326"/>
      <c r="H1170" s="326"/>
      <c r="I1170" s="326"/>
      <c r="J1170" s="326"/>
      <c r="K1170" s="326"/>
      <c r="L1170" s="326"/>
      <c r="M1170" s="326"/>
      <c r="N1170" s="326"/>
      <c r="O1170" s="326"/>
      <c r="P1170" s="326"/>
      <c r="Q1170" s="326"/>
      <c r="R1170" s="326"/>
      <c r="S1170" s="326"/>
      <c r="T1170" s="326"/>
      <c r="U1170" s="326"/>
      <c r="V1170" s="326"/>
      <c r="W1170" s="326"/>
      <c r="X1170" s="327"/>
      <c r="Y1170" s="443"/>
      <c r="Z1170" s="351"/>
      <c r="AA1170" s="351"/>
      <c r="AB1170" s="351"/>
      <c r="AC1170" s="351"/>
      <c r="AD1170" s="352"/>
      <c r="AH1170">
        <f>IF(OR(COUNTBLANK($D1170)=1,CNGE_2025_M1_Secc12_Sub1!$S76&lt;&gt;1),0,IF(COUNTA(Y1170)=1,0,1))</f>
        <v>0</v>
      </c>
      <c r="AI1170" s="2">
        <f t="shared" si="142"/>
        <v>0</v>
      </c>
      <c r="AJ1170" s="3" t="str">
        <f>IF(AI1170=0,"",
IF(SUM($AI$1124:AI1170)=1,AK1170,
IF($AI$1244&gt;SUM($AI$1124:AI1170),_xlfn.CONCAT(", ",AK1170),
IF($AI$1244=SUM($AI$1124:AI1170),_xlfn.CONCAT(" y ",AK1170)))))</f>
        <v/>
      </c>
      <c r="AK1170" s="214">
        <v>47</v>
      </c>
      <c r="AL1170">
        <f>IF(OR(COUNTBLANK($D1170)=1,CNGE_2025_M1_Secc12_Sub1!$S76&lt;&gt;1),IF(COUNTA(Y1170)=0,0,1),0)</f>
        <v>0</v>
      </c>
      <c r="AM1170" s="9">
        <f>IF(CNGE_2025_M1_Secc12_Sub1!$S76&gt;1,1,0)</f>
        <v>0</v>
      </c>
      <c r="AN1170" s="5"/>
      <c r="AO1170" s="250"/>
    </row>
    <row r="1171" spans="1:41" ht="15" customHeight="1">
      <c r="A1171" s="195"/>
      <c r="B1171" s="14"/>
      <c r="C1171" s="249" t="s">
        <v>5094</v>
      </c>
      <c r="D1171" s="469" t="str">
        <f>IF(CNGE_2025_M1_Secc12_Sub1!D77="","",CNGE_2025_M1_Secc12_Sub1!D77)</f>
        <v/>
      </c>
      <c r="E1171" s="326"/>
      <c r="F1171" s="326"/>
      <c r="G1171" s="326"/>
      <c r="H1171" s="326"/>
      <c r="I1171" s="326"/>
      <c r="J1171" s="326"/>
      <c r="K1171" s="326"/>
      <c r="L1171" s="326"/>
      <c r="M1171" s="326"/>
      <c r="N1171" s="326"/>
      <c r="O1171" s="326"/>
      <c r="P1171" s="326"/>
      <c r="Q1171" s="326"/>
      <c r="R1171" s="326"/>
      <c r="S1171" s="326"/>
      <c r="T1171" s="326"/>
      <c r="U1171" s="326"/>
      <c r="V1171" s="326"/>
      <c r="W1171" s="326"/>
      <c r="X1171" s="327"/>
      <c r="Y1171" s="443"/>
      <c r="Z1171" s="351"/>
      <c r="AA1171" s="351"/>
      <c r="AB1171" s="351"/>
      <c r="AC1171" s="351"/>
      <c r="AD1171" s="352"/>
      <c r="AH1171">
        <f>IF(OR(COUNTBLANK($D1171)=1,CNGE_2025_M1_Secc12_Sub1!$S77&lt;&gt;1),0,IF(COUNTA(Y1171)=1,0,1))</f>
        <v>0</v>
      </c>
      <c r="AI1171" s="2">
        <f t="shared" si="142"/>
        <v>0</v>
      </c>
      <c r="AJ1171" s="3" t="str">
        <f>IF(AI1171=0,"",
IF(SUM($AI$1124:AI1171)=1,AK1171,
IF($AI$1244&gt;SUM($AI$1124:AI1171),_xlfn.CONCAT(", ",AK1171),
IF($AI$1244=SUM($AI$1124:AI1171),_xlfn.CONCAT(" y ",AK1171)))))</f>
        <v/>
      </c>
      <c r="AK1171" s="214">
        <v>48</v>
      </c>
      <c r="AL1171">
        <f>IF(OR(COUNTBLANK($D1171)=1,CNGE_2025_M1_Secc12_Sub1!$S77&lt;&gt;1),IF(COUNTA(Y1171)=0,0,1),0)</f>
        <v>0</v>
      </c>
      <c r="AM1171" s="9">
        <f>IF(CNGE_2025_M1_Secc12_Sub1!$S77&gt;1,1,0)</f>
        <v>0</v>
      </c>
      <c r="AN1171" s="5"/>
      <c r="AO1171" s="250"/>
    </row>
    <row r="1172" spans="1:41" ht="15" customHeight="1">
      <c r="A1172" s="195"/>
      <c r="B1172" s="14"/>
      <c r="C1172" s="249" t="s">
        <v>5095</v>
      </c>
      <c r="D1172" s="469" t="str">
        <f>IF(CNGE_2025_M1_Secc12_Sub1!D78="","",CNGE_2025_M1_Secc12_Sub1!D78)</f>
        <v/>
      </c>
      <c r="E1172" s="326"/>
      <c r="F1172" s="326"/>
      <c r="G1172" s="326"/>
      <c r="H1172" s="326"/>
      <c r="I1172" s="326"/>
      <c r="J1172" s="326"/>
      <c r="K1172" s="326"/>
      <c r="L1172" s="326"/>
      <c r="M1172" s="326"/>
      <c r="N1172" s="326"/>
      <c r="O1172" s="326"/>
      <c r="P1172" s="326"/>
      <c r="Q1172" s="326"/>
      <c r="R1172" s="326"/>
      <c r="S1172" s="326"/>
      <c r="T1172" s="326"/>
      <c r="U1172" s="326"/>
      <c r="V1172" s="326"/>
      <c r="W1172" s="326"/>
      <c r="X1172" s="327"/>
      <c r="Y1172" s="443"/>
      <c r="Z1172" s="351"/>
      <c r="AA1172" s="351"/>
      <c r="AB1172" s="351"/>
      <c r="AC1172" s="351"/>
      <c r="AD1172" s="352"/>
      <c r="AH1172">
        <f>IF(OR(COUNTBLANK($D1172)=1,CNGE_2025_M1_Secc12_Sub1!$S78&lt;&gt;1),0,IF(COUNTA(Y1172)=1,0,1))</f>
        <v>0</v>
      </c>
      <c r="AI1172" s="2">
        <f t="shared" si="142"/>
        <v>0</v>
      </c>
      <c r="AJ1172" s="3" t="str">
        <f>IF(AI1172=0,"",
IF(SUM($AI$1124:AI1172)=1,AK1172,
IF($AI$1244&gt;SUM($AI$1124:AI1172),_xlfn.CONCAT(", ",AK1172),
IF($AI$1244=SUM($AI$1124:AI1172),_xlfn.CONCAT(" y ",AK1172)))))</f>
        <v/>
      </c>
      <c r="AK1172" s="214">
        <v>49</v>
      </c>
      <c r="AL1172">
        <f>IF(OR(COUNTBLANK($D1172)=1,CNGE_2025_M1_Secc12_Sub1!$S78&lt;&gt;1),IF(COUNTA(Y1172)=0,0,1),0)</f>
        <v>0</v>
      </c>
      <c r="AM1172" s="9">
        <f>IF(CNGE_2025_M1_Secc12_Sub1!$S78&gt;1,1,0)</f>
        <v>0</v>
      </c>
      <c r="AN1172" s="5"/>
      <c r="AO1172" s="250"/>
    </row>
    <row r="1173" spans="1:41" ht="15" customHeight="1">
      <c r="A1173" s="195"/>
      <c r="B1173" s="14"/>
      <c r="C1173" s="249" t="s">
        <v>5096</v>
      </c>
      <c r="D1173" s="469" t="str">
        <f>IF(CNGE_2025_M1_Secc12_Sub1!D79="","",CNGE_2025_M1_Secc12_Sub1!D79)</f>
        <v/>
      </c>
      <c r="E1173" s="326"/>
      <c r="F1173" s="326"/>
      <c r="G1173" s="326"/>
      <c r="H1173" s="326"/>
      <c r="I1173" s="326"/>
      <c r="J1173" s="326"/>
      <c r="K1173" s="326"/>
      <c r="L1173" s="326"/>
      <c r="M1173" s="326"/>
      <c r="N1173" s="326"/>
      <c r="O1173" s="326"/>
      <c r="P1173" s="326"/>
      <c r="Q1173" s="326"/>
      <c r="R1173" s="326"/>
      <c r="S1173" s="326"/>
      <c r="T1173" s="326"/>
      <c r="U1173" s="326"/>
      <c r="V1173" s="326"/>
      <c r="W1173" s="326"/>
      <c r="X1173" s="327"/>
      <c r="Y1173" s="443"/>
      <c r="Z1173" s="351"/>
      <c r="AA1173" s="351"/>
      <c r="AB1173" s="351"/>
      <c r="AC1173" s="351"/>
      <c r="AD1173" s="352"/>
      <c r="AH1173">
        <f>IF(OR(COUNTBLANK($D1173)=1,CNGE_2025_M1_Secc12_Sub1!$S79&lt;&gt;1),0,IF(COUNTA(Y1173)=1,0,1))</f>
        <v>0</v>
      </c>
      <c r="AI1173" s="2">
        <f t="shared" si="142"/>
        <v>0</v>
      </c>
      <c r="AJ1173" s="3" t="str">
        <f>IF(AI1173=0,"",
IF(SUM($AI$1124:AI1173)=1,AK1173,
IF($AI$1244&gt;SUM($AI$1124:AI1173),_xlfn.CONCAT(", ",AK1173),
IF($AI$1244=SUM($AI$1124:AI1173),_xlfn.CONCAT(" y ",AK1173)))))</f>
        <v/>
      </c>
      <c r="AK1173" s="214">
        <v>50</v>
      </c>
      <c r="AL1173">
        <f>IF(OR(COUNTBLANK($D1173)=1,CNGE_2025_M1_Secc12_Sub1!$S79&lt;&gt;1),IF(COUNTA(Y1173)=0,0,1),0)</f>
        <v>0</v>
      </c>
      <c r="AM1173" s="9">
        <f>IF(CNGE_2025_M1_Secc12_Sub1!$S79&gt;1,1,0)</f>
        <v>0</v>
      </c>
      <c r="AN1173" s="5"/>
      <c r="AO1173" s="250"/>
    </row>
    <row r="1174" spans="1:41" ht="15" customHeight="1">
      <c r="A1174" s="195"/>
      <c r="B1174" s="14"/>
      <c r="C1174" s="249" t="s">
        <v>5097</v>
      </c>
      <c r="D1174" s="469" t="str">
        <f>IF(CNGE_2025_M1_Secc12_Sub1!D80="","",CNGE_2025_M1_Secc12_Sub1!D80)</f>
        <v/>
      </c>
      <c r="E1174" s="326"/>
      <c r="F1174" s="326"/>
      <c r="G1174" s="326"/>
      <c r="H1174" s="326"/>
      <c r="I1174" s="326"/>
      <c r="J1174" s="326"/>
      <c r="K1174" s="326"/>
      <c r="L1174" s="326"/>
      <c r="M1174" s="326"/>
      <c r="N1174" s="326"/>
      <c r="O1174" s="326"/>
      <c r="P1174" s="326"/>
      <c r="Q1174" s="326"/>
      <c r="R1174" s="326"/>
      <c r="S1174" s="326"/>
      <c r="T1174" s="326"/>
      <c r="U1174" s="326"/>
      <c r="V1174" s="326"/>
      <c r="W1174" s="326"/>
      <c r="X1174" s="327"/>
      <c r="Y1174" s="443"/>
      <c r="Z1174" s="351"/>
      <c r="AA1174" s="351"/>
      <c r="AB1174" s="351"/>
      <c r="AC1174" s="351"/>
      <c r="AD1174" s="352"/>
      <c r="AH1174">
        <f>IF(OR(COUNTBLANK($D1174)=1,CNGE_2025_M1_Secc12_Sub1!$S80&lt;&gt;1),0,IF(COUNTA(Y1174)=1,0,1))</f>
        <v>0</v>
      </c>
      <c r="AI1174" s="2">
        <f t="shared" si="142"/>
        <v>0</v>
      </c>
      <c r="AJ1174" s="3" t="str">
        <f>IF(AI1174=0,"",
IF(SUM($AI$1124:AI1174)=1,AK1174,
IF($AI$1244&gt;SUM($AI$1124:AI1174),_xlfn.CONCAT(", ",AK1174),
IF($AI$1244=SUM($AI$1124:AI1174),_xlfn.CONCAT(" y ",AK1174)))))</f>
        <v/>
      </c>
      <c r="AK1174" s="214">
        <v>51</v>
      </c>
      <c r="AL1174">
        <f>IF(OR(COUNTBLANK($D1174)=1,CNGE_2025_M1_Secc12_Sub1!$S80&lt;&gt;1),IF(COUNTA(Y1174)=0,0,1),0)</f>
        <v>0</v>
      </c>
      <c r="AM1174" s="9">
        <f>IF(CNGE_2025_M1_Secc12_Sub1!$S80&gt;1,1,0)</f>
        <v>0</v>
      </c>
      <c r="AN1174" s="5"/>
      <c r="AO1174" s="250"/>
    </row>
    <row r="1175" spans="1:41" ht="15" customHeight="1">
      <c r="A1175" s="195"/>
      <c r="B1175" s="14"/>
      <c r="C1175" s="249" t="s">
        <v>5098</v>
      </c>
      <c r="D1175" s="469" t="str">
        <f>IF(CNGE_2025_M1_Secc12_Sub1!D81="","",CNGE_2025_M1_Secc12_Sub1!D81)</f>
        <v/>
      </c>
      <c r="E1175" s="326"/>
      <c r="F1175" s="326"/>
      <c r="G1175" s="326"/>
      <c r="H1175" s="326"/>
      <c r="I1175" s="326"/>
      <c r="J1175" s="326"/>
      <c r="K1175" s="326"/>
      <c r="L1175" s="326"/>
      <c r="M1175" s="326"/>
      <c r="N1175" s="326"/>
      <c r="O1175" s="326"/>
      <c r="P1175" s="326"/>
      <c r="Q1175" s="326"/>
      <c r="R1175" s="326"/>
      <c r="S1175" s="326"/>
      <c r="T1175" s="326"/>
      <c r="U1175" s="326"/>
      <c r="V1175" s="326"/>
      <c r="W1175" s="326"/>
      <c r="X1175" s="327"/>
      <c r="Y1175" s="443"/>
      <c r="Z1175" s="351"/>
      <c r="AA1175" s="351"/>
      <c r="AB1175" s="351"/>
      <c r="AC1175" s="351"/>
      <c r="AD1175" s="352"/>
      <c r="AH1175">
        <f>IF(OR(COUNTBLANK($D1175)=1,CNGE_2025_M1_Secc12_Sub1!$S81&lt;&gt;1),0,IF(COUNTA(Y1175)=1,0,1))</f>
        <v>0</v>
      </c>
      <c r="AI1175" s="2">
        <f t="shared" si="142"/>
        <v>0</v>
      </c>
      <c r="AJ1175" s="3" t="str">
        <f>IF(AI1175=0,"",
IF(SUM($AI$1124:AI1175)=1,AK1175,
IF($AI$1244&gt;SUM($AI$1124:AI1175),_xlfn.CONCAT(", ",AK1175),
IF($AI$1244=SUM($AI$1124:AI1175),_xlfn.CONCAT(" y ",AK1175)))))</f>
        <v/>
      </c>
      <c r="AK1175" s="214">
        <v>52</v>
      </c>
      <c r="AL1175">
        <f>IF(OR(COUNTBLANK($D1175)=1,CNGE_2025_M1_Secc12_Sub1!$S81&lt;&gt;1),IF(COUNTA(Y1175)=0,0,1),0)</f>
        <v>0</v>
      </c>
      <c r="AM1175" s="9">
        <f>IF(CNGE_2025_M1_Secc12_Sub1!$S81&gt;1,1,0)</f>
        <v>0</v>
      </c>
      <c r="AN1175" s="5"/>
      <c r="AO1175" s="250"/>
    </row>
    <row r="1176" spans="1:41" ht="15" customHeight="1">
      <c r="A1176" s="195"/>
      <c r="B1176" s="14"/>
      <c r="C1176" s="249" t="s">
        <v>5099</v>
      </c>
      <c r="D1176" s="469" t="str">
        <f>IF(CNGE_2025_M1_Secc12_Sub1!D82="","",CNGE_2025_M1_Secc12_Sub1!D82)</f>
        <v/>
      </c>
      <c r="E1176" s="326"/>
      <c r="F1176" s="326"/>
      <c r="G1176" s="326"/>
      <c r="H1176" s="326"/>
      <c r="I1176" s="326"/>
      <c r="J1176" s="326"/>
      <c r="K1176" s="326"/>
      <c r="L1176" s="326"/>
      <c r="M1176" s="326"/>
      <c r="N1176" s="326"/>
      <c r="O1176" s="326"/>
      <c r="P1176" s="326"/>
      <c r="Q1176" s="326"/>
      <c r="R1176" s="326"/>
      <c r="S1176" s="326"/>
      <c r="T1176" s="326"/>
      <c r="U1176" s="326"/>
      <c r="V1176" s="326"/>
      <c r="W1176" s="326"/>
      <c r="X1176" s="327"/>
      <c r="Y1176" s="443"/>
      <c r="Z1176" s="351"/>
      <c r="AA1176" s="351"/>
      <c r="AB1176" s="351"/>
      <c r="AC1176" s="351"/>
      <c r="AD1176" s="352"/>
      <c r="AH1176">
        <f>IF(OR(COUNTBLANK($D1176)=1,CNGE_2025_M1_Secc12_Sub1!$S82&lt;&gt;1),0,IF(COUNTA(Y1176)=1,0,1))</f>
        <v>0</v>
      </c>
      <c r="AI1176" s="2">
        <f t="shared" si="142"/>
        <v>0</v>
      </c>
      <c r="AJ1176" s="3" t="str">
        <f>IF(AI1176=0,"",
IF(SUM($AI$1124:AI1176)=1,AK1176,
IF($AI$1244&gt;SUM($AI$1124:AI1176),_xlfn.CONCAT(", ",AK1176),
IF($AI$1244=SUM($AI$1124:AI1176),_xlfn.CONCAT(" y ",AK1176)))))</f>
        <v/>
      </c>
      <c r="AK1176" s="214">
        <v>53</v>
      </c>
      <c r="AL1176">
        <f>IF(OR(COUNTBLANK($D1176)=1,CNGE_2025_M1_Secc12_Sub1!$S82&lt;&gt;1),IF(COUNTA(Y1176)=0,0,1),0)</f>
        <v>0</v>
      </c>
      <c r="AM1176" s="9">
        <f>IF(CNGE_2025_M1_Secc12_Sub1!$S82&gt;1,1,0)</f>
        <v>0</v>
      </c>
      <c r="AN1176" s="5"/>
      <c r="AO1176" s="250"/>
    </row>
    <row r="1177" spans="1:41" ht="15" customHeight="1">
      <c r="A1177" s="195"/>
      <c r="B1177" s="14"/>
      <c r="C1177" s="249" t="s">
        <v>5100</v>
      </c>
      <c r="D1177" s="469" t="str">
        <f>IF(CNGE_2025_M1_Secc12_Sub1!D83="","",CNGE_2025_M1_Secc12_Sub1!D83)</f>
        <v/>
      </c>
      <c r="E1177" s="326"/>
      <c r="F1177" s="326"/>
      <c r="G1177" s="326"/>
      <c r="H1177" s="326"/>
      <c r="I1177" s="326"/>
      <c r="J1177" s="326"/>
      <c r="K1177" s="326"/>
      <c r="L1177" s="326"/>
      <c r="M1177" s="326"/>
      <c r="N1177" s="326"/>
      <c r="O1177" s="326"/>
      <c r="P1177" s="326"/>
      <c r="Q1177" s="326"/>
      <c r="R1177" s="326"/>
      <c r="S1177" s="326"/>
      <c r="T1177" s="326"/>
      <c r="U1177" s="326"/>
      <c r="V1177" s="326"/>
      <c r="W1177" s="326"/>
      <c r="X1177" s="327"/>
      <c r="Y1177" s="443"/>
      <c r="Z1177" s="351"/>
      <c r="AA1177" s="351"/>
      <c r="AB1177" s="351"/>
      <c r="AC1177" s="351"/>
      <c r="AD1177" s="352"/>
      <c r="AH1177">
        <f>IF(OR(COUNTBLANK($D1177)=1,CNGE_2025_M1_Secc12_Sub1!$S83&lt;&gt;1),0,IF(COUNTA(Y1177)=1,0,1))</f>
        <v>0</v>
      </c>
      <c r="AI1177" s="2">
        <f t="shared" si="142"/>
        <v>0</v>
      </c>
      <c r="AJ1177" s="3" t="str">
        <f>IF(AI1177=0,"",
IF(SUM($AI$1124:AI1177)=1,AK1177,
IF($AI$1244&gt;SUM($AI$1124:AI1177),_xlfn.CONCAT(", ",AK1177),
IF($AI$1244=SUM($AI$1124:AI1177),_xlfn.CONCAT(" y ",AK1177)))))</f>
        <v/>
      </c>
      <c r="AK1177" s="214">
        <v>54</v>
      </c>
      <c r="AL1177">
        <f>IF(OR(COUNTBLANK($D1177)=1,CNGE_2025_M1_Secc12_Sub1!$S83&lt;&gt;1),IF(COUNTA(Y1177)=0,0,1),0)</f>
        <v>0</v>
      </c>
      <c r="AM1177" s="9">
        <f>IF(CNGE_2025_M1_Secc12_Sub1!$S83&gt;1,1,0)</f>
        <v>0</v>
      </c>
      <c r="AN1177" s="5"/>
      <c r="AO1177" s="250"/>
    </row>
    <row r="1178" spans="1:41" ht="15" customHeight="1">
      <c r="A1178" s="195"/>
      <c r="B1178" s="14"/>
      <c r="C1178" s="249" t="s">
        <v>5101</v>
      </c>
      <c r="D1178" s="469" t="str">
        <f>IF(CNGE_2025_M1_Secc12_Sub1!D84="","",CNGE_2025_M1_Secc12_Sub1!D84)</f>
        <v/>
      </c>
      <c r="E1178" s="326"/>
      <c r="F1178" s="326"/>
      <c r="G1178" s="326"/>
      <c r="H1178" s="326"/>
      <c r="I1178" s="326"/>
      <c r="J1178" s="326"/>
      <c r="K1178" s="326"/>
      <c r="L1178" s="326"/>
      <c r="M1178" s="326"/>
      <c r="N1178" s="326"/>
      <c r="O1178" s="326"/>
      <c r="P1178" s="326"/>
      <c r="Q1178" s="326"/>
      <c r="R1178" s="326"/>
      <c r="S1178" s="326"/>
      <c r="T1178" s="326"/>
      <c r="U1178" s="326"/>
      <c r="V1178" s="326"/>
      <c r="W1178" s="326"/>
      <c r="X1178" s="327"/>
      <c r="Y1178" s="443"/>
      <c r="Z1178" s="351"/>
      <c r="AA1178" s="351"/>
      <c r="AB1178" s="351"/>
      <c r="AC1178" s="351"/>
      <c r="AD1178" s="352"/>
      <c r="AH1178">
        <f>IF(OR(COUNTBLANK($D1178)=1,CNGE_2025_M1_Secc12_Sub1!$S84&lt;&gt;1),0,IF(COUNTA(Y1178)=1,0,1))</f>
        <v>0</v>
      </c>
      <c r="AI1178" s="2">
        <f t="shared" si="142"/>
        <v>0</v>
      </c>
      <c r="AJ1178" s="3" t="str">
        <f>IF(AI1178=0,"",
IF(SUM($AI$1124:AI1178)=1,AK1178,
IF($AI$1244&gt;SUM($AI$1124:AI1178),_xlfn.CONCAT(", ",AK1178),
IF($AI$1244=SUM($AI$1124:AI1178),_xlfn.CONCAT(" y ",AK1178)))))</f>
        <v/>
      </c>
      <c r="AK1178" s="214">
        <v>55</v>
      </c>
      <c r="AL1178">
        <f>IF(OR(COUNTBLANK($D1178)=1,CNGE_2025_M1_Secc12_Sub1!$S84&lt;&gt;1),IF(COUNTA(Y1178)=0,0,1),0)</f>
        <v>0</v>
      </c>
      <c r="AM1178" s="9">
        <f>IF(CNGE_2025_M1_Secc12_Sub1!$S84&gt;1,1,0)</f>
        <v>0</v>
      </c>
      <c r="AN1178" s="5"/>
      <c r="AO1178" s="250"/>
    </row>
    <row r="1179" spans="1:41" ht="15" customHeight="1">
      <c r="A1179" s="195"/>
      <c r="B1179" s="14"/>
      <c r="C1179" s="249" t="s">
        <v>5102</v>
      </c>
      <c r="D1179" s="469" t="str">
        <f>IF(CNGE_2025_M1_Secc12_Sub1!D85="","",CNGE_2025_M1_Secc12_Sub1!D85)</f>
        <v/>
      </c>
      <c r="E1179" s="326"/>
      <c r="F1179" s="326"/>
      <c r="G1179" s="326"/>
      <c r="H1179" s="326"/>
      <c r="I1179" s="326"/>
      <c r="J1179" s="326"/>
      <c r="K1179" s="326"/>
      <c r="L1179" s="326"/>
      <c r="M1179" s="326"/>
      <c r="N1179" s="326"/>
      <c r="O1179" s="326"/>
      <c r="P1179" s="326"/>
      <c r="Q1179" s="326"/>
      <c r="R1179" s="326"/>
      <c r="S1179" s="326"/>
      <c r="T1179" s="326"/>
      <c r="U1179" s="326"/>
      <c r="V1179" s="326"/>
      <c r="W1179" s="326"/>
      <c r="X1179" s="327"/>
      <c r="Y1179" s="443"/>
      <c r="Z1179" s="351"/>
      <c r="AA1179" s="351"/>
      <c r="AB1179" s="351"/>
      <c r="AC1179" s="351"/>
      <c r="AD1179" s="352"/>
      <c r="AH1179">
        <f>IF(OR(COUNTBLANK($D1179)=1,CNGE_2025_M1_Secc12_Sub1!$S85&lt;&gt;1),0,IF(COUNTA(Y1179)=1,0,1))</f>
        <v>0</v>
      </c>
      <c r="AI1179" s="2">
        <f t="shared" si="142"/>
        <v>0</v>
      </c>
      <c r="AJ1179" s="3" t="str">
        <f>IF(AI1179=0,"",
IF(SUM($AI$1124:AI1179)=1,AK1179,
IF($AI$1244&gt;SUM($AI$1124:AI1179),_xlfn.CONCAT(", ",AK1179),
IF($AI$1244=SUM($AI$1124:AI1179),_xlfn.CONCAT(" y ",AK1179)))))</f>
        <v/>
      </c>
      <c r="AK1179" s="214">
        <v>56</v>
      </c>
      <c r="AL1179">
        <f>IF(OR(COUNTBLANK($D1179)=1,CNGE_2025_M1_Secc12_Sub1!$S85&lt;&gt;1),IF(COUNTA(Y1179)=0,0,1),0)</f>
        <v>0</v>
      </c>
      <c r="AM1179" s="9">
        <f>IF(CNGE_2025_M1_Secc12_Sub1!$S85&gt;1,1,0)</f>
        <v>0</v>
      </c>
      <c r="AN1179" s="5"/>
      <c r="AO1179" s="250"/>
    </row>
    <row r="1180" spans="1:41" ht="15" customHeight="1">
      <c r="A1180" s="195"/>
      <c r="B1180" s="14"/>
      <c r="C1180" s="249" t="s">
        <v>5103</v>
      </c>
      <c r="D1180" s="469" t="str">
        <f>IF(CNGE_2025_M1_Secc12_Sub1!D86="","",CNGE_2025_M1_Secc12_Sub1!D86)</f>
        <v/>
      </c>
      <c r="E1180" s="326"/>
      <c r="F1180" s="326"/>
      <c r="G1180" s="326"/>
      <c r="H1180" s="326"/>
      <c r="I1180" s="326"/>
      <c r="J1180" s="326"/>
      <c r="K1180" s="326"/>
      <c r="L1180" s="326"/>
      <c r="M1180" s="326"/>
      <c r="N1180" s="326"/>
      <c r="O1180" s="326"/>
      <c r="P1180" s="326"/>
      <c r="Q1180" s="326"/>
      <c r="R1180" s="326"/>
      <c r="S1180" s="326"/>
      <c r="T1180" s="326"/>
      <c r="U1180" s="326"/>
      <c r="V1180" s="326"/>
      <c r="W1180" s="326"/>
      <c r="X1180" s="327"/>
      <c r="Y1180" s="443"/>
      <c r="Z1180" s="351"/>
      <c r="AA1180" s="351"/>
      <c r="AB1180" s="351"/>
      <c r="AC1180" s="351"/>
      <c r="AD1180" s="352"/>
      <c r="AH1180">
        <f>IF(OR(COUNTBLANK($D1180)=1,CNGE_2025_M1_Secc12_Sub1!$S86&lt;&gt;1),0,IF(COUNTA(Y1180)=1,0,1))</f>
        <v>0</v>
      </c>
      <c r="AI1180" s="2">
        <f t="shared" si="142"/>
        <v>0</v>
      </c>
      <c r="AJ1180" s="3" t="str">
        <f>IF(AI1180=0,"",
IF(SUM($AI$1124:AI1180)=1,AK1180,
IF($AI$1244&gt;SUM($AI$1124:AI1180),_xlfn.CONCAT(", ",AK1180),
IF($AI$1244=SUM($AI$1124:AI1180),_xlfn.CONCAT(" y ",AK1180)))))</f>
        <v/>
      </c>
      <c r="AK1180" s="214">
        <v>57</v>
      </c>
      <c r="AL1180">
        <f>IF(OR(COUNTBLANK($D1180)=1,CNGE_2025_M1_Secc12_Sub1!$S86&lt;&gt;1),IF(COUNTA(Y1180)=0,0,1),0)</f>
        <v>0</v>
      </c>
      <c r="AM1180" s="9">
        <f>IF(CNGE_2025_M1_Secc12_Sub1!$S86&gt;1,1,0)</f>
        <v>0</v>
      </c>
      <c r="AN1180" s="5"/>
      <c r="AO1180" s="250"/>
    </row>
    <row r="1181" spans="1:41" ht="15" customHeight="1">
      <c r="A1181" s="195"/>
      <c r="B1181" s="14"/>
      <c r="C1181" s="249" t="s">
        <v>5104</v>
      </c>
      <c r="D1181" s="469" t="str">
        <f>IF(CNGE_2025_M1_Secc12_Sub1!D87="","",CNGE_2025_M1_Secc12_Sub1!D87)</f>
        <v/>
      </c>
      <c r="E1181" s="326"/>
      <c r="F1181" s="326"/>
      <c r="G1181" s="326"/>
      <c r="H1181" s="326"/>
      <c r="I1181" s="326"/>
      <c r="J1181" s="326"/>
      <c r="K1181" s="326"/>
      <c r="L1181" s="326"/>
      <c r="M1181" s="326"/>
      <c r="N1181" s="326"/>
      <c r="O1181" s="326"/>
      <c r="P1181" s="326"/>
      <c r="Q1181" s="326"/>
      <c r="R1181" s="326"/>
      <c r="S1181" s="326"/>
      <c r="T1181" s="326"/>
      <c r="U1181" s="326"/>
      <c r="V1181" s="326"/>
      <c r="W1181" s="326"/>
      <c r="X1181" s="327"/>
      <c r="Y1181" s="443"/>
      <c r="Z1181" s="351"/>
      <c r="AA1181" s="351"/>
      <c r="AB1181" s="351"/>
      <c r="AC1181" s="351"/>
      <c r="AD1181" s="352"/>
      <c r="AH1181">
        <f>IF(OR(COUNTBLANK($D1181)=1,CNGE_2025_M1_Secc12_Sub1!$S87&lt;&gt;1),0,IF(COUNTA(Y1181)=1,0,1))</f>
        <v>0</v>
      </c>
      <c r="AI1181" s="2">
        <f t="shared" si="142"/>
        <v>0</v>
      </c>
      <c r="AJ1181" s="3" t="str">
        <f>IF(AI1181=0,"",
IF(SUM($AI$1124:AI1181)=1,AK1181,
IF($AI$1244&gt;SUM($AI$1124:AI1181),_xlfn.CONCAT(", ",AK1181),
IF($AI$1244=SUM($AI$1124:AI1181),_xlfn.CONCAT(" y ",AK1181)))))</f>
        <v/>
      </c>
      <c r="AK1181" s="214">
        <v>58</v>
      </c>
      <c r="AL1181">
        <f>IF(OR(COUNTBLANK($D1181)=1,CNGE_2025_M1_Secc12_Sub1!$S87&lt;&gt;1),IF(COUNTA(Y1181)=0,0,1),0)</f>
        <v>0</v>
      </c>
      <c r="AM1181" s="9">
        <f>IF(CNGE_2025_M1_Secc12_Sub1!$S87&gt;1,1,0)</f>
        <v>0</v>
      </c>
      <c r="AN1181" s="5"/>
      <c r="AO1181" s="250"/>
    </row>
    <row r="1182" spans="1:41" ht="15" customHeight="1">
      <c r="A1182" s="195"/>
      <c r="B1182" s="14"/>
      <c r="C1182" s="249" t="s">
        <v>5105</v>
      </c>
      <c r="D1182" s="469" t="str">
        <f>IF(CNGE_2025_M1_Secc12_Sub1!D88="","",CNGE_2025_M1_Secc12_Sub1!D88)</f>
        <v/>
      </c>
      <c r="E1182" s="326"/>
      <c r="F1182" s="326"/>
      <c r="G1182" s="326"/>
      <c r="H1182" s="326"/>
      <c r="I1182" s="326"/>
      <c r="J1182" s="326"/>
      <c r="K1182" s="326"/>
      <c r="L1182" s="326"/>
      <c r="M1182" s="326"/>
      <c r="N1182" s="326"/>
      <c r="O1182" s="326"/>
      <c r="P1182" s="326"/>
      <c r="Q1182" s="326"/>
      <c r="R1182" s="326"/>
      <c r="S1182" s="326"/>
      <c r="T1182" s="326"/>
      <c r="U1182" s="326"/>
      <c r="V1182" s="326"/>
      <c r="W1182" s="326"/>
      <c r="X1182" s="327"/>
      <c r="Y1182" s="443"/>
      <c r="Z1182" s="351"/>
      <c r="AA1182" s="351"/>
      <c r="AB1182" s="351"/>
      <c r="AC1182" s="351"/>
      <c r="AD1182" s="352"/>
      <c r="AH1182">
        <f>IF(OR(COUNTBLANK($D1182)=1,CNGE_2025_M1_Secc12_Sub1!$S88&lt;&gt;1),0,IF(COUNTA(Y1182)=1,0,1))</f>
        <v>0</v>
      </c>
      <c r="AI1182" s="2">
        <f t="shared" si="142"/>
        <v>0</v>
      </c>
      <c r="AJ1182" s="3" t="str">
        <f>IF(AI1182=0,"",
IF(SUM($AI$1124:AI1182)=1,AK1182,
IF($AI$1244&gt;SUM($AI$1124:AI1182),_xlfn.CONCAT(", ",AK1182),
IF($AI$1244=SUM($AI$1124:AI1182),_xlfn.CONCAT(" y ",AK1182)))))</f>
        <v/>
      </c>
      <c r="AK1182" s="214">
        <v>59</v>
      </c>
      <c r="AL1182">
        <f>IF(OR(COUNTBLANK($D1182)=1,CNGE_2025_M1_Secc12_Sub1!$S88&lt;&gt;1),IF(COUNTA(Y1182)=0,0,1),0)</f>
        <v>0</v>
      </c>
      <c r="AM1182" s="9">
        <f>IF(CNGE_2025_M1_Secc12_Sub1!$S88&gt;1,1,0)</f>
        <v>0</v>
      </c>
      <c r="AN1182" s="5"/>
      <c r="AO1182" s="250"/>
    </row>
    <row r="1183" spans="1:41" ht="15" customHeight="1">
      <c r="A1183" s="195"/>
      <c r="B1183" s="14"/>
      <c r="C1183" s="249" t="s">
        <v>5106</v>
      </c>
      <c r="D1183" s="469" t="str">
        <f>IF(CNGE_2025_M1_Secc12_Sub1!D89="","",CNGE_2025_M1_Secc12_Sub1!D89)</f>
        <v/>
      </c>
      <c r="E1183" s="326"/>
      <c r="F1183" s="326"/>
      <c r="G1183" s="326"/>
      <c r="H1183" s="326"/>
      <c r="I1183" s="326"/>
      <c r="J1183" s="326"/>
      <c r="K1183" s="326"/>
      <c r="L1183" s="326"/>
      <c r="M1183" s="326"/>
      <c r="N1183" s="326"/>
      <c r="O1183" s="326"/>
      <c r="P1183" s="326"/>
      <c r="Q1183" s="326"/>
      <c r="R1183" s="326"/>
      <c r="S1183" s="326"/>
      <c r="T1183" s="326"/>
      <c r="U1183" s="326"/>
      <c r="V1183" s="326"/>
      <c r="W1183" s="326"/>
      <c r="X1183" s="327"/>
      <c r="Y1183" s="443"/>
      <c r="Z1183" s="351"/>
      <c r="AA1183" s="351"/>
      <c r="AB1183" s="351"/>
      <c r="AC1183" s="351"/>
      <c r="AD1183" s="352"/>
      <c r="AH1183">
        <f>IF(OR(COUNTBLANK($D1183)=1,CNGE_2025_M1_Secc12_Sub1!$S89&lt;&gt;1),0,IF(COUNTA(Y1183)=1,0,1))</f>
        <v>0</v>
      </c>
      <c r="AI1183" s="2">
        <f t="shared" si="142"/>
        <v>0</v>
      </c>
      <c r="AJ1183" s="3" t="str">
        <f>IF(AI1183=0,"",
IF(SUM($AI$1124:AI1183)=1,AK1183,
IF($AI$1244&gt;SUM($AI$1124:AI1183),_xlfn.CONCAT(", ",AK1183),
IF($AI$1244=SUM($AI$1124:AI1183),_xlfn.CONCAT(" y ",AK1183)))))</f>
        <v/>
      </c>
      <c r="AK1183" s="214">
        <v>60</v>
      </c>
      <c r="AL1183">
        <f>IF(OR(COUNTBLANK($D1183)=1,CNGE_2025_M1_Secc12_Sub1!$S89&lt;&gt;1),IF(COUNTA(Y1183)=0,0,1),0)</f>
        <v>0</v>
      </c>
      <c r="AM1183" s="9">
        <f>IF(CNGE_2025_M1_Secc12_Sub1!$S89&gt;1,1,0)</f>
        <v>0</v>
      </c>
      <c r="AN1183" s="5"/>
      <c r="AO1183" s="250"/>
    </row>
    <row r="1184" spans="1:41" ht="15" customHeight="1">
      <c r="A1184" s="195"/>
      <c r="B1184" s="14"/>
      <c r="C1184" s="249" t="s">
        <v>5107</v>
      </c>
      <c r="D1184" s="469" t="str">
        <f>IF(CNGE_2025_M1_Secc12_Sub1!D90="","",CNGE_2025_M1_Secc12_Sub1!D90)</f>
        <v/>
      </c>
      <c r="E1184" s="326"/>
      <c r="F1184" s="326"/>
      <c r="G1184" s="326"/>
      <c r="H1184" s="326"/>
      <c r="I1184" s="326"/>
      <c r="J1184" s="326"/>
      <c r="K1184" s="326"/>
      <c r="L1184" s="326"/>
      <c r="M1184" s="326"/>
      <c r="N1184" s="326"/>
      <c r="O1184" s="326"/>
      <c r="P1184" s="326"/>
      <c r="Q1184" s="326"/>
      <c r="R1184" s="326"/>
      <c r="S1184" s="326"/>
      <c r="T1184" s="326"/>
      <c r="U1184" s="326"/>
      <c r="V1184" s="326"/>
      <c r="W1184" s="326"/>
      <c r="X1184" s="327"/>
      <c r="Y1184" s="443"/>
      <c r="Z1184" s="351"/>
      <c r="AA1184" s="351"/>
      <c r="AB1184" s="351"/>
      <c r="AC1184" s="351"/>
      <c r="AD1184" s="352"/>
      <c r="AH1184">
        <f>IF(OR(COUNTBLANK($D1184)=1,CNGE_2025_M1_Secc12_Sub1!$S90&lt;&gt;1),0,IF(COUNTA(Y1184)=1,0,1))</f>
        <v>0</v>
      </c>
      <c r="AI1184" s="2">
        <f t="shared" si="142"/>
        <v>0</v>
      </c>
      <c r="AJ1184" s="3" t="str">
        <f>IF(AI1184=0,"",
IF(SUM($AI$1124:AI1184)=1,AK1184,
IF($AI$1244&gt;SUM($AI$1124:AI1184),_xlfn.CONCAT(", ",AK1184),
IF($AI$1244=SUM($AI$1124:AI1184),_xlfn.CONCAT(" y ",AK1184)))))</f>
        <v/>
      </c>
      <c r="AK1184" s="214">
        <v>61</v>
      </c>
      <c r="AL1184">
        <f>IF(OR(COUNTBLANK($D1184)=1,CNGE_2025_M1_Secc12_Sub1!$S90&lt;&gt;1),IF(COUNTA(Y1184)=0,0,1),0)</f>
        <v>0</v>
      </c>
      <c r="AM1184" s="9">
        <f>IF(CNGE_2025_M1_Secc12_Sub1!$S90&gt;1,1,0)</f>
        <v>0</v>
      </c>
      <c r="AN1184" s="5"/>
      <c r="AO1184" s="250"/>
    </row>
    <row r="1185" spans="1:41" ht="15" customHeight="1">
      <c r="A1185" s="195"/>
      <c r="B1185" s="14"/>
      <c r="C1185" s="249" t="s">
        <v>5108</v>
      </c>
      <c r="D1185" s="469" t="str">
        <f>IF(CNGE_2025_M1_Secc12_Sub1!D91="","",CNGE_2025_M1_Secc12_Sub1!D91)</f>
        <v/>
      </c>
      <c r="E1185" s="326"/>
      <c r="F1185" s="326"/>
      <c r="G1185" s="326"/>
      <c r="H1185" s="326"/>
      <c r="I1185" s="326"/>
      <c r="J1185" s="326"/>
      <c r="K1185" s="326"/>
      <c r="L1185" s="326"/>
      <c r="M1185" s="326"/>
      <c r="N1185" s="326"/>
      <c r="O1185" s="326"/>
      <c r="P1185" s="326"/>
      <c r="Q1185" s="326"/>
      <c r="R1185" s="326"/>
      <c r="S1185" s="326"/>
      <c r="T1185" s="326"/>
      <c r="U1185" s="326"/>
      <c r="V1185" s="326"/>
      <c r="W1185" s="326"/>
      <c r="X1185" s="327"/>
      <c r="Y1185" s="443"/>
      <c r="Z1185" s="351"/>
      <c r="AA1185" s="351"/>
      <c r="AB1185" s="351"/>
      <c r="AC1185" s="351"/>
      <c r="AD1185" s="352"/>
      <c r="AH1185">
        <f>IF(OR(COUNTBLANK($D1185)=1,CNGE_2025_M1_Secc12_Sub1!$S91&lt;&gt;1),0,IF(COUNTA(Y1185)=1,0,1))</f>
        <v>0</v>
      </c>
      <c r="AI1185" s="2">
        <f t="shared" si="142"/>
        <v>0</v>
      </c>
      <c r="AJ1185" s="3" t="str">
        <f>IF(AI1185=0,"",
IF(SUM($AI$1124:AI1185)=1,AK1185,
IF($AI$1244&gt;SUM($AI$1124:AI1185),_xlfn.CONCAT(", ",AK1185),
IF($AI$1244=SUM($AI$1124:AI1185),_xlfn.CONCAT(" y ",AK1185)))))</f>
        <v/>
      </c>
      <c r="AK1185" s="214">
        <v>62</v>
      </c>
      <c r="AL1185">
        <f>IF(OR(COUNTBLANK($D1185)=1,CNGE_2025_M1_Secc12_Sub1!$S91&lt;&gt;1),IF(COUNTA(Y1185)=0,0,1),0)</f>
        <v>0</v>
      </c>
      <c r="AM1185" s="9">
        <f>IF(CNGE_2025_M1_Secc12_Sub1!$S91&gt;1,1,0)</f>
        <v>0</v>
      </c>
      <c r="AN1185" s="5"/>
      <c r="AO1185" s="250"/>
    </row>
    <row r="1186" spans="1:41" ht="15" customHeight="1">
      <c r="A1186" s="195"/>
      <c r="B1186" s="14"/>
      <c r="C1186" s="249" t="s">
        <v>5109</v>
      </c>
      <c r="D1186" s="469" t="str">
        <f>IF(CNGE_2025_M1_Secc12_Sub1!D92="","",CNGE_2025_M1_Secc12_Sub1!D92)</f>
        <v/>
      </c>
      <c r="E1186" s="326"/>
      <c r="F1186" s="326"/>
      <c r="G1186" s="326"/>
      <c r="H1186" s="326"/>
      <c r="I1186" s="326"/>
      <c r="J1186" s="326"/>
      <c r="K1186" s="326"/>
      <c r="L1186" s="326"/>
      <c r="M1186" s="326"/>
      <c r="N1186" s="326"/>
      <c r="O1186" s="326"/>
      <c r="P1186" s="326"/>
      <c r="Q1186" s="326"/>
      <c r="R1186" s="326"/>
      <c r="S1186" s="326"/>
      <c r="T1186" s="326"/>
      <c r="U1186" s="326"/>
      <c r="V1186" s="326"/>
      <c r="W1186" s="326"/>
      <c r="X1186" s="327"/>
      <c r="Y1186" s="443"/>
      <c r="Z1186" s="351"/>
      <c r="AA1186" s="351"/>
      <c r="AB1186" s="351"/>
      <c r="AC1186" s="351"/>
      <c r="AD1186" s="352"/>
      <c r="AH1186">
        <f>IF(OR(COUNTBLANK($D1186)=1,CNGE_2025_M1_Secc12_Sub1!$S92&lt;&gt;1),0,IF(COUNTA(Y1186)=1,0,1))</f>
        <v>0</v>
      </c>
      <c r="AI1186" s="2">
        <f t="shared" si="142"/>
        <v>0</v>
      </c>
      <c r="AJ1186" s="3" t="str">
        <f>IF(AI1186=0,"",
IF(SUM($AI$1124:AI1186)=1,AK1186,
IF($AI$1244&gt;SUM($AI$1124:AI1186),_xlfn.CONCAT(", ",AK1186),
IF($AI$1244=SUM($AI$1124:AI1186),_xlfn.CONCAT(" y ",AK1186)))))</f>
        <v/>
      </c>
      <c r="AK1186" s="214">
        <v>63</v>
      </c>
      <c r="AL1186">
        <f>IF(OR(COUNTBLANK($D1186)=1,CNGE_2025_M1_Secc12_Sub1!$S92&lt;&gt;1),IF(COUNTA(Y1186)=0,0,1),0)</f>
        <v>0</v>
      </c>
      <c r="AM1186" s="9">
        <f>IF(CNGE_2025_M1_Secc12_Sub1!$S92&gt;1,1,0)</f>
        <v>0</v>
      </c>
      <c r="AN1186" s="5"/>
      <c r="AO1186" s="250"/>
    </row>
    <row r="1187" spans="1:41" ht="15" customHeight="1">
      <c r="A1187" s="195"/>
      <c r="B1187" s="14"/>
      <c r="C1187" s="249" t="s">
        <v>5110</v>
      </c>
      <c r="D1187" s="469" t="str">
        <f>IF(CNGE_2025_M1_Secc12_Sub1!D93="","",CNGE_2025_M1_Secc12_Sub1!D93)</f>
        <v/>
      </c>
      <c r="E1187" s="326"/>
      <c r="F1187" s="326"/>
      <c r="G1187" s="326"/>
      <c r="H1187" s="326"/>
      <c r="I1187" s="326"/>
      <c r="J1187" s="326"/>
      <c r="K1187" s="326"/>
      <c r="L1187" s="326"/>
      <c r="M1187" s="326"/>
      <c r="N1187" s="326"/>
      <c r="O1187" s="326"/>
      <c r="P1187" s="326"/>
      <c r="Q1187" s="326"/>
      <c r="R1187" s="326"/>
      <c r="S1187" s="326"/>
      <c r="T1187" s="326"/>
      <c r="U1187" s="326"/>
      <c r="V1187" s="326"/>
      <c r="W1187" s="326"/>
      <c r="X1187" s="327"/>
      <c r="Y1187" s="443"/>
      <c r="Z1187" s="351"/>
      <c r="AA1187" s="351"/>
      <c r="AB1187" s="351"/>
      <c r="AC1187" s="351"/>
      <c r="AD1187" s="352"/>
      <c r="AH1187">
        <f>IF(OR(COUNTBLANK($D1187)=1,CNGE_2025_M1_Secc12_Sub1!$S93&lt;&gt;1),0,IF(COUNTA(Y1187)=1,0,1))</f>
        <v>0</v>
      </c>
      <c r="AI1187" s="2">
        <f t="shared" si="142"/>
        <v>0</v>
      </c>
      <c r="AJ1187" s="3" t="str">
        <f>IF(AI1187=0,"",
IF(SUM($AI$1124:AI1187)=1,AK1187,
IF($AI$1244&gt;SUM($AI$1124:AI1187),_xlfn.CONCAT(", ",AK1187),
IF($AI$1244=SUM($AI$1124:AI1187),_xlfn.CONCAT(" y ",AK1187)))))</f>
        <v/>
      </c>
      <c r="AK1187" s="214">
        <v>64</v>
      </c>
      <c r="AL1187">
        <f>IF(OR(COUNTBLANK($D1187)=1,CNGE_2025_M1_Secc12_Sub1!$S93&lt;&gt;1),IF(COUNTA(Y1187)=0,0,1),0)</f>
        <v>0</v>
      </c>
      <c r="AM1187" s="9">
        <f>IF(CNGE_2025_M1_Secc12_Sub1!$S93&gt;1,1,0)</f>
        <v>0</v>
      </c>
      <c r="AN1187" s="5"/>
      <c r="AO1187" s="250"/>
    </row>
    <row r="1188" spans="1:41" ht="15" customHeight="1">
      <c r="A1188" s="195"/>
      <c r="B1188" s="14"/>
      <c r="C1188" s="249" t="s">
        <v>5111</v>
      </c>
      <c r="D1188" s="469" t="str">
        <f>IF(CNGE_2025_M1_Secc12_Sub1!D94="","",CNGE_2025_M1_Secc12_Sub1!D94)</f>
        <v/>
      </c>
      <c r="E1188" s="326"/>
      <c r="F1188" s="326"/>
      <c r="G1188" s="326"/>
      <c r="H1188" s="326"/>
      <c r="I1188" s="326"/>
      <c r="J1188" s="326"/>
      <c r="K1188" s="326"/>
      <c r="L1188" s="326"/>
      <c r="M1188" s="326"/>
      <c r="N1188" s="326"/>
      <c r="O1188" s="326"/>
      <c r="P1188" s="326"/>
      <c r="Q1188" s="326"/>
      <c r="R1188" s="326"/>
      <c r="S1188" s="326"/>
      <c r="T1188" s="326"/>
      <c r="U1188" s="326"/>
      <c r="V1188" s="326"/>
      <c r="W1188" s="326"/>
      <c r="X1188" s="327"/>
      <c r="Y1188" s="443"/>
      <c r="Z1188" s="351"/>
      <c r="AA1188" s="351"/>
      <c r="AB1188" s="351"/>
      <c r="AC1188" s="351"/>
      <c r="AD1188" s="352"/>
      <c r="AH1188">
        <f>IF(OR(COUNTBLANK($D1188)=1,CNGE_2025_M1_Secc12_Sub1!$S94&lt;&gt;1),0,IF(COUNTA(Y1188)=1,0,1))</f>
        <v>0</v>
      </c>
      <c r="AI1188" s="2">
        <f t="shared" si="142"/>
        <v>0</v>
      </c>
      <c r="AJ1188" s="3" t="str">
        <f>IF(AI1188=0,"",
IF(SUM($AI$1124:AI1188)=1,AK1188,
IF($AI$1244&gt;SUM($AI$1124:AI1188),_xlfn.CONCAT(", ",AK1188),
IF($AI$1244=SUM($AI$1124:AI1188),_xlfn.CONCAT(" y ",AK1188)))))</f>
        <v/>
      </c>
      <c r="AK1188" s="214">
        <v>65</v>
      </c>
      <c r="AL1188">
        <f>IF(OR(COUNTBLANK($D1188)=1,CNGE_2025_M1_Secc12_Sub1!$S94&lt;&gt;1),IF(COUNTA(Y1188)=0,0,1),0)</f>
        <v>0</v>
      </c>
      <c r="AM1188" s="9">
        <f>IF(CNGE_2025_M1_Secc12_Sub1!$S94&gt;1,1,0)</f>
        <v>0</v>
      </c>
      <c r="AN1188" s="5"/>
      <c r="AO1188" s="250"/>
    </row>
    <row r="1189" spans="1:41" ht="15" customHeight="1">
      <c r="A1189" s="195"/>
      <c r="B1189" s="14"/>
      <c r="C1189" s="249" t="s">
        <v>5112</v>
      </c>
      <c r="D1189" s="469" t="str">
        <f>IF(CNGE_2025_M1_Secc12_Sub1!D95="","",CNGE_2025_M1_Secc12_Sub1!D95)</f>
        <v/>
      </c>
      <c r="E1189" s="326"/>
      <c r="F1189" s="326"/>
      <c r="G1189" s="326"/>
      <c r="H1189" s="326"/>
      <c r="I1189" s="326"/>
      <c r="J1189" s="326"/>
      <c r="K1189" s="326"/>
      <c r="L1189" s="326"/>
      <c r="M1189" s="326"/>
      <c r="N1189" s="326"/>
      <c r="O1189" s="326"/>
      <c r="P1189" s="326"/>
      <c r="Q1189" s="326"/>
      <c r="R1189" s="326"/>
      <c r="S1189" s="326"/>
      <c r="T1189" s="326"/>
      <c r="U1189" s="326"/>
      <c r="V1189" s="326"/>
      <c r="W1189" s="326"/>
      <c r="X1189" s="327"/>
      <c r="Y1189" s="443"/>
      <c r="Z1189" s="351"/>
      <c r="AA1189" s="351"/>
      <c r="AB1189" s="351"/>
      <c r="AC1189" s="351"/>
      <c r="AD1189" s="352"/>
      <c r="AH1189">
        <f>IF(OR(COUNTBLANK($D1189)=1,CNGE_2025_M1_Secc12_Sub1!$S95&lt;&gt;1),0,IF(COUNTA(Y1189)=1,0,1))</f>
        <v>0</v>
      </c>
      <c r="AI1189" s="2">
        <f t="shared" ref="AI1189:AI1242" si="143">IF(AH1189=0,0,1)</f>
        <v>0</v>
      </c>
      <c r="AJ1189" s="3" t="str">
        <f>IF(AI1189=0,"",
IF(SUM($AI$1124:AI1189)=1,AK1189,
IF($AI$1244&gt;SUM($AI$1124:AI1189),_xlfn.CONCAT(", ",AK1189),
IF($AI$1244=SUM($AI$1124:AI1189),_xlfn.CONCAT(" y ",AK1189)))))</f>
        <v/>
      </c>
      <c r="AK1189" s="214">
        <v>66</v>
      </c>
      <c r="AL1189">
        <f>IF(OR(COUNTBLANK($D1189)=1,CNGE_2025_M1_Secc12_Sub1!$S95&lt;&gt;1),IF(COUNTA(Y1189)=0,0,1),0)</f>
        <v>0</v>
      </c>
      <c r="AM1189" s="9">
        <f>IF(CNGE_2025_M1_Secc12_Sub1!$S95&gt;1,1,0)</f>
        <v>0</v>
      </c>
      <c r="AN1189" s="5"/>
      <c r="AO1189" s="250"/>
    </row>
    <row r="1190" spans="1:41" ht="15" customHeight="1">
      <c r="A1190" s="195"/>
      <c r="B1190" s="14"/>
      <c r="C1190" s="249" t="s">
        <v>5113</v>
      </c>
      <c r="D1190" s="469" t="str">
        <f>IF(CNGE_2025_M1_Secc12_Sub1!D96="","",CNGE_2025_M1_Secc12_Sub1!D96)</f>
        <v/>
      </c>
      <c r="E1190" s="326"/>
      <c r="F1190" s="326"/>
      <c r="G1190" s="326"/>
      <c r="H1190" s="326"/>
      <c r="I1190" s="326"/>
      <c r="J1190" s="326"/>
      <c r="K1190" s="326"/>
      <c r="L1190" s="326"/>
      <c r="M1190" s="326"/>
      <c r="N1190" s="326"/>
      <c r="O1190" s="326"/>
      <c r="P1190" s="326"/>
      <c r="Q1190" s="326"/>
      <c r="R1190" s="326"/>
      <c r="S1190" s="326"/>
      <c r="T1190" s="326"/>
      <c r="U1190" s="326"/>
      <c r="V1190" s="326"/>
      <c r="W1190" s="326"/>
      <c r="X1190" s="327"/>
      <c r="Y1190" s="443"/>
      <c r="Z1190" s="351"/>
      <c r="AA1190" s="351"/>
      <c r="AB1190" s="351"/>
      <c r="AC1190" s="351"/>
      <c r="AD1190" s="352"/>
      <c r="AH1190">
        <f>IF(OR(COUNTBLANK($D1190)=1,CNGE_2025_M1_Secc12_Sub1!$S96&lt;&gt;1),0,IF(COUNTA(Y1190)=1,0,1))</f>
        <v>0</v>
      </c>
      <c r="AI1190" s="2">
        <f t="shared" si="143"/>
        <v>0</v>
      </c>
      <c r="AJ1190" s="3" t="str">
        <f>IF(AI1190=0,"",
IF(SUM($AI$1124:AI1190)=1,AK1190,
IF($AI$1244&gt;SUM($AI$1124:AI1190),_xlfn.CONCAT(", ",AK1190),
IF($AI$1244=SUM($AI$1124:AI1190),_xlfn.CONCAT(" y ",AK1190)))))</f>
        <v/>
      </c>
      <c r="AK1190" s="214">
        <v>67</v>
      </c>
      <c r="AL1190">
        <f>IF(OR(COUNTBLANK($D1190)=1,CNGE_2025_M1_Secc12_Sub1!$S96&lt;&gt;1),IF(COUNTA(Y1190)=0,0,1),0)</f>
        <v>0</v>
      </c>
      <c r="AM1190" s="9">
        <f>IF(CNGE_2025_M1_Secc12_Sub1!$S96&gt;1,1,0)</f>
        <v>0</v>
      </c>
      <c r="AN1190" s="5"/>
      <c r="AO1190" s="250"/>
    </row>
    <row r="1191" spans="1:41" ht="15" customHeight="1">
      <c r="A1191" s="195"/>
      <c r="B1191" s="14"/>
      <c r="C1191" s="249" t="s">
        <v>5114</v>
      </c>
      <c r="D1191" s="469" t="str">
        <f>IF(CNGE_2025_M1_Secc12_Sub1!D97="","",CNGE_2025_M1_Secc12_Sub1!D97)</f>
        <v/>
      </c>
      <c r="E1191" s="326"/>
      <c r="F1191" s="326"/>
      <c r="G1191" s="326"/>
      <c r="H1191" s="326"/>
      <c r="I1191" s="326"/>
      <c r="J1191" s="326"/>
      <c r="K1191" s="326"/>
      <c r="L1191" s="326"/>
      <c r="M1191" s="326"/>
      <c r="N1191" s="326"/>
      <c r="O1191" s="326"/>
      <c r="P1191" s="326"/>
      <c r="Q1191" s="326"/>
      <c r="R1191" s="326"/>
      <c r="S1191" s="326"/>
      <c r="T1191" s="326"/>
      <c r="U1191" s="326"/>
      <c r="V1191" s="326"/>
      <c r="W1191" s="326"/>
      <c r="X1191" s="327"/>
      <c r="Y1191" s="443"/>
      <c r="Z1191" s="351"/>
      <c r="AA1191" s="351"/>
      <c r="AB1191" s="351"/>
      <c r="AC1191" s="351"/>
      <c r="AD1191" s="352"/>
      <c r="AH1191">
        <f>IF(OR(COUNTBLANK($D1191)=1,CNGE_2025_M1_Secc12_Sub1!$S97&lt;&gt;1),0,IF(COUNTA(Y1191)=1,0,1))</f>
        <v>0</v>
      </c>
      <c r="AI1191" s="2">
        <f t="shared" si="143"/>
        <v>0</v>
      </c>
      <c r="AJ1191" s="3" t="str">
        <f>IF(AI1191=0,"",
IF(SUM($AI$1124:AI1191)=1,AK1191,
IF($AI$1244&gt;SUM($AI$1124:AI1191),_xlfn.CONCAT(", ",AK1191),
IF($AI$1244=SUM($AI$1124:AI1191),_xlfn.CONCAT(" y ",AK1191)))))</f>
        <v/>
      </c>
      <c r="AK1191" s="214">
        <v>68</v>
      </c>
      <c r="AL1191">
        <f>IF(OR(COUNTBLANK($D1191)=1,CNGE_2025_M1_Secc12_Sub1!$S97&lt;&gt;1),IF(COUNTA(Y1191)=0,0,1),0)</f>
        <v>0</v>
      </c>
      <c r="AM1191" s="9">
        <f>IF(CNGE_2025_M1_Secc12_Sub1!$S97&gt;1,1,0)</f>
        <v>0</v>
      </c>
      <c r="AN1191" s="5"/>
      <c r="AO1191" s="250"/>
    </row>
    <row r="1192" spans="1:41" ht="15" customHeight="1">
      <c r="A1192" s="195"/>
      <c r="B1192" s="14"/>
      <c r="C1192" s="249" t="s">
        <v>5115</v>
      </c>
      <c r="D1192" s="469" t="str">
        <f>IF(CNGE_2025_M1_Secc12_Sub1!D98="","",CNGE_2025_M1_Secc12_Sub1!D98)</f>
        <v/>
      </c>
      <c r="E1192" s="326"/>
      <c r="F1192" s="326"/>
      <c r="G1192" s="326"/>
      <c r="H1192" s="326"/>
      <c r="I1192" s="326"/>
      <c r="J1192" s="326"/>
      <c r="K1192" s="326"/>
      <c r="L1192" s="326"/>
      <c r="M1192" s="326"/>
      <c r="N1192" s="326"/>
      <c r="O1192" s="326"/>
      <c r="P1192" s="326"/>
      <c r="Q1192" s="326"/>
      <c r="R1192" s="326"/>
      <c r="S1192" s="326"/>
      <c r="T1192" s="326"/>
      <c r="U1192" s="326"/>
      <c r="V1192" s="326"/>
      <c r="W1192" s="326"/>
      <c r="X1192" s="327"/>
      <c r="Y1192" s="443"/>
      <c r="Z1192" s="351"/>
      <c r="AA1192" s="351"/>
      <c r="AB1192" s="351"/>
      <c r="AC1192" s="351"/>
      <c r="AD1192" s="352"/>
      <c r="AH1192">
        <f>IF(OR(COUNTBLANK($D1192)=1,CNGE_2025_M1_Secc12_Sub1!$S98&lt;&gt;1),0,IF(COUNTA(Y1192)=1,0,1))</f>
        <v>0</v>
      </c>
      <c r="AI1192" s="2">
        <f t="shared" si="143"/>
        <v>0</v>
      </c>
      <c r="AJ1192" s="3" t="str">
        <f>IF(AI1192=0,"",
IF(SUM($AI$1124:AI1192)=1,AK1192,
IF($AI$1244&gt;SUM($AI$1124:AI1192),_xlfn.CONCAT(", ",AK1192),
IF($AI$1244=SUM($AI$1124:AI1192),_xlfn.CONCAT(" y ",AK1192)))))</f>
        <v/>
      </c>
      <c r="AK1192" s="214">
        <v>69</v>
      </c>
      <c r="AL1192">
        <f>IF(OR(COUNTBLANK($D1192)=1,CNGE_2025_M1_Secc12_Sub1!$S98&lt;&gt;1),IF(COUNTA(Y1192)=0,0,1),0)</f>
        <v>0</v>
      </c>
      <c r="AM1192" s="9">
        <f>IF(CNGE_2025_M1_Secc12_Sub1!$S98&gt;1,1,0)</f>
        <v>0</v>
      </c>
      <c r="AN1192" s="5"/>
      <c r="AO1192" s="250"/>
    </row>
    <row r="1193" spans="1:41" ht="15" customHeight="1">
      <c r="A1193" s="195"/>
      <c r="B1193" s="14"/>
      <c r="C1193" s="249" t="s">
        <v>5116</v>
      </c>
      <c r="D1193" s="469" t="str">
        <f>IF(CNGE_2025_M1_Secc12_Sub1!D99="","",CNGE_2025_M1_Secc12_Sub1!D99)</f>
        <v/>
      </c>
      <c r="E1193" s="326"/>
      <c r="F1193" s="326"/>
      <c r="G1193" s="326"/>
      <c r="H1193" s="326"/>
      <c r="I1193" s="326"/>
      <c r="J1193" s="326"/>
      <c r="K1193" s="326"/>
      <c r="L1193" s="326"/>
      <c r="M1193" s="326"/>
      <c r="N1193" s="326"/>
      <c r="O1193" s="326"/>
      <c r="P1193" s="326"/>
      <c r="Q1193" s="326"/>
      <c r="R1193" s="326"/>
      <c r="S1193" s="326"/>
      <c r="T1193" s="326"/>
      <c r="U1193" s="326"/>
      <c r="V1193" s="326"/>
      <c r="W1193" s="326"/>
      <c r="X1193" s="327"/>
      <c r="Y1193" s="443"/>
      <c r="Z1193" s="351"/>
      <c r="AA1193" s="351"/>
      <c r="AB1193" s="351"/>
      <c r="AC1193" s="351"/>
      <c r="AD1193" s="352"/>
      <c r="AH1193">
        <f>IF(OR(COUNTBLANK($D1193)=1,CNGE_2025_M1_Secc12_Sub1!$S99&lt;&gt;1),0,IF(COUNTA(Y1193)=1,0,1))</f>
        <v>0</v>
      </c>
      <c r="AI1193" s="2">
        <f t="shared" si="143"/>
        <v>0</v>
      </c>
      <c r="AJ1193" s="3" t="str">
        <f>IF(AI1193=0,"",
IF(SUM($AI$1124:AI1193)=1,AK1193,
IF($AI$1244&gt;SUM($AI$1124:AI1193),_xlfn.CONCAT(", ",AK1193),
IF($AI$1244=SUM($AI$1124:AI1193),_xlfn.CONCAT(" y ",AK1193)))))</f>
        <v/>
      </c>
      <c r="AK1193" s="214">
        <v>70</v>
      </c>
      <c r="AL1193">
        <f>IF(OR(COUNTBLANK($D1193)=1,CNGE_2025_M1_Secc12_Sub1!$S99&lt;&gt;1),IF(COUNTA(Y1193)=0,0,1),0)</f>
        <v>0</v>
      </c>
      <c r="AM1193" s="9">
        <f>IF(CNGE_2025_M1_Secc12_Sub1!$S99&gt;1,1,0)</f>
        <v>0</v>
      </c>
      <c r="AN1193" s="5"/>
      <c r="AO1193" s="250"/>
    </row>
    <row r="1194" spans="1:41" ht="15" customHeight="1">
      <c r="A1194" s="195"/>
      <c r="B1194" s="14"/>
      <c r="C1194" s="249" t="s">
        <v>5117</v>
      </c>
      <c r="D1194" s="469" t="str">
        <f>IF(CNGE_2025_M1_Secc12_Sub1!D100="","",CNGE_2025_M1_Secc12_Sub1!D100)</f>
        <v/>
      </c>
      <c r="E1194" s="326"/>
      <c r="F1194" s="326"/>
      <c r="G1194" s="326"/>
      <c r="H1194" s="326"/>
      <c r="I1194" s="326"/>
      <c r="J1194" s="326"/>
      <c r="K1194" s="326"/>
      <c r="L1194" s="326"/>
      <c r="M1194" s="326"/>
      <c r="N1194" s="326"/>
      <c r="O1194" s="326"/>
      <c r="P1194" s="326"/>
      <c r="Q1194" s="326"/>
      <c r="R1194" s="326"/>
      <c r="S1194" s="326"/>
      <c r="T1194" s="326"/>
      <c r="U1194" s="326"/>
      <c r="V1194" s="326"/>
      <c r="W1194" s="326"/>
      <c r="X1194" s="327"/>
      <c r="Y1194" s="443"/>
      <c r="Z1194" s="351"/>
      <c r="AA1194" s="351"/>
      <c r="AB1194" s="351"/>
      <c r="AC1194" s="351"/>
      <c r="AD1194" s="352"/>
      <c r="AH1194">
        <f>IF(OR(COUNTBLANK($D1194)=1,CNGE_2025_M1_Secc12_Sub1!$S100&lt;&gt;1),0,IF(COUNTA(Y1194)=1,0,1))</f>
        <v>0</v>
      </c>
      <c r="AI1194" s="2">
        <f t="shared" si="143"/>
        <v>0</v>
      </c>
      <c r="AJ1194" s="3" t="str">
        <f>IF(AI1194=0,"",
IF(SUM($AI$1124:AI1194)=1,AK1194,
IF($AI$1244&gt;SUM($AI$1124:AI1194),_xlfn.CONCAT(", ",AK1194),
IF($AI$1244=SUM($AI$1124:AI1194),_xlfn.CONCAT(" y ",AK1194)))))</f>
        <v/>
      </c>
      <c r="AK1194" s="214">
        <v>71</v>
      </c>
      <c r="AL1194">
        <f>IF(OR(COUNTBLANK($D1194)=1,CNGE_2025_M1_Secc12_Sub1!$S100&lt;&gt;1),IF(COUNTA(Y1194)=0,0,1),0)</f>
        <v>0</v>
      </c>
      <c r="AM1194" s="9">
        <f>IF(CNGE_2025_M1_Secc12_Sub1!$S100&gt;1,1,0)</f>
        <v>0</v>
      </c>
      <c r="AN1194" s="5"/>
      <c r="AO1194" s="250"/>
    </row>
    <row r="1195" spans="1:41" ht="15" customHeight="1">
      <c r="A1195" s="195"/>
      <c r="B1195" s="14"/>
      <c r="C1195" s="249" t="s">
        <v>5118</v>
      </c>
      <c r="D1195" s="469" t="str">
        <f>IF(CNGE_2025_M1_Secc12_Sub1!D101="","",CNGE_2025_M1_Secc12_Sub1!D101)</f>
        <v/>
      </c>
      <c r="E1195" s="326"/>
      <c r="F1195" s="326"/>
      <c r="G1195" s="326"/>
      <c r="H1195" s="326"/>
      <c r="I1195" s="326"/>
      <c r="J1195" s="326"/>
      <c r="K1195" s="326"/>
      <c r="L1195" s="326"/>
      <c r="M1195" s="326"/>
      <c r="N1195" s="326"/>
      <c r="O1195" s="326"/>
      <c r="P1195" s="326"/>
      <c r="Q1195" s="326"/>
      <c r="R1195" s="326"/>
      <c r="S1195" s="326"/>
      <c r="T1195" s="326"/>
      <c r="U1195" s="326"/>
      <c r="V1195" s="326"/>
      <c r="W1195" s="326"/>
      <c r="X1195" s="327"/>
      <c r="Y1195" s="443"/>
      <c r="Z1195" s="351"/>
      <c r="AA1195" s="351"/>
      <c r="AB1195" s="351"/>
      <c r="AC1195" s="351"/>
      <c r="AD1195" s="352"/>
      <c r="AH1195">
        <f>IF(OR(COUNTBLANK($D1195)=1,CNGE_2025_M1_Secc12_Sub1!$S101&lt;&gt;1),0,IF(COUNTA(Y1195)=1,0,1))</f>
        <v>0</v>
      </c>
      <c r="AI1195" s="2">
        <f t="shared" si="143"/>
        <v>0</v>
      </c>
      <c r="AJ1195" s="3" t="str">
        <f>IF(AI1195=0,"",
IF(SUM($AI$1124:AI1195)=1,AK1195,
IF($AI$1244&gt;SUM($AI$1124:AI1195),_xlfn.CONCAT(", ",AK1195),
IF($AI$1244=SUM($AI$1124:AI1195),_xlfn.CONCAT(" y ",AK1195)))))</f>
        <v/>
      </c>
      <c r="AK1195" s="214">
        <v>72</v>
      </c>
      <c r="AL1195">
        <f>IF(OR(COUNTBLANK($D1195)=1,CNGE_2025_M1_Secc12_Sub1!$S101&lt;&gt;1),IF(COUNTA(Y1195)=0,0,1),0)</f>
        <v>0</v>
      </c>
      <c r="AM1195" s="9">
        <f>IF(CNGE_2025_M1_Secc12_Sub1!$S101&gt;1,1,0)</f>
        <v>0</v>
      </c>
      <c r="AN1195" s="5"/>
      <c r="AO1195" s="250"/>
    </row>
    <row r="1196" spans="1:41" ht="15" customHeight="1">
      <c r="A1196" s="195"/>
      <c r="B1196" s="14"/>
      <c r="C1196" s="249" t="s">
        <v>5119</v>
      </c>
      <c r="D1196" s="469" t="str">
        <f>IF(CNGE_2025_M1_Secc12_Sub1!D102="","",CNGE_2025_M1_Secc12_Sub1!D102)</f>
        <v/>
      </c>
      <c r="E1196" s="326"/>
      <c r="F1196" s="326"/>
      <c r="G1196" s="326"/>
      <c r="H1196" s="326"/>
      <c r="I1196" s="326"/>
      <c r="J1196" s="326"/>
      <c r="K1196" s="326"/>
      <c r="L1196" s="326"/>
      <c r="M1196" s="326"/>
      <c r="N1196" s="326"/>
      <c r="O1196" s="326"/>
      <c r="P1196" s="326"/>
      <c r="Q1196" s="326"/>
      <c r="R1196" s="326"/>
      <c r="S1196" s="326"/>
      <c r="T1196" s="326"/>
      <c r="U1196" s="326"/>
      <c r="V1196" s="326"/>
      <c r="W1196" s="326"/>
      <c r="X1196" s="327"/>
      <c r="Y1196" s="443"/>
      <c r="Z1196" s="351"/>
      <c r="AA1196" s="351"/>
      <c r="AB1196" s="351"/>
      <c r="AC1196" s="351"/>
      <c r="AD1196" s="352"/>
      <c r="AH1196">
        <f>IF(OR(COUNTBLANK($D1196)=1,CNGE_2025_M1_Secc12_Sub1!$S102&lt;&gt;1),0,IF(COUNTA(Y1196)=1,0,1))</f>
        <v>0</v>
      </c>
      <c r="AI1196" s="2">
        <f t="shared" si="143"/>
        <v>0</v>
      </c>
      <c r="AJ1196" s="3" t="str">
        <f>IF(AI1196=0,"",
IF(SUM($AI$1124:AI1196)=1,AK1196,
IF($AI$1244&gt;SUM($AI$1124:AI1196),_xlfn.CONCAT(", ",AK1196),
IF($AI$1244=SUM($AI$1124:AI1196),_xlfn.CONCAT(" y ",AK1196)))))</f>
        <v/>
      </c>
      <c r="AK1196" s="214">
        <v>73</v>
      </c>
      <c r="AL1196">
        <f>IF(OR(COUNTBLANK($D1196)=1,CNGE_2025_M1_Secc12_Sub1!$S102&lt;&gt;1),IF(COUNTA(Y1196)=0,0,1),0)</f>
        <v>0</v>
      </c>
      <c r="AM1196" s="9">
        <f>IF(CNGE_2025_M1_Secc12_Sub1!$S102&gt;1,1,0)</f>
        <v>0</v>
      </c>
      <c r="AN1196" s="5"/>
      <c r="AO1196" s="250"/>
    </row>
    <row r="1197" spans="1:41" ht="15" customHeight="1">
      <c r="A1197" s="195"/>
      <c r="B1197" s="14"/>
      <c r="C1197" s="249" t="s">
        <v>5120</v>
      </c>
      <c r="D1197" s="469" t="str">
        <f>IF(CNGE_2025_M1_Secc12_Sub1!D103="","",CNGE_2025_M1_Secc12_Sub1!D103)</f>
        <v/>
      </c>
      <c r="E1197" s="326"/>
      <c r="F1197" s="326"/>
      <c r="G1197" s="326"/>
      <c r="H1197" s="326"/>
      <c r="I1197" s="326"/>
      <c r="J1197" s="326"/>
      <c r="K1197" s="326"/>
      <c r="L1197" s="326"/>
      <c r="M1197" s="326"/>
      <c r="N1197" s="326"/>
      <c r="O1197" s="326"/>
      <c r="P1197" s="326"/>
      <c r="Q1197" s="326"/>
      <c r="R1197" s="326"/>
      <c r="S1197" s="326"/>
      <c r="T1197" s="326"/>
      <c r="U1197" s="326"/>
      <c r="V1197" s="326"/>
      <c r="W1197" s="326"/>
      <c r="X1197" s="327"/>
      <c r="Y1197" s="443"/>
      <c r="Z1197" s="351"/>
      <c r="AA1197" s="351"/>
      <c r="AB1197" s="351"/>
      <c r="AC1197" s="351"/>
      <c r="AD1197" s="352"/>
      <c r="AH1197">
        <f>IF(OR(COUNTBLANK($D1197)=1,CNGE_2025_M1_Secc12_Sub1!$S103&lt;&gt;1),0,IF(COUNTA(Y1197)=1,0,1))</f>
        <v>0</v>
      </c>
      <c r="AI1197" s="2">
        <f t="shared" si="143"/>
        <v>0</v>
      </c>
      <c r="AJ1197" s="3" t="str">
        <f>IF(AI1197=0,"",
IF(SUM($AI$1124:AI1197)=1,AK1197,
IF($AI$1244&gt;SUM($AI$1124:AI1197),_xlfn.CONCAT(", ",AK1197),
IF($AI$1244=SUM($AI$1124:AI1197),_xlfn.CONCAT(" y ",AK1197)))))</f>
        <v/>
      </c>
      <c r="AK1197" s="214">
        <v>74</v>
      </c>
      <c r="AL1197">
        <f>IF(OR(COUNTBLANK($D1197)=1,CNGE_2025_M1_Secc12_Sub1!$S103&lt;&gt;1),IF(COUNTA(Y1197)=0,0,1),0)</f>
        <v>0</v>
      </c>
      <c r="AM1197" s="9">
        <f>IF(CNGE_2025_M1_Secc12_Sub1!$S103&gt;1,1,0)</f>
        <v>0</v>
      </c>
      <c r="AN1197" s="5"/>
      <c r="AO1197" s="250"/>
    </row>
    <row r="1198" spans="1:41" ht="15" customHeight="1">
      <c r="A1198" s="195"/>
      <c r="B1198" s="14"/>
      <c r="C1198" s="249" t="s">
        <v>5121</v>
      </c>
      <c r="D1198" s="469" t="str">
        <f>IF(CNGE_2025_M1_Secc12_Sub1!D104="","",CNGE_2025_M1_Secc12_Sub1!D104)</f>
        <v/>
      </c>
      <c r="E1198" s="326"/>
      <c r="F1198" s="326"/>
      <c r="G1198" s="326"/>
      <c r="H1198" s="326"/>
      <c r="I1198" s="326"/>
      <c r="J1198" s="326"/>
      <c r="K1198" s="326"/>
      <c r="L1198" s="326"/>
      <c r="M1198" s="326"/>
      <c r="N1198" s="326"/>
      <c r="O1198" s="326"/>
      <c r="P1198" s="326"/>
      <c r="Q1198" s="326"/>
      <c r="R1198" s="326"/>
      <c r="S1198" s="326"/>
      <c r="T1198" s="326"/>
      <c r="U1198" s="326"/>
      <c r="V1198" s="326"/>
      <c r="W1198" s="326"/>
      <c r="X1198" s="327"/>
      <c r="Y1198" s="443"/>
      <c r="Z1198" s="351"/>
      <c r="AA1198" s="351"/>
      <c r="AB1198" s="351"/>
      <c r="AC1198" s="351"/>
      <c r="AD1198" s="352"/>
      <c r="AH1198">
        <f>IF(OR(COUNTBLANK($D1198)=1,CNGE_2025_M1_Secc12_Sub1!$S104&lt;&gt;1),0,IF(COUNTA(Y1198)=1,0,1))</f>
        <v>0</v>
      </c>
      <c r="AI1198" s="2">
        <f t="shared" si="143"/>
        <v>0</v>
      </c>
      <c r="AJ1198" s="3" t="str">
        <f>IF(AI1198=0,"",
IF(SUM($AI$1124:AI1198)=1,AK1198,
IF($AI$1244&gt;SUM($AI$1124:AI1198),_xlfn.CONCAT(", ",AK1198),
IF($AI$1244=SUM($AI$1124:AI1198),_xlfn.CONCAT(" y ",AK1198)))))</f>
        <v/>
      </c>
      <c r="AK1198" s="214">
        <v>75</v>
      </c>
      <c r="AL1198">
        <f>IF(OR(COUNTBLANK($D1198)=1,CNGE_2025_M1_Secc12_Sub1!$S104&lt;&gt;1),IF(COUNTA(Y1198)=0,0,1),0)</f>
        <v>0</v>
      </c>
      <c r="AM1198" s="9">
        <f>IF(CNGE_2025_M1_Secc12_Sub1!$S104&gt;1,1,0)</f>
        <v>0</v>
      </c>
      <c r="AN1198" s="5"/>
      <c r="AO1198" s="250"/>
    </row>
    <row r="1199" spans="1:41" ht="15" customHeight="1">
      <c r="A1199" s="195"/>
      <c r="B1199" s="14"/>
      <c r="C1199" s="249" t="s">
        <v>5122</v>
      </c>
      <c r="D1199" s="469" t="str">
        <f>IF(CNGE_2025_M1_Secc12_Sub1!D105="","",CNGE_2025_M1_Secc12_Sub1!D105)</f>
        <v/>
      </c>
      <c r="E1199" s="326"/>
      <c r="F1199" s="326"/>
      <c r="G1199" s="326"/>
      <c r="H1199" s="326"/>
      <c r="I1199" s="326"/>
      <c r="J1199" s="326"/>
      <c r="K1199" s="326"/>
      <c r="L1199" s="326"/>
      <c r="M1199" s="326"/>
      <c r="N1199" s="326"/>
      <c r="O1199" s="326"/>
      <c r="P1199" s="326"/>
      <c r="Q1199" s="326"/>
      <c r="R1199" s="326"/>
      <c r="S1199" s="326"/>
      <c r="T1199" s="326"/>
      <c r="U1199" s="326"/>
      <c r="V1199" s="326"/>
      <c r="W1199" s="326"/>
      <c r="X1199" s="327"/>
      <c r="Y1199" s="443"/>
      <c r="Z1199" s="351"/>
      <c r="AA1199" s="351"/>
      <c r="AB1199" s="351"/>
      <c r="AC1199" s="351"/>
      <c r="AD1199" s="352"/>
      <c r="AH1199">
        <f>IF(OR(COUNTBLANK($D1199)=1,CNGE_2025_M1_Secc12_Sub1!$S105&lt;&gt;1),0,IF(COUNTA(Y1199)=1,0,1))</f>
        <v>0</v>
      </c>
      <c r="AI1199" s="2">
        <f t="shared" si="143"/>
        <v>0</v>
      </c>
      <c r="AJ1199" s="3" t="str">
        <f>IF(AI1199=0,"",
IF(SUM($AI$1124:AI1199)=1,AK1199,
IF($AI$1244&gt;SUM($AI$1124:AI1199),_xlfn.CONCAT(", ",AK1199),
IF($AI$1244=SUM($AI$1124:AI1199),_xlfn.CONCAT(" y ",AK1199)))))</f>
        <v/>
      </c>
      <c r="AK1199" s="214">
        <v>76</v>
      </c>
      <c r="AL1199">
        <f>IF(OR(COUNTBLANK($D1199)=1,CNGE_2025_M1_Secc12_Sub1!$S105&lt;&gt;1),IF(COUNTA(Y1199)=0,0,1),0)</f>
        <v>0</v>
      </c>
      <c r="AM1199" s="9">
        <f>IF(CNGE_2025_M1_Secc12_Sub1!$S105&gt;1,1,0)</f>
        <v>0</v>
      </c>
      <c r="AN1199" s="5"/>
      <c r="AO1199" s="250"/>
    </row>
    <row r="1200" spans="1:41" ht="15" customHeight="1">
      <c r="A1200" s="195"/>
      <c r="B1200" s="14"/>
      <c r="C1200" s="249" t="s">
        <v>5123</v>
      </c>
      <c r="D1200" s="469" t="str">
        <f>IF(CNGE_2025_M1_Secc12_Sub1!D106="","",CNGE_2025_M1_Secc12_Sub1!D106)</f>
        <v/>
      </c>
      <c r="E1200" s="326"/>
      <c r="F1200" s="326"/>
      <c r="G1200" s="326"/>
      <c r="H1200" s="326"/>
      <c r="I1200" s="326"/>
      <c r="J1200" s="326"/>
      <c r="K1200" s="326"/>
      <c r="L1200" s="326"/>
      <c r="M1200" s="326"/>
      <c r="N1200" s="326"/>
      <c r="O1200" s="326"/>
      <c r="P1200" s="326"/>
      <c r="Q1200" s="326"/>
      <c r="R1200" s="326"/>
      <c r="S1200" s="326"/>
      <c r="T1200" s="326"/>
      <c r="U1200" s="326"/>
      <c r="V1200" s="326"/>
      <c r="W1200" s="326"/>
      <c r="X1200" s="327"/>
      <c r="Y1200" s="443"/>
      <c r="Z1200" s="351"/>
      <c r="AA1200" s="351"/>
      <c r="AB1200" s="351"/>
      <c r="AC1200" s="351"/>
      <c r="AD1200" s="352"/>
      <c r="AH1200">
        <f>IF(OR(COUNTBLANK($D1200)=1,CNGE_2025_M1_Secc12_Sub1!$S106&lt;&gt;1),0,IF(COUNTA(Y1200)=1,0,1))</f>
        <v>0</v>
      </c>
      <c r="AI1200" s="2">
        <f t="shared" si="143"/>
        <v>0</v>
      </c>
      <c r="AJ1200" s="3" t="str">
        <f>IF(AI1200=0,"",
IF(SUM($AI$1124:AI1200)=1,AK1200,
IF($AI$1244&gt;SUM($AI$1124:AI1200),_xlfn.CONCAT(", ",AK1200),
IF($AI$1244=SUM($AI$1124:AI1200),_xlfn.CONCAT(" y ",AK1200)))))</f>
        <v/>
      </c>
      <c r="AK1200" s="214">
        <v>77</v>
      </c>
      <c r="AL1200">
        <f>IF(OR(COUNTBLANK($D1200)=1,CNGE_2025_M1_Secc12_Sub1!$S106&lt;&gt;1),IF(COUNTA(Y1200)=0,0,1),0)</f>
        <v>0</v>
      </c>
      <c r="AM1200" s="9">
        <f>IF(CNGE_2025_M1_Secc12_Sub1!$S106&gt;1,1,0)</f>
        <v>0</v>
      </c>
      <c r="AN1200" s="5"/>
      <c r="AO1200" s="250"/>
    </row>
    <row r="1201" spans="1:41" ht="15" customHeight="1">
      <c r="A1201" s="195"/>
      <c r="B1201" s="14"/>
      <c r="C1201" s="249" t="s">
        <v>5124</v>
      </c>
      <c r="D1201" s="469" t="str">
        <f>IF(CNGE_2025_M1_Secc12_Sub1!D107="","",CNGE_2025_M1_Secc12_Sub1!D107)</f>
        <v/>
      </c>
      <c r="E1201" s="326"/>
      <c r="F1201" s="326"/>
      <c r="G1201" s="326"/>
      <c r="H1201" s="326"/>
      <c r="I1201" s="326"/>
      <c r="J1201" s="326"/>
      <c r="K1201" s="326"/>
      <c r="L1201" s="326"/>
      <c r="M1201" s="326"/>
      <c r="N1201" s="326"/>
      <c r="O1201" s="326"/>
      <c r="P1201" s="326"/>
      <c r="Q1201" s="326"/>
      <c r="R1201" s="326"/>
      <c r="S1201" s="326"/>
      <c r="T1201" s="326"/>
      <c r="U1201" s="326"/>
      <c r="V1201" s="326"/>
      <c r="W1201" s="326"/>
      <c r="X1201" s="327"/>
      <c r="Y1201" s="443"/>
      <c r="Z1201" s="351"/>
      <c r="AA1201" s="351"/>
      <c r="AB1201" s="351"/>
      <c r="AC1201" s="351"/>
      <c r="AD1201" s="352"/>
      <c r="AH1201">
        <f>IF(OR(COUNTBLANK($D1201)=1,CNGE_2025_M1_Secc12_Sub1!$S107&lt;&gt;1),0,IF(COUNTA(Y1201)=1,0,1))</f>
        <v>0</v>
      </c>
      <c r="AI1201" s="2">
        <f t="shared" si="143"/>
        <v>0</v>
      </c>
      <c r="AJ1201" s="3" t="str">
        <f>IF(AI1201=0,"",
IF(SUM($AI$1124:AI1201)=1,AK1201,
IF($AI$1244&gt;SUM($AI$1124:AI1201),_xlfn.CONCAT(", ",AK1201),
IF($AI$1244=SUM($AI$1124:AI1201),_xlfn.CONCAT(" y ",AK1201)))))</f>
        <v/>
      </c>
      <c r="AK1201" s="214">
        <v>78</v>
      </c>
      <c r="AL1201">
        <f>IF(OR(COUNTBLANK($D1201)=1,CNGE_2025_M1_Secc12_Sub1!$S107&lt;&gt;1),IF(COUNTA(Y1201)=0,0,1),0)</f>
        <v>0</v>
      </c>
      <c r="AM1201" s="9">
        <f>IF(CNGE_2025_M1_Secc12_Sub1!$S107&gt;1,1,0)</f>
        <v>0</v>
      </c>
      <c r="AN1201" s="5"/>
      <c r="AO1201" s="250"/>
    </row>
    <row r="1202" spans="1:41" ht="15" customHeight="1">
      <c r="A1202" s="195"/>
      <c r="B1202" s="14"/>
      <c r="C1202" s="249" t="s">
        <v>5125</v>
      </c>
      <c r="D1202" s="469" t="str">
        <f>IF(CNGE_2025_M1_Secc12_Sub1!D108="","",CNGE_2025_M1_Secc12_Sub1!D108)</f>
        <v/>
      </c>
      <c r="E1202" s="326"/>
      <c r="F1202" s="326"/>
      <c r="G1202" s="326"/>
      <c r="H1202" s="326"/>
      <c r="I1202" s="326"/>
      <c r="J1202" s="326"/>
      <c r="K1202" s="326"/>
      <c r="L1202" s="326"/>
      <c r="M1202" s="326"/>
      <c r="N1202" s="326"/>
      <c r="O1202" s="326"/>
      <c r="P1202" s="326"/>
      <c r="Q1202" s="326"/>
      <c r="R1202" s="326"/>
      <c r="S1202" s="326"/>
      <c r="T1202" s="326"/>
      <c r="U1202" s="326"/>
      <c r="V1202" s="326"/>
      <c r="W1202" s="326"/>
      <c r="X1202" s="327"/>
      <c r="Y1202" s="443"/>
      <c r="Z1202" s="351"/>
      <c r="AA1202" s="351"/>
      <c r="AB1202" s="351"/>
      <c r="AC1202" s="351"/>
      <c r="AD1202" s="352"/>
      <c r="AH1202">
        <f>IF(OR(COUNTBLANK($D1202)=1,CNGE_2025_M1_Secc12_Sub1!$S108&lt;&gt;1),0,IF(COUNTA(Y1202)=1,0,1))</f>
        <v>0</v>
      </c>
      <c r="AI1202" s="2">
        <f t="shared" si="143"/>
        <v>0</v>
      </c>
      <c r="AJ1202" s="3" t="str">
        <f>IF(AI1202=0,"",
IF(SUM($AI$1124:AI1202)=1,AK1202,
IF($AI$1244&gt;SUM($AI$1124:AI1202),_xlfn.CONCAT(", ",AK1202),
IF($AI$1244=SUM($AI$1124:AI1202),_xlfn.CONCAT(" y ",AK1202)))))</f>
        <v/>
      </c>
      <c r="AK1202" s="214">
        <v>79</v>
      </c>
      <c r="AL1202">
        <f>IF(OR(COUNTBLANK($D1202)=1,CNGE_2025_M1_Secc12_Sub1!$S108&lt;&gt;1),IF(COUNTA(Y1202)=0,0,1),0)</f>
        <v>0</v>
      </c>
      <c r="AM1202" s="9">
        <f>IF(CNGE_2025_M1_Secc12_Sub1!$S108&gt;1,1,0)</f>
        <v>0</v>
      </c>
      <c r="AN1202" s="5"/>
      <c r="AO1202" s="250"/>
    </row>
    <row r="1203" spans="1:41" ht="15" customHeight="1">
      <c r="A1203" s="195"/>
      <c r="B1203" s="14"/>
      <c r="C1203" s="249" t="s">
        <v>5126</v>
      </c>
      <c r="D1203" s="469" t="str">
        <f>IF(CNGE_2025_M1_Secc12_Sub1!D109="","",CNGE_2025_M1_Secc12_Sub1!D109)</f>
        <v/>
      </c>
      <c r="E1203" s="326"/>
      <c r="F1203" s="326"/>
      <c r="G1203" s="326"/>
      <c r="H1203" s="326"/>
      <c r="I1203" s="326"/>
      <c r="J1203" s="326"/>
      <c r="K1203" s="326"/>
      <c r="L1203" s="326"/>
      <c r="M1203" s="326"/>
      <c r="N1203" s="326"/>
      <c r="O1203" s="326"/>
      <c r="P1203" s="326"/>
      <c r="Q1203" s="326"/>
      <c r="R1203" s="326"/>
      <c r="S1203" s="326"/>
      <c r="T1203" s="326"/>
      <c r="U1203" s="326"/>
      <c r="V1203" s="326"/>
      <c r="W1203" s="326"/>
      <c r="X1203" s="327"/>
      <c r="Y1203" s="443"/>
      <c r="Z1203" s="351"/>
      <c r="AA1203" s="351"/>
      <c r="AB1203" s="351"/>
      <c r="AC1203" s="351"/>
      <c r="AD1203" s="352"/>
      <c r="AH1203">
        <f>IF(OR(COUNTBLANK($D1203)=1,CNGE_2025_M1_Secc12_Sub1!$S109&lt;&gt;1),0,IF(COUNTA(Y1203)=1,0,1))</f>
        <v>0</v>
      </c>
      <c r="AI1203" s="2">
        <f t="shared" si="143"/>
        <v>0</v>
      </c>
      <c r="AJ1203" s="3" t="str">
        <f>IF(AI1203=0,"",
IF(SUM($AI$1124:AI1203)=1,AK1203,
IF($AI$1244&gt;SUM($AI$1124:AI1203),_xlfn.CONCAT(", ",AK1203),
IF($AI$1244=SUM($AI$1124:AI1203),_xlfn.CONCAT(" y ",AK1203)))))</f>
        <v/>
      </c>
      <c r="AK1203" s="214">
        <v>80</v>
      </c>
      <c r="AL1203">
        <f>IF(OR(COUNTBLANK($D1203)=1,CNGE_2025_M1_Secc12_Sub1!$S109&lt;&gt;1),IF(COUNTA(Y1203)=0,0,1),0)</f>
        <v>0</v>
      </c>
      <c r="AM1203" s="9">
        <f>IF(CNGE_2025_M1_Secc12_Sub1!$S109&gt;1,1,0)</f>
        <v>0</v>
      </c>
      <c r="AN1203" s="5"/>
      <c r="AO1203" s="250"/>
    </row>
    <row r="1204" spans="1:41" ht="15" customHeight="1">
      <c r="A1204" s="195"/>
      <c r="B1204" s="14"/>
      <c r="C1204" s="249" t="s">
        <v>5127</v>
      </c>
      <c r="D1204" s="469" t="str">
        <f>IF(CNGE_2025_M1_Secc12_Sub1!D110="","",CNGE_2025_M1_Secc12_Sub1!D110)</f>
        <v/>
      </c>
      <c r="E1204" s="326"/>
      <c r="F1204" s="326"/>
      <c r="G1204" s="326"/>
      <c r="H1204" s="326"/>
      <c r="I1204" s="326"/>
      <c r="J1204" s="326"/>
      <c r="K1204" s="326"/>
      <c r="L1204" s="326"/>
      <c r="M1204" s="326"/>
      <c r="N1204" s="326"/>
      <c r="O1204" s="326"/>
      <c r="P1204" s="326"/>
      <c r="Q1204" s="326"/>
      <c r="R1204" s="326"/>
      <c r="S1204" s="326"/>
      <c r="T1204" s="326"/>
      <c r="U1204" s="326"/>
      <c r="V1204" s="326"/>
      <c r="W1204" s="326"/>
      <c r="X1204" s="327"/>
      <c r="Y1204" s="443"/>
      <c r="Z1204" s="351"/>
      <c r="AA1204" s="351"/>
      <c r="AB1204" s="351"/>
      <c r="AC1204" s="351"/>
      <c r="AD1204" s="352"/>
      <c r="AH1204">
        <f>IF(OR(COUNTBLANK($D1204)=1,CNGE_2025_M1_Secc12_Sub1!$S110&lt;&gt;1),0,IF(COUNTA(Y1204)=1,0,1))</f>
        <v>0</v>
      </c>
      <c r="AI1204" s="2">
        <f t="shared" si="143"/>
        <v>0</v>
      </c>
      <c r="AJ1204" s="3" t="str">
        <f>IF(AI1204=0,"",
IF(SUM($AI$1124:AI1204)=1,AK1204,
IF($AI$1244&gt;SUM($AI$1124:AI1204),_xlfn.CONCAT(", ",AK1204),
IF($AI$1244=SUM($AI$1124:AI1204),_xlfn.CONCAT(" y ",AK1204)))))</f>
        <v/>
      </c>
      <c r="AK1204" s="214">
        <v>81</v>
      </c>
      <c r="AL1204">
        <f>IF(OR(COUNTBLANK($D1204)=1,CNGE_2025_M1_Secc12_Sub1!$S110&lt;&gt;1),IF(COUNTA(Y1204)=0,0,1),0)</f>
        <v>0</v>
      </c>
      <c r="AM1204" s="9">
        <f>IF(CNGE_2025_M1_Secc12_Sub1!$S110&gt;1,1,0)</f>
        <v>0</v>
      </c>
      <c r="AN1204" s="5"/>
      <c r="AO1204" s="250"/>
    </row>
    <row r="1205" spans="1:41" ht="15" customHeight="1">
      <c r="A1205" s="195"/>
      <c r="B1205" s="14"/>
      <c r="C1205" s="249" t="s">
        <v>5128</v>
      </c>
      <c r="D1205" s="469" t="str">
        <f>IF(CNGE_2025_M1_Secc12_Sub1!D111="","",CNGE_2025_M1_Secc12_Sub1!D111)</f>
        <v/>
      </c>
      <c r="E1205" s="326"/>
      <c r="F1205" s="326"/>
      <c r="G1205" s="326"/>
      <c r="H1205" s="326"/>
      <c r="I1205" s="326"/>
      <c r="J1205" s="326"/>
      <c r="K1205" s="326"/>
      <c r="L1205" s="326"/>
      <c r="M1205" s="326"/>
      <c r="N1205" s="326"/>
      <c r="O1205" s="326"/>
      <c r="P1205" s="326"/>
      <c r="Q1205" s="326"/>
      <c r="R1205" s="326"/>
      <c r="S1205" s="326"/>
      <c r="T1205" s="326"/>
      <c r="U1205" s="326"/>
      <c r="V1205" s="326"/>
      <c r="W1205" s="326"/>
      <c r="X1205" s="327"/>
      <c r="Y1205" s="443"/>
      <c r="Z1205" s="351"/>
      <c r="AA1205" s="351"/>
      <c r="AB1205" s="351"/>
      <c r="AC1205" s="351"/>
      <c r="AD1205" s="352"/>
      <c r="AH1205">
        <f>IF(OR(COUNTBLANK($D1205)=1,CNGE_2025_M1_Secc12_Sub1!$S111&lt;&gt;1),0,IF(COUNTA(Y1205)=1,0,1))</f>
        <v>0</v>
      </c>
      <c r="AI1205" s="2">
        <f t="shared" si="143"/>
        <v>0</v>
      </c>
      <c r="AJ1205" s="3" t="str">
        <f>IF(AI1205=0,"",
IF(SUM($AI$1124:AI1205)=1,AK1205,
IF($AI$1244&gt;SUM($AI$1124:AI1205),_xlfn.CONCAT(", ",AK1205),
IF($AI$1244=SUM($AI$1124:AI1205),_xlfn.CONCAT(" y ",AK1205)))))</f>
        <v/>
      </c>
      <c r="AK1205" s="214">
        <v>82</v>
      </c>
      <c r="AL1205">
        <f>IF(OR(COUNTBLANK($D1205)=1,CNGE_2025_M1_Secc12_Sub1!$S111&lt;&gt;1),IF(COUNTA(Y1205)=0,0,1),0)</f>
        <v>0</v>
      </c>
      <c r="AM1205" s="9">
        <f>IF(CNGE_2025_M1_Secc12_Sub1!$S111&gt;1,1,0)</f>
        <v>0</v>
      </c>
      <c r="AN1205" s="5"/>
      <c r="AO1205" s="250"/>
    </row>
    <row r="1206" spans="1:41" ht="15" customHeight="1">
      <c r="A1206" s="195"/>
      <c r="B1206" s="14"/>
      <c r="C1206" s="249" t="s">
        <v>5129</v>
      </c>
      <c r="D1206" s="469" t="str">
        <f>IF(CNGE_2025_M1_Secc12_Sub1!D112="","",CNGE_2025_M1_Secc12_Sub1!D112)</f>
        <v/>
      </c>
      <c r="E1206" s="326"/>
      <c r="F1206" s="326"/>
      <c r="G1206" s="326"/>
      <c r="H1206" s="326"/>
      <c r="I1206" s="326"/>
      <c r="J1206" s="326"/>
      <c r="K1206" s="326"/>
      <c r="L1206" s="326"/>
      <c r="M1206" s="326"/>
      <c r="N1206" s="326"/>
      <c r="O1206" s="326"/>
      <c r="P1206" s="326"/>
      <c r="Q1206" s="326"/>
      <c r="R1206" s="326"/>
      <c r="S1206" s="326"/>
      <c r="T1206" s="326"/>
      <c r="U1206" s="326"/>
      <c r="V1206" s="326"/>
      <c r="W1206" s="326"/>
      <c r="X1206" s="327"/>
      <c r="Y1206" s="443"/>
      <c r="Z1206" s="351"/>
      <c r="AA1206" s="351"/>
      <c r="AB1206" s="351"/>
      <c r="AC1206" s="351"/>
      <c r="AD1206" s="352"/>
      <c r="AH1206">
        <f>IF(OR(COUNTBLANK($D1206)=1,CNGE_2025_M1_Secc12_Sub1!$S112&lt;&gt;1),0,IF(COUNTA(Y1206)=1,0,1))</f>
        <v>0</v>
      </c>
      <c r="AI1206" s="2">
        <f t="shared" si="143"/>
        <v>0</v>
      </c>
      <c r="AJ1206" s="3" t="str">
        <f>IF(AI1206=0,"",
IF(SUM($AI$1124:AI1206)=1,AK1206,
IF($AI$1244&gt;SUM($AI$1124:AI1206),_xlfn.CONCAT(", ",AK1206),
IF($AI$1244=SUM($AI$1124:AI1206),_xlfn.CONCAT(" y ",AK1206)))))</f>
        <v/>
      </c>
      <c r="AK1206" s="214">
        <v>83</v>
      </c>
      <c r="AL1206">
        <f>IF(OR(COUNTBLANK($D1206)=1,CNGE_2025_M1_Secc12_Sub1!$S112&lt;&gt;1),IF(COUNTA(Y1206)=0,0,1),0)</f>
        <v>0</v>
      </c>
      <c r="AM1206" s="9">
        <f>IF(CNGE_2025_M1_Secc12_Sub1!$S112&gt;1,1,0)</f>
        <v>0</v>
      </c>
      <c r="AN1206" s="5"/>
      <c r="AO1206" s="250"/>
    </row>
    <row r="1207" spans="1:41" ht="15" customHeight="1">
      <c r="A1207" s="195"/>
      <c r="B1207" s="14"/>
      <c r="C1207" s="249" t="s">
        <v>5130</v>
      </c>
      <c r="D1207" s="469" t="str">
        <f>IF(CNGE_2025_M1_Secc12_Sub1!D113="","",CNGE_2025_M1_Secc12_Sub1!D113)</f>
        <v/>
      </c>
      <c r="E1207" s="326"/>
      <c r="F1207" s="326"/>
      <c r="G1207" s="326"/>
      <c r="H1207" s="326"/>
      <c r="I1207" s="326"/>
      <c r="J1207" s="326"/>
      <c r="K1207" s="326"/>
      <c r="L1207" s="326"/>
      <c r="M1207" s="326"/>
      <c r="N1207" s="326"/>
      <c r="O1207" s="326"/>
      <c r="P1207" s="326"/>
      <c r="Q1207" s="326"/>
      <c r="R1207" s="326"/>
      <c r="S1207" s="326"/>
      <c r="T1207" s="326"/>
      <c r="U1207" s="326"/>
      <c r="V1207" s="326"/>
      <c r="W1207" s="326"/>
      <c r="X1207" s="327"/>
      <c r="Y1207" s="443"/>
      <c r="Z1207" s="351"/>
      <c r="AA1207" s="351"/>
      <c r="AB1207" s="351"/>
      <c r="AC1207" s="351"/>
      <c r="AD1207" s="352"/>
      <c r="AH1207">
        <f>IF(OR(COUNTBLANK($D1207)=1,CNGE_2025_M1_Secc12_Sub1!$S113&lt;&gt;1),0,IF(COUNTA(Y1207)=1,0,1))</f>
        <v>0</v>
      </c>
      <c r="AI1207" s="2">
        <f t="shared" si="143"/>
        <v>0</v>
      </c>
      <c r="AJ1207" s="3" t="str">
        <f>IF(AI1207=0,"",
IF(SUM($AI$1124:AI1207)=1,AK1207,
IF($AI$1244&gt;SUM($AI$1124:AI1207),_xlfn.CONCAT(", ",AK1207),
IF($AI$1244=SUM($AI$1124:AI1207),_xlfn.CONCAT(" y ",AK1207)))))</f>
        <v/>
      </c>
      <c r="AK1207" s="214">
        <v>84</v>
      </c>
      <c r="AL1207">
        <f>IF(OR(COUNTBLANK($D1207)=1,CNGE_2025_M1_Secc12_Sub1!$S113&lt;&gt;1),IF(COUNTA(Y1207)=0,0,1),0)</f>
        <v>0</v>
      </c>
      <c r="AM1207" s="9">
        <f>IF(CNGE_2025_M1_Secc12_Sub1!$S113&gt;1,1,0)</f>
        <v>0</v>
      </c>
      <c r="AN1207" s="5"/>
      <c r="AO1207" s="250"/>
    </row>
    <row r="1208" spans="1:41" ht="15" customHeight="1">
      <c r="A1208" s="195"/>
      <c r="B1208" s="14"/>
      <c r="C1208" s="249" t="s">
        <v>5131</v>
      </c>
      <c r="D1208" s="469" t="str">
        <f>IF(CNGE_2025_M1_Secc12_Sub1!D114="","",CNGE_2025_M1_Secc12_Sub1!D114)</f>
        <v/>
      </c>
      <c r="E1208" s="326"/>
      <c r="F1208" s="326"/>
      <c r="G1208" s="326"/>
      <c r="H1208" s="326"/>
      <c r="I1208" s="326"/>
      <c r="J1208" s="326"/>
      <c r="K1208" s="326"/>
      <c r="L1208" s="326"/>
      <c r="M1208" s="326"/>
      <c r="N1208" s="326"/>
      <c r="O1208" s="326"/>
      <c r="P1208" s="326"/>
      <c r="Q1208" s="326"/>
      <c r="R1208" s="326"/>
      <c r="S1208" s="326"/>
      <c r="T1208" s="326"/>
      <c r="U1208" s="326"/>
      <c r="V1208" s="326"/>
      <c r="W1208" s="326"/>
      <c r="X1208" s="327"/>
      <c r="Y1208" s="443"/>
      <c r="Z1208" s="351"/>
      <c r="AA1208" s="351"/>
      <c r="AB1208" s="351"/>
      <c r="AC1208" s="351"/>
      <c r="AD1208" s="352"/>
      <c r="AH1208">
        <f>IF(OR(COUNTBLANK($D1208)=1,CNGE_2025_M1_Secc12_Sub1!$S114&lt;&gt;1),0,IF(COUNTA(Y1208)=1,0,1))</f>
        <v>0</v>
      </c>
      <c r="AI1208" s="2">
        <f t="shared" si="143"/>
        <v>0</v>
      </c>
      <c r="AJ1208" s="3" t="str">
        <f>IF(AI1208=0,"",
IF(SUM($AI$1124:AI1208)=1,AK1208,
IF($AI$1244&gt;SUM($AI$1124:AI1208),_xlfn.CONCAT(", ",AK1208),
IF($AI$1244=SUM($AI$1124:AI1208),_xlfn.CONCAT(" y ",AK1208)))))</f>
        <v/>
      </c>
      <c r="AK1208" s="214">
        <v>85</v>
      </c>
      <c r="AL1208">
        <f>IF(OR(COUNTBLANK($D1208)=1,CNGE_2025_M1_Secc12_Sub1!$S114&lt;&gt;1),IF(COUNTA(Y1208)=0,0,1),0)</f>
        <v>0</v>
      </c>
      <c r="AM1208" s="9">
        <f>IF(CNGE_2025_M1_Secc12_Sub1!$S114&gt;1,1,0)</f>
        <v>0</v>
      </c>
      <c r="AN1208" s="5"/>
      <c r="AO1208" s="250"/>
    </row>
    <row r="1209" spans="1:41" ht="15" customHeight="1">
      <c r="A1209" s="195"/>
      <c r="B1209" s="14"/>
      <c r="C1209" s="249" t="s">
        <v>5132</v>
      </c>
      <c r="D1209" s="469" t="str">
        <f>IF(CNGE_2025_M1_Secc12_Sub1!D115="","",CNGE_2025_M1_Secc12_Sub1!D115)</f>
        <v/>
      </c>
      <c r="E1209" s="326"/>
      <c r="F1209" s="326"/>
      <c r="G1209" s="326"/>
      <c r="H1209" s="326"/>
      <c r="I1209" s="326"/>
      <c r="J1209" s="326"/>
      <c r="K1209" s="326"/>
      <c r="L1209" s="326"/>
      <c r="M1209" s="326"/>
      <c r="N1209" s="326"/>
      <c r="O1209" s="326"/>
      <c r="P1209" s="326"/>
      <c r="Q1209" s="326"/>
      <c r="R1209" s="326"/>
      <c r="S1209" s="326"/>
      <c r="T1209" s="326"/>
      <c r="U1209" s="326"/>
      <c r="V1209" s="326"/>
      <c r="W1209" s="326"/>
      <c r="X1209" s="327"/>
      <c r="Y1209" s="443"/>
      <c r="Z1209" s="351"/>
      <c r="AA1209" s="351"/>
      <c r="AB1209" s="351"/>
      <c r="AC1209" s="351"/>
      <c r="AD1209" s="352"/>
      <c r="AH1209">
        <f>IF(OR(COUNTBLANK($D1209)=1,CNGE_2025_M1_Secc12_Sub1!$S115&lt;&gt;1),0,IF(COUNTA(Y1209)=1,0,1))</f>
        <v>0</v>
      </c>
      <c r="AI1209" s="2">
        <f t="shared" si="143"/>
        <v>0</v>
      </c>
      <c r="AJ1209" s="3" t="str">
        <f>IF(AI1209=0,"",
IF(SUM($AI$1124:AI1209)=1,AK1209,
IF($AI$1244&gt;SUM($AI$1124:AI1209),_xlfn.CONCAT(", ",AK1209),
IF($AI$1244=SUM($AI$1124:AI1209),_xlfn.CONCAT(" y ",AK1209)))))</f>
        <v/>
      </c>
      <c r="AK1209" s="214">
        <v>86</v>
      </c>
      <c r="AL1209">
        <f>IF(OR(COUNTBLANK($D1209)=1,CNGE_2025_M1_Secc12_Sub1!$S115&lt;&gt;1),IF(COUNTA(Y1209)=0,0,1),0)</f>
        <v>0</v>
      </c>
      <c r="AM1209" s="9">
        <f>IF(CNGE_2025_M1_Secc12_Sub1!$S115&gt;1,1,0)</f>
        <v>0</v>
      </c>
      <c r="AN1209" s="5"/>
      <c r="AO1209" s="250"/>
    </row>
    <row r="1210" spans="1:41" ht="15" customHeight="1">
      <c r="A1210" s="195"/>
      <c r="B1210" s="14"/>
      <c r="C1210" s="249" t="s">
        <v>5133</v>
      </c>
      <c r="D1210" s="469" t="str">
        <f>IF(CNGE_2025_M1_Secc12_Sub1!D116="","",CNGE_2025_M1_Secc12_Sub1!D116)</f>
        <v/>
      </c>
      <c r="E1210" s="326"/>
      <c r="F1210" s="326"/>
      <c r="G1210" s="326"/>
      <c r="H1210" s="326"/>
      <c r="I1210" s="326"/>
      <c r="J1210" s="326"/>
      <c r="K1210" s="326"/>
      <c r="L1210" s="326"/>
      <c r="M1210" s="326"/>
      <c r="N1210" s="326"/>
      <c r="O1210" s="326"/>
      <c r="P1210" s="326"/>
      <c r="Q1210" s="326"/>
      <c r="R1210" s="326"/>
      <c r="S1210" s="326"/>
      <c r="T1210" s="326"/>
      <c r="U1210" s="326"/>
      <c r="V1210" s="326"/>
      <c r="W1210" s="326"/>
      <c r="X1210" s="327"/>
      <c r="Y1210" s="443"/>
      <c r="Z1210" s="351"/>
      <c r="AA1210" s="351"/>
      <c r="AB1210" s="351"/>
      <c r="AC1210" s="351"/>
      <c r="AD1210" s="352"/>
      <c r="AH1210">
        <f>IF(OR(COUNTBLANK($D1210)=1,CNGE_2025_M1_Secc12_Sub1!$S116&lt;&gt;1),0,IF(COUNTA(Y1210)=1,0,1))</f>
        <v>0</v>
      </c>
      <c r="AI1210" s="2">
        <f t="shared" si="143"/>
        <v>0</v>
      </c>
      <c r="AJ1210" s="3" t="str">
        <f>IF(AI1210=0,"",
IF(SUM($AI$1124:AI1210)=1,AK1210,
IF($AI$1244&gt;SUM($AI$1124:AI1210),_xlfn.CONCAT(", ",AK1210),
IF($AI$1244=SUM($AI$1124:AI1210),_xlfn.CONCAT(" y ",AK1210)))))</f>
        <v/>
      </c>
      <c r="AK1210" s="214">
        <v>87</v>
      </c>
      <c r="AL1210">
        <f>IF(OR(COUNTBLANK($D1210)=1,CNGE_2025_M1_Secc12_Sub1!$S116&lt;&gt;1),IF(COUNTA(Y1210)=0,0,1),0)</f>
        <v>0</v>
      </c>
      <c r="AM1210" s="9">
        <f>IF(CNGE_2025_M1_Secc12_Sub1!$S116&gt;1,1,0)</f>
        <v>0</v>
      </c>
      <c r="AN1210" s="5"/>
      <c r="AO1210" s="250"/>
    </row>
    <row r="1211" spans="1:41" ht="15" customHeight="1">
      <c r="A1211" s="195"/>
      <c r="B1211" s="14"/>
      <c r="C1211" s="249" t="s">
        <v>5134</v>
      </c>
      <c r="D1211" s="469" t="str">
        <f>IF(CNGE_2025_M1_Secc12_Sub1!D117="","",CNGE_2025_M1_Secc12_Sub1!D117)</f>
        <v/>
      </c>
      <c r="E1211" s="326"/>
      <c r="F1211" s="326"/>
      <c r="G1211" s="326"/>
      <c r="H1211" s="326"/>
      <c r="I1211" s="326"/>
      <c r="J1211" s="326"/>
      <c r="K1211" s="326"/>
      <c r="L1211" s="326"/>
      <c r="M1211" s="326"/>
      <c r="N1211" s="326"/>
      <c r="O1211" s="326"/>
      <c r="P1211" s="326"/>
      <c r="Q1211" s="326"/>
      <c r="R1211" s="326"/>
      <c r="S1211" s="326"/>
      <c r="T1211" s="326"/>
      <c r="U1211" s="326"/>
      <c r="V1211" s="326"/>
      <c r="W1211" s="326"/>
      <c r="X1211" s="327"/>
      <c r="Y1211" s="443"/>
      <c r="Z1211" s="351"/>
      <c r="AA1211" s="351"/>
      <c r="AB1211" s="351"/>
      <c r="AC1211" s="351"/>
      <c r="AD1211" s="352"/>
      <c r="AH1211">
        <f>IF(OR(COUNTBLANK($D1211)=1,CNGE_2025_M1_Secc12_Sub1!$S117&lt;&gt;1),0,IF(COUNTA(Y1211)=1,0,1))</f>
        <v>0</v>
      </c>
      <c r="AI1211" s="2">
        <f t="shared" si="143"/>
        <v>0</v>
      </c>
      <c r="AJ1211" s="3" t="str">
        <f>IF(AI1211=0,"",
IF(SUM($AI$1124:AI1211)=1,AK1211,
IF($AI$1244&gt;SUM($AI$1124:AI1211),_xlfn.CONCAT(", ",AK1211),
IF($AI$1244=SUM($AI$1124:AI1211),_xlfn.CONCAT(" y ",AK1211)))))</f>
        <v/>
      </c>
      <c r="AK1211" s="214">
        <v>88</v>
      </c>
      <c r="AL1211">
        <f>IF(OR(COUNTBLANK($D1211)=1,CNGE_2025_M1_Secc12_Sub1!$S117&lt;&gt;1),IF(COUNTA(Y1211)=0,0,1),0)</f>
        <v>0</v>
      </c>
      <c r="AM1211" s="9">
        <f>IF(CNGE_2025_M1_Secc12_Sub1!$S117&gt;1,1,0)</f>
        <v>0</v>
      </c>
      <c r="AN1211" s="5"/>
      <c r="AO1211" s="250"/>
    </row>
    <row r="1212" spans="1:41" ht="15" customHeight="1">
      <c r="A1212" s="195"/>
      <c r="B1212" s="14"/>
      <c r="C1212" s="249" t="s">
        <v>5135</v>
      </c>
      <c r="D1212" s="469" t="str">
        <f>IF(CNGE_2025_M1_Secc12_Sub1!D118="","",CNGE_2025_M1_Secc12_Sub1!D118)</f>
        <v/>
      </c>
      <c r="E1212" s="326"/>
      <c r="F1212" s="326"/>
      <c r="G1212" s="326"/>
      <c r="H1212" s="326"/>
      <c r="I1212" s="326"/>
      <c r="J1212" s="326"/>
      <c r="K1212" s="326"/>
      <c r="L1212" s="326"/>
      <c r="M1212" s="326"/>
      <c r="N1212" s="326"/>
      <c r="O1212" s="326"/>
      <c r="P1212" s="326"/>
      <c r="Q1212" s="326"/>
      <c r="R1212" s="326"/>
      <c r="S1212" s="326"/>
      <c r="T1212" s="326"/>
      <c r="U1212" s="326"/>
      <c r="V1212" s="326"/>
      <c r="W1212" s="326"/>
      <c r="X1212" s="327"/>
      <c r="Y1212" s="443"/>
      <c r="Z1212" s="351"/>
      <c r="AA1212" s="351"/>
      <c r="AB1212" s="351"/>
      <c r="AC1212" s="351"/>
      <c r="AD1212" s="352"/>
      <c r="AH1212">
        <f>IF(OR(COUNTBLANK($D1212)=1,CNGE_2025_M1_Secc12_Sub1!$S118&lt;&gt;1),0,IF(COUNTA(Y1212)=1,0,1))</f>
        <v>0</v>
      </c>
      <c r="AI1212" s="2">
        <f t="shared" si="143"/>
        <v>0</v>
      </c>
      <c r="AJ1212" s="3" t="str">
        <f>IF(AI1212=0,"",
IF(SUM($AI$1124:AI1212)=1,AK1212,
IF($AI$1244&gt;SUM($AI$1124:AI1212),_xlfn.CONCAT(", ",AK1212),
IF($AI$1244=SUM($AI$1124:AI1212),_xlfn.CONCAT(" y ",AK1212)))))</f>
        <v/>
      </c>
      <c r="AK1212" s="214">
        <v>89</v>
      </c>
      <c r="AL1212">
        <f>IF(OR(COUNTBLANK($D1212)=1,CNGE_2025_M1_Secc12_Sub1!$S118&lt;&gt;1),IF(COUNTA(Y1212)=0,0,1),0)</f>
        <v>0</v>
      </c>
      <c r="AM1212" s="9">
        <f>IF(CNGE_2025_M1_Secc12_Sub1!$S118&gt;1,1,0)</f>
        <v>0</v>
      </c>
      <c r="AN1212" s="5"/>
      <c r="AO1212" s="250"/>
    </row>
    <row r="1213" spans="1:41" ht="15" customHeight="1">
      <c r="A1213" s="195"/>
      <c r="B1213" s="14"/>
      <c r="C1213" s="249" t="s">
        <v>5136</v>
      </c>
      <c r="D1213" s="469" t="str">
        <f>IF(CNGE_2025_M1_Secc12_Sub1!D119="","",CNGE_2025_M1_Secc12_Sub1!D119)</f>
        <v/>
      </c>
      <c r="E1213" s="326"/>
      <c r="F1213" s="326"/>
      <c r="G1213" s="326"/>
      <c r="H1213" s="326"/>
      <c r="I1213" s="326"/>
      <c r="J1213" s="326"/>
      <c r="K1213" s="326"/>
      <c r="L1213" s="326"/>
      <c r="M1213" s="326"/>
      <c r="N1213" s="326"/>
      <c r="O1213" s="326"/>
      <c r="P1213" s="326"/>
      <c r="Q1213" s="326"/>
      <c r="R1213" s="326"/>
      <c r="S1213" s="326"/>
      <c r="T1213" s="326"/>
      <c r="U1213" s="326"/>
      <c r="V1213" s="326"/>
      <c r="W1213" s="326"/>
      <c r="X1213" s="327"/>
      <c r="Y1213" s="443"/>
      <c r="Z1213" s="351"/>
      <c r="AA1213" s="351"/>
      <c r="AB1213" s="351"/>
      <c r="AC1213" s="351"/>
      <c r="AD1213" s="352"/>
      <c r="AH1213">
        <f>IF(OR(COUNTBLANK($D1213)=1,CNGE_2025_M1_Secc12_Sub1!$S119&lt;&gt;1),0,IF(COUNTA(Y1213)=1,0,1))</f>
        <v>0</v>
      </c>
      <c r="AI1213" s="2">
        <f t="shared" si="143"/>
        <v>0</v>
      </c>
      <c r="AJ1213" s="3" t="str">
        <f>IF(AI1213=0,"",
IF(SUM($AI$1124:AI1213)=1,AK1213,
IF($AI$1244&gt;SUM($AI$1124:AI1213),_xlfn.CONCAT(", ",AK1213),
IF($AI$1244=SUM($AI$1124:AI1213),_xlfn.CONCAT(" y ",AK1213)))))</f>
        <v/>
      </c>
      <c r="AK1213" s="214">
        <v>90</v>
      </c>
      <c r="AL1213">
        <f>IF(OR(COUNTBLANK($D1213)=1,CNGE_2025_M1_Secc12_Sub1!$S119&lt;&gt;1),IF(COUNTA(Y1213)=0,0,1),0)</f>
        <v>0</v>
      </c>
      <c r="AM1213" s="9">
        <f>IF(CNGE_2025_M1_Secc12_Sub1!$S119&gt;1,1,0)</f>
        <v>0</v>
      </c>
      <c r="AN1213" s="5"/>
      <c r="AO1213" s="250"/>
    </row>
    <row r="1214" spans="1:41" ht="15" customHeight="1">
      <c r="A1214" s="195"/>
      <c r="B1214" s="14"/>
      <c r="C1214" s="249" t="s">
        <v>5137</v>
      </c>
      <c r="D1214" s="469" t="str">
        <f>IF(CNGE_2025_M1_Secc12_Sub1!D120="","",CNGE_2025_M1_Secc12_Sub1!D120)</f>
        <v/>
      </c>
      <c r="E1214" s="326"/>
      <c r="F1214" s="326"/>
      <c r="G1214" s="326"/>
      <c r="H1214" s="326"/>
      <c r="I1214" s="326"/>
      <c r="J1214" s="326"/>
      <c r="K1214" s="326"/>
      <c r="L1214" s="326"/>
      <c r="M1214" s="326"/>
      <c r="N1214" s="326"/>
      <c r="O1214" s="326"/>
      <c r="P1214" s="326"/>
      <c r="Q1214" s="326"/>
      <c r="R1214" s="326"/>
      <c r="S1214" s="326"/>
      <c r="T1214" s="326"/>
      <c r="U1214" s="326"/>
      <c r="V1214" s="326"/>
      <c r="W1214" s="326"/>
      <c r="X1214" s="327"/>
      <c r="Y1214" s="443"/>
      <c r="Z1214" s="351"/>
      <c r="AA1214" s="351"/>
      <c r="AB1214" s="351"/>
      <c r="AC1214" s="351"/>
      <c r="AD1214" s="352"/>
      <c r="AH1214">
        <f>IF(OR(COUNTBLANK($D1214)=1,CNGE_2025_M1_Secc12_Sub1!$S120&lt;&gt;1),0,IF(COUNTA(Y1214)=1,0,1))</f>
        <v>0</v>
      </c>
      <c r="AI1214" s="2">
        <f t="shared" si="143"/>
        <v>0</v>
      </c>
      <c r="AJ1214" s="3" t="str">
        <f>IF(AI1214=0,"",
IF(SUM($AI$1124:AI1214)=1,AK1214,
IF($AI$1244&gt;SUM($AI$1124:AI1214),_xlfn.CONCAT(", ",AK1214),
IF($AI$1244=SUM($AI$1124:AI1214),_xlfn.CONCAT(" y ",AK1214)))))</f>
        <v/>
      </c>
      <c r="AK1214" s="214">
        <v>91</v>
      </c>
      <c r="AL1214">
        <f>IF(OR(COUNTBLANK($D1214)=1,CNGE_2025_M1_Secc12_Sub1!$S120&lt;&gt;1),IF(COUNTA(Y1214)=0,0,1),0)</f>
        <v>0</v>
      </c>
      <c r="AM1214" s="9">
        <f>IF(CNGE_2025_M1_Secc12_Sub1!$S120&gt;1,1,0)</f>
        <v>0</v>
      </c>
      <c r="AN1214" s="5"/>
      <c r="AO1214" s="250"/>
    </row>
    <row r="1215" spans="1:41" ht="15" customHeight="1">
      <c r="A1215" s="195"/>
      <c r="B1215" s="14"/>
      <c r="C1215" s="249" t="s">
        <v>5138</v>
      </c>
      <c r="D1215" s="469" t="str">
        <f>IF(CNGE_2025_M1_Secc12_Sub1!D121="","",CNGE_2025_M1_Secc12_Sub1!D121)</f>
        <v/>
      </c>
      <c r="E1215" s="326"/>
      <c r="F1215" s="326"/>
      <c r="G1215" s="326"/>
      <c r="H1215" s="326"/>
      <c r="I1215" s="326"/>
      <c r="J1215" s="326"/>
      <c r="K1215" s="326"/>
      <c r="L1215" s="326"/>
      <c r="M1215" s="326"/>
      <c r="N1215" s="326"/>
      <c r="O1215" s="326"/>
      <c r="P1215" s="326"/>
      <c r="Q1215" s="326"/>
      <c r="R1215" s="326"/>
      <c r="S1215" s="326"/>
      <c r="T1215" s="326"/>
      <c r="U1215" s="326"/>
      <c r="V1215" s="326"/>
      <c r="W1215" s="326"/>
      <c r="X1215" s="327"/>
      <c r="Y1215" s="443"/>
      <c r="Z1215" s="351"/>
      <c r="AA1215" s="351"/>
      <c r="AB1215" s="351"/>
      <c r="AC1215" s="351"/>
      <c r="AD1215" s="352"/>
      <c r="AH1215">
        <f>IF(OR(COUNTBLANK($D1215)=1,CNGE_2025_M1_Secc12_Sub1!$S121&lt;&gt;1),0,IF(COUNTA(Y1215)=1,0,1))</f>
        <v>0</v>
      </c>
      <c r="AI1215" s="2">
        <f t="shared" si="143"/>
        <v>0</v>
      </c>
      <c r="AJ1215" s="3" t="str">
        <f>IF(AI1215=0,"",
IF(SUM($AI$1124:AI1215)=1,AK1215,
IF($AI$1244&gt;SUM($AI$1124:AI1215),_xlfn.CONCAT(", ",AK1215),
IF($AI$1244=SUM($AI$1124:AI1215),_xlfn.CONCAT(" y ",AK1215)))))</f>
        <v/>
      </c>
      <c r="AK1215" s="214">
        <v>92</v>
      </c>
      <c r="AL1215">
        <f>IF(OR(COUNTBLANK($D1215)=1,CNGE_2025_M1_Secc12_Sub1!$S121&lt;&gt;1),IF(COUNTA(Y1215)=0,0,1),0)</f>
        <v>0</v>
      </c>
      <c r="AM1215" s="9">
        <f>IF(CNGE_2025_M1_Secc12_Sub1!$S121&gt;1,1,0)</f>
        <v>0</v>
      </c>
      <c r="AN1215" s="5"/>
      <c r="AO1215" s="250"/>
    </row>
    <row r="1216" spans="1:41" ht="15" customHeight="1">
      <c r="A1216" s="195"/>
      <c r="B1216" s="14"/>
      <c r="C1216" s="249" t="s">
        <v>5139</v>
      </c>
      <c r="D1216" s="469" t="str">
        <f>IF(CNGE_2025_M1_Secc12_Sub1!D122="","",CNGE_2025_M1_Secc12_Sub1!D122)</f>
        <v/>
      </c>
      <c r="E1216" s="326"/>
      <c r="F1216" s="326"/>
      <c r="G1216" s="326"/>
      <c r="H1216" s="326"/>
      <c r="I1216" s="326"/>
      <c r="J1216" s="326"/>
      <c r="K1216" s="326"/>
      <c r="L1216" s="326"/>
      <c r="M1216" s="326"/>
      <c r="N1216" s="326"/>
      <c r="O1216" s="326"/>
      <c r="P1216" s="326"/>
      <c r="Q1216" s="326"/>
      <c r="R1216" s="326"/>
      <c r="S1216" s="326"/>
      <c r="T1216" s="326"/>
      <c r="U1216" s="326"/>
      <c r="V1216" s="326"/>
      <c r="W1216" s="326"/>
      <c r="X1216" s="327"/>
      <c r="Y1216" s="443"/>
      <c r="Z1216" s="351"/>
      <c r="AA1216" s="351"/>
      <c r="AB1216" s="351"/>
      <c r="AC1216" s="351"/>
      <c r="AD1216" s="352"/>
      <c r="AH1216">
        <f>IF(OR(COUNTBLANK($D1216)=1,CNGE_2025_M1_Secc12_Sub1!$S122&lt;&gt;1),0,IF(COUNTA(Y1216)=1,0,1))</f>
        <v>0</v>
      </c>
      <c r="AI1216" s="2">
        <f t="shared" si="143"/>
        <v>0</v>
      </c>
      <c r="AJ1216" s="3" t="str">
        <f>IF(AI1216=0,"",
IF(SUM($AI$1124:AI1216)=1,AK1216,
IF($AI$1244&gt;SUM($AI$1124:AI1216),_xlfn.CONCAT(", ",AK1216),
IF($AI$1244=SUM($AI$1124:AI1216),_xlfn.CONCAT(" y ",AK1216)))))</f>
        <v/>
      </c>
      <c r="AK1216" s="214">
        <v>93</v>
      </c>
      <c r="AL1216">
        <f>IF(OR(COUNTBLANK($D1216)=1,CNGE_2025_M1_Secc12_Sub1!$S122&lt;&gt;1),IF(COUNTA(Y1216)=0,0,1),0)</f>
        <v>0</v>
      </c>
      <c r="AM1216" s="9">
        <f>IF(CNGE_2025_M1_Secc12_Sub1!$S122&gt;1,1,0)</f>
        <v>0</v>
      </c>
      <c r="AN1216" s="5"/>
      <c r="AO1216" s="250"/>
    </row>
    <row r="1217" spans="1:41" ht="15" customHeight="1">
      <c r="A1217" s="195"/>
      <c r="B1217" s="14"/>
      <c r="C1217" s="249" t="s">
        <v>5140</v>
      </c>
      <c r="D1217" s="469" t="str">
        <f>IF(CNGE_2025_M1_Secc12_Sub1!D123="","",CNGE_2025_M1_Secc12_Sub1!D123)</f>
        <v/>
      </c>
      <c r="E1217" s="326"/>
      <c r="F1217" s="326"/>
      <c r="G1217" s="326"/>
      <c r="H1217" s="326"/>
      <c r="I1217" s="326"/>
      <c r="J1217" s="326"/>
      <c r="K1217" s="326"/>
      <c r="L1217" s="326"/>
      <c r="M1217" s="326"/>
      <c r="N1217" s="326"/>
      <c r="O1217" s="326"/>
      <c r="P1217" s="326"/>
      <c r="Q1217" s="326"/>
      <c r="R1217" s="326"/>
      <c r="S1217" s="326"/>
      <c r="T1217" s="326"/>
      <c r="U1217" s="326"/>
      <c r="V1217" s="326"/>
      <c r="W1217" s="326"/>
      <c r="X1217" s="327"/>
      <c r="Y1217" s="443"/>
      <c r="Z1217" s="351"/>
      <c r="AA1217" s="351"/>
      <c r="AB1217" s="351"/>
      <c r="AC1217" s="351"/>
      <c r="AD1217" s="352"/>
      <c r="AH1217">
        <f>IF(OR(COUNTBLANK($D1217)=1,CNGE_2025_M1_Secc12_Sub1!$S123&lt;&gt;1),0,IF(COUNTA(Y1217)=1,0,1))</f>
        <v>0</v>
      </c>
      <c r="AI1217" s="2">
        <f t="shared" si="143"/>
        <v>0</v>
      </c>
      <c r="AJ1217" s="3" t="str">
        <f>IF(AI1217=0,"",
IF(SUM($AI$1124:AI1217)=1,AK1217,
IF($AI$1244&gt;SUM($AI$1124:AI1217),_xlfn.CONCAT(", ",AK1217),
IF($AI$1244=SUM($AI$1124:AI1217),_xlfn.CONCAT(" y ",AK1217)))))</f>
        <v/>
      </c>
      <c r="AK1217" s="214">
        <v>94</v>
      </c>
      <c r="AL1217">
        <f>IF(OR(COUNTBLANK($D1217)=1,CNGE_2025_M1_Secc12_Sub1!$S123&lt;&gt;1),IF(COUNTA(Y1217)=0,0,1),0)</f>
        <v>0</v>
      </c>
      <c r="AM1217" s="9">
        <f>IF(CNGE_2025_M1_Secc12_Sub1!$S123&gt;1,1,0)</f>
        <v>0</v>
      </c>
      <c r="AN1217" s="5"/>
      <c r="AO1217" s="250"/>
    </row>
    <row r="1218" spans="1:41" ht="15" customHeight="1">
      <c r="A1218" s="195"/>
      <c r="B1218" s="14"/>
      <c r="C1218" s="249" t="s">
        <v>5141</v>
      </c>
      <c r="D1218" s="469" t="str">
        <f>IF(CNGE_2025_M1_Secc12_Sub1!D124="","",CNGE_2025_M1_Secc12_Sub1!D124)</f>
        <v/>
      </c>
      <c r="E1218" s="326"/>
      <c r="F1218" s="326"/>
      <c r="G1218" s="326"/>
      <c r="H1218" s="326"/>
      <c r="I1218" s="326"/>
      <c r="J1218" s="326"/>
      <c r="K1218" s="326"/>
      <c r="L1218" s="326"/>
      <c r="M1218" s="326"/>
      <c r="N1218" s="326"/>
      <c r="O1218" s="326"/>
      <c r="P1218" s="326"/>
      <c r="Q1218" s="326"/>
      <c r="R1218" s="326"/>
      <c r="S1218" s="326"/>
      <c r="T1218" s="326"/>
      <c r="U1218" s="326"/>
      <c r="V1218" s="326"/>
      <c r="W1218" s="326"/>
      <c r="X1218" s="327"/>
      <c r="Y1218" s="443"/>
      <c r="Z1218" s="351"/>
      <c r="AA1218" s="351"/>
      <c r="AB1218" s="351"/>
      <c r="AC1218" s="351"/>
      <c r="AD1218" s="352"/>
      <c r="AH1218">
        <f>IF(OR(COUNTBLANK($D1218)=1,CNGE_2025_M1_Secc12_Sub1!$S124&lt;&gt;1),0,IF(COUNTA(Y1218)=1,0,1))</f>
        <v>0</v>
      </c>
      <c r="AI1218" s="2">
        <f t="shared" si="143"/>
        <v>0</v>
      </c>
      <c r="AJ1218" s="3" t="str">
        <f>IF(AI1218=0,"",
IF(SUM($AI$1124:AI1218)=1,AK1218,
IF($AI$1244&gt;SUM($AI$1124:AI1218),_xlfn.CONCAT(", ",AK1218),
IF($AI$1244=SUM($AI$1124:AI1218),_xlfn.CONCAT(" y ",AK1218)))))</f>
        <v/>
      </c>
      <c r="AK1218" s="214">
        <v>95</v>
      </c>
      <c r="AL1218">
        <f>IF(OR(COUNTBLANK($D1218)=1,CNGE_2025_M1_Secc12_Sub1!$S124&lt;&gt;1),IF(COUNTA(Y1218)=0,0,1),0)</f>
        <v>0</v>
      </c>
      <c r="AM1218" s="9">
        <f>IF(CNGE_2025_M1_Secc12_Sub1!$S124&gt;1,1,0)</f>
        <v>0</v>
      </c>
      <c r="AN1218" s="5"/>
      <c r="AO1218" s="250"/>
    </row>
    <row r="1219" spans="1:41" ht="15" customHeight="1">
      <c r="A1219" s="195"/>
      <c r="B1219" s="14"/>
      <c r="C1219" s="249" t="s">
        <v>5142</v>
      </c>
      <c r="D1219" s="469" t="str">
        <f>IF(CNGE_2025_M1_Secc12_Sub1!D125="","",CNGE_2025_M1_Secc12_Sub1!D125)</f>
        <v/>
      </c>
      <c r="E1219" s="326"/>
      <c r="F1219" s="326"/>
      <c r="G1219" s="326"/>
      <c r="H1219" s="326"/>
      <c r="I1219" s="326"/>
      <c r="J1219" s="326"/>
      <c r="K1219" s="326"/>
      <c r="L1219" s="326"/>
      <c r="M1219" s="326"/>
      <c r="N1219" s="326"/>
      <c r="O1219" s="326"/>
      <c r="P1219" s="326"/>
      <c r="Q1219" s="326"/>
      <c r="R1219" s="326"/>
      <c r="S1219" s="326"/>
      <c r="T1219" s="326"/>
      <c r="U1219" s="326"/>
      <c r="V1219" s="326"/>
      <c r="W1219" s="326"/>
      <c r="X1219" s="327"/>
      <c r="Y1219" s="443"/>
      <c r="Z1219" s="351"/>
      <c r="AA1219" s="351"/>
      <c r="AB1219" s="351"/>
      <c r="AC1219" s="351"/>
      <c r="AD1219" s="352"/>
      <c r="AH1219">
        <f>IF(OR(COUNTBLANK($D1219)=1,CNGE_2025_M1_Secc12_Sub1!$S125&lt;&gt;1),0,IF(COUNTA(Y1219)=1,0,1))</f>
        <v>0</v>
      </c>
      <c r="AI1219" s="2">
        <f t="shared" si="143"/>
        <v>0</v>
      </c>
      <c r="AJ1219" s="3" t="str">
        <f>IF(AI1219=0,"",
IF(SUM($AI$1124:AI1219)=1,AK1219,
IF($AI$1244&gt;SUM($AI$1124:AI1219),_xlfn.CONCAT(", ",AK1219),
IF($AI$1244=SUM($AI$1124:AI1219),_xlfn.CONCAT(" y ",AK1219)))))</f>
        <v/>
      </c>
      <c r="AK1219" s="214">
        <v>96</v>
      </c>
      <c r="AL1219">
        <f>IF(OR(COUNTBLANK($D1219)=1,CNGE_2025_M1_Secc12_Sub1!$S125&lt;&gt;1),IF(COUNTA(Y1219)=0,0,1),0)</f>
        <v>0</v>
      </c>
      <c r="AM1219" s="9">
        <f>IF(CNGE_2025_M1_Secc12_Sub1!$S125&gt;1,1,0)</f>
        <v>0</v>
      </c>
      <c r="AN1219" s="5"/>
      <c r="AO1219" s="250"/>
    </row>
    <row r="1220" spans="1:41" ht="15" customHeight="1">
      <c r="A1220" s="195"/>
      <c r="B1220" s="14"/>
      <c r="C1220" s="249" t="s">
        <v>5143</v>
      </c>
      <c r="D1220" s="469" t="str">
        <f>IF(CNGE_2025_M1_Secc12_Sub1!D126="","",CNGE_2025_M1_Secc12_Sub1!D126)</f>
        <v/>
      </c>
      <c r="E1220" s="326"/>
      <c r="F1220" s="326"/>
      <c r="G1220" s="326"/>
      <c r="H1220" s="326"/>
      <c r="I1220" s="326"/>
      <c r="J1220" s="326"/>
      <c r="K1220" s="326"/>
      <c r="L1220" s="326"/>
      <c r="M1220" s="326"/>
      <c r="N1220" s="326"/>
      <c r="O1220" s="326"/>
      <c r="P1220" s="326"/>
      <c r="Q1220" s="326"/>
      <c r="R1220" s="326"/>
      <c r="S1220" s="326"/>
      <c r="T1220" s="326"/>
      <c r="U1220" s="326"/>
      <c r="V1220" s="326"/>
      <c r="W1220" s="326"/>
      <c r="X1220" s="327"/>
      <c r="Y1220" s="443"/>
      <c r="Z1220" s="351"/>
      <c r="AA1220" s="351"/>
      <c r="AB1220" s="351"/>
      <c r="AC1220" s="351"/>
      <c r="AD1220" s="352"/>
      <c r="AH1220">
        <f>IF(OR(COUNTBLANK($D1220)=1,CNGE_2025_M1_Secc12_Sub1!$S126&lt;&gt;1),0,IF(COUNTA(Y1220)=1,0,1))</f>
        <v>0</v>
      </c>
      <c r="AI1220" s="2">
        <f t="shared" si="143"/>
        <v>0</v>
      </c>
      <c r="AJ1220" s="3" t="str">
        <f>IF(AI1220=0,"",
IF(SUM($AI$1124:AI1220)=1,AK1220,
IF($AI$1244&gt;SUM($AI$1124:AI1220),_xlfn.CONCAT(", ",AK1220),
IF($AI$1244=SUM($AI$1124:AI1220),_xlfn.CONCAT(" y ",AK1220)))))</f>
        <v/>
      </c>
      <c r="AK1220" s="214">
        <v>97</v>
      </c>
      <c r="AL1220">
        <f>IF(OR(COUNTBLANK($D1220)=1,CNGE_2025_M1_Secc12_Sub1!$S126&lt;&gt;1),IF(COUNTA(Y1220)=0,0,1),0)</f>
        <v>0</v>
      </c>
      <c r="AM1220" s="9">
        <f>IF(CNGE_2025_M1_Secc12_Sub1!$S126&gt;1,1,0)</f>
        <v>0</v>
      </c>
      <c r="AN1220" s="5"/>
      <c r="AO1220" s="250"/>
    </row>
    <row r="1221" spans="1:41" ht="15" customHeight="1">
      <c r="A1221" s="195"/>
      <c r="B1221" s="14"/>
      <c r="C1221" s="249" t="s">
        <v>5144</v>
      </c>
      <c r="D1221" s="469" t="str">
        <f>IF(CNGE_2025_M1_Secc12_Sub1!D127="","",CNGE_2025_M1_Secc12_Sub1!D127)</f>
        <v/>
      </c>
      <c r="E1221" s="326"/>
      <c r="F1221" s="326"/>
      <c r="G1221" s="326"/>
      <c r="H1221" s="326"/>
      <c r="I1221" s="326"/>
      <c r="J1221" s="326"/>
      <c r="K1221" s="326"/>
      <c r="L1221" s="326"/>
      <c r="M1221" s="326"/>
      <c r="N1221" s="326"/>
      <c r="O1221" s="326"/>
      <c r="P1221" s="326"/>
      <c r="Q1221" s="326"/>
      <c r="R1221" s="326"/>
      <c r="S1221" s="326"/>
      <c r="T1221" s="326"/>
      <c r="U1221" s="326"/>
      <c r="V1221" s="326"/>
      <c r="W1221" s="326"/>
      <c r="X1221" s="327"/>
      <c r="Y1221" s="443"/>
      <c r="Z1221" s="351"/>
      <c r="AA1221" s="351"/>
      <c r="AB1221" s="351"/>
      <c r="AC1221" s="351"/>
      <c r="AD1221" s="352"/>
      <c r="AH1221">
        <f>IF(OR(COUNTBLANK($D1221)=1,CNGE_2025_M1_Secc12_Sub1!$S127&lt;&gt;1),0,IF(COUNTA(Y1221)=1,0,1))</f>
        <v>0</v>
      </c>
      <c r="AI1221" s="2">
        <f t="shared" si="143"/>
        <v>0</v>
      </c>
      <c r="AJ1221" s="3" t="str">
        <f>IF(AI1221=0,"",
IF(SUM($AI$1124:AI1221)=1,AK1221,
IF($AI$1244&gt;SUM($AI$1124:AI1221),_xlfn.CONCAT(", ",AK1221),
IF($AI$1244=SUM($AI$1124:AI1221),_xlfn.CONCAT(" y ",AK1221)))))</f>
        <v/>
      </c>
      <c r="AK1221" s="214">
        <v>98</v>
      </c>
      <c r="AL1221">
        <f>IF(OR(COUNTBLANK($D1221)=1,CNGE_2025_M1_Secc12_Sub1!$S127&lt;&gt;1),IF(COUNTA(Y1221)=0,0,1),0)</f>
        <v>0</v>
      </c>
      <c r="AM1221" s="9">
        <f>IF(CNGE_2025_M1_Secc12_Sub1!$S127&gt;1,1,0)</f>
        <v>0</v>
      </c>
      <c r="AN1221" s="5"/>
      <c r="AO1221" s="250"/>
    </row>
    <row r="1222" spans="1:41" ht="15" customHeight="1">
      <c r="A1222" s="195"/>
      <c r="B1222" s="14"/>
      <c r="C1222" s="249" t="s">
        <v>5145</v>
      </c>
      <c r="D1222" s="469" t="str">
        <f>IF(CNGE_2025_M1_Secc12_Sub1!D128="","",CNGE_2025_M1_Secc12_Sub1!D128)</f>
        <v/>
      </c>
      <c r="E1222" s="326"/>
      <c r="F1222" s="326"/>
      <c r="G1222" s="326"/>
      <c r="H1222" s="326"/>
      <c r="I1222" s="326"/>
      <c r="J1222" s="326"/>
      <c r="K1222" s="326"/>
      <c r="L1222" s="326"/>
      <c r="M1222" s="326"/>
      <c r="N1222" s="326"/>
      <c r="O1222" s="326"/>
      <c r="P1222" s="326"/>
      <c r="Q1222" s="326"/>
      <c r="R1222" s="326"/>
      <c r="S1222" s="326"/>
      <c r="T1222" s="326"/>
      <c r="U1222" s="326"/>
      <c r="V1222" s="326"/>
      <c r="W1222" s="326"/>
      <c r="X1222" s="327"/>
      <c r="Y1222" s="443"/>
      <c r="Z1222" s="351"/>
      <c r="AA1222" s="351"/>
      <c r="AB1222" s="351"/>
      <c r="AC1222" s="351"/>
      <c r="AD1222" s="352"/>
      <c r="AH1222">
        <f>IF(OR(COUNTBLANK($D1222)=1,CNGE_2025_M1_Secc12_Sub1!$S128&lt;&gt;1),0,IF(COUNTA(Y1222)=1,0,1))</f>
        <v>0</v>
      </c>
      <c r="AI1222" s="2">
        <f t="shared" si="143"/>
        <v>0</v>
      </c>
      <c r="AJ1222" s="3" t="str">
        <f>IF(AI1222=0,"",
IF(SUM($AI$1124:AI1222)=1,AK1222,
IF($AI$1244&gt;SUM($AI$1124:AI1222),_xlfn.CONCAT(", ",AK1222),
IF($AI$1244=SUM($AI$1124:AI1222),_xlfn.CONCAT(" y ",AK1222)))))</f>
        <v/>
      </c>
      <c r="AK1222" s="214">
        <v>99</v>
      </c>
      <c r="AL1222">
        <f>IF(OR(COUNTBLANK($D1222)=1,CNGE_2025_M1_Secc12_Sub1!$S128&lt;&gt;1),IF(COUNTA(Y1222)=0,0,1),0)</f>
        <v>0</v>
      </c>
      <c r="AM1222" s="9">
        <f>IF(CNGE_2025_M1_Secc12_Sub1!$S128&gt;1,1,0)</f>
        <v>0</v>
      </c>
      <c r="AN1222" s="5"/>
      <c r="AO1222" s="250"/>
    </row>
    <row r="1223" spans="1:41" ht="15" customHeight="1">
      <c r="A1223" s="195"/>
      <c r="B1223" s="14"/>
      <c r="C1223" s="249" t="s">
        <v>5146</v>
      </c>
      <c r="D1223" s="469" t="str">
        <f>IF(CNGE_2025_M1_Secc12_Sub1!D129="","",CNGE_2025_M1_Secc12_Sub1!D129)</f>
        <v/>
      </c>
      <c r="E1223" s="326"/>
      <c r="F1223" s="326"/>
      <c r="G1223" s="326"/>
      <c r="H1223" s="326"/>
      <c r="I1223" s="326"/>
      <c r="J1223" s="326"/>
      <c r="K1223" s="326"/>
      <c r="L1223" s="326"/>
      <c r="M1223" s="326"/>
      <c r="N1223" s="326"/>
      <c r="O1223" s="326"/>
      <c r="P1223" s="326"/>
      <c r="Q1223" s="326"/>
      <c r="R1223" s="326"/>
      <c r="S1223" s="326"/>
      <c r="T1223" s="326"/>
      <c r="U1223" s="326"/>
      <c r="V1223" s="326"/>
      <c r="W1223" s="326"/>
      <c r="X1223" s="327"/>
      <c r="Y1223" s="443"/>
      <c r="Z1223" s="351"/>
      <c r="AA1223" s="351"/>
      <c r="AB1223" s="351"/>
      <c r="AC1223" s="351"/>
      <c r="AD1223" s="352"/>
      <c r="AH1223">
        <f>IF(OR(COUNTBLANK($D1223)=1,CNGE_2025_M1_Secc12_Sub1!$S129&lt;&gt;1),0,IF(COUNTA(Y1223)=1,0,1))</f>
        <v>0</v>
      </c>
      <c r="AI1223" s="2">
        <f t="shared" si="143"/>
        <v>0</v>
      </c>
      <c r="AJ1223" s="3" t="str">
        <f>IF(AI1223=0,"",
IF(SUM($AI$1124:AI1223)=1,AK1223,
IF($AI$1244&gt;SUM($AI$1124:AI1223),_xlfn.CONCAT(", ",AK1223),
IF($AI$1244=SUM($AI$1124:AI1223),_xlfn.CONCAT(" y ",AK1223)))))</f>
        <v/>
      </c>
      <c r="AK1223" s="214">
        <v>100</v>
      </c>
      <c r="AL1223">
        <f>IF(OR(COUNTBLANK($D1223)=1,CNGE_2025_M1_Secc12_Sub1!$S129&lt;&gt;1),IF(COUNTA(Y1223)=0,0,1),0)</f>
        <v>0</v>
      </c>
      <c r="AM1223" s="9">
        <f>IF(CNGE_2025_M1_Secc12_Sub1!$S129&gt;1,1,0)</f>
        <v>0</v>
      </c>
      <c r="AN1223" s="5"/>
      <c r="AO1223" s="250"/>
    </row>
    <row r="1224" spans="1:41" ht="15" customHeight="1">
      <c r="A1224" s="195"/>
      <c r="B1224" s="14"/>
      <c r="C1224" s="249" t="s">
        <v>5147</v>
      </c>
      <c r="D1224" s="469" t="str">
        <f>IF(CNGE_2025_M1_Secc12_Sub1!D130="","",CNGE_2025_M1_Secc12_Sub1!D130)</f>
        <v/>
      </c>
      <c r="E1224" s="326"/>
      <c r="F1224" s="326"/>
      <c r="G1224" s="326"/>
      <c r="H1224" s="326"/>
      <c r="I1224" s="326"/>
      <c r="J1224" s="326"/>
      <c r="K1224" s="326"/>
      <c r="L1224" s="326"/>
      <c r="M1224" s="326"/>
      <c r="N1224" s="326"/>
      <c r="O1224" s="326"/>
      <c r="P1224" s="326"/>
      <c r="Q1224" s="326"/>
      <c r="R1224" s="326"/>
      <c r="S1224" s="326"/>
      <c r="T1224" s="326"/>
      <c r="U1224" s="326"/>
      <c r="V1224" s="326"/>
      <c r="W1224" s="326"/>
      <c r="X1224" s="327"/>
      <c r="Y1224" s="443"/>
      <c r="Z1224" s="351"/>
      <c r="AA1224" s="351"/>
      <c r="AB1224" s="351"/>
      <c r="AC1224" s="351"/>
      <c r="AD1224" s="352"/>
      <c r="AH1224">
        <f>IF(OR(COUNTBLANK($D1224)=1,CNGE_2025_M1_Secc12_Sub1!$S130&lt;&gt;1),0,IF(COUNTA(Y1224)=1,0,1))</f>
        <v>0</v>
      </c>
      <c r="AI1224" s="2">
        <f t="shared" si="143"/>
        <v>0</v>
      </c>
      <c r="AJ1224" s="3" t="str">
        <f>IF(AI1224=0,"",
IF(SUM($AI$1124:AI1224)=1,AK1224,
IF($AI$1244&gt;SUM($AI$1124:AI1224),_xlfn.CONCAT(", ",AK1224),
IF($AI$1244=SUM($AI$1124:AI1224),_xlfn.CONCAT(" y ",AK1224)))))</f>
        <v/>
      </c>
      <c r="AK1224" s="214">
        <v>101</v>
      </c>
      <c r="AL1224">
        <f>IF(OR(COUNTBLANK($D1224)=1,CNGE_2025_M1_Secc12_Sub1!$S130&lt;&gt;1),IF(COUNTA(Y1224)=0,0,1),0)</f>
        <v>0</v>
      </c>
      <c r="AM1224" s="9">
        <f>IF(CNGE_2025_M1_Secc12_Sub1!$S130&gt;1,1,0)</f>
        <v>0</v>
      </c>
      <c r="AN1224" s="5"/>
      <c r="AO1224" s="250"/>
    </row>
    <row r="1225" spans="1:41" ht="15" customHeight="1">
      <c r="A1225" s="195"/>
      <c r="B1225" s="14"/>
      <c r="C1225" s="249" t="s">
        <v>5148</v>
      </c>
      <c r="D1225" s="469" t="str">
        <f>IF(CNGE_2025_M1_Secc12_Sub1!D131="","",CNGE_2025_M1_Secc12_Sub1!D131)</f>
        <v/>
      </c>
      <c r="E1225" s="326"/>
      <c r="F1225" s="326"/>
      <c r="G1225" s="326"/>
      <c r="H1225" s="326"/>
      <c r="I1225" s="326"/>
      <c r="J1225" s="326"/>
      <c r="K1225" s="326"/>
      <c r="L1225" s="326"/>
      <c r="M1225" s="326"/>
      <c r="N1225" s="326"/>
      <c r="O1225" s="326"/>
      <c r="P1225" s="326"/>
      <c r="Q1225" s="326"/>
      <c r="R1225" s="326"/>
      <c r="S1225" s="326"/>
      <c r="T1225" s="326"/>
      <c r="U1225" s="326"/>
      <c r="V1225" s="326"/>
      <c r="W1225" s="326"/>
      <c r="X1225" s="327"/>
      <c r="Y1225" s="443"/>
      <c r="Z1225" s="351"/>
      <c r="AA1225" s="351"/>
      <c r="AB1225" s="351"/>
      <c r="AC1225" s="351"/>
      <c r="AD1225" s="352"/>
      <c r="AH1225">
        <f>IF(OR(COUNTBLANK($D1225)=1,CNGE_2025_M1_Secc12_Sub1!$S131&lt;&gt;1),0,IF(COUNTA(Y1225)=1,0,1))</f>
        <v>0</v>
      </c>
      <c r="AI1225" s="2">
        <f t="shared" si="143"/>
        <v>0</v>
      </c>
      <c r="AJ1225" s="3" t="str">
        <f>IF(AI1225=0,"",
IF(SUM($AI$1124:AI1225)=1,AK1225,
IF($AI$1244&gt;SUM($AI$1124:AI1225),_xlfn.CONCAT(", ",AK1225),
IF($AI$1244=SUM($AI$1124:AI1225),_xlfn.CONCAT(" y ",AK1225)))))</f>
        <v/>
      </c>
      <c r="AK1225" s="214">
        <v>102</v>
      </c>
      <c r="AL1225">
        <f>IF(OR(COUNTBLANK($D1225)=1,CNGE_2025_M1_Secc12_Sub1!$S131&lt;&gt;1),IF(COUNTA(Y1225)=0,0,1),0)</f>
        <v>0</v>
      </c>
      <c r="AM1225" s="9">
        <f>IF(CNGE_2025_M1_Secc12_Sub1!$S131&gt;1,1,0)</f>
        <v>0</v>
      </c>
      <c r="AN1225" s="5"/>
      <c r="AO1225" s="250"/>
    </row>
    <row r="1226" spans="1:41" ht="15" customHeight="1">
      <c r="A1226" s="195"/>
      <c r="B1226" s="14"/>
      <c r="C1226" s="249" t="s">
        <v>5149</v>
      </c>
      <c r="D1226" s="469" t="str">
        <f>IF(CNGE_2025_M1_Secc12_Sub1!D132="","",CNGE_2025_M1_Secc12_Sub1!D132)</f>
        <v/>
      </c>
      <c r="E1226" s="326"/>
      <c r="F1226" s="326"/>
      <c r="G1226" s="326"/>
      <c r="H1226" s="326"/>
      <c r="I1226" s="326"/>
      <c r="J1226" s="326"/>
      <c r="K1226" s="326"/>
      <c r="L1226" s="326"/>
      <c r="M1226" s="326"/>
      <c r="N1226" s="326"/>
      <c r="O1226" s="326"/>
      <c r="P1226" s="326"/>
      <c r="Q1226" s="326"/>
      <c r="R1226" s="326"/>
      <c r="S1226" s="326"/>
      <c r="T1226" s="326"/>
      <c r="U1226" s="326"/>
      <c r="V1226" s="326"/>
      <c r="W1226" s="326"/>
      <c r="X1226" s="327"/>
      <c r="Y1226" s="443"/>
      <c r="Z1226" s="351"/>
      <c r="AA1226" s="351"/>
      <c r="AB1226" s="351"/>
      <c r="AC1226" s="351"/>
      <c r="AD1226" s="352"/>
      <c r="AH1226">
        <f>IF(OR(COUNTBLANK($D1226)=1,CNGE_2025_M1_Secc12_Sub1!$S132&lt;&gt;1),0,IF(COUNTA(Y1226)=1,0,1))</f>
        <v>0</v>
      </c>
      <c r="AI1226" s="2">
        <f t="shared" si="143"/>
        <v>0</v>
      </c>
      <c r="AJ1226" s="3" t="str">
        <f>IF(AI1226=0,"",
IF(SUM($AI$1124:AI1226)=1,AK1226,
IF($AI$1244&gt;SUM($AI$1124:AI1226),_xlfn.CONCAT(", ",AK1226),
IF($AI$1244=SUM($AI$1124:AI1226),_xlfn.CONCAT(" y ",AK1226)))))</f>
        <v/>
      </c>
      <c r="AK1226" s="214">
        <v>103</v>
      </c>
      <c r="AL1226">
        <f>IF(OR(COUNTBLANK($D1226)=1,CNGE_2025_M1_Secc12_Sub1!$S132&lt;&gt;1),IF(COUNTA(Y1226)=0,0,1),0)</f>
        <v>0</v>
      </c>
      <c r="AM1226" s="9">
        <f>IF(CNGE_2025_M1_Secc12_Sub1!$S132&gt;1,1,0)</f>
        <v>0</v>
      </c>
      <c r="AN1226" s="5"/>
      <c r="AO1226" s="250"/>
    </row>
    <row r="1227" spans="1:41" ht="15" customHeight="1">
      <c r="A1227" s="195"/>
      <c r="B1227" s="14"/>
      <c r="C1227" s="249" t="s">
        <v>5150</v>
      </c>
      <c r="D1227" s="469" t="str">
        <f>IF(CNGE_2025_M1_Secc12_Sub1!D133="","",CNGE_2025_M1_Secc12_Sub1!D133)</f>
        <v/>
      </c>
      <c r="E1227" s="326"/>
      <c r="F1227" s="326"/>
      <c r="G1227" s="326"/>
      <c r="H1227" s="326"/>
      <c r="I1227" s="326"/>
      <c r="J1227" s="326"/>
      <c r="K1227" s="326"/>
      <c r="L1227" s="326"/>
      <c r="M1227" s="326"/>
      <c r="N1227" s="326"/>
      <c r="O1227" s="326"/>
      <c r="P1227" s="326"/>
      <c r="Q1227" s="326"/>
      <c r="R1227" s="326"/>
      <c r="S1227" s="326"/>
      <c r="T1227" s="326"/>
      <c r="U1227" s="326"/>
      <c r="V1227" s="326"/>
      <c r="W1227" s="326"/>
      <c r="X1227" s="327"/>
      <c r="Y1227" s="443"/>
      <c r="Z1227" s="351"/>
      <c r="AA1227" s="351"/>
      <c r="AB1227" s="351"/>
      <c r="AC1227" s="351"/>
      <c r="AD1227" s="352"/>
      <c r="AH1227">
        <f>IF(OR(COUNTBLANK($D1227)=1,CNGE_2025_M1_Secc12_Sub1!$S133&lt;&gt;1),0,IF(COUNTA(Y1227)=1,0,1))</f>
        <v>0</v>
      </c>
      <c r="AI1227" s="2">
        <f t="shared" si="143"/>
        <v>0</v>
      </c>
      <c r="AJ1227" s="3" t="str">
        <f>IF(AI1227=0,"",
IF(SUM($AI$1124:AI1227)=1,AK1227,
IF($AI$1244&gt;SUM($AI$1124:AI1227),_xlfn.CONCAT(", ",AK1227),
IF($AI$1244=SUM($AI$1124:AI1227),_xlfn.CONCAT(" y ",AK1227)))))</f>
        <v/>
      </c>
      <c r="AK1227" s="214">
        <v>104</v>
      </c>
      <c r="AL1227">
        <f>IF(OR(COUNTBLANK($D1227)=1,CNGE_2025_M1_Secc12_Sub1!$S133&lt;&gt;1),IF(COUNTA(Y1227)=0,0,1),0)</f>
        <v>0</v>
      </c>
      <c r="AM1227" s="9">
        <f>IF(CNGE_2025_M1_Secc12_Sub1!$S133&gt;1,1,0)</f>
        <v>0</v>
      </c>
      <c r="AN1227" s="5"/>
      <c r="AO1227" s="250"/>
    </row>
    <row r="1228" spans="1:41" ht="15" customHeight="1">
      <c r="A1228" s="195"/>
      <c r="B1228" s="14"/>
      <c r="C1228" s="249" t="s">
        <v>5151</v>
      </c>
      <c r="D1228" s="469" t="str">
        <f>IF(CNGE_2025_M1_Secc12_Sub1!D134="","",CNGE_2025_M1_Secc12_Sub1!D134)</f>
        <v/>
      </c>
      <c r="E1228" s="326"/>
      <c r="F1228" s="326"/>
      <c r="G1228" s="326"/>
      <c r="H1228" s="326"/>
      <c r="I1228" s="326"/>
      <c r="J1228" s="326"/>
      <c r="K1228" s="326"/>
      <c r="L1228" s="326"/>
      <c r="M1228" s="326"/>
      <c r="N1228" s="326"/>
      <c r="O1228" s="326"/>
      <c r="P1228" s="326"/>
      <c r="Q1228" s="326"/>
      <c r="R1228" s="326"/>
      <c r="S1228" s="326"/>
      <c r="T1228" s="326"/>
      <c r="U1228" s="326"/>
      <c r="V1228" s="326"/>
      <c r="W1228" s="326"/>
      <c r="X1228" s="327"/>
      <c r="Y1228" s="443"/>
      <c r="Z1228" s="351"/>
      <c r="AA1228" s="351"/>
      <c r="AB1228" s="351"/>
      <c r="AC1228" s="351"/>
      <c r="AD1228" s="352"/>
      <c r="AH1228">
        <f>IF(OR(COUNTBLANK($D1228)=1,CNGE_2025_M1_Secc12_Sub1!$S134&lt;&gt;1),0,IF(COUNTA(Y1228)=1,0,1))</f>
        <v>0</v>
      </c>
      <c r="AI1228" s="2">
        <f t="shared" si="143"/>
        <v>0</v>
      </c>
      <c r="AJ1228" s="3" t="str">
        <f>IF(AI1228=0,"",
IF(SUM($AI$1124:AI1228)=1,AK1228,
IF($AI$1244&gt;SUM($AI$1124:AI1228),_xlfn.CONCAT(", ",AK1228),
IF($AI$1244=SUM($AI$1124:AI1228),_xlfn.CONCAT(" y ",AK1228)))))</f>
        <v/>
      </c>
      <c r="AK1228" s="214">
        <v>105</v>
      </c>
      <c r="AL1228">
        <f>IF(OR(COUNTBLANK($D1228)=1,CNGE_2025_M1_Secc12_Sub1!$S134&lt;&gt;1),IF(COUNTA(Y1228)=0,0,1),0)</f>
        <v>0</v>
      </c>
      <c r="AM1228" s="9">
        <f>IF(CNGE_2025_M1_Secc12_Sub1!$S134&gt;1,1,0)</f>
        <v>0</v>
      </c>
      <c r="AN1228" s="5"/>
      <c r="AO1228" s="250"/>
    </row>
    <row r="1229" spans="1:41" ht="15" customHeight="1">
      <c r="A1229" s="195"/>
      <c r="B1229" s="14"/>
      <c r="C1229" s="249" t="s">
        <v>5152</v>
      </c>
      <c r="D1229" s="469" t="str">
        <f>IF(CNGE_2025_M1_Secc12_Sub1!D135="","",CNGE_2025_M1_Secc12_Sub1!D135)</f>
        <v/>
      </c>
      <c r="E1229" s="326"/>
      <c r="F1229" s="326"/>
      <c r="G1229" s="326"/>
      <c r="H1229" s="326"/>
      <c r="I1229" s="326"/>
      <c r="J1229" s="326"/>
      <c r="K1229" s="326"/>
      <c r="L1229" s="326"/>
      <c r="M1229" s="326"/>
      <c r="N1229" s="326"/>
      <c r="O1229" s="326"/>
      <c r="P1229" s="326"/>
      <c r="Q1229" s="326"/>
      <c r="R1229" s="326"/>
      <c r="S1229" s="326"/>
      <c r="T1229" s="326"/>
      <c r="U1229" s="326"/>
      <c r="V1229" s="326"/>
      <c r="W1229" s="326"/>
      <c r="X1229" s="327"/>
      <c r="Y1229" s="443"/>
      <c r="Z1229" s="351"/>
      <c r="AA1229" s="351"/>
      <c r="AB1229" s="351"/>
      <c r="AC1229" s="351"/>
      <c r="AD1229" s="352"/>
      <c r="AH1229">
        <f>IF(OR(COUNTBLANK($D1229)=1,CNGE_2025_M1_Secc12_Sub1!$S135&lt;&gt;1),0,IF(COUNTA(Y1229)=1,0,1))</f>
        <v>0</v>
      </c>
      <c r="AI1229" s="2">
        <f t="shared" si="143"/>
        <v>0</v>
      </c>
      <c r="AJ1229" s="3" t="str">
        <f>IF(AI1229=0,"",
IF(SUM($AI$1124:AI1229)=1,AK1229,
IF($AI$1244&gt;SUM($AI$1124:AI1229),_xlfn.CONCAT(", ",AK1229),
IF($AI$1244=SUM($AI$1124:AI1229),_xlfn.CONCAT(" y ",AK1229)))))</f>
        <v/>
      </c>
      <c r="AK1229" s="214">
        <v>106</v>
      </c>
      <c r="AL1229">
        <f>IF(OR(COUNTBLANK($D1229)=1,CNGE_2025_M1_Secc12_Sub1!$S135&lt;&gt;1),IF(COUNTA(Y1229)=0,0,1),0)</f>
        <v>0</v>
      </c>
      <c r="AM1229" s="9">
        <f>IF(CNGE_2025_M1_Secc12_Sub1!$S135&gt;1,1,0)</f>
        <v>0</v>
      </c>
      <c r="AN1229" s="5"/>
      <c r="AO1229" s="250"/>
    </row>
    <row r="1230" spans="1:41" ht="15" customHeight="1">
      <c r="A1230" s="195"/>
      <c r="B1230" s="14"/>
      <c r="C1230" s="249" t="s">
        <v>5153</v>
      </c>
      <c r="D1230" s="469" t="str">
        <f>IF(CNGE_2025_M1_Secc12_Sub1!D136="","",CNGE_2025_M1_Secc12_Sub1!D136)</f>
        <v/>
      </c>
      <c r="E1230" s="326"/>
      <c r="F1230" s="326"/>
      <c r="G1230" s="326"/>
      <c r="H1230" s="326"/>
      <c r="I1230" s="326"/>
      <c r="J1230" s="326"/>
      <c r="K1230" s="326"/>
      <c r="L1230" s="326"/>
      <c r="M1230" s="326"/>
      <c r="N1230" s="326"/>
      <c r="O1230" s="326"/>
      <c r="P1230" s="326"/>
      <c r="Q1230" s="326"/>
      <c r="R1230" s="326"/>
      <c r="S1230" s="326"/>
      <c r="T1230" s="326"/>
      <c r="U1230" s="326"/>
      <c r="V1230" s="326"/>
      <c r="W1230" s="326"/>
      <c r="X1230" s="327"/>
      <c r="Y1230" s="443"/>
      <c r="Z1230" s="351"/>
      <c r="AA1230" s="351"/>
      <c r="AB1230" s="351"/>
      <c r="AC1230" s="351"/>
      <c r="AD1230" s="352"/>
      <c r="AH1230">
        <f>IF(OR(COUNTBLANK($D1230)=1,CNGE_2025_M1_Secc12_Sub1!$S136&lt;&gt;1),0,IF(COUNTA(Y1230)=1,0,1))</f>
        <v>0</v>
      </c>
      <c r="AI1230" s="2">
        <f t="shared" si="143"/>
        <v>0</v>
      </c>
      <c r="AJ1230" s="3" t="str">
        <f>IF(AI1230=0,"",
IF(SUM($AI$1124:AI1230)=1,AK1230,
IF($AI$1244&gt;SUM($AI$1124:AI1230),_xlfn.CONCAT(", ",AK1230),
IF($AI$1244=SUM($AI$1124:AI1230),_xlfn.CONCAT(" y ",AK1230)))))</f>
        <v/>
      </c>
      <c r="AK1230" s="214">
        <v>107</v>
      </c>
      <c r="AL1230">
        <f>IF(OR(COUNTBLANK($D1230)=1,CNGE_2025_M1_Secc12_Sub1!$S136&lt;&gt;1),IF(COUNTA(Y1230)=0,0,1),0)</f>
        <v>0</v>
      </c>
      <c r="AM1230" s="9">
        <f>IF(CNGE_2025_M1_Secc12_Sub1!$S136&gt;1,1,0)</f>
        <v>0</v>
      </c>
      <c r="AN1230" s="5"/>
      <c r="AO1230" s="250"/>
    </row>
    <row r="1231" spans="1:41" ht="15" customHeight="1">
      <c r="A1231" s="195"/>
      <c r="B1231" s="14"/>
      <c r="C1231" s="249" t="s">
        <v>5154</v>
      </c>
      <c r="D1231" s="469" t="str">
        <f>IF(CNGE_2025_M1_Secc12_Sub1!D137="","",CNGE_2025_M1_Secc12_Sub1!D137)</f>
        <v/>
      </c>
      <c r="E1231" s="326"/>
      <c r="F1231" s="326"/>
      <c r="G1231" s="326"/>
      <c r="H1231" s="326"/>
      <c r="I1231" s="326"/>
      <c r="J1231" s="326"/>
      <c r="K1231" s="326"/>
      <c r="L1231" s="326"/>
      <c r="M1231" s="326"/>
      <c r="N1231" s="326"/>
      <c r="O1231" s="326"/>
      <c r="P1231" s="326"/>
      <c r="Q1231" s="326"/>
      <c r="R1231" s="326"/>
      <c r="S1231" s="326"/>
      <c r="T1231" s="326"/>
      <c r="U1231" s="326"/>
      <c r="V1231" s="326"/>
      <c r="W1231" s="326"/>
      <c r="X1231" s="327"/>
      <c r="Y1231" s="443"/>
      <c r="Z1231" s="351"/>
      <c r="AA1231" s="351"/>
      <c r="AB1231" s="351"/>
      <c r="AC1231" s="351"/>
      <c r="AD1231" s="352"/>
      <c r="AH1231">
        <f>IF(OR(COUNTBLANK($D1231)=1,CNGE_2025_M1_Secc12_Sub1!$S137&lt;&gt;1),0,IF(COUNTA(Y1231)=1,0,1))</f>
        <v>0</v>
      </c>
      <c r="AI1231" s="2">
        <f t="shared" si="143"/>
        <v>0</v>
      </c>
      <c r="AJ1231" s="3" t="str">
        <f>IF(AI1231=0,"",
IF(SUM($AI$1124:AI1231)=1,AK1231,
IF($AI$1244&gt;SUM($AI$1124:AI1231),_xlfn.CONCAT(", ",AK1231),
IF($AI$1244=SUM($AI$1124:AI1231),_xlfn.CONCAT(" y ",AK1231)))))</f>
        <v/>
      </c>
      <c r="AK1231" s="214">
        <v>108</v>
      </c>
      <c r="AL1231">
        <f>IF(OR(COUNTBLANK($D1231)=1,CNGE_2025_M1_Secc12_Sub1!$S137&lt;&gt;1),IF(COUNTA(Y1231)=0,0,1),0)</f>
        <v>0</v>
      </c>
      <c r="AM1231" s="9">
        <f>IF(CNGE_2025_M1_Secc12_Sub1!$S137&gt;1,1,0)</f>
        <v>0</v>
      </c>
      <c r="AN1231" s="5"/>
      <c r="AO1231" s="250"/>
    </row>
    <row r="1232" spans="1:41" ht="15" customHeight="1">
      <c r="A1232" s="195"/>
      <c r="B1232" s="14"/>
      <c r="C1232" s="249" t="s">
        <v>5155</v>
      </c>
      <c r="D1232" s="469" t="str">
        <f>IF(CNGE_2025_M1_Secc12_Sub1!D138="","",CNGE_2025_M1_Secc12_Sub1!D138)</f>
        <v/>
      </c>
      <c r="E1232" s="326"/>
      <c r="F1232" s="326"/>
      <c r="G1232" s="326"/>
      <c r="H1232" s="326"/>
      <c r="I1232" s="326"/>
      <c r="J1232" s="326"/>
      <c r="K1232" s="326"/>
      <c r="L1232" s="326"/>
      <c r="M1232" s="326"/>
      <c r="N1232" s="326"/>
      <c r="O1232" s="326"/>
      <c r="P1232" s="326"/>
      <c r="Q1232" s="326"/>
      <c r="R1232" s="326"/>
      <c r="S1232" s="326"/>
      <c r="T1232" s="326"/>
      <c r="U1232" s="326"/>
      <c r="V1232" s="326"/>
      <c r="W1232" s="326"/>
      <c r="X1232" s="327"/>
      <c r="Y1232" s="443"/>
      <c r="Z1232" s="351"/>
      <c r="AA1232" s="351"/>
      <c r="AB1232" s="351"/>
      <c r="AC1232" s="351"/>
      <c r="AD1232" s="352"/>
      <c r="AH1232">
        <f>IF(OR(COUNTBLANK($D1232)=1,CNGE_2025_M1_Secc12_Sub1!$S138&lt;&gt;1),0,IF(COUNTA(Y1232)=1,0,1))</f>
        <v>0</v>
      </c>
      <c r="AI1232" s="2">
        <f t="shared" si="143"/>
        <v>0</v>
      </c>
      <c r="AJ1232" s="3" t="str">
        <f>IF(AI1232=0,"",
IF(SUM($AI$1124:AI1232)=1,AK1232,
IF($AI$1244&gt;SUM($AI$1124:AI1232),_xlfn.CONCAT(", ",AK1232),
IF($AI$1244=SUM($AI$1124:AI1232),_xlfn.CONCAT(" y ",AK1232)))))</f>
        <v/>
      </c>
      <c r="AK1232" s="214">
        <v>109</v>
      </c>
      <c r="AL1232">
        <f>IF(OR(COUNTBLANK($D1232)=1,CNGE_2025_M1_Secc12_Sub1!$S138&lt;&gt;1),IF(COUNTA(Y1232)=0,0,1),0)</f>
        <v>0</v>
      </c>
      <c r="AM1232" s="9">
        <f>IF(CNGE_2025_M1_Secc12_Sub1!$S138&gt;1,1,0)</f>
        <v>0</v>
      </c>
      <c r="AN1232" s="5"/>
      <c r="AO1232" s="250"/>
    </row>
    <row r="1233" spans="1:41" ht="15" customHeight="1">
      <c r="A1233" s="195"/>
      <c r="B1233" s="14"/>
      <c r="C1233" s="249" t="s">
        <v>5156</v>
      </c>
      <c r="D1233" s="469" t="str">
        <f>IF(CNGE_2025_M1_Secc12_Sub1!D139="","",CNGE_2025_M1_Secc12_Sub1!D139)</f>
        <v/>
      </c>
      <c r="E1233" s="326"/>
      <c r="F1233" s="326"/>
      <c r="G1233" s="326"/>
      <c r="H1233" s="326"/>
      <c r="I1233" s="326"/>
      <c r="J1233" s="326"/>
      <c r="K1233" s="326"/>
      <c r="L1233" s="326"/>
      <c r="M1233" s="326"/>
      <c r="N1233" s="326"/>
      <c r="O1233" s="326"/>
      <c r="P1233" s="326"/>
      <c r="Q1233" s="326"/>
      <c r="R1233" s="326"/>
      <c r="S1233" s="326"/>
      <c r="T1233" s="326"/>
      <c r="U1233" s="326"/>
      <c r="V1233" s="326"/>
      <c r="W1233" s="326"/>
      <c r="X1233" s="327"/>
      <c r="Y1233" s="443"/>
      <c r="Z1233" s="351"/>
      <c r="AA1233" s="351"/>
      <c r="AB1233" s="351"/>
      <c r="AC1233" s="351"/>
      <c r="AD1233" s="352"/>
      <c r="AH1233">
        <f>IF(OR(COUNTBLANK($D1233)=1,CNGE_2025_M1_Secc12_Sub1!$S139&lt;&gt;1),0,IF(COUNTA(Y1233)=1,0,1))</f>
        <v>0</v>
      </c>
      <c r="AI1233" s="2">
        <f t="shared" si="143"/>
        <v>0</v>
      </c>
      <c r="AJ1233" s="3" t="str">
        <f>IF(AI1233=0,"",
IF(SUM($AI$1124:AI1233)=1,AK1233,
IF($AI$1244&gt;SUM($AI$1124:AI1233),_xlfn.CONCAT(", ",AK1233),
IF($AI$1244=SUM($AI$1124:AI1233),_xlfn.CONCAT(" y ",AK1233)))))</f>
        <v/>
      </c>
      <c r="AK1233" s="214">
        <v>110</v>
      </c>
      <c r="AL1233">
        <f>IF(OR(COUNTBLANK($D1233)=1,CNGE_2025_M1_Secc12_Sub1!$S139&lt;&gt;1),IF(COUNTA(Y1233)=0,0,1),0)</f>
        <v>0</v>
      </c>
      <c r="AM1233" s="9">
        <f>IF(CNGE_2025_M1_Secc12_Sub1!$S139&gt;1,1,0)</f>
        <v>0</v>
      </c>
      <c r="AN1233" s="5"/>
      <c r="AO1233" s="250"/>
    </row>
    <row r="1234" spans="1:41" ht="15" customHeight="1">
      <c r="A1234" s="195"/>
      <c r="B1234" s="14"/>
      <c r="C1234" s="251" t="s">
        <v>5157</v>
      </c>
      <c r="D1234" s="469" t="str">
        <f>IF(CNGE_2025_M1_Secc12_Sub1!D140="","",CNGE_2025_M1_Secc12_Sub1!D140)</f>
        <v/>
      </c>
      <c r="E1234" s="326"/>
      <c r="F1234" s="326"/>
      <c r="G1234" s="326"/>
      <c r="H1234" s="326"/>
      <c r="I1234" s="326"/>
      <c r="J1234" s="326"/>
      <c r="K1234" s="326"/>
      <c r="L1234" s="326"/>
      <c r="M1234" s="326"/>
      <c r="N1234" s="326"/>
      <c r="O1234" s="326"/>
      <c r="P1234" s="326"/>
      <c r="Q1234" s="326"/>
      <c r="R1234" s="326"/>
      <c r="S1234" s="326"/>
      <c r="T1234" s="326"/>
      <c r="U1234" s="326"/>
      <c r="V1234" s="326"/>
      <c r="W1234" s="326"/>
      <c r="X1234" s="327"/>
      <c r="Y1234" s="443"/>
      <c r="Z1234" s="351"/>
      <c r="AA1234" s="351"/>
      <c r="AB1234" s="351"/>
      <c r="AC1234" s="351"/>
      <c r="AD1234" s="352"/>
      <c r="AH1234">
        <f>IF(OR(COUNTBLANK($D1234)=1,CNGE_2025_M1_Secc12_Sub1!$S140&lt;&gt;1),0,IF(COUNTA(Y1234)=1,0,1))</f>
        <v>0</v>
      </c>
      <c r="AI1234" s="2">
        <f t="shared" si="143"/>
        <v>0</v>
      </c>
      <c r="AJ1234" s="3" t="str">
        <f>IF(AI1234=0,"",
IF(SUM($AI$1124:AI1234)=1,AK1234,
IF($AI$1244&gt;SUM($AI$1124:AI1234),_xlfn.CONCAT(", ",AK1234),
IF($AI$1244=SUM($AI$1124:AI1234),_xlfn.CONCAT(" y ",AK1234)))))</f>
        <v/>
      </c>
      <c r="AK1234" s="214">
        <v>111</v>
      </c>
      <c r="AL1234">
        <f>IF(OR(COUNTBLANK($D1234)=1,CNGE_2025_M1_Secc12_Sub1!$S140&lt;&gt;1),IF(COUNTA(Y1234)=0,0,1),0)</f>
        <v>0</v>
      </c>
      <c r="AM1234" s="9">
        <f>IF(CNGE_2025_M1_Secc12_Sub1!$S140&gt;1,1,0)</f>
        <v>0</v>
      </c>
      <c r="AN1234" s="5"/>
      <c r="AO1234" s="250"/>
    </row>
    <row r="1235" spans="1:41" ht="15" customHeight="1">
      <c r="A1235" s="195"/>
      <c r="B1235" s="14"/>
      <c r="C1235" s="251" t="s">
        <v>5158</v>
      </c>
      <c r="D1235" s="469" t="str">
        <f>IF(CNGE_2025_M1_Secc12_Sub1!D141="","",CNGE_2025_M1_Secc12_Sub1!D141)</f>
        <v/>
      </c>
      <c r="E1235" s="326"/>
      <c r="F1235" s="326"/>
      <c r="G1235" s="326"/>
      <c r="H1235" s="326"/>
      <c r="I1235" s="326"/>
      <c r="J1235" s="326"/>
      <c r="K1235" s="326"/>
      <c r="L1235" s="326"/>
      <c r="M1235" s="326"/>
      <c r="N1235" s="326"/>
      <c r="O1235" s="326"/>
      <c r="P1235" s="326"/>
      <c r="Q1235" s="326"/>
      <c r="R1235" s="326"/>
      <c r="S1235" s="326"/>
      <c r="T1235" s="326"/>
      <c r="U1235" s="326"/>
      <c r="V1235" s="326"/>
      <c r="W1235" s="326"/>
      <c r="X1235" s="327"/>
      <c r="Y1235" s="443"/>
      <c r="Z1235" s="351"/>
      <c r="AA1235" s="351"/>
      <c r="AB1235" s="351"/>
      <c r="AC1235" s="351"/>
      <c r="AD1235" s="352"/>
      <c r="AH1235">
        <f>IF(OR(COUNTBLANK($D1235)=1,CNGE_2025_M1_Secc12_Sub1!$S141&lt;&gt;1),0,IF(COUNTA(Y1235)=1,0,1))</f>
        <v>0</v>
      </c>
      <c r="AI1235" s="2">
        <f t="shared" si="143"/>
        <v>0</v>
      </c>
      <c r="AJ1235" s="3" t="str">
        <f>IF(AI1235=0,"",
IF(SUM($AI$1124:AI1235)=1,AK1235,
IF($AI$1244&gt;SUM($AI$1124:AI1235),_xlfn.CONCAT(", ",AK1235),
IF($AI$1244=SUM($AI$1124:AI1235),_xlfn.CONCAT(" y ",AK1235)))))</f>
        <v/>
      </c>
      <c r="AK1235" s="214">
        <v>112</v>
      </c>
      <c r="AL1235">
        <f>IF(OR(COUNTBLANK($D1235)=1,CNGE_2025_M1_Secc12_Sub1!$S141&lt;&gt;1),IF(COUNTA(Y1235)=0,0,1),0)</f>
        <v>0</v>
      </c>
      <c r="AM1235" s="9">
        <f>IF(CNGE_2025_M1_Secc12_Sub1!$S141&gt;1,1,0)</f>
        <v>0</v>
      </c>
      <c r="AN1235" s="5"/>
      <c r="AO1235" s="250"/>
    </row>
    <row r="1236" spans="1:41" ht="15" customHeight="1">
      <c r="A1236" s="195"/>
      <c r="B1236" s="14"/>
      <c r="C1236" s="251" t="s">
        <v>5159</v>
      </c>
      <c r="D1236" s="469" t="str">
        <f>IF(CNGE_2025_M1_Secc12_Sub1!D142="","",CNGE_2025_M1_Secc12_Sub1!D142)</f>
        <v/>
      </c>
      <c r="E1236" s="326"/>
      <c r="F1236" s="326"/>
      <c r="G1236" s="326"/>
      <c r="H1236" s="326"/>
      <c r="I1236" s="326"/>
      <c r="J1236" s="326"/>
      <c r="K1236" s="326"/>
      <c r="L1236" s="326"/>
      <c r="M1236" s="326"/>
      <c r="N1236" s="326"/>
      <c r="O1236" s="326"/>
      <c r="P1236" s="326"/>
      <c r="Q1236" s="326"/>
      <c r="R1236" s="326"/>
      <c r="S1236" s="326"/>
      <c r="T1236" s="326"/>
      <c r="U1236" s="326"/>
      <c r="V1236" s="326"/>
      <c r="W1236" s="326"/>
      <c r="X1236" s="327"/>
      <c r="Y1236" s="443"/>
      <c r="Z1236" s="351"/>
      <c r="AA1236" s="351"/>
      <c r="AB1236" s="351"/>
      <c r="AC1236" s="351"/>
      <c r="AD1236" s="352"/>
      <c r="AH1236">
        <f>IF(OR(COUNTBLANK($D1236)=1,CNGE_2025_M1_Secc12_Sub1!$S142&lt;&gt;1),0,IF(COUNTA(Y1236)=1,0,1))</f>
        <v>0</v>
      </c>
      <c r="AI1236" s="2">
        <f t="shared" si="143"/>
        <v>0</v>
      </c>
      <c r="AJ1236" s="3" t="str">
        <f>IF(AI1236=0,"",
IF(SUM($AI$1124:AI1236)=1,AK1236,
IF($AI$1244&gt;SUM($AI$1124:AI1236),_xlfn.CONCAT(", ",AK1236),
IF($AI$1244=SUM($AI$1124:AI1236),_xlfn.CONCAT(" y ",AK1236)))))</f>
        <v/>
      </c>
      <c r="AK1236" s="214">
        <v>113</v>
      </c>
      <c r="AL1236">
        <f>IF(OR(COUNTBLANK($D1236)=1,CNGE_2025_M1_Secc12_Sub1!$S142&lt;&gt;1),IF(COUNTA(Y1236)=0,0,1),0)</f>
        <v>0</v>
      </c>
      <c r="AM1236" s="9">
        <f>IF(CNGE_2025_M1_Secc12_Sub1!$S142&gt;1,1,0)</f>
        <v>0</v>
      </c>
      <c r="AN1236" s="5"/>
      <c r="AO1236" s="250"/>
    </row>
    <row r="1237" spans="1:41" ht="15" customHeight="1">
      <c r="A1237" s="195"/>
      <c r="B1237" s="14"/>
      <c r="C1237" s="251" t="s">
        <v>5160</v>
      </c>
      <c r="D1237" s="469" t="str">
        <f>IF(CNGE_2025_M1_Secc12_Sub1!D143="","",CNGE_2025_M1_Secc12_Sub1!D143)</f>
        <v/>
      </c>
      <c r="E1237" s="326"/>
      <c r="F1237" s="326"/>
      <c r="G1237" s="326"/>
      <c r="H1237" s="326"/>
      <c r="I1237" s="326"/>
      <c r="J1237" s="326"/>
      <c r="K1237" s="326"/>
      <c r="L1237" s="326"/>
      <c r="M1237" s="326"/>
      <c r="N1237" s="326"/>
      <c r="O1237" s="326"/>
      <c r="P1237" s="326"/>
      <c r="Q1237" s="326"/>
      <c r="R1237" s="326"/>
      <c r="S1237" s="326"/>
      <c r="T1237" s="326"/>
      <c r="U1237" s="326"/>
      <c r="V1237" s="326"/>
      <c r="W1237" s="326"/>
      <c r="X1237" s="327"/>
      <c r="Y1237" s="443"/>
      <c r="Z1237" s="351"/>
      <c r="AA1237" s="351"/>
      <c r="AB1237" s="351"/>
      <c r="AC1237" s="351"/>
      <c r="AD1237" s="352"/>
      <c r="AH1237">
        <f>IF(OR(COUNTBLANK($D1237)=1,CNGE_2025_M1_Secc12_Sub1!$S143&lt;&gt;1),0,IF(COUNTA(Y1237)=1,0,1))</f>
        <v>0</v>
      </c>
      <c r="AI1237" s="2">
        <f t="shared" si="143"/>
        <v>0</v>
      </c>
      <c r="AJ1237" s="3" t="str">
        <f>IF(AI1237=0,"",
IF(SUM($AI$1124:AI1237)=1,AK1237,
IF($AI$1244&gt;SUM($AI$1124:AI1237),_xlfn.CONCAT(", ",AK1237),
IF($AI$1244=SUM($AI$1124:AI1237),_xlfn.CONCAT(" y ",AK1237)))))</f>
        <v/>
      </c>
      <c r="AK1237" s="214">
        <v>114</v>
      </c>
      <c r="AL1237">
        <f>IF(OR(COUNTBLANK($D1237)=1,CNGE_2025_M1_Secc12_Sub1!$S143&lt;&gt;1),IF(COUNTA(Y1237)=0,0,1),0)</f>
        <v>0</v>
      </c>
      <c r="AM1237" s="9">
        <f>IF(CNGE_2025_M1_Secc12_Sub1!$S143&gt;1,1,0)</f>
        <v>0</v>
      </c>
      <c r="AN1237" s="5"/>
      <c r="AO1237" s="250"/>
    </row>
    <row r="1238" spans="1:41" ht="15" customHeight="1">
      <c r="A1238" s="195"/>
      <c r="B1238" s="14"/>
      <c r="C1238" s="251" t="s">
        <v>5161</v>
      </c>
      <c r="D1238" s="469" t="str">
        <f>IF(CNGE_2025_M1_Secc12_Sub1!D144="","",CNGE_2025_M1_Secc12_Sub1!D144)</f>
        <v/>
      </c>
      <c r="E1238" s="326"/>
      <c r="F1238" s="326"/>
      <c r="G1238" s="326"/>
      <c r="H1238" s="326"/>
      <c r="I1238" s="326"/>
      <c r="J1238" s="326"/>
      <c r="K1238" s="326"/>
      <c r="L1238" s="326"/>
      <c r="M1238" s="326"/>
      <c r="N1238" s="326"/>
      <c r="O1238" s="326"/>
      <c r="P1238" s="326"/>
      <c r="Q1238" s="326"/>
      <c r="R1238" s="326"/>
      <c r="S1238" s="326"/>
      <c r="T1238" s="326"/>
      <c r="U1238" s="326"/>
      <c r="V1238" s="326"/>
      <c r="W1238" s="326"/>
      <c r="X1238" s="327"/>
      <c r="Y1238" s="443"/>
      <c r="Z1238" s="351"/>
      <c r="AA1238" s="351"/>
      <c r="AB1238" s="351"/>
      <c r="AC1238" s="351"/>
      <c r="AD1238" s="352"/>
      <c r="AH1238">
        <f>IF(OR(COUNTBLANK($D1238)=1,CNGE_2025_M1_Secc12_Sub1!$S144&lt;&gt;1),0,IF(COUNTA(Y1238)=1,0,1))</f>
        <v>0</v>
      </c>
      <c r="AI1238" s="2">
        <f t="shared" si="143"/>
        <v>0</v>
      </c>
      <c r="AJ1238" s="3" t="str">
        <f>IF(AI1238=0,"",
IF(SUM($AI$1124:AI1238)=1,AK1238,
IF($AI$1244&gt;SUM($AI$1124:AI1238),_xlfn.CONCAT(", ",AK1238),
IF($AI$1244=SUM($AI$1124:AI1238),_xlfn.CONCAT(" y ",AK1238)))))</f>
        <v/>
      </c>
      <c r="AK1238" s="214">
        <v>115</v>
      </c>
      <c r="AL1238">
        <f>IF(OR(COUNTBLANK($D1238)=1,CNGE_2025_M1_Secc12_Sub1!$S144&lt;&gt;1),IF(COUNTA(Y1238)=0,0,1),0)</f>
        <v>0</v>
      </c>
      <c r="AM1238" s="9">
        <f>IF(CNGE_2025_M1_Secc12_Sub1!$S144&gt;1,1,0)</f>
        <v>0</v>
      </c>
      <c r="AN1238" s="5"/>
      <c r="AO1238" s="250"/>
    </row>
    <row r="1239" spans="1:41" ht="15" customHeight="1">
      <c r="A1239" s="195"/>
      <c r="B1239" s="14"/>
      <c r="C1239" s="251" t="s">
        <v>5162</v>
      </c>
      <c r="D1239" s="469" t="str">
        <f>IF(CNGE_2025_M1_Secc12_Sub1!D145="","",CNGE_2025_M1_Secc12_Sub1!D145)</f>
        <v/>
      </c>
      <c r="E1239" s="326"/>
      <c r="F1239" s="326"/>
      <c r="G1239" s="326"/>
      <c r="H1239" s="326"/>
      <c r="I1239" s="326"/>
      <c r="J1239" s="326"/>
      <c r="K1239" s="326"/>
      <c r="L1239" s="326"/>
      <c r="M1239" s="326"/>
      <c r="N1239" s="326"/>
      <c r="O1239" s="326"/>
      <c r="P1239" s="326"/>
      <c r="Q1239" s="326"/>
      <c r="R1239" s="326"/>
      <c r="S1239" s="326"/>
      <c r="T1239" s="326"/>
      <c r="U1239" s="326"/>
      <c r="V1239" s="326"/>
      <c r="W1239" s="326"/>
      <c r="X1239" s="327"/>
      <c r="Y1239" s="443"/>
      <c r="Z1239" s="351"/>
      <c r="AA1239" s="351"/>
      <c r="AB1239" s="351"/>
      <c r="AC1239" s="351"/>
      <c r="AD1239" s="352"/>
      <c r="AH1239">
        <f>IF(OR(COUNTBLANK($D1239)=1,CNGE_2025_M1_Secc12_Sub1!$S145&lt;&gt;1),0,IF(COUNTA(Y1239)=1,0,1))</f>
        <v>0</v>
      </c>
      <c r="AI1239" s="2">
        <f t="shared" si="143"/>
        <v>0</v>
      </c>
      <c r="AJ1239" s="3" t="str">
        <f>IF(AI1239=0,"",
IF(SUM($AI$1124:AI1239)=1,AK1239,
IF($AI$1244&gt;SUM($AI$1124:AI1239),_xlfn.CONCAT(", ",AK1239),
IF($AI$1244=SUM($AI$1124:AI1239),_xlfn.CONCAT(" y ",AK1239)))))</f>
        <v/>
      </c>
      <c r="AK1239" s="214">
        <v>116</v>
      </c>
      <c r="AL1239">
        <f>IF(OR(COUNTBLANK($D1239)=1,CNGE_2025_M1_Secc12_Sub1!$S145&lt;&gt;1),IF(COUNTA(Y1239)=0,0,1),0)</f>
        <v>0</v>
      </c>
      <c r="AM1239" s="9">
        <f>IF(CNGE_2025_M1_Secc12_Sub1!$S145&gt;1,1,0)</f>
        <v>0</v>
      </c>
      <c r="AN1239" s="5"/>
      <c r="AO1239" s="250"/>
    </row>
    <row r="1240" spans="1:41" ht="15" customHeight="1">
      <c r="A1240" s="195"/>
      <c r="B1240" s="14"/>
      <c r="C1240" s="251" t="s">
        <v>5163</v>
      </c>
      <c r="D1240" s="469" t="str">
        <f>IF(CNGE_2025_M1_Secc12_Sub1!D146="","",CNGE_2025_M1_Secc12_Sub1!D146)</f>
        <v/>
      </c>
      <c r="E1240" s="326"/>
      <c r="F1240" s="326"/>
      <c r="G1240" s="326"/>
      <c r="H1240" s="326"/>
      <c r="I1240" s="326"/>
      <c r="J1240" s="326"/>
      <c r="K1240" s="326"/>
      <c r="L1240" s="326"/>
      <c r="M1240" s="326"/>
      <c r="N1240" s="326"/>
      <c r="O1240" s="326"/>
      <c r="P1240" s="326"/>
      <c r="Q1240" s="326"/>
      <c r="R1240" s="326"/>
      <c r="S1240" s="326"/>
      <c r="T1240" s="326"/>
      <c r="U1240" s="326"/>
      <c r="V1240" s="326"/>
      <c r="W1240" s="326"/>
      <c r="X1240" s="327"/>
      <c r="Y1240" s="443"/>
      <c r="Z1240" s="351"/>
      <c r="AA1240" s="351"/>
      <c r="AB1240" s="351"/>
      <c r="AC1240" s="351"/>
      <c r="AD1240" s="352"/>
      <c r="AH1240">
        <f>IF(OR(COUNTBLANK($D1240)=1,CNGE_2025_M1_Secc12_Sub1!$S146&lt;&gt;1),0,IF(COUNTA(Y1240)=1,0,1))</f>
        <v>0</v>
      </c>
      <c r="AI1240" s="2">
        <f t="shared" si="143"/>
        <v>0</v>
      </c>
      <c r="AJ1240" s="3" t="str">
        <f>IF(AI1240=0,"",
IF(SUM($AI$1124:AI1240)=1,AK1240,
IF($AI$1244&gt;SUM($AI$1124:AI1240),_xlfn.CONCAT(", ",AK1240),
IF($AI$1244=SUM($AI$1124:AI1240),_xlfn.CONCAT(" y ",AK1240)))))</f>
        <v/>
      </c>
      <c r="AK1240" s="214">
        <v>117</v>
      </c>
      <c r="AL1240">
        <f>IF(OR(COUNTBLANK($D1240)=1,CNGE_2025_M1_Secc12_Sub1!$S146&lt;&gt;1),IF(COUNTA(Y1240)=0,0,1),0)</f>
        <v>0</v>
      </c>
      <c r="AM1240" s="9">
        <f>IF(CNGE_2025_M1_Secc12_Sub1!$S146&gt;1,1,0)</f>
        <v>0</v>
      </c>
      <c r="AN1240" s="5"/>
      <c r="AO1240" s="250"/>
    </row>
    <row r="1241" spans="1:41" ht="15" customHeight="1">
      <c r="A1241" s="195"/>
      <c r="B1241" s="14"/>
      <c r="C1241" s="251" t="s">
        <v>5164</v>
      </c>
      <c r="D1241" s="469" t="str">
        <f>IF(CNGE_2025_M1_Secc12_Sub1!D147="","",CNGE_2025_M1_Secc12_Sub1!D147)</f>
        <v/>
      </c>
      <c r="E1241" s="326"/>
      <c r="F1241" s="326"/>
      <c r="G1241" s="326"/>
      <c r="H1241" s="326"/>
      <c r="I1241" s="326"/>
      <c r="J1241" s="326"/>
      <c r="K1241" s="326"/>
      <c r="L1241" s="326"/>
      <c r="M1241" s="326"/>
      <c r="N1241" s="326"/>
      <c r="O1241" s="326"/>
      <c r="P1241" s="326"/>
      <c r="Q1241" s="326"/>
      <c r="R1241" s="326"/>
      <c r="S1241" s="326"/>
      <c r="T1241" s="326"/>
      <c r="U1241" s="326"/>
      <c r="V1241" s="326"/>
      <c r="W1241" s="326"/>
      <c r="X1241" s="327"/>
      <c r="Y1241" s="443"/>
      <c r="Z1241" s="351"/>
      <c r="AA1241" s="351"/>
      <c r="AB1241" s="351"/>
      <c r="AC1241" s="351"/>
      <c r="AD1241" s="352"/>
      <c r="AH1241">
        <f>IF(OR(COUNTBLANK($D1241)=1,CNGE_2025_M1_Secc12_Sub1!$S147&lt;&gt;1),0,IF(COUNTA(Y1241)=1,0,1))</f>
        <v>0</v>
      </c>
      <c r="AI1241" s="2">
        <f t="shared" si="143"/>
        <v>0</v>
      </c>
      <c r="AJ1241" s="3" t="str">
        <f>IF(AI1241=0,"",
IF(SUM($AI$1124:AI1241)=1,AK1241,
IF($AI$1244&gt;SUM($AI$1124:AI1241),_xlfn.CONCAT(", ",AK1241),
IF($AI$1244=SUM($AI$1124:AI1241),_xlfn.CONCAT(" y ",AK1241)))))</f>
        <v/>
      </c>
      <c r="AK1241" s="214">
        <v>118</v>
      </c>
      <c r="AL1241">
        <f>IF(OR(COUNTBLANK($D1241)=1,CNGE_2025_M1_Secc12_Sub1!$S147&lt;&gt;1),IF(COUNTA(Y1241)=0,0,1),0)</f>
        <v>0</v>
      </c>
      <c r="AM1241" s="9">
        <f>IF(CNGE_2025_M1_Secc12_Sub1!$S147&gt;1,1,0)</f>
        <v>0</v>
      </c>
      <c r="AN1241" s="5"/>
      <c r="AO1241" s="250"/>
    </row>
    <row r="1242" spans="1:41" ht="15" customHeight="1">
      <c r="A1242" s="195"/>
      <c r="B1242" s="14"/>
      <c r="C1242" s="251" t="s">
        <v>5165</v>
      </c>
      <c r="D1242" s="469" t="str">
        <f>IF(CNGE_2025_M1_Secc12_Sub1!D148="","",CNGE_2025_M1_Secc12_Sub1!D148)</f>
        <v/>
      </c>
      <c r="E1242" s="326"/>
      <c r="F1242" s="326"/>
      <c r="G1242" s="326"/>
      <c r="H1242" s="326"/>
      <c r="I1242" s="326"/>
      <c r="J1242" s="326"/>
      <c r="K1242" s="326"/>
      <c r="L1242" s="326"/>
      <c r="M1242" s="326"/>
      <c r="N1242" s="326"/>
      <c r="O1242" s="326"/>
      <c r="P1242" s="326"/>
      <c r="Q1242" s="326"/>
      <c r="R1242" s="326"/>
      <c r="S1242" s="326"/>
      <c r="T1242" s="326"/>
      <c r="U1242" s="326"/>
      <c r="V1242" s="326"/>
      <c r="W1242" s="326"/>
      <c r="X1242" s="327"/>
      <c r="Y1242" s="443"/>
      <c r="Z1242" s="351"/>
      <c r="AA1242" s="351"/>
      <c r="AB1242" s="351"/>
      <c r="AC1242" s="351"/>
      <c r="AD1242" s="352"/>
      <c r="AH1242">
        <f>IF(OR(COUNTBLANK($D1242)=1,CNGE_2025_M1_Secc12_Sub1!$S148&lt;&gt;1),0,IF(COUNTA(Y1242)=1,0,1))</f>
        <v>0</v>
      </c>
      <c r="AI1242" s="2">
        <f t="shared" si="143"/>
        <v>0</v>
      </c>
      <c r="AJ1242" s="3" t="str">
        <f>IF(AI1242=0,"",
IF(SUM($AI$1124:AI1242)=1,AK1242,
IF($AI$1244&gt;SUM($AI$1124:AI1242),_xlfn.CONCAT(", ",AK1242),
IF($AI$1244=SUM($AI$1124:AI1242),_xlfn.CONCAT(" y ",AK1242)))))</f>
        <v/>
      </c>
      <c r="AK1242" s="214">
        <v>119</v>
      </c>
      <c r="AL1242">
        <f>IF(OR(COUNTBLANK($D1242)=1,CNGE_2025_M1_Secc12_Sub1!$S148&lt;&gt;1),IF(COUNTA(Y1242)=0,0,1),0)</f>
        <v>0</v>
      </c>
      <c r="AM1242" s="9">
        <f>IF(CNGE_2025_M1_Secc12_Sub1!$S148&gt;1,1,0)</f>
        <v>0</v>
      </c>
      <c r="AN1242" s="5"/>
      <c r="AO1242" s="250"/>
    </row>
    <row r="1243" spans="1:41" ht="15" customHeight="1">
      <c r="A1243" s="195"/>
      <c r="B1243" s="14"/>
      <c r="C1243" s="251" t="s">
        <v>5166</v>
      </c>
      <c r="D1243" s="469" t="str">
        <f>IF(CNGE_2025_M1_Secc12_Sub1!D149="","",CNGE_2025_M1_Secc12_Sub1!D149)</f>
        <v/>
      </c>
      <c r="E1243" s="326"/>
      <c r="F1243" s="326"/>
      <c r="G1243" s="326"/>
      <c r="H1243" s="326"/>
      <c r="I1243" s="326"/>
      <c r="J1243" s="326"/>
      <c r="K1243" s="326"/>
      <c r="L1243" s="326"/>
      <c r="M1243" s="326"/>
      <c r="N1243" s="326"/>
      <c r="O1243" s="326"/>
      <c r="P1243" s="326"/>
      <c r="Q1243" s="326"/>
      <c r="R1243" s="326"/>
      <c r="S1243" s="326"/>
      <c r="T1243" s="326"/>
      <c r="U1243" s="326"/>
      <c r="V1243" s="326"/>
      <c r="W1243" s="326"/>
      <c r="X1243" s="327"/>
      <c r="Y1243" s="443"/>
      <c r="Z1243" s="351"/>
      <c r="AA1243" s="351"/>
      <c r="AB1243" s="351"/>
      <c r="AC1243" s="351"/>
      <c r="AD1243" s="352"/>
      <c r="AH1243">
        <f>IF(OR(COUNTBLANK($D1243)=1,CNGE_2025_M1_Secc12_Sub1!$S149&lt;&gt;1),0,IF(COUNTA(Y1243)=1,0,1))</f>
        <v>0</v>
      </c>
      <c r="AI1243" s="2">
        <f>IF(AH1243=0,0,1)</f>
        <v>0</v>
      </c>
      <c r="AJ1243" s="3" t="str">
        <f>IF(AI1243=0,"",
IF(SUM($AI$1124:AI1243)=1,AK1243,
IF($AI$1244&gt;SUM($AI$1124:AI1243),_xlfn.CONCAT(", ",AK1243),
IF($AI$1244=SUM($AI$1124:AI1243),_xlfn.CONCAT(" y ",AK1243)))))</f>
        <v/>
      </c>
      <c r="AK1243" s="214">
        <v>120</v>
      </c>
      <c r="AL1243">
        <f>IF(OR(COUNTBLANK($D1243)=1,CNGE_2025_M1_Secc12_Sub1!$S149&lt;&gt;1),IF(COUNTA(Y1243)=0,0,1),0)</f>
        <v>0</v>
      </c>
      <c r="AM1243" s="9">
        <f>IF(CNGE_2025_M1_Secc12_Sub1!$S149&gt;1,1,0)</f>
        <v>0</v>
      </c>
      <c r="AN1243" s="5"/>
      <c r="AO1243" s="250"/>
    </row>
    <row r="1244" spans="1:41" ht="15" customHeight="1">
      <c r="B1244" s="248"/>
      <c r="C1244" s="248"/>
      <c r="D1244" s="248"/>
      <c r="E1244" s="248"/>
      <c r="F1244" s="248"/>
      <c r="G1244" s="248"/>
      <c r="H1244" s="248"/>
      <c r="I1244" s="248"/>
      <c r="J1244" s="248"/>
      <c r="K1244" s="248"/>
      <c r="L1244" s="248"/>
      <c r="M1244" s="248"/>
      <c r="N1244" s="248"/>
      <c r="O1244" s="248"/>
      <c r="P1244" s="248"/>
      <c r="Q1244" s="248"/>
      <c r="R1244" s="248"/>
      <c r="S1244" s="248"/>
      <c r="T1244" s="248"/>
      <c r="U1244" s="248"/>
      <c r="V1244" s="248"/>
      <c r="W1244" s="248"/>
      <c r="X1244" s="248"/>
      <c r="Y1244" s="248"/>
      <c r="Z1244" s="248"/>
      <c r="AA1244" s="248"/>
      <c r="AB1244" s="248"/>
      <c r="AC1244" s="248"/>
      <c r="AD1244" s="248"/>
      <c r="AI1244" s="219">
        <f>SUM(AI1124:AI1243)</f>
        <v>0</v>
      </c>
      <c r="AJ1244" s="219" t="str">
        <f>IF(AI1244=0,"",_xlfn.CONCAT(AJ1124:AJ1243))</f>
        <v/>
      </c>
      <c r="AK1244" s="4" t="str">
        <f>IF(AI1244=0,"",
IF(AI1244=1,_xlfn.CONCAT("Favor de revisar la información capturada en el numeral: ",AJ1244),_xlfn.CONCAT("Favor de revisar la información capturada en los numerales: ",AJ1244)))</f>
        <v/>
      </c>
      <c r="AL1244" s="230">
        <f>SUM(AL1124:AL1243)</f>
        <v>0</v>
      </c>
      <c r="AM1244" s="252"/>
      <c r="AN1244" s="252"/>
      <c r="AO1244" s="5"/>
    </row>
    <row r="1245" spans="1:41" ht="24" customHeight="1">
      <c r="B1245" s="207"/>
      <c r="C1245" s="461" t="s">
        <v>5167</v>
      </c>
      <c r="D1245" s="462"/>
      <c r="E1245" s="462"/>
      <c r="F1245" s="462"/>
      <c r="G1245" s="462"/>
      <c r="H1245" s="462"/>
      <c r="I1245" s="462"/>
      <c r="J1245" s="462"/>
      <c r="K1245" s="462"/>
      <c r="L1245" s="462"/>
      <c r="M1245" s="462"/>
      <c r="N1245" s="462"/>
      <c r="O1245" s="462"/>
      <c r="P1245" s="462"/>
      <c r="Q1245" s="462"/>
      <c r="R1245" s="462"/>
      <c r="S1245" s="462"/>
      <c r="T1245" s="462"/>
      <c r="U1245" s="462"/>
      <c r="V1245" s="462"/>
      <c r="W1245" s="462"/>
      <c r="X1245" s="462"/>
      <c r="Y1245" s="462"/>
      <c r="Z1245" s="462"/>
      <c r="AA1245" s="462"/>
      <c r="AB1245" s="462"/>
      <c r="AC1245" s="462"/>
      <c r="AD1245" s="462"/>
    </row>
    <row r="1246" spans="1:41" ht="60" customHeight="1">
      <c r="B1246" s="207"/>
      <c r="C1246" s="491"/>
      <c r="D1246" s="492"/>
      <c r="E1246" s="492"/>
      <c r="F1246" s="492"/>
      <c r="G1246" s="492"/>
      <c r="H1246" s="492"/>
      <c r="I1246" s="492"/>
      <c r="J1246" s="492"/>
      <c r="K1246" s="492"/>
      <c r="L1246" s="492"/>
      <c r="M1246" s="492"/>
      <c r="N1246" s="492"/>
      <c r="O1246" s="492"/>
      <c r="P1246" s="492"/>
      <c r="Q1246" s="492"/>
      <c r="R1246" s="492"/>
      <c r="S1246" s="492"/>
      <c r="T1246" s="492"/>
      <c r="U1246" s="492"/>
      <c r="V1246" s="492"/>
      <c r="W1246" s="492"/>
      <c r="X1246" s="492"/>
      <c r="Y1246" s="492"/>
      <c r="Z1246" s="492"/>
      <c r="AA1246" s="492"/>
      <c r="AB1246" s="492"/>
      <c r="AC1246" s="492"/>
      <c r="AD1246" s="493"/>
    </row>
    <row r="1247" spans="1:41" ht="15" customHeight="1">
      <c r="B1247" s="464" t="str">
        <f>AK1244</f>
        <v/>
      </c>
      <c r="C1247" s="464"/>
      <c r="D1247" s="464"/>
      <c r="E1247" s="464"/>
      <c r="F1247" s="464"/>
      <c r="G1247" s="464"/>
      <c r="H1247" s="464"/>
      <c r="I1247" s="464"/>
      <c r="J1247" s="464"/>
      <c r="K1247" s="464"/>
      <c r="L1247" s="464"/>
      <c r="M1247" s="464"/>
      <c r="N1247" s="464"/>
      <c r="O1247" s="464"/>
      <c r="P1247" s="464"/>
      <c r="Q1247" s="464"/>
      <c r="R1247" s="464"/>
      <c r="S1247" s="464"/>
      <c r="T1247" s="464"/>
      <c r="U1247" s="464"/>
      <c r="V1247" s="464"/>
      <c r="W1247" s="464"/>
      <c r="X1247" s="464"/>
      <c r="Y1247" s="464"/>
      <c r="Z1247" s="464"/>
      <c r="AA1247" s="464"/>
      <c r="AB1247" s="464"/>
      <c r="AC1247" s="464"/>
      <c r="AD1247" s="464"/>
      <c r="AE1247" s="464"/>
    </row>
    <row r="1248" spans="1:41" ht="15" customHeight="1">
      <c r="B1248" s="445" t="str">
        <f>IF(AL1244&gt;0,"Revise la información capturada, ya que tiene datos ingresados en celdas que están sombreadas","")</f>
        <v/>
      </c>
      <c r="C1248" s="445"/>
      <c r="D1248" s="445"/>
      <c r="E1248" s="445"/>
      <c r="F1248" s="445"/>
      <c r="G1248" s="445"/>
      <c r="H1248" s="445"/>
      <c r="I1248" s="445"/>
      <c r="J1248" s="445"/>
      <c r="K1248" s="445"/>
      <c r="L1248" s="445"/>
      <c r="M1248" s="445"/>
      <c r="N1248" s="445"/>
      <c r="O1248" s="445"/>
      <c r="P1248" s="445"/>
      <c r="Q1248" s="445"/>
      <c r="R1248" s="445"/>
      <c r="S1248" s="445"/>
      <c r="T1248" s="445"/>
      <c r="U1248" s="445"/>
      <c r="V1248" s="445"/>
      <c r="W1248" s="445"/>
      <c r="X1248" s="445"/>
      <c r="Y1248" s="445"/>
      <c r="Z1248" s="445"/>
      <c r="AA1248" s="445"/>
      <c r="AB1248" s="445"/>
      <c r="AC1248" s="445"/>
      <c r="AD1248" s="445"/>
      <c r="AE1248" s="445"/>
    </row>
    <row r="1249" spans="2:31" ht="15" customHeight="1">
      <c r="B1249" s="500" t="str">
        <f>IF(AN1124&gt;0,"Alerta: debe de proporcionar una justificación de acuerdo a lo establecido en la instrucción 1","")</f>
        <v/>
      </c>
      <c r="C1249" s="500"/>
      <c r="D1249" s="500"/>
      <c r="E1249" s="500"/>
      <c r="F1249" s="500"/>
      <c r="G1249" s="500"/>
      <c r="H1249" s="500"/>
      <c r="I1249" s="500"/>
      <c r="J1249" s="500"/>
      <c r="K1249" s="500"/>
      <c r="L1249" s="500"/>
      <c r="M1249" s="500"/>
      <c r="N1249" s="500"/>
      <c r="O1249" s="500"/>
      <c r="P1249" s="500"/>
      <c r="Q1249" s="500"/>
      <c r="R1249" s="500"/>
      <c r="S1249" s="500"/>
      <c r="T1249" s="500"/>
      <c r="U1249" s="500"/>
      <c r="V1249" s="500"/>
      <c r="W1249" s="500"/>
      <c r="X1249" s="500"/>
      <c r="Y1249" s="500"/>
      <c r="Z1249" s="500"/>
      <c r="AA1249" s="500"/>
      <c r="AB1249" s="500"/>
      <c r="AC1249" s="500"/>
      <c r="AD1249" s="500"/>
      <c r="AE1249" s="500"/>
    </row>
    <row r="1250" spans="2:31" ht="15" customHeight="1"/>
    <row r="1251" spans="2:31" ht="15" customHeight="1"/>
    <row r="1252" spans="2:31" ht="15" customHeight="1"/>
  </sheetData>
  <sheetProtection algorithmName="SHA-512" hashValue="Od04013NYqHy49X0keJRSqwEtR5GPc6evrpLUOigNnvIV+ANmbiZphG2KQlIMYrDWAGzBmLSpf+bjWz+kCfr7w==" saltValue="oktqhlX+gBPofAznr4DS6g==" spinCount="100000" sheet="1" objects="1" scenarios="1"/>
  <mergeCells count="3532">
    <mergeCell ref="S78:U78"/>
    <mergeCell ref="S831:T831"/>
    <mergeCell ref="O736:P736"/>
    <mergeCell ref="U720:V720"/>
    <mergeCell ref="J127:L127"/>
    <mergeCell ref="G82:I82"/>
    <mergeCell ref="D259:J259"/>
    <mergeCell ref="Y1130:AD1130"/>
    <mergeCell ref="Y1157:AD1157"/>
    <mergeCell ref="Y793:Z793"/>
    <mergeCell ref="W819:X819"/>
    <mergeCell ref="C444:AD444"/>
    <mergeCell ref="AB123:AD123"/>
    <mergeCell ref="D96:F96"/>
    <mergeCell ref="G101:I101"/>
    <mergeCell ref="AC784:AD784"/>
    <mergeCell ref="Y1165:AD1165"/>
    <mergeCell ref="D759:J759"/>
    <mergeCell ref="AC786:AD786"/>
    <mergeCell ref="O804:P804"/>
    <mergeCell ref="AC774:AD774"/>
    <mergeCell ref="D1029:N1029"/>
    <mergeCell ref="Y1159:AD1159"/>
    <mergeCell ref="Q738:R738"/>
    <mergeCell ref="AI1122:AK1122"/>
    <mergeCell ref="B1247:AE1247"/>
    <mergeCell ref="B1249:AE1249"/>
    <mergeCell ref="AO46:AQ46"/>
    <mergeCell ref="B171:AE171"/>
    <mergeCell ref="B174:AE174"/>
    <mergeCell ref="B172:AE172"/>
    <mergeCell ref="AL184:AN184"/>
    <mergeCell ref="Y1163:AD1163"/>
    <mergeCell ref="V115:X115"/>
    <mergeCell ref="Y824:Z824"/>
    <mergeCell ref="AB99:AD99"/>
    <mergeCell ref="Y98:AA98"/>
    <mergeCell ref="U718:V718"/>
    <mergeCell ref="G112:I112"/>
    <mergeCell ref="J151:L151"/>
    <mergeCell ref="AA799:AB799"/>
    <mergeCell ref="V123:X123"/>
    <mergeCell ref="D872:S872"/>
    <mergeCell ref="P77:R77"/>
    <mergeCell ref="Y78:AA78"/>
    <mergeCell ref="D880:S880"/>
    <mergeCell ref="S833:T833"/>
    <mergeCell ref="D338:J338"/>
    <mergeCell ref="Q822:R822"/>
    <mergeCell ref="U773:V773"/>
    <mergeCell ref="M812:N812"/>
    <mergeCell ref="K792:L792"/>
    <mergeCell ref="C841:AD841"/>
    <mergeCell ref="D719:J719"/>
    <mergeCell ref="P109:R109"/>
    <mergeCell ref="M828:N828"/>
    <mergeCell ref="J147:L147"/>
    <mergeCell ref="U799:V799"/>
    <mergeCell ref="AC794:AD794"/>
    <mergeCell ref="S772:T772"/>
    <mergeCell ref="U727:V727"/>
    <mergeCell ref="D660:L660"/>
    <mergeCell ref="W830:X830"/>
    <mergeCell ref="AC743:AD743"/>
    <mergeCell ref="D166:F166"/>
    <mergeCell ref="D260:J260"/>
    <mergeCell ref="D684:L684"/>
    <mergeCell ref="M117:O117"/>
    <mergeCell ref="W784:X784"/>
    <mergeCell ref="O819:P819"/>
    <mergeCell ref="O814:P814"/>
    <mergeCell ref="O822:P822"/>
    <mergeCell ref="G136:I136"/>
    <mergeCell ref="U742:V742"/>
    <mergeCell ref="W775:X775"/>
    <mergeCell ref="Y114:AA114"/>
    <mergeCell ref="B1:AD1"/>
    <mergeCell ref="G46:L46"/>
    <mergeCell ref="D1174:X1174"/>
    <mergeCell ref="J52:L52"/>
    <mergeCell ref="Y116:AA116"/>
    <mergeCell ref="D129:F129"/>
    <mergeCell ref="D647:L647"/>
    <mergeCell ref="Y1216:AD1216"/>
    <mergeCell ref="Y752:Z752"/>
    <mergeCell ref="O722:P722"/>
    <mergeCell ref="Q795:R795"/>
    <mergeCell ref="AB152:AD152"/>
    <mergeCell ref="AB127:AD127"/>
    <mergeCell ref="W779:X779"/>
    <mergeCell ref="D195:J195"/>
    <mergeCell ref="U746:V746"/>
    <mergeCell ref="D189:J189"/>
    <mergeCell ref="AC733:AD733"/>
    <mergeCell ref="Y754:Z754"/>
    <mergeCell ref="D1203:X1203"/>
    <mergeCell ref="J81:L81"/>
    <mergeCell ref="O724:P724"/>
    <mergeCell ref="D672:L672"/>
    <mergeCell ref="D197:J197"/>
    <mergeCell ref="D1169:X1169"/>
    <mergeCell ref="D1205:X1205"/>
    <mergeCell ref="AA812:AB812"/>
    <mergeCell ref="D554:P554"/>
    <mergeCell ref="D674:L674"/>
    <mergeCell ref="D885:S885"/>
    <mergeCell ref="P96:R96"/>
    <mergeCell ref="P90:R90"/>
    <mergeCell ref="D1200:X1200"/>
    <mergeCell ref="J63:L63"/>
    <mergeCell ref="O750:P750"/>
    <mergeCell ref="D365:J365"/>
    <mergeCell ref="B22:AD22"/>
    <mergeCell ref="M831:N831"/>
    <mergeCell ref="AB57:AD57"/>
    <mergeCell ref="G64:I64"/>
    <mergeCell ref="B173:AE173"/>
    <mergeCell ref="Y1235:AD1235"/>
    <mergeCell ref="Y48:AA48"/>
    <mergeCell ref="K768:L768"/>
    <mergeCell ref="D55:F55"/>
    <mergeCell ref="D208:J208"/>
    <mergeCell ref="P108:R108"/>
    <mergeCell ref="Y767:Z767"/>
    <mergeCell ref="S150:U150"/>
    <mergeCell ref="W734:X734"/>
    <mergeCell ref="S144:U144"/>
    <mergeCell ref="K770:L770"/>
    <mergeCell ref="M826:N826"/>
    <mergeCell ref="D1129:X1129"/>
    <mergeCell ref="M745:N745"/>
    <mergeCell ref="W736:X736"/>
    <mergeCell ref="Y798:Z798"/>
    <mergeCell ref="M834:N834"/>
    <mergeCell ref="J50:L50"/>
    <mergeCell ref="V114:X114"/>
    <mergeCell ref="AA727:AB727"/>
    <mergeCell ref="W773:X773"/>
    <mergeCell ref="AB121:AD121"/>
    <mergeCell ref="D735:J735"/>
    <mergeCell ref="M154:O154"/>
    <mergeCell ref="D1185:X1185"/>
    <mergeCell ref="AA725:AB725"/>
    <mergeCell ref="D401:J401"/>
    <mergeCell ref="AA718:AB718"/>
    <mergeCell ref="Y795:Z795"/>
    <mergeCell ref="D874:S874"/>
    <mergeCell ref="C699:AD699"/>
    <mergeCell ref="S80:U80"/>
    <mergeCell ref="D652:L652"/>
    <mergeCell ref="D646:L646"/>
    <mergeCell ref="M787:N787"/>
    <mergeCell ref="D1196:X1196"/>
    <mergeCell ref="Y140:AA140"/>
    <mergeCell ref="G154:I154"/>
    <mergeCell ref="K738:L738"/>
    <mergeCell ref="Q722:R722"/>
    <mergeCell ref="Y112:AA112"/>
    <mergeCell ref="Y87:AA87"/>
    <mergeCell ref="J165:L165"/>
    <mergeCell ref="D1187:X1187"/>
    <mergeCell ref="D1143:X1143"/>
    <mergeCell ref="D1183:X1183"/>
    <mergeCell ref="Y1185:AD1185"/>
    <mergeCell ref="Y1187:AD1187"/>
    <mergeCell ref="Y1143:AD1143"/>
    <mergeCell ref="Y89:AA89"/>
    <mergeCell ref="S796:T796"/>
    <mergeCell ref="Y719:Z719"/>
    <mergeCell ref="D274:J274"/>
    <mergeCell ref="D272:J272"/>
    <mergeCell ref="AA729:AB729"/>
    <mergeCell ref="S143:U143"/>
    <mergeCell ref="Y733:Z733"/>
    <mergeCell ref="AA764:AB764"/>
    <mergeCell ref="AC742:AD742"/>
    <mergeCell ref="Y152:AA152"/>
    <mergeCell ref="P146:R146"/>
    <mergeCell ref="AA751:AB751"/>
    <mergeCell ref="D330:J330"/>
    <mergeCell ref="D463:P463"/>
    <mergeCell ref="P165:R165"/>
    <mergeCell ref="Y155:AA155"/>
    <mergeCell ref="D476:P476"/>
    <mergeCell ref="AB75:AD75"/>
    <mergeCell ref="Y74:AA74"/>
    <mergeCell ref="Y67:AA67"/>
    <mergeCell ref="D1194:X1194"/>
    <mergeCell ref="S97:U97"/>
    <mergeCell ref="Y1169:AD1169"/>
    <mergeCell ref="W801:X801"/>
    <mergeCell ref="D334:J334"/>
    <mergeCell ref="W837:X837"/>
    <mergeCell ref="V118:X118"/>
    <mergeCell ref="Q793:R793"/>
    <mergeCell ref="AA979:AD979"/>
    <mergeCell ref="D648:L648"/>
    <mergeCell ref="AB125:AD125"/>
    <mergeCell ref="AB70:AD70"/>
    <mergeCell ref="G83:I83"/>
    <mergeCell ref="AA720:AB720"/>
    <mergeCell ref="D462:P462"/>
    <mergeCell ref="V93:X93"/>
    <mergeCell ref="Q720:R720"/>
    <mergeCell ref="D1214:X1214"/>
    <mergeCell ref="X981:AD981"/>
    <mergeCell ref="U756:V756"/>
    <mergeCell ref="D689:L689"/>
    <mergeCell ref="M830:N830"/>
    <mergeCell ref="M824:N824"/>
    <mergeCell ref="W821:X821"/>
    <mergeCell ref="U786:V786"/>
    <mergeCell ref="D235:J235"/>
    <mergeCell ref="U785:V785"/>
    <mergeCell ref="W814:X814"/>
    <mergeCell ref="Y159:AA159"/>
    <mergeCell ref="D301:J301"/>
    <mergeCell ref="J166:L166"/>
    <mergeCell ref="Y1174:AD1174"/>
    <mergeCell ref="D730:J730"/>
    <mergeCell ref="U771:V771"/>
    <mergeCell ref="Y1203:AD1203"/>
    <mergeCell ref="M769:N769"/>
    <mergeCell ref="Y1198:AD1198"/>
    <mergeCell ref="AC783:AD783"/>
    <mergeCell ref="D403:J403"/>
    <mergeCell ref="D726:J726"/>
    <mergeCell ref="D537:P537"/>
    <mergeCell ref="O763:P763"/>
    <mergeCell ref="Q767:R767"/>
    <mergeCell ref="D221:J221"/>
    <mergeCell ref="D992:N992"/>
    <mergeCell ref="Y789:Z789"/>
    <mergeCell ref="S754:T754"/>
    <mergeCell ref="U783:V783"/>
    <mergeCell ref="Y791:Z791"/>
    <mergeCell ref="Y1200:AD1200"/>
    <mergeCell ref="S113:U113"/>
    <mergeCell ref="Y141:AA141"/>
    <mergeCell ref="W832:X832"/>
    <mergeCell ref="G149:I149"/>
    <mergeCell ref="S726:T726"/>
    <mergeCell ref="U755:V755"/>
    <mergeCell ref="AC717:AD717"/>
    <mergeCell ref="K766:L766"/>
    <mergeCell ref="S115:U115"/>
    <mergeCell ref="P114:R114"/>
    <mergeCell ref="Y143:AA143"/>
    <mergeCell ref="G151:I151"/>
    <mergeCell ref="Y153:AA153"/>
    <mergeCell ref="D290:J290"/>
    <mergeCell ref="G110:I110"/>
    <mergeCell ref="M756:N756"/>
    <mergeCell ref="D1198:X1198"/>
    <mergeCell ref="O748:P748"/>
    <mergeCell ref="C443:AD443"/>
    <mergeCell ref="W777:X777"/>
    <mergeCell ref="M815:N815"/>
    <mergeCell ref="Y1183:AD1183"/>
    <mergeCell ref="K781:L781"/>
    <mergeCell ref="Y1128:AD1128"/>
    <mergeCell ref="W735:X735"/>
    <mergeCell ref="S145:U145"/>
    <mergeCell ref="W729:X729"/>
    <mergeCell ref="Y1164:AD1164"/>
    <mergeCell ref="O803:P803"/>
    <mergeCell ref="W806:X806"/>
    <mergeCell ref="P127:R127"/>
    <mergeCell ref="M47:O47"/>
    <mergeCell ref="D673:L673"/>
    <mergeCell ref="G60:I60"/>
    <mergeCell ref="P105:R105"/>
    <mergeCell ref="P99:R99"/>
    <mergeCell ref="P107:R107"/>
    <mergeCell ref="P101:R101"/>
    <mergeCell ref="V60:X60"/>
    <mergeCell ref="P59:R59"/>
    <mergeCell ref="U737:V737"/>
    <mergeCell ref="S131:U131"/>
    <mergeCell ref="D670:L670"/>
    <mergeCell ref="P86:R86"/>
    <mergeCell ref="P61:R61"/>
    <mergeCell ref="S728:T728"/>
    <mergeCell ref="U757:V757"/>
    <mergeCell ref="P57:R57"/>
    <mergeCell ref="D728:J728"/>
    <mergeCell ref="U744:V744"/>
    <mergeCell ref="C170:AD170"/>
    <mergeCell ref="Y80:AA80"/>
    <mergeCell ref="AA447:AD447"/>
    <mergeCell ref="M62:O62"/>
    <mergeCell ref="Y65:AA65"/>
    <mergeCell ref="G79:I79"/>
    <mergeCell ref="G73:I73"/>
    <mergeCell ref="Y49:AA49"/>
    <mergeCell ref="AB56:AD56"/>
    <mergeCell ref="J70:L70"/>
    <mergeCell ref="G69:I69"/>
    <mergeCell ref="AB130:AD130"/>
    <mergeCell ref="P135:R135"/>
    <mergeCell ref="Y1194:AD1194"/>
    <mergeCell ref="D1066:N1066"/>
    <mergeCell ref="D991:N991"/>
    <mergeCell ref="S735:T735"/>
    <mergeCell ref="D1062:N1062"/>
    <mergeCell ref="D946:S946"/>
    <mergeCell ref="Y1167:AD1167"/>
    <mergeCell ref="W763:X763"/>
    <mergeCell ref="D774:J774"/>
    <mergeCell ref="D164:F164"/>
    <mergeCell ref="W778:X778"/>
    <mergeCell ref="D865:S865"/>
    <mergeCell ref="D1144:X1144"/>
    <mergeCell ref="D1141:X1141"/>
    <mergeCell ref="Y1176:AD1176"/>
    <mergeCell ref="B1114:AD1114"/>
    <mergeCell ref="AC808:AD808"/>
    <mergeCell ref="C1116:AD1116"/>
    <mergeCell ref="D1156:X1156"/>
    <mergeCell ref="D1166:X1166"/>
    <mergeCell ref="D790:J790"/>
    <mergeCell ref="D666:L666"/>
    <mergeCell ref="AC789:AD789"/>
    <mergeCell ref="D223:J223"/>
    <mergeCell ref="D566:P566"/>
    <mergeCell ref="O765:P765"/>
    <mergeCell ref="W741:X741"/>
    <mergeCell ref="M833:N833"/>
    <mergeCell ref="O791:P791"/>
    <mergeCell ref="D461:P461"/>
    <mergeCell ref="U769:V769"/>
    <mergeCell ref="AA723:AB723"/>
    <mergeCell ref="P70:R70"/>
    <mergeCell ref="M84:O84"/>
    <mergeCell ref="V107:X107"/>
    <mergeCell ref="J84:L84"/>
    <mergeCell ref="M123:O123"/>
    <mergeCell ref="B177:AD177"/>
    <mergeCell ref="V97:X97"/>
    <mergeCell ref="D111:F111"/>
    <mergeCell ref="D327:J327"/>
    <mergeCell ref="K737:L737"/>
    <mergeCell ref="G147:I147"/>
    <mergeCell ref="M165:O165"/>
    <mergeCell ref="D527:P527"/>
    <mergeCell ref="AA721:AB721"/>
    <mergeCell ref="AC725:AD725"/>
    <mergeCell ref="AC759:AD759"/>
    <mergeCell ref="AC753:AD753"/>
    <mergeCell ref="AB159:AD159"/>
    <mergeCell ref="D216:J216"/>
    <mergeCell ref="D252:J252"/>
    <mergeCell ref="P164:R164"/>
    <mergeCell ref="S163:U163"/>
    <mergeCell ref="P162:R162"/>
    <mergeCell ref="M758:N758"/>
    <mergeCell ref="D93:F93"/>
    <mergeCell ref="M119:O119"/>
    <mergeCell ref="J133:L133"/>
    <mergeCell ref="AB101:AD101"/>
    <mergeCell ref="G114:I114"/>
    <mergeCell ref="J106:L106"/>
    <mergeCell ref="D402:J402"/>
    <mergeCell ref="V144:X144"/>
    <mergeCell ref="M59:O59"/>
    <mergeCell ref="V68:X68"/>
    <mergeCell ref="Y59:AA59"/>
    <mergeCell ref="Y83:AA83"/>
    <mergeCell ref="Y85:AA85"/>
    <mergeCell ref="U765:V765"/>
    <mergeCell ref="P87:R87"/>
    <mergeCell ref="S129:U129"/>
    <mergeCell ref="S123:U123"/>
    <mergeCell ref="Y106:AA106"/>
    <mergeCell ref="G120:I120"/>
    <mergeCell ref="M134:O134"/>
    <mergeCell ref="S789:T789"/>
    <mergeCell ref="O798:P798"/>
    <mergeCell ref="Q833:R833"/>
    <mergeCell ref="O800:P800"/>
    <mergeCell ref="M793:N793"/>
    <mergeCell ref="K805:L805"/>
    <mergeCell ref="S95:U95"/>
    <mergeCell ref="K745:L745"/>
    <mergeCell ref="U833:V833"/>
    <mergeCell ref="Q757:R757"/>
    <mergeCell ref="M77:O77"/>
    <mergeCell ref="P129:R129"/>
    <mergeCell ref="Q781:R781"/>
    <mergeCell ref="M719:N719"/>
    <mergeCell ref="Y774:Z774"/>
    <mergeCell ref="Y136:AA136"/>
    <mergeCell ref="V61:X61"/>
    <mergeCell ref="M68:O68"/>
    <mergeCell ref="M67:O67"/>
    <mergeCell ref="Y62:AA62"/>
    <mergeCell ref="Y771:Z771"/>
    <mergeCell ref="V69:X69"/>
    <mergeCell ref="D1233:X1233"/>
    <mergeCell ref="M82:O82"/>
    <mergeCell ref="O730:P730"/>
    <mergeCell ref="P124:R124"/>
    <mergeCell ref="U811:V811"/>
    <mergeCell ref="Y1214:AD1214"/>
    <mergeCell ref="Y1196:AD1196"/>
    <mergeCell ref="Y1231:AD1231"/>
    <mergeCell ref="U735:V735"/>
    <mergeCell ref="Y737:Z737"/>
    <mergeCell ref="D1211:X1211"/>
    <mergeCell ref="D808:J808"/>
    <mergeCell ref="Q811:R811"/>
    <mergeCell ref="D835:J835"/>
    <mergeCell ref="S114:U114"/>
    <mergeCell ref="Y1186:AD1186"/>
    <mergeCell ref="W818:X818"/>
    <mergeCell ref="AB153:AD153"/>
    <mergeCell ref="AC726:AD726"/>
    <mergeCell ref="G116:I116"/>
    <mergeCell ref="AA744:AB744"/>
    <mergeCell ref="AC806:AD806"/>
    <mergeCell ref="AB103:AD103"/>
    <mergeCell ref="M156:O156"/>
    <mergeCell ref="AA762:AB762"/>
    <mergeCell ref="M70:O70"/>
    <mergeCell ref="J69:L69"/>
    <mergeCell ref="D664:L664"/>
    <mergeCell ref="D513:P513"/>
    <mergeCell ref="D104:F104"/>
    <mergeCell ref="AB49:AD49"/>
    <mergeCell ref="M738:N738"/>
    <mergeCell ref="D579:L579"/>
    <mergeCell ref="U822:V822"/>
    <mergeCell ref="AC782:AD782"/>
    <mergeCell ref="P144:R144"/>
    <mergeCell ref="M143:O143"/>
    <mergeCell ref="D1060:N1060"/>
    <mergeCell ref="U824:V824"/>
    <mergeCell ref="Q718:R718"/>
    <mergeCell ref="AB50:AD50"/>
    <mergeCell ref="C29:AD29"/>
    <mergeCell ref="Y121:AA121"/>
    <mergeCell ref="D738:J738"/>
    <mergeCell ref="Y115:AA115"/>
    <mergeCell ref="D128:F128"/>
    <mergeCell ref="D1175:X1175"/>
    <mergeCell ref="AA763:AB763"/>
    <mergeCell ref="D763:J763"/>
    <mergeCell ref="AA757:AB757"/>
    <mergeCell ref="V112:X112"/>
    <mergeCell ref="D505:P505"/>
    <mergeCell ref="D650:L650"/>
    <mergeCell ref="V106:X106"/>
    <mergeCell ref="D499:P499"/>
    <mergeCell ref="D799:J799"/>
    <mergeCell ref="AC819:AD819"/>
    <mergeCell ref="S837:T837"/>
    <mergeCell ref="D771:J771"/>
    <mergeCell ref="C31:AD31"/>
    <mergeCell ref="D765:J765"/>
    <mergeCell ref="V78:X78"/>
    <mergeCell ref="D1213:X1213"/>
    <mergeCell ref="D837:J837"/>
    <mergeCell ref="D688:L688"/>
    <mergeCell ref="S105:U105"/>
    <mergeCell ref="D1073:N1073"/>
    <mergeCell ref="D1224:X1224"/>
    <mergeCell ref="S133:U133"/>
    <mergeCell ref="K778:L778"/>
    <mergeCell ref="S127:U127"/>
    <mergeCell ref="M718:N718"/>
    <mergeCell ref="D1231:X1231"/>
    <mergeCell ref="P131:R131"/>
    <mergeCell ref="Y1233:AD1233"/>
    <mergeCell ref="D791:J791"/>
    <mergeCell ref="V104:X104"/>
    <mergeCell ref="AA816:AB816"/>
    <mergeCell ref="D889:S889"/>
    <mergeCell ref="Q786:R786"/>
    <mergeCell ref="D364:J364"/>
    <mergeCell ref="D186:J186"/>
    <mergeCell ref="D820:J820"/>
    <mergeCell ref="Q785:R785"/>
    <mergeCell ref="V133:X133"/>
    <mergeCell ref="O752:P752"/>
    <mergeCell ref="D289:J289"/>
    <mergeCell ref="D920:S920"/>
    <mergeCell ref="P142:R142"/>
    <mergeCell ref="M141:O141"/>
    <mergeCell ref="V164:X164"/>
    <mergeCell ref="K804:L804"/>
    <mergeCell ref="V105:X105"/>
    <mergeCell ref="U767:V767"/>
    <mergeCell ref="AB89:AD89"/>
    <mergeCell ref="M773:N773"/>
    <mergeCell ref="W764:X764"/>
    <mergeCell ref="D968:S968"/>
    <mergeCell ref="V129:X129"/>
    <mergeCell ref="M574:U574"/>
    <mergeCell ref="C1106:AD1106"/>
    <mergeCell ref="K730:L730"/>
    <mergeCell ref="D1046:N1046"/>
    <mergeCell ref="D734:J734"/>
    <mergeCell ref="W757:X757"/>
    <mergeCell ref="D262:J262"/>
    <mergeCell ref="M785:N785"/>
    <mergeCell ref="S130:U130"/>
    <mergeCell ref="P102:R102"/>
    <mergeCell ref="S729:T729"/>
    <mergeCell ref="J143:L143"/>
    <mergeCell ref="Y158:AA158"/>
    <mergeCell ref="D265:J265"/>
    <mergeCell ref="D477:P477"/>
    <mergeCell ref="M788:N788"/>
    <mergeCell ref="D892:S892"/>
    <mergeCell ref="D1008:N1008"/>
    <mergeCell ref="D328:J328"/>
    <mergeCell ref="Q773:R773"/>
    <mergeCell ref="M90:O90"/>
    <mergeCell ref="D891:S891"/>
    <mergeCell ref="D518:P518"/>
    <mergeCell ref="U820:V820"/>
    <mergeCell ref="D343:J343"/>
    <mergeCell ref="S745:T745"/>
    <mergeCell ref="D340:J340"/>
    <mergeCell ref="D1044:N1044"/>
    <mergeCell ref="K835:L835"/>
    <mergeCell ref="V167:X167"/>
    <mergeCell ref="D864:S864"/>
    <mergeCell ref="D1007:N1007"/>
    <mergeCell ref="Q788:R788"/>
    <mergeCell ref="B442:AD442"/>
    <mergeCell ref="P126:R126"/>
    <mergeCell ref="D188:J188"/>
    <mergeCell ref="K801:L801"/>
    <mergeCell ref="U798:V798"/>
    <mergeCell ref="S763:T763"/>
    <mergeCell ref="AA820:AB820"/>
    <mergeCell ref="D1009:N1009"/>
    <mergeCell ref="D399:J399"/>
    <mergeCell ref="D754:J754"/>
    <mergeCell ref="D873:S873"/>
    <mergeCell ref="D810:J810"/>
    <mergeCell ref="AC763:AD763"/>
    <mergeCell ref="D753:J753"/>
    <mergeCell ref="D748:J748"/>
    <mergeCell ref="M167:O167"/>
    <mergeCell ref="Q751:R751"/>
    <mergeCell ref="AA813:AB813"/>
    <mergeCell ref="D133:F133"/>
    <mergeCell ref="O728:P728"/>
    <mergeCell ref="D825:J825"/>
    <mergeCell ref="V138:X138"/>
    <mergeCell ref="Q784:R784"/>
    <mergeCell ref="D146:F146"/>
    <mergeCell ref="D809:J809"/>
    <mergeCell ref="Q812:R812"/>
    <mergeCell ref="S61:U61"/>
    <mergeCell ref="D139:F139"/>
    <mergeCell ref="C308:J310"/>
    <mergeCell ref="S122:U122"/>
    <mergeCell ref="D836:J836"/>
    <mergeCell ref="D515:P515"/>
    <mergeCell ref="D597:L597"/>
    <mergeCell ref="AA745:AB745"/>
    <mergeCell ref="D102:F102"/>
    <mergeCell ref="D481:P481"/>
    <mergeCell ref="J79:L79"/>
    <mergeCell ref="Y717:Z717"/>
    <mergeCell ref="K803:L803"/>
    <mergeCell ref="K830:L830"/>
    <mergeCell ref="S765:T765"/>
    <mergeCell ref="U827:V827"/>
    <mergeCell ref="Y163:AA163"/>
    <mergeCell ref="V162:X162"/>
    <mergeCell ref="D270:J270"/>
    <mergeCell ref="U821:V821"/>
    <mergeCell ref="D64:F64"/>
    <mergeCell ref="U793:V793"/>
    <mergeCell ref="K832:L832"/>
    <mergeCell ref="S88:U88"/>
    <mergeCell ref="AA776:AB776"/>
    <mergeCell ref="M88:O88"/>
    <mergeCell ref="U772:V772"/>
    <mergeCell ref="C432:E432"/>
    <mergeCell ref="D91:F91"/>
    <mergeCell ref="G92:I92"/>
    <mergeCell ref="D690:L690"/>
    <mergeCell ref="D187:J187"/>
    <mergeCell ref="G53:I53"/>
    <mergeCell ref="AA827:AB827"/>
    <mergeCell ref="D56:F56"/>
    <mergeCell ref="M54:O54"/>
    <mergeCell ref="S734:T734"/>
    <mergeCell ref="M99:O99"/>
    <mergeCell ref="J98:L98"/>
    <mergeCell ref="D109:F109"/>
    <mergeCell ref="S776:T776"/>
    <mergeCell ref="D325:J325"/>
    <mergeCell ref="AC736:AD736"/>
    <mergeCell ref="K750:L750"/>
    <mergeCell ref="V82:X82"/>
    <mergeCell ref="J163:L163"/>
    <mergeCell ref="P125:R125"/>
    <mergeCell ref="S58:U58"/>
    <mergeCell ref="D61:F61"/>
    <mergeCell ref="AA818:AB818"/>
    <mergeCell ref="D62:F62"/>
    <mergeCell ref="M86:O86"/>
    <mergeCell ref="V131:X131"/>
    <mergeCell ref="S86:U86"/>
    <mergeCell ref="S771:T771"/>
    <mergeCell ref="D224:J224"/>
    <mergeCell ref="P130:R130"/>
    <mergeCell ref="AC768:AD768"/>
    <mergeCell ref="AC762:AD762"/>
    <mergeCell ref="K776:L776"/>
    <mergeCell ref="P84:R84"/>
    <mergeCell ref="D99:F99"/>
    <mergeCell ref="G126:I126"/>
    <mergeCell ref="D138:F138"/>
    <mergeCell ref="AB48:AD48"/>
    <mergeCell ref="D71:F71"/>
    <mergeCell ref="D593:L593"/>
    <mergeCell ref="W725:X725"/>
    <mergeCell ref="D904:S904"/>
    <mergeCell ref="D73:F73"/>
    <mergeCell ref="S773:T773"/>
    <mergeCell ref="M150:O150"/>
    <mergeCell ref="M125:O125"/>
    <mergeCell ref="D595:L595"/>
    <mergeCell ref="W718:X718"/>
    <mergeCell ref="AC764:AD764"/>
    <mergeCell ref="O792:P792"/>
    <mergeCell ref="O767:P767"/>
    <mergeCell ref="Y783:Z783"/>
    <mergeCell ref="D588:L588"/>
    <mergeCell ref="Y799:Z799"/>
    <mergeCell ref="M152:O152"/>
    <mergeCell ref="AC821:AD821"/>
    <mergeCell ref="U719:V719"/>
    <mergeCell ref="W781:X781"/>
    <mergeCell ref="M79:O79"/>
    <mergeCell ref="M73:O73"/>
    <mergeCell ref="V102:X102"/>
    <mergeCell ref="AB109:AD109"/>
    <mergeCell ref="Q779:R779"/>
    <mergeCell ref="K814:L814"/>
    <mergeCell ref="W727:X727"/>
    <mergeCell ref="J67:L67"/>
    <mergeCell ref="AA732:AB732"/>
    <mergeCell ref="Y64:AA64"/>
    <mergeCell ref="S719:T719"/>
    <mergeCell ref="C27:AD27"/>
    <mergeCell ref="D1139:X1139"/>
    <mergeCell ref="D126:F126"/>
    <mergeCell ref="D736:J736"/>
    <mergeCell ref="S801:T801"/>
    <mergeCell ref="W752:X752"/>
    <mergeCell ref="W746:X746"/>
    <mergeCell ref="D524:P524"/>
    <mergeCell ref="D606:L606"/>
    <mergeCell ref="O820:P820"/>
    <mergeCell ref="D496:P496"/>
    <mergeCell ref="D616:L616"/>
    <mergeCell ref="D958:S958"/>
    <mergeCell ref="Y810:Z810"/>
    <mergeCell ref="M163:O163"/>
    <mergeCell ref="D608:L608"/>
    <mergeCell ref="D498:P498"/>
    <mergeCell ref="Q755:R755"/>
    <mergeCell ref="O815:P815"/>
    <mergeCell ref="AB112:AD112"/>
    <mergeCell ref="D926:S926"/>
    <mergeCell ref="D631:L631"/>
    <mergeCell ref="D625:L625"/>
    <mergeCell ref="AB72:AD72"/>
    <mergeCell ref="J80:L80"/>
    <mergeCell ref="J107:L107"/>
    <mergeCell ref="D429:J429"/>
    <mergeCell ref="M166:O166"/>
    <mergeCell ref="D82:F82"/>
    <mergeCell ref="AC815:AD815"/>
    <mergeCell ref="M159:O159"/>
    <mergeCell ref="D604:L604"/>
    <mergeCell ref="D1181:X1181"/>
    <mergeCell ref="D1184:X1184"/>
    <mergeCell ref="J144:L144"/>
    <mergeCell ref="M766:N766"/>
    <mergeCell ref="D1182:X1182"/>
    <mergeCell ref="U784:V784"/>
    <mergeCell ref="M737:N737"/>
    <mergeCell ref="S780:T780"/>
    <mergeCell ref="D258:J258"/>
    <mergeCell ref="O801:P801"/>
    <mergeCell ref="D1026:N1026"/>
    <mergeCell ref="J150:L150"/>
    <mergeCell ref="D1148:X1148"/>
    <mergeCell ref="Y726:Z726"/>
    <mergeCell ref="Y149:AA149"/>
    <mergeCell ref="V148:X148"/>
    <mergeCell ref="D162:F162"/>
    <mergeCell ref="D957:S957"/>
    <mergeCell ref="AA829:AB829"/>
    <mergeCell ref="D1126:X1126"/>
    <mergeCell ref="V153:X153"/>
    <mergeCell ref="W723:X723"/>
    <mergeCell ref="D383:J383"/>
    <mergeCell ref="D902:S902"/>
    <mergeCell ref="B1109:AE1109"/>
    <mergeCell ref="O726:P726"/>
    <mergeCell ref="D1036:N1036"/>
    <mergeCell ref="D1038:N1038"/>
    <mergeCell ref="D922:S922"/>
    <mergeCell ref="AA726:AB726"/>
    <mergeCell ref="D1145:X1145"/>
    <mergeCell ref="Q448:AD448"/>
    <mergeCell ref="D1079:N1079"/>
    <mergeCell ref="AC727:AD727"/>
    <mergeCell ref="U801:V801"/>
    <mergeCell ref="AB74:AD74"/>
    <mergeCell ref="M127:O127"/>
    <mergeCell ref="W720:X720"/>
    <mergeCell ref="Q810:R810"/>
    <mergeCell ref="Y770:Z770"/>
    <mergeCell ref="S126:U126"/>
    <mergeCell ref="D665:L665"/>
    <mergeCell ref="AC751:AD751"/>
    <mergeCell ref="AB87:AD87"/>
    <mergeCell ref="AB111:AD111"/>
    <mergeCell ref="AC781:AD781"/>
    <mergeCell ref="M87:O87"/>
    <mergeCell ref="V116:X116"/>
    <mergeCell ref="J118:L118"/>
    <mergeCell ref="K807:L807"/>
    <mergeCell ref="Y728:Z728"/>
    <mergeCell ref="D996:N996"/>
    <mergeCell ref="O833:P833"/>
    <mergeCell ref="Y734:Z734"/>
    <mergeCell ref="D629:L629"/>
    <mergeCell ref="Q808:R808"/>
    <mergeCell ref="AB140:AD140"/>
    <mergeCell ref="O745:P745"/>
    <mergeCell ref="D662:L662"/>
    <mergeCell ref="Y736:Z736"/>
    <mergeCell ref="G108:I108"/>
    <mergeCell ref="D1024:N1024"/>
    <mergeCell ref="D908:S908"/>
    <mergeCell ref="D77:F77"/>
    <mergeCell ref="Y1147:AD1147"/>
    <mergeCell ref="Y808:Z808"/>
    <mergeCell ref="AB83:AD83"/>
    <mergeCell ref="G96:I96"/>
    <mergeCell ref="J135:L135"/>
    <mergeCell ref="D242:J242"/>
    <mergeCell ref="K794:L794"/>
    <mergeCell ref="W745:X745"/>
    <mergeCell ref="D278:J278"/>
    <mergeCell ref="P141:R141"/>
    <mergeCell ref="P143:R143"/>
    <mergeCell ref="J142:L142"/>
    <mergeCell ref="D1020:N1020"/>
    <mergeCell ref="D1028:N1028"/>
    <mergeCell ref="Y1146:AD1146"/>
    <mergeCell ref="B1117:AD1117"/>
    <mergeCell ref="D821:J821"/>
    <mergeCell ref="D1043:N1043"/>
    <mergeCell ref="O810:P810"/>
    <mergeCell ref="D740:J740"/>
    <mergeCell ref="D1035:N1035"/>
    <mergeCell ref="D425:J425"/>
    <mergeCell ref="D1039:N1039"/>
    <mergeCell ref="AB151:AD151"/>
    <mergeCell ref="M810:N810"/>
    <mergeCell ref="K747:L747"/>
    <mergeCell ref="D959:S959"/>
    <mergeCell ref="D472:P472"/>
    <mergeCell ref="D743:J743"/>
    <mergeCell ref="AC813:AD813"/>
    <mergeCell ref="K827:L827"/>
    <mergeCell ref="K821:L821"/>
    <mergeCell ref="C45:F47"/>
    <mergeCell ref="W833:X833"/>
    <mergeCell ref="D249:J249"/>
    <mergeCell ref="S727:T727"/>
    <mergeCell ref="D276:J276"/>
    <mergeCell ref="D54:F54"/>
    <mergeCell ref="D602:L602"/>
    <mergeCell ref="S783:T783"/>
    <mergeCell ref="P52:R52"/>
    <mergeCell ref="D511:P511"/>
    <mergeCell ref="AA798:AB798"/>
    <mergeCell ref="D806:J806"/>
    <mergeCell ref="D800:J800"/>
    <mergeCell ref="V113:X113"/>
    <mergeCell ref="AB141:AD141"/>
    <mergeCell ref="D165:F165"/>
    <mergeCell ref="AA800:AB800"/>
    <mergeCell ref="V149:X149"/>
    <mergeCell ref="S148:U148"/>
    <mergeCell ref="V100:X100"/>
    <mergeCell ref="W783:X783"/>
    <mergeCell ref="M784:N784"/>
    <mergeCell ref="K721:L721"/>
    <mergeCell ref="S70:U70"/>
    <mergeCell ref="P69:R69"/>
    <mergeCell ref="D569:P569"/>
    <mergeCell ref="W791:X791"/>
    <mergeCell ref="M786:N786"/>
    <mergeCell ref="M60:O60"/>
    <mergeCell ref="Y113:AA113"/>
    <mergeCell ref="Y66:AA66"/>
    <mergeCell ref="Y91:AA91"/>
    <mergeCell ref="C16:AD16"/>
    <mergeCell ref="D234:J234"/>
    <mergeCell ref="AB85:AD85"/>
    <mergeCell ref="G98:I98"/>
    <mergeCell ref="Y837:Z837"/>
    <mergeCell ref="W760:X760"/>
    <mergeCell ref="D108:F108"/>
    <mergeCell ref="M771:N771"/>
    <mergeCell ref="M746:N746"/>
    <mergeCell ref="O802:P802"/>
    <mergeCell ref="W762:X762"/>
    <mergeCell ref="AC790:AD790"/>
    <mergeCell ref="S57:U57"/>
    <mergeCell ref="S810:T810"/>
    <mergeCell ref="C169:AD169"/>
    <mergeCell ref="G93:I93"/>
    <mergeCell ref="D632:L632"/>
    <mergeCell ref="P48:R48"/>
    <mergeCell ref="W755:X755"/>
    <mergeCell ref="M731:N731"/>
    <mergeCell ref="S764:T764"/>
    <mergeCell ref="S782:T782"/>
    <mergeCell ref="AC779:AD779"/>
    <mergeCell ref="AA783:AB783"/>
    <mergeCell ref="Y138:AA138"/>
    <mergeCell ref="Y132:AA132"/>
    <mergeCell ref="D145:F145"/>
    <mergeCell ref="G146:I146"/>
    <mergeCell ref="D353:J353"/>
    <mergeCell ref="D459:P459"/>
    <mergeCell ref="S132:U132"/>
    <mergeCell ref="Y790:Z790"/>
    <mergeCell ref="Y1184:AD1184"/>
    <mergeCell ref="W816:X816"/>
    <mergeCell ref="AB120:AD120"/>
    <mergeCell ref="Y119:AA119"/>
    <mergeCell ref="G133:I133"/>
    <mergeCell ref="P156:R156"/>
    <mergeCell ref="AC823:AD823"/>
    <mergeCell ref="W782:X782"/>
    <mergeCell ref="D315:J315"/>
    <mergeCell ref="S793:T793"/>
    <mergeCell ref="G135:I135"/>
    <mergeCell ref="N8:O8"/>
    <mergeCell ref="Y821:Z821"/>
    <mergeCell ref="Y95:AA95"/>
    <mergeCell ref="G109:I109"/>
    <mergeCell ref="B707:AD707"/>
    <mergeCell ref="K309:T309"/>
    <mergeCell ref="D479:P479"/>
    <mergeCell ref="O832:P832"/>
    <mergeCell ref="K726:L726"/>
    <mergeCell ref="S75:U75"/>
    <mergeCell ref="P74:R74"/>
    <mergeCell ref="Y97:AA97"/>
    <mergeCell ref="G111:I111"/>
    <mergeCell ref="U717:V717"/>
    <mergeCell ref="J49:L49"/>
    <mergeCell ref="D53:F53"/>
    <mergeCell ref="S110:U110"/>
    <mergeCell ref="D567:P567"/>
    <mergeCell ref="K728:L728"/>
    <mergeCell ref="P76:R76"/>
    <mergeCell ref="Y781:Z781"/>
    <mergeCell ref="Y1232:AD1232"/>
    <mergeCell ref="D238:J238"/>
    <mergeCell ref="Y167:AA167"/>
    <mergeCell ref="S752:T752"/>
    <mergeCell ref="D52:F52"/>
    <mergeCell ref="D205:J205"/>
    <mergeCell ref="Y1145:AD1145"/>
    <mergeCell ref="O773:P773"/>
    <mergeCell ref="D363:J363"/>
    <mergeCell ref="D357:J357"/>
    <mergeCell ref="S718:T718"/>
    <mergeCell ref="Y1213:AD1213"/>
    <mergeCell ref="AB155:AD155"/>
    <mergeCell ref="K752:L752"/>
    <mergeCell ref="AB149:AD149"/>
    <mergeCell ref="G162:I162"/>
    <mergeCell ref="D192:J192"/>
    <mergeCell ref="O729:P729"/>
    <mergeCell ref="D344:J344"/>
    <mergeCell ref="P161:R161"/>
    <mergeCell ref="P65:R65"/>
    <mergeCell ref="Y1155:AD1155"/>
    <mergeCell ref="C178:AD178"/>
    <mergeCell ref="M757:N757"/>
    <mergeCell ref="P154:R154"/>
    <mergeCell ref="D805:J805"/>
    <mergeCell ref="O735:P735"/>
    <mergeCell ref="U816:V816"/>
    <mergeCell ref="D378:J378"/>
    <mergeCell ref="D453:P453"/>
    <mergeCell ref="D371:J371"/>
    <mergeCell ref="D772:J772"/>
    <mergeCell ref="Y1224:AD1224"/>
    <mergeCell ref="B19:AD19"/>
    <mergeCell ref="J131:L131"/>
    <mergeCell ref="AB54:AD54"/>
    <mergeCell ref="G67:I67"/>
    <mergeCell ref="AC728:AD728"/>
    <mergeCell ref="G61:I61"/>
    <mergeCell ref="Q775:R775"/>
    <mergeCell ref="D345:J345"/>
    <mergeCell ref="K777:L777"/>
    <mergeCell ref="Y154:AA154"/>
    <mergeCell ref="D261:J261"/>
    <mergeCell ref="U812:V812"/>
    <mergeCell ref="K779:L779"/>
    <mergeCell ref="M50:O50"/>
    <mergeCell ref="P89:R89"/>
    <mergeCell ref="D1222:X1222"/>
    <mergeCell ref="G59:I59"/>
    <mergeCell ref="P88:R88"/>
    <mergeCell ref="Q735:R735"/>
    <mergeCell ref="D1093:N1093"/>
    <mergeCell ref="D361:J361"/>
    <mergeCell ref="D1087:N1087"/>
    <mergeCell ref="D545:P545"/>
    <mergeCell ref="C435:AD435"/>
    <mergeCell ref="K765:L765"/>
    <mergeCell ref="M827:N827"/>
    <mergeCell ref="D287:J287"/>
    <mergeCell ref="B34:AD34"/>
    <mergeCell ref="Y735:Z735"/>
    <mergeCell ref="D1022:N1022"/>
    <mergeCell ref="D906:S906"/>
    <mergeCell ref="C1246:AD1246"/>
    <mergeCell ref="D411:J411"/>
    <mergeCell ref="M755:N755"/>
    <mergeCell ref="D1180:X1180"/>
    <mergeCell ref="W815:X815"/>
    <mergeCell ref="B1115:AD1115"/>
    <mergeCell ref="D1237:X1237"/>
    <mergeCell ref="W802:X802"/>
    <mergeCell ref="AC740:AD740"/>
    <mergeCell ref="K754:L754"/>
    <mergeCell ref="D1101:N1101"/>
    <mergeCell ref="C855:S857"/>
    <mergeCell ref="D1077:N1077"/>
    <mergeCell ref="Y1211:AD1211"/>
    <mergeCell ref="Y1166:AD1166"/>
    <mergeCell ref="Y1158:AD1158"/>
    <mergeCell ref="D1176:X1176"/>
    <mergeCell ref="S835:T835"/>
    <mergeCell ref="D965:S965"/>
    <mergeCell ref="D1075:N1075"/>
    <mergeCell ref="AC788:AD788"/>
    <mergeCell ref="Y1237:AD1237"/>
    <mergeCell ref="W829:X829"/>
    <mergeCell ref="AA780:AB780"/>
    <mergeCell ref="AA774:AB774"/>
    <mergeCell ref="K763:L763"/>
    <mergeCell ref="D782:J782"/>
    <mergeCell ref="M819:N819"/>
    <mergeCell ref="AA782:AB782"/>
    <mergeCell ref="Y1180:AD1180"/>
    <mergeCell ref="D1045:N1045"/>
    <mergeCell ref="S791:T791"/>
    <mergeCell ref="Y1228:AD1228"/>
    <mergeCell ref="D727:J727"/>
    <mergeCell ref="AC825:AD825"/>
    <mergeCell ref="K833:L833"/>
    <mergeCell ref="AC816:AD816"/>
    <mergeCell ref="D1006:N1006"/>
    <mergeCell ref="Y797:Z797"/>
    <mergeCell ref="Y772:Z772"/>
    <mergeCell ref="D911:S911"/>
    <mergeCell ref="D1027:N1027"/>
    <mergeCell ref="M116:O116"/>
    <mergeCell ref="P152:R152"/>
    <mergeCell ref="AC765:AD765"/>
    <mergeCell ref="K802:L802"/>
    <mergeCell ref="D773:J773"/>
    <mergeCell ref="AC734:AD734"/>
    <mergeCell ref="K748:L748"/>
    <mergeCell ref="D767:J767"/>
    <mergeCell ref="AA792:AB792"/>
    <mergeCell ref="U808:V808"/>
    <mergeCell ref="D882:S882"/>
    <mergeCell ref="D1064:N1064"/>
    <mergeCell ref="D1137:X1137"/>
    <mergeCell ref="W831:X831"/>
    <mergeCell ref="O835:P835"/>
    <mergeCell ref="D1092:N1092"/>
    <mergeCell ref="D326:J326"/>
    <mergeCell ref="U736:V736"/>
    <mergeCell ref="W798:X798"/>
    <mergeCell ref="K834:L834"/>
    <mergeCell ref="D489:P489"/>
    <mergeCell ref="D400:J400"/>
    <mergeCell ref="AC836:AD836"/>
    <mergeCell ref="AC835:AD835"/>
    <mergeCell ref="AA804:AB804"/>
    <mergeCell ref="M96:O96"/>
    <mergeCell ref="Q820:R820"/>
    <mergeCell ref="W827:X827"/>
    <mergeCell ref="U837:V837"/>
    <mergeCell ref="AC834:AD834"/>
    <mergeCell ref="AC809:AD809"/>
    <mergeCell ref="K820:L820"/>
    <mergeCell ref="U836:V836"/>
    <mergeCell ref="O754:P754"/>
    <mergeCell ref="S90:U90"/>
    <mergeCell ref="D955:S955"/>
    <mergeCell ref="D75:F75"/>
    <mergeCell ref="AA735:AB735"/>
    <mergeCell ref="S830:T830"/>
    <mergeCell ref="D534:P534"/>
    <mergeCell ref="D610:L610"/>
    <mergeCell ref="D599:L599"/>
    <mergeCell ref="M740:N740"/>
    <mergeCell ref="D355:J355"/>
    <mergeCell ref="D663:L663"/>
    <mergeCell ref="U800:V800"/>
    <mergeCell ref="V91:X91"/>
    <mergeCell ref="V85:X85"/>
    <mergeCell ref="D78:F78"/>
    <mergeCell ref="D124:F124"/>
    <mergeCell ref="Q737:R737"/>
    <mergeCell ref="D227:J227"/>
    <mergeCell ref="U738:V738"/>
    <mergeCell ref="K767:L767"/>
    <mergeCell ref="D634:L634"/>
    <mergeCell ref="M775:N775"/>
    <mergeCell ref="D321:J321"/>
    <mergeCell ref="D478:P478"/>
    <mergeCell ref="O793:P793"/>
    <mergeCell ref="Q806:R806"/>
    <mergeCell ref="D901:S901"/>
    <mergeCell ref="D921:S921"/>
    <mergeCell ref="D943:S943"/>
    <mergeCell ref="D657:L657"/>
    <mergeCell ref="W761:X761"/>
    <mergeCell ref="Q760:R760"/>
    <mergeCell ref="C980:N982"/>
    <mergeCell ref="W800:X800"/>
    <mergeCell ref="D214:J214"/>
    <mergeCell ref="J86:L86"/>
    <mergeCell ref="D72:F72"/>
    <mergeCell ref="P150:R150"/>
    <mergeCell ref="M735:N735"/>
    <mergeCell ref="K732:L732"/>
    <mergeCell ref="M80:O80"/>
    <mergeCell ref="S121:U121"/>
    <mergeCell ref="D212:J212"/>
    <mergeCell ref="P139:R139"/>
    <mergeCell ref="S740:T740"/>
    <mergeCell ref="O761:P761"/>
    <mergeCell ref="J82:L82"/>
    <mergeCell ref="W726:X726"/>
    <mergeCell ref="D225:J225"/>
    <mergeCell ref="D590:L590"/>
    <mergeCell ref="Q744:R744"/>
    <mergeCell ref="W776:X776"/>
    <mergeCell ref="D680:L680"/>
    <mergeCell ref="Y131:AA131"/>
    <mergeCell ref="K729:L729"/>
    <mergeCell ref="Y740:Z740"/>
    <mergeCell ref="V122:X122"/>
    <mergeCell ref="D159:F159"/>
    <mergeCell ref="Q772:R772"/>
    <mergeCell ref="U802:V802"/>
    <mergeCell ref="M103:O103"/>
    <mergeCell ref="D468:P468"/>
    <mergeCell ref="Y102:AA102"/>
    <mergeCell ref="Y743:Z743"/>
    <mergeCell ref="D986:N986"/>
    <mergeCell ref="D764:J764"/>
    <mergeCell ref="O808:P808"/>
    <mergeCell ref="Y805:Z805"/>
    <mergeCell ref="O837:P837"/>
    <mergeCell ref="Q823:R823"/>
    <mergeCell ref="D814:J814"/>
    <mergeCell ref="Q817:R817"/>
    <mergeCell ref="Q825:R825"/>
    <mergeCell ref="AA828:AB828"/>
    <mergeCell ref="D888:S888"/>
    <mergeCell ref="AB157:AD157"/>
    <mergeCell ref="D553:P553"/>
    <mergeCell ref="Q783:R783"/>
    <mergeCell ref="C715:J717"/>
    <mergeCell ref="G697:AD697"/>
    <mergeCell ref="Y763:Z763"/>
    <mergeCell ref="S800:T800"/>
    <mergeCell ref="Y784:Z784"/>
    <mergeCell ref="AA772:AB772"/>
    <mergeCell ref="P50:R50"/>
    <mergeCell ref="Y58:AA58"/>
    <mergeCell ref="AB76:AD76"/>
    <mergeCell ref="S59:U59"/>
    <mergeCell ref="G145:I145"/>
    <mergeCell ref="S103:U103"/>
    <mergeCell ref="D156:F156"/>
    <mergeCell ref="AA791:AB791"/>
    <mergeCell ref="W732:X732"/>
    <mergeCell ref="D563:P563"/>
    <mergeCell ref="AA740:AB740"/>
    <mergeCell ref="O764:P764"/>
    <mergeCell ref="D585:L585"/>
    <mergeCell ref="M726:N726"/>
    <mergeCell ref="O799:P799"/>
    <mergeCell ref="J148:L148"/>
    <mergeCell ref="J152:L152"/>
    <mergeCell ref="O719:P719"/>
    <mergeCell ref="S77:U77"/>
    <mergeCell ref="D60:F60"/>
    <mergeCell ref="D725:J725"/>
    <mergeCell ref="Q728:R728"/>
    <mergeCell ref="G50:I50"/>
    <mergeCell ref="M131:O131"/>
    <mergeCell ref="J61:L61"/>
    <mergeCell ref="J97:L97"/>
    <mergeCell ref="AB167:AD167"/>
    <mergeCell ref="G52:I52"/>
    <mergeCell ref="D204:J204"/>
    <mergeCell ref="P106:R106"/>
    <mergeCell ref="K758:L758"/>
    <mergeCell ref="D143:F143"/>
    <mergeCell ref="D1017:N1017"/>
    <mergeCell ref="F432:AD432"/>
    <mergeCell ref="S160:U160"/>
    <mergeCell ref="K786:L786"/>
    <mergeCell ref="U835:V835"/>
    <mergeCell ref="AC770:AD770"/>
    <mergeCell ref="D954:S954"/>
    <mergeCell ref="Q837:R837"/>
    <mergeCell ref="D934:S934"/>
    <mergeCell ref="D919:S919"/>
    <mergeCell ref="D286:J286"/>
    <mergeCell ref="D408:J408"/>
    <mergeCell ref="D239:J239"/>
    <mergeCell ref="D266:J266"/>
    <mergeCell ref="S717:T717"/>
    <mergeCell ref="D543:P543"/>
    <mergeCell ref="AC771:AD771"/>
    <mergeCell ref="D324:J324"/>
    <mergeCell ref="D974:S974"/>
    <mergeCell ref="U806:V806"/>
    <mergeCell ref="D589:L589"/>
    <mergeCell ref="D778:J778"/>
    <mergeCell ref="S816:T816"/>
    <mergeCell ref="AC807:AD807"/>
    <mergeCell ref="AC800:AD800"/>
    <mergeCell ref="D930:S930"/>
    <mergeCell ref="D928:S928"/>
    <mergeCell ref="AC837:AD837"/>
    <mergeCell ref="AC797:AD797"/>
    <mergeCell ref="AB160:AD160"/>
    <mergeCell ref="AA768:AB768"/>
    <mergeCell ref="K837:L837"/>
    <mergeCell ref="D989:N989"/>
    <mergeCell ref="M822:N822"/>
    <mergeCell ref="S778:T778"/>
    <mergeCell ref="S753:T753"/>
    <mergeCell ref="W835:X835"/>
    <mergeCell ref="D987:N987"/>
    <mergeCell ref="D871:S871"/>
    <mergeCell ref="D218:J218"/>
    <mergeCell ref="D247:J247"/>
    <mergeCell ref="W744:X744"/>
    <mergeCell ref="Y806:Z806"/>
    <mergeCell ref="M720:N720"/>
    <mergeCell ref="O776:P776"/>
    <mergeCell ref="S812:T812"/>
    <mergeCell ref="D752:J752"/>
    <mergeCell ref="F839:AD839"/>
    <mergeCell ref="D253:J253"/>
    <mergeCell ref="D522:P522"/>
    <mergeCell ref="U818:V818"/>
    <mergeCell ref="Y819:Z819"/>
    <mergeCell ref="O830:P830"/>
    <mergeCell ref="D819:J819"/>
    <mergeCell ref="K797:L797"/>
    <mergeCell ref="D542:P542"/>
    <mergeCell ref="AA773:AB773"/>
    <mergeCell ref="D568:P568"/>
    <mergeCell ref="Y807:Z807"/>
    <mergeCell ref="AC760:AD760"/>
    <mergeCell ref="D565:P565"/>
    <mergeCell ref="O980:AD980"/>
    <mergeCell ref="Q835:R835"/>
    <mergeCell ref="AA826:AB826"/>
    <mergeCell ref="C1245:AD1245"/>
    <mergeCell ref="AA771:AB771"/>
    <mergeCell ref="D1158:X1158"/>
    <mergeCell ref="C183:J185"/>
    <mergeCell ref="M66:O66"/>
    <mergeCell ref="V95:X95"/>
    <mergeCell ref="Y1193:AD1193"/>
    <mergeCell ref="U805:V805"/>
    <mergeCell ref="AA789:AB789"/>
    <mergeCell ref="D531:P531"/>
    <mergeCell ref="D823:J823"/>
    <mergeCell ref="K798:L798"/>
    <mergeCell ref="AA817:AB817"/>
    <mergeCell ref="D915:S915"/>
    <mergeCell ref="D396:J396"/>
    <mergeCell ref="D890:S890"/>
    <mergeCell ref="D1193:X1193"/>
    <mergeCell ref="D1228:X1228"/>
    <mergeCell ref="M107:O107"/>
    <mergeCell ref="K800:L800"/>
    <mergeCell ref="J134:L134"/>
    <mergeCell ref="AC761:AD761"/>
    <mergeCell ref="P123:R123"/>
    <mergeCell ref="D101:F101"/>
    <mergeCell ref="D614:L614"/>
    <mergeCell ref="Q768:R768"/>
    <mergeCell ref="M730:N730"/>
    <mergeCell ref="Y825:Z825"/>
    <mergeCell ref="W790:X790"/>
    <mergeCell ref="AB100:AD100"/>
    <mergeCell ref="M153:O153"/>
    <mergeCell ref="D1041:N1041"/>
    <mergeCell ref="D1230:X1230"/>
    <mergeCell ref="AA572:AD572"/>
    <mergeCell ref="M138:O138"/>
    <mergeCell ref="V161:X161"/>
    <mergeCell ref="D577:L577"/>
    <mergeCell ref="D391:J391"/>
    <mergeCell ref="O780:P780"/>
    <mergeCell ref="K716:T716"/>
    <mergeCell ref="D1001:N1001"/>
    <mergeCell ref="K795:L795"/>
    <mergeCell ref="D576:L576"/>
    <mergeCell ref="S757:T757"/>
    <mergeCell ref="M140:O140"/>
    <mergeCell ref="J95:L95"/>
    <mergeCell ref="D912:S912"/>
    <mergeCell ref="Y764:Z764"/>
    <mergeCell ref="D1057:N1057"/>
    <mergeCell ref="P134:R134"/>
    <mergeCell ref="M133:O133"/>
    <mergeCell ref="D452:P452"/>
    <mergeCell ref="U774:V774"/>
    <mergeCell ref="Y1144:AD1144"/>
    <mergeCell ref="V159:X159"/>
    <mergeCell ref="D917:S917"/>
    <mergeCell ref="D398:J398"/>
    <mergeCell ref="AC731:AD731"/>
    <mergeCell ref="D751:J751"/>
    <mergeCell ref="Q754:R754"/>
    <mergeCell ref="M164:O164"/>
    <mergeCell ref="D487:P487"/>
    <mergeCell ref="D1037:N1037"/>
    <mergeCell ref="D427:J427"/>
    <mergeCell ref="D1088:N1088"/>
    <mergeCell ref="C15:AD15"/>
    <mergeCell ref="D233:J233"/>
    <mergeCell ref="V62:X62"/>
    <mergeCell ref="D409:J409"/>
    <mergeCell ref="AC805:AD805"/>
    <mergeCell ref="D1054:N1054"/>
    <mergeCell ref="D938:S938"/>
    <mergeCell ref="D419:J419"/>
    <mergeCell ref="C700:AD700"/>
    <mergeCell ref="AB95:AD95"/>
    <mergeCell ref="S828:T828"/>
    <mergeCell ref="C28:AD28"/>
    <mergeCell ref="D868:S868"/>
    <mergeCell ref="Q765:R765"/>
    <mergeCell ref="V75:X75"/>
    <mergeCell ref="S74:U74"/>
    <mergeCell ref="D127:F127"/>
    <mergeCell ref="AB97:AD97"/>
    <mergeCell ref="S827:T827"/>
    <mergeCell ref="D1063:N1063"/>
    <mergeCell ref="D896:S896"/>
    <mergeCell ref="W804:X804"/>
    <mergeCell ref="K183:AD183"/>
    <mergeCell ref="AA724:AB724"/>
    <mergeCell ref="Q725:R725"/>
    <mergeCell ref="Y835:Z835"/>
    <mergeCell ref="Y753:Z753"/>
    <mergeCell ref="AC766:AD766"/>
    <mergeCell ref="K774:L774"/>
    <mergeCell ref="D455:P455"/>
    <mergeCell ref="U731:V731"/>
    <mergeCell ref="B8:L8"/>
    <mergeCell ref="D1173:X1173"/>
    <mergeCell ref="J51:L51"/>
    <mergeCell ref="C30:AD30"/>
    <mergeCell ref="AA755:AB755"/>
    <mergeCell ref="D870:S870"/>
    <mergeCell ref="S76:U76"/>
    <mergeCell ref="S829:T829"/>
    <mergeCell ref="D497:P497"/>
    <mergeCell ref="D642:L642"/>
    <mergeCell ref="O723:P723"/>
    <mergeCell ref="P58:R58"/>
    <mergeCell ref="Y1148:AD1148"/>
    <mergeCell ref="AB128:AD128"/>
    <mergeCell ref="U745:V745"/>
    <mergeCell ref="W774:X774"/>
    <mergeCell ref="W780:X780"/>
    <mergeCell ref="M83:O83"/>
    <mergeCell ref="Y749:Z749"/>
    <mergeCell ref="D644:L644"/>
    <mergeCell ref="C13:AD13"/>
    <mergeCell ref="G113:I113"/>
    <mergeCell ref="AA747:AB747"/>
    <mergeCell ref="J96:L96"/>
    <mergeCell ref="M135:O135"/>
    <mergeCell ref="AA741:AB741"/>
    <mergeCell ref="J90:L90"/>
    <mergeCell ref="D945:S945"/>
    <mergeCell ref="M821:N821"/>
    <mergeCell ref="D354:J354"/>
    <mergeCell ref="C434:AD434"/>
    <mergeCell ref="D51:F51"/>
    <mergeCell ref="Y1230:AD1230"/>
    <mergeCell ref="Q809:R809"/>
    <mergeCell ref="D203:J203"/>
    <mergeCell ref="O771:P771"/>
    <mergeCell ref="O746:P746"/>
    <mergeCell ref="Y768:Z768"/>
    <mergeCell ref="Q802:R802"/>
    <mergeCell ref="Y762:Z762"/>
    <mergeCell ref="D1125:X1125"/>
    <mergeCell ref="D1199:X1199"/>
    <mergeCell ref="D1201:X1201"/>
    <mergeCell ref="V157:X157"/>
    <mergeCell ref="V132:X132"/>
    <mergeCell ref="D881:S881"/>
    <mergeCell ref="D362:J362"/>
    <mergeCell ref="S87:U87"/>
    <mergeCell ref="D997:N997"/>
    <mergeCell ref="Y765:Z765"/>
    <mergeCell ref="G87:I87"/>
    <mergeCell ref="D1154:X1154"/>
    <mergeCell ref="D206:J206"/>
    <mergeCell ref="D645:L645"/>
    <mergeCell ref="O720:P720"/>
    <mergeCell ref="V155:X155"/>
    <mergeCell ref="AA815:AB815"/>
    <mergeCell ref="Q776:R776"/>
    <mergeCell ref="D193:J193"/>
    <mergeCell ref="C713:AD713"/>
    <mergeCell ref="Y725:Z725"/>
    <mergeCell ref="S142:U142"/>
    <mergeCell ref="P159:R159"/>
    <mergeCell ref="M161:O161"/>
    <mergeCell ref="J58:L58"/>
    <mergeCell ref="D356:J356"/>
    <mergeCell ref="Y727:Z727"/>
    <mergeCell ref="D798:J798"/>
    <mergeCell ref="Q801:R801"/>
    <mergeCell ref="S91:U91"/>
    <mergeCell ref="V92:X92"/>
    <mergeCell ref="D144:F144"/>
    <mergeCell ref="U790:V790"/>
    <mergeCell ref="V87:X87"/>
    <mergeCell ref="D417:J417"/>
    <mergeCell ref="AA808:AB808"/>
    <mergeCell ref="G99:I99"/>
    <mergeCell ref="Y55:AA55"/>
    <mergeCell ref="S737:T737"/>
    <mergeCell ref="T856:W856"/>
    <mergeCell ref="D215:J215"/>
    <mergeCell ref="K308:AD308"/>
    <mergeCell ref="W747:X747"/>
    <mergeCell ref="B844:AE844"/>
    <mergeCell ref="O818:P818"/>
    <mergeCell ref="D125:F125"/>
    <mergeCell ref="Y820:Z820"/>
    <mergeCell ref="AA760:AB760"/>
    <mergeCell ref="Q752:R752"/>
    <mergeCell ref="D607:L607"/>
    <mergeCell ref="AB55:AD55"/>
    <mergeCell ref="M78:O78"/>
    <mergeCell ref="J77:L77"/>
    <mergeCell ref="D142:F142"/>
    <mergeCell ref="V89:X89"/>
    <mergeCell ref="Y76:AA76"/>
    <mergeCell ref="V48:X48"/>
    <mergeCell ref="P56:R56"/>
    <mergeCell ref="S792:T792"/>
    <mergeCell ref="D460:P460"/>
    <mergeCell ref="D605:L605"/>
    <mergeCell ref="D454:P454"/>
    <mergeCell ref="V63:X63"/>
    <mergeCell ref="J99:L99"/>
    <mergeCell ref="O744:P744"/>
    <mergeCell ref="Q800:R800"/>
    <mergeCell ref="AB138:AD138"/>
    <mergeCell ref="D243:J243"/>
    <mergeCell ref="U724:V724"/>
    <mergeCell ref="K719:L719"/>
    <mergeCell ref="M781:N781"/>
    <mergeCell ref="U780:V780"/>
    <mergeCell ref="Y151:AA151"/>
    <mergeCell ref="Y787:Z787"/>
    <mergeCell ref="P67:R67"/>
    <mergeCell ref="AB132:AD132"/>
    <mergeCell ref="M76:O76"/>
    <mergeCell ref="D615:L615"/>
    <mergeCell ref="AB69:AD69"/>
    <mergeCell ref="G76:I76"/>
    <mergeCell ref="D241:J241"/>
    <mergeCell ref="K793:L793"/>
    <mergeCell ref="D302:J302"/>
    <mergeCell ref="S790:T790"/>
    <mergeCell ref="D458:P458"/>
    <mergeCell ref="V79:X79"/>
    <mergeCell ref="G51:I51"/>
    <mergeCell ref="V55:X55"/>
    <mergeCell ref="C24:AD24"/>
    <mergeCell ref="D217:J217"/>
    <mergeCell ref="Q736:R736"/>
    <mergeCell ref="AB93:AD93"/>
    <mergeCell ref="AB68:AD68"/>
    <mergeCell ref="M752:N752"/>
    <mergeCell ref="S159:U159"/>
    <mergeCell ref="W743:X743"/>
    <mergeCell ref="D428:J428"/>
    <mergeCell ref="S153:U153"/>
    <mergeCell ref="C37:AD37"/>
    <mergeCell ref="M58:O58"/>
    <mergeCell ref="AB52:AD52"/>
    <mergeCell ref="M57:O57"/>
    <mergeCell ref="P68:R68"/>
    <mergeCell ref="Y53:AA53"/>
    <mergeCell ref="D687:L687"/>
    <mergeCell ref="P103:R103"/>
    <mergeCell ref="D661:L661"/>
    <mergeCell ref="D153:F153"/>
    <mergeCell ref="Y57:AA57"/>
    <mergeCell ref="Y46:AD46"/>
    <mergeCell ref="S742:T742"/>
    <mergeCell ref="V47:X47"/>
    <mergeCell ref="D723:J723"/>
    <mergeCell ref="Y75:AA75"/>
    <mergeCell ref="Q726:R726"/>
    <mergeCell ref="D88:F88"/>
    <mergeCell ref="AA717:AB717"/>
    <mergeCell ref="V72:X72"/>
    <mergeCell ref="AB124:AD124"/>
    <mergeCell ref="S161:U161"/>
    <mergeCell ref="M46:R46"/>
    <mergeCell ref="AB82:AD82"/>
    <mergeCell ref="Y81:AA81"/>
    <mergeCell ref="AB71:AD71"/>
    <mergeCell ref="S54:U54"/>
    <mergeCell ref="G95:I95"/>
    <mergeCell ref="G89:I89"/>
    <mergeCell ref="V128:X128"/>
    <mergeCell ref="J164:L164"/>
    <mergeCell ref="S56:U56"/>
    <mergeCell ref="G78:I78"/>
    <mergeCell ref="S741:T741"/>
    <mergeCell ref="V147:X147"/>
    <mergeCell ref="AA781:AB781"/>
    <mergeCell ref="D377:J377"/>
    <mergeCell ref="AC749:AD749"/>
    <mergeCell ref="J78:L78"/>
    <mergeCell ref="D560:P560"/>
    <mergeCell ref="S744:T744"/>
    <mergeCell ref="P49:R49"/>
    <mergeCell ref="G58:I58"/>
    <mergeCell ref="D89:F89"/>
    <mergeCell ref="J101:L101"/>
    <mergeCell ref="D322:J322"/>
    <mergeCell ref="V130:X130"/>
    <mergeCell ref="Y104:AA104"/>
    <mergeCell ref="D117:F117"/>
    <mergeCell ref="G88:I88"/>
    <mergeCell ref="Y56:AA56"/>
    <mergeCell ref="D67:F67"/>
    <mergeCell ref="Y63:AA63"/>
    <mergeCell ref="M48:O48"/>
    <mergeCell ref="Y1201:AD1201"/>
    <mergeCell ref="M767:N767"/>
    <mergeCell ref="Q805:R805"/>
    <mergeCell ref="D1192:X1192"/>
    <mergeCell ref="AB137:AD137"/>
    <mergeCell ref="G150:I150"/>
    <mergeCell ref="W789:X789"/>
    <mergeCell ref="D816:J816"/>
    <mergeCell ref="O742:P742"/>
    <mergeCell ref="U726:V726"/>
    <mergeCell ref="D659:L659"/>
    <mergeCell ref="D288:J288"/>
    <mergeCell ref="D653:L653"/>
    <mergeCell ref="O831:P831"/>
    <mergeCell ref="AB139:AD139"/>
    <mergeCell ref="J57:L57"/>
    <mergeCell ref="AB62:AD62"/>
    <mergeCell ref="M115:O115"/>
    <mergeCell ref="D682:L682"/>
    <mergeCell ref="O757:P757"/>
    <mergeCell ref="Q819:R819"/>
    <mergeCell ref="Y1197:AD1197"/>
    <mergeCell ref="G86:I86"/>
    <mergeCell ref="P138:R138"/>
    <mergeCell ref="G65:I65"/>
    <mergeCell ref="V76:X76"/>
    <mergeCell ref="D90:F90"/>
    <mergeCell ref="AA719:AB719"/>
    <mergeCell ref="G90:I90"/>
    <mergeCell ref="P167:R167"/>
    <mergeCell ref="D622:L622"/>
    <mergeCell ref="M763:N763"/>
    <mergeCell ref="D1238:X1238"/>
    <mergeCell ref="AB64:AD64"/>
    <mergeCell ref="G77:I77"/>
    <mergeCell ref="C445:AD445"/>
    <mergeCell ref="W739:X739"/>
    <mergeCell ref="D1212:X1212"/>
    <mergeCell ref="D1236:X1236"/>
    <mergeCell ref="K819:L819"/>
    <mergeCell ref="Y1190:AD1190"/>
    <mergeCell ref="O827:P827"/>
    <mergeCell ref="O821:P821"/>
    <mergeCell ref="Y92:AA92"/>
    <mergeCell ref="D105:F105"/>
    <mergeCell ref="Y1192:AD1192"/>
    <mergeCell ref="G141:I141"/>
    <mergeCell ref="D313:J313"/>
    <mergeCell ref="O829:P829"/>
    <mergeCell ref="K723:L723"/>
    <mergeCell ref="Y94:AA94"/>
    <mergeCell ref="D107:F107"/>
    <mergeCell ref="Y1173:AD1173"/>
    <mergeCell ref="J167:L167"/>
    <mergeCell ref="O812:P812"/>
    <mergeCell ref="Y1139:AD1139"/>
    <mergeCell ref="AB119:AD119"/>
    <mergeCell ref="D304:J304"/>
    <mergeCell ref="W771:X771"/>
    <mergeCell ref="Y836:Z836"/>
    <mergeCell ref="D733:J733"/>
    <mergeCell ref="Y110:AA110"/>
    <mergeCell ref="Y1141:AD1141"/>
    <mergeCell ref="K775:L775"/>
    <mergeCell ref="D988:N988"/>
    <mergeCell ref="U807:V807"/>
    <mergeCell ref="U834:V834"/>
    <mergeCell ref="U828:V828"/>
    <mergeCell ref="M113:O113"/>
    <mergeCell ref="J112:L112"/>
    <mergeCell ref="M148:O148"/>
    <mergeCell ref="Q791:R791"/>
    <mergeCell ref="O718:P718"/>
    <mergeCell ref="D392:J392"/>
    <mergeCell ref="D770:J770"/>
    <mergeCell ref="Y147:AA147"/>
    <mergeCell ref="G161:I161"/>
    <mergeCell ref="D678:L678"/>
    <mergeCell ref="D862:S862"/>
    <mergeCell ref="G105:I105"/>
    <mergeCell ref="D254:J254"/>
    <mergeCell ref="D619:L619"/>
    <mergeCell ref="D473:P473"/>
    <mergeCell ref="K720:L720"/>
    <mergeCell ref="M120:O120"/>
    <mergeCell ref="O817:P817"/>
    <mergeCell ref="D493:P493"/>
    <mergeCell ref="D613:L613"/>
    <mergeCell ref="M754:N754"/>
    <mergeCell ref="D470:P470"/>
    <mergeCell ref="G132:I132"/>
    <mergeCell ref="Y118:AA118"/>
    <mergeCell ref="D131:F131"/>
    <mergeCell ref="D426:J426"/>
    <mergeCell ref="Y117:AA117"/>
    <mergeCell ref="D671:L671"/>
    <mergeCell ref="Y1199:AD1199"/>
    <mergeCell ref="J146:L146"/>
    <mergeCell ref="D200:J200"/>
    <mergeCell ref="U751:V751"/>
    <mergeCell ref="U184:AD184"/>
    <mergeCell ref="C851:AD851"/>
    <mergeCell ref="D202:J202"/>
    <mergeCell ref="U753:V753"/>
    <mergeCell ref="Y1210:AD1210"/>
    <mergeCell ref="M776:N776"/>
    <mergeCell ref="D768:J768"/>
    <mergeCell ref="G159:I159"/>
    <mergeCell ref="G134:I134"/>
    <mergeCell ref="Y1182:AD1182"/>
    <mergeCell ref="D341:J341"/>
    <mergeCell ref="D561:P561"/>
    <mergeCell ref="S768:T768"/>
    <mergeCell ref="Y780:Z780"/>
    <mergeCell ref="U725:V725"/>
    <mergeCell ref="W797:X797"/>
    <mergeCell ref="Y731:Z731"/>
    <mergeCell ref="AA742:AB742"/>
    <mergeCell ref="Y1126:AD1126"/>
    <mergeCell ref="P160:R160"/>
    <mergeCell ref="D587:L587"/>
    <mergeCell ref="M728:N728"/>
    <mergeCell ref="D1124:X1124"/>
    <mergeCell ref="D788:J788"/>
    <mergeCell ref="D1016:N1016"/>
    <mergeCell ref="AA788:AB788"/>
    <mergeCell ref="D985:N985"/>
    <mergeCell ref="D1059:N1059"/>
    <mergeCell ref="D1072:N1072"/>
    <mergeCell ref="Y1229:AD1229"/>
    <mergeCell ref="D1082:N1082"/>
    <mergeCell ref="D350:J350"/>
    <mergeCell ref="AC746:AD746"/>
    <mergeCell ref="D779:J779"/>
    <mergeCell ref="Q782:R782"/>
    <mergeCell ref="D360:J360"/>
    <mergeCell ref="P166:R166"/>
    <mergeCell ref="P118:R118"/>
    <mergeCell ref="M91:O91"/>
    <mergeCell ref="P81:R81"/>
    <mergeCell ref="S108:U108"/>
    <mergeCell ref="M112:O112"/>
    <mergeCell ref="Y72:AA72"/>
    <mergeCell ref="D1086:N1086"/>
    <mergeCell ref="D1080:N1080"/>
    <mergeCell ref="S128:U128"/>
    <mergeCell ref="AB80:AD80"/>
    <mergeCell ref="D80:F80"/>
    <mergeCell ref="AB79:AD79"/>
    <mergeCell ref="D323:J323"/>
    <mergeCell ref="Y730:Z730"/>
    <mergeCell ref="D279:J279"/>
    <mergeCell ref="AC798:AD798"/>
    <mergeCell ref="Y1181:AD1181"/>
    <mergeCell ref="D1197:X1197"/>
    <mergeCell ref="D299:J299"/>
    <mergeCell ref="D815:J815"/>
    <mergeCell ref="Y809:Z809"/>
    <mergeCell ref="J87:L87"/>
    <mergeCell ref="AB90:AD90"/>
    <mergeCell ref="Y1205:AD1205"/>
    <mergeCell ref="M809:N809"/>
    <mergeCell ref="AC722:AD722"/>
    <mergeCell ref="J59:L59"/>
    <mergeCell ref="D281:J281"/>
    <mergeCell ref="W813:X813"/>
    <mergeCell ref="D1067:N1067"/>
    <mergeCell ref="D1042:N1042"/>
    <mergeCell ref="Y1172:AD1172"/>
    <mergeCell ref="D1142:X1142"/>
    <mergeCell ref="D918:S918"/>
    <mergeCell ref="D953:S953"/>
    <mergeCell ref="D122:F122"/>
    <mergeCell ref="K773:L773"/>
    <mergeCell ref="D213:J213"/>
    <mergeCell ref="U764:V764"/>
    <mergeCell ref="P113:R113"/>
    <mergeCell ref="D1071:N1071"/>
    <mergeCell ref="W808:X808"/>
    <mergeCell ref="D485:P485"/>
    <mergeCell ref="V74:X74"/>
    <mergeCell ref="U778:V778"/>
    <mergeCell ref="M783:N783"/>
    <mergeCell ref="AC780:AD780"/>
    <mergeCell ref="J161:L161"/>
    <mergeCell ref="D1135:X1135"/>
    <mergeCell ref="J66:L66"/>
    <mergeCell ref="S89:U89"/>
    <mergeCell ref="P133:R133"/>
    <mergeCell ref="D250:J250"/>
    <mergeCell ref="G80:I80"/>
    <mergeCell ref="S158:U158"/>
    <mergeCell ref="D1234:X1234"/>
    <mergeCell ref="D342:J342"/>
    <mergeCell ref="D336:J336"/>
    <mergeCell ref="K771:L771"/>
    <mergeCell ref="Y148:AA148"/>
    <mergeCell ref="AC732:AD732"/>
    <mergeCell ref="K746:L746"/>
    <mergeCell ref="Y1236:AD1236"/>
    <mergeCell ref="G156:I156"/>
    <mergeCell ref="S733:T733"/>
    <mergeCell ref="U762:V762"/>
    <mergeCell ref="U768:V768"/>
    <mergeCell ref="AA790:AB790"/>
    <mergeCell ref="AC724:AD724"/>
    <mergeCell ref="M802:N802"/>
    <mergeCell ref="D863:S863"/>
    <mergeCell ref="M835:N835"/>
    <mergeCell ref="AC723:AD723"/>
    <mergeCell ref="AC817:AD817"/>
    <mergeCell ref="Y1234:AD1234"/>
    <mergeCell ref="D861:S861"/>
    <mergeCell ref="D1089:N1089"/>
    <mergeCell ref="D973:S973"/>
    <mergeCell ref="U789:V789"/>
    <mergeCell ref="D456:P456"/>
    <mergeCell ref="Y161:AA161"/>
    <mergeCell ref="K784:L784"/>
    <mergeCell ref="D268:J268"/>
    <mergeCell ref="U781:V781"/>
    <mergeCell ref="U825:V825"/>
    <mergeCell ref="U749:V749"/>
    <mergeCell ref="AA733:AB733"/>
    <mergeCell ref="Y1238:AD1238"/>
    <mergeCell ref="U797:V797"/>
    <mergeCell ref="D1229:X1229"/>
    <mergeCell ref="U791:V791"/>
    <mergeCell ref="W826:X826"/>
    <mergeCell ref="D1004:N1004"/>
    <mergeCell ref="U763:V763"/>
    <mergeCell ref="M837:N837"/>
    <mergeCell ref="P112:R112"/>
    <mergeCell ref="S151:U151"/>
    <mergeCell ref="W828:X828"/>
    <mergeCell ref="AC748:AD748"/>
    <mergeCell ref="D271:J271"/>
    <mergeCell ref="D781:J781"/>
    <mergeCell ref="P122:R122"/>
    <mergeCell ref="S759:T759"/>
    <mergeCell ref="D237:J237"/>
    <mergeCell ref="Y1137:AD1137"/>
    <mergeCell ref="M129:O129"/>
    <mergeCell ref="M734:N734"/>
    <mergeCell ref="AC778:AD778"/>
    <mergeCell ref="P140:R140"/>
    <mergeCell ref="D469:P469"/>
    <mergeCell ref="D1018:N1018"/>
    <mergeCell ref="AC804:AD804"/>
    <mergeCell ref="K818:L818"/>
    <mergeCell ref="K812:L812"/>
    <mergeCell ref="U809:V809"/>
    <mergeCell ref="S774:T774"/>
    <mergeCell ref="D467:P467"/>
    <mergeCell ref="AC796:AD796"/>
    <mergeCell ref="D410:J410"/>
    <mergeCell ref="B11:AD11"/>
    <mergeCell ref="C448:P450"/>
    <mergeCell ref="Y166:AA166"/>
    <mergeCell ref="AC750:AD750"/>
    <mergeCell ref="K764:L764"/>
    <mergeCell ref="J129:L129"/>
    <mergeCell ref="Y160:AA160"/>
    <mergeCell ref="D783:J783"/>
    <mergeCell ref="G84:I84"/>
    <mergeCell ref="D999:N999"/>
    <mergeCell ref="S725:T725"/>
    <mergeCell ref="D1005:N1005"/>
    <mergeCell ref="K799:L799"/>
    <mergeCell ref="S761:T761"/>
    <mergeCell ref="U823:V823"/>
    <mergeCell ref="D50:F50"/>
    <mergeCell ref="G127:I127"/>
    <mergeCell ref="AA761:AB761"/>
    <mergeCell ref="M798:N798"/>
    <mergeCell ref="M81:O81"/>
    <mergeCell ref="V110:X110"/>
    <mergeCell ref="K831:L831"/>
    <mergeCell ref="K744:L744"/>
    <mergeCell ref="M806:N806"/>
    <mergeCell ref="M800:N800"/>
    <mergeCell ref="AB47:AD47"/>
    <mergeCell ref="M736:N736"/>
    <mergeCell ref="S743:T743"/>
    <mergeCell ref="D70:F70"/>
    <mergeCell ref="AA730:AB730"/>
    <mergeCell ref="K817:L817"/>
    <mergeCell ref="G148:I148"/>
    <mergeCell ref="Y61:AA61"/>
    <mergeCell ref="D74:F74"/>
    <mergeCell ref="G49:I49"/>
    <mergeCell ref="D48:F48"/>
    <mergeCell ref="M74:O74"/>
    <mergeCell ref="V108:X108"/>
    <mergeCell ref="D100:F100"/>
    <mergeCell ref="D316:J316"/>
    <mergeCell ref="J122:L122"/>
    <mergeCell ref="V101:X101"/>
    <mergeCell ref="S102:U102"/>
    <mergeCell ref="S112:U112"/>
    <mergeCell ref="G62:I62"/>
    <mergeCell ref="J116:L116"/>
    <mergeCell ref="Y93:AA93"/>
    <mergeCell ref="Y68:AA68"/>
    <mergeCell ref="D86:F86"/>
    <mergeCell ref="M69:O69"/>
    <mergeCell ref="S50:U50"/>
    <mergeCell ref="P64:R64"/>
    <mergeCell ref="P75:R75"/>
    <mergeCell ref="V103:X103"/>
    <mergeCell ref="D292:J292"/>
    <mergeCell ref="S138:U138"/>
    <mergeCell ref="G144:I144"/>
    <mergeCell ref="D199:J199"/>
    <mergeCell ref="P117:R117"/>
    <mergeCell ref="S149:U149"/>
    <mergeCell ref="D140:F140"/>
    <mergeCell ref="G143:I143"/>
    <mergeCell ref="P121:R121"/>
    <mergeCell ref="V94:X94"/>
    <mergeCell ref="S93:U93"/>
    <mergeCell ref="V121:X121"/>
    <mergeCell ref="D514:P514"/>
    <mergeCell ref="D351:J351"/>
    <mergeCell ref="D87:F87"/>
    <mergeCell ref="J91:L91"/>
    <mergeCell ref="D535:P535"/>
    <mergeCell ref="D369:J369"/>
    <mergeCell ref="G125:I125"/>
    <mergeCell ref="J74:L74"/>
    <mergeCell ref="M104:O104"/>
    <mergeCell ref="J103:L103"/>
    <mergeCell ref="S100:U100"/>
    <mergeCell ref="D69:F69"/>
    <mergeCell ref="D591:L591"/>
    <mergeCell ref="J65:L65"/>
    <mergeCell ref="V67:X67"/>
    <mergeCell ref="P95:R95"/>
    <mergeCell ref="G142:I142"/>
    <mergeCell ref="D393:J393"/>
    <mergeCell ref="D512:P512"/>
    <mergeCell ref="D506:P506"/>
    <mergeCell ref="V81:X81"/>
    <mergeCell ref="J93:L93"/>
    <mergeCell ref="D416:J416"/>
    <mergeCell ref="V96:X96"/>
    <mergeCell ref="S109:U109"/>
    <mergeCell ref="G70:I70"/>
    <mergeCell ref="D154:F154"/>
    <mergeCell ref="M98:O98"/>
    <mergeCell ref="G118:I118"/>
    <mergeCell ref="D412:J412"/>
    <mergeCell ref="Y47:AA47"/>
    <mergeCell ref="K757:L757"/>
    <mergeCell ref="D1032:N1032"/>
    <mergeCell ref="D883:S883"/>
    <mergeCell ref="Y79:AA79"/>
    <mergeCell ref="M49:O49"/>
    <mergeCell ref="C842:AD842"/>
    <mergeCell ref="D49:F49"/>
    <mergeCell ref="S48:U48"/>
    <mergeCell ref="AB102:AD102"/>
    <mergeCell ref="S826:T826"/>
    <mergeCell ref="M65:O65"/>
    <mergeCell ref="V66:X66"/>
    <mergeCell ref="M122:O122"/>
    <mergeCell ref="D578:L578"/>
    <mergeCell ref="AA739:AB739"/>
    <mergeCell ref="O775:P775"/>
    <mergeCell ref="Q734:R734"/>
    <mergeCell ref="M94:O94"/>
    <mergeCell ref="D516:P516"/>
    <mergeCell ref="AA854:AD854"/>
    <mergeCell ref="D406:J406"/>
    <mergeCell ref="D900:S900"/>
    <mergeCell ref="S106:U106"/>
    <mergeCell ref="D925:S925"/>
    <mergeCell ref="G123:I123"/>
    <mergeCell ref="AB66:AD66"/>
    <mergeCell ref="Y69:AA69"/>
    <mergeCell ref="S724:T724"/>
    <mergeCell ref="S751:T751"/>
    <mergeCell ref="AC773:AD773"/>
    <mergeCell ref="P66:R66"/>
    <mergeCell ref="D1014:N1014"/>
    <mergeCell ref="D898:S898"/>
    <mergeCell ref="D379:J379"/>
    <mergeCell ref="S104:U104"/>
    <mergeCell ref="X856:AD856"/>
    <mergeCell ref="AA738:AB738"/>
    <mergeCell ref="Q780:R780"/>
    <mergeCell ref="D1172:X1172"/>
    <mergeCell ref="G130:I130"/>
    <mergeCell ref="P153:R153"/>
    <mergeCell ref="AA758:AB758"/>
    <mergeCell ref="D1069:N1069"/>
    <mergeCell ref="D312:J312"/>
    <mergeCell ref="D1100:N1100"/>
    <mergeCell ref="Y1161:AD1161"/>
    <mergeCell ref="U752:V752"/>
    <mergeCell ref="D685:L685"/>
    <mergeCell ref="D679:L679"/>
    <mergeCell ref="O760:P760"/>
    <mergeCell ref="K722:L722"/>
    <mergeCell ref="W817:X817"/>
    <mergeCell ref="D231:J231"/>
    <mergeCell ref="U782:V782"/>
    <mergeCell ref="AC831:AD831"/>
    <mergeCell ref="S781:T781"/>
    <mergeCell ref="AC775:AD775"/>
    <mergeCell ref="P137:R137"/>
    <mergeCell ref="M136:O136"/>
    <mergeCell ref="D766:J766"/>
    <mergeCell ref="W810:X810"/>
    <mergeCell ref="G163:I163"/>
    <mergeCell ref="O755:P755"/>
    <mergeCell ref="P120:R120"/>
    <mergeCell ref="D256:J256"/>
    <mergeCell ref="M747:N747"/>
    <mergeCell ref="D370:J370"/>
    <mergeCell ref="D640:L640"/>
    <mergeCell ref="O721:P721"/>
    <mergeCell ref="D780:J780"/>
    <mergeCell ref="Y157:AA157"/>
    <mergeCell ref="P97:R97"/>
    <mergeCell ref="W812:X812"/>
    <mergeCell ref="G165:I165"/>
    <mergeCell ref="J132:L132"/>
    <mergeCell ref="W742:X742"/>
    <mergeCell ref="O816:P816"/>
    <mergeCell ref="Y748:Z748"/>
    <mergeCell ref="Y800:Z800"/>
    <mergeCell ref="M772:N772"/>
    <mergeCell ref="J114:L114"/>
    <mergeCell ref="O774:P774"/>
    <mergeCell ref="M751:N751"/>
    <mergeCell ref="U815:V815"/>
    <mergeCell ref="Y816:Z816"/>
    <mergeCell ref="D803:J803"/>
    <mergeCell ref="Q804:R804"/>
    <mergeCell ref="D795:J795"/>
    <mergeCell ref="S811:T811"/>
    <mergeCell ref="U761:V761"/>
    <mergeCell ref="Y120:AA120"/>
    <mergeCell ref="D526:P526"/>
    <mergeCell ref="O727:P727"/>
    <mergeCell ref="D562:P562"/>
    <mergeCell ref="AA778:AB778"/>
    <mergeCell ref="V58:X58"/>
    <mergeCell ref="P63:R63"/>
    <mergeCell ref="M64:O64"/>
    <mergeCell ref="P55:R55"/>
    <mergeCell ref="G115:I115"/>
    <mergeCell ref="M765:N765"/>
    <mergeCell ref="V64:X64"/>
    <mergeCell ref="S111:U111"/>
    <mergeCell ref="D68:F68"/>
    <mergeCell ref="M97:O97"/>
    <mergeCell ref="S85:U85"/>
    <mergeCell ref="D544:P544"/>
    <mergeCell ref="J162:L162"/>
    <mergeCell ref="U723:V723"/>
    <mergeCell ref="G107:I107"/>
    <mergeCell ref="J123:L123"/>
    <mergeCell ref="G122:I122"/>
    <mergeCell ref="J121:L121"/>
    <mergeCell ref="W759:X759"/>
    <mergeCell ref="W753:X753"/>
    <mergeCell ref="J115:L115"/>
    <mergeCell ref="M729:N729"/>
    <mergeCell ref="D541:P541"/>
    <mergeCell ref="J92:L92"/>
    <mergeCell ref="V73:X73"/>
    <mergeCell ref="V127:X127"/>
    <mergeCell ref="D116:F116"/>
    <mergeCell ref="D495:P495"/>
    <mergeCell ref="D332:J332"/>
    <mergeCell ref="Q729:R729"/>
    <mergeCell ref="K742:L742"/>
    <mergeCell ref="D367:J367"/>
    <mergeCell ref="Y60:AA60"/>
    <mergeCell ref="G74:I74"/>
    <mergeCell ref="G68:I68"/>
    <mergeCell ref="S770:T770"/>
    <mergeCell ref="W721:X721"/>
    <mergeCell ref="Y782:Z782"/>
    <mergeCell ref="Q719:R719"/>
    <mergeCell ref="D303:J303"/>
    <mergeCell ref="D732:J732"/>
    <mergeCell ref="S732:T732"/>
    <mergeCell ref="M108:O108"/>
    <mergeCell ref="D761:J761"/>
    <mergeCell ref="Y732:Z732"/>
    <mergeCell ref="D507:P507"/>
    <mergeCell ref="D294:J294"/>
    <mergeCell ref="S72:U72"/>
    <mergeCell ref="P80:R80"/>
    <mergeCell ref="J105:L105"/>
    <mergeCell ref="D198:J198"/>
    <mergeCell ref="P104:R104"/>
    <mergeCell ref="D98:F98"/>
    <mergeCell ref="D103:F103"/>
    <mergeCell ref="J124:L124"/>
    <mergeCell ref="C697:F697"/>
    <mergeCell ref="D552:P552"/>
    <mergeCell ref="Y739:Z739"/>
    <mergeCell ref="U760:V760"/>
    <mergeCell ref="U775:V775"/>
    <mergeCell ref="AA770:AB770"/>
    <mergeCell ref="Q777:R777"/>
    <mergeCell ref="K736:L736"/>
    <mergeCell ref="D776:J776"/>
    <mergeCell ref="J47:L47"/>
    <mergeCell ref="Y747:Z747"/>
    <mergeCell ref="Y741:Z741"/>
    <mergeCell ref="S124:U124"/>
    <mergeCell ref="O717:P717"/>
    <mergeCell ref="AB147:AD147"/>
    <mergeCell ref="D190:J190"/>
    <mergeCell ref="S51:U51"/>
    <mergeCell ref="D65:F65"/>
    <mergeCell ref="G106:I106"/>
    <mergeCell ref="M56:O56"/>
    <mergeCell ref="D623:L623"/>
    <mergeCell ref="AB92:AD92"/>
    <mergeCell ref="S62:U62"/>
    <mergeCell ref="AB110:AD110"/>
    <mergeCell ref="U728:V728"/>
    <mergeCell ref="W733:X733"/>
    <mergeCell ref="P100:R100"/>
    <mergeCell ref="P94:R94"/>
    <mergeCell ref="Y146:AA146"/>
    <mergeCell ref="S731:T731"/>
    <mergeCell ref="D528:P528"/>
    <mergeCell ref="Y54:AA54"/>
    <mergeCell ref="G57:I57"/>
    <mergeCell ref="D222:J222"/>
    <mergeCell ref="D84:F84"/>
    <mergeCell ref="J158:L158"/>
    <mergeCell ref="D232:J232"/>
    <mergeCell ref="M130:O130"/>
    <mergeCell ref="Y71:AA71"/>
    <mergeCell ref="J157:L157"/>
    <mergeCell ref="Y73:AA73"/>
    <mergeCell ref="D1155:X1155"/>
    <mergeCell ref="D972:S972"/>
    <mergeCell ref="O784:P784"/>
    <mergeCell ref="D283:J283"/>
    <mergeCell ref="O770:P770"/>
    <mergeCell ref="K761:L761"/>
    <mergeCell ref="U743:V743"/>
    <mergeCell ref="M823:N823"/>
    <mergeCell ref="M817:N817"/>
    <mergeCell ref="D877:S877"/>
    <mergeCell ref="D1090:N1090"/>
    <mergeCell ref="D352:J352"/>
    <mergeCell ref="D1084:N1084"/>
    <mergeCell ref="Y130:AA130"/>
    <mergeCell ref="D1003:N1003"/>
    <mergeCell ref="D887:S887"/>
    <mergeCell ref="D956:S956"/>
    <mergeCell ref="Q763:R763"/>
    <mergeCell ref="C1104:G1104"/>
    <mergeCell ref="D471:P471"/>
    <mergeCell ref="S136:U136"/>
    <mergeCell ref="M791:N791"/>
    <mergeCell ref="K718:L718"/>
    <mergeCell ref="V160:X160"/>
    <mergeCell ref="D390:J390"/>
    <mergeCell ref="C852:AD852"/>
    <mergeCell ref="Y760:Z760"/>
    <mergeCell ref="Q834:R834"/>
    <mergeCell ref="D931:S931"/>
    <mergeCell ref="Q828:R828"/>
    <mergeCell ref="S137:U137"/>
    <mergeCell ref="S165:U165"/>
    <mergeCell ref="C32:AD32"/>
    <mergeCell ref="D741:J741"/>
    <mergeCell ref="V54:X54"/>
    <mergeCell ref="S53:U53"/>
    <mergeCell ref="D106:F106"/>
    <mergeCell ref="D628:L628"/>
    <mergeCell ref="J113:L113"/>
    <mergeCell ref="D970:S970"/>
    <mergeCell ref="M727:N727"/>
    <mergeCell ref="Y96:AA96"/>
    <mergeCell ref="J149:L149"/>
    <mergeCell ref="S119:U119"/>
    <mergeCell ref="AB148:AD148"/>
    <mergeCell ref="AA807:AB807"/>
    <mergeCell ref="D549:P549"/>
    <mergeCell ref="W823:X823"/>
    <mergeCell ref="P85:R85"/>
    <mergeCell ref="M723:N723"/>
    <mergeCell ref="J145:L145"/>
    <mergeCell ref="V140:X140"/>
    <mergeCell ref="O759:P759"/>
    <mergeCell ref="D676:L676"/>
    <mergeCell ref="Y750:Z750"/>
    <mergeCell ref="D525:P525"/>
    <mergeCell ref="AC833:AD833"/>
    <mergeCell ref="C36:AD36"/>
    <mergeCell ref="Y128:AA128"/>
    <mergeCell ref="D141:F141"/>
    <mergeCell ref="V83:X83"/>
    <mergeCell ref="D135:F135"/>
    <mergeCell ref="V119:X119"/>
    <mergeCell ref="S49:U49"/>
    <mergeCell ref="D1223:X1223"/>
    <mergeCell ref="J76:L76"/>
    <mergeCell ref="D669:L669"/>
    <mergeCell ref="AA805:AB805"/>
    <mergeCell ref="D547:P547"/>
    <mergeCell ref="K735:L735"/>
    <mergeCell ref="P83:R83"/>
    <mergeCell ref="D219:J219"/>
    <mergeCell ref="C712:AD712"/>
    <mergeCell ref="Q816:R816"/>
    <mergeCell ref="Y165:AA165"/>
    <mergeCell ref="D1127:X1127"/>
    <mergeCell ref="D966:S966"/>
    <mergeCell ref="Y1129:AD1129"/>
    <mergeCell ref="D1053:N1053"/>
    <mergeCell ref="Y1209:AD1209"/>
    <mergeCell ref="W772:X772"/>
    <mergeCell ref="U739:V739"/>
    <mergeCell ref="U796:V796"/>
    <mergeCell ref="Y111:AA111"/>
    <mergeCell ref="Y1154:AD1154"/>
    <mergeCell ref="Y815:Z815"/>
    <mergeCell ref="G103:I103"/>
    <mergeCell ref="P155:R155"/>
    <mergeCell ref="D944:S944"/>
    <mergeCell ref="D285:J285"/>
    <mergeCell ref="D1138:X1138"/>
    <mergeCell ref="Q818:R818"/>
    <mergeCell ref="Y778:Z778"/>
    <mergeCell ref="AB158:AD158"/>
    <mergeCell ref="D201:J201"/>
    <mergeCell ref="AC739:AD739"/>
    <mergeCell ref="C25:AD25"/>
    <mergeCell ref="Q762:R762"/>
    <mergeCell ref="S71:U71"/>
    <mergeCell ref="AB94:AD94"/>
    <mergeCell ref="AA7:AD7"/>
    <mergeCell ref="D867:S867"/>
    <mergeCell ref="S73:U73"/>
    <mergeCell ref="P72:R72"/>
    <mergeCell ref="D639:L639"/>
    <mergeCell ref="M780:N780"/>
    <mergeCell ref="C1121:AD1121"/>
    <mergeCell ref="AB150:AD150"/>
    <mergeCell ref="D1136:X1136"/>
    <mergeCell ref="V136:X136"/>
    <mergeCell ref="D150:F150"/>
    <mergeCell ref="S66:U66"/>
    <mergeCell ref="AA307:AD307"/>
    <mergeCell ref="D641:L641"/>
    <mergeCell ref="M782:N782"/>
    <mergeCell ref="Y109:AA109"/>
    <mergeCell ref="S68:U68"/>
    <mergeCell ref="G75:I75"/>
    <mergeCell ref="M733:N733"/>
    <mergeCell ref="Y1123:AD1123"/>
    <mergeCell ref="J111:L111"/>
    <mergeCell ref="S140:U140"/>
    <mergeCell ref="S167:U167"/>
    <mergeCell ref="W724:X724"/>
    <mergeCell ref="M725:N725"/>
    <mergeCell ref="O781:P781"/>
    <mergeCell ref="C12:AD12"/>
    <mergeCell ref="D230:J230"/>
    <mergeCell ref="D933:S933"/>
    <mergeCell ref="S139:U139"/>
    <mergeCell ref="D826:J826"/>
    <mergeCell ref="Q829:R829"/>
    <mergeCell ref="S55:U55"/>
    <mergeCell ref="S808:T808"/>
    <mergeCell ref="D789:J789"/>
    <mergeCell ref="D832:J832"/>
    <mergeCell ref="Q797:R797"/>
    <mergeCell ref="K715:AD715"/>
    <mergeCell ref="AB53:AD53"/>
    <mergeCell ref="M106:O106"/>
    <mergeCell ref="AA809:AB809"/>
    <mergeCell ref="AA834:AB834"/>
    <mergeCell ref="D924:S924"/>
    <mergeCell ref="V158:X158"/>
    <mergeCell ref="S157:U157"/>
    <mergeCell ref="V151:X151"/>
    <mergeCell ref="AB81:AD81"/>
    <mergeCell ref="P91:R91"/>
    <mergeCell ref="D760:J760"/>
    <mergeCell ref="AA785:AB785"/>
    <mergeCell ref="D333:J333"/>
    <mergeCell ref="W792:X792"/>
    <mergeCell ref="M762:N762"/>
    <mergeCell ref="S769:T769"/>
    <mergeCell ref="K184:T184"/>
    <mergeCell ref="U748:V748"/>
    <mergeCell ref="Y722:Z722"/>
    <mergeCell ref="AB63:AD63"/>
    <mergeCell ref="V109:X109"/>
    <mergeCell ref="M132:O132"/>
    <mergeCell ref="D1152:X1152"/>
    <mergeCell ref="Y1156:AD1156"/>
    <mergeCell ref="AB136:AD136"/>
    <mergeCell ref="AA795:AB795"/>
    <mergeCell ref="AC828:AD828"/>
    <mergeCell ref="Y724:Z724"/>
    <mergeCell ref="D1099:N1099"/>
    <mergeCell ref="Y1162:AD1162"/>
    <mergeCell ref="D940:S940"/>
    <mergeCell ref="Q747:R747"/>
    <mergeCell ref="K790:L790"/>
    <mergeCell ref="D677:L677"/>
    <mergeCell ref="M818:N818"/>
    <mergeCell ref="W809:X809"/>
    <mergeCell ref="D796:J796"/>
    <mergeCell ref="Q799:R799"/>
    <mergeCell ref="M820:N820"/>
    <mergeCell ref="Y786:Z786"/>
    <mergeCell ref="D1040:N1040"/>
    <mergeCell ref="D1097:N1097"/>
    <mergeCell ref="Y1160:AD1160"/>
    <mergeCell ref="AA796:AB796"/>
    <mergeCell ref="Y723:Z723"/>
    <mergeCell ref="O783:P783"/>
    <mergeCell ref="D1146:X1146"/>
    <mergeCell ref="Y1127:AD1127"/>
    <mergeCell ref="D971:S971"/>
    <mergeCell ref="D1031:N1031"/>
    <mergeCell ref="D388:J388"/>
    <mergeCell ref="D551:P551"/>
    <mergeCell ref="D817:J817"/>
    <mergeCell ref="K772:L772"/>
    <mergeCell ref="Y1178:AD1178"/>
    <mergeCell ref="O809:P809"/>
    <mergeCell ref="M753:N753"/>
    <mergeCell ref="U740:V740"/>
    <mergeCell ref="D626:L626"/>
    <mergeCell ref="S807:T807"/>
    <mergeCell ref="W758:X758"/>
    <mergeCell ref="W740:X740"/>
    <mergeCell ref="O772:P772"/>
    <mergeCell ref="S825:T825"/>
    <mergeCell ref="Q792:R792"/>
    <mergeCell ref="Y1227:AD1227"/>
    <mergeCell ref="D1218:X1218"/>
    <mergeCell ref="AB163:AD163"/>
    <mergeCell ref="O768:P768"/>
    <mergeCell ref="O743:P743"/>
    <mergeCell ref="AB165:AD165"/>
    <mergeCell ref="D695:L695"/>
    <mergeCell ref="Y1222:AD1222"/>
    <mergeCell ref="D1209:X1209"/>
    <mergeCell ref="D1207:X1207"/>
    <mergeCell ref="D1227:X1227"/>
    <mergeCell ref="D1220:X1220"/>
    <mergeCell ref="AA836:AB836"/>
    <mergeCell ref="D1133:X1133"/>
    <mergeCell ref="Y1220:AD1220"/>
    <mergeCell ref="Y1212:AD1212"/>
    <mergeCell ref="D1210:X1210"/>
    <mergeCell ref="D1061:N1061"/>
    <mergeCell ref="D975:S975"/>
    <mergeCell ref="D1091:N1091"/>
    <mergeCell ref="W807:X807"/>
    <mergeCell ref="C18:AD18"/>
    <mergeCell ref="S760:T760"/>
    <mergeCell ref="S64:U64"/>
    <mergeCell ref="Y1136:AD1136"/>
    <mergeCell ref="AB116:AD116"/>
    <mergeCell ref="G129:I129"/>
    <mergeCell ref="J130:L130"/>
    <mergeCell ref="W768:X768"/>
    <mergeCell ref="D1163:X1163"/>
    <mergeCell ref="Y107:AA107"/>
    <mergeCell ref="J160:L160"/>
    <mergeCell ref="D638:L638"/>
    <mergeCell ref="D267:J267"/>
    <mergeCell ref="W770:X770"/>
    <mergeCell ref="AB118:AD118"/>
    <mergeCell ref="G131:I131"/>
    <mergeCell ref="J159:L159"/>
    <mergeCell ref="Y826:Z826"/>
    <mergeCell ref="J153:L153"/>
    <mergeCell ref="K829:L829"/>
    <mergeCell ref="J72:L72"/>
    <mergeCell ref="AB117:AD117"/>
    <mergeCell ref="G55:I55"/>
    <mergeCell ref="B26:AD26"/>
    <mergeCell ref="V51:X51"/>
    <mergeCell ref="D58:F58"/>
    <mergeCell ref="AC776:AD776"/>
    <mergeCell ref="Y1125:AD1125"/>
    <mergeCell ref="Y1152:AD1152"/>
    <mergeCell ref="Y813:Z813"/>
    <mergeCell ref="Y788:Z788"/>
    <mergeCell ref="J140:L140"/>
    <mergeCell ref="D1242:X1242"/>
    <mergeCell ref="P92:R92"/>
    <mergeCell ref="Y1221:AD1221"/>
    <mergeCell ref="M825:N825"/>
    <mergeCell ref="D194:J194"/>
    <mergeCell ref="D858:S858"/>
    <mergeCell ref="D1171:X1171"/>
    <mergeCell ref="Y1226:AD1226"/>
    <mergeCell ref="D998:N998"/>
    <mergeCell ref="Y1191:AD1191"/>
    <mergeCell ref="D749:J749"/>
    <mergeCell ref="Y126:AA126"/>
    <mergeCell ref="G140:I140"/>
    <mergeCell ref="K724:L724"/>
    <mergeCell ref="D1226:X1226"/>
    <mergeCell ref="P119:R119"/>
    <mergeCell ref="M110:O110"/>
    <mergeCell ref="S756:T756"/>
    <mergeCell ref="D1002:N1002"/>
    <mergeCell ref="O806:P806"/>
    <mergeCell ref="S787:T787"/>
    <mergeCell ref="D983:N983"/>
    <mergeCell ref="D675:L675"/>
    <mergeCell ref="M816:N816"/>
    <mergeCell ref="Y1223:AD1223"/>
    <mergeCell ref="D1191:X1191"/>
    <mergeCell ref="Y1218:AD1218"/>
    <mergeCell ref="D191:J191"/>
    <mergeCell ref="K759:L759"/>
    <mergeCell ref="M93:O93"/>
    <mergeCell ref="D368:J368"/>
    <mergeCell ref="D797:J797"/>
    <mergeCell ref="AA43:AD43"/>
    <mergeCell ref="P47:R47"/>
    <mergeCell ref="AA731:AB731"/>
    <mergeCell ref="D510:P510"/>
    <mergeCell ref="D630:L630"/>
    <mergeCell ref="D540:P540"/>
    <mergeCell ref="Q774:R774"/>
    <mergeCell ref="V150:X150"/>
    <mergeCell ref="S805:T805"/>
    <mergeCell ref="Y150:AA150"/>
    <mergeCell ref="D257:J257"/>
    <mergeCell ref="G158:I158"/>
    <mergeCell ref="V145:X145"/>
    <mergeCell ref="D298:J298"/>
    <mergeCell ref="D745:J745"/>
    <mergeCell ref="P158:R158"/>
    <mergeCell ref="V90:X90"/>
    <mergeCell ref="B702:AE702"/>
    <mergeCell ref="D320:J320"/>
    <mergeCell ref="S798:T798"/>
    <mergeCell ref="M114:O114"/>
    <mergeCell ref="U732:V732"/>
    <mergeCell ref="W794:X794"/>
    <mergeCell ref="K733:L733"/>
    <mergeCell ref="S736:T736"/>
    <mergeCell ref="M749:N749"/>
    <mergeCell ref="Y802:Z802"/>
    <mergeCell ref="U730:V730"/>
    <mergeCell ref="AB166:AD166"/>
    <mergeCell ref="D157:F157"/>
    <mergeCell ref="D555:P555"/>
    <mergeCell ref="K755:L755"/>
    <mergeCell ref="D984:N984"/>
    <mergeCell ref="D366:J366"/>
    <mergeCell ref="D523:P523"/>
    <mergeCell ref="D860:S860"/>
    <mergeCell ref="M764:N764"/>
    <mergeCell ref="AB134:AD134"/>
    <mergeCell ref="W824:X824"/>
    <mergeCell ref="O739:P739"/>
    <mergeCell ref="D603:L603"/>
    <mergeCell ref="M744:N744"/>
    <mergeCell ref="D269:J269"/>
    <mergeCell ref="D296:J296"/>
    <mergeCell ref="AC802:AD802"/>
    <mergeCell ref="D935:S935"/>
    <mergeCell ref="S813:T813"/>
    <mergeCell ref="D937:S937"/>
    <mergeCell ref="O733:P733"/>
    <mergeCell ref="Q789:R789"/>
    <mergeCell ref="Q764:R764"/>
    <mergeCell ref="S723:T723"/>
    <mergeCell ref="M804:N804"/>
    <mergeCell ref="Y804:Z804"/>
    <mergeCell ref="D228:J228"/>
    <mergeCell ref="U779:V779"/>
    <mergeCell ref="P157:R157"/>
    <mergeCell ref="P148:R148"/>
    <mergeCell ref="U766:V766"/>
    <mergeCell ref="U817:V817"/>
    <mergeCell ref="AA825:AB825"/>
    <mergeCell ref="O790:P790"/>
    <mergeCell ref="K808:L808"/>
    <mergeCell ref="K783:L783"/>
    <mergeCell ref="Y145:AA145"/>
    <mergeCell ref="AC729:AD729"/>
    <mergeCell ref="K743:L743"/>
    <mergeCell ref="Y139:AA139"/>
    <mergeCell ref="G153:I153"/>
    <mergeCell ref="D152:F152"/>
    <mergeCell ref="D305:J305"/>
    <mergeCell ref="D762:J762"/>
    <mergeCell ref="AA787:AB787"/>
    <mergeCell ref="U803:V803"/>
    <mergeCell ref="AC747:AD747"/>
    <mergeCell ref="AC741:AD741"/>
    <mergeCell ref="AC826:AD826"/>
    <mergeCell ref="S755:T755"/>
    <mergeCell ref="S799:T799"/>
    <mergeCell ref="S141:U141"/>
    <mergeCell ref="M792:N792"/>
    <mergeCell ref="S802:T802"/>
    <mergeCell ref="S738:T738"/>
    <mergeCell ref="AA753:AB753"/>
    <mergeCell ref="D501:P501"/>
    <mergeCell ref="Q753:R753"/>
    <mergeCell ref="Y823:Z823"/>
    <mergeCell ref="K811:L811"/>
    <mergeCell ref="D586:L586"/>
    <mergeCell ref="Q723:R723"/>
    <mergeCell ref="Q771:R771"/>
    <mergeCell ref="D475:P475"/>
    <mergeCell ref="M795:N795"/>
    <mergeCell ref="M811:N811"/>
    <mergeCell ref="O794:P794"/>
    <mergeCell ref="D500:P500"/>
    <mergeCell ref="Y1189:AD1189"/>
    <mergeCell ref="D747:J747"/>
    <mergeCell ref="G138:I138"/>
    <mergeCell ref="D739:J739"/>
    <mergeCell ref="Q742:R742"/>
    <mergeCell ref="D1189:X1189"/>
    <mergeCell ref="D1188:X1188"/>
    <mergeCell ref="D1179:X1179"/>
    <mergeCell ref="D1165:X1165"/>
    <mergeCell ref="D1051:N1051"/>
    <mergeCell ref="D1151:X1151"/>
    <mergeCell ref="D909:S909"/>
    <mergeCell ref="D894:S894"/>
    <mergeCell ref="D375:J375"/>
    <mergeCell ref="U750:V750"/>
    <mergeCell ref="Q798:R798"/>
    <mergeCell ref="Y794:Z794"/>
    <mergeCell ref="D1033:N1033"/>
    <mergeCell ref="D1153:X1153"/>
    <mergeCell ref="Q827:R827"/>
    <mergeCell ref="D1068:N1068"/>
    <mergeCell ref="D464:P464"/>
    <mergeCell ref="C180:AD180"/>
    <mergeCell ref="D407:J407"/>
    <mergeCell ref="Q733:R733"/>
    <mergeCell ref="D952:S952"/>
    <mergeCell ref="D960:S960"/>
    <mergeCell ref="Y1135:AD1135"/>
    <mergeCell ref="Y832:Z832"/>
    <mergeCell ref="D1025:N1025"/>
    <mergeCell ref="D828:J828"/>
    <mergeCell ref="S823:T823"/>
    <mergeCell ref="D113:F113"/>
    <mergeCell ref="D329:J329"/>
    <mergeCell ref="D1070:N1070"/>
    <mergeCell ref="K739:L739"/>
    <mergeCell ref="D758:J758"/>
    <mergeCell ref="D148:F148"/>
    <mergeCell ref="V71:X71"/>
    <mergeCell ref="D123:F123"/>
    <mergeCell ref="S806:T806"/>
    <mergeCell ref="D1021:N1021"/>
    <mergeCell ref="Q831:R831"/>
    <mergeCell ref="W728:X728"/>
    <mergeCell ref="D907:S907"/>
    <mergeCell ref="J117:L117"/>
    <mergeCell ref="D936:S936"/>
    <mergeCell ref="D598:L598"/>
    <mergeCell ref="Q761:R761"/>
    <mergeCell ref="D1052:N1052"/>
    <mergeCell ref="V574:AD574"/>
    <mergeCell ref="Q727:R727"/>
    <mergeCell ref="AC795:AD795"/>
    <mergeCell ref="D609:L609"/>
    <mergeCell ref="M72:O72"/>
    <mergeCell ref="U741:V741"/>
    <mergeCell ref="S101:U101"/>
    <mergeCell ref="D1050:N1050"/>
    <mergeCell ref="M797:N797"/>
    <mergeCell ref="O741:P741"/>
    <mergeCell ref="AC814:AD814"/>
    <mergeCell ref="M829:N829"/>
    <mergeCell ref="D721:J721"/>
    <mergeCell ref="AC777:AD777"/>
    <mergeCell ref="S46:X46"/>
    <mergeCell ref="V52:X52"/>
    <mergeCell ref="AC801:AD801"/>
    <mergeCell ref="Q740:R740"/>
    <mergeCell ref="K809:L809"/>
    <mergeCell ref="AA722:AB722"/>
    <mergeCell ref="V70:X70"/>
    <mergeCell ref="D76:F76"/>
    <mergeCell ref="M128:O128"/>
    <mergeCell ref="AC767:AD767"/>
    <mergeCell ref="AA734:AB734"/>
    <mergeCell ref="J83:L83"/>
    <mergeCell ref="S117:U117"/>
    <mergeCell ref="S722:T722"/>
    <mergeCell ref="K796:L796"/>
    <mergeCell ref="S758:T758"/>
    <mergeCell ref="D451:P451"/>
    <mergeCell ref="D236:J236"/>
    <mergeCell ref="D163:F163"/>
    <mergeCell ref="D394:J394"/>
    <mergeCell ref="V56:X56"/>
    <mergeCell ref="S47:U47"/>
    <mergeCell ref="Y721:Z721"/>
    <mergeCell ref="Y144:AA144"/>
    <mergeCell ref="G71:I71"/>
    <mergeCell ref="AB59:AD59"/>
    <mergeCell ref="G66:I66"/>
    <mergeCell ref="AB61:AD61"/>
    <mergeCell ref="AB67:AD67"/>
    <mergeCell ref="J75:L75"/>
    <mergeCell ref="O787:P787"/>
    <mergeCell ref="D583:L583"/>
    <mergeCell ref="Y82:AA82"/>
    <mergeCell ref="D95:F95"/>
    <mergeCell ref="AC803:AD803"/>
    <mergeCell ref="D617:L617"/>
    <mergeCell ref="D466:P466"/>
    <mergeCell ref="O789:P789"/>
    <mergeCell ref="K810:L810"/>
    <mergeCell ref="D97:F97"/>
    <mergeCell ref="S797:T797"/>
    <mergeCell ref="AB96:AD96"/>
    <mergeCell ref="M149:O149"/>
    <mergeCell ref="J104:L104"/>
    <mergeCell ref="D612:L612"/>
    <mergeCell ref="Q766:R766"/>
    <mergeCell ref="AB98:AD98"/>
    <mergeCell ref="M151:O151"/>
    <mergeCell ref="D756:J756"/>
    <mergeCell ref="Q759:R759"/>
    <mergeCell ref="D167:F167"/>
    <mergeCell ref="AC738:AD738"/>
    <mergeCell ref="D161:F161"/>
    <mergeCell ref="S83:U83"/>
    <mergeCell ref="D731:J731"/>
    <mergeCell ref="D482:P482"/>
    <mergeCell ref="D85:F85"/>
    <mergeCell ref="S785:T785"/>
    <mergeCell ref="W730:X730"/>
    <mergeCell ref="D293:J293"/>
    <mergeCell ref="D415:J415"/>
    <mergeCell ref="U754:V754"/>
    <mergeCell ref="M89:O89"/>
    <mergeCell ref="M92:O92"/>
    <mergeCell ref="AC769:AD769"/>
    <mergeCell ref="AA824:AB824"/>
    <mergeCell ref="D1013:N1013"/>
    <mergeCell ref="D897:S897"/>
    <mergeCell ref="Y761:Z761"/>
    <mergeCell ref="AA822:AB822"/>
    <mergeCell ref="Y777:Z777"/>
    <mergeCell ref="Q743:R743"/>
    <mergeCell ref="D1078:N1078"/>
    <mergeCell ref="V142:X142"/>
    <mergeCell ref="D372:J372"/>
    <mergeCell ref="K717:L717"/>
    <mergeCell ref="O725:P725"/>
    <mergeCell ref="D893:S893"/>
    <mergeCell ref="M95:O95"/>
    <mergeCell ref="AA823:AB823"/>
    <mergeCell ref="AB146:AD146"/>
    <mergeCell ref="D627:L627"/>
    <mergeCell ref="M768:N768"/>
    <mergeCell ref="D811:J811"/>
    <mergeCell ref="D995:N995"/>
    <mergeCell ref="D651:L651"/>
    <mergeCell ref="D802:J802"/>
    <mergeCell ref="U813:V813"/>
    <mergeCell ref="D533:P533"/>
    <mergeCell ref="O734:P734"/>
    <mergeCell ref="AB164:AD164"/>
    <mergeCell ref="P128:R128"/>
    <mergeCell ref="Y766:Z766"/>
    <mergeCell ref="W731:X731"/>
    <mergeCell ref="Y108:AA108"/>
    <mergeCell ref="D121:F121"/>
    <mergeCell ref="D1140:X1140"/>
    <mergeCell ref="M121:O121"/>
    <mergeCell ref="D1055:N1055"/>
    <mergeCell ref="D833:J833"/>
    <mergeCell ref="Q836:R836"/>
    <mergeCell ref="D939:S939"/>
    <mergeCell ref="P132:R132"/>
    <mergeCell ref="D1235:X1235"/>
    <mergeCell ref="C573:L575"/>
    <mergeCell ref="AC799:AD799"/>
    <mergeCell ref="D932:S932"/>
    <mergeCell ref="U831:V831"/>
    <mergeCell ref="V166:X166"/>
    <mergeCell ref="D559:P559"/>
    <mergeCell ref="O785:P785"/>
    <mergeCell ref="K806:L806"/>
    <mergeCell ref="Y776:Z776"/>
    <mergeCell ref="D581:L581"/>
    <mergeCell ref="S762:T762"/>
    <mergeCell ref="K836:L836"/>
    <mergeCell ref="M145:O145"/>
    <mergeCell ref="D1095:N1095"/>
    <mergeCell ref="D1134:X1134"/>
    <mergeCell ref="Y1140:AD1140"/>
    <mergeCell ref="Q748:R748"/>
    <mergeCell ref="Y830:Z830"/>
    <mergeCell ref="D564:P564"/>
    <mergeCell ref="D1011:N1011"/>
    <mergeCell ref="D376:J376"/>
    <mergeCell ref="Y759:Z759"/>
    <mergeCell ref="B1120:AD1120"/>
    <mergeCell ref="S767:T767"/>
    <mergeCell ref="D951:S951"/>
    <mergeCell ref="D519:P519"/>
    <mergeCell ref="D601:L601"/>
    <mergeCell ref="M742:N742"/>
    <mergeCell ref="AA749:AB749"/>
    <mergeCell ref="D491:P491"/>
    <mergeCell ref="V98:X98"/>
    <mergeCell ref="D636:L636"/>
    <mergeCell ref="AB122:AD122"/>
    <mergeCell ref="K825:L825"/>
    <mergeCell ref="D994:N994"/>
    <mergeCell ref="D384:J384"/>
    <mergeCell ref="D801:J801"/>
    <mergeCell ref="S809:T809"/>
    <mergeCell ref="M760:N760"/>
    <mergeCell ref="Q749:R749"/>
    <mergeCell ref="D967:S967"/>
    <mergeCell ref="W795:X795"/>
    <mergeCell ref="D380:J380"/>
    <mergeCell ref="D158:F158"/>
    <mergeCell ref="C708:AD708"/>
    <mergeCell ref="U722:V722"/>
    <mergeCell ref="D886:S886"/>
    <mergeCell ref="C711:AD711"/>
    <mergeCell ref="D538:P538"/>
    <mergeCell ref="D658:L658"/>
    <mergeCell ref="M799:N799"/>
    <mergeCell ref="S749:T749"/>
    <mergeCell ref="Y156:AA156"/>
    <mergeCell ref="AC832:AD832"/>
    <mergeCell ref="AC811:AD811"/>
    <mergeCell ref="D600:L600"/>
    <mergeCell ref="C20:AD20"/>
    <mergeCell ref="S156:U156"/>
    <mergeCell ref="D729:J729"/>
    <mergeCell ref="D119:F119"/>
    <mergeCell ref="D414:J414"/>
    <mergeCell ref="AA754:AB754"/>
    <mergeCell ref="S788:T788"/>
    <mergeCell ref="AC810:AD810"/>
    <mergeCell ref="D490:P490"/>
    <mergeCell ref="S155:U155"/>
    <mergeCell ref="D1034:N1034"/>
    <mergeCell ref="O813:P813"/>
    <mergeCell ref="G48:I48"/>
    <mergeCell ref="D66:F66"/>
    <mergeCell ref="J62:L62"/>
    <mergeCell ref="M63:O63"/>
    <mergeCell ref="J64:L64"/>
    <mergeCell ref="D63:F63"/>
    <mergeCell ref="D948:S948"/>
    <mergeCell ref="AA752:AB752"/>
    <mergeCell ref="AA746:AB746"/>
    <mergeCell ref="O782:P782"/>
    <mergeCell ref="Y779:Z779"/>
    <mergeCell ref="D950:S950"/>
    <mergeCell ref="AB105:AD105"/>
    <mergeCell ref="M158:O158"/>
    <mergeCell ref="D884:S884"/>
    <mergeCell ref="D878:S878"/>
    <mergeCell ref="D656:L656"/>
    <mergeCell ref="D1000:N1000"/>
    <mergeCell ref="S720:T720"/>
    <mergeCell ref="S747:T747"/>
    <mergeCell ref="D115:F115"/>
    <mergeCell ref="D494:P494"/>
    <mergeCell ref="D331:J331"/>
    <mergeCell ref="AA182:AD182"/>
    <mergeCell ref="K741:L741"/>
    <mergeCell ref="D913:S913"/>
    <mergeCell ref="B433:AE433"/>
    <mergeCell ref="D255:J255"/>
    <mergeCell ref="D742:J742"/>
    <mergeCell ref="Q745:R745"/>
    <mergeCell ref="AC820:AD820"/>
    <mergeCell ref="D317:J317"/>
    <mergeCell ref="C839:E839"/>
    <mergeCell ref="W834:X834"/>
    <mergeCell ref="D318:J318"/>
    <mergeCell ref="W796:X796"/>
    <mergeCell ref="W825:X825"/>
    <mergeCell ref="Y828:Z828"/>
    <mergeCell ref="AB131:AD131"/>
    <mergeCell ref="M761:N761"/>
    <mergeCell ref="O823:P823"/>
    <mergeCell ref="D807:J807"/>
    <mergeCell ref="V120:X120"/>
    <mergeCell ref="O737:P737"/>
    <mergeCell ref="D834:J834"/>
    <mergeCell ref="D869:S869"/>
    <mergeCell ref="D899:S899"/>
    <mergeCell ref="AC830:AD830"/>
    <mergeCell ref="M157:O157"/>
    <mergeCell ref="M162:O162"/>
    <mergeCell ref="Q717:R717"/>
    <mergeCell ref="AC812:AD812"/>
    <mergeCell ref="C35:AD35"/>
    <mergeCell ref="V126:X126"/>
    <mergeCell ref="D875:S875"/>
    <mergeCell ref="S81:U81"/>
    <mergeCell ref="S834:T834"/>
    <mergeCell ref="Y1153:AD1153"/>
    <mergeCell ref="AB133:AD133"/>
    <mergeCell ref="W785:X785"/>
    <mergeCell ref="D964:S964"/>
    <mergeCell ref="O828:P828"/>
    <mergeCell ref="J60:L60"/>
    <mergeCell ref="D655:L655"/>
    <mergeCell ref="S836:T836"/>
    <mergeCell ref="Y729:Z729"/>
    <mergeCell ref="V111:X111"/>
    <mergeCell ref="D284:J284"/>
    <mergeCell ref="D504:P504"/>
    <mergeCell ref="D649:L649"/>
    <mergeCell ref="W787:X787"/>
    <mergeCell ref="AB135:AD135"/>
    <mergeCell ref="M790:N790"/>
    <mergeCell ref="Q803:R803"/>
    <mergeCell ref="J53:L53"/>
    <mergeCell ref="O740:P740"/>
    <mergeCell ref="D793:J793"/>
    <mergeCell ref="Q796:R796"/>
    <mergeCell ref="AA793:AB793"/>
    <mergeCell ref="O732:P732"/>
    <mergeCell ref="D829:J829"/>
    <mergeCell ref="C38:AD38"/>
    <mergeCell ref="S84:U84"/>
    <mergeCell ref="D137:F137"/>
    <mergeCell ref="D1206:X1206"/>
    <mergeCell ref="M85:O85"/>
    <mergeCell ref="D830:J830"/>
    <mergeCell ref="D824:J824"/>
    <mergeCell ref="D859:S859"/>
    <mergeCell ref="V137:X137"/>
    <mergeCell ref="O756:P756"/>
    <mergeCell ref="S92:U92"/>
    <mergeCell ref="D895:S895"/>
    <mergeCell ref="D667:L667"/>
    <mergeCell ref="D1208:X1208"/>
    <mergeCell ref="D683:L683"/>
    <mergeCell ref="J71:L71"/>
    <mergeCell ref="V139:X139"/>
    <mergeCell ref="O758:P758"/>
    <mergeCell ref="S94:U94"/>
    <mergeCell ref="P93:R93"/>
    <mergeCell ref="Q814:R814"/>
    <mergeCell ref="D1149:X1149"/>
    <mergeCell ref="D1202:X1202"/>
    <mergeCell ref="C1118:AD1118"/>
    <mergeCell ref="D1204:X1204"/>
    <mergeCell ref="K734:L734"/>
    <mergeCell ref="M832:N832"/>
    <mergeCell ref="AA728:AB728"/>
    <mergeCell ref="D246:J246"/>
    <mergeCell ref="W749:X749"/>
    <mergeCell ref="D282:J282"/>
    <mergeCell ref="J138:L138"/>
    <mergeCell ref="G102:I102"/>
    <mergeCell ref="M748:N748"/>
    <mergeCell ref="D1167:X1167"/>
    <mergeCell ref="D1219:X1219"/>
    <mergeCell ref="W737:X737"/>
    <mergeCell ref="O811:P811"/>
    <mergeCell ref="D916:S916"/>
    <mergeCell ref="O769:P769"/>
    <mergeCell ref="D240:J240"/>
    <mergeCell ref="Y801:Z801"/>
    <mergeCell ref="D1131:X1131"/>
    <mergeCell ref="J128:L128"/>
    <mergeCell ref="W722:X722"/>
    <mergeCell ref="Y1131:AD1131"/>
    <mergeCell ref="D592:L592"/>
    <mergeCell ref="Y1142:AD1142"/>
    <mergeCell ref="Q746:R746"/>
    <mergeCell ref="Y803:Z803"/>
    <mergeCell ref="Y77:AA77"/>
    <mergeCell ref="AB78:AD78"/>
    <mergeCell ref="G91:I91"/>
    <mergeCell ref="G85:I85"/>
    <mergeCell ref="K789:L789"/>
    <mergeCell ref="M155:O155"/>
    <mergeCell ref="M118:O118"/>
    <mergeCell ref="O751:P751"/>
    <mergeCell ref="D668:L668"/>
    <mergeCell ref="Y773:Z773"/>
    <mergeCell ref="S125:U125"/>
    <mergeCell ref="M111:O111"/>
    <mergeCell ref="D210:J210"/>
    <mergeCell ref="O778:P778"/>
    <mergeCell ref="O753:P753"/>
    <mergeCell ref="Y775:Z775"/>
    <mergeCell ref="J102:L102"/>
    <mergeCell ref="D1195:X1195"/>
    <mergeCell ref="O826:P826"/>
    <mergeCell ref="D1178:X1178"/>
    <mergeCell ref="Y1171:AD1171"/>
    <mergeCell ref="D596:L596"/>
    <mergeCell ref="AB107:AD107"/>
    <mergeCell ref="M160:O160"/>
    <mergeCell ref="Q750:R750"/>
    <mergeCell ref="D961:S961"/>
    <mergeCell ref="D130:F130"/>
    <mergeCell ref="D1081:N1081"/>
    <mergeCell ref="V53:X53"/>
    <mergeCell ref="M777:N777"/>
    <mergeCell ref="D1177:X1177"/>
    <mergeCell ref="Y51:AA51"/>
    <mergeCell ref="S120:U120"/>
    <mergeCell ref="AA833:AB833"/>
    <mergeCell ref="D1130:X1130"/>
    <mergeCell ref="D211:J211"/>
    <mergeCell ref="M836:N836"/>
    <mergeCell ref="P111:R111"/>
    <mergeCell ref="S786:T786"/>
    <mergeCell ref="AB65:AD65"/>
    <mergeCell ref="J73:L73"/>
    <mergeCell ref="G72:I72"/>
    <mergeCell ref="AB58:AD58"/>
    <mergeCell ref="AA831:AB831"/>
    <mergeCell ref="D209:J209"/>
    <mergeCell ref="D693:L693"/>
    <mergeCell ref="AB60:AD60"/>
    <mergeCell ref="D245:J245"/>
    <mergeCell ref="J68:L68"/>
    <mergeCell ref="D1048:N1048"/>
    <mergeCell ref="Y814:Z814"/>
    <mergeCell ref="Y88:AA88"/>
    <mergeCell ref="W751:X751"/>
    <mergeCell ref="D529:P529"/>
    <mergeCell ref="O825:P825"/>
    <mergeCell ref="Y90:AA90"/>
    <mergeCell ref="G104:I104"/>
    <mergeCell ref="AB126:AD126"/>
    <mergeCell ref="D311:J311"/>
    <mergeCell ref="D1102:N1102"/>
    <mergeCell ref="Q739:R739"/>
    <mergeCell ref="Y796:Z796"/>
    <mergeCell ref="D229:J229"/>
    <mergeCell ref="D594:L594"/>
    <mergeCell ref="O797:P797"/>
    <mergeCell ref="K791:L791"/>
    <mergeCell ref="Q741:R741"/>
    <mergeCell ref="W748:X748"/>
    <mergeCell ref="M779:N779"/>
    <mergeCell ref="AC720:AD720"/>
    <mergeCell ref="D963:S963"/>
    <mergeCell ref="V124:X124"/>
    <mergeCell ref="Q770:R770"/>
    <mergeCell ref="D132:F132"/>
    <mergeCell ref="U721:V721"/>
    <mergeCell ref="D509:P509"/>
    <mergeCell ref="D654:L654"/>
    <mergeCell ref="S99:U99"/>
    <mergeCell ref="P98:R98"/>
    <mergeCell ref="D474:P474"/>
    <mergeCell ref="U788:V788"/>
    <mergeCell ref="Y1206:AD1206"/>
    <mergeCell ref="AB142:AD142"/>
    <mergeCell ref="G155:I155"/>
    <mergeCell ref="W769:X769"/>
    <mergeCell ref="M55:O55"/>
    <mergeCell ref="O747:P747"/>
    <mergeCell ref="D337:J337"/>
    <mergeCell ref="D557:P557"/>
    <mergeCell ref="Y738:Z738"/>
    <mergeCell ref="Y1208:AD1208"/>
    <mergeCell ref="M774:N774"/>
    <mergeCell ref="AB144:AD144"/>
    <mergeCell ref="G157:I157"/>
    <mergeCell ref="O749:P749"/>
    <mergeCell ref="D339:J339"/>
    <mergeCell ref="AA802:AB802"/>
    <mergeCell ref="M805:N805"/>
    <mergeCell ref="AC718:AD718"/>
    <mergeCell ref="U792:V792"/>
    <mergeCell ref="Q813:R813"/>
    <mergeCell ref="Q807:R807"/>
    <mergeCell ref="S116:U116"/>
    <mergeCell ref="AB145:AD145"/>
    <mergeCell ref="G152:I152"/>
    <mergeCell ref="D207:J207"/>
    <mergeCell ref="S152:U152"/>
    <mergeCell ref="D691:L691"/>
    <mergeCell ref="U758:V758"/>
    <mergeCell ref="D618:L618"/>
    <mergeCell ref="M759:N759"/>
    <mergeCell ref="Y1149:AD1149"/>
    <mergeCell ref="Y1124:AD1124"/>
    <mergeCell ref="D1215:X1215"/>
    <mergeCell ref="S118:U118"/>
    <mergeCell ref="V146:X146"/>
    <mergeCell ref="D539:P539"/>
    <mergeCell ref="K727:L727"/>
    <mergeCell ref="D1225:X1225"/>
    <mergeCell ref="U787:V787"/>
    <mergeCell ref="W822:X822"/>
    <mergeCell ref="D1217:X1217"/>
    <mergeCell ref="G45:AD45"/>
    <mergeCell ref="U759:V759"/>
    <mergeCell ref="D692:L692"/>
    <mergeCell ref="S147:U147"/>
    <mergeCell ref="G54:I54"/>
    <mergeCell ref="D686:L686"/>
    <mergeCell ref="AC721:AD721"/>
    <mergeCell ref="Y1219:AD1219"/>
    <mergeCell ref="Y1138:AD1138"/>
    <mergeCell ref="J126:L126"/>
    <mergeCell ref="D694:L694"/>
    <mergeCell ref="Y84:AA84"/>
    <mergeCell ref="J137:L137"/>
    <mergeCell ref="S739:T739"/>
    <mergeCell ref="K813:L813"/>
    <mergeCell ref="J109:L109"/>
    <mergeCell ref="D280:J280"/>
    <mergeCell ref="M717:N717"/>
    <mergeCell ref="Y812:Z812"/>
    <mergeCell ref="Y86:AA86"/>
    <mergeCell ref="G100:I100"/>
    <mergeCell ref="J139:L139"/>
    <mergeCell ref="G94:I94"/>
    <mergeCell ref="S52:U52"/>
    <mergeCell ref="AB129:AD129"/>
    <mergeCell ref="W756:X756"/>
    <mergeCell ref="S166:U166"/>
    <mergeCell ref="Y1195:AD1195"/>
    <mergeCell ref="B1248:AE1248"/>
    <mergeCell ref="C1123:X1123"/>
    <mergeCell ref="G56:I56"/>
    <mergeCell ref="G81:I81"/>
    <mergeCell ref="P110:R110"/>
    <mergeCell ref="D570:P570"/>
    <mergeCell ref="K785:L785"/>
    <mergeCell ref="S134:U134"/>
    <mergeCell ref="Y162:AA162"/>
    <mergeCell ref="K760:L760"/>
    <mergeCell ref="U776:V776"/>
    <mergeCell ref="D993:N993"/>
    <mergeCell ref="O762:P762"/>
    <mergeCell ref="K787:L787"/>
    <mergeCell ref="Y164:AA164"/>
    <mergeCell ref="Y1133:AD1133"/>
    <mergeCell ref="D1243:X1243"/>
    <mergeCell ref="Q826:R826"/>
    <mergeCell ref="K780:L780"/>
    <mergeCell ref="D264:J264"/>
    <mergeCell ref="U777:V777"/>
    <mergeCell ref="D220:J220"/>
    <mergeCell ref="J108:L108"/>
    <mergeCell ref="P136:R136"/>
    <mergeCell ref="K782:L782"/>
    <mergeCell ref="H1104:AD1104"/>
    <mergeCell ref="M722:N722"/>
    <mergeCell ref="D1186:X1186"/>
    <mergeCell ref="T855:AD855"/>
    <mergeCell ref="K740:L740"/>
    <mergeCell ref="M796:N796"/>
    <mergeCell ref="W793:X793"/>
    <mergeCell ref="M573:AD573"/>
    <mergeCell ref="Y1202:AD1202"/>
    <mergeCell ref="Y1177:AD1177"/>
    <mergeCell ref="G97:I97"/>
    <mergeCell ref="M743:N743"/>
    <mergeCell ref="W803:X803"/>
    <mergeCell ref="AB113:AD113"/>
    <mergeCell ref="M51:O51"/>
    <mergeCell ref="P149:R149"/>
    <mergeCell ref="AC787:AD787"/>
    <mergeCell ref="Q724:R724"/>
    <mergeCell ref="Y99:AA99"/>
    <mergeCell ref="P78:R78"/>
    <mergeCell ref="Y101:AA101"/>
    <mergeCell ref="P71:R71"/>
    <mergeCell ref="Y100:AA100"/>
    <mergeCell ref="D484:P484"/>
    <mergeCell ref="P79:R79"/>
    <mergeCell ref="K725:L725"/>
    <mergeCell ref="P73:R73"/>
    <mergeCell ref="O738:P738"/>
    <mergeCell ref="K823:L823"/>
    <mergeCell ref="D720:J720"/>
    <mergeCell ref="D110:F110"/>
    <mergeCell ref="P54:R54"/>
    <mergeCell ref="M53:O53"/>
    <mergeCell ref="AA786:AB786"/>
    <mergeCell ref="Y1179:AD1179"/>
    <mergeCell ref="M770:N770"/>
    <mergeCell ref="W811:X811"/>
    <mergeCell ref="D1170:X1170"/>
    <mergeCell ref="AB115:AD115"/>
    <mergeCell ref="G128:I128"/>
    <mergeCell ref="D422:J422"/>
    <mergeCell ref="P151:R151"/>
    <mergeCell ref="AC818:AD818"/>
    <mergeCell ref="K826:L826"/>
    <mergeCell ref="D335:J335"/>
    <mergeCell ref="G121:I121"/>
    <mergeCell ref="O834:P834"/>
    <mergeCell ref="M801:N801"/>
    <mergeCell ref="D424:J424"/>
    <mergeCell ref="Y105:AA105"/>
    <mergeCell ref="D722:J722"/>
    <mergeCell ref="D112:F112"/>
    <mergeCell ref="K828:L828"/>
    <mergeCell ref="D483:P483"/>
    <mergeCell ref="D295:J295"/>
    <mergeCell ref="U729:V729"/>
    <mergeCell ref="M803:N803"/>
    <mergeCell ref="D724:J724"/>
    <mergeCell ref="D114:F114"/>
    <mergeCell ref="V135:X135"/>
    <mergeCell ref="O795:P795"/>
    <mergeCell ref="D251:J251"/>
    <mergeCell ref="M732:N732"/>
    <mergeCell ref="W754:X754"/>
    <mergeCell ref="O788:P788"/>
    <mergeCell ref="Y1151:AD1151"/>
    <mergeCell ref="D1085:N1085"/>
    <mergeCell ref="B10:AD10"/>
    <mergeCell ref="Y125:AA125"/>
    <mergeCell ref="AA767:AB767"/>
    <mergeCell ref="Y1225:AD1225"/>
    <mergeCell ref="O731:P731"/>
    <mergeCell ref="W788:X788"/>
    <mergeCell ref="D346:J346"/>
    <mergeCell ref="Y1217:AD1217"/>
    <mergeCell ref="K756:L756"/>
    <mergeCell ref="Y133:AA133"/>
    <mergeCell ref="D775:J775"/>
    <mergeCell ref="G166:I166"/>
    <mergeCell ref="V88:X88"/>
    <mergeCell ref="Y127:AA127"/>
    <mergeCell ref="D348:J348"/>
    <mergeCell ref="D420:J420"/>
    <mergeCell ref="D914:S914"/>
    <mergeCell ref="D718:J718"/>
    <mergeCell ref="Q721:R721"/>
    <mergeCell ref="Y70:AA70"/>
    <mergeCell ref="D83:F83"/>
    <mergeCell ref="S750:T750"/>
    <mergeCell ref="S777:T777"/>
    <mergeCell ref="K824:L824"/>
    <mergeCell ref="Y1170:AD1170"/>
    <mergeCell ref="G119:I119"/>
    <mergeCell ref="D291:J291"/>
    <mergeCell ref="D413:J413"/>
    <mergeCell ref="D1023:N1023"/>
    <mergeCell ref="Q449:W449"/>
    <mergeCell ref="Y1204:AD1204"/>
    <mergeCell ref="B5:AD5"/>
    <mergeCell ref="AC744:AD744"/>
    <mergeCell ref="D804:J804"/>
    <mergeCell ref="M814:N814"/>
    <mergeCell ref="D1239:X1239"/>
    <mergeCell ref="V117:X117"/>
    <mergeCell ref="D347:J347"/>
    <mergeCell ref="AB154:AD154"/>
    <mergeCell ref="G167:I167"/>
    <mergeCell ref="K751:L751"/>
    <mergeCell ref="C850:AD850"/>
    <mergeCell ref="AC735:AD735"/>
    <mergeCell ref="D1241:X1241"/>
    <mergeCell ref="D349:J349"/>
    <mergeCell ref="Q794:R794"/>
    <mergeCell ref="AC745:AD745"/>
    <mergeCell ref="K753:L753"/>
    <mergeCell ref="P145:R145"/>
    <mergeCell ref="AC758:AD758"/>
    <mergeCell ref="U832:V832"/>
    <mergeCell ref="M75:O75"/>
    <mergeCell ref="Y1175:AD1175"/>
    <mergeCell ref="M741:N741"/>
    <mergeCell ref="C710:AD710"/>
    <mergeCell ref="G124:I124"/>
    <mergeCell ref="D418:J418"/>
    <mergeCell ref="P147:R147"/>
    <mergeCell ref="S748:T748"/>
    <mergeCell ref="K822:L822"/>
    <mergeCell ref="Y1168:AD1168"/>
    <mergeCell ref="S784:T784"/>
    <mergeCell ref="D1030:N1030"/>
    <mergeCell ref="Y1243:AD1243"/>
    <mergeCell ref="D1240:X1240"/>
    <mergeCell ref="D1015:N1015"/>
    <mergeCell ref="W719:X719"/>
    <mergeCell ref="S162:U162"/>
    <mergeCell ref="D374:J374"/>
    <mergeCell ref="AC730:AD730"/>
    <mergeCell ref="G63:I63"/>
    <mergeCell ref="U804:V804"/>
    <mergeCell ref="D1098:N1098"/>
    <mergeCell ref="B23:AD23"/>
    <mergeCell ref="O786:P786"/>
    <mergeCell ref="D359:J359"/>
    <mergeCell ref="J48:L48"/>
    <mergeCell ref="D794:J794"/>
    <mergeCell ref="AC755:AD755"/>
    <mergeCell ref="K769:L769"/>
    <mergeCell ref="U829:V829"/>
    <mergeCell ref="D1010:N1010"/>
    <mergeCell ref="U716:AD716"/>
    <mergeCell ref="S766:T766"/>
    <mergeCell ref="D244:J244"/>
    <mergeCell ref="AC757:AD757"/>
    <mergeCell ref="D1012:N1012"/>
    <mergeCell ref="J136:L136"/>
    <mergeCell ref="AC756:AD756"/>
    <mergeCell ref="U830:V830"/>
    <mergeCell ref="D57:F57"/>
    <mergeCell ref="D273:J273"/>
    <mergeCell ref="M109:O109"/>
    <mergeCell ref="M739:N739"/>
    <mergeCell ref="V84:X84"/>
    <mergeCell ref="V59:X59"/>
    <mergeCell ref="Y123:AA123"/>
    <mergeCell ref="G137:I137"/>
    <mergeCell ref="D136:F136"/>
    <mergeCell ref="AA765:AB765"/>
    <mergeCell ref="AC827:AD827"/>
    <mergeCell ref="W786:X786"/>
    <mergeCell ref="D1076:N1076"/>
    <mergeCell ref="D319:J319"/>
    <mergeCell ref="D550:P550"/>
    <mergeCell ref="D389:J389"/>
    <mergeCell ref="M100:O100"/>
    <mergeCell ref="D818:J818"/>
    <mergeCell ref="D812:J812"/>
    <mergeCell ref="Q815:R815"/>
    <mergeCell ref="V125:X125"/>
    <mergeCell ref="AA837:AB837"/>
    <mergeCell ref="D910:S910"/>
    <mergeCell ref="D385:J385"/>
    <mergeCell ref="V65:X65"/>
    <mergeCell ref="D79:F79"/>
    <mergeCell ref="M102:O102"/>
    <mergeCell ref="AA830:AB830"/>
    <mergeCell ref="V154:X154"/>
    <mergeCell ref="U814:V814"/>
    <mergeCell ref="S779:T779"/>
    <mergeCell ref="P163:R163"/>
    <mergeCell ref="D969:S969"/>
    <mergeCell ref="W717:X717"/>
    <mergeCell ref="K816:L816"/>
    <mergeCell ref="U733:V733"/>
    <mergeCell ref="J89:L89"/>
    <mergeCell ref="C39:AD39"/>
    <mergeCell ref="G139:I139"/>
    <mergeCell ref="AC829:AD829"/>
    <mergeCell ref="D536:P536"/>
    <mergeCell ref="D962:S962"/>
    <mergeCell ref="Y124:AA124"/>
    <mergeCell ref="AA766:AB766"/>
    <mergeCell ref="D508:P508"/>
    <mergeCell ref="M61:O61"/>
    <mergeCell ref="AC822:AD822"/>
    <mergeCell ref="D502:P502"/>
    <mergeCell ref="D584:L584"/>
    <mergeCell ref="D314:J314"/>
    <mergeCell ref="K749:L749"/>
    <mergeCell ref="Y1239:AD1239"/>
    <mergeCell ref="AC824:AD824"/>
    <mergeCell ref="Q731:R731"/>
    <mergeCell ref="Y718:Z718"/>
    <mergeCell ref="M813:N813"/>
    <mergeCell ref="AA779:AB779"/>
    <mergeCell ref="M105:O105"/>
    <mergeCell ref="Y746:Z746"/>
    <mergeCell ref="D521:P521"/>
    <mergeCell ref="D358:J358"/>
    <mergeCell ref="AC754:AD754"/>
    <mergeCell ref="P116:R116"/>
    <mergeCell ref="D787:J787"/>
    <mergeCell ref="K762:L762"/>
    <mergeCell ref="Q790:R790"/>
    <mergeCell ref="AA835:AB835"/>
    <mergeCell ref="M101:O101"/>
    <mergeCell ref="AA810:AB810"/>
    <mergeCell ref="Y1242:AD1242"/>
    <mergeCell ref="D784:J784"/>
    <mergeCell ref="Q787:R787"/>
    <mergeCell ref="D520:P520"/>
    <mergeCell ref="G160:I160"/>
    <mergeCell ref="D792:J792"/>
    <mergeCell ref="P115:R115"/>
    <mergeCell ref="V143:X143"/>
    <mergeCell ref="D373:J373"/>
    <mergeCell ref="V99:X99"/>
    <mergeCell ref="S98:U98"/>
    <mergeCell ref="D151:F151"/>
    <mergeCell ref="AA777:AB777"/>
    <mergeCell ref="AC752:AD752"/>
    <mergeCell ref="D785:J785"/>
    <mergeCell ref="Y137:AA137"/>
    <mergeCell ref="U795:V795"/>
    <mergeCell ref="Y1188:AD1188"/>
    <mergeCell ref="Y129:AA129"/>
    <mergeCell ref="W820:X820"/>
    <mergeCell ref="D746:J746"/>
    <mergeCell ref="AA743:AB743"/>
    <mergeCell ref="S817:T817"/>
    <mergeCell ref="S795:T795"/>
    <mergeCell ref="D300:J300"/>
    <mergeCell ref="U734:V734"/>
    <mergeCell ref="M808:N808"/>
    <mergeCell ref="G164:I164"/>
    <mergeCell ref="U770:V770"/>
    <mergeCell ref="K788:L788"/>
    <mergeCell ref="D248:J248"/>
    <mergeCell ref="D275:J275"/>
    <mergeCell ref="Y1241:AD1241"/>
    <mergeCell ref="M807:N807"/>
    <mergeCell ref="D503:P503"/>
    <mergeCell ref="D1094:N1094"/>
    <mergeCell ref="Y134:AA134"/>
    <mergeCell ref="Y720:Z720"/>
    <mergeCell ref="Y1240:AD1240"/>
    <mergeCell ref="D866:S866"/>
    <mergeCell ref="D1096:N1096"/>
    <mergeCell ref="Y142:AA142"/>
    <mergeCell ref="V141:X141"/>
    <mergeCell ref="D155:F155"/>
    <mergeCell ref="S96:U96"/>
    <mergeCell ref="D149:F149"/>
    <mergeCell ref="AA784:AB784"/>
    <mergeCell ref="AC792:AD792"/>
    <mergeCell ref="M750:N750"/>
    <mergeCell ref="AC785:AD785"/>
    <mergeCell ref="D465:P465"/>
    <mergeCell ref="D277:J277"/>
    <mergeCell ref="W750:X750"/>
    <mergeCell ref="O824:P824"/>
    <mergeCell ref="B436:AE436"/>
    <mergeCell ref="B437:AE437"/>
    <mergeCell ref="B438:AE438"/>
    <mergeCell ref="D786:J786"/>
    <mergeCell ref="AA811:AB811"/>
    <mergeCell ref="D769:J769"/>
    <mergeCell ref="M794:N794"/>
    <mergeCell ref="Y745:Z745"/>
    <mergeCell ref="AA801:AB801"/>
    <mergeCell ref="Y1215:AD1215"/>
    <mergeCell ref="D620:L620"/>
    <mergeCell ref="U819:V819"/>
    <mergeCell ref="Q821:R821"/>
    <mergeCell ref="U826:V826"/>
    <mergeCell ref="M147:O147"/>
    <mergeCell ref="D879:S879"/>
    <mergeCell ref="D777:J777"/>
    <mergeCell ref="Y751:Z751"/>
    <mergeCell ref="D405:J405"/>
    <mergeCell ref="W805:X805"/>
    <mergeCell ref="O807:P807"/>
    <mergeCell ref="W799:X799"/>
    <mergeCell ref="Y817:Z817"/>
    <mergeCell ref="D750:J750"/>
    <mergeCell ref="O796:P796"/>
    <mergeCell ref="S721:T721"/>
    <mergeCell ref="AA759:AB759"/>
    <mergeCell ref="D621:L621"/>
    <mergeCell ref="U747:V747"/>
    <mergeCell ref="AA756:AB756"/>
    <mergeCell ref="AA750:AB750"/>
    <mergeCell ref="S824:T824"/>
    <mergeCell ref="D492:P492"/>
    <mergeCell ref="D457:P457"/>
    <mergeCell ref="U309:AD309"/>
    <mergeCell ref="D486:P486"/>
    <mergeCell ref="Q778:R778"/>
    <mergeCell ref="W836:X836"/>
    <mergeCell ref="Y834:Z834"/>
    <mergeCell ref="S832:T832"/>
    <mergeCell ref="D387:J387"/>
    <mergeCell ref="D381:J381"/>
    <mergeCell ref="D1047:N1047"/>
    <mergeCell ref="D1083:N1083"/>
    <mergeCell ref="D1147:X1147"/>
    <mergeCell ref="D744:J744"/>
    <mergeCell ref="D923:S923"/>
    <mergeCell ref="D404:J404"/>
    <mergeCell ref="S803:T803"/>
    <mergeCell ref="Q730:R730"/>
    <mergeCell ref="D92:F92"/>
    <mergeCell ref="D1049:N1049"/>
    <mergeCell ref="D737:J737"/>
    <mergeCell ref="C179:AD179"/>
    <mergeCell ref="V50:X50"/>
    <mergeCell ref="B849:AD849"/>
    <mergeCell ref="D397:J397"/>
    <mergeCell ref="M724:N724"/>
    <mergeCell ref="D624:L624"/>
    <mergeCell ref="AC793:AD793"/>
    <mergeCell ref="Q732:R732"/>
    <mergeCell ref="V80:X80"/>
    <mergeCell ref="D94:F94"/>
    <mergeCell ref="S794:T794"/>
    <mergeCell ref="Y818:Z818"/>
    <mergeCell ref="Y122:AA122"/>
    <mergeCell ref="M146:O146"/>
    <mergeCell ref="S804:T804"/>
    <mergeCell ref="AB51:AD51"/>
    <mergeCell ref="S775:T775"/>
    <mergeCell ref="AA832:AB832"/>
    <mergeCell ref="AC772:AD772"/>
    <mergeCell ref="J88:L88"/>
    <mergeCell ref="V156:X156"/>
    <mergeCell ref="D1019:N1019"/>
    <mergeCell ref="D813:J813"/>
    <mergeCell ref="D81:F81"/>
    <mergeCell ref="V49:X49"/>
    <mergeCell ref="AB77:AD77"/>
    <mergeCell ref="AA736:AB736"/>
    <mergeCell ref="J85:L85"/>
    <mergeCell ref="Y785:Z785"/>
    <mergeCell ref="D831:J831"/>
    <mergeCell ref="D386:J386"/>
    <mergeCell ref="D905:S905"/>
    <mergeCell ref="D59:F59"/>
    <mergeCell ref="P60:R60"/>
    <mergeCell ref="AB73:AD73"/>
    <mergeCell ref="P62:R62"/>
    <mergeCell ref="S63:U63"/>
    <mergeCell ref="J55:L55"/>
    <mergeCell ref="V57:X57"/>
    <mergeCell ref="D134:F134"/>
    <mergeCell ref="AA794:AB794"/>
    <mergeCell ref="AA769:AB769"/>
    <mergeCell ref="C709:AD709"/>
    <mergeCell ref="Y831:Z831"/>
    <mergeCell ref="O981:W981"/>
    <mergeCell ref="Y792:Z792"/>
    <mergeCell ref="J119:L119"/>
    <mergeCell ref="D226:J226"/>
    <mergeCell ref="P82:R82"/>
    <mergeCell ref="S79:U79"/>
    <mergeCell ref="AA737:AB737"/>
    <mergeCell ref="V86:X86"/>
    <mergeCell ref="D941:S941"/>
    <mergeCell ref="D1161:X1161"/>
    <mergeCell ref="Y135:AA135"/>
    <mergeCell ref="Y744:Z744"/>
    <mergeCell ref="AA806:AB806"/>
    <mergeCell ref="D546:P546"/>
    <mergeCell ref="O836:P836"/>
    <mergeCell ref="Y833:Z833"/>
    <mergeCell ref="AB108:AD108"/>
    <mergeCell ref="M71:O71"/>
    <mergeCell ref="AB143:AD143"/>
    <mergeCell ref="D548:P548"/>
    <mergeCell ref="Q769:R769"/>
    <mergeCell ref="D1150:X1150"/>
    <mergeCell ref="S819:T819"/>
    <mergeCell ref="X449:AD449"/>
    <mergeCell ref="M52:O52"/>
    <mergeCell ref="D1065:N1065"/>
    <mergeCell ref="D430:J430"/>
    <mergeCell ref="Q756:R756"/>
    <mergeCell ref="D611:L611"/>
    <mergeCell ref="AB88:AD88"/>
    <mergeCell ref="S821:T821"/>
    <mergeCell ref="D976:S976"/>
    <mergeCell ref="D755:J755"/>
    <mergeCell ref="Q758:R758"/>
    <mergeCell ref="S67:U67"/>
    <mergeCell ref="D120:F120"/>
    <mergeCell ref="S814:T814"/>
    <mergeCell ref="C1107:AD1107"/>
    <mergeCell ref="P53:R53"/>
    <mergeCell ref="AC719:AD719"/>
    <mergeCell ref="J154:L154"/>
    <mergeCell ref="D1221:X1221"/>
    <mergeCell ref="S746:T746"/>
    <mergeCell ref="AA803:AB803"/>
    <mergeCell ref="AA41:AD41"/>
    <mergeCell ref="V152:X152"/>
    <mergeCell ref="D382:J382"/>
    <mergeCell ref="S107:U107"/>
    <mergeCell ref="S82:U82"/>
    <mergeCell ref="D160:F160"/>
    <mergeCell ref="D876:S876"/>
    <mergeCell ref="M789:N789"/>
    <mergeCell ref="U810:V810"/>
    <mergeCell ref="D196:J196"/>
    <mergeCell ref="D903:S903"/>
    <mergeCell ref="D681:L681"/>
    <mergeCell ref="Y755:Z755"/>
    <mergeCell ref="D530:P530"/>
    <mergeCell ref="D1216:X1216"/>
    <mergeCell ref="AB161:AD161"/>
    <mergeCell ref="K815:L815"/>
    <mergeCell ref="U794:V794"/>
    <mergeCell ref="D949:S949"/>
    <mergeCell ref="S65:U65"/>
    <mergeCell ref="D118:F118"/>
    <mergeCell ref="S818:T818"/>
    <mergeCell ref="D480:P480"/>
    <mergeCell ref="D1128:X1128"/>
    <mergeCell ref="J125:L125"/>
    <mergeCell ref="S154:U154"/>
    <mergeCell ref="D423:J423"/>
    <mergeCell ref="W738:X738"/>
    <mergeCell ref="D942:S942"/>
    <mergeCell ref="B3:AD3"/>
    <mergeCell ref="M124:O124"/>
    <mergeCell ref="J54:L54"/>
    <mergeCell ref="O766:P766"/>
    <mergeCell ref="Y757:Z757"/>
    <mergeCell ref="D532:P532"/>
    <mergeCell ref="AA819:AB819"/>
    <mergeCell ref="M126:O126"/>
    <mergeCell ref="J56:L56"/>
    <mergeCell ref="Y756:Z756"/>
    <mergeCell ref="D827:J827"/>
    <mergeCell ref="Q830:R830"/>
    <mergeCell ref="D927:S927"/>
    <mergeCell ref="Q824:R824"/>
    <mergeCell ref="V134:X134"/>
    <mergeCell ref="AB162:AD162"/>
    <mergeCell ref="AA821:AB821"/>
    <mergeCell ref="G47:I47"/>
    <mergeCell ref="AB156:AD156"/>
    <mergeCell ref="AC737:AD737"/>
    <mergeCell ref="Y758:Z758"/>
    <mergeCell ref="AB91:AD91"/>
    <mergeCell ref="V77:X77"/>
    <mergeCell ref="AB84:AD84"/>
    <mergeCell ref="Y50:AA50"/>
    <mergeCell ref="C17:AD17"/>
    <mergeCell ref="AB86:AD86"/>
    <mergeCell ref="J100:L100"/>
    <mergeCell ref="J94:L94"/>
    <mergeCell ref="D421:J421"/>
    <mergeCell ref="Y52:AA52"/>
    <mergeCell ref="S146:U146"/>
    <mergeCell ref="D1232:X1232"/>
    <mergeCell ref="J110:L110"/>
    <mergeCell ref="Q832:R832"/>
    <mergeCell ref="AA814:AB814"/>
    <mergeCell ref="D929:S929"/>
    <mergeCell ref="S135:U135"/>
    <mergeCell ref="V163:X163"/>
    <mergeCell ref="D556:P556"/>
    <mergeCell ref="Y1207:AD1207"/>
    <mergeCell ref="D822:J822"/>
    <mergeCell ref="M142:O142"/>
    <mergeCell ref="J141:L141"/>
    <mergeCell ref="D1074:N1074"/>
    <mergeCell ref="V165:X165"/>
    <mergeCell ref="S164:U164"/>
    <mergeCell ref="D395:J395"/>
    <mergeCell ref="D558:P558"/>
    <mergeCell ref="AC791:AD791"/>
    <mergeCell ref="D580:L580"/>
    <mergeCell ref="M721:N721"/>
    <mergeCell ref="M144:O144"/>
    <mergeCell ref="O777:P777"/>
    <mergeCell ref="M137:O137"/>
    <mergeCell ref="D582:L582"/>
    <mergeCell ref="O779:P779"/>
    <mergeCell ref="S730:T730"/>
    <mergeCell ref="D947:S947"/>
    <mergeCell ref="Y1150:AD1150"/>
    <mergeCell ref="Y811:Z811"/>
    <mergeCell ref="M139:O139"/>
    <mergeCell ref="Y769:Z769"/>
    <mergeCell ref="D1056:N1056"/>
    <mergeCell ref="C14:AD14"/>
    <mergeCell ref="S60:U60"/>
    <mergeCell ref="Y1132:AD1132"/>
    <mergeCell ref="D297:J297"/>
    <mergeCell ref="P51:R51"/>
    <mergeCell ref="J120:L120"/>
    <mergeCell ref="Y829:Z829"/>
    <mergeCell ref="D1159:X1159"/>
    <mergeCell ref="AB104:AD104"/>
    <mergeCell ref="Y103:AA103"/>
    <mergeCell ref="G117:I117"/>
    <mergeCell ref="J156:L156"/>
    <mergeCell ref="S815:T815"/>
    <mergeCell ref="D263:J263"/>
    <mergeCell ref="Y1134:AD1134"/>
    <mergeCell ref="AB114:AD114"/>
    <mergeCell ref="W766:X766"/>
    <mergeCell ref="J155:L155"/>
    <mergeCell ref="Y822:Z822"/>
    <mergeCell ref="AB106:AD106"/>
    <mergeCell ref="D147:F147"/>
    <mergeCell ref="S69:U69"/>
    <mergeCell ref="AA748:AB748"/>
    <mergeCell ref="D635:L635"/>
    <mergeCell ref="D757:J757"/>
    <mergeCell ref="S822:T822"/>
    <mergeCell ref="D977:S977"/>
    <mergeCell ref="D1132:X1132"/>
    <mergeCell ref="W767:X767"/>
    <mergeCell ref="K731:L731"/>
    <mergeCell ref="AA775:AB775"/>
    <mergeCell ref="D990:N990"/>
    <mergeCell ref="AL449:AN449"/>
    <mergeCell ref="B698:AE698"/>
    <mergeCell ref="B701:AE701"/>
    <mergeCell ref="B703:AE703"/>
    <mergeCell ref="AJ716:AL716"/>
    <mergeCell ref="B840:AE840"/>
    <mergeCell ref="B843:AE843"/>
    <mergeCell ref="B845:AE845"/>
    <mergeCell ref="B846:AE846"/>
    <mergeCell ref="AL856:AN856"/>
    <mergeCell ref="B1105:AE1105"/>
    <mergeCell ref="B1108:AE1108"/>
    <mergeCell ref="B1110:AE1110"/>
    <mergeCell ref="D1190:X1190"/>
    <mergeCell ref="AA797:AB797"/>
    <mergeCell ref="D1164:X1164"/>
    <mergeCell ref="D1058:N1058"/>
    <mergeCell ref="S820:T820"/>
    <mergeCell ref="D488:P488"/>
    <mergeCell ref="D633:L633"/>
    <mergeCell ref="O805:P805"/>
    <mergeCell ref="W765:X765"/>
    <mergeCell ref="Y827:Z827"/>
    <mergeCell ref="D1157:X1157"/>
    <mergeCell ref="D1160:X1160"/>
    <mergeCell ref="D1168:X1168"/>
    <mergeCell ref="D1162:X1162"/>
    <mergeCell ref="D643:L643"/>
    <mergeCell ref="Y742:Z742"/>
    <mergeCell ref="D517:P517"/>
    <mergeCell ref="D637:L637"/>
    <mergeCell ref="M778:N778"/>
  </mergeCells>
  <phoneticPr fontId="60" type="noConversion"/>
  <conditionalFormatting sqref="F432:AD432">
    <cfRule type="expression" dxfId="136" priority="51">
      <formula>AND(OR(COUNTIF(R186:R305,"X")&gt;0,COUNTIF(AB186:AB305,"X")&gt;0,COUNTIF(R311:R430,"X")&gt;0,COUNTIF(AB311:AB430,"X")&gt;0),F432="")</formula>
    </cfRule>
    <cfRule type="expression" dxfId="135" priority="50">
      <formula>AND(COUNTIF(R186:R305,"X")=0,COUNTIF(AB186:AB305,"X")=0,COUNTIF(R311:R430,"X")=0,COUNTIF(AB311:AB430,"X")=0)</formula>
    </cfRule>
  </conditionalFormatting>
  <conditionalFormatting sqref="F839:AD839">
    <cfRule type="expression" dxfId="134" priority="19">
      <formula>AND(COUNTIF(O718:P837,"X")=0,COUNTIF(Y718:Z837,"X")=0)</formula>
    </cfRule>
    <cfRule type="expression" dxfId="133" priority="20">
      <formula>AND(OR(COUNTIF(O718:P837,"X")&gt;0,COUNTIF(Y718:Z837,"X")&gt;0),F839="")</formula>
    </cfRule>
  </conditionalFormatting>
  <conditionalFormatting sqref="G48:AD167">
    <cfRule type="expression" dxfId="132" priority="68">
      <formula>COUNTBLANK($D48)=1</formula>
    </cfRule>
  </conditionalFormatting>
  <conditionalFormatting sqref="G697:AD697">
    <cfRule type="expression" dxfId="131" priority="34">
      <formula>AND(OR(COUNTIF(U451:U570,"X")&gt;0,COUNTIF(AB451:AB570,"X")&gt;0,COUNTIF(S576:S695,"X")&gt;0,COUNTIF(AB576:AB695,"X")&gt;0),G697="")</formula>
    </cfRule>
    <cfRule type="expression" dxfId="130" priority="33">
      <formula>AND(COUNTIF(U451:U570,"X")=0,COUNTIF(AB451:AB570,"X")=0,COUNTIF(S576:S695,"X")=0,COUNTIF(AB576:AB695,"X")=0)</formula>
    </cfRule>
  </conditionalFormatting>
  <conditionalFormatting sqref="H1104:AD1104">
    <cfRule type="expression" dxfId="129" priority="3">
      <formula>AND(COUNTIF(U858:U977,"X")=0,COUNTIF(AB858:AB977,"X")=0,COUNTIF(U983:U1102,"X")=0,COUNTIF(AB983:AB1102,"X")=0)</formula>
    </cfRule>
    <cfRule type="expression" dxfId="128" priority="4">
      <formula>AND(OR(COUNTIF(U858:U977,"X")&gt;0,COUNTIF(AB858:AB977,"X")&gt;0,COUNTIF(U983:U1102,"X")&gt;0,COUNTIF(AB983:AB1102,"X")&gt;0),H1104="")</formula>
    </cfRule>
  </conditionalFormatting>
  <conditionalFormatting sqref="J48:L167">
    <cfRule type="expression" dxfId="127" priority="72">
      <formula>$G48&gt;1</formula>
    </cfRule>
  </conditionalFormatting>
  <conditionalFormatting sqref="K718:L837">
    <cfRule type="expression" dxfId="126" priority="23">
      <formula>$M718="X"</formula>
    </cfRule>
  </conditionalFormatting>
  <conditionalFormatting sqref="K718:P837 S718:T837">
    <cfRule type="expression" dxfId="125" priority="27">
      <formula>$Q718="X"</formula>
    </cfRule>
  </conditionalFormatting>
  <conditionalFormatting sqref="K186:R305">
    <cfRule type="expression" dxfId="124" priority="66">
      <formula>$S186="X"</formula>
    </cfRule>
  </conditionalFormatting>
  <conditionalFormatting sqref="K311:R430">
    <cfRule type="expression" dxfId="123" priority="61">
      <formula>$S311="X"</formula>
    </cfRule>
  </conditionalFormatting>
  <conditionalFormatting sqref="K718:R837">
    <cfRule type="expression" dxfId="122" priority="28">
      <formula>$S718="X"</formula>
    </cfRule>
  </conditionalFormatting>
  <conditionalFormatting sqref="K186:S305">
    <cfRule type="expression" dxfId="121" priority="67">
      <formula>$T186="X"</formula>
    </cfRule>
  </conditionalFormatting>
  <conditionalFormatting sqref="K311:S430">
    <cfRule type="expression" dxfId="120" priority="62">
      <formula>$T311="X"</formula>
    </cfRule>
  </conditionalFormatting>
  <conditionalFormatting sqref="K186:T305">
    <cfRule type="expression" dxfId="119" priority="57">
      <formula>$G48&lt;&gt;1</formula>
    </cfRule>
  </conditionalFormatting>
  <conditionalFormatting sqref="K311:T430">
    <cfRule type="expression" dxfId="118" priority="55">
      <formula>$S48&lt;&gt;1</formula>
    </cfRule>
  </conditionalFormatting>
  <conditionalFormatting sqref="K718:T837">
    <cfRule type="expression" dxfId="117" priority="31">
      <formula>$S48&lt;&gt;1</formula>
    </cfRule>
  </conditionalFormatting>
  <conditionalFormatting sqref="K186:AD305">
    <cfRule type="expression" dxfId="116" priority="53">
      <formula>COUNTBLANK($D186)=1</formula>
    </cfRule>
  </conditionalFormatting>
  <conditionalFormatting sqref="K311:AD430">
    <cfRule type="expression" dxfId="115" priority="52">
      <formula>COUNTBLANK($D186)=1</formula>
    </cfRule>
  </conditionalFormatting>
  <conditionalFormatting sqref="K718:AD837">
    <cfRule type="expression" dxfId="114" priority="29">
      <formula>COUNTBLANK($D718)=1</formula>
    </cfRule>
  </conditionalFormatting>
  <conditionalFormatting sqref="M718:N837">
    <cfRule type="expression" dxfId="113" priority="24">
      <formula>$K718="X"</formula>
    </cfRule>
  </conditionalFormatting>
  <conditionalFormatting sqref="M576:S695 U576:U695">
    <cfRule type="expression" dxfId="112" priority="43">
      <formula>$T576="X"</formula>
    </cfRule>
  </conditionalFormatting>
  <conditionalFormatting sqref="M576:T695">
    <cfRule type="expression" dxfId="111" priority="44">
      <formula>$U576="X"</formula>
    </cfRule>
  </conditionalFormatting>
  <conditionalFormatting sqref="M576:U695">
    <cfRule type="expression" dxfId="110" priority="38">
      <formula>$S48&lt;&gt;1</formula>
    </cfRule>
  </conditionalFormatting>
  <conditionalFormatting sqref="M576:AD695">
    <cfRule type="expression" dxfId="109" priority="35">
      <formula>COUNTBLANK($D451)=1</formula>
    </cfRule>
  </conditionalFormatting>
  <conditionalFormatting sqref="O983:U1102 W983:W1102">
    <cfRule type="expression" dxfId="108" priority="7">
      <formula>$V983="X"</formula>
    </cfRule>
  </conditionalFormatting>
  <conditionalFormatting sqref="O983:V1102">
    <cfRule type="expression" dxfId="107" priority="8">
      <formula>$W983="X"</formula>
    </cfRule>
  </conditionalFormatting>
  <conditionalFormatting sqref="O983:W1102">
    <cfRule type="expression" dxfId="106" priority="16">
      <formula>$S48&lt;&gt;1</formula>
    </cfRule>
  </conditionalFormatting>
  <conditionalFormatting sqref="O983:AD1102">
    <cfRule type="expression" dxfId="105" priority="13">
      <formula>COUNTBLANK($D858)=1</formula>
    </cfRule>
  </conditionalFormatting>
  <conditionalFormatting sqref="P48:R167">
    <cfRule type="expression" dxfId="104" priority="71">
      <formula>$M48&gt;1</formula>
    </cfRule>
  </conditionalFormatting>
  <conditionalFormatting sqref="Q451:U570 W451:W570">
    <cfRule type="expression" dxfId="103" priority="47">
      <formula>$V451="X"</formula>
    </cfRule>
  </conditionalFormatting>
  <conditionalFormatting sqref="Q451:V570">
    <cfRule type="expression" dxfId="102" priority="48">
      <formula>$W451="X"</formula>
    </cfRule>
  </conditionalFormatting>
  <conditionalFormatting sqref="Q451:W570">
    <cfRule type="expression" dxfId="101" priority="40">
      <formula>$G48&lt;&gt;1</formula>
    </cfRule>
  </conditionalFormatting>
  <conditionalFormatting sqref="Q451:AD570">
    <cfRule type="expression" dxfId="100" priority="36">
      <formula>COUNTBLANK($D451)=1</formula>
    </cfRule>
  </conditionalFormatting>
  <conditionalFormatting sqref="T186:T305">
    <cfRule type="expression" dxfId="99" priority="49">
      <formula>$S186="X"</formula>
    </cfRule>
  </conditionalFormatting>
  <conditionalFormatting sqref="T311:T430">
    <cfRule type="expression" dxfId="98" priority="60">
      <formula>$S311="X"</formula>
    </cfRule>
  </conditionalFormatting>
  <conditionalFormatting sqref="T858:U977 W858:W977">
    <cfRule type="expression" dxfId="97" priority="11">
      <formula>$V858="X"</formula>
    </cfRule>
  </conditionalFormatting>
  <conditionalFormatting sqref="T858:V977">
    <cfRule type="expression" dxfId="96" priority="12">
      <formula>$W858="X"</formula>
    </cfRule>
  </conditionalFormatting>
  <conditionalFormatting sqref="T858:W977">
    <cfRule type="expression" dxfId="95" priority="18">
      <formula>$G48&lt;&gt;1</formula>
    </cfRule>
  </conditionalFormatting>
  <conditionalFormatting sqref="T858:AD977">
    <cfRule type="expression" dxfId="94" priority="14">
      <formula>COUNTBLANK($D858)=1</formula>
    </cfRule>
  </conditionalFormatting>
  <conditionalFormatting sqref="U718:V837">
    <cfRule type="expression" dxfId="93" priority="21">
      <formula>$W718="X"</formula>
    </cfRule>
  </conditionalFormatting>
  <conditionalFormatting sqref="U718:Z837 AC718:AD837">
    <cfRule type="expression" dxfId="92" priority="25">
      <formula>$AA718="X"</formula>
    </cfRule>
  </conditionalFormatting>
  <conditionalFormatting sqref="U186:AB305">
    <cfRule type="expression" dxfId="91" priority="64">
      <formula>$AC186="X"</formula>
    </cfRule>
  </conditionalFormatting>
  <conditionalFormatting sqref="U311:AB430 AD311:AD430">
    <cfRule type="expression" dxfId="90" priority="58">
      <formula>$AC311="X"</formula>
    </cfRule>
  </conditionalFormatting>
  <conditionalFormatting sqref="U718:AB837">
    <cfRule type="expression" dxfId="89" priority="26">
      <formula>$AC718="X"</formula>
    </cfRule>
  </conditionalFormatting>
  <conditionalFormatting sqref="U186:AC305">
    <cfRule type="expression" dxfId="88" priority="65">
      <formula>$AD186="X"</formula>
    </cfRule>
  </conditionalFormatting>
  <conditionalFormatting sqref="U311:AC430">
    <cfRule type="expression" dxfId="87" priority="59">
      <formula>$AD311="X"</formula>
    </cfRule>
  </conditionalFormatting>
  <conditionalFormatting sqref="U186:AD305">
    <cfRule type="expression" dxfId="86" priority="56">
      <formula>$M48&lt;&gt;1</formula>
    </cfRule>
  </conditionalFormatting>
  <conditionalFormatting sqref="U311:AD430">
    <cfRule type="expression" dxfId="85" priority="54">
      <formula>$Y48&lt;&gt;1</formula>
    </cfRule>
  </conditionalFormatting>
  <conditionalFormatting sqref="U718:AD837">
    <cfRule type="expression" dxfId="84" priority="30">
      <formula>$Y48&lt;&gt;1</formula>
    </cfRule>
  </conditionalFormatting>
  <conditionalFormatting sqref="V48:X167">
    <cfRule type="expression" dxfId="83" priority="70">
      <formula>$S48&gt;1</formula>
    </cfRule>
  </conditionalFormatting>
  <conditionalFormatting sqref="V576:AB695 AD576:AD695">
    <cfRule type="expression" dxfId="82" priority="41">
      <formula>$AC576="X"</formula>
    </cfRule>
  </conditionalFormatting>
  <conditionalFormatting sqref="V576:AC695">
    <cfRule type="expression" dxfId="81" priority="42">
      <formula>$AD576="X"</formula>
    </cfRule>
  </conditionalFormatting>
  <conditionalFormatting sqref="V576:AD695">
    <cfRule type="expression" dxfId="80" priority="37">
      <formula>$Y48&lt;&gt;1</formula>
    </cfRule>
  </conditionalFormatting>
  <conditionalFormatting sqref="W718:X837">
    <cfRule type="expression" dxfId="79" priority="22">
      <formula>$U718="X"</formula>
    </cfRule>
  </conditionalFormatting>
  <conditionalFormatting sqref="X451:AB570 AD451:AD570">
    <cfRule type="expression" dxfId="78" priority="45">
      <formula>$AC451="X"</formula>
    </cfRule>
  </conditionalFormatting>
  <conditionalFormatting sqref="X858:AB977 AD858:AD977">
    <cfRule type="expression" dxfId="77" priority="9">
      <formula>$AC858="X"</formula>
    </cfRule>
  </conditionalFormatting>
  <conditionalFormatting sqref="X983:AB1102 AD983:AD1102">
    <cfRule type="expression" dxfId="76" priority="5">
      <formula>$AC983="X"</formula>
    </cfRule>
  </conditionalFormatting>
  <conditionalFormatting sqref="X451:AC570">
    <cfRule type="expression" dxfId="75" priority="46">
      <formula>$AD451="X"</formula>
    </cfRule>
  </conditionalFormatting>
  <conditionalFormatting sqref="X858:AC977">
    <cfRule type="expression" dxfId="74" priority="10">
      <formula>$AD858="X"</formula>
    </cfRule>
  </conditionalFormatting>
  <conditionalFormatting sqref="X983:AC1102">
    <cfRule type="expression" dxfId="73" priority="6">
      <formula>$AD983="X"</formula>
    </cfRule>
  </conditionalFormatting>
  <conditionalFormatting sqref="X451:AD570">
    <cfRule type="expression" dxfId="72" priority="39">
      <formula>$M48&lt;&gt;1</formula>
    </cfRule>
  </conditionalFormatting>
  <conditionalFormatting sqref="X858:AD977">
    <cfRule type="expression" dxfId="71" priority="17">
      <formula>$M48&lt;&gt;1</formula>
    </cfRule>
  </conditionalFormatting>
  <conditionalFormatting sqref="X983:AD1102">
    <cfRule type="expression" dxfId="70" priority="15">
      <formula>$Y48&lt;&gt;1</formula>
    </cfRule>
  </conditionalFormatting>
  <conditionalFormatting sqref="AB48:AD167">
    <cfRule type="expression" dxfId="69" priority="69">
      <formula>$Y48&gt;1</formula>
    </cfRule>
  </conditionalFormatting>
  <conditionalFormatting sqref="AD186:AD305">
    <cfRule type="expression" dxfId="68" priority="63">
      <formula>$AC186="X"</formula>
    </cfRule>
  </conditionalFormatting>
  <dataValidations count="2">
    <dataValidation type="list" allowBlank="1" showErrorMessage="1" errorTitle="Datos incorrectos" error="Los datos ingresados no son correctos, revise las opciones disponibles" sqref="G48:G167 Y1124:Y1243 Y48:Y167 S48:S167 M48:M167" xr:uid="{00000000-0002-0000-0500-000000000000}">
      <formula1>"1,2,3,9"</formula1>
    </dataValidation>
    <dataValidation type="list" allowBlank="1" showInputMessage="1" showErrorMessage="1" sqref="K186:AD305 K311:AD430 M576:AD695 Q451:AD570 K718:AD837 T858:AD977 O983:AD1102" xr:uid="{A35B5C5F-9913-409E-A494-DD528A41F566}">
      <formula1>"X"</formula1>
    </dataValidation>
  </dataValidations>
  <hyperlinks>
    <hyperlink ref="AA7" location="Índice!C21" display="Índice" xr:uid="{00000000-0004-0000-0500-000000000000}"/>
    <hyperlink ref="AA41" location="'Complemento 1'!AL12" display="Complemento 1" xr:uid="{00000000-0004-0000-0500-000001000000}"/>
    <hyperlink ref="AA43" location="'Complemento 2'!AL12" display="Complemento 2" xr:uid="{00000000-0004-0000-0500-000002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XII
Cuestionario</oddHeader>
    <oddFooter>&amp;LCenso Nacional de Gobiernos Estatales 2025&amp;R&amp;P de &amp;N</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32" id="{9F49CE55-5035-4DFC-9BDB-8BF8870304A2}">
            <xm:f>CNGE_2025_M1_Secc12_Sub1!$M30&lt;&gt;1</xm:f>
            <x14:dxf>
              <fill>
                <patternFill patternType="mediumGray"/>
              </fill>
            </x14:dxf>
          </x14:cfRule>
          <xm:sqref>K718:L837 U718:V837</xm:sqref>
        </x14:conditionalFormatting>
        <x14:conditionalFormatting xmlns:xm="http://schemas.microsoft.com/office/excel/2006/main">
          <x14:cfRule type="expression" priority="2" id="{E8699CDB-D438-4031-A1DB-105B45E0D95E}">
            <xm:f>OR(COUNTBLANK($D1124)=1,CNGE_2025_M1_Secc12_Sub1!$S30&lt;&gt;1)</xm:f>
            <x14:dxf>
              <fill>
                <patternFill patternType="mediumGray"/>
              </fill>
            </x14:dxf>
          </x14:cfRule>
          <xm:sqref>Y1124:AD1243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P844"/>
  <sheetViews>
    <sheetView showGridLines="0" zoomScaleNormal="100" workbookViewId="0"/>
  </sheetViews>
  <sheetFormatPr baseColWidth="10" defaultColWidth="0" defaultRowHeight="15" customHeight="1" zeroHeight="1"/>
  <cols>
    <col min="1" max="1" width="5.75" style="9" customWidth="1"/>
    <col min="2" max="30" width="3.75" style="9" customWidth="1"/>
    <col min="31" max="31" width="5.75" style="9" customWidth="1"/>
    <col min="32" max="42" width="0" style="9" hidden="1" customWidth="1"/>
    <col min="43" max="16384" width="13.75" style="9" hidden="1"/>
  </cols>
  <sheetData>
    <row r="1" spans="1:30" ht="173.25" customHeight="1">
      <c r="A1" s="195"/>
      <c r="B1" s="319" t="s">
        <v>0</v>
      </c>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row>
    <row r="2" spans="1:30" ht="15" customHeight="1">
      <c r="A2" s="195"/>
      <c r="B2" s="8"/>
      <c r="C2" s="8"/>
      <c r="D2" s="8"/>
      <c r="E2" s="8"/>
      <c r="F2" s="8"/>
      <c r="G2" s="8"/>
      <c r="H2" s="8"/>
      <c r="I2" s="8"/>
      <c r="J2" s="8"/>
      <c r="K2" s="8"/>
      <c r="L2" s="8"/>
      <c r="M2" s="8"/>
      <c r="N2" s="8"/>
      <c r="O2" s="8"/>
      <c r="P2" s="8"/>
      <c r="Q2" s="8"/>
      <c r="R2" s="8"/>
      <c r="S2" s="8"/>
      <c r="T2" s="8"/>
      <c r="U2" s="8"/>
      <c r="V2" s="8"/>
      <c r="W2" s="8"/>
      <c r="X2" s="8"/>
      <c r="Y2" s="8"/>
      <c r="Z2" s="8"/>
      <c r="AA2" s="8"/>
      <c r="AB2" s="8"/>
      <c r="AC2" s="8"/>
      <c r="AD2" s="8"/>
    </row>
    <row r="3" spans="1:30" ht="45" customHeight="1">
      <c r="A3" s="195"/>
      <c r="B3" s="323" t="s">
        <v>1</v>
      </c>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row>
    <row r="4" spans="1:30" ht="15" customHeight="1">
      <c r="A4" s="195"/>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row>
    <row r="5" spans="1:30" ht="45" customHeight="1">
      <c r="A5" s="195"/>
      <c r="B5" s="323" t="s">
        <v>2</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row>
    <row r="6" spans="1:30" ht="15" customHeight="1">
      <c r="A6" s="195"/>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row>
    <row r="7" spans="1:30" ht="15" customHeight="1" thickBot="1">
      <c r="A7" s="195"/>
      <c r="B7" s="12" t="s">
        <v>4</v>
      </c>
      <c r="C7" s="13"/>
      <c r="D7" s="13"/>
      <c r="E7" s="13"/>
      <c r="F7" s="13"/>
      <c r="G7" s="13"/>
      <c r="H7" s="13"/>
      <c r="I7" s="13"/>
      <c r="J7" s="13"/>
      <c r="K7" s="13"/>
      <c r="L7" s="13"/>
      <c r="M7" s="197"/>
      <c r="N7" s="12" t="s">
        <v>5</v>
      </c>
      <c r="O7" s="197"/>
      <c r="P7" s="14"/>
      <c r="Q7" s="14"/>
      <c r="R7" s="14"/>
      <c r="S7" s="14"/>
      <c r="T7" s="14"/>
      <c r="U7" s="14"/>
      <c r="V7" s="14"/>
      <c r="W7" s="14"/>
      <c r="X7" s="14"/>
      <c r="Y7" s="14"/>
      <c r="Z7" s="14"/>
      <c r="AA7" s="458" t="s">
        <v>3</v>
      </c>
      <c r="AB7" s="318"/>
      <c r="AC7" s="318"/>
      <c r="AD7" s="318"/>
    </row>
    <row r="8" spans="1:30" ht="15" customHeight="1" thickBot="1">
      <c r="A8" s="195"/>
      <c r="B8" s="320" t="str">
        <f>IF(Presentación!B10="","",Presentación!B10)</f>
        <v/>
      </c>
      <c r="C8" s="321"/>
      <c r="D8" s="321"/>
      <c r="E8" s="321"/>
      <c r="F8" s="321"/>
      <c r="G8" s="321"/>
      <c r="H8" s="321"/>
      <c r="I8" s="321"/>
      <c r="J8" s="321"/>
      <c r="K8" s="321"/>
      <c r="L8" s="322"/>
      <c r="M8" s="17"/>
      <c r="N8" s="320" t="str">
        <f>IF(Presentación!N10="","",Presentación!N10)</f>
        <v/>
      </c>
      <c r="O8" s="322"/>
      <c r="P8" s="198"/>
      <c r="Q8" s="15"/>
      <c r="R8" s="15"/>
      <c r="S8" s="15"/>
      <c r="T8" s="15"/>
      <c r="U8" s="15"/>
      <c r="V8" s="15"/>
      <c r="W8" s="15"/>
      <c r="X8" s="15"/>
      <c r="Y8" s="15"/>
      <c r="Z8" s="15"/>
      <c r="AA8" s="15"/>
      <c r="AB8" s="198"/>
      <c r="AC8" s="15"/>
      <c r="AD8" s="199"/>
    </row>
    <row r="9" spans="1:30" ht="15" customHeight="1" thickBot="1">
      <c r="A9" s="195"/>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30" ht="15" customHeight="1" thickBot="1">
      <c r="A10" s="200"/>
      <c r="B10" s="457" t="s">
        <v>5298</v>
      </c>
      <c r="C10" s="363"/>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79"/>
    </row>
    <row r="11" spans="1:30" ht="15" customHeight="1">
      <c r="A11" s="195"/>
      <c r="B11" s="446" t="s">
        <v>5169</v>
      </c>
      <c r="C11" s="447"/>
      <c r="D11" s="447"/>
      <c r="E11" s="447"/>
      <c r="F11" s="447"/>
      <c r="G11" s="447"/>
      <c r="H11" s="447"/>
      <c r="I11" s="447"/>
      <c r="J11" s="447"/>
      <c r="K11" s="447"/>
      <c r="L11" s="447"/>
      <c r="M11" s="447"/>
      <c r="N11" s="447"/>
      <c r="O11" s="447"/>
      <c r="P11" s="447"/>
      <c r="Q11" s="447"/>
      <c r="R11" s="447"/>
      <c r="S11" s="447"/>
      <c r="T11" s="447"/>
      <c r="U11" s="447"/>
      <c r="V11" s="447"/>
      <c r="W11" s="447"/>
      <c r="X11" s="447"/>
      <c r="Y11" s="447"/>
      <c r="Z11" s="447"/>
      <c r="AA11" s="447"/>
      <c r="AB11" s="447"/>
      <c r="AC11" s="447"/>
      <c r="AD11" s="448"/>
    </row>
    <row r="12" spans="1:30" ht="24" customHeight="1">
      <c r="A12" s="195"/>
      <c r="B12" s="201"/>
      <c r="C12" s="441" t="s">
        <v>5299</v>
      </c>
      <c r="D12" s="318"/>
      <c r="E12" s="318"/>
      <c r="F12" s="318"/>
      <c r="G12" s="318"/>
      <c r="H12" s="318"/>
      <c r="I12" s="318"/>
      <c r="J12" s="318"/>
      <c r="K12" s="318"/>
      <c r="L12" s="318"/>
      <c r="M12" s="318"/>
      <c r="N12" s="318"/>
      <c r="O12" s="318"/>
      <c r="P12" s="318"/>
      <c r="Q12" s="318"/>
      <c r="R12" s="318"/>
      <c r="S12" s="318"/>
      <c r="T12" s="318"/>
      <c r="U12" s="318"/>
      <c r="V12" s="318"/>
      <c r="W12" s="318"/>
      <c r="X12" s="318"/>
      <c r="Y12" s="318"/>
      <c r="Z12" s="318"/>
      <c r="AA12" s="318"/>
      <c r="AB12" s="318"/>
      <c r="AC12" s="318"/>
      <c r="AD12" s="410"/>
    </row>
    <row r="13" spans="1:30" ht="24" customHeight="1">
      <c r="A13" s="195"/>
      <c r="B13" s="201"/>
      <c r="C13" s="451" t="s">
        <v>5056</v>
      </c>
      <c r="D13" s="318"/>
      <c r="E13" s="318"/>
      <c r="F13" s="318"/>
      <c r="G13" s="318"/>
      <c r="H13" s="318"/>
      <c r="I13" s="318"/>
      <c r="J13" s="318"/>
      <c r="K13" s="318"/>
      <c r="L13" s="318"/>
      <c r="M13" s="318"/>
      <c r="N13" s="318"/>
      <c r="O13" s="318"/>
      <c r="P13" s="318"/>
      <c r="Q13" s="318"/>
      <c r="R13" s="318"/>
      <c r="S13" s="318"/>
      <c r="T13" s="318"/>
      <c r="U13" s="318"/>
      <c r="V13" s="318"/>
      <c r="W13" s="318"/>
      <c r="X13" s="318"/>
      <c r="Y13" s="318"/>
      <c r="Z13" s="318"/>
      <c r="AA13" s="318"/>
      <c r="AB13" s="318"/>
      <c r="AC13" s="318"/>
      <c r="AD13" s="452"/>
    </row>
    <row r="14" spans="1:30" ht="15" customHeight="1">
      <c r="A14" s="195"/>
      <c r="B14" s="201"/>
      <c r="C14" s="441" t="s">
        <v>5057</v>
      </c>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410"/>
    </row>
    <row r="15" spans="1:30" ht="24" customHeight="1">
      <c r="A15" s="195"/>
      <c r="B15" s="201"/>
      <c r="C15" s="494" t="s">
        <v>5171</v>
      </c>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452"/>
    </row>
    <row r="16" spans="1:30" ht="24" customHeight="1">
      <c r="A16" s="195"/>
      <c r="B16" s="201"/>
      <c r="C16" s="441" t="s">
        <v>5300</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410"/>
    </row>
    <row r="17" spans="1:37" ht="36" customHeight="1">
      <c r="A17" s="195"/>
      <c r="B17" s="202"/>
      <c r="C17" s="459" t="s">
        <v>5301</v>
      </c>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410"/>
    </row>
    <row r="18" spans="1:37" ht="48" customHeight="1">
      <c r="A18" s="195"/>
      <c r="B18" s="202"/>
      <c r="C18" s="451" t="s">
        <v>5302</v>
      </c>
      <c r="D18" s="318"/>
      <c r="E18" s="318"/>
      <c r="F18" s="318"/>
      <c r="G18" s="318"/>
      <c r="H18" s="318"/>
      <c r="I18" s="318"/>
      <c r="J18" s="318"/>
      <c r="K18" s="318"/>
      <c r="L18" s="318"/>
      <c r="M18" s="318"/>
      <c r="N18" s="318"/>
      <c r="O18" s="318"/>
      <c r="P18" s="318"/>
      <c r="Q18" s="318"/>
      <c r="R18" s="318"/>
      <c r="S18" s="318"/>
      <c r="T18" s="318"/>
      <c r="U18" s="318"/>
      <c r="V18" s="318"/>
      <c r="W18" s="318"/>
      <c r="X18" s="318"/>
      <c r="Y18" s="318"/>
      <c r="Z18" s="318"/>
      <c r="AA18" s="318"/>
      <c r="AB18" s="318"/>
      <c r="AC18" s="318"/>
      <c r="AD18" s="452"/>
    </row>
    <row r="19" spans="1:37" ht="15" customHeight="1">
      <c r="A19" s="195"/>
      <c r="B19" s="203"/>
      <c r="C19" s="450" t="s">
        <v>5303</v>
      </c>
      <c r="D19" s="422"/>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423"/>
    </row>
    <row r="20" spans="1:37" ht="15" customHeight="1">
      <c r="A20" s="195"/>
      <c r="B20" s="446" t="s">
        <v>5061</v>
      </c>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7"/>
      <c r="AD20" s="448"/>
    </row>
    <row r="21" spans="1:37" ht="24" customHeight="1">
      <c r="A21" s="195"/>
      <c r="B21" s="201"/>
      <c r="C21" s="441" t="s">
        <v>5304</v>
      </c>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410"/>
    </row>
    <row r="22" spans="1:37" ht="24" customHeight="1">
      <c r="A22" s="195"/>
      <c r="B22" s="201"/>
      <c r="C22" s="441" t="s">
        <v>5305</v>
      </c>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410"/>
    </row>
    <row r="23" spans="1:37" ht="36" customHeight="1">
      <c r="A23" s="195"/>
      <c r="B23" s="205"/>
      <c r="C23" s="455" t="s">
        <v>5306</v>
      </c>
      <c r="D23" s="422"/>
      <c r="E23" s="422"/>
      <c r="F23" s="422"/>
      <c r="G23" s="422"/>
      <c r="H23" s="422"/>
      <c r="I23" s="422"/>
      <c r="J23" s="422"/>
      <c r="K23" s="422"/>
      <c r="L23" s="422"/>
      <c r="M23" s="422"/>
      <c r="N23" s="422"/>
      <c r="O23" s="422"/>
      <c r="P23" s="422"/>
      <c r="Q23" s="422"/>
      <c r="R23" s="422"/>
      <c r="S23" s="422"/>
      <c r="T23" s="422"/>
      <c r="U23" s="422"/>
      <c r="V23" s="422"/>
      <c r="W23" s="422"/>
      <c r="X23" s="422"/>
      <c r="Y23" s="422"/>
      <c r="Z23" s="422"/>
      <c r="AA23" s="422"/>
      <c r="AB23" s="422"/>
      <c r="AC23" s="422"/>
      <c r="AD23" s="423"/>
    </row>
    <row r="24" spans="1:37" ht="15" customHeight="1">
      <c r="A24" s="195"/>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row>
    <row r="25" spans="1:37" ht="24" customHeight="1">
      <c r="A25" s="239" t="s">
        <v>5307</v>
      </c>
      <c r="B25" s="477" t="s">
        <v>5308</v>
      </c>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row>
    <row r="26" spans="1:37" ht="36" customHeight="1">
      <c r="A26" s="195"/>
      <c r="B26" s="14"/>
      <c r="C26" s="456" t="s">
        <v>5309</v>
      </c>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318"/>
    </row>
    <row r="27" spans="1:37" ht="15" customHeight="1">
      <c r="A27" s="242"/>
      <c r="B27" s="243"/>
      <c r="C27" s="476" t="s">
        <v>5310</v>
      </c>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row>
    <row r="28" spans="1:37" ht="24" customHeight="1">
      <c r="A28" s="242"/>
      <c r="B28" s="243"/>
      <c r="C28" s="482" t="s">
        <v>5311</v>
      </c>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8"/>
      <c r="AD28" s="318"/>
    </row>
    <row r="29" spans="1:37" ht="24" customHeight="1">
      <c r="A29" s="242"/>
      <c r="B29" s="243"/>
      <c r="C29" s="482" t="s">
        <v>5312</v>
      </c>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318"/>
    </row>
    <row r="30" spans="1:37" ht="24" customHeight="1">
      <c r="A30" s="242"/>
      <c r="B30" s="243"/>
      <c r="C30" s="476" t="s">
        <v>5313</v>
      </c>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8"/>
      <c r="AD30" s="318"/>
    </row>
    <row r="31" spans="1:37" ht="15" customHeight="1">
      <c r="A31" s="238"/>
    </row>
    <row r="32" spans="1:37" ht="15" customHeight="1">
      <c r="A32" s="238"/>
      <c r="C32" s="453" t="s">
        <v>5071</v>
      </c>
      <c r="D32" s="447"/>
      <c r="E32" s="447"/>
      <c r="F32" s="448"/>
      <c r="G32" s="453" t="s">
        <v>5314</v>
      </c>
      <c r="H32" s="447"/>
      <c r="I32" s="447"/>
      <c r="J32" s="448"/>
      <c r="K32" s="508" t="s">
        <v>5315</v>
      </c>
      <c r="L32" s="447"/>
      <c r="M32" s="447"/>
      <c r="N32" s="447"/>
      <c r="O32" s="447"/>
      <c r="P32" s="447"/>
      <c r="Q32" s="447"/>
      <c r="R32" s="447"/>
      <c r="S32" s="447"/>
      <c r="T32" s="447"/>
      <c r="U32" s="447"/>
      <c r="V32" s="447"/>
      <c r="W32" s="447"/>
      <c r="X32" s="447"/>
      <c r="Y32" s="447"/>
      <c r="Z32" s="447"/>
      <c r="AA32" s="447"/>
      <c r="AB32" s="447"/>
      <c r="AC32" s="447"/>
      <c r="AD32" s="448"/>
      <c r="AG32"/>
      <c r="AH32" s="440" t="s">
        <v>5073</v>
      </c>
      <c r="AI32" s="440"/>
      <c r="AJ32" s="440"/>
      <c r="AK32"/>
    </row>
    <row r="33" spans="1:40" ht="144" customHeight="1">
      <c r="A33" s="238"/>
      <c r="C33" s="454"/>
      <c r="D33" s="422"/>
      <c r="E33" s="422"/>
      <c r="F33" s="423"/>
      <c r="G33" s="454"/>
      <c r="H33" s="422"/>
      <c r="I33" s="422"/>
      <c r="J33" s="423"/>
      <c r="K33" s="509" t="s">
        <v>5316</v>
      </c>
      <c r="L33" s="327"/>
      <c r="M33" s="473" t="s">
        <v>5317</v>
      </c>
      <c r="N33" s="327"/>
      <c r="O33" s="473" t="s">
        <v>5318</v>
      </c>
      <c r="P33" s="327"/>
      <c r="Q33" s="473" t="s">
        <v>5319</v>
      </c>
      <c r="R33" s="327"/>
      <c r="S33" s="473" t="s">
        <v>5320</v>
      </c>
      <c r="T33" s="327"/>
      <c r="U33" s="473" t="s">
        <v>5321</v>
      </c>
      <c r="V33" s="327"/>
      <c r="W33" s="473" t="s">
        <v>5322</v>
      </c>
      <c r="X33" s="327"/>
      <c r="Y33" s="473" t="s">
        <v>5323</v>
      </c>
      <c r="Z33" s="327"/>
      <c r="AA33" s="473" t="s">
        <v>5324</v>
      </c>
      <c r="AB33" s="327"/>
      <c r="AC33" s="473" t="s">
        <v>5232</v>
      </c>
      <c r="AD33" s="327"/>
      <c r="AG33" t="s">
        <v>5077</v>
      </c>
      <c r="AH33" s="211" t="s">
        <v>5079</v>
      </c>
      <c r="AI33" s="1" t="s">
        <v>5080</v>
      </c>
      <c r="AJ33" s="212" t="s">
        <v>5081</v>
      </c>
      <c r="AK33" t="s">
        <v>5210</v>
      </c>
      <c r="AL33" t="s">
        <v>5211</v>
      </c>
      <c r="AM33" t="s">
        <v>5325</v>
      </c>
      <c r="AN33" t="s">
        <v>5326</v>
      </c>
    </row>
    <row r="34" spans="1:40" ht="15" customHeight="1">
      <c r="A34" s="238"/>
      <c r="C34" s="253" t="s">
        <v>5009</v>
      </c>
      <c r="D34" s="469" t="str">
        <f>IF(CNGE_2025_M1_Secc12_Sub1!D30="","",CNGE_2025_M1_Secc12_Sub1!D30)</f>
        <v/>
      </c>
      <c r="E34" s="326"/>
      <c r="F34" s="327"/>
      <c r="G34" s="443"/>
      <c r="H34" s="351"/>
      <c r="I34" s="351"/>
      <c r="J34" s="352"/>
      <c r="K34" s="443"/>
      <c r="L34" s="352"/>
      <c r="M34" s="443"/>
      <c r="N34" s="352"/>
      <c r="O34" s="443"/>
      <c r="P34" s="352"/>
      <c r="Q34" s="443"/>
      <c r="R34" s="352"/>
      <c r="S34" s="443"/>
      <c r="T34" s="352"/>
      <c r="U34" s="443"/>
      <c r="V34" s="352"/>
      <c r="W34" s="443"/>
      <c r="X34" s="352"/>
      <c r="Y34" s="443"/>
      <c r="Z34" s="352"/>
      <c r="AA34" s="443"/>
      <c r="AB34" s="352"/>
      <c r="AC34" s="443"/>
      <c r="AD34" s="352"/>
      <c r="AG34">
        <f>IF(OR(AND(G34&gt;1,D34&lt;&gt;""),AND(D34="",G34="",COUNTA(K34:AD34)=0)),0,IF(AND(D34&lt;&gt;"",G34=1,COUNTA(K34:AD34)&gt;0),0,1))</f>
        <v>0</v>
      </c>
      <c r="AH34" s="2">
        <f>IF(AG34=0,0,1)</f>
        <v>0</v>
      </c>
      <c r="AI34" s="3" t="str">
        <f>IF(AH34=0,"",
IF(SUM($AH$34:AH34)=1,AJ34,
IF($AH$154&gt;SUM($AH$34:AH34),_xlfn.CONCAT(", ",AJ34),
IF($AH$154=SUM($AH$34:AH34),_xlfn.CONCAT(" y ",AJ34)))))</f>
        <v/>
      </c>
      <c r="AJ34" s="214">
        <v>1</v>
      </c>
      <c r="AK34">
        <f>IF(AND(COUNTBLANK($D34)=1,COUNTA(G34:AD34)&gt;0),1,0)</f>
        <v>0</v>
      </c>
      <c r="AL34">
        <f>IF($G34&gt;1,IF(COUNTA(K34:AD34)=0,0,1),0)</f>
        <v>0</v>
      </c>
      <c r="AM34">
        <f>IF($AC34="X",IF(COUNTA(K34:AB34)=0,0,1),0)</f>
        <v>0</v>
      </c>
      <c r="AN34" s="218">
        <f>IF(AND(COUNTBLANK(D34:D153)&lt;&gt;120,COUNTIF(G34:G153,"&gt;2")=(120-COUNTBLANK(D34:D153))),1,0)</f>
        <v>0</v>
      </c>
    </row>
    <row r="35" spans="1:40" ht="15" customHeight="1">
      <c r="A35" s="238"/>
      <c r="C35" s="213" t="s">
        <v>5011</v>
      </c>
      <c r="D35" s="469" t="str">
        <f>IF(CNGE_2025_M1_Secc12_Sub1!D31="","",CNGE_2025_M1_Secc12_Sub1!D31)</f>
        <v/>
      </c>
      <c r="E35" s="326"/>
      <c r="F35" s="327"/>
      <c r="G35" s="443"/>
      <c r="H35" s="351"/>
      <c r="I35" s="351"/>
      <c r="J35" s="352"/>
      <c r="K35" s="443"/>
      <c r="L35" s="352"/>
      <c r="M35" s="443"/>
      <c r="N35" s="352"/>
      <c r="O35" s="443"/>
      <c r="P35" s="352"/>
      <c r="Q35" s="443"/>
      <c r="R35" s="352"/>
      <c r="S35" s="443"/>
      <c r="T35" s="352"/>
      <c r="U35" s="443"/>
      <c r="V35" s="352"/>
      <c r="W35" s="443"/>
      <c r="X35" s="352"/>
      <c r="Y35" s="443"/>
      <c r="Z35" s="352"/>
      <c r="AA35" s="443"/>
      <c r="AB35" s="352"/>
      <c r="AC35" s="443"/>
      <c r="AD35" s="352"/>
      <c r="AG35">
        <f t="shared" ref="AG35:AG98" si="0">IF(OR(AND(G35&gt;1,D35&lt;&gt;""),AND(D35="",G35="",COUNTA(K35:AD35)=0)),0,IF(AND(D35&lt;&gt;"",G35=1,COUNTA(K35:AD35)&gt;0),0,1))</f>
        <v>0</v>
      </c>
      <c r="AH35" s="2">
        <f t="shared" ref="AH35:AH98" si="1">IF(AG35=0,0,1)</f>
        <v>0</v>
      </c>
      <c r="AI35" s="3" t="str">
        <f>IF(AH35=0,"",
IF(SUM($AH$34:AH35)=1,AJ35,
IF($AH$154&gt;SUM($AH$34:AH35),_xlfn.CONCAT(", ",AJ35),
IF($AH$154=SUM($AH$34:AH35),_xlfn.CONCAT(" y ",AJ35)))))</f>
        <v/>
      </c>
      <c r="AJ35" s="214">
        <v>2</v>
      </c>
      <c r="AK35">
        <f t="shared" ref="AK35:AK98" si="2">IF(AND(COUNTBLANK($D35)=1,COUNTA(G35:AD35)&gt;0),1,0)</f>
        <v>0</v>
      </c>
      <c r="AL35">
        <f t="shared" ref="AL35:AL98" si="3">IF($G35&gt;1,IF(COUNTA(K35:AD35)=0,0,1),0)</f>
        <v>0</v>
      </c>
      <c r="AM35">
        <f t="shared" ref="AM35:AM98" si="4">IF($AC35="X",IF(COUNTA(K35:AB35)=0,0,1),0)</f>
        <v>0</v>
      </c>
    </row>
    <row r="36" spans="1:40" ht="15" customHeight="1">
      <c r="A36" s="238"/>
      <c r="C36" s="213" t="s">
        <v>5013</v>
      </c>
      <c r="D36" s="469" t="str">
        <f>IF(CNGE_2025_M1_Secc12_Sub1!D32="","",CNGE_2025_M1_Secc12_Sub1!D32)</f>
        <v/>
      </c>
      <c r="E36" s="326"/>
      <c r="F36" s="327"/>
      <c r="G36" s="443"/>
      <c r="H36" s="351"/>
      <c r="I36" s="351"/>
      <c r="J36" s="352"/>
      <c r="K36" s="443"/>
      <c r="L36" s="352"/>
      <c r="M36" s="443"/>
      <c r="N36" s="352"/>
      <c r="O36" s="443"/>
      <c r="P36" s="352"/>
      <c r="Q36" s="443"/>
      <c r="R36" s="352"/>
      <c r="S36" s="443"/>
      <c r="T36" s="352"/>
      <c r="U36" s="443"/>
      <c r="V36" s="352"/>
      <c r="W36" s="443"/>
      <c r="X36" s="352"/>
      <c r="Y36" s="443"/>
      <c r="Z36" s="352"/>
      <c r="AA36" s="443"/>
      <c r="AB36" s="352"/>
      <c r="AC36" s="443"/>
      <c r="AD36" s="352"/>
      <c r="AG36">
        <f t="shared" si="0"/>
        <v>0</v>
      </c>
      <c r="AH36" s="2">
        <f t="shared" si="1"/>
        <v>0</v>
      </c>
      <c r="AI36" s="3" t="str">
        <f>IF(AH36=0,"",
IF(SUM($AH$34:AH36)=1,AJ36,
IF($AH$154&gt;SUM($AH$34:AH36),_xlfn.CONCAT(", ",AJ36),
IF($AH$154=SUM($AH$34:AH36),_xlfn.CONCAT(" y ",AJ36)))))</f>
        <v/>
      </c>
      <c r="AJ36" s="214">
        <v>3</v>
      </c>
      <c r="AK36">
        <f t="shared" si="2"/>
        <v>0</v>
      </c>
      <c r="AL36">
        <f t="shared" si="3"/>
        <v>0</v>
      </c>
      <c r="AM36">
        <f t="shared" si="4"/>
        <v>0</v>
      </c>
    </row>
    <row r="37" spans="1:40" ht="15" customHeight="1">
      <c r="A37" s="238"/>
      <c r="C37" s="213" t="s">
        <v>5015</v>
      </c>
      <c r="D37" s="469" t="str">
        <f>IF(CNGE_2025_M1_Secc12_Sub1!D33="","",CNGE_2025_M1_Secc12_Sub1!D33)</f>
        <v/>
      </c>
      <c r="E37" s="326"/>
      <c r="F37" s="327"/>
      <c r="G37" s="443"/>
      <c r="H37" s="351"/>
      <c r="I37" s="351"/>
      <c r="J37" s="352"/>
      <c r="K37" s="443"/>
      <c r="L37" s="352"/>
      <c r="M37" s="443"/>
      <c r="N37" s="352"/>
      <c r="O37" s="443"/>
      <c r="P37" s="352"/>
      <c r="Q37" s="443"/>
      <c r="R37" s="352"/>
      <c r="S37" s="443"/>
      <c r="T37" s="352"/>
      <c r="U37" s="443"/>
      <c r="V37" s="352"/>
      <c r="W37" s="443"/>
      <c r="X37" s="352"/>
      <c r="Y37" s="443"/>
      <c r="Z37" s="352"/>
      <c r="AA37" s="443"/>
      <c r="AB37" s="352"/>
      <c r="AC37" s="443"/>
      <c r="AD37" s="352"/>
      <c r="AG37">
        <f t="shared" si="0"/>
        <v>0</v>
      </c>
      <c r="AH37" s="2">
        <f t="shared" si="1"/>
        <v>0</v>
      </c>
      <c r="AI37" s="3" t="str">
        <f>IF(AH37=0,"",
IF(SUM($AH$34:AH37)=1,AJ37,
IF($AH$154&gt;SUM($AH$34:AH37),_xlfn.CONCAT(", ",AJ37),
IF($AH$154=SUM($AH$34:AH37),_xlfn.CONCAT(" y ",AJ37)))))</f>
        <v/>
      </c>
      <c r="AJ37" s="214">
        <v>4</v>
      </c>
      <c r="AK37">
        <f t="shared" si="2"/>
        <v>0</v>
      </c>
      <c r="AL37">
        <f t="shared" si="3"/>
        <v>0</v>
      </c>
      <c r="AM37">
        <f t="shared" si="4"/>
        <v>0</v>
      </c>
    </row>
    <row r="38" spans="1:40" ht="15" customHeight="1">
      <c r="A38" s="238"/>
      <c r="C38" s="213" t="s">
        <v>5017</v>
      </c>
      <c r="D38" s="469" t="str">
        <f>IF(CNGE_2025_M1_Secc12_Sub1!D34="","",CNGE_2025_M1_Secc12_Sub1!D34)</f>
        <v/>
      </c>
      <c r="E38" s="326"/>
      <c r="F38" s="327"/>
      <c r="G38" s="443"/>
      <c r="H38" s="351"/>
      <c r="I38" s="351"/>
      <c r="J38" s="352"/>
      <c r="K38" s="443"/>
      <c r="L38" s="352"/>
      <c r="M38" s="443"/>
      <c r="N38" s="352"/>
      <c r="O38" s="443"/>
      <c r="P38" s="352"/>
      <c r="Q38" s="443"/>
      <c r="R38" s="352"/>
      <c r="S38" s="443"/>
      <c r="T38" s="352"/>
      <c r="U38" s="443"/>
      <c r="V38" s="352"/>
      <c r="W38" s="443"/>
      <c r="X38" s="352"/>
      <c r="Y38" s="443"/>
      <c r="Z38" s="352"/>
      <c r="AA38" s="443"/>
      <c r="AB38" s="352"/>
      <c r="AC38" s="443"/>
      <c r="AD38" s="352"/>
      <c r="AG38">
        <f t="shared" si="0"/>
        <v>0</v>
      </c>
      <c r="AH38" s="2">
        <f t="shared" si="1"/>
        <v>0</v>
      </c>
      <c r="AI38" s="3" t="str">
        <f>IF(AH38=0,"",
IF(SUM($AH$34:AH38)=1,AJ38,
IF($AH$154&gt;SUM($AH$34:AH38),_xlfn.CONCAT(", ",AJ38),
IF($AH$154=SUM($AH$34:AH38),_xlfn.CONCAT(" y ",AJ38)))))</f>
        <v/>
      </c>
      <c r="AJ38" s="214">
        <v>5</v>
      </c>
      <c r="AK38">
        <f t="shared" si="2"/>
        <v>0</v>
      </c>
      <c r="AL38">
        <f t="shared" si="3"/>
        <v>0</v>
      </c>
      <c r="AM38">
        <f t="shared" si="4"/>
        <v>0</v>
      </c>
    </row>
    <row r="39" spans="1:40" ht="15" customHeight="1">
      <c r="A39" s="238"/>
      <c r="C39" s="213" t="s">
        <v>5019</v>
      </c>
      <c r="D39" s="469" t="str">
        <f>IF(CNGE_2025_M1_Secc12_Sub1!D35="","",CNGE_2025_M1_Secc12_Sub1!D35)</f>
        <v/>
      </c>
      <c r="E39" s="326"/>
      <c r="F39" s="327"/>
      <c r="G39" s="443"/>
      <c r="H39" s="351"/>
      <c r="I39" s="351"/>
      <c r="J39" s="352"/>
      <c r="K39" s="443"/>
      <c r="L39" s="352"/>
      <c r="M39" s="443"/>
      <c r="N39" s="352"/>
      <c r="O39" s="443"/>
      <c r="P39" s="352"/>
      <c r="Q39" s="443"/>
      <c r="R39" s="352"/>
      <c r="S39" s="443"/>
      <c r="T39" s="352"/>
      <c r="U39" s="443"/>
      <c r="V39" s="352"/>
      <c r="W39" s="443"/>
      <c r="X39" s="352"/>
      <c r="Y39" s="443"/>
      <c r="Z39" s="352"/>
      <c r="AA39" s="443"/>
      <c r="AB39" s="352"/>
      <c r="AC39" s="443"/>
      <c r="AD39" s="352"/>
      <c r="AG39">
        <f t="shared" si="0"/>
        <v>0</v>
      </c>
      <c r="AH39" s="2">
        <f t="shared" si="1"/>
        <v>0</v>
      </c>
      <c r="AI39" s="3" t="str">
        <f>IF(AH39=0,"",
IF(SUM($AH$34:AH39)=1,AJ39,
IF($AH$154&gt;SUM($AH$34:AH39),_xlfn.CONCAT(", ",AJ39),
IF($AH$154=SUM($AH$34:AH39),_xlfn.CONCAT(" y ",AJ39)))))</f>
        <v/>
      </c>
      <c r="AJ39" s="214">
        <v>6</v>
      </c>
      <c r="AK39">
        <f t="shared" si="2"/>
        <v>0</v>
      </c>
      <c r="AL39">
        <f t="shared" si="3"/>
        <v>0</v>
      </c>
      <c r="AM39">
        <f t="shared" si="4"/>
        <v>0</v>
      </c>
    </row>
    <row r="40" spans="1:40" ht="15" customHeight="1">
      <c r="A40" s="238"/>
      <c r="C40" s="213" t="s">
        <v>5021</v>
      </c>
      <c r="D40" s="469" t="str">
        <f>IF(CNGE_2025_M1_Secc12_Sub1!D36="","",CNGE_2025_M1_Secc12_Sub1!D36)</f>
        <v/>
      </c>
      <c r="E40" s="326"/>
      <c r="F40" s="327"/>
      <c r="G40" s="443"/>
      <c r="H40" s="351"/>
      <c r="I40" s="351"/>
      <c r="J40" s="352"/>
      <c r="K40" s="443"/>
      <c r="L40" s="352"/>
      <c r="M40" s="443"/>
      <c r="N40" s="352"/>
      <c r="O40" s="443"/>
      <c r="P40" s="352"/>
      <c r="Q40" s="443"/>
      <c r="R40" s="352"/>
      <c r="S40" s="443"/>
      <c r="T40" s="352"/>
      <c r="U40" s="443"/>
      <c r="V40" s="352"/>
      <c r="W40" s="443"/>
      <c r="X40" s="352"/>
      <c r="Y40" s="443"/>
      <c r="Z40" s="352"/>
      <c r="AA40" s="443"/>
      <c r="AB40" s="352"/>
      <c r="AC40" s="443"/>
      <c r="AD40" s="352"/>
      <c r="AG40">
        <f t="shared" si="0"/>
        <v>0</v>
      </c>
      <c r="AH40" s="2">
        <f t="shared" si="1"/>
        <v>0</v>
      </c>
      <c r="AI40" s="3" t="str">
        <f>IF(AH40=0,"",
IF(SUM($AH$34:AH40)=1,AJ40,
IF($AH$154&gt;SUM($AH$34:AH40),_xlfn.CONCAT(", ",AJ40),
IF($AH$154=SUM($AH$34:AH40),_xlfn.CONCAT(" y ",AJ40)))))</f>
        <v/>
      </c>
      <c r="AJ40" s="214">
        <v>7</v>
      </c>
      <c r="AK40">
        <f t="shared" si="2"/>
        <v>0</v>
      </c>
      <c r="AL40">
        <f t="shared" si="3"/>
        <v>0</v>
      </c>
      <c r="AM40">
        <f t="shared" si="4"/>
        <v>0</v>
      </c>
    </row>
    <row r="41" spans="1:40" ht="15" customHeight="1">
      <c r="A41" s="238"/>
      <c r="C41" s="213" t="s">
        <v>5023</v>
      </c>
      <c r="D41" s="469" t="str">
        <f>IF(CNGE_2025_M1_Secc12_Sub1!D37="","",CNGE_2025_M1_Secc12_Sub1!D37)</f>
        <v/>
      </c>
      <c r="E41" s="326"/>
      <c r="F41" s="327"/>
      <c r="G41" s="443"/>
      <c r="H41" s="351"/>
      <c r="I41" s="351"/>
      <c r="J41" s="352"/>
      <c r="K41" s="443"/>
      <c r="L41" s="352"/>
      <c r="M41" s="443"/>
      <c r="N41" s="352"/>
      <c r="O41" s="443"/>
      <c r="P41" s="352"/>
      <c r="Q41" s="443"/>
      <c r="R41" s="352"/>
      <c r="S41" s="443"/>
      <c r="T41" s="352"/>
      <c r="U41" s="443"/>
      <c r="V41" s="352"/>
      <c r="W41" s="443"/>
      <c r="X41" s="352"/>
      <c r="Y41" s="443"/>
      <c r="Z41" s="352"/>
      <c r="AA41" s="443"/>
      <c r="AB41" s="352"/>
      <c r="AC41" s="443"/>
      <c r="AD41" s="352"/>
      <c r="AG41">
        <f t="shared" si="0"/>
        <v>0</v>
      </c>
      <c r="AH41" s="2">
        <f t="shared" si="1"/>
        <v>0</v>
      </c>
      <c r="AI41" s="3" t="str">
        <f>IF(AH41=0,"",
IF(SUM($AH$34:AH41)=1,AJ41,
IF($AH$154&gt;SUM($AH$34:AH41),_xlfn.CONCAT(", ",AJ41),
IF($AH$154=SUM($AH$34:AH41),_xlfn.CONCAT(" y ",AJ41)))))</f>
        <v/>
      </c>
      <c r="AJ41" s="214">
        <v>8</v>
      </c>
      <c r="AK41">
        <f t="shared" si="2"/>
        <v>0</v>
      </c>
      <c r="AL41">
        <f t="shared" si="3"/>
        <v>0</v>
      </c>
      <c r="AM41">
        <f t="shared" si="4"/>
        <v>0</v>
      </c>
    </row>
    <row r="42" spans="1:40" ht="15" customHeight="1">
      <c r="A42" s="238"/>
      <c r="C42" s="213" t="s">
        <v>5025</v>
      </c>
      <c r="D42" s="469" t="str">
        <f>IF(CNGE_2025_M1_Secc12_Sub1!D38="","",CNGE_2025_M1_Secc12_Sub1!D38)</f>
        <v/>
      </c>
      <c r="E42" s="326"/>
      <c r="F42" s="327"/>
      <c r="G42" s="443"/>
      <c r="H42" s="351"/>
      <c r="I42" s="351"/>
      <c r="J42" s="352"/>
      <c r="K42" s="443"/>
      <c r="L42" s="352"/>
      <c r="M42" s="443"/>
      <c r="N42" s="352"/>
      <c r="O42" s="443"/>
      <c r="P42" s="352"/>
      <c r="Q42" s="443"/>
      <c r="R42" s="352"/>
      <c r="S42" s="443"/>
      <c r="T42" s="352"/>
      <c r="U42" s="443"/>
      <c r="V42" s="352"/>
      <c r="W42" s="443"/>
      <c r="X42" s="352"/>
      <c r="Y42" s="443"/>
      <c r="Z42" s="352"/>
      <c r="AA42" s="443"/>
      <c r="AB42" s="352"/>
      <c r="AC42" s="443"/>
      <c r="AD42" s="352"/>
      <c r="AG42">
        <f t="shared" si="0"/>
        <v>0</v>
      </c>
      <c r="AH42" s="2">
        <f t="shared" si="1"/>
        <v>0</v>
      </c>
      <c r="AI42" s="3" t="str">
        <f>IF(AH42=0,"",
IF(SUM($AH$34:AH42)=1,AJ42,
IF($AH$154&gt;SUM($AH$34:AH42),_xlfn.CONCAT(", ",AJ42),
IF($AH$154=SUM($AH$34:AH42),_xlfn.CONCAT(" y ",AJ42)))))</f>
        <v/>
      </c>
      <c r="AJ42" s="214">
        <v>9</v>
      </c>
      <c r="AK42">
        <f t="shared" si="2"/>
        <v>0</v>
      </c>
      <c r="AL42">
        <f t="shared" si="3"/>
        <v>0</v>
      </c>
      <c r="AM42">
        <f t="shared" si="4"/>
        <v>0</v>
      </c>
    </row>
    <row r="43" spans="1:40" ht="15" customHeight="1">
      <c r="A43" s="238"/>
      <c r="C43" s="213" t="s">
        <v>5026</v>
      </c>
      <c r="D43" s="469" t="str">
        <f>IF(CNGE_2025_M1_Secc12_Sub1!D39="","",CNGE_2025_M1_Secc12_Sub1!D39)</f>
        <v/>
      </c>
      <c r="E43" s="326"/>
      <c r="F43" s="327"/>
      <c r="G43" s="443"/>
      <c r="H43" s="351"/>
      <c r="I43" s="351"/>
      <c r="J43" s="352"/>
      <c r="K43" s="443"/>
      <c r="L43" s="352"/>
      <c r="M43" s="443"/>
      <c r="N43" s="352"/>
      <c r="O43" s="443"/>
      <c r="P43" s="352"/>
      <c r="Q43" s="443"/>
      <c r="R43" s="352"/>
      <c r="S43" s="443"/>
      <c r="T43" s="352"/>
      <c r="U43" s="443"/>
      <c r="V43" s="352"/>
      <c r="W43" s="443"/>
      <c r="X43" s="352"/>
      <c r="Y43" s="443"/>
      <c r="Z43" s="352"/>
      <c r="AA43" s="443"/>
      <c r="AB43" s="352"/>
      <c r="AC43" s="443"/>
      <c r="AD43" s="352"/>
      <c r="AG43">
        <f t="shared" si="0"/>
        <v>0</v>
      </c>
      <c r="AH43" s="2">
        <f t="shared" si="1"/>
        <v>0</v>
      </c>
      <c r="AI43" s="3" t="str">
        <f>IF(AH43=0,"",
IF(SUM($AH$34:AH43)=1,AJ43,
IF($AH$154&gt;SUM($AH$34:AH43),_xlfn.CONCAT(", ",AJ43),
IF($AH$154=SUM($AH$34:AH43),_xlfn.CONCAT(" y ",AJ43)))))</f>
        <v/>
      </c>
      <c r="AJ43" s="214">
        <v>10</v>
      </c>
      <c r="AK43">
        <f t="shared" si="2"/>
        <v>0</v>
      </c>
      <c r="AL43">
        <f t="shared" si="3"/>
        <v>0</v>
      </c>
      <c r="AM43">
        <f t="shared" si="4"/>
        <v>0</v>
      </c>
    </row>
    <row r="44" spans="1:40" ht="15" customHeight="1">
      <c r="A44" s="238"/>
      <c r="C44" s="213" t="s">
        <v>5028</v>
      </c>
      <c r="D44" s="469" t="str">
        <f>IF(CNGE_2025_M1_Secc12_Sub1!D40="","",CNGE_2025_M1_Secc12_Sub1!D40)</f>
        <v/>
      </c>
      <c r="E44" s="326"/>
      <c r="F44" s="327"/>
      <c r="G44" s="443"/>
      <c r="H44" s="351"/>
      <c r="I44" s="351"/>
      <c r="J44" s="352"/>
      <c r="K44" s="443"/>
      <c r="L44" s="352"/>
      <c r="M44" s="443"/>
      <c r="N44" s="352"/>
      <c r="O44" s="443"/>
      <c r="P44" s="352"/>
      <c r="Q44" s="443"/>
      <c r="R44" s="352"/>
      <c r="S44" s="443"/>
      <c r="T44" s="352"/>
      <c r="U44" s="443"/>
      <c r="V44" s="352"/>
      <c r="W44" s="443"/>
      <c r="X44" s="352"/>
      <c r="Y44" s="443"/>
      <c r="Z44" s="352"/>
      <c r="AA44" s="443"/>
      <c r="AB44" s="352"/>
      <c r="AC44" s="443"/>
      <c r="AD44" s="352"/>
      <c r="AG44">
        <f t="shared" si="0"/>
        <v>0</v>
      </c>
      <c r="AH44" s="2">
        <f t="shared" si="1"/>
        <v>0</v>
      </c>
      <c r="AI44" s="3" t="str">
        <f>IF(AH44=0,"",
IF(SUM($AH$34:AH44)=1,AJ44,
IF($AH$154&gt;SUM($AH$34:AH44),_xlfn.CONCAT(", ",AJ44),
IF($AH$154=SUM($AH$34:AH44),_xlfn.CONCAT(" y ",AJ44)))))</f>
        <v/>
      </c>
      <c r="AJ44" s="214">
        <v>11</v>
      </c>
      <c r="AK44">
        <f t="shared" si="2"/>
        <v>0</v>
      </c>
      <c r="AL44">
        <f t="shared" si="3"/>
        <v>0</v>
      </c>
      <c r="AM44">
        <f t="shared" si="4"/>
        <v>0</v>
      </c>
    </row>
    <row r="45" spans="1:40" ht="15" customHeight="1">
      <c r="A45" s="238"/>
      <c r="C45" s="213" t="s">
        <v>5029</v>
      </c>
      <c r="D45" s="469" t="str">
        <f>IF(CNGE_2025_M1_Secc12_Sub1!D41="","",CNGE_2025_M1_Secc12_Sub1!D41)</f>
        <v/>
      </c>
      <c r="E45" s="326"/>
      <c r="F45" s="327"/>
      <c r="G45" s="443"/>
      <c r="H45" s="351"/>
      <c r="I45" s="351"/>
      <c r="J45" s="352"/>
      <c r="K45" s="443"/>
      <c r="L45" s="352"/>
      <c r="M45" s="443"/>
      <c r="N45" s="352"/>
      <c r="O45" s="443"/>
      <c r="P45" s="352"/>
      <c r="Q45" s="443"/>
      <c r="R45" s="352"/>
      <c r="S45" s="443"/>
      <c r="T45" s="352"/>
      <c r="U45" s="443"/>
      <c r="V45" s="352"/>
      <c r="W45" s="443"/>
      <c r="X45" s="352"/>
      <c r="Y45" s="443"/>
      <c r="Z45" s="352"/>
      <c r="AA45" s="443"/>
      <c r="AB45" s="352"/>
      <c r="AC45" s="443"/>
      <c r="AD45" s="352"/>
      <c r="AG45">
        <f t="shared" si="0"/>
        <v>0</v>
      </c>
      <c r="AH45" s="2">
        <f t="shared" si="1"/>
        <v>0</v>
      </c>
      <c r="AI45" s="3" t="str">
        <f>IF(AH45=0,"",
IF(SUM($AH$34:AH45)=1,AJ45,
IF($AH$154&gt;SUM($AH$34:AH45),_xlfn.CONCAT(", ",AJ45),
IF($AH$154=SUM($AH$34:AH45),_xlfn.CONCAT(" y ",AJ45)))))</f>
        <v/>
      </c>
      <c r="AJ45" s="214">
        <v>12</v>
      </c>
      <c r="AK45">
        <f t="shared" si="2"/>
        <v>0</v>
      </c>
      <c r="AL45">
        <f t="shared" si="3"/>
        <v>0</v>
      </c>
      <c r="AM45">
        <f t="shared" si="4"/>
        <v>0</v>
      </c>
    </row>
    <row r="46" spans="1:40" ht="15" customHeight="1">
      <c r="A46" s="238"/>
      <c r="C46" s="213" t="s">
        <v>5030</v>
      </c>
      <c r="D46" s="469" t="str">
        <f>IF(CNGE_2025_M1_Secc12_Sub1!D42="","",CNGE_2025_M1_Secc12_Sub1!D42)</f>
        <v/>
      </c>
      <c r="E46" s="326"/>
      <c r="F46" s="327"/>
      <c r="G46" s="443"/>
      <c r="H46" s="351"/>
      <c r="I46" s="351"/>
      <c r="J46" s="352"/>
      <c r="K46" s="443"/>
      <c r="L46" s="352"/>
      <c r="M46" s="443"/>
      <c r="N46" s="352"/>
      <c r="O46" s="443"/>
      <c r="P46" s="352"/>
      <c r="Q46" s="443"/>
      <c r="R46" s="352"/>
      <c r="S46" s="443"/>
      <c r="T46" s="352"/>
      <c r="U46" s="443"/>
      <c r="V46" s="352"/>
      <c r="W46" s="443"/>
      <c r="X46" s="352"/>
      <c r="Y46" s="443"/>
      <c r="Z46" s="352"/>
      <c r="AA46" s="443"/>
      <c r="AB46" s="352"/>
      <c r="AC46" s="443"/>
      <c r="AD46" s="352"/>
      <c r="AG46">
        <f t="shared" si="0"/>
        <v>0</v>
      </c>
      <c r="AH46" s="2">
        <f t="shared" si="1"/>
        <v>0</v>
      </c>
      <c r="AI46" s="3" t="str">
        <f>IF(AH46=0,"",
IF(SUM($AH$34:AH46)=1,AJ46,
IF($AH$154&gt;SUM($AH$34:AH46),_xlfn.CONCAT(", ",AJ46),
IF($AH$154=SUM($AH$34:AH46),_xlfn.CONCAT(" y ",AJ46)))))</f>
        <v/>
      </c>
      <c r="AJ46" s="214">
        <v>13</v>
      </c>
      <c r="AK46">
        <f t="shared" si="2"/>
        <v>0</v>
      </c>
      <c r="AL46">
        <f t="shared" si="3"/>
        <v>0</v>
      </c>
      <c r="AM46">
        <f t="shared" si="4"/>
        <v>0</v>
      </c>
    </row>
    <row r="47" spans="1:40" ht="15" customHeight="1">
      <c r="A47" s="238"/>
      <c r="C47" s="213" t="s">
        <v>5031</v>
      </c>
      <c r="D47" s="469" t="str">
        <f>IF(CNGE_2025_M1_Secc12_Sub1!D43="","",CNGE_2025_M1_Secc12_Sub1!D43)</f>
        <v/>
      </c>
      <c r="E47" s="326"/>
      <c r="F47" s="327"/>
      <c r="G47" s="443"/>
      <c r="H47" s="351"/>
      <c r="I47" s="351"/>
      <c r="J47" s="352"/>
      <c r="K47" s="443"/>
      <c r="L47" s="352"/>
      <c r="M47" s="443"/>
      <c r="N47" s="352"/>
      <c r="O47" s="443"/>
      <c r="P47" s="352"/>
      <c r="Q47" s="443"/>
      <c r="R47" s="352"/>
      <c r="S47" s="443"/>
      <c r="T47" s="352"/>
      <c r="U47" s="443"/>
      <c r="V47" s="352"/>
      <c r="W47" s="443"/>
      <c r="X47" s="352"/>
      <c r="Y47" s="443"/>
      <c r="Z47" s="352"/>
      <c r="AA47" s="443"/>
      <c r="AB47" s="352"/>
      <c r="AC47" s="443"/>
      <c r="AD47" s="352"/>
      <c r="AG47">
        <f t="shared" si="0"/>
        <v>0</v>
      </c>
      <c r="AH47" s="2">
        <f t="shared" si="1"/>
        <v>0</v>
      </c>
      <c r="AI47" s="3" t="str">
        <f>IF(AH47=0,"",
IF(SUM($AH$34:AH47)=1,AJ47,
IF($AH$154&gt;SUM($AH$34:AH47),_xlfn.CONCAT(", ",AJ47),
IF($AH$154=SUM($AH$34:AH47),_xlfn.CONCAT(" y ",AJ47)))))</f>
        <v/>
      </c>
      <c r="AJ47" s="214">
        <v>14</v>
      </c>
      <c r="AK47">
        <f t="shared" si="2"/>
        <v>0</v>
      </c>
      <c r="AL47">
        <f t="shared" si="3"/>
        <v>0</v>
      </c>
      <c r="AM47">
        <f t="shared" si="4"/>
        <v>0</v>
      </c>
    </row>
    <row r="48" spans="1:40" ht="15" customHeight="1">
      <c r="A48" s="238"/>
      <c r="C48" s="213" t="s">
        <v>5032</v>
      </c>
      <c r="D48" s="469" t="str">
        <f>IF(CNGE_2025_M1_Secc12_Sub1!D44="","",CNGE_2025_M1_Secc12_Sub1!D44)</f>
        <v/>
      </c>
      <c r="E48" s="326"/>
      <c r="F48" s="327"/>
      <c r="G48" s="443"/>
      <c r="H48" s="351"/>
      <c r="I48" s="351"/>
      <c r="J48" s="352"/>
      <c r="K48" s="443"/>
      <c r="L48" s="352"/>
      <c r="M48" s="443"/>
      <c r="N48" s="352"/>
      <c r="O48" s="443"/>
      <c r="P48" s="352"/>
      <c r="Q48" s="443"/>
      <c r="R48" s="352"/>
      <c r="S48" s="443"/>
      <c r="T48" s="352"/>
      <c r="U48" s="443"/>
      <c r="V48" s="352"/>
      <c r="W48" s="443"/>
      <c r="X48" s="352"/>
      <c r="Y48" s="443"/>
      <c r="Z48" s="352"/>
      <c r="AA48" s="443"/>
      <c r="AB48" s="352"/>
      <c r="AC48" s="443"/>
      <c r="AD48" s="352"/>
      <c r="AG48">
        <f t="shared" si="0"/>
        <v>0</v>
      </c>
      <c r="AH48" s="2">
        <f t="shared" si="1"/>
        <v>0</v>
      </c>
      <c r="AI48" s="3" t="str">
        <f>IF(AH48=0,"",
IF(SUM($AH$34:AH48)=1,AJ48,
IF($AH$154&gt;SUM($AH$34:AH48),_xlfn.CONCAT(", ",AJ48),
IF($AH$154=SUM($AH$34:AH48),_xlfn.CONCAT(" y ",AJ48)))))</f>
        <v/>
      </c>
      <c r="AJ48" s="214">
        <v>15</v>
      </c>
      <c r="AK48">
        <f t="shared" si="2"/>
        <v>0</v>
      </c>
      <c r="AL48">
        <f t="shared" si="3"/>
        <v>0</v>
      </c>
      <c r="AM48">
        <f t="shared" si="4"/>
        <v>0</v>
      </c>
    </row>
    <row r="49" spans="1:39" ht="15" customHeight="1">
      <c r="A49" s="238"/>
      <c r="C49" s="213" t="s">
        <v>5033</v>
      </c>
      <c r="D49" s="469" t="str">
        <f>IF(CNGE_2025_M1_Secc12_Sub1!D45="","",CNGE_2025_M1_Secc12_Sub1!D45)</f>
        <v/>
      </c>
      <c r="E49" s="326"/>
      <c r="F49" s="327"/>
      <c r="G49" s="443"/>
      <c r="H49" s="351"/>
      <c r="I49" s="351"/>
      <c r="J49" s="352"/>
      <c r="K49" s="443"/>
      <c r="L49" s="352"/>
      <c r="M49" s="443"/>
      <c r="N49" s="352"/>
      <c r="O49" s="443"/>
      <c r="P49" s="352"/>
      <c r="Q49" s="443"/>
      <c r="R49" s="352"/>
      <c r="S49" s="443"/>
      <c r="T49" s="352"/>
      <c r="U49" s="443"/>
      <c r="V49" s="352"/>
      <c r="W49" s="443"/>
      <c r="X49" s="352"/>
      <c r="Y49" s="443"/>
      <c r="Z49" s="352"/>
      <c r="AA49" s="443"/>
      <c r="AB49" s="352"/>
      <c r="AC49" s="443"/>
      <c r="AD49" s="352"/>
      <c r="AG49">
        <f t="shared" si="0"/>
        <v>0</v>
      </c>
      <c r="AH49" s="2">
        <f t="shared" si="1"/>
        <v>0</v>
      </c>
      <c r="AI49" s="3" t="str">
        <f>IF(AH49=0,"",
IF(SUM($AH$34:AH49)=1,AJ49,
IF($AH$154&gt;SUM($AH$34:AH49),_xlfn.CONCAT(", ",AJ49),
IF($AH$154=SUM($AH$34:AH49),_xlfn.CONCAT(" y ",AJ49)))))</f>
        <v/>
      </c>
      <c r="AJ49" s="214">
        <v>16</v>
      </c>
      <c r="AK49">
        <f t="shared" si="2"/>
        <v>0</v>
      </c>
      <c r="AL49">
        <f t="shared" si="3"/>
        <v>0</v>
      </c>
      <c r="AM49">
        <f t="shared" si="4"/>
        <v>0</v>
      </c>
    </row>
    <row r="50" spans="1:39" ht="15" customHeight="1">
      <c r="A50" s="238"/>
      <c r="C50" s="213" t="s">
        <v>5034</v>
      </c>
      <c r="D50" s="469" t="str">
        <f>IF(CNGE_2025_M1_Secc12_Sub1!D46="","",CNGE_2025_M1_Secc12_Sub1!D46)</f>
        <v/>
      </c>
      <c r="E50" s="326"/>
      <c r="F50" s="327"/>
      <c r="G50" s="443"/>
      <c r="H50" s="351"/>
      <c r="I50" s="351"/>
      <c r="J50" s="352"/>
      <c r="K50" s="443"/>
      <c r="L50" s="352"/>
      <c r="M50" s="443"/>
      <c r="N50" s="352"/>
      <c r="O50" s="443"/>
      <c r="P50" s="352"/>
      <c r="Q50" s="443"/>
      <c r="R50" s="352"/>
      <c r="S50" s="443"/>
      <c r="T50" s="352"/>
      <c r="U50" s="443"/>
      <c r="V50" s="352"/>
      <c r="W50" s="443"/>
      <c r="X50" s="352"/>
      <c r="Y50" s="443"/>
      <c r="Z50" s="352"/>
      <c r="AA50" s="443"/>
      <c r="AB50" s="352"/>
      <c r="AC50" s="443"/>
      <c r="AD50" s="352"/>
      <c r="AG50">
        <f t="shared" si="0"/>
        <v>0</v>
      </c>
      <c r="AH50" s="2">
        <f t="shared" si="1"/>
        <v>0</v>
      </c>
      <c r="AI50" s="3" t="str">
        <f>IF(AH50=0,"",
IF(SUM($AH$34:AH50)=1,AJ50,
IF($AH$154&gt;SUM($AH$34:AH50),_xlfn.CONCAT(", ",AJ50),
IF($AH$154=SUM($AH$34:AH50),_xlfn.CONCAT(" y ",AJ50)))))</f>
        <v/>
      </c>
      <c r="AJ50" s="214">
        <v>17</v>
      </c>
      <c r="AK50">
        <f t="shared" si="2"/>
        <v>0</v>
      </c>
      <c r="AL50">
        <f t="shared" si="3"/>
        <v>0</v>
      </c>
      <c r="AM50">
        <f t="shared" si="4"/>
        <v>0</v>
      </c>
    </row>
    <row r="51" spans="1:39" ht="15" customHeight="1">
      <c r="A51" s="238"/>
      <c r="C51" s="213" t="s">
        <v>5035</v>
      </c>
      <c r="D51" s="469" t="str">
        <f>IF(CNGE_2025_M1_Secc12_Sub1!D47="","",CNGE_2025_M1_Secc12_Sub1!D47)</f>
        <v/>
      </c>
      <c r="E51" s="326"/>
      <c r="F51" s="327"/>
      <c r="G51" s="443"/>
      <c r="H51" s="351"/>
      <c r="I51" s="351"/>
      <c r="J51" s="352"/>
      <c r="K51" s="443"/>
      <c r="L51" s="352"/>
      <c r="M51" s="443"/>
      <c r="N51" s="352"/>
      <c r="O51" s="443"/>
      <c r="P51" s="352"/>
      <c r="Q51" s="443"/>
      <c r="R51" s="352"/>
      <c r="S51" s="443"/>
      <c r="T51" s="352"/>
      <c r="U51" s="443"/>
      <c r="V51" s="352"/>
      <c r="W51" s="443"/>
      <c r="X51" s="352"/>
      <c r="Y51" s="443"/>
      <c r="Z51" s="352"/>
      <c r="AA51" s="443"/>
      <c r="AB51" s="352"/>
      <c r="AC51" s="443"/>
      <c r="AD51" s="352"/>
      <c r="AG51">
        <f t="shared" si="0"/>
        <v>0</v>
      </c>
      <c r="AH51" s="2">
        <f t="shared" si="1"/>
        <v>0</v>
      </c>
      <c r="AI51" s="3" t="str">
        <f>IF(AH51=0,"",
IF(SUM($AH$34:AH51)=1,AJ51,
IF($AH$154&gt;SUM($AH$34:AH51),_xlfn.CONCAT(", ",AJ51),
IF($AH$154=SUM($AH$34:AH51),_xlfn.CONCAT(" y ",AJ51)))))</f>
        <v/>
      </c>
      <c r="AJ51" s="214">
        <v>18</v>
      </c>
      <c r="AK51">
        <f t="shared" si="2"/>
        <v>0</v>
      </c>
      <c r="AL51">
        <f t="shared" si="3"/>
        <v>0</v>
      </c>
      <c r="AM51">
        <f t="shared" si="4"/>
        <v>0</v>
      </c>
    </row>
    <row r="52" spans="1:39" ht="15" customHeight="1">
      <c r="A52" s="238"/>
      <c r="C52" s="213" t="s">
        <v>5036</v>
      </c>
      <c r="D52" s="469" t="str">
        <f>IF(CNGE_2025_M1_Secc12_Sub1!D48="","",CNGE_2025_M1_Secc12_Sub1!D48)</f>
        <v/>
      </c>
      <c r="E52" s="326"/>
      <c r="F52" s="327"/>
      <c r="G52" s="443"/>
      <c r="H52" s="351"/>
      <c r="I52" s="351"/>
      <c r="J52" s="352"/>
      <c r="K52" s="443"/>
      <c r="L52" s="352"/>
      <c r="M52" s="443"/>
      <c r="N52" s="352"/>
      <c r="O52" s="443"/>
      <c r="P52" s="352"/>
      <c r="Q52" s="443"/>
      <c r="R52" s="352"/>
      <c r="S52" s="443"/>
      <c r="T52" s="352"/>
      <c r="U52" s="443"/>
      <c r="V52" s="352"/>
      <c r="W52" s="443"/>
      <c r="X52" s="352"/>
      <c r="Y52" s="443"/>
      <c r="Z52" s="352"/>
      <c r="AA52" s="443"/>
      <c r="AB52" s="352"/>
      <c r="AC52" s="443"/>
      <c r="AD52" s="352"/>
      <c r="AG52">
        <f t="shared" si="0"/>
        <v>0</v>
      </c>
      <c r="AH52" s="2">
        <f t="shared" si="1"/>
        <v>0</v>
      </c>
      <c r="AI52" s="3" t="str">
        <f>IF(AH52=0,"",
IF(SUM($AH$34:AH52)=1,AJ52,
IF($AH$154&gt;SUM($AH$34:AH52),_xlfn.CONCAT(", ",AJ52),
IF($AH$154=SUM($AH$34:AH52),_xlfn.CONCAT(" y ",AJ52)))))</f>
        <v/>
      </c>
      <c r="AJ52" s="214">
        <v>19</v>
      </c>
      <c r="AK52">
        <f t="shared" si="2"/>
        <v>0</v>
      </c>
      <c r="AL52">
        <f t="shared" si="3"/>
        <v>0</v>
      </c>
      <c r="AM52">
        <f t="shared" si="4"/>
        <v>0</v>
      </c>
    </row>
    <row r="53" spans="1:39" ht="15" customHeight="1">
      <c r="A53" s="238"/>
      <c r="C53" s="213" t="s">
        <v>5037</v>
      </c>
      <c r="D53" s="469" t="str">
        <f>IF(CNGE_2025_M1_Secc12_Sub1!D49="","",CNGE_2025_M1_Secc12_Sub1!D49)</f>
        <v/>
      </c>
      <c r="E53" s="326"/>
      <c r="F53" s="327"/>
      <c r="G53" s="443"/>
      <c r="H53" s="351"/>
      <c r="I53" s="351"/>
      <c r="J53" s="352"/>
      <c r="K53" s="443"/>
      <c r="L53" s="352"/>
      <c r="M53" s="443"/>
      <c r="N53" s="352"/>
      <c r="O53" s="443"/>
      <c r="P53" s="352"/>
      <c r="Q53" s="443"/>
      <c r="R53" s="352"/>
      <c r="S53" s="443"/>
      <c r="T53" s="352"/>
      <c r="U53" s="443"/>
      <c r="V53" s="352"/>
      <c r="W53" s="443"/>
      <c r="X53" s="352"/>
      <c r="Y53" s="443"/>
      <c r="Z53" s="352"/>
      <c r="AA53" s="443"/>
      <c r="AB53" s="352"/>
      <c r="AC53" s="443"/>
      <c r="AD53" s="352"/>
      <c r="AG53">
        <f t="shared" si="0"/>
        <v>0</v>
      </c>
      <c r="AH53" s="2">
        <f t="shared" si="1"/>
        <v>0</v>
      </c>
      <c r="AI53" s="3" t="str">
        <f>IF(AH53=0,"",
IF(SUM($AH$34:AH53)=1,AJ53,
IF($AH$154&gt;SUM($AH$34:AH53),_xlfn.CONCAT(", ",AJ53),
IF($AH$154=SUM($AH$34:AH53),_xlfn.CONCAT(" y ",AJ53)))))</f>
        <v/>
      </c>
      <c r="AJ53" s="214">
        <v>20</v>
      </c>
      <c r="AK53">
        <f t="shared" si="2"/>
        <v>0</v>
      </c>
      <c r="AL53">
        <f t="shared" si="3"/>
        <v>0</v>
      </c>
      <c r="AM53">
        <f t="shared" si="4"/>
        <v>0</v>
      </c>
    </row>
    <row r="54" spans="1:39" ht="15" customHeight="1">
      <c r="A54" s="238"/>
      <c r="C54" s="213" t="s">
        <v>5038</v>
      </c>
      <c r="D54" s="469" t="str">
        <f>IF(CNGE_2025_M1_Secc12_Sub1!D50="","",CNGE_2025_M1_Secc12_Sub1!D50)</f>
        <v/>
      </c>
      <c r="E54" s="326"/>
      <c r="F54" s="327"/>
      <c r="G54" s="443"/>
      <c r="H54" s="351"/>
      <c r="I54" s="351"/>
      <c r="J54" s="352"/>
      <c r="K54" s="443"/>
      <c r="L54" s="352"/>
      <c r="M54" s="443"/>
      <c r="N54" s="352"/>
      <c r="O54" s="443"/>
      <c r="P54" s="352"/>
      <c r="Q54" s="443"/>
      <c r="R54" s="352"/>
      <c r="S54" s="443"/>
      <c r="T54" s="352"/>
      <c r="U54" s="443"/>
      <c r="V54" s="352"/>
      <c r="W54" s="443"/>
      <c r="X54" s="352"/>
      <c r="Y54" s="443"/>
      <c r="Z54" s="352"/>
      <c r="AA54" s="443"/>
      <c r="AB54" s="352"/>
      <c r="AC54" s="443"/>
      <c r="AD54" s="352"/>
      <c r="AG54">
        <f t="shared" si="0"/>
        <v>0</v>
      </c>
      <c r="AH54" s="2">
        <f t="shared" si="1"/>
        <v>0</v>
      </c>
      <c r="AI54" s="3" t="str">
        <f>IF(AH54=0,"",
IF(SUM($AH$34:AH54)=1,AJ54,
IF($AH$154&gt;SUM($AH$34:AH54),_xlfn.CONCAT(", ",AJ54),
IF($AH$154=SUM($AH$34:AH54),_xlfn.CONCAT(" y ",AJ54)))))</f>
        <v/>
      </c>
      <c r="AJ54" s="214">
        <v>21</v>
      </c>
      <c r="AK54">
        <f t="shared" si="2"/>
        <v>0</v>
      </c>
      <c r="AL54">
        <f t="shared" si="3"/>
        <v>0</v>
      </c>
      <c r="AM54">
        <f t="shared" si="4"/>
        <v>0</v>
      </c>
    </row>
    <row r="55" spans="1:39" ht="15" customHeight="1">
      <c r="A55" s="238"/>
      <c r="C55" s="213" t="s">
        <v>5039</v>
      </c>
      <c r="D55" s="469" t="str">
        <f>IF(CNGE_2025_M1_Secc12_Sub1!D51="","",CNGE_2025_M1_Secc12_Sub1!D51)</f>
        <v/>
      </c>
      <c r="E55" s="326"/>
      <c r="F55" s="327"/>
      <c r="G55" s="443"/>
      <c r="H55" s="351"/>
      <c r="I55" s="351"/>
      <c r="J55" s="352"/>
      <c r="K55" s="443"/>
      <c r="L55" s="352"/>
      <c r="M55" s="443"/>
      <c r="N55" s="352"/>
      <c r="O55" s="443"/>
      <c r="P55" s="352"/>
      <c r="Q55" s="443"/>
      <c r="R55" s="352"/>
      <c r="S55" s="443"/>
      <c r="T55" s="352"/>
      <c r="U55" s="443"/>
      <c r="V55" s="352"/>
      <c r="W55" s="443"/>
      <c r="X55" s="352"/>
      <c r="Y55" s="443"/>
      <c r="Z55" s="352"/>
      <c r="AA55" s="443"/>
      <c r="AB55" s="352"/>
      <c r="AC55" s="443"/>
      <c r="AD55" s="352"/>
      <c r="AG55">
        <f t="shared" si="0"/>
        <v>0</v>
      </c>
      <c r="AH55" s="2">
        <f t="shared" si="1"/>
        <v>0</v>
      </c>
      <c r="AI55" s="3" t="str">
        <f>IF(AH55=0,"",
IF(SUM($AH$34:AH55)=1,AJ55,
IF($AH$154&gt;SUM($AH$34:AH55),_xlfn.CONCAT(", ",AJ55),
IF($AH$154=SUM($AH$34:AH55),_xlfn.CONCAT(" y ",AJ55)))))</f>
        <v/>
      </c>
      <c r="AJ55" s="214">
        <v>22</v>
      </c>
      <c r="AK55">
        <f t="shared" si="2"/>
        <v>0</v>
      </c>
      <c r="AL55">
        <f t="shared" si="3"/>
        <v>0</v>
      </c>
      <c r="AM55">
        <f t="shared" si="4"/>
        <v>0</v>
      </c>
    </row>
    <row r="56" spans="1:39" ht="15" customHeight="1">
      <c r="A56" s="238"/>
      <c r="C56" s="213" t="s">
        <v>5040</v>
      </c>
      <c r="D56" s="469" t="str">
        <f>IF(CNGE_2025_M1_Secc12_Sub1!D52="","",CNGE_2025_M1_Secc12_Sub1!D52)</f>
        <v/>
      </c>
      <c r="E56" s="326"/>
      <c r="F56" s="327"/>
      <c r="G56" s="443"/>
      <c r="H56" s="351"/>
      <c r="I56" s="351"/>
      <c r="J56" s="352"/>
      <c r="K56" s="443"/>
      <c r="L56" s="352"/>
      <c r="M56" s="443"/>
      <c r="N56" s="352"/>
      <c r="O56" s="443"/>
      <c r="P56" s="352"/>
      <c r="Q56" s="443"/>
      <c r="R56" s="352"/>
      <c r="S56" s="443"/>
      <c r="T56" s="352"/>
      <c r="U56" s="443"/>
      <c r="V56" s="352"/>
      <c r="W56" s="443"/>
      <c r="X56" s="352"/>
      <c r="Y56" s="443"/>
      <c r="Z56" s="352"/>
      <c r="AA56" s="443"/>
      <c r="AB56" s="352"/>
      <c r="AC56" s="443"/>
      <c r="AD56" s="352"/>
      <c r="AG56">
        <f t="shared" si="0"/>
        <v>0</v>
      </c>
      <c r="AH56" s="2">
        <f t="shared" si="1"/>
        <v>0</v>
      </c>
      <c r="AI56" s="3" t="str">
        <f>IF(AH56=0,"",
IF(SUM($AH$34:AH56)=1,AJ56,
IF($AH$154&gt;SUM($AH$34:AH56),_xlfn.CONCAT(", ",AJ56),
IF($AH$154=SUM($AH$34:AH56),_xlfn.CONCAT(" y ",AJ56)))))</f>
        <v/>
      </c>
      <c r="AJ56" s="214">
        <v>23</v>
      </c>
      <c r="AK56">
        <f t="shared" si="2"/>
        <v>0</v>
      </c>
      <c r="AL56">
        <f t="shared" si="3"/>
        <v>0</v>
      </c>
      <c r="AM56">
        <f t="shared" si="4"/>
        <v>0</v>
      </c>
    </row>
    <row r="57" spans="1:39" ht="15" customHeight="1">
      <c r="A57" s="238"/>
      <c r="C57" s="213" t="s">
        <v>5041</v>
      </c>
      <c r="D57" s="469" t="str">
        <f>IF(CNGE_2025_M1_Secc12_Sub1!D53="","",CNGE_2025_M1_Secc12_Sub1!D53)</f>
        <v/>
      </c>
      <c r="E57" s="326"/>
      <c r="F57" s="327"/>
      <c r="G57" s="443"/>
      <c r="H57" s="351"/>
      <c r="I57" s="351"/>
      <c r="J57" s="352"/>
      <c r="K57" s="443"/>
      <c r="L57" s="352"/>
      <c r="M57" s="443"/>
      <c r="N57" s="352"/>
      <c r="O57" s="443"/>
      <c r="P57" s="352"/>
      <c r="Q57" s="443"/>
      <c r="R57" s="352"/>
      <c r="S57" s="443"/>
      <c r="T57" s="352"/>
      <c r="U57" s="443"/>
      <c r="V57" s="352"/>
      <c r="W57" s="443"/>
      <c r="X57" s="352"/>
      <c r="Y57" s="443"/>
      <c r="Z57" s="352"/>
      <c r="AA57" s="443"/>
      <c r="AB57" s="352"/>
      <c r="AC57" s="443"/>
      <c r="AD57" s="352"/>
      <c r="AG57">
        <f t="shared" si="0"/>
        <v>0</v>
      </c>
      <c r="AH57" s="2">
        <f t="shared" si="1"/>
        <v>0</v>
      </c>
      <c r="AI57" s="3" t="str">
        <f>IF(AH57=0,"",
IF(SUM($AH$34:AH57)=1,AJ57,
IF($AH$154&gt;SUM($AH$34:AH57),_xlfn.CONCAT(", ",AJ57),
IF($AH$154=SUM($AH$34:AH57),_xlfn.CONCAT(" y ",AJ57)))))</f>
        <v/>
      </c>
      <c r="AJ57" s="214">
        <v>24</v>
      </c>
      <c r="AK57">
        <f t="shared" si="2"/>
        <v>0</v>
      </c>
      <c r="AL57">
        <f t="shared" si="3"/>
        <v>0</v>
      </c>
      <c r="AM57">
        <f t="shared" si="4"/>
        <v>0</v>
      </c>
    </row>
    <row r="58" spans="1:39" ht="15" customHeight="1">
      <c r="A58" s="238"/>
      <c r="C58" s="213" t="s">
        <v>5042</v>
      </c>
      <c r="D58" s="469" t="str">
        <f>IF(CNGE_2025_M1_Secc12_Sub1!D54="","",CNGE_2025_M1_Secc12_Sub1!D54)</f>
        <v/>
      </c>
      <c r="E58" s="326"/>
      <c r="F58" s="327"/>
      <c r="G58" s="443"/>
      <c r="H58" s="351"/>
      <c r="I58" s="351"/>
      <c r="J58" s="352"/>
      <c r="K58" s="443"/>
      <c r="L58" s="352"/>
      <c r="M58" s="443"/>
      <c r="N58" s="352"/>
      <c r="O58" s="443"/>
      <c r="P58" s="352"/>
      <c r="Q58" s="443"/>
      <c r="R58" s="352"/>
      <c r="S58" s="443"/>
      <c r="T58" s="352"/>
      <c r="U58" s="443"/>
      <c r="V58" s="352"/>
      <c r="W58" s="443"/>
      <c r="X58" s="352"/>
      <c r="Y58" s="443"/>
      <c r="Z58" s="352"/>
      <c r="AA58" s="443"/>
      <c r="AB58" s="352"/>
      <c r="AC58" s="443"/>
      <c r="AD58" s="352"/>
      <c r="AG58">
        <f t="shared" si="0"/>
        <v>0</v>
      </c>
      <c r="AH58" s="2">
        <f t="shared" si="1"/>
        <v>0</v>
      </c>
      <c r="AI58" s="3" t="str">
        <f>IF(AH58=0,"",
IF(SUM($AH$34:AH58)=1,AJ58,
IF($AH$154&gt;SUM($AH$34:AH58),_xlfn.CONCAT(", ",AJ58),
IF($AH$154=SUM($AH$34:AH58),_xlfn.CONCAT(" y ",AJ58)))))</f>
        <v/>
      </c>
      <c r="AJ58" s="214">
        <v>25</v>
      </c>
      <c r="AK58">
        <f t="shared" si="2"/>
        <v>0</v>
      </c>
      <c r="AL58">
        <f t="shared" si="3"/>
        <v>0</v>
      </c>
      <c r="AM58">
        <f t="shared" si="4"/>
        <v>0</v>
      </c>
    </row>
    <row r="59" spans="1:39" ht="15" customHeight="1">
      <c r="A59" s="238"/>
      <c r="C59" s="213" t="s">
        <v>5043</v>
      </c>
      <c r="D59" s="469" t="str">
        <f>IF(CNGE_2025_M1_Secc12_Sub1!D55="","",CNGE_2025_M1_Secc12_Sub1!D55)</f>
        <v/>
      </c>
      <c r="E59" s="326"/>
      <c r="F59" s="327"/>
      <c r="G59" s="443"/>
      <c r="H59" s="351"/>
      <c r="I59" s="351"/>
      <c r="J59" s="352"/>
      <c r="K59" s="443"/>
      <c r="L59" s="352"/>
      <c r="M59" s="443"/>
      <c r="N59" s="352"/>
      <c r="O59" s="443"/>
      <c r="P59" s="352"/>
      <c r="Q59" s="443"/>
      <c r="R59" s="352"/>
      <c r="S59" s="443"/>
      <c r="T59" s="352"/>
      <c r="U59" s="443"/>
      <c r="V59" s="352"/>
      <c r="W59" s="443"/>
      <c r="X59" s="352"/>
      <c r="Y59" s="443"/>
      <c r="Z59" s="352"/>
      <c r="AA59" s="443"/>
      <c r="AB59" s="352"/>
      <c r="AC59" s="443"/>
      <c r="AD59" s="352"/>
      <c r="AG59">
        <f t="shared" si="0"/>
        <v>0</v>
      </c>
      <c r="AH59" s="2">
        <f t="shared" si="1"/>
        <v>0</v>
      </c>
      <c r="AI59" s="3" t="str">
        <f>IF(AH59=0,"",
IF(SUM($AH$34:AH59)=1,AJ59,
IF($AH$154&gt;SUM($AH$34:AH59),_xlfn.CONCAT(", ",AJ59),
IF($AH$154=SUM($AH$34:AH59),_xlfn.CONCAT(" y ",AJ59)))))</f>
        <v/>
      </c>
      <c r="AJ59" s="214">
        <v>26</v>
      </c>
      <c r="AK59">
        <f t="shared" si="2"/>
        <v>0</v>
      </c>
      <c r="AL59">
        <f t="shared" si="3"/>
        <v>0</v>
      </c>
      <c r="AM59">
        <f t="shared" si="4"/>
        <v>0</v>
      </c>
    </row>
    <row r="60" spans="1:39" ht="15" customHeight="1">
      <c r="A60" s="238"/>
      <c r="C60" s="213" t="s">
        <v>5044</v>
      </c>
      <c r="D60" s="469" t="str">
        <f>IF(CNGE_2025_M1_Secc12_Sub1!D56="","",CNGE_2025_M1_Secc12_Sub1!D56)</f>
        <v/>
      </c>
      <c r="E60" s="326"/>
      <c r="F60" s="327"/>
      <c r="G60" s="443"/>
      <c r="H60" s="351"/>
      <c r="I60" s="351"/>
      <c r="J60" s="352"/>
      <c r="K60" s="443"/>
      <c r="L60" s="352"/>
      <c r="M60" s="443"/>
      <c r="N60" s="352"/>
      <c r="O60" s="443"/>
      <c r="P60" s="352"/>
      <c r="Q60" s="443"/>
      <c r="R60" s="352"/>
      <c r="S60" s="443"/>
      <c r="T60" s="352"/>
      <c r="U60" s="443"/>
      <c r="V60" s="352"/>
      <c r="W60" s="443"/>
      <c r="X60" s="352"/>
      <c r="Y60" s="443"/>
      <c r="Z60" s="352"/>
      <c r="AA60" s="443"/>
      <c r="AB60" s="352"/>
      <c r="AC60" s="443"/>
      <c r="AD60" s="352"/>
      <c r="AG60">
        <f t="shared" si="0"/>
        <v>0</v>
      </c>
      <c r="AH60" s="2">
        <f t="shared" si="1"/>
        <v>0</v>
      </c>
      <c r="AI60" s="3" t="str">
        <f>IF(AH60=0,"",
IF(SUM($AH$34:AH60)=1,AJ60,
IF($AH$154&gt;SUM($AH$34:AH60),_xlfn.CONCAT(", ",AJ60),
IF($AH$154=SUM($AH$34:AH60),_xlfn.CONCAT(" y ",AJ60)))))</f>
        <v/>
      </c>
      <c r="AJ60" s="214">
        <v>27</v>
      </c>
      <c r="AK60">
        <f t="shared" si="2"/>
        <v>0</v>
      </c>
      <c r="AL60">
        <f t="shared" si="3"/>
        <v>0</v>
      </c>
      <c r="AM60">
        <f t="shared" si="4"/>
        <v>0</v>
      </c>
    </row>
    <row r="61" spans="1:39" ht="15" customHeight="1">
      <c r="A61" s="238"/>
      <c r="C61" s="213" t="s">
        <v>5045</v>
      </c>
      <c r="D61" s="469" t="str">
        <f>IF(CNGE_2025_M1_Secc12_Sub1!D57="","",CNGE_2025_M1_Secc12_Sub1!D57)</f>
        <v/>
      </c>
      <c r="E61" s="326"/>
      <c r="F61" s="327"/>
      <c r="G61" s="443"/>
      <c r="H61" s="351"/>
      <c r="I61" s="351"/>
      <c r="J61" s="352"/>
      <c r="K61" s="443"/>
      <c r="L61" s="352"/>
      <c r="M61" s="443"/>
      <c r="N61" s="352"/>
      <c r="O61" s="443"/>
      <c r="P61" s="352"/>
      <c r="Q61" s="443"/>
      <c r="R61" s="352"/>
      <c r="S61" s="443"/>
      <c r="T61" s="352"/>
      <c r="U61" s="443"/>
      <c r="V61" s="352"/>
      <c r="W61" s="443"/>
      <c r="X61" s="352"/>
      <c r="Y61" s="443"/>
      <c r="Z61" s="352"/>
      <c r="AA61" s="443"/>
      <c r="AB61" s="352"/>
      <c r="AC61" s="443"/>
      <c r="AD61" s="352"/>
      <c r="AG61">
        <f t="shared" si="0"/>
        <v>0</v>
      </c>
      <c r="AH61" s="2">
        <f t="shared" si="1"/>
        <v>0</v>
      </c>
      <c r="AI61" s="3" t="str">
        <f>IF(AH61=0,"",
IF(SUM($AH$34:AH61)=1,AJ61,
IF($AH$154&gt;SUM($AH$34:AH61),_xlfn.CONCAT(", ",AJ61),
IF($AH$154=SUM($AH$34:AH61),_xlfn.CONCAT(" y ",AJ61)))))</f>
        <v/>
      </c>
      <c r="AJ61" s="214">
        <v>28</v>
      </c>
      <c r="AK61">
        <f t="shared" si="2"/>
        <v>0</v>
      </c>
      <c r="AL61">
        <f t="shared" si="3"/>
        <v>0</v>
      </c>
      <c r="AM61">
        <f t="shared" si="4"/>
        <v>0</v>
      </c>
    </row>
    <row r="62" spans="1:39" ht="15" customHeight="1">
      <c r="A62" s="238"/>
      <c r="C62" s="213" t="s">
        <v>5046</v>
      </c>
      <c r="D62" s="469" t="str">
        <f>IF(CNGE_2025_M1_Secc12_Sub1!D58="","",CNGE_2025_M1_Secc12_Sub1!D58)</f>
        <v/>
      </c>
      <c r="E62" s="326"/>
      <c r="F62" s="327"/>
      <c r="G62" s="443"/>
      <c r="H62" s="351"/>
      <c r="I62" s="351"/>
      <c r="J62" s="352"/>
      <c r="K62" s="443"/>
      <c r="L62" s="352"/>
      <c r="M62" s="443"/>
      <c r="N62" s="352"/>
      <c r="O62" s="443"/>
      <c r="P62" s="352"/>
      <c r="Q62" s="443"/>
      <c r="R62" s="352"/>
      <c r="S62" s="443"/>
      <c r="T62" s="352"/>
      <c r="U62" s="443"/>
      <c r="V62" s="352"/>
      <c r="W62" s="443"/>
      <c r="X62" s="352"/>
      <c r="Y62" s="443"/>
      <c r="Z62" s="352"/>
      <c r="AA62" s="443"/>
      <c r="AB62" s="352"/>
      <c r="AC62" s="443"/>
      <c r="AD62" s="352"/>
      <c r="AG62">
        <f t="shared" si="0"/>
        <v>0</v>
      </c>
      <c r="AH62" s="2">
        <f t="shared" si="1"/>
        <v>0</v>
      </c>
      <c r="AI62" s="3" t="str">
        <f>IF(AH62=0,"",
IF(SUM($AH$34:AH62)=1,AJ62,
IF($AH$154&gt;SUM($AH$34:AH62),_xlfn.CONCAT(", ",AJ62),
IF($AH$154=SUM($AH$34:AH62),_xlfn.CONCAT(" y ",AJ62)))))</f>
        <v/>
      </c>
      <c r="AJ62" s="214">
        <v>29</v>
      </c>
      <c r="AK62">
        <f t="shared" si="2"/>
        <v>0</v>
      </c>
      <c r="AL62">
        <f t="shared" si="3"/>
        <v>0</v>
      </c>
      <c r="AM62">
        <f t="shared" si="4"/>
        <v>0</v>
      </c>
    </row>
    <row r="63" spans="1:39" ht="15" customHeight="1">
      <c r="A63" s="238"/>
      <c r="C63" s="213" t="s">
        <v>5047</v>
      </c>
      <c r="D63" s="469" t="str">
        <f>IF(CNGE_2025_M1_Secc12_Sub1!D59="","",CNGE_2025_M1_Secc12_Sub1!D59)</f>
        <v/>
      </c>
      <c r="E63" s="326"/>
      <c r="F63" s="327"/>
      <c r="G63" s="443"/>
      <c r="H63" s="351"/>
      <c r="I63" s="351"/>
      <c r="J63" s="352"/>
      <c r="K63" s="443"/>
      <c r="L63" s="352"/>
      <c r="M63" s="443"/>
      <c r="N63" s="352"/>
      <c r="O63" s="443"/>
      <c r="P63" s="352"/>
      <c r="Q63" s="443"/>
      <c r="R63" s="352"/>
      <c r="S63" s="443"/>
      <c r="T63" s="352"/>
      <c r="U63" s="443"/>
      <c r="V63" s="352"/>
      <c r="W63" s="443"/>
      <c r="X63" s="352"/>
      <c r="Y63" s="443"/>
      <c r="Z63" s="352"/>
      <c r="AA63" s="443"/>
      <c r="AB63" s="352"/>
      <c r="AC63" s="443"/>
      <c r="AD63" s="352"/>
      <c r="AG63">
        <f t="shared" si="0"/>
        <v>0</v>
      </c>
      <c r="AH63" s="2">
        <f t="shared" si="1"/>
        <v>0</v>
      </c>
      <c r="AI63" s="3" t="str">
        <f>IF(AH63=0,"",
IF(SUM($AH$34:AH63)=1,AJ63,
IF($AH$154&gt;SUM($AH$34:AH63),_xlfn.CONCAT(", ",AJ63),
IF($AH$154=SUM($AH$34:AH63),_xlfn.CONCAT(" y ",AJ63)))))</f>
        <v/>
      </c>
      <c r="AJ63" s="214">
        <v>30</v>
      </c>
      <c r="AK63">
        <f t="shared" si="2"/>
        <v>0</v>
      </c>
      <c r="AL63">
        <f t="shared" si="3"/>
        <v>0</v>
      </c>
      <c r="AM63">
        <f t="shared" si="4"/>
        <v>0</v>
      </c>
    </row>
    <row r="64" spans="1:39" ht="15" customHeight="1">
      <c r="A64" s="238"/>
      <c r="C64" s="213" t="s">
        <v>5048</v>
      </c>
      <c r="D64" s="469" t="str">
        <f>IF(CNGE_2025_M1_Secc12_Sub1!D60="","",CNGE_2025_M1_Secc12_Sub1!D60)</f>
        <v/>
      </c>
      <c r="E64" s="326"/>
      <c r="F64" s="327"/>
      <c r="G64" s="443"/>
      <c r="H64" s="351"/>
      <c r="I64" s="351"/>
      <c r="J64" s="352"/>
      <c r="K64" s="443"/>
      <c r="L64" s="352"/>
      <c r="M64" s="443"/>
      <c r="N64" s="352"/>
      <c r="O64" s="443"/>
      <c r="P64" s="352"/>
      <c r="Q64" s="443"/>
      <c r="R64" s="352"/>
      <c r="S64" s="443"/>
      <c r="T64" s="352"/>
      <c r="U64" s="443"/>
      <c r="V64" s="352"/>
      <c r="W64" s="443"/>
      <c r="X64" s="352"/>
      <c r="Y64" s="443"/>
      <c r="Z64" s="352"/>
      <c r="AA64" s="443"/>
      <c r="AB64" s="352"/>
      <c r="AC64" s="443"/>
      <c r="AD64" s="352"/>
      <c r="AG64">
        <f t="shared" si="0"/>
        <v>0</v>
      </c>
      <c r="AH64" s="2">
        <f t="shared" si="1"/>
        <v>0</v>
      </c>
      <c r="AI64" s="3" t="str">
        <f>IF(AH64=0,"",
IF(SUM($AH$34:AH64)=1,AJ64,
IF($AH$154&gt;SUM($AH$34:AH64),_xlfn.CONCAT(", ",AJ64),
IF($AH$154=SUM($AH$34:AH64),_xlfn.CONCAT(" y ",AJ64)))))</f>
        <v/>
      </c>
      <c r="AJ64" s="214">
        <v>31</v>
      </c>
      <c r="AK64">
        <f t="shared" si="2"/>
        <v>0</v>
      </c>
      <c r="AL64">
        <f t="shared" si="3"/>
        <v>0</v>
      </c>
      <c r="AM64">
        <f t="shared" si="4"/>
        <v>0</v>
      </c>
    </row>
    <row r="65" spans="1:39" ht="15" customHeight="1">
      <c r="A65" s="238"/>
      <c r="C65" s="213" t="s">
        <v>5049</v>
      </c>
      <c r="D65" s="469" t="str">
        <f>IF(CNGE_2025_M1_Secc12_Sub1!D61="","",CNGE_2025_M1_Secc12_Sub1!D61)</f>
        <v/>
      </c>
      <c r="E65" s="326"/>
      <c r="F65" s="327"/>
      <c r="G65" s="443"/>
      <c r="H65" s="351"/>
      <c r="I65" s="351"/>
      <c r="J65" s="352"/>
      <c r="K65" s="443"/>
      <c r="L65" s="352"/>
      <c r="M65" s="443"/>
      <c r="N65" s="352"/>
      <c r="O65" s="443"/>
      <c r="P65" s="352"/>
      <c r="Q65" s="443"/>
      <c r="R65" s="352"/>
      <c r="S65" s="443"/>
      <c r="T65" s="352"/>
      <c r="U65" s="443"/>
      <c r="V65" s="352"/>
      <c r="W65" s="443"/>
      <c r="X65" s="352"/>
      <c r="Y65" s="443"/>
      <c r="Z65" s="352"/>
      <c r="AA65" s="443"/>
      <c r="AB65" s="352"/>
      <c r="AC65" s="443"/>
      <c r="AD65" s="352"/>
      <c r="AG65">
        <f t="shared" si="0"/>
        <v>0</v>
      </c>
      <c r="AH65" s="2">
        <f t="shared" si="1"/>
        <v>0</v>
      </c>
      <c r="AI65" s="3" t="str">
        <f>IF(AH65=0,"",
IF(SUM($AH$34:AH65)=1,AJ65,
IF($AH$154&gt;SUM($AH$34:AH65),_xlfn.CONCAT(", ",AJ65),
IF($AH$154=SUM($AH$34:AH65),_xlfn.CONCAT(" y ",AJ65)))))</f>
        <v/>
      </c>
      <c r="AJ65" s="214">
        <v>32</v>
      </c>
      <c r="AK65">
        <f t="shared" si="2"/>
        <v>0</v>
      </c>
      <c r="AL65">
        <f t="shared" si="3"/>
        <v>0</v>
      </c>
      <c r="AM65">
        <f t="shared" si="4"/>
        <v>0</v>
      </c>
    </row>
    <row r="66" spans="1:39" ht="15" customHeight="1">
      <c r="A66" s="238"/>
      <c r="C66" s="213" t="s">
        <v>5050</v>
      </c>
      <c r="D66" s="469" t="str">
        <f>IF(CNGE_2025_M1_Secc12_Sub1!D62="","",CNGE_2025_M1_Secc12_Sub1!D62)</f>
        <v/>
      </c>
      <c r="E66" s="326"/>
      <c r="F66" s="327"/>
      <c r="G66" s="443"/>
      <c r="H66" s="351"/>
      <c r="I66" s="351"/>
      <c r="J66" s="352"/>
      <c r="K66" s="443"/>
      <c r="L66" s="352"/>
      <c r="M66" s="443"/>
      <c r="N66" s="352"/>
      <c r="O66" s="443"/>
      <c r="P66" s="352"/>
      <c r="Q66" s="443"/>
      <c r="R66" s="352"/>
      <c r="S66" s="443"/>
      <c r="T66" s="352"/>
      <c r="U66" s="443"/>
      <c r="V66" s="352"/>
      <c r="W66" s="443"/>
      <c r="X66" s="352"/>
      <c r="Y66" s="443"/>
      <c r="Z66" s="352"/>
      <c r="AA66" s="443"/>
      <c r="AB66" s="352"/>
      <c r="AC66" s="443"/>
      <c r="AD66" s="352"/>
      <c r="AG66">
        <f t="shared" si="0"/>
        <v>0</v>
      </c>
      <c r="AH66" s="2">
        <f t="shared" si="1"/>
        <v>0</v>
      </c>
      <c r="AI66" s="3" t="str">
        <f>IF(AH66=0,"",
IF(SUM($AH$34:AH66)=1,AJ66,
IF($AH$154&gt;SUM($AH$34:AH66),_xlfn.CONCAT(", ",AJ66),
IF($AH$154=SUM($AH$34:AH66),_xlfn.CONCAT(" y ",AJ66)))))</f>
        <v/>
      </c>
      <c r="AJ66" s="214">
        <v>33</v>
      </c>
      <c r="AK66">
        <f t="shared" si="2"/>
        <v>0</v>
      </c>
      <c r="AL66">
        <f t="shared" si="3"/>
        <v>0</v>
      </c>
      <c r="AM66">
        <f t="shared" si="4"/>
        <v>0</v>
      </c>
    </row>
    <row r="67" spans="1:39" ht="15" customHeight="1">
      <c r="A67" s="238"/>
      <c r="C67" s="213" t="s">
        <v>5051</v>
      </c>
      <c r="D67" s="469" t="str">
        <f>IF(CNGE_2025_M1_Secc12_Sub1!D63="","",CNGE_2025_M1_Secc12_Sub1!D63)</f>
        <v/>
      </c>
      <c r="E67" s="326"/>
      <c r="F67" s="327"/>
      <c r="G67" s="443"/>
      <c r="H67" s="351"/>
      <c r="I67" s="351"/>
      <c r="J67" s="352"/>
      <c r="K67" s="443"/>
      <c r="L67" s="352"/>
      <c r="M67" s="443"/>
      <c r="N67" s="352"/>
      <c r="O67" s="443"/>
      <c r="P67" s="352"/>
      <c r="Q67" s="443"/>
      <c r="R67" s="352"/>
      <c r="S67" s="443"/>
      <c r="T67" s="352"/>
      <c r="U67" s="443"/>
      <c r="V67" s="352"/>
      <c r="W67" s="443"/>
      <c r="X67" s="352"/>
      <c r="Y67" s="443"/>
      <c r="Z67" s="352"/>
      <c r="AA67" s="443"/>
      <c r="AB67" s="352"/>
      <c r="AC67" s="443"/>
      <c r="AD67" s="352"/>
      <c r="AG67">
        <f t="shared" si="0"/>
        <v>0</v>
      </c>
      <c r="AH67" s="2">
        <f t="shared" si="1"/>
        <v>0</v>
      </c>
      <c r="AI67" s="3" t="str">
        <f>IF(AH67=0,"",
IF(SUM($AH$34:AH67)=1,AJ67,
IF($AH$154&gt;SUM($AH$34:AH67),_xlfn.CONCAT(", ",AJ67),
IF($AH$154=SUM($AH$34:AH67),_xlfn.CONCAT(" y ",AJ67)))))</f>
        <v/>
      </c>
      <c r="AJ67" s="214">
        <v>34</v>
      </c>
      <c r="AK67">
        <f t="shared" si="2"/>
        <v>0</v>
      </c>
      <c r="AL67">
        <f t="shared" si="3"/>
        <v>0</v>
      </c>
      <c r="AM67">
        <f t="shared" si="4"/>
        <v>0</v>
      </c>
    </row>
    <row r="68" spans="1:39" ht="15" customHeight="1">
      <c r="A68" s="238"/>
      <c r="C68" s="213" t="s">
        <v>5052</v>
      </c>
      <c r="D68" s="469" t="str">
        <f>IF(CNGE_2025_M1_Secc12_Sub1!D64="","",CNGE_2025_M1_Secc12_Sub1!D64)</f>
        <v/>
      </c>
      <c r="E68" s="326"/>
      <c r="F68" s="327"/>
      <c r="G68" s="443"/>
      <c r="H68" s="351"/>
      <c r="I68" s="351"/>
      <c r="J68" s="352"/>
      <c r="K68" s="443"/>
      <c r="L68" s="352"/>
      <c r="M68" s="443"/>
      <c r="N68" s="352"/>
      <c r="O68" s="443"/>
      <c r="P68" s="352"/>
      <c r="Q68" s="443"/>
      <c r="R68" s="352"/>
      <c r="S68" s="443"/>
      <c r="T68" s="352"/>
      <c r="U68" s="443"/>
      <c r="V68" s="352"/>
      <c r="W68" s="443"/>
      <c r="X68" s="352"/>
      <c r="Y68" s="443"/>
      <c r="Z68" s="352"/>
      <c r="AA68" s="443"/>
      <c r="AB68" s="352"/>
      <c r="AC68" s="443"/>
      <c r="AD68" s="352"/>
      <c r="AG68">
        <f t="shared" si="0"/>
        <v>0</v>
      </c>
      <c r="AH68" s="2">
        <f t="shared" si="1"/>
        <v>0</v>
      </c>
      <c r="AI68" s="3" t="str">
        <f>IF(AH68=0,"",
IF(SUM($AH$34:AH68)=1,AJ68,
IF($AH$154&gt;SUM($AH$34:AH68),_xlfn.CONCAT(", ",AJ68),
IF($AH$154=SUM($AH$34:AH68),_xlfn.CONCAT(" y ",AJ68)))))</f>
        <v/>
      </c>
      <c r="AJ68" s="214">
        <v>35</v>
      </c>
      <c r="AK68">
        <f t="shared" si="2"/>
        <v>0</v>
      </c>
      <c r="AL68">
        <f t="shared" si="3"/>
        <v>0</v>
      </c>
      <c r="AM68">
        <f t="shared" si="4"/>
        <v>0</v>
      </c>
    </row>
    <row r="69" spans="1:39" ht="15" customHeight="1">
      <c r="A69" s="238"/>
      <c r="C69" s="213" t="s">
        <v>5082</v>
      </c>
      <c r="D69" s="469" t="str">
        <f>IF(CNGE_2025_M1_Secc12_Sub1!D65="","",CNGE_2025_M1_Secc12_Sub1!D65)</f>
        <v/>
      </c>
      <c r="E69" s="326"/>
      <c r="F69" s="327"/>
      <c r="G69" s="443"/>
      <c r="H69" s="351"/>
      <c r="I69" s="351"/>
      <c r="J69" s="352"/>
      <c r="K69" s="443"/>
      <c r="L69" s="352"/>
      <c r="M69" s="443"/>
      <c r="N69" s="352"/>
      <c r="O69" s="443"/>
      <c r="P69" s="352"/>
      <c r="Q69" s="443"/>
      <c r="R69" s="352"/>
      <c r="S69" s="443"/>
      <c r="T69" s="352"/>
      <c r="U69" s="443"/>
      <c r="V69" s="352"/>
      <c r="W69" s="443"/>
      <c r="X69" s="352"/>
      <c r="Y69" s="443"/>
      <c r="Z69" s="352"/>
      <c r="AA69" s="443"/>
      <c r="AB69" s="352"/>
      <c r="AC69" s="443"/>
      <c r="AD69" s="352"/>
      <c r="AG69">
        <f t="shared" si="0"/>
        <v>0</v>
      </c>
      <c r="AH69" s="2">
        <f t="shared" si="1"/>
        <v>0</v>
      </c>
      <c r="AI69" s="3" t="str">
        <f>IF(AH69=0,"",
IF(SUM($AH$34:AH69)=1,AJ69,
IF($AH$154&gt;SUM($AH$34:AH69),_xlfn.CONCAT(", ",AJ69),
IF($AH$154=SUM($AH$34:AH69),_xlfn.CONCAT(" y ",AJ69)))))</f>
        <v/>
      </c>
      <c r="AJ69" s="214">
        <v>36</v>
      </c>
      <c r="AK69">
        <f t="shared" si="2"/>
        <v>0</v>
      </c>
      <c r="AL69">
        <f t="shared" si="3"/>
        <v>0</v>
      </c>
      <c r="AM69">
        <f t="shared" si="4"/>
        <v>0</v>
      </c>
    </row>
    <row r="70" spans="1:39" ht="15" customHeight="1">
      <c r="A70" s="238"/>
      <c r="C70" s="213" t="s">
        <v>5083</v>
      </c>
      <c r="D70" s="469" t="str">
        <f>IF(CNGE_2025_M1_Secc12_Sub1!D66="","",CNGE_2025_M1_Secc12_Sub1!D66)</f>
        <v/>
      </c>
      <c r="E70" s="326"/>
      <c r="F70" s="327"/>
      <c r="G70" s="443"/>
      <c r="H70" s="351"/>
      <c r="I70" s="351"/>
      <c r="J70" s="352"/>
      <c r="K70" s="443"/>
      <c r="L70" s="352"/>
      <c r="M70" s="443"/>
      <c r="N70" s="352"/>
      <c r="O70" s="443"/>
      <c r="P70" s="352"/>
      <c r="Q70" s="443"/>
      <c r="R70" s="352"/>
      <c r="S70" s="443"/>
      <c r="T70" s="352"/>
      <c r="U70" s="443"/>
      <c r="V70" s="352"/>
      <c r="W70" s="443"/>
      <c r="X70" s="352"/>
      <c r="Y70" s="443"/>
      <c r="Z70" s="352"/>
      <c r="AA70" s="443"/>
      <c r="AB70" s="352"/>
      <c r="AC70" s="443"/>
      <c r="AD70" s="352"/>
      <c r="AG70">
        <f t="shared" si="0"/>
        <v>0</v>
      </c>
      <c r="AH70" s="2">
        <f t="shared" si="1"/>
        <v>0</v>
      </c>
      <c r="AI70" s="3" t="str">
        <f>IF(AH70=0,"",
IF(SUM($AH$34:AH70)=1,AJ70,
IF($AH$154&gt;SUM($AH$34:AH70),_xlfn.CONCAT(", ",AJ70),
IF($AH$154=SUM($AH$34:AH70),_xlfn.CONCAT(" y ",AJ70)))))</f>
        <v/>
      </c>
      <c r="AJ70" s="214">
        <v>37</v>
      </c>
      <c r="AK70">
        <f t="shared" si="2"/>
        <v>0</v>
      </c>
      <c r="AL70">
        <f t="shared" si="3"/>
        <v>0</v>
      </c>
      <c r="AM70">
        <f t="shared" si="4"/>
        <v>0</v>
      </c>
    </row>
    <row r="71" spans="1:39" ht="15" customHeight="1">
      <c r="A71" s="238"/>
      <c r="C71" s="213" t="s">
        <v>5084</v>
      </c>
      <c r="D71" s="469" t="str">
        <f>IF(CNGE_2025_M1_Secc12_Sub1!D67="","",CNGE_2025_M1_Secc12_Sub1!D67)</f>
        <v/>
      </c>
      <c r="E71" s="326"/>
      <c r="F71" s="327"/>
      <c r="G71" s="443"/>
      <c r="H71" s="351"/>
      <c r="I71" s="351"/>
      <c r="J71" s="352"/>
      <c r="K71" s="443"/>
      <c r="L71" s="352"/>
      <c r="M71" s="443"/>
      <c r="N71" s="352"/>
      <c r="O71" s="443"/>
      <c r="P71" s="352"/>
      <c r="Q71" s="443"/>
      <c r="R71" s="352"/>
      <c r="S71" s="443"/>
      <c r="T71" s="352"/>
      <c r="U71" s="443"/>
      <c r="V71" s="352"/>
      <c r="W71" s="443"/>
      <c r="X71" s="352"/>
      <c r="Y71" s="443"/>
      <c r="Z71" s="352"/>
      <c r="AA71" s="443"/>
      <c r="AB71" s="352"/>
      <c r="AC71" s="443"/>
      <c r="AD71" s="352"/>
      <c r="AG71">
        <f t="shared" si="0"/>
        <v>0</v>
      </c>
      <c r="AH71" s="2">
        <f t="shared" si="1"/>
        <v>0</v>
      </c>
      <c r="AI71" s="3" t="str">
        <f>IF(AH71=0,"",
IF(SUM($AH$34:AH71)=1,AJ71,
IF($AH$154&gt;SUM($AH$34:AH71),_xlfn.CONCAT(", ",AJ71),
IF($AH$154=SUM($AH$34:AH71),_xlfn.CONCAT(" y ",AJ71)))))</f>
        <v/>
      </c>
      <c r="AJ71" s="214">
        <v>38</v>
      </c>
      <c r="AK71">
        <f t="shared" si="2"/>
        <v>0</v>
      </c>
      <c r="AL71">
        <f t="shared" si="3"/>
        <v>0</v>
      </c>
      <c r="AM71">
        <f t="shared" si="4"/>
        <v>0</v>
      </c>
    </row>
    <row r="72" spans="1:39" ht="15" customHeight="1">
      <c r="A72" s="238"/>
      <c r="C72" s="213" t="s">
        <v>5085</v>
      </c>
      <c r="D72" s="469" t="str">
        <f>IF(CNGE_2025_M1_Secc12_Sub1!D68="","",CNGE_2025_M1_Secc12_Sub1!D68)</f>
        <v/>
      </c>
      <c r="E72" s="326"/>
      <c r="F72" s="327"/>
      <c r="G72" s="443"/>
      <c r="H72" s="351"/>
      <c r="I72" s="351"/>
      <c r="J72" s="352"/>
      <c r="K72" s="443"/>
      <c r="L72" s="352"/>
      <c r="M72" s="443"/>
      <c r="N72" s="352"/>
      <c r="O72" s="443"/>
      <c r="P72" s="352"/>
      <c r="Q72" s="443"/>
      <c r="R72" s="352"/>
      <c r="S72" s="443"/>
      <c r="T72" s="352"/>
      <c r="U72" s="443"/>
      <c r="V72" s="352"/>
      <c r="W72" s="443"/>
      <c r="X72" s="352"/>
      <c r="Y72" s="443"/>
      <c r="Z72" s="352"/>
      <c r="AA72" s="443"/>
      <c r="AB72" s="352"/>
      <c r="AC72" s="443"/>
      <c r="AD72" s="352"/>
      <c r="AG72">
        <f t="shared" si="0"/>
        <v>0</v>
      </c>
      <c r="AH72" s="2">
        <f t="shared" si="1"/>
        <v>0</v>
      </c>
      <c r="AI72" s="3" t="str">
        <f>IF(AH72=0,"",
IF(SUM($AH$34:AH72)=1,AJ72,
IF($AH$154&gt;SUM($AH$34:AH72),_xlfn.CONCAT(", ",AJ72),
IF($AH$154=SUM($AH$34:AH72),_xlfn.CONCAT(" y ",AJ72)))))</f>
        <v/>
      </c>
      <c r="AJ72" s="214">
        <v>39</v>
      </c>
      <c r="AK72">
        <f t="shared" si="2"/>
        <v>0</v>
      </c>
      <c r="AL72">
        <f t="shared" si="3"/>
        <v>0</v>
      </c>
      <c r="AM72">
        <f t="shared" si="4"/>
        <v>0</v>
      </c>
    </row>
    <row r="73" spans="1:39" ht="15" customHeight="1">
      <c r="A73" s="238"/>
      <c r="C73" s="213" t="s">
        <v>5086</v>
      </c>
      <c r="D73" s="469" t="str">
        <f>IF(CNGE_2025_M1_Secc12_Sub1!D69="","",CNGE_2025_M1_Secc12_Sub1!D69)</f>
        <v/>
      </c>
      <c r="E73" s="326"/>
      <c r="F73" s="327"/>
      <c r="G73" s="443"/>
      <c r="H73" s="351"/>
      <c r="I73" s="351"/>
      <c r="J73" s="352"/>
      <c r="K73" s="443"/>
      <c r="L73" s="352"/>
      <c r="M73" s="443"/>
      <c r="N73" s="352"/>
      <c r="O73" s="443"/>
      <c r="P73" s="352"/>
      <c r="Q73" s="443"/>
      <c r="R73" s="352"/>
      <c r="S73" s="443"/>
      <c r="T73" s="352"/>
      <c r="U73" s="443"/>
      <c r="V73" s="352"/>
      <c r="W73" s="443"/>
      <c r="X73" s="352"/>
      <c r="Y73" s="443"/>
      <c r="Z73" s="352"/>
      <c r="AA73" s="443"/>
      <c r="AB73" s="352"/>
      <c r="AC73" s="443"/>
      <c r="AD73" s="352"/>
      <c r="AG73">
        <f t="shared" si="0"/>
        <v>0</v>
      </c>
      <c r="AH73" s="2">
        <f t="shared" si="1"/>
        <v>0</v>
      </c>
      <c r="AI73" s="3" t="str">
        <f>IF(AH73=0,"",
IF(SUM($AH$34:AH73)=1,AJ73,
IF($AH$154&gt;SUM($AH$34:AH73),_xlfn.CONCAT(", ",AJ73),
IF($AH$154=SUM($AH$34:AH73),_xlfn.CONCAT(" y ",AJ73)))))</f>
        <v/>
      </c>
      <c r="AJ73" s="214">
        <v>40</v>
      </c>
      <c r="AK73">
        <f t="shared" si="2"/>
        <v>0</v>
      </c>
      <c r="AL73">
        <f t="shared" si="3"/>
        <v>0</v>
      </c>
      <c r="AM73">
        <f t="shared" si="4"/>
        <v>0</v>
      </c>
    </row>
    <row r="74" spans="1:39" ht="15" customHeight="1">
      <c r="A74" s="238"/>
      <c r="C74" s="213" t="s">
        <v>5087</v>
      </c>
      <c r="D74" s="469" t="str">
        <f>IF(CNGE_2025_M1_Secc12_Sub1!D70="","",CNGE_2025_M1_Secc12_Sub1!D70)</f>
        <v/>
      </c>
      <c r="E74" s="326"/>
      <c r="F74" s="327"/>
      <c r="G74" s="443"/>
      <c r="H74" s="351"/>
      <c r="I74" s="351"/>
      <c r="J74" s="352"/>
      <c r="K74" s="443"/>
      <c r="L74" s="352"/>
      <c r="M74" s="443"/>
      <c r="N74" s="352"/>
      <c r="O74" s="443"/>
      <c r="P74" s="352"/>
      <c r="Q74" s="443"/>
      <c r="R74" s="352"/>
      <c r="S74" s="443"/>
      <c r="T74" s="352"/>
      <c r="U74" s="443"/>
      <c r="V74" s="352"/>
      <c r="W74" s="443"/>
      <c r="X74" s="352"/>
      <c r="Y74" s="443"/>
      <c r="Z74" s="352"/>
      <c r="AA74" s="443"/>
      <c r="AB74" s="352"/>
      <c r="AC74" s="443"/>
      <c r="AD74" s="352"/>
      <c r="AG74">
        <f t="shared" si="0"/>
        <v>0</v>
      </c>
      <c r="AH74" s="2">
        <f t="shared" si="1"/>
        <v>0</v>
      </c>
      <c r="AI74" s="3" t="str">
        <f>IF(AH74=0,"",
IF(SUM($AH$34:AH74)=1,AJ74,
IF($AH$154&gt;SUM($AH$34:AH74),_xlfn.CONCAT(", ",AJ74),
IF($AH$154=SUM($AH$34:AH74),_xlfn.CONCAT(" y ",AJ74)))))</f>
        <v/>
      </c>
      <c r="AJ74" s="214">
        <v>41</v>
      </c>
      <c r="AK74">
        <f t="shared" si="2"/>
        <v>0</v>
      </c>
      <c r="AL74">
        <f t="shared" si="3"/>
        <v>0</v>
      </c>
      <c r="AM74">
        <f t="shared" si="4"/>
        <v>0</v>
      </c>
    </row>
    <row r="75" spans="1:39" ht="15" customHeight="1">
      <c r="A75" s="238"/>
      <c r="C75" s="213" t="s">
        <v>5088</v>
      </c>
      <c r="D75" s="469" t="str">
        <f>IF(CNGE_2025_M1_Secc12_Sub1!D71="","",CNGE_2025_M1_Secc12_Sub1!D71)</f>
        <v/>
      </c>
      <c r="E75" s="326"/>
      <c r="F75" s="327"/>
      <c r="G75" s="443"/>
      <c r="H75" s="351"/>
      <c r="I75" s="351"/>
      <c r="J75" s="352"/>
      <c r="K75" s="443"/>
      <c r="L75" s="352"/>
      <c r="M75" s="443"/>
      <c r="N75" s="352"/>
      <c r="O75" s="443"/>
      <c r="P75" s="352"/>
      <c r="Q75" s="443"/>
      <c r="R75" s="352"/>
      <c r="S75" s="443"/>
      <c r="T75" s="352"/>
      <c r="U75" s="443"/>
      <c r="V75" s="352"/>
      <c r="W75" s="443"/>
      <c r="X75" s="352"/>
      <c r="Y75" s="443"/>
      <c r="Z75" s="352"/>
      <c r="AA75" s="443"/>
      <c r="AB75" s="352"/>
      <c r="AC75" s="443"/>
      <c r="AD75" s="352"/>
      <c r="AG75">
        <f t="shared" si="0"/>
        <v>0</v>
      </c>
      <c r="AH75" s="2">
        <f t="shared" si="1"/>
        <v>0</v>
      </c>
      <c r="AI75" s="3" t="str">
        <f>IF(AH75=0,"",
IF(SUM($AH$34:AH75)=1,AJ75,
IF($AH$154&gt;SUM($AH$34:AH75),_xlfn.CONCAT(", ",AJ75),
IF($AH$154=SUM($AH$34:AH75),_xlfn.CONCAT(" y ",AJ75)))))</f>
        <v/>
      </c>
      <c r="AJ75" s="214">
        <v>42</v>
      </c>
      <c r="AK75">
        <f t="shared" si="2"/>
        <v>0</v>
      </c>
      <c r="AL75">
        <f t="shared" si="3"/>
        <v>0</v>
      </c>
      <c r="AM75">
        <f t="shared" si="4"/>
        <v>0</v>
      </c>
    </row>
    <row r="76" spans="1:39" ht="15" customHeight="1">
      <c r="A76" s="238"/>
      <c r="C76" s="213" t="s">
        <v>5089</v>
      </c>
      <c r="D76" s="469" t="str">
        <f>IF(CNGE_2025_M1_Secc12_Sub1!D72="","",CNGE_2025_M1_Secc12_Sub1!D72)</f>
        <v/>
      </c>
      <c r="E76" s="326"/>
      <c r="F76" s="327"/>
      <c r="G76" s="443"/>
      <c r="H76" s="351"/>
      <c r="I76" s="351"/>
      <c r="J76" s="352"/>
      <c r="K76" s="443"/>
      <c r="L76" s="352"/>
      <c r="M76" s="443"/>
      <c r="N76" s="352"/>
      <c r="O76" s="443"/>
      <c r="P76" s="352"/>
      <c r="Q76" s="443"/>
      <c r="R76" s="352"/>
      <c r="S76" s="443"/>
      <c r="T76" s="352"/>
      <c r="U76" s="443"/>
      <c r="V76" s="352"/>
      <c r="W76" s="443"/>
      <c r="X76" s="352"/>
      <c r="Y76" s="443"/>
      <c r="Z76" s="352"/>
      <c r="AA76" s="443"/>
      <c r="AB76" s="352"/>
      <c r="AC76" s="443"/>
      <c r="AD76" s="352"/>
      <c r="AG76">
        <f t="shared" si="0"/>
        <v>0</v>
      </c>
      <c r="AH76" s="2">
        <f t="shared" si="1"/>
        <v>0</v>
      </c>
      <c r="AI76" s="3" t="str">
        <f>IF(AH76=0,"",
IF(SUM($AH$34:AH76)=1,AJ76,
IF($AH$154&gt;SUM($AH$34:AH76),_xlfn.CONCAT(", ",AJ76),
IF($AH$154=SUM($AH$34:AH76),_xlfn.CONCAT(" y ",AJ76)))))</f>
        <v/>
      </c>
      <c r="AJ76" s="214">
        <v>43</v>
      </c>
      <c r="AK76">
        <f t="shared" si="2"/>
        <v>0</v>
      </c>
      <c r="AL76">
        <f t="shared" si="3"/>
        <v>0</v>
      </c>
      <c r="AM76">
        <f t="shared" si="4"/>
        <v>0</v>
      </c>
    </row>
    <row r="77" spans="1:39" ht="15" customHeight="1">
      <c r="A77" s="238"/>
      <c r="C77" s="213" t="s">
        <v>5090</v>
      </c>
      <c r="D77" s="469" t="str">
        <f>IF(CNGE_2025_M1_Secc12_Sub1!D73="","",CNGE_2025_M1_Secc12_Sub1!D73)</f>
        <v/>
      </c>
      <c r="E77" s="326"/>
      <c r="F77" s="327"/>
      <c r="G77" s="443"/>
      <c r="H77" s="351"/>
      <c r="I77" s="351"/>
      <c r="J77" s="352"/>
      <c r="K77" s="443"/>
      <c r="L77" s="352"/>
      <c r="M77" s="443"/>
      <c r="N77" s="352"/>
      <c r="O77" s="443"/>
      <c r="P77" s="352"/>
      <c r="Q77" s="443"/>
      <c r="R77" s="352"/>
      <c r="S77" s="443"/>
      <c r="T77" s="352"/>
      <c r="U77" s="443"/>
      <c r="V77" s="352"/>
      <c r="W77" s="443"/>
      <c r="X77" s="352"/>
      <c r="Y77" s="443"/>
      <c r="Z77" s="352"/>
      <c r="AA77" s="443"/>
      <c r="AB77" s="352"/>
      <c r="AC77" s="443"/>
      <c r="AD77" s="352"/>
      <c r="AG77">
        <f t="shared" si="0"/>
        <v>0</v>
      </c>
      <c r="AH77" s="2">
        <f t="shared" si="1"/>
        <v>0</v>
      </c>
      <c r="AI77" s="3" t="str">
        <f>IF(AH77=0,"",
IF(SUM($AH$34:AH77)=1,AJ77,
IF($AH$154&gt;SUM($AH$34:AH77),_xlfn.CONCAT(", ",AJ77),
IF($AH$154=SUM($AH$34:AH77),_xlfn.CONCAT(" y ",AJ77)))))</f>
        <v/>
      </c>
      <c r="AJ77" s="214">
        <v>44</v>
      </c>
      <c r="AK77">
        <f t="shared" si="2"/>
        <v>0</v>
      </c>
      <c r="AL77">
        <f t="shared" si="3"/>
        <v>0</v>
      </c>
      <c r="AM77">
        <f t="shared" si="4"/>
        <v>0</v>
      </c>
    </row>
    <row r="78" spans="1:39" ht="15" customHeight="1">
      <c r="A78" s="238"/>
      <c r="C78" s="213" t="s">
        <v>5091</v>
      </c>
      <c r="D78" s="469" t="str">
        <f>IF(CNGE_2025_M1_Secc12_Sub1!D74="","",CNGE_2025_M1_Secc12_Sub1!D74)</f>
        <v/>
      </c>
      <c r="E78" s="326"/>
      <c r="F78" s="327"/>
      <c r="G78" s="443"/>
      <c r="H78" s="351"/>
      <c r="I78" s="351"/>
      <c r="J78" s="352"/>
      <c r="K78" s="443"/>
      <c r="L78" s="352"/>
      <c r="M78" s="443"/>
      <c r="N78" s="352"/>
      <c r="O78" s="443"/>
      <c r="P78" s="352"/>
      <c r="Q78" s="443"/>
      <c r="R78" s="352"/>
      <c r="S78" s="443"/>
      <c r="T78" s="352"/>
      <c r="U78" s="443"/>
      <c r="V78" s="352"/>
      <c r="W78" s="443"/>
      <c r="X78" s="352"/>
      <c r="Y78" s="443"/>
      <c r="Z78" s="352"/>
      <c r="AA78" s="443"/>
      <c r="AB78" s="352"/>
      <c r="AC78" s="443"/>
      <c r="AD78" s="352"/>
      <c r="AG78">
        <f t="shared" si="0"/>
        <v>0</v>
      </c>
      <c r="AH78" s="2">
        <f t="shared" si="1"/>
        <v>0</v>
      </c>
      <c r="AI78" s="3" t="str">
        <f>IF(AH78=0,"",
IF(SUM($AH$34:AH78)=1,AJ78,
IF($AH$154&gt;SUM($AH$34:AH78),_xlfn.CONCAT(", ",AJ78),
IF($AH$154=SUM($AH$34:AH78),_xlfn.CONCAT(" y ",AJ78)))))</f>
        <v/>
      </c>
      <c r="AJ78" s="214">
        <v>45</v>
      </c>
      <c r="AK78">
        <f t="shared" si="2"/>
        <v>0</v>
      </c>
      <c r="AL78">
        <f t="shared" si="3"/>
        <v>0</v>
      </c>
      <c r="AM78">
        <f t="shared" si="4"/>
        <v>0</v>
      </c>
    </row>
    <row r="79" spans="1:39" ht="15" customHeight="1">
      <c r="A79" s="238"/>
      <c r="C79" s="213" t="s">
        <v>5092</v>
      </c>
      <c r="D79" s="469" t="str">
        <f>IF(CNGE_2025_M1_Secc12_Sub1!D75="","",CNGE_2025_M1_Secc12_Sub1!D75)</f>
        <v/>
      </c>
      <c r="E79" s="326"/>
      <c r="F79" s="327"/>
      <c r="G79" s="443"/>
      <c r="H79" s="351"/>
      <c r="I79" s="351"/>
      <c r="J79" s="352"/>
      <c r="K79" s="443"/>
      <c r="L79" s="352"/>
      <c r="M79" s="443"/>
      <c r="N79" s="352"/>
      <c r="O79" s="443"/>
      <c r="P79" s="352"/>
      <c r="Q79" s="443"/>
      <c r="R79" s="352"/>
      <c r="S79" s="443"/>
      <c r="T79" s="352"/>
      <c r="U79" s="443"/>
      <c r="V79" s="352"/>
      <c r="W79" s="443"/>
      <c r="X79" s="352"/>
      <c r="Y79" s="443"/>
      <c r="Z79" s="352"/>
      <c r="AA79" s="443"/>
      <c r="AB79" s="352"/>
      <c r="AC79" s="443"/>
      <c r="AD79" s="352"/>
      <c r="AG79">
        <f t="shared" si="0"/>
        <v>0</v>
      </c>
      <c r="AH79" s="2">
        <f t="shared" si="1"/>
        <v>0</v>
      </c>
      <c r="AI79" s="3" t="str">
        <f>IF(AH79=0,"",
IF(SUM($AH$34:AH79)=1,AJ79,
IF($AH$154&gt;SUM($AH$34:AH79),_xlfn.CONCAT(", ",AJ79),
IF($AH$154=SUM($AH$34:AH79),_xlfn.CONCAT(" y ",AJ79)))))</f>
        <v/>
      </c>
      <c r="AJ79" s="214">
        <v>46</v>
      </c>
      <c r="AK79">
        <f t="shared" si="2"/>
        <v>0</v>
      </c>
      <c r="AL79">
        <f t="shared" si="3"/>
        <v>0</v>
      </c>
      <c r="AM79">
        <f t="shared" si="4"/>
        <v>0</v>
      </c>
    </row>
    <row r="80" spans="1:39" ht="15" customHeight="1">
      <c r="A80" s="238"/>
      <c r="C80" s="213" t="s">
        <v>5093</v>
      </c>
      <c r="D80" s="469" t="str">
        <f>IF(CNGE_2025_M1_Secc12_Sub1!D76="","",CNGE_2025_M1_Secc12_Sub1!D76)</f>
        <v/>
      </c>
      <c r="E80" s="326"/>
      <c r="F80" s="327"/>
      <c r="G80" s="443"/>
      <c r="H80" s="351"/>
      <c r="I80" s="351"/>
      <c r="J80" s="352"/>
      <c r="K80" s="443"/>
      <c r="L80" s="352"/>
      <c r="M80" s="443"/>
      <c r="N80" s="352"/>
      <c r="O80" s="443"/>
      <c r="P80" s="352"/>
      <c r="Q80" s="443"/>
      <c r="R80" s="352"/>
      <c r="S80" s="443"/>
      <c r="T80" s="352"/>
      <c r="U80" s="443"/>
      <c r="V80" s="352"/>
      <c r="W80" s="443"/>
      <c r="X80" s="352"/>
      <c r="Y80" s="443"/>
      <c r="Z80" s="352"/>
      <c r="AA80" s="443"/>
      <c r="AB80" s="352"/>
      <c r="AC80" s="443"/>
      <c r="AD80" s="352"/>
      <c r="AG80">
        <f t="shared" si="0"/>
        <v>0</v>
      </c>
      <c r="AH80" s="2">
        <f t="shared" si="1"/>
        <v>0</v>
      </c>
      <c r="AI80" s="3" t="str">
        <f>IF(AH80=0,"",
IF(SUM($AH$34:AH80)=1,AJ80,
IF($AH$154&gt;SUM($AH$34:AH80),_xlfn.CONCAT(", ",AJ80),
IF($AH$154=SUM($AH$34:AH80),_xlfn.CONCAT(" y ",AJ80)))))</f>
        <v/>
      </c>
      <c r="AJ80" s="214">
        <v>47</v>
      </c>
      <c r="AK80">
        <f t="shared" si="2"/>
        <v>0</v>
      </c>
      <c r="AL80">
        <f t="shared" si="3"/>
        <v>0</v>
      </c>
      <c r="AM80">
        <f t="shared" si="4"/>
        <v>0</v>
      </c>
    </row>
    <row r="81" spans="1:39" ht="15" customHeight="1">
      <c r="A81" s="238"/>
      <c r="C81" s="213" t="s">
        <v>5094</v>
      </c>
      <c r="D81" s="469" t="str">
        <f>IF(CNGE_2025_M1_Secc12_Sub1!D77="","",CNGE_2025_M1_Secc12_Sub1!D77)</f>
        <v/>
      </c>
      <c r="E81" s="326"/>
      <c r="F81" s="327"/>
      <c r="G81" s="443"/>
      <c r="H81" s="351"/>
      <c r="I81" s="351"/>
      <c r="J81" s="352"/>
      <c r="K81" s="443"/>
      <c r="L81" s="352"/>
      <c r="M81" s="443"/>
      <c r="N81" s="352"/>
      <c r="O81" s="443"/>
      <c r="P81" s="352"/>
      <c r="Q81" s="443"/>
      <c r="R81" s="352"/>
      <c r="S81" s="443"/>
      <c r="T81" s="352"/>
      <c r="U81" s="443"/>
      <c r="V81" s="352"/>
      <c r="W81" s="443"/>
      <c r="X81" s="352"/>
      <c r="Y81" s="443"/>
      <c r="Z81" s="352"/>
      <c r="AA81" s="443"/>
      <c r="AB81" s="352"/>
      <c r="AC81" s="443"/>
      <c r="AD81" s="352"/>
      <c r="AG81">
        <f t="shared" si="0"/>
        <v>0</v>
      </c>
      <c r="AH81" s="2">
        <f t="shared" si="1"/>
        <v>0</v>
      </c>
      <c r="AI81" s="3" t="str">
        <f>IF(AH81=0,"",
IF(SUM($AH$34:AH81)=1,AJ81,
IF($AH$154&gt;SUM($AH$34:AH81),_xlfn.CONCAT(", ",AJ81),
IF($AH$154=SUM($AH$34:AH81),_xlfn.CONCAT(" y ",AJ81)))))</f>
        <v/>
      </c>
      <c r="AJ81" s="214">
        <v>48</v>
      </c>
      <c r="AK81">
        <f t="shared" si="2"/>
        <v>0</v>
      </c>
      <c r="AL81">
        <f t="shared" si="3"/>
        <v>0</v>
      </c>
      <c r="AM81">
        <f t="shared" si="4"/>
        <v>0</v>
      </c>
    </row>
    <row r="82" spans="1:39" ht="15" customHeight="1">
      <c r="A82" s="238"/>
      <c r="C82" s="213" t="s">
        <v>5095</v>
      </c>
      <c r="D82" s="469" t="str">
        <f>IF(CNGE_2025_M1_Secc12_Sub1!D78="","",CNGE_2025_M1_Secc12_Sub1!D78)</f>
        <v/>
      </c>
      <c r="E82" s="326"/>
      <c r="F82" s="327"/>
      <c r="G82" s="443"/>
      <c r="H82" s="351"/>
      <c r="I82" s="351"/>
      <c r="J82" s="352"/>
      <c r="K82" s="443"/>
      <c r="L82" s="352"/>
      <c r="M82" s="443"/>
      <c r="N82" s="352"/>
      <c r="O82" s="443"/>
      <c r="P82" s="352"/>
      <c r="Q82" s="443"/>
      <c r="R82" s="352"/>
      <c r="S82" s="443"/>
      <c r="T82" s="352"/>
      <c r="U82" s="443"/>
      <c r="V82" s="352"/>
      <c r="W82" s="443"/>
      <c r="X82" s="352"/>
      <c r="Y82" s="443"/>
      <c r="Z82" s="352"/>
      <c r="AA82" s="443"/>
      <c r="AB82" s="352"/>
      <c r="AC82" s="443"/>
      <c r="AD82" s="352"/>
      <c r="AG82">
        <f t="shared" si="0"/>
        <v>0</v>
      </c>
      <c r="AH82" s="2">
        <f t="shared" si="1"/>
        <v>0</v>
      </c>
      <c r="AI82" s="3" t="str">
        <f>IF(AH82=0,"",
IF(SUM($AH$34:AH82)=1,AJ82,
IF($AH$154&gt;SUM($AH$34:AH82),_xlfn.CONCAT(", ",AJ82),
IF($AH$154=SUM($AH$34:AH82),_xlfn.CONCAT(" y ",AJ82)))))</f>
        <v/>
      </c>
      <c r="AJ82" s="214">
        <v>49</v>
      </c>
      <c r="AK82">
        <f t="shared" si="2"/>
        <v>0</v>
      </c>
      <c r="AL82">
        <f t="shared" si="3"/>
        <v>0</v>
      </c>
      <c r="AM82">
        <f t="shared" si="4"/>
        <v>0</v>
      </c>
    </row>
    <row r="83" spans="1:39" ht="15" customHeight="1">
      <c r="A83" s="238"/>
      <c r="C83" s="213" t="s">
        <v>5096</v>
      </c>
      <c r="D83" s="469" t="str">
        <f>IF(CNGE_2025_M1_Secc12_Sub1!D79="","",CNGE_2025_M1_Secc12_Sub1!D79)</f>
        <v/>
      </c>
      <c r="E83" s="326"/>
      <c r="F83" s="327"/>
      <c r="G83" s="443"/>
      <c r="H83" s="351"/>
      <c r="I83" s="351"/>
      <c r="J83" s="352"/>
      <c r="K83" s="443"/>
      <c r="L83" s="352"/>
      <c r="M83" s="443"/>
      <c r="N83" s="352"/>
      <c r="O83" s="443"/>
      <c r="P83" s="352"/>
      <c r="Q83" s="443"/>
      <c r="R83" s="352"/>
      <c r="S83" s="443"/>
      <c r="T83" s="352"/>
      <c r="U83" s="443"/>
      <c r="V83" s="352"/>
      <c r="W83" s="443"/>
      <c r="X83" s="352"/>
      <c r="Y83" s="443"/>
      <c r="Z83" s="352"/>
      <c r="AA83" s="443"/>
      <c r="AB83" s="352"/>
      <c r="AC83" s="443"/>
      <c r="AD83" s="352"/>
      <c r="AG83">
        <f t="shared" si="0"/>
        <v>0</v>
      </c>
      <c r="AH83" s="2">
        <f t="shared" si="1"/>
        <v>0</v>
      </c>
      <c r="AI83" s="3" t="str">
        <f>IF(AH83=0,"",
IF(SUM($AH$34:AH83)=1,AJ83,
IF($AH$154&gt;SUM($AH$34:AH83),_xlfn.CONCAT(", ",AJ83),
IF($AH$154=SUM($AH$34:AH83),_xlfn.CONCAT(" y ",AJ83)))))</f>
        <v/>
      </c>
      <c r="AJ83" s="214">
        <v>50</v>
      </c>
      <c r="AK83">
        <f t="shared" si="2"/>
        <v>0</v>
      </c>
      <c r="AL83">
        <f t="shared" si="3"/>
        <v>0</v>
      </c>
      <c r="AM83">
        <f t="shared" si="4"/>
        <v>0</v>
      </c>
    </row>
    <row r="84" spans="1:39" ht="15" customHeight="1">
      <c r="A84" s="238"/>
      <c r="C84" s="213" t="s">
        <v>5097</v>
      </c>
      <c r="D84" s="469" t="str">
        <f>IF(CNGE_2025_M1_Secc12_Sub1!D80="","",CNGE_2025_M1_Secc12_Sub1!D80)</f>
        <v/>
      </c>
      <c r="E84" s="326"/>
      <c r="F84" s="327"/>
      <c r="G84" s="443"/>
      <c r="H84" s="351"/>
      <c r="I84" s="351"/>
      <c r="J84" s="352"/>
      <c r="K84" s="443"/>
      <c r="L84" s="352"/>
      <c r="M84" s="443"/>
      <c r="N84" s="352"/>
      <c r="O84" s="443"/>
      <c r="P84" s="352"/>
      <c r="Q84" s="443"/>
      <c r="R84" s="352"/>
      <c r="S84" s="443"/>
      <c r="T84" s="352"/>
      <c r="U84" s="443"/>
      <c r="V84" s="352"/>
      <c r="W84" s="443"/>
      <c r="X84" s="352"/>
      <c r="Y84" s="443"/>
      <c r="Z84" s="352"/>
      <c r="AA84" s="443"/>
      <c r="AB84" s="352"/>
      <c r="AC84" s="443"/>
      <c r="AD84" s="352"/>
      <c r="AG84">
        <f t="shared" si="0"/>
        <v>0</v>
      </c>
      <c r="AH84" s="2">
        <f t="shared" si="1"/>
        <v>0</v>
      </c>
      <c r="AI84" s="3" t="str">
        <f>IF(AH84=0,"",
IF(SUM($AH$34:AH84)=1,AJ84,
IF($AH$154&gt;SUM($AH$34:AH84),_xlfn.CONCAT(", ",AJ84),
IF($AH$154=SUM($AH$34:AH84),_xlfn.CONCAT(" y ",AJ84)))))</f>
        <v/>
      </c>
      <c r="AJ84" s="214">
        <v>51</v>
      </c>
      <c r="AK84">
        <f t="shared" si="2"/>
        <v>0</v>
      </c>
      <c r="AL84">
        <f t="shared" si="3"/>
        <v>0</v>
      </c>
      <c r="AM84">
        <f t="shared" si="4"/>
        <v>0</v>
      </c>
    </row>
    <row r="85" spans="1:39" ht="15" customHeight="1">
      <c r="A85" s="238"/>
      <c r="C85" s="213" t="s">
        <v>5098</v>
      </c>
      <c r="D85" s="469" t="str">
        <f>IF(CNGE_2025_M1_Secc12_Sub1!D81="","",CNGE_2025_M1_Secc12_Sub1!D81)</f>
        <v/>
      </c>
      <c r="E85" s="326"/>
      <c r="F85" s="327"/>
      <c r="G85" s="443"/>
      <c r="H85" s="351"/>
      <c r="I85" s="351"/>
      <c r="J85" s="352"/>
      <c r="K85" s="443"/>
      <c r="L85" s="352"/>
      <c r="M85" s="443"/>
      <c r="N85" s="352"/>
      <c r="O85" s="443"/>
      <c r="P85" s="352"/>
      <c r="Q85" s="443"/>
      <c r="R85" s="352"/>
      <c r="S85" s="443"/>
      <c r="T85" s="352"/>
      <c r="U85" s="443"/>
      <c r="V85" s="352"/>
      <c r="W85" s="443"/>
      <c r="X85" s="352"/>
      <c r="Y85" s="443"/>
      <c r="Z85" s="352"/>
      <c r="AA85" s="443"/>
      <c r="AB85" s="352"/>
      <c r="AC85" s="443"/>
      <c r="AD85" s="352"/>
      <c r="AG85">
        <f t="shared" si="0"/>
        <v>0</v>
      </c>
      <c r="AH85" s="2">
        <f t="shared" si="1"/>
        <v>0</v>
      </c>
      <c r="AI85" s="3" t="str">
        <f>IF(AH85=0,"",
IF(SUM($AH$34:AH85)=1,AJ85,
IF($AH$154&gt;SUM($AH$34:AH85),_xlfn.CONCAT(", ",AJ85),
IF($AH$154=SUM($AH$34:AH85),_xlfn.CONCAT(" y ",AJ85)))))</f>
        <v/>
      </c>
      <c r="AJ85" s="214">
        <v>52</v>
      </c>
      <c r="AK85">
        <f t="shared" si="2"/>
        <v>0</v>
      </c>
      <c r="AL85">
        <f t="shared" si="3"/>
        <v>0</v>
      </c>
      <c r="AM85">
        <f t="shared" si="4"/>
        <v>0</v>
      </c>
    </row>
    <row r="86" spans="1:39" ht="15" customHeight="1">
      <c r="A86" s="238"/>
      <c r="C86" s="213" t="s">
        <v>5099</v>
      </c>
      <c r="D86" s="469" t="str">
        <f>IF(CNGE_2025_M1_Secc12_Sub1!D82="","",CNGE_2025_M1_Secc12_Sub1!D82)</f>
        <v/>
      </c>
      <c r="E86" s="326"/>
      <c r="F86" s="327"/>
      <c r="G86" s="443"/>
      <c r="H86" s="351"/>
      <c r="I86" s="351"/>
      <c r="J86" s="352"/>
      <c r="K86" s="443"/>
      <c r="L86" s="352"/>
      <c r="M86" s="443"/>
      <c r="N86" s="352"/>
      <c r="O86" s="443"/>
      <c r="P86" s="352"/>
      <c r="Q86" s="443"/>
      <c r="R86" s="352"/>
      <c r="S86" s="443"/>
      <c r="T86" s="352"/>
      <c r="U86" s="443"/>
      <c r="V86" s="352"/>
      <c r="W86" s="443"/>
      <c r="X86" s="352"/>
      <c r="Y86" s="443"/>
      <c r="Z86" s="352"/>
      <c r="AA86" s="443"/>
      <c r="AB86" s="352"/>
      <c r="AC86" s="443"/>
      <c r="AD86" s="352"/>
      <c r="AG86">
        <f t="shared" si="0"/>
        <v>0</v>
      </c>
      <c r="AH86" s="2">
        <f t="shared" si="1"/>
        <v>0</v>
      </c>
      <c r="AI86" s="3" t="str">
        <f>IF(AH86=0,"",
IF(SUM($AH$34:AH86)=1,AJ86,
IF($AH$154&gt;SUM($AH$34:AH86),_xlfn.CONCAT(", ",AJ86),
IF($AH$154=SUM($AH$34:AH86),_xlfn.CONCAT(" y ",AJ86)))))</f>
        <v/>
      </c>
      <c r="AJ86" s="214">
        <v>53</v>
      </c>
      <c r="AK86">
        <f t="shared" si="2"/>
        <v>0</v>
      </c>
      <c r="AL86">
        <f t="shared" si="3"/>
        <v>0</v>
      </c>
      <c r="AM86">
        <f t="shared" si="4"/>
        <v>0</v>
      </c>
    </row>
    <row r="87" spans="1:39" ht="15" customHeight="1">
      <c r="A87" s="238"/>
      <c r="C87" s="229" t="s">
        <v>5100</v>
      </c>
      <c r="D87" s="469" t="str">
        <f>IF(CNGE_2025_M1_Secc12_Sub1!D83="","",CNGE_2025_M1_Secc12_Sub1!D83)</f>
        <v/>
      </c>
      <c r="E87" s="326"/>
      <c r="F87" s="327"/>
      <c r="G87" s="443"/>
      <c r="H87" s="351"/>
      <c r="I87" s="351"/>
      <c r="J87" s="352"/>
      <c r="K87" s="443"/>
      <c r="L87" s="352"/>
      <c r="M87" s="443"/>
      <c r="N87" s="352"/>
      <c r="O87" s="443"/>
      <c r="P87" s="352"/>
      <c r="Q87" s="443"/>
      <c r="R87" s="352"/>
      <c r="S87" s="443"/>
      <c r="T87" s="352"/>
      <c r="U87" s="443"/>
      <c r="V87" s="352"/>
      <c r="W87" s="443"/>
      <c r="X87" s="352"/>
      <c r="Y87" s="443"/>
      <c r="Z87" s="352"/>
      <c r="AA87" s="443"/>
      <c r="AB87" s="352"/>
      <c r="AC87" s="443"/>
      <c r="AD87" s="352"/>
      <c r="AG87">
        <f t="shared" si="0"/>
        <v>0</v>
      </c>
      <c r="AH87" s="2">
        <f t="shared" si="1"/>
        <v>0</v>
      </c>
      <c r="AI87" s="3" t="str">
        <f>IF(AH87=0,"",
IF(SUM($AH$34:AH87)=1,AJ87,
IF($AH$154&gt;SUM($AH$34:AH87),_xlfn.CONCAT(", ",AJ87),
IF($AH$154=SUM($AH$34:AH87),_xlfn.CONCAT(" y ",AJ87)))))</f>
        <v/>
      </c>
      <c r="AJ87" s="214">
        <v>54</v>
      </c>
      <c r="AK87">
        <f t="shared" si="2"/>
        <v>0</v>
      </c>
      <c r="AL87">
        <f t="shared" si="3"/>
        <v>0</v>
      </c>
      <c r="AM87">
        <f t="shared" si="4"/>
        <v>0</v>
      </c>
    </row>
    <row r="88" spans="1:39" ht="15" customHeight="1">
      <c r="A88" s="238"/>
      <c r="C88" s="229" t="s">
        <v>5101</v>
      </c>
      <c r="D88" s="469" t="str">
        <f>IF(CNGE_2025_M1_Secc12_Sub1!D84="","",CNGE_2025_M1_Secc12_Sub1!D84)</f>
        <v/>
      </c>
      <c r="E88" s="326"/>
      <c r="F88" s="327"/>
      <c r="G88" s="443"/>
      <c r="H88" s="351"/>
      <c r="I88" s="351"/>
      <c r="J88" s="352"/>
      <c r="K88" s="443"/>
      <c r="L88" s="352"/>
      <c r="M88" s="443"/>
      <c r="N88" s="352"/>
      <c r="O88" s="443"/>
      <c r="P88" s="352"/>
      <c r="Q88" s="443"/>
      <c r="R88" s="352"/>
      <c r="S88" s="443"/>
      <c r="T88" s="352"/>
      <c r="U88" s="443"/>
      <c r="V88" s="352"/>
      <c r="W88" s="443"/>
      <c r="X88" s="352"/>
      <c r="Y88" s="443"/>
      <c r="Z88" s="352"/>
      <c r="AA88" s="443"/>
      <c r="AB88" s="352"/>
      <c r="AC88" s="443"/>
      <c r="AD88" s="352"/>
      <c r="AG88">
        <f t="shared" si="0"/>
        <v>0</v>
      </c>
      <c r="AH88" s="2">
        <f t="shared" si="1"/>
        <v>0</v>
      </c>
      <c r="AI88" s="3" t="str">
        <f>IF(AH88=0,"",
IF(SUM($AH$34:AH88)=1,AJ88,
IF($AH$154&gt;SUM($AH$34:AH88),_xlfn.CONCAT(", ",AJ88),
IF($AH$154=SUM($AH$34:AH88),_xlfn.CONCAT(" y ",AJ88)))))</f>
        <v/>
      </c>
      <c r="AJ88" s="214">
        <v>55</v>
      </c>
      <c r="AK88">
        <f t="shared" si="2"/>
        <v>0</v>
      </c>
      <c r="AL88">
        <f t="shared" si="3"/>
        <v>0</v>
      </c>
      <c r="AM88">
        <f t="shared" si="4"/>
        <v>0</v>
      </c>
    </row>
    <row r="89" spans="1:39" ht="15" customHeight="1">
      <c r="A89" s="238"/>
      <c r="C89" s="229" t="s">
        <v>5102</v>
      </c>
      <c r="D89" s="469" t="str">
        <f>IF(CNGE_2025_M1_Secc12_Sub1!D85="","",CNGE_2025_M1_Secc12_Sub1!D85)</f>
        <v/>
      </c>
      <c r="E89" s="326"/>
      <c r="F89" s="327"/>
      <c r="G89" s="443"/>
      <c r="H89" s="351"/>
      <c r="I89" s="351"/>
      <c r="J89" s="352"/>
      <c r="K89" s="443"/>
      <c r="L89" s="352"/>
      <c r="M89" s="443"/>
      <c r="N89" s="352"/>
      <c r="O89" s="443"/>
      <c r="P89" s="352"/>
      <c r="Q89" s="443"/>
      <c r="R89" s="352"/>
      <c r="S89" s="443"/>
      <c r="T89" s="352"/>
      <c r="U89" s="443"/>
      <c r="V89" s="352"/>
      <c r="W89" s="443"/>
      <c r="X89" s="352"/>
      <c r="Y89" s="443"/>
      <c r="Z89" s="352"/>
      <c r="AA89" s="443"/>
      <c r="AB89" s="352"/>
      <c r="AC89" s="443"/>
      <c r="AD89" s="352"/>
      <c r="AG89">
        <f t="shared" si="0"/>
        <v>0</v>
      </c>
      <c r="AH89" s="2">
        <f t="shared" si="1"/>
        <v>0</v>
      </c>
      <c r="AI89" s="3" t="str">
        <f>IF(AH89=0,"",
IF(SUM($AH$34:AH89)=1,AJ89,
IF($AH$154&gt;SUM($AH$34:AH89),_xlfn.CONCAT(", ",AJ89),
IF($AH$154=SUM($AH$34:AH89),_xlfn.CONCAT(" y ",AJ89)))))</f>
        <v/>
      </c>
      <c r="AJ89" s="214">
        <v>56</v>
      </c>
      <c r="AK89">
        <f t="shared" si="2"/>
        <v>0</v>
      </c>
      <c r="AL89">
        <f t="shared" si="3"/>
        <v>0</v>
      </c>
      <c r="AM89">
        <f t="shared" si="4"/>
        <v>0</v>
      </c>
    </row>
    <row r="90" spans="1:39" ht="15" customHeight="1">
      <c r="A90" s="238"/>
      <c r="C90" s="229" t="s">
        <v>5103</v>
      </c>
      <c r="D90" s="469" t="str">
        <f>IF(CNGE_2025_M1_Secc12_Sub1!D86="","",CNGE_2025_M1_Secc12_Sub1!D86)</f>
        <v/>
      </c>
      <c r="E90" s="326"/>
      <c r="F90" s="327"/>
      <c r="G90" s="443"/>
      <c r="H90" s="351"/>
      <c r="I90" s="351"/>
      <c r="J90" s="352"/>
      <c r="K90" s="443"/>
      <c r="L90" s="352"/>
      <c r="M90" s="443"/>
      <c r="N90" s="352"/>
      <c r="O90" s="443"/>
      <c r="P90" s="352"/>
      <c r="Q90" s="443"/>
      <c r="R90" s="352"/>
      <c r="S90" s="443"/>
      <c r="T90" s="352"/>
      <c r="U90" s="443"/>
      <c r="V90" s="352"/>
      <c r="W90" s="443"/>
      <c r="X90" s="352"/>
      <c r="Y90" s="443"/>
      <c r="Z90" s="352"/>
      <c r="AA90" s="443"/>
      <c r="AB90" s="352"/>
      <c r="AC90" s="443"/>
      <c r="AD90" s="352"/>
      <c r="AG90">
        <f t="shared" si="0"/>
        <v>0</v>
      </c>
      <c r="AH90" s="2">
        <f t="shared" si="1"/>
        <v>0</v>
      </c>
      <c r="AI90" s="3" t="str">
        <f>IF(AH90=0,"",
IF(SUM($AH$34:AH90)=1,AJ90,
IF($AH$154&gt;SUM($AH$34:AH90),_xlfn.CONCAT(", ",AJ90),
IF($AH$154=SUM($AH$34:AH90),_xlfn.CONCAT(" y ",AJ90)))))</f>
        <v/>
      </c>
      <c r="AJ90" s="214">
        <v>57</v>
      </c>
      <c r="AK90">
        <f t="shared" si="2"/>
        <v>0</v>
      </c>
      <c r="AL90">
        <f t="shared" si="3"/>
        <v>0</v>
      </c>
      <c r="AM90">
        <f t="shared" si="4"/>
        <v>0</v>
      </c>
    </row>
    <row r="91" spans="1:39" ht="15" customHeight="1">
      <c r="A91" s="238"/>
      <c r="C91" s="229" t="s">
        <v>5104</v>
      </c>
      <c r="D91" s="469" t="str">
        <f>IF(CNGE_2025_M1_Secc12_Sub1!D87="","",CNGE_2025_M1_Secc12_Sub1!D87)</f>
        <v/>
      </c>
      <c r="E91" s="326"/>
      <c r="F91" s="327"/>
      <c r="G91" s="443"/>
      <c r="H91" s="351"/>
      <c r="I91" s="351"/>
      <c r="J91" s="352"/>
      <c r="K91" s="443"/>
      <c r="L91" s="352"/>
      <c r="M91" s="443"/>
      <c r="N91" s="352"/>
      <c r="O91" s="443"/>
      <c r="P91" s="352"/>
      <c r="Q91" s="443"/>
      <c r="R91" s="352"/>
      <c r="S91" s="443"/>
      <c r="T91" s="352"/>
      <c r="U91" s="443"/>
      <c r="V91" s="352"/>
      <c r="W91" s="443"/>
      <c r="X91" s="352"/>
      <c r="Y91" s="443"/>
      <c r="Z91" s="352"/>
      <c r="AA91" s="443"/>
      <c r="AB91" s="352"/>
      <c r="AC91" s="443"/>
      <c r="AD91" s="352"/>
      <c r="AG91">
        <f t="shared" si="0"/>
        <v>0</v>
      </c>
      <c r="AH91" s="2">
        <f t="shared" si="1"/>
        <v>0</v>
      </c>
      <c r="AI91" s="3" t="str">
        <f>IF(AH91=0,"",
IF(SUM($AH$34:AH91)=1,AJ91,
IF($AH$154&gt;SUM($AH$34:AH91),_xlfn.CONCAT(", ",AJ91),
IF($AH$154=SUM($AH$34:AH91),_xlfn.CONCAT(" y ",AJ91)))))</f>
        <v/>
      </c>
      <c r="AJ91" s="214">
        <v>58</v>
      </c>
      <c r="AK91">
        <f t="shared" si="2"/>
        <v>0</v>
      </c>
      <c r="AL91">
        <f t="shared" si="3"/>
        <v>0</v>
      </c>
      <c r="AM91">
        <f t="shared" si="4"/>
        <v>0</v>
      </c>
    </row>
    <row r="92" spans="1:39" ht="15" customHeight="1">
      <c r="A92" s="238"/>
      <c r="C92" s="229" t="s">
        <v>5105</v>
      </c>
      <c r="D92" s="469" t="str">
        <f>IF(CNGE_2025_M1_Secc12_Sub1!D88="","",CNGE_2025_M1_Secc12_Sub1!D88)</f>
        <v/>
      </c>
      <c r="E92" s="326"/>
      <c r="F92" s="327"/>
      <c r="G92" s="443"/>
      <c r="H92" s="351"/>
      <c r="I92" s="351"/>
      <c r="J92" s="352"/>
      <c r="K92" s="443"/>
      <c r="L92" s="352"/>
      <c r="M92" s="443"/>
      <c r="N92" s="352"/>
      <c r="O92" s="443"/>
      <c r="P92" s="352"/>
      <c r="Q92" s="443"/>
      <c r="R92" s="352"/>
      <c r="S92" s="443"/>
      <c r="T92" s="352"/>
      <c r="U92" s="443"/>
      <c r="V92" s="352"/>
      <c r="W92" s="443"/>
      <c r="X92" s="352"/>
      <c r="Y92" s="443"/>
      <c r="Z92" s="352"/>
      <c r="AA92" s="443"/>
      <c r="AB92" s="352"/>
      <c r="AC92" s="443"/>
      <c r="AD92" s="352"/>
      <c r="AG92">
        <f t="shared" si="0"/>
        <v>0</v>
      </c>
      <c r="AH92" s="2">
        <f t="shared" si="1"/>
        <v>0</v>
      </c>
      <c r="AI92" s="3" t="str">
        <f>IF(AH92=0,"",
IF(SUM($AH$34:AH92)=1,AJ92,
IF($AH$154&gt;SUM($AH$34:AH92),_xlfn.CONCAT(", ",AJ92),
IF($AH$154=SUM($AH$34:AH92),_xlfn.CONCAT(" y ",AJ92)))))</f>
        <v/>
      </c>
      <c r="AJ92" s="214">
        <v>59</v>
      </c>
      <c r="AK92">
        <f t="shared" si="2"/>
        <v>0</v>
      </c>
      <c r="AL92">
        <f t="shared" si="3"/>
        <v>0</v>
      </c>
      <c r="AM92">
        <f t="shared" si="4"/>
        <v>0</v>
      </c>
    </row>
    <row r="93" spans="1:39" ht="15" customHeight="1">
      <c r="A93" s="238"/>
      <c r="C93" s="229" t="s">
        <v>5106</v>
      </c>
      <c r="D93" s="469" t="str">
        <f>IF(CNGE_2025_M1_Secc12_Sub1!D89="","",CNGE_2025_M1_Secc12_Sub1!D89)</f>
        <v/>
      </c>
      <c r="E93" s="326"/>
      <c r="F93" s="327"/>
      <c r="G93" s="443"/>
      <c r="H93" s="351"/>
      <c r="I93" s="351"/>
      <c r="J93" s="352"/>
      <c r="K93" s="443"/>
      <c r="L93" s="352"/>
      <c r="M93" s="443"/>
      <c r="N93" s="352"/>
      <c r="O93" s="443"/>
      <c r="P93" s="352"/>
      <c r="Q93" s="443"/>
      <c r="R93" s="352"/>
      <c r="S93" s="443"/>
      <c r="T93" s="352"/>
      <c r="U93" s="443"/>
      <c r="V93" s="352"/>
      <c r="W93" s="443"/>
      <c r="X93" s="352"/>
      <c r="Y93" s="443"/>
      <c r="Z93" s="352"/>
      <c r="AA93" s="443"/>
      <c r="AB93" s="352"/>
      <c r="AC93" s="443"/>
      <c r="AD93" s="352"/>
      <c r="AG93">
        <f t="shared" si="0"/>
        <v>0</v>
      </c>
      <c r="AH93" s="2">
        <f t="shared" si="1"/>
        <v>0</v>
      </c>
      <c r="AI93" s="3" t="str">
        <f>IF(AH93=0,"",
IF(SUM($AH$34:AH93)=1,AJ93,
IF($AH$154&gt;SUM($AH$34:AH93),_xlfn.CONCAT(", ",AJ93),
IF($AH$154=SUM($AH$34:AH93),_xlfn.CONCAT(" y ",AJ93)))))</f>
        <v/>
      </c>
      <c r="AJ93" s="214">
        <v>60</v>
      </c>
      <c r="AK93">
        <f t="shared" si="2"/>
        <v>0</v>
      </c>
      <c r="AL93">
        <f t="shared" si="3"/>
        <v>0</v>
      </c>
      <c r="AM93">
        <f t="shared" si="4"/>
        <v>0</v>
      </c>
    </row>
    <row r="94" spans="1:39" ht="15" customHeight="1">
      <c r="A94" s="238"/>
      <c r="C94" s="229" t="s">
        <v>5107</v>
      </c>
      <c r="D94" s="469" t="str">
        <f>IF(CNGE_2025_M1_Secc12_Sub1!D90="","",CNGE_2025_M1_Secc12_Sub1!D90)</f>
        <v/>
      </c>
      <c r="E94" s="326"/>
      <c r="F94" s="327"/>
      <c r="G94" s="443"/>
      <c r="H94" s="351"/>
      <c r="I94" s="351"/>
      <c r="J94" s="352"/>
      <c r="K94" s="443"/>
      <c r="L94" s="352"/>
      <c r="M94" s="443"/>
      <c r="N94" s="352"/>
      <c r="O94" s="443"/>
      <c r="P94" s="352"/>
      <c r="Q94" s="443"/>
      <c r="R94" s="352"/>
      <c r="S94" s="443"/>
      <c r="T94" s="352"/>
      <c r="U94" s="443"/>
      <c r="V94" s="352"/>
      <c r="W94" s="443"/>
      <c r="X94" s="352"/>
      <c r="Y94" s="443"/>
      <c r="Z94" s="352"/>
      <c r="AA94" s="443"/>
      <c r="AB94" s="352"/>
      <c r="AC94" s="443"/>
      <c r="AD94" s="352"/>
      <c r="AG94">
        <f t="shared" si="0"/>
        <v>0</v>
      </c>
      <c r="AH94" s="2">
        <f t="shared" si="1"/>
        <v>0</v>
      </c>
      <c r="AI94" s="3" t="str">
        <f>IF(AH94=0,"",
IF(SUM($AH$34:AH94)=1,AJ94,
IF($AH$154&gt;SUM($AH$34:AH94),_xlfn.CONCAT(", ",AJ94),
IF($AH$154=SUM($AH$34:AH94),_xlfn.CONCAT(" y ",AJ94)))))</f>
        <v/>
      </c>
      <c r="AJ94" s="214">
        <v>61</v>
      </c>
      <c r="AK94">
        <f t="shared" si="2"/>
        <v>0</v>
      </c>
      <c r="AL94">
        <f t="shared" si="3"/>
        <v>0</v>
      </c>
      <c r="AM94">
        <f t="shared" si="4"/>
        <v>0</v>
      </c>
    </row>
    <row r="95" spans="1:39" ht="15" customHeight="1">
      <c r="A95" s="238"/>
      <c r="C95" s="229" t="s">
        <v>5108</v>
      </c>
      <c r="D95" s="469" t="str">
        <f>IF(CNGE_2025_M1_Secc12_Sub1!D91="","",CNGE_2025_M1_Secc12_Sub1!D91)</f>
        <v/>
      </c>
      <c r="E95" s="326"/>
      <c r="F95" s="327"/>
      <c r="G95" s="443"/>
      <c r="H95" s="351"/>
      <c r="I95" s="351"/>
      <c r="J95" s="352"/>
      <c r="K95" s="443"/>
      <c r="L95" s="352"/>
      <c r="M95" s="443"/>
      <c r="N95" s="352"/>
      <c r="O95" s="443"/>
      <c r="P95" s="352"/>
      <c r="Q95" s="443"/>
      <c r="R95" s="352"/>
      <c r="S95" s="443"/>
      <c r="T95" s="352"/>
      <c r="U95" s="443"/>
      <c r="V95" s="352"/>
      <c r="W95" s="443"/>
      <c r="X95" s="352"/>
      <c r="Y95" s="443"/>
      <c r="Z95" s="352"/>
      <c r="AA95" s="443"/>
      <c r="AB95" s="352"/>
      <c r="AC95" s="443"/>
      <c r="AD95" s="352"/>
      <c r="AG95">
        <f t="shared" si="0"/>
        <v>0</v>
      </c>
      <c r="AH95" s="2">
        <f t="shared" si="1"/>
        <v>0</v>
      </c>
      <c r="AI95" s="3" t="str">
        <f>IF(AH95=0,"",
IF(SUM($AH$34:AH95)=1,AJ95,
IF($AH$154&gt;SUM($AH$34:AH95),_xlfn.CONCAT(", ",AJ95),
IF($AH$154=SUM($AH$34:AH95),_xlfn.CONCAT(" y ",AJ95)))))</f>
        <v/>
      </c>
      <c r="AJ95" s="214">
        <v>62</v>
      </c>
      <c r="AK95">
        <f t="shared" si="2"/>
        <v>0</v>
      </c>
      <c r="AL95">
        <f t="shared" si="3"/>
        <v>0</v>
      </c>
      <c r="AM95">
        <f t="shared" si="4"/>
        <v>0</v>
      </c>
    </row>
    <row r="96" spans="1:39" ht="15" customHeight="1">
      <c r="A96" s="238"/>
      <c r="C96" s="229" t="s">
        <v>5109</v>
      </c>
      <c r="D96" s="469" t="str">
        <f>IF(CNGE_2025_M1_Secc12_Sub1!D92="","",CNGE_2025_M1_Secc12_Sub1!D92)</f>
        <v/>
      </c>
      <c r="E96" s="326"/>
      <c r="F96" s="327"/>
      <c r="G96" s="443"/>
      <c r="H96" s="351"/>
      <c r="I96" s="351"/>
      <c r="J96" s="352"/>
      <c r="K96" s="443"/>
      <c r="L96" s="352"/>
      <c r="M96" s="443"/>
      <c r="N96" s="352"/>
      <c r="O96" s="443"/>
      <c r="P96" s="352"/>
      <c r="Q96" s="443"/>
      <c r="R96" s="352"/>
      <c r="S96" s="443"/>
      <c r="T96" s="352"/>
      <c r="U96" s="443"/>
      <c r="V96" s="352"/>
      <c r="W96" s="443"/>
      <c r="X96" s="352"/>
      <c r="Y96" s="443"/>
      <c r="Z96" s="352"/>
      <c r="AA96" s="443"/>
      <c r="AB96" s="352"/>
      <c r="AC96" s="443"/>
      <c r="AD96" s="352"/>
      <c r="AG96">
        <f t="shared" si="0"/>
        <v>0</v>
      </c>
      <c r="AH96" s="2">
        <f t="shared" si="1"/>
        <v>0</v>
      </c>
      <c r="AI96" s="3" t="str">
        <f>IF(AH96=0,"",
IF(SUM($AH$34:AH96)=1,AJ96,
IF($AH$154&gt;SUM($AH$34:AH96),_xlfn.CONCAT(", ",AJ96),
IF($AH$154=SUM($AH$34:AH96),_xlfn.CONCAT(" y ",AJ96)))))</f>
        <v/>
      </c>
      <c r="AJ96" s="214">
        <v>63</v>
      </c>
      <c r="AK96">
        <f t="shared" si="2"/>
        <v>0</v>
      </c>
      <c r="AL96">
        <f t="shared" si="3"/>
        <v>0</v>
      </c>
      <c r="AM96">
        <f t="shared" si="4"/>
        <v>0</v>
      </c>
    </row>
    <row r="97" spans="1:39" ht="15" customHeight="1">
      <c r="A97" s="238"/>
      <c r="C97" s="229" t="s">
        <v>5110</v>
      </c>
      <c r="D97" s="469" t="str">
        <f>IF(CNGE_2025_M1_Secc12_Sub1!D93="","",CNGE_2025_M1_Secc12_Sub1!D93)</f>
        <v/>
      </c>
      <c r="E97" s="326"/>
      <c r="F97" s="327"/>
      <c r="G97" s="443"/>
      <c r="H97" s="351"/>
      <c r="I97" s="351"/>
      <c r="J97" s="352"/>
      <c r="K97" s="443"/>
      <c r="L97" s="352"/>
      <c r="M97" s="443"/>
      <c r="N97" s="352"/>
      <c r="O97" s="443"/>
      <c r="P97" s="352"/>
      <c r="Q97" s="443"/>
      <c r="R97" s="352"/>
      <c r="S97" s="443"/>
      <c r="T97" s="352"/>
      <c r="U97" s="443"/>
      <c r="V97" s="352"/>
      <c r="W97" s="443"/>
      <c r="X97" s="352"/>
      <c r="Y97" s="443"/>
      <c r="Z97" s="352"/>
      <c r="AA97" s="443"/>
      <c r="AB97" s="352"/>
      <c r="AC97" s="443"/>
      <c r="AD97" s="352"/>
      <c r="AG97">
        <f t="shared" si="0"/>
        <v>0</v>
      </c>
      <c r="AH97" s="2">
        <f t="shared" si="1"/>
        <v>0</v>
      </c>
      <c r="AI97" s="3" t="str">
        <f>IF(AH97=0,"",
IF(SUM($AH$34:AH97)=1,AJ97,
IF($AH$154&gt;SUM($AH$34:AH97),_xlfn.CONCAT(", ",AJ97),
IF($AH$154=SUM($AH$34:AH97),_xlfn.CONCAT(" y ",AJ97)))))</f>
        <v/>
      </c>
      <c r="AJ97" s="214">
        <v>64</v>
      </c>
      <c r="AK97">
        <f t="shared" si="2"/>
        <v>0</v>
      </c>
      <c r="AL97">
        <f t="shared" si="3"/>
        <v>0</v>
      </c>
      <c r="AM97">
        <f t="shared" si="4"/>
        <v>0</v>
      </c>
    </row>
    <row r="98" spans="1:39" ht="15" customHeight="1">
      <c r="A98" s="238"/>
      <c r="C98" s="229" t="s">
        <v>5111</v>
      </c>
      <c r="D98" s="469" t="str">
        <f>IF(CNGE_2025_M1_Secc12_Sub1!D94="","",CNGE_2025_M1_Secc12_Sub1!D94)</f>
        <v/>
      </c>
      <c r="E98" s="326"/>
      <c r="F98" s="327"/>
      <c r="G98" s="443"/>
      <c r="H98" s="351"/>
      <c r="I98" s="351"/>
      <c r="J98" s="352"/>
      <c r="K98" s="443"/>
      <c r="L98" s="352"/>
      <c r="M98" s="443"/>
      <c r="N98" s="352"/>
      <c r="O98" s="443"/>
      <c r="P98" s="352"/>
      <c r="Q98" s="443"/>
      <c r="R98" s="352"/>
      <c r="S98" s="443"/>
      <c r="T98" s="352"/>
      <c r="U98" s="443"/>
      <c r="V98" s="352"/>
      <c r="W98" s="443"/>
      <c r="X98" s="352"/>
      <c r="Y98" s="443"/>
      <c r="Z98" s="352"/>
      <c r="AA98" s="443"/>
      <c r="AB98" s="352"/>
      <c r="AC98" s="443"/>
      <c r="AD98" s="352"/>
      <c r="AG98">
        <f t="shared" si="0"/>
        <v>0</v>
      </c>
      <c r="AH98" s="2">
        <f t="shared" si="1"/>
        <v>0</v>
      </c>
      <c r="AI98" s="3" t="str">
        <f>IF(AH98=0,"",
IF(SUM($AH$34:AH98)=1,AJ98,
IF($AH$154&gt;SUM($AH$34:AH98),_xlfn.CONCAT(", ",AJ98),
IF($AH$154=SUM($AH$34:AH98),_xlfn.CONCAT(" y ",AJ98)))))</f>
        <v/>
      </c>
      <c r="AJ98" s="214">
        <v>65</v>
      </c>
      <c r="AK98">
        <f t="shared" si="2"/>
        <v>0</v>
      </c>
      <c r="AL98">
        <f t="shared" si="3"/>
        <v>0</v>
      </c>
      <c r="AM98">
        <f t="shared" si="4"/>
        <v>0</v>
      </c>
    </row>
    <row r="99" spans="1:39" ht="15" customHeight="1">
      <c r="A99" s="238"/>
      <c r="C99" s="229" t="s">
        <v>5112</v>
      </c>
      <c r="D99" s="469" t="str">
        <f>IF(CNGE_2025_M1_Secc12_Sub1!D95="","",CNGE_2025_M1_Secc12_Sub1!D95)</f>
        <v/>
      </c>
      <c r="E99" s="326"/>
      <c r="F99" s="327"/>
      <c r="G99" s="443"/>
      <c r="H99" s="351"/>
      <c r="I99" s="351"/>
      <c r="J99" s="352"/>
      <c r="K99" s="443"/>
      <c r="L99" s="352"/>
      <c r="M99" s="443"/>
      <c r="N99" s="352"/>
      <c r="O99" s="443"/>
      <c r="P99" s="352"/>
      <c r="Q99" s="443"/>
      <c r="R99" s="352"/>
      <c r="S99" s="443"/>
      <c r="T99" s="352"/>
      <c r="U99" s="443"/>
      <c r="V99" s="352"/>
      <c r="W99" s="443"/>
      <c r="X99" s="352"/>
      <c r="Y99" s="443"/>
      <c r="Z99" s="352"/>
      <c r="AA99" s="443"/>
      <c r="AB99" s="352"/>
      <c r="AC99" s="443"/>
      <c r="AD99" s="352"/>
      <c r="AG99">
        <f t="shared" ref="AG99:AG152" si="5">IF(OR(AND(G99&gt;1,D99&lt;&gt;""),AND(D99="",G99="",COUNTA(K99:AD99)=0)),0,IF(AND(D99&lt;&gt;"",G99=1,COUNTA(K99:AD99)&gt;0),0,1))</f>
        <v>0</v>
      </c>
      <c r="AH99" s="2">
        <f t="shared" ref="AH99:AH152" si="6">IF(AG99=0,0,1)</f>
        <v>0</v>
      </c>
      <c r="AI99" s="3" t="str">
        <f>IF(AH99=0,"",
IF(SUM($AH$34:AH99)=1,AJ99,
IF($AH$154&gt;SUM($AH$34:AH99),_xlfn.CONCAT(", ",AJ99),
IF($AH$154=SUM($AH$34:AH99),_xlfn.CONCAT(" y ",AJ99)))))</f>
        <v/>
      </c>
      <c r="AJ99" s="214">
        <v>66</v>
      </c>
      <c r="AK99">
        <f t="shared" ref="AK99:AK152" si="7">IF(AND(COUNTBLANK($D99)=1,COUNTA(G99:AD99)&gt;0),1,0)</f>
        <v>0</v>
      </c>
      <c r="AL99">
        <f t="shared" ref="AL99:AL152" si="8">IF($G99&gt;1,IF(COUNTA(K99:AD99)=0,0,1),0)</f>
        <v>0</v>
      </c>
      <c r="AM99">
        <f t="shared" ref="AM99:AM152" si="9">IF($AC99="X",IF(COUNTA(K99:AB99)=0,0,1),0)</f>
        <v>0</v>
      </c>
    </row>
    <row r="100" spans="1:39" ht="15" customHeight="1">
      <c r="A100" s="238"/>
      <c r="C100" s="229" t="s">
        <v>5113</v>
      </c>
      <c r="D100" s="469" t="str">
        <f>IF(CNGE_2025_M1_Secc12_Sub1!D96="","",CNGE_2025_M1_Secc12_Sub1!D96)</f>
        <v/>
      </c>
      <c r="E100" s="326"/>
      <c r="F100" s="327"/>
      <c r="G100" s="443"/>
      <c r="H100" s="351"/>
      <c r="I100" s="351"/>
      <c r="J100" s="352"/>
      <c r="K100" s="443"/>
      <c r="L100" s="352"/>
      <c r="M100" s="443"/>
      <c r="N100" s="352"/>
      <c r="O100" s="443"/>
      <c r="P100" s="352"/>
      <c r="Q100" s="443"/>
      <c r="R100" s="352"/>
      <c r="S100" s="443"/>
      <c r="T100" s="352"/>
      <c r="U100" s="443"/>
      <c r="V100" s="352"/>
      <c r="W100" s="443"/>
      <c r="X100" s="352"/>
      <c r="Y100" s="443"/>
      <c r="Z100" s="352"/>
      <c r="AA100" s="443"/>
      <c r="AB100" s="352"/>
      <c r="AC100" s="443"/>
      <c r="AD100" s="352"/>
      <c r="AG100">
        <f t="shared" si="5"/>
        <v>0</v>
      </c>
      <c r="AH100" s="2">
        <f t="shared" si="6"/>
        <v>0</v>
      </c>
      <c r="AI100" s="3" t="str">
        <f>IF(AH100=0,"",
IF(SUM($AH$34:AH100)=1,AJ100,
IF($AH$154&gt;SUM($AH$34:AH100),_xlfn.CONCAT(", ",AJ100),
IF($AH$154=SUM($AH$34:AH100),_xlfn.CONCAT(" y ",AJ100)))))</f>
        <v/>
      </c>
      <c r="AJ100" s="214">
        <v>67</v>
      </c>
      <c r="AK100">
        <f t="shared" si="7"/>
        <v>0</v>
      </c>
      <c r="AL100">
        <f t="shared" si="8"/>
        <v>0</v>
      </c>
      <c r="AM100">
        <f t="shared" si="9"/>
        <v>0</v>
      </c>
    </row>
    <row r="101" spans="1:39" ht="15" customHeight="1">
      <c r="A101" s="238"/>
      <c r="C101" s="229" t="s">
        <v>5114</v>
      </c>
      <c r="D101" s="469" t="str">
        <f>IF(CNGE_2025_M1_Secc12_Sub1!D97="","",CNGE_2025_M1_Secc12_Sub1!D97)</f>
        <v/>
      </c>
      <c r="E101" s="326"/>
      <c r="F101" s="327"/>
      <c r="G101" s="443"/>
      <c r="H101" s="351"/>
      <c r="I101" s="351"/>
      <c r="J101" s="352"/>
      <c r="K101" s="443"/>
      <c r="L101" s="352"/>
      <c r="M101" s="443"/>
      <c r="N101" s="352"/>
      <c r="O101" s="443"/>
      <c r="P101" s="352"/>
      <c r="Q101" s="443"/>
      <c r="R101" s="352"/>
      <c r="S101" s="443"/>
      <c r="T101" s="352"/>
      <c r="U101" s="443"/>
      <c r="V101" s="352"/>
      <c r="W101" s="443"/>
      <c r="X101" s="352"/>
      <c r="Y101" s="443"/>
      <c r="Z101" s="352"/>
      <c r="AA101" s="443"/>
      <c r="AB101" s="352"/>
      <c r="AC101" s="443"/>
      <c r="AD101" s="352"/>
      <c r="AG101">
        <f t="shared" si="5"/>
        <v>0</v>
      </c>
      <c r="AH101" s="2">
        <f t="shared" si="6"/>
        <v>0</v>
      </c>
      <c r="AI101" s="3" t="str">
        <f>IF(AH101=0,"",
IF(SUM($AH$34:AH101)=1,AJ101,
IF($AH$154&gt;SUM($AH$34:AH101),_xlfn.CONCAT(", ",AJ101),
IF($AH$154=SUM($AH$34:AH101),_xlfn.CONCAT(" y ",AJ101)))))</f>
        <v/>
      </c>
      <c r="AJ101" s="214">
        <v>68</v>
      </c>
      <c r="AK101">
        <f t="shared" si="7"/>
        <v>0</v>
      </c>
      <c r="AL101">
        <f t="shared" si="8"/>
        <v>0</v>
      </c>
      <c r="AM101">
        <f t="shared" si="9"/>
        <v>0</v>
      </c>
    </row>
    <row r="102" spans="1:39" ht="15" customHeight="1">
      <c r="A102" s="238"/>
      <c r="C102" s="229" t="s">
        <v>5115</v>
      </c>
      <c r="D102" s="469" t="str">
        <f>IF(CNGE_2025_M1_Secc12_Sub1!D98="","",CNGE_2025_M1_Secc12_Sub1!D98)</f>
        <v/>
      </c>
      <c r="E102" s="326"/>
      <c r="F102" s="327"/>
      <c r="G102" s="443"/>
      <c r="H102" s="351"/>
      <c r="I102" s="351"/>
      <c r="J102" s="352"/>
      <c r="K102" s="443"/>
      <c r="L102" s="352"/>
      <c r="M102" s="443"/>
      <c r="N102" s="352"/>
      <c r="O102" s="443"/>
      <c r="P102" s="352"/>
      <c r="Q102" s="443"/>
      <c r="R102" s="352"/>
      <c r="S102" s="443"/>
      <c r="T102" s="352"/>
      <c r="U102" s="443"/>
      <c r="V102" s="352"/>
      <c r="W102" s="443"/>
      <c r="X102" s="352"/>
      <c r="Y102" s="443"/>
      <c r="Z102" s="352"/>
      <c r="AA102" s="443"/>
      <c r="AB102" s="352"/>
      <c r="AC102" s="443"/>
      <c r="AD102" s="352"/>
      <c r="AG102">
        <f t="shared" si="5"/>
        <v>0</v>
      </c>
      <c r="AH102" s="2">
        <f t="shared" si="6"/>
        <v>0</v>
      </c>
      <c r="AI102" s="3" t="str">
        <f>IF(AH102=0,"",
IF(SUM($AH$34:AH102)=1,AJ102,
IF($AH$154&gt;SUM($AH$34:AH102),_xlfn.CONCAT(", ",AJ102),
IF($AH$154=SUM($AH$34:AH102),_xlfn.CONCAT(" y ",AJ102)))))</f>
        <v/>
      </c>
      <c r="AJ102" s="214">
        <v>69</v>
      </c>
      <c r="AK102">
        <f t="shared" si="7"/>
        <v>0</v>
      </c>
      <c r="AL102">
        <f t="shared" si="8"/>
        <v>0</v>
      </c>
      <c r="AM102">
        <f t="shared" si="9"/>
        <v>0</v>
      </c>
    </row>
    <row r="103" spans="1:39" ht="15" customHeight="1">
      <c r="A103" s="238"/>
      <c r="C103" s="229" t="s">
        <v>5116</v>
      </c>
      <c r="D103" s="469" t="str">
        <f>IF(CNGE_2025_M1_Secc12_Sub1!D99="","",CNGE_2025_M1_Secc12_Sub1!D99)</f>
        <v/>
      </c>
      <c r="E103" s="326"/>
      <c r="F103" s="327"/>
      <c r="G103" s="443"/>
      <c r="H103" s="351"/>
      <c r="I103" s="351"/>
      <c r="J103" s="352"/>
      <c r="K103" s="443"/>
      <c r="L103" s="352"/>
      <c r="M103" s="443"/>
      <c r="N103" s="352"/>
      <c r="O103" s="443"/>
      <c r="P103" s="352"/>
      <c r="Q103" s="443"/>
      <c r="R103" s="352"/>
      <c r="S103" s="443"/>
      <c r="T103" s="352"/>
      <c r="U103" s="443"/>
      <c r="V103" s="352"/>
      <c r="W103" s="443"/>
      <c r="X103" s="352"/>
      <c r="Y103" s="443"/>
      <c r="Z103" s="352"/>
      <c r="AA103" s="443"/>
      <c r="AB103" s="352"/>
      <c r="AC103" s="443"/>
      <c r="AD103" s="352"/>
      <c r="AG103">
        <f t="shared" si="5"/>
        <v>0</v>
      </c>
      <c r="AH103" s="2">
        <f t="shared" si="6"/>
        <v>0</v>
      </c>
      <c r="AI103" s="3" t="str">
        <f>IF(AH103=0,"",
IF(SUM($AH$34:AH103)=1,AJ103,
IF($AH$154&gt;SUM($AH$34:AH103),_xlfn.CONCAT(", ",AJ103),
IF($AH$154=SUM($AH$34:AH103),_xlfn.CONCAT(" y ",AJ103)))))</f>
        <v/>
      </c>
      <c r="AJ103" s="214">
        <v>70</v>
      </c>
      <c r="AK103">
        <f t="shared" si="7"/>
        <v>0</v>
      </c>
      <c r="AL103">
        <f t="shared" si="8"/>
        <v>0</v>
      </c>
      <c r="AM103">
        <f t="shared" si="9"/>
        <v>0</v>
      </c>
    </row>
    <row r="104" spans="1:39" ht="15" customHeight="1">
      <c r="A104" s="238"/>
      <c r="C104" s="229" t="s">
        <v>5117</v>
      </c>
      <c r="D104" s="469" t="str">
        <f>IF(CNGE_2025_M1_Secc12_Sub1!D100="","",CNGE_2025_M1_Secc12_Sub1!D100)</f>
        <v/>
      </c>
      <c r="E104" s="326"/>
      <c r="F104" s="327"/>
      <c r="G104" s="443"/>
      <c r="H104" s="351"/>
      <c r="I104" s="351"/>
      <c r="J104" s="352"/>
      <c r="K104" s="443"/>
      <c r="L104" s="352"/>
      <c r="M104" s="443"/>
      <c r="N104" s="352"/>
      <c r="O104" s="443"/>
      <c r="P104" s="352"/>
      <c r="Q104" s="443"/>
      <c r="R104" s="352"/>
      <c r="S104" s="443"/>
      <c r="T104" s="352"/>
      <c r="U104" s="443"/>
      <c r="V104" s="352"/>
      <c r="W104" s="443"/>
      <c r="X104" s="352"/>
      <c r="Y104" s="443"/>
      <c r="Z104" s="352"/>
      <c r="AA104" s="443"/>
      <c r="AB104" s="352"/>
      <c r="AC104" s="443"/>
      <c r="AD104" s="352"/>
      <c r="AG104">
        <f t="shared" si="5"/>
        <v>0</v>
      </c>
      <c r="AH104" s="2">
        <f t="shared" si="6"/>
        <v>0</v>
      </c>
      <c r="AI104" s="3" t="str">
        <f>IF(AH104=0,"",
IF(SUM($AH$34:AH104)=1,AJ104,
IF($AH$154&gt;SUM($AH$34:AH104),_xlfn.CONCAT(", ",AJ104),
IF($AH$154=SUM($AH$34:AH104),_xlfn.CONCAT(" y ",AJ104)))))</f>
        <v/>
      </c>
      <c r="AJ104" s="214">
        <v>71</v>
      </c>
      <c r="AK104">
        <f t="shared" si="7"/>
        <v>0</v>
      </c>
      <c r="AL104">
        <f t="shared" si="8"/>
        <v>0</v>
      </c>
      <c r="AM104">
        <f t="shared" si="9"/>
        <v>0</v>
      </c>
    </row>
    <row r="105" spans="1:39" ht="15" customHeight="1">
      <c r="A105" s="238"/>
      <c r="C105" s="229" t="s">
        <v>5118</v>
      </c>
      <c r="D105" s="469" t="str">
        <f>IF(CNGE_2025_M1_Secc12_Sub1!D101="","",CNGE_2025_M1_Secc12_Sub1!D101)</f>
        <v/>
      </c>
      <c r="E105" s="326"/>
      <c r="F105" s="327"/>
      <c r="G105" s="443"/>
      <c r="H105" s="351"/>
      <c r="I105" s="351"/>
      <c r="J105" s="352"/>
      <c r="K105" s="443"/>
      <c r="L105" s="352"/>
      <c r="M105" s="443"/>
      <c r="N105" s="352"/>
      <c r="O105" s="443"/>
      <c r="P105" s="352"/>
      <c r="Q105" s="443"/>
      <c r="R105" s="352"/>
      <c r="S105" s="443"/>
      <c r="T105" s="352"/>
      <c r="U105" s="443"/>
      <c r="V105" s="352"/>
      <c r="W105" s="443"/>
      <c r="X105" s="352"/>
      <c r="Y105" s="443"/>
      <c r="Z105" s="352"/>
      <c r="AA105" s="443"/>
      <c r="AB105" s="352"/>
      <c r="AC105" s="443"/>
      <c r="AD105" s="352"/>
      <c r="AG105">
        <f t="shared" si="5"/>
        <v>0</v>
      </c>
      <c r="AH105" s="2">
        <f t="shared" si="6"/>
        <v>0</v>
      </c>
      <c r="AI105" s="3" t="str">
        <f>IF(AH105=0,"",
IF(SUM($AH$34:AH105)=1,AJ105,
IF($AH$154&gt;SUM($AH$34:AH105),_xlfn.CONCAT(", ",AJ105),
IF($AH$154=SUM($AH$34:AH105),_xlfn.CONCAT(" y ",AJ105)))))</f>
        <v/>
      </c>
      <c r="AJ105" s="214">
        <v>72</v>
      </c>
      <c r="AK105">
        <f t="shared" si="7"/>
        <v>0</v>
      </c>
      <c r="AL105">
        <f t="shared" si="8"/>
        <v>0</v>
      </c>
      <c r="AM105">
        <f t="shared" si="9"/>
        <v>0</v>
      </c>
    </row>
    <row r="106" spans="1:39" ht="15" customHeight="1">
      <c r="A106" s="238"/>
      <c r="C106" s="229" t="s">
        <v>5119</v>
      </c>
      <c r="D106" s="469" t="str">
        <f>IF(CNGE_2025_M1_Secc12_Sub1!D102="","",CNGE_2025_M1_Secc12_Sub1!D102)</f>
        <v/>
      </c>
      <c r="E106" s="326"/>
      <c r="F106" s="327"/>
      <c r="G106" s="443"/>
      <c r="H106" s="351"/>
      <c r="I106" s="351"/>
      <c r="J106" s="352"/>
      <c r="K106" s="443"/>
      <c r="L106" s="352"/>
      <c r="M106" s="443"/>
      <c r="N106" s="352"/>
      <c r="O106" s="443"/>
      <c r="P106" s="352"/>
      <c r="Q106" s="443"/>
      <c r="R106" s="352"/>
      <c r="S106" s="443"/>
      <c r="T106" s="352"/>
      <c r="U106" s="443"/>
      <c r="V106" s="352"/>
      <c r="W106" s="443"/>
      <c r="X106" s="352"/>
      <c r="Y106" s="443"/>
      <c r="Z106" s="352"/>
      <c r="AA106" s="443"/>
      <c r="AB106" s="352"/>
      <c r="AC106" s="443"/>
      <c r="AD106" s="352"/>
      <c r="AG106">
        <f t="shared" si="5"/>
        <v>0</v>
      </c>
      <c r="AH106" s="2">
        <f t="shared" si="6"/>
        <v>0</v>
      </c>
      <c r="AI106" s="3" t="str">
        <f>IF(AH106=0,"",
IF(SUM($AH$34:AH106)=1,AJ106,
IF($AH$154&gt;SUM($AH$34:AH106),_xlfn.CONCAT(", ",AJ106),
IF($AH$154=SUM($AH$34:AH106),_xlfn.CONCAT(" y ",AJ106)))))</f>
        <v/>
      </c>
      <c r="AJ106" s="214">
        <v>73</v>
      </c>
      <c r="AK106">
        <f t="shared" si="7"/>
        <v>0</v>
      </c>
      <c r="AL106">
        <f t="shared" si="8"/>
        <v>0</v>
      </c>
      <c r="AM106">
        <f t="shared" si="9"/>
        <v>0</v>
      </c>
    </row>
    <row r="107" spans="1:39" ht="15" customHeight="1">
      <c r="A107" s="238"/>
      <c r="C107" s="229" t="s">
        <v>5120</v>
      </c>
      <c r="D107" s="469" t="str">
        <f>IF(CNGE_2025_M1_Secc12_Sub1!D103="","",CNGE_2025_M1_Secc12_Sub1!D103)</f>
        <v/>
      </c>
      <c r="E107" s="326"/>
      <c r="F107" s="327"/>
      <c r="G107" s="443"/>
      <c r="H107" s="351"/>
      <c r="I107" s="351"/>
      <c r="J107" s="352"/>
      <c r="K107" s="443"/>
      <c r="L107" s="352"/>
      <c r="M107" s="443"/>
      <c r="N107" s="352"/>
      <c r="O107" s="443"/>
      <c r="P107" s="352"/>
      <c r="Q107" s="443"/>
      <c r="R107" s="352"/>
      <c r="S107" s="443"/>
      <c r="T107" s="352"/>
      <c r="U107" s="443"/>
      <c r="V107" s="352"/>
      <c r="W107" s="443"/>
      <c r="X107" s="352"/>
      <c r="Y107" s="443"/>
      <c r="Z107" s="352"/>
      <c r="AA107" s="443"/>
      <c r="AB107" s="352"/>
      <c r="AC107" s="443"/>
      <c r="AD107" s="352"/>
      <c r="AG107">
        <f t="shared" si="5"/>
        <v>0</v>
      </c>
      <c r="AH107" s="2">
        <f t="shared" si="6"/>
        <v>0</v>
      </c>
      <c r="AI107" s="3" t="str">
        <f>IF(AH107=0,"",
IF(SUM($AH$34:AH107)=1,AJ107,
IF($AH$154&gt;SUM($AH$34:AH107),_xlfn.CONCAT(", ",AJ107),
IF($AH$154=SUM($AH$34:AH107),_xlfn.CONCAT(" y ",AJ107)))))</f>
        <v/>
      </c>
      <c r="AJ107" s="214">
        <v>74</v>
      </c>
      <c r="AK107">
        <f t="shared" si="7"/>
        <v>0</v>
      </c>
      <c r="AL107">
        <f t="shared" si="8"/>
        <v>0</v>
      </c>
      <c r="AM107">
        <f t="shared" si="9"/>
        <v>0</v>
      </c>
    </row>
    <row r="108" spans="1:39" ht="15" customHeight="1">
      <c r="A108" s="238"/>
      <c r="C108" s="229" t="s">
        <v>5121</v>
      </c>
      <c r="D108" s="469" t="str">
        <f>IF(CNGE_2025_M1_Secc12_Sub1!D104="","",CNGE_2025_M1_Secc12_Sub1!D104)</f>
        <v/>
      </c>
      <c r="E108" s="326"/>
      <c r="F108" s="327"/>
      <c r="G108" s="443"/>
      <c r="H108" s="351"/>
      <c r="I108" s="351"/>
      <c r="J108" s="352"/>
      <c r="K108" s="443"/>
      <c r="L108" s="352"/>
      <c r="M108" s="443"/>
      <c r="N108" s="352"/>
      <c r="O108" s="443"/>
      <c r="P108" s="352"/>
      <c r="Q108" s="443"/>
      <c r="R108" s="352"/>
      <c r="S108" s="443"/>
      <c r="T108" s="352"/>
      <c r="U108" s="443"/>
      <c r="V108" s="352"/>
      <c r="W108" s="443"/>
      <c r="X108" s="352"/>
      <c r="Y108" s="443"/>
      <c r="Z108" s="352"/>
      <c r="AA108" s="443"/>
      <c r="AB108" s="352"/>
      <c r="AC108" s="443"/>
      <c r="AD108" s="352"/>
      <c r="AG108">
        <f t="shared" si="5"/>
        <v>0</v>
      </c>
      <c r="AH108" s="2">
        <f t="shared" si="6"/>
        <v>0</v>
      </c>
      <c r="AI108" s="3" t="str">
        <f>IF(AH108=0,"",
IF(SUM($AH$34:AH108)=1,AJ108,
IF($AH$154&gt;SUM($AH$34:AH108),_xlfn.CONCAT(", ",AJ108),
IF($AH$154=SUM($AH$34:AH108),_xlfn.CONCAT(" y ",AJ108)))))</f>
        <v/>
      </c>
      <c r="AJ108" s="214">
        <v>75</v>
      </c>
      <c r="AK108">
        <f t="shared" si="7"/>
        <v>0</v>
      </c>
      <c r="AL108">
        <f t="shared" si="8"/>
        <v>0</v>
      </c>
      <c r="AM108">
        <f t="shared" si="9"/>
        <v>0</v>
      </c>
    </row>
    <row r="109" spans="1:39" ht="15" customHeight="1">
      <c r="A109" s="238"/>
      <c r="C109" s="229" t="s">
        <v>5122</v>
      </c>
      <c r="D109" s="469" t="str">
        <f>IF(CNGE_2025_M1_Secc12_Sub1!D105="","",CNGE_2025_M1_Secc12_Sub1!D105)</f>
        <v/>
      </c>
      <c r="E109" s="326"/>
      <c r="F109" s="327"/>
      <c r="G109" s="443"/>
      <c r="H109" s="351"/>
      <c r="I109" s="351"/>
      <c r="J109" s="352"/>
      <c r="K109" s="443"/>
      <c r="L109" s="352"/>
      <c r="M109" s="443"/>
      <c r="N109" s="352"/>
      <c r="O109" s="443"/>
      <c r="P109" s="352"/>
      <c r="Q109" s="443"/>
      <c r="R109" s="352"/>
      <c r="S109" s="443"/>
      <c r="T109" s="352"/>
      <c r="U109" s="443"/>
      <c r="V109" s="352"/>
      <c r="W109" s="443"/>
      <c r="X109" s="352"/>
      <c r="Y109" s="443"/>
      <c r="Z109" s="352"/>
      <c r="AA109" s="443"/>
      <c r="AB109" s="352"/>
      <c r="AC109" s="443"/>
      <c r="AD109" s="352"/>
      <c r="AG109">
        <f t="shared" si="5"/>
        <v>0</v>
      </c>
      <c r="AH109" s="2">
        <f t="shared" si="6"/>
        <v>0</v>
      </c>
      <c r="AI109" s="3" t="str">
        <f>IF(AH109=0,"",
IF(SUM($AH$34:AH109)=1,AJ109,
IF($AH$154&gt;SUM($AH$34:AH109),_xlfn.CONCAT(", ",AJ109),
IF($AH$154=SUM($AH$34:AH109),_xlfn.CONCAT(" y ",AJ109)))))</f>
        <v/>
      </c>
      <c r="AJ109" s="214">
        <v>76</v>
      </c>
      <c r="AK109">
        <f t="shared" si="7"/>
        <v>0</v>
      </c>
      <c r="AL109">
        <f t="shared" si="8"/>
        <v>0</v>
      </c>
      <c r="AM109">
        <f t="shared" si="9"/>
        <v>0</v>
      </c>
    </row>
    <row r="110" spans="1:39" ht="15" customHeight="1">
      <c r="A110" s="238"/>
      <c r="C110" s="229" t="s">
        <v>5123</v>
      </c>
      <c r="D110" s="469" t="str">
        <f>IF(CNGE_2025_M1_Secc12_Sub1!D106="","",CNGE_2025_M1_Secc12_Sub1!D106)</f>
        <v/>
      </c>
      <c r="E110" s="326"/>
      <c r="F110" s="327"/>
      <c r="G110" s="443"/>
      <c r="H110" s="351"/>
      <c r="I110" s="351"/>
      <c r="J110" s="352"/>
      <c r="K110" s="443"/>
      <c r="L110" s="352"/>
      <c r="M110" s="443"/>
      <c r="N110" s="352"/>
      <c r="O110" s="443"/>
      <c r="P110" s="352"/>
      <c r="Q110" s="443"/>
      <c r="R110" s="352"/>
      <c r="S110" s="443"/>
      <c r="T110" s="352"/>
      <c r="U110" s="443"/>
      <c r="V110" s="352"/>
      <c r="W110" s="443"/>
      <c r="X110" s="352"/>
      <c r="Y110" s="443"/>
      <c r="Z110" s="352"/>
      <c r="AA110" s="443"/>
      <c r="AB110" s="352"/>
      <c r="AC110" s="443"/>
      <c r="AD110" s="352"/>
      <c r="AG110">
        <f t="shared" si="5"/>
        <v>0</v>
      </c>
      <c r="AH110" s="2">
        <f t="shared" si="6"/>
        <v>0</v>
      </c>
      <c r="AI110" s="3" t="str">
        <f>IF(AH110=0,"",
IF(SUM($AH$34:AH110)=1,AJ110,
IF($AH$154&gt;SUM($AH$34:AH110),_xlfn.CONCAT(", ",AJ110),
IF($AH$154=SUM($AH$34:AH110),_xlfn.CONCAT(" y ",AJ110)))))</f>
        <v/>
      </c>
      <c r="AJ110" s="214">
        <v>77</v>
      </c>
      <c r="AK110">
        <f t="shared" si="7"/>
        <v>0</v>
      </c>
      <c r="AL110">
        <f t="shared" si="8"/>
        <v>0</v>
      </c>
      <c r="AM110">
        <f t="shared" si="9"/>
        <v>0</v>
      </c>
    </row>
    <row r="111" spans="1:39" ht="15" customHeight="1">
      <c r="A111" s="238"/>
      <c r="C111" s="229" t="s">
        <v>5124</v>
      </c>
      <c r="D111" s="469" t="str">
        <f>IF(CNGE_2025_M1_Secc12_Sub1!D107="","",CNGE_2025_M1_Secc12_Sub1!D107)</f>
        <v/>
      </c>
      <c r="E111" s="326"/>
      <c r="F111" s="327"/>
      <c r="G111" s="443"/>
      <c r="H111" s="351"/>
      <c r="I111" s="351"/>
      <c r="J111" s="352"/>
      <c r="K111" s="443"/>
      <c r="L111" s="352"/>
      <c r="M111" s="443"/>
      <c r="N111" s="352"/>
      <c r="O111" s="443"/>
      <c r="P111" s="352"/>
      <c r="Q111" s="443"/>
      <c r="R111" s="352"/>
      <c r="S111" s="443"/>
      <c r="T111" s="352"/>
      <c r="U111" s="443"/>
      <c r="V111" s="352"/>
      <c r="W111" s="443"/>
      <c r="X111" s="352"/>
      <c r="Y111" s="443"/>
      <c r="Z111" s="352"/>
      <c r="AA111" s="443"/>
      <c r="AB111" s="352"/>
      <c r="AC111" s="443"/>
      <c r="AD111" s="352"/>
      <c r="AG111">
        <f t="shared" si="5"/>
        <v>0</v>
      </c>
      <c r="AH111" s="2">
        <f t="shared" si="6"/>
        <v>0</v>
      </c>
      <c r="AI111" s="3" t="str">
        <f>IF(AH111=0,"",
IF(SUM($AH$34:AH111)=1,AJ111,
IF($AH$154&gt;SUM($AH$34:AH111),_xlfn.CONCAT(", ",AJ111),
IF($AH$154=SUM($AH$34:AH111),_xlfn.CONCAT(" y ",AJ111)))))</f>
        <v/>
      </c>
      <c r="AJ111" s="214">
        <v>78</v>
      </c>
      <c r="AK111">
        <f t="shared" si="7"/>
        <v>0</v>
      </c>
      <c r="AL111">
        <f t="shared" si="8"/>
        <v>0</v>
      </c>
      <c r="AM111">
        <f t="shared" si="9"/>
        <v>0</v>
      </c>
    </row>
    <row r="112" spans="1:39" ht="15" customHeight="1">
      <c r="A112" s="238"/>
      <c r="C112" s="229" t="s">
        <v>5125</v>
      </c>
      <c r="D112" s="469" t="str">
        <f>IF(CNGE_2025_M1_Secc12_Sub1!D108="","",CNGE_2025_M1_Secc12_Sub1!D108)</f>
        <v/>
      </c>
      <c r="E112" s="326"/>
      <c r="F112" s="327"/>
      <c r="G112" s="443"/>
      <c r="H112" s="351"/>
      <c r="I112" s="351"/>
      <c r="J112" s="352"/>
      <c r="K112" s="443"/>
      <c r="L112" s="352"/>
      <c r="M112" s="443"/>
      <c r="N112" s="352"/>
      <c r="O112" s="443"/>
      <c r="P112" s="352"/>
      <c r="Q112" s="443"/>
      <c r="R112" s="352"/>
      <c r="S112" s="443"/>
      <c r="T112" s="352"/>
      <c r="U112" s="443"/>
      <c r="V112" s="352"/>
      <c r="W112" s="443"/>
      <c r="X112" s="352"/>
      <c r="Y112" s="443"/>
      <c r="Z112" s="352"/>
      <c r="AA112" s="443"/>
      <c r="AB112" s="352"/>
      <c r="AC112" s="443"/>
      <c r="AD112" s="352"/>
      <c r="AG112">
        <f t="shared" si="5"/>
        <v>0</v>
      </c>
      <c r="AH112" s="2">
        <f t="shared" si="6"/>
        <v>0</v>
      </c>
      <c r="AI112" s="3" t="str">
        <f>IF(AH112=0,"",
IF(SUM($AH$34:AH112)=1,AJ112,
IF($AH$154&gt;SUM($AH$34:AH112),_xlfn.CONCAT(", ",AJ112),
IF($AH$154=SUM($AH$34:AH112),_xlfn.CONCAT(" y ",AJ112)))))</f>
        <v/>
      </c>
      <c r="AJ112" s="214">
        <v>79</v>
      </c>
      <c r="AK112">
        <f t="shared" si="7"/>
        <v>0</v>
      </c>
      <c r="AL112">
        <f t="shared" si="8"/>
        <v>0</v>
      </c>
      <c r="AM112">
        <f t="shared" si="9"/>
        <v>0</v>
      </c>
    </row>
    <row r="113" spans="1:39" ht="15" customHeight="1">
      <c r="A113" s="238"/>
      <c r="C113" s="229" t="s">
        <v>5126</v>
      </c>
      <c r="D113" s="469" t="str">
        <f>IF(CNGE_2025_M1_Secc12_Sub1!D109="","",CNGE_2025_M1_Secc12_Sub1!D109)</f>
        <v/>
      </c>
      <c r="E113" s="326"/>
      <c r="F113" s="327"/>
      <c r="G113" s="443"/>
      <c r="H113" s="351"/>
      <c r="I113" s="351"/>
      <c r="J113" s="352"/>
      <c r="K113" s="443"/>
      <c r="L113" s="352"/>
      <c r="M113" s="443"/>
      <c r="N113" s="352"/>
      <c r="O113" s="443"/>
      <c r="P113" s="352"/>
      <c r="Q113" s="443"/>
      <c r="R113" s="352"/>
      <c r="S113" s="443"/>
      <c r="T113" s="352"/>
      <c r="U113" s="443"/>
      <c r="V113" s="352"/>
      <c r="W113" s="443"/>
      <c r="X113" s="352"/>
      <c r="Y113" s="443"/>
      <c r="Z113" s="352"/>
      <c r="AA113" s="443"/>
      <c r="AB113" s="352"/>
      <c r="AC113" s="443"/>
      <c r="AD113" s="352"/>
      <c r="AG113">
        <f t="shared" si="5"/>
        <v>0</v>
      </c>
      <c r="AH113" s="2">
        <f t="shared" si="6"/>
        <v>0</v>
      </c>
      <c r="AI113" s="3" t="str">
        <f>IF(AH113=0,"",
IF(SUM($AH$34:AH113)=1,AJ113,
IF($AH$154&gt;SUM($AH$34:AH113),_xlfn.CONCAT(", ",AJ113),
IF($AH$154=SUM($AH$34:AH113),_xlfn.CONCAT(" y ",AJ113)))))</f>
        <v/>
      </c>
      <c r="AJ113" s="214">
        <v>80</v>
      </c>
      <c r="AK113">
        <f t="shared" si="7"/>
        <v>0</v>
      </c>
      <c r="AL113">
        <f t="shared" si="8"/>
        <v>0</v>
      </c>
      <c r="AM113">
        <f t="shared" si="9"/>
        <v>0</v>
      </c>
    </row>
    <row r="114" spans="1:39" ht="15" customHeight="1">
      <c r="A114" s="238"/>
      <c r="C114" s="229" t="s">
        <v>5127</v>
      </c>
      <c r="D114" s="469" t="str">
        <f>IF(CNGE_2025_M1_Secc12_Sub1!D110="","",CNGE_2025_M1_Secc12_Sub1!D110)</f>
        <v/>
      </c>
      <c r="E114" s="326"/>
      <c r="F114" s="327"/>
      <c r="G114" s="443"/>
      <c r="H114" s="351"/>
      <c r="I114" s="351"/>
      <c r="J114" s="352"/>
      <c r="K114" s="443"/>
      <c r="L114" s="352"/>
      <c r="M114" s="443"/>
      <c r="N114" s="352"/>
      <c r="O114" s="443"/>
      <c r="P114" s="352"/>
      <c r="Q114" s="443"/>
      <c r="R114" s="352"/>
      <c r="S114" s="443"/>
      <c r="T114" s="352"/>
      <c r="U114" s="443"/>
      <c r="V114" s="352"/>
      <c r="W114" s="443"/>
      <c r="X114" s="352"/>
      <c r="Y114" s="443"/>
      <c r="Z114" s="352"/>
      <c r="AA114" s="443"/>
      <c r="AB114" s="352"/>
      <c r="AC114" s="443"/>
      <c r="AD114" s="352"/>
      <c r="AG114">
        <f t="shared" si="5"/>
        <v>0</v>
      </c>
      <c r="AH114" s="2">
        <f t="shared" si="6"/>
        <v>0</v>
      </c>
      <c r="AI114" s="3" t="str">
        <f>IF(AH114=0,"",
IF(SUM($AH$34:AH114)=1,AJ114,
IF($AH$154&gt;SUM($AH$34:AH114),_xlfn.CONCAT(", ",AJ114),
IF($AH$154=SUM($AH$34:AH114),_xlfn.CONCAT(" y ",AJ114)))))</f>
        <v/>
      </c>
      <c r="AJ114" s="214">
        <v>81</v>
      </c>
      <c r="AK114">
        <f t="shared" si="7"/>
        <v>0</v>
      </c>
      <c r="AL114">
        <f t="shared" si="8"/>
        <v>0</v>
      </c>
      <c r="AM114">
        <f t="shared" si="9"/>
        <v>0</v>
      </c>
    </row>
    <row r="115" spans="1:39" ht="15" customHeight="1">
      <c r="A115" s="238"/>
      <c r="C115" s="229" t="s">
        <v>5128</v>
      </c>
      <c r="D115" s="469" t="str">
        <f>IF(CNGE_2025_M1_Secc12_Sub1!D111="","",CNGE_2025_M1_Secc12_Sub1!D111)</f>
        <v/>
      </c>
      <c r="E115" s="326"/>
      <c r="F115" s="327"/>
      <c r="G115" s="443"/>
      <c r="H115" s="351"/>
      <c r="I115" s="351"/>
      <c r="J115" s="352"/>
      <c r="K115" s="443"/>
      <c r="L115" s="352"/>
      <c r="M115" s="443"/>
      <c r="N115" s="352"/>
      <c r="O115" s="443"/>
      <c r="P115" s="352"/>
      <c r="Q115" s="443"/>
      <c r="R115" s="352"/>
      <c r="S115" s="443"/>
      <c r="T115" s="352"/>
      <c r="U115" s="443"/>
      <c r="V115" s="352"/>
      <c r="W115" s="443"/>
      <c r="X115" s="352"/>
      <c r="Y115" s="443"/>
      <c r="Z115" s="352"/>
      <c r="AA115" s="443"/>
      <c r="AB115" s="352"/>
      <c r="AC115" s="443"/>
      <c r="AD115" s="352"/>
      <c r="AG115">
        <f t="shared" si="5"/>
        <v>0</v>
      </c>
      <c r="AH115" s="2">
        <f t="shared" si="6"/>
        <v>0</v>
      </c>
      <c r="AI115" s="3" t="str">
        <f>IF(AH115=0,"",
IF(SUM($AH$34:AH115)=1,AJ115,
IF($AH$154&gt;SUM($AH$34:AH115),_xlfn.CONCAT(", ",AJ115),
IF($AH$154=SUM($AH$34:AH115),_xlfn.CONCAT(" y ",AJ115)))))</f>
        <v/>
      </c>
      <c r="AJ115" s="214">
        <v>82</v>
      </c>
      <c r="AK115">
        <f t="shared" si="7"/>
        <v>0</v>
      </c>
      <c r="AL115">
        <f t="shared" si="8"/>
        <v>0</v>
      </c>
      <c r="AM115">
        <f t="shared" si="9"/>
        <v>0</v>
      </c>
    </row>
    <row r="116" spans="1:39" ht="15" customHeight="1">
      <c r="A116" s="238"/>
      <c r="C116" s="229" t="s">
        <v>5129</v>
      </c>
      <c r="D116" s="469" t="str">
        <f>IF(CNGE_2025_M1_Secc12_Sub1!D112="","",CNGE_2025_M1_Secc12_Sub1!D112)</f>
        <v/>
      </c>
      <c r="E116" s="326"/>
      <c r="F116" s="327"/>
      <c r="G116" s="443"/>
      <c r="H116" s="351"/>
      <c r="I116" s="351"/>
      <c r="J116" s="352"/>
      <c r="K116" s="443"/>
      <c r="L116" s="352"/>
      <c r="M116" s="443"/>
      <c r="N116" s="352"/>
      <c r="O116" s="443"/>
      <c r="P116" s="352"/>
      <c r="Q116" s="443"/>
      <c r="R116" s="352"/>
      <c r="S116" s="443"/>
      <c r="T116" s="352"/>
      <c r="U116" s="443"/>
      <c r="V116" s="352"/>
      <c r="W116" s="443"/>
      <c r="X116" s="352"/>
      <c r="Y116" s="443"/>
      <c r="Z116" s="352"/>
      <c r="AA116" s="443"/>
      <c r="AB116" s="352"/>
      <c r="AC116" s="443"/>
      <c r="AD116" s="352"/>
      <c r="AG116">
        <f t="shared" si="5"/>
        <v>0</v>
      </c>
      <c r="AH116" s="2">
        <f t="shared" si="6"/>
        <v>0</v>
      </c>
      <c r="AI116" s="3" t="str">
        <f>IF(AH116=0,"",
IF(SUM($AH$34:AH116)=1,AJ116,
IF($AH$154&gt;SUM($AH$34:AH116),_xlfn.CONCAT(", ",AJ116),
IF($AH$154=SUM($AH$34:AH116),_xlfn.CONCAT(" y ",AJ116)))))</f>
        <v/>
      </c>
      <c r="AJ116" s="214">
        <v>83</v>
      </c>
      <c r="AK116">
        <f t="shared" si="7"/>
        <v>0</v>
      </c>
      <c r="AL116">
        <f t="shared" si="8"/>
        <v>0</v>
      </c>
      <c r="AM116">
        <f t="shared" si="9"/>
        <v>0</v>
      </c>
    </row>
    <row r="117" spans="1:39" ht="15" customHeight="1">
      <c r="A117" s="238"/>
      <c r="C117" s="229" t="s">
        <v>5130</v>
      </c>
      <c r="D117" s="469" t="str">
        <f>IF(CNGE_2025_M1_Secc12_Sub1!D113="","",CNGE_2025_M1_Secc12_Sub1!D113)</f>
        <v/>
      </c>
      <c r="E117" s="326"/>
      <c r="F117" s="327"/>
      <c r="G117" s="443"/>
      <c r="H117" s="351"/>
      <c r="I117" s="351"/>
      <c r="J117" s="352"/>
      <c r="K117" s="443"/>
      <c r="L117" s="352"/>
      <c r="M117" s="443"/>
      <c r="N117" s="352"/>
      <c r="O117" s="443"/>
      <c r="P117" s="352"/>
      <c r="Q117" s="443"/>
      <c r="R117" s="352"/>
      <c r="S117" s="443"/>
      <c r="T117" s="352"/>
      <c r="U117" s="443"/>
      <c r="V117" s="352"/>
      <c r="W117" s="443"/>
      <c r="X117" s="352"/>
      <c r="Y117" s="443"/>
      <c r="Z117" s="352"/>
      <c r="AA117" s="443"/>
      <c r="AB117" s="352"/>
      <c r="AC117" s="443"/>
      <c r="AD117" s="352"/>
      <c r="AG117">
        <f t="shared" si="5"/>
        <v>0</v>
      </c>
      <c r="AH117" s="2">
        <f t="shared" si="6"/>
        <v>0</v>
      </c>
      <c r="AI117" s="3" t="str">
        <f>IF(AH117=0,"",
IF(SUM($AH$34:AH117)=1,AJ117,
IF($AH$154&gt;SUM($AH$34:AH117),_xlfn.CONCAT(", ",AJ117),
IF($AH$154=SUM($AH$34:AH117),_xlfn.CONCAT(" y ",AJ117)))))</f>
        <v/>
      </c>
      <c r="AJ117" s="214">
        <v>84</v>
      </c>
      <c r="AK117">
        <f t="shared" si="7"/>
        <v>0</v>
      </c>
      <c r="AL117">
        <f t="shared" si="8"/>
        <v>0</v>
      </c>
      <c r="AM117">
        <f t="shared" si="9"/>
        <v>0</v>
      </c>
    </row>
    <row r="118" spans="1:39" ht="15" customHeight="1">
      <c r="A118" s="238"/>
      <c r="C118" s="229" t="s">
        <v>5131</v>
      </c>
      <c r="D118" s="469" t="str">
        <f>IF(CNGE_2025_M1_Secc12_Sub1!D114="","",CNGE_2025_M1_Secc12_Sub1!D114)</f>
        <v/>
      </c>
      <c r="E118" s="326"/>
      <c r="F118" s="327"/>
      <c r="G118" s="443"/>
      <c r="H118" s="351"/>
      <c r="I118" s="351"/>
      <c r="J118" s="352"/>
      <c r="K118" s="443"/>
      <c r="L118" s="352"/>
      <c r="M118" s="443"/>
      <c r="N118" s="352"/>
      <c r="O118" s="443"/>
      <c r="P118" s="352"/>
      <c r="Q118" s="443"/>
      <c r="R118" s="352"/>
      <c r="S118" s="443"/>
      <c r="T118" s="352"/>
      <c r="U118" s="443"/>
      <c r="V118" s="352"/>
      <c r="W118" s="443"/>
      <c r="X118" s="352"/>
      <c r="Y118" s="443"/>
      <c r="Z118" s="352"/>
      <c r="AA118" s="443"/>
      <c r="AB118" s="352"/>
      <c r="AC118" s="443"/>
      <c r="AD118" s="352"/>
      <c r="AG118">
        <f t="shared" si="5"/>
        <v>0</v>
      </c>
      <c r="AH118" s="2">
        <f t="shared" si="6"/>
        <v>0</v>
      </c>
      <c r="AI118" s="3" t="str">
        <f>IF(AH118=0,"",
IF(SUM($AH$34:AH118)=1,AJ118,
IF($AH$154&gt;SUM($AH$34:AH118),_xlfn.CONCAT(", ",AJ118),
IF($AH$154=SUM($AH$34:AH118),_xlfn.CONCAT(" y ",AJ118)))))</f>
        <v/>
      </c>
      <c r="AJ118" s="214">
        <v>85</v>
      </c>
      <c r="AK118">
        <f t="shared" si="7"/>
        <v>0</v>
      </c>
      <c r="AL118">
        <f t="shared" si="8"/>
        <v>0</v>
      </c>
      <c r="AM118">
        <f t="shared" si="9"/>
        <v>0</v>
      </c>
    </row>
    <row r="119" spans="1:39" ht="15" customHeight="1">
      <c r="A119" s="238"/>
      <c r="C119" s="229" t="s">
        <v>5132</v>
      </c>
      <c r="D119" s="469" t="str">
        <f>IF(CNGE_2025_M1_Secc12_Sub1!D115="","",CNGE_2025_M1_Secc12_Sub1!D115)</f>
        <v/>
      </c>
      <c r="E119" s="326"/>
      <c r="F119" s="327"/>
      <c r="G119" s="443"/>
      <c r="H119" s="351"/>
      <c r="I119" s="351"/>
      <c r="J119" s="352"/>
      <c r="K119" s="443"/>
      <c r="L119" s="352"/>
      <c r="M119" s="443"/>
      <c r="N119" s="352"/>
      <c r="O119" s="443"/>
      <c r="P119" s="352"/>
      <c r="Q119" s="443"/>
      <c r="R119" s="352"/>
      <c r="S119" s="443"/>
      <c r="T119" s="352"/>
      <c r="U119" s="443"/>
      <c r="V119" s="352"/>
      <c r="W119" s="443"/>
      <c r="X119" s="352"/>
      <c r="Y119" s="443"/>
      <c r="Z119" s="352"/>
      <c r="AA119" s="443"/>
      <c r="AB119" s="352"/>
      <c r="AC119" s="443"/>
      <c r="AD119" s="352"/>
      <c r="AG119">
        <f t="shared" si="5"/>
        <v>0</v>
      </c>
      <c r="AH119" s="2">
        <f t="shared" si="6"/>
        <v>0</v>
      </c>
      <c r="AI119" s="3" t="str">
        <f>IF(AH119=0,"",
IF(SUM($AH$34:AH119)=1,AJ119,
IF($AH$154&gt;SUM($AH$34:AH119),_xlfn.CONCAT(", ",AJ119),
IF($AH$154=SUM($AH$34:AH119),_xlfn.CONCAT(" y ",AJ119)))))</f>
        <v/>
      </c>
      <c r="AJ119" s="214">
        <v>86</v>
      </c>
      <c r="AK119">
        <f t="shared" si="7"/>
        <v>0</v>
      </c>
      <c r="AL119">
        <f t="shared" si="8"/>
        <v>0</v>
      </c>
      <c r="AM119">
        <f t="shared" si="9"/>
        <v>0</v>
      </c>
    </row>
    <row r="120" spans="1:39" ht="15" customHeight="1">
      <c r="A120" s="238"/>
      <c r="C120" s="229" t="s">
        <v>5133</v>
      </c>
      <c r="D120" s="469" t="str">
        <f>IF(CNGE_2025_M1_Secc12_Sub1!D116="","",CNGE_2025_M1_Secc12_Sub1!D116)</f>
        <v/>
      </c>
      <c r="E120" s="326"/>
      <c r="F120" s="327"/>
      <c r="G120" s="443"/>
      <c r="H120" s="351"/>
      <c r="I120" s="351"/>
      <c r="J120" s="352"/>
      <c r="K120" s="443"/>
      <c r="L120" s="352"/>
      <c r="M120" s="443"/>
      <c r="N120" s="352"/>
      <c r="O120" s="443"/>
      <c r="P120" s="352"/>
      <c r="Q120" s="443"/>
      <c r="R120" s="352"/>
      <c r="S120" s="443"/>
      <c r="T120" s="352"/>
      <c r="U120" s="443"/>
      <c r="V120" s="352"/>
      <c r="W120" s="443"/>
      <c r="X120" s="352"/>
      <c r="Y120" s="443"/>
      <c r="Z120" s="352"/>
      <c r="AA120" s="443"/>
      <c r="AB120" s="352"/>
      <c r="AC120" s="443"/>
      <c r="AD120" s="352"/>
      <c r="AG120">
        <f t="shared" si="5"/>
        <v>0</v>
      </c>
      <c r="AH120" s="2">
        <f t="shared" si="6"/>
        <v>0</v>
      </c>
      <c r="AI120" s="3" t="str">
        <f>IF(AH120=0,"",
IF(SUM($AH$34:AH120)=1,AJ120,
IF($AH$154&gt;SUM($AH$34:AH120),_xlfn.CONCAT(", ",AJ120),
IF($AH$154=SUM($AH$34:AH120),_xlfn.CONCAT(" y ",AJ120)))))</f>
        <v/>
      </c>
      <c r="AJ120" s="214">
        <v>87</v>
      </c>
      <c r="AK120">
        <f t="shared" si="7"/>
        <v>0</v>
      </c>
      <c r="AL120">
        <f t="shared" si="8"/>
        <v>0</v>
      </c>
      <c r="AM120">
        <f t="shared" si="9"/>
        <v>0</v>
      </c>
    </row>
    <row r="121" spans="1:39" ht="15" customHeight="1">
      <c r="A121" s="238"/>
      <c r="C121" s="229" t="s">
        <v>5134</v>
      </c>
      <c r="D121" s="469" t="str">
        <f>IF(CNGE_2025_M1_Secc12_Sub1!D117="","",CNGE_2025_M1_Secc12_Sub1!D117)</f>
        <v/>
      </c>
      <c r="E121" s="326"/>
      <c r="F121" s="327"/>
      <c r="G121" s="443"/>
      <c r="H121" s="351"/>
      <c r="I121" s="351"/>
      <c r="J121" s="352"/>
      <c r="K121" s="443"/>
      <c r="L121" s="352"/>
      <c r="M121" s="443"/>
      <c r="N121" s="352"/>
      <c r="O121" s="443"/>
      <c r="P121" s="352"/>
      <c r="Q121" s="443"/>
      <c r="R121" s="352"/>
      <c r="S121" s="443"/>
      <c r="T121" s="352"/>
      <c r="U121" s="443"/>
      <c r="V121" s="352"/>
      <c r="W121" s="443"/>
      <c r="X121" s="352"/>
      <c r="Y121" s="443"/>
      <c r="Z121" s="352"/>
      <c r="AA121" s="443"/>
      <c r="AB121" s="352"/>
      <c r="AC121" s="443"/>
      <c r="AD121" s="352"/>
      <c r="AG121">
        <f t="shared" si="5"/>
        <v>0</v>
      </c>
      <c r="AH121" s="2">
        <f t="shared" si="6"/>
        <v>0</v>
      </c>
      <c r="AI121" s="3" t="str">
        <f>IF(AH121=0,"",
IF(SUM($AH$34:AH121)=1,AJ121,
IF($AH$154&gt;SUM($AH$34:AH121),_xlfn.CONCAT(", ",AJ121),
IF($AH$154=SUM($AH$34:AH121),_xlfn.CONCAT(" y ",AJ121)))))</f>
        <v/>
      </c>
      <c r="AJ121" s="214">
        <v>88</v>
      </c>
      <c r="AK121">
        <f t="shared" si="7"/>
        <v>0</v>
      </c>
      <c r="AL121">
        <f t="shared" si="8"/>
        <v>0</v>
      </c>
      <c r="AM121">
        <f t="shared" si="9"/>
        <v>0</v>
      </c>
    </row>
    <row r="122" spans="1:39" ht="15" customHeight="1">
      <c r="A122" s="238"/>
      <c r="C122" s="229" t="s">
        <v>5135</v>
      </c>
      <c r="D122" s="469" t="str">
        <f>IF(CNGE_2025_M1_Secc12_Sub1!D118="","",CNGE_2025_M1_Secc12_Sub1!D118)</f>
        <v/>
      </c>
      <c r="E122" s="326"/>
      <c r="F122" s="327"/>
      <c r="G122" s="443"/>
      <c r="H122" s="351"/>
      <c r="I122" s="351"/>
      <c r="J122" s="352"/>
      <c r="K122" s="443"/>
      <c r="L122" s="352"/>
      <c r="M122" s="443"/>
      <c r="N122" s="352"/>
      <c r="O122" s="443"/>
      <c r="P122" s="352"/>
      <c r="Q122" s="443"/>
      <c r="R122" s="352"/>
      <c r="S122" s="443"/>
      <c r="T122" s="352"/>
      <c r="U122" s="443"/>
      <c r="V122" s="352"/>
      <c r="W122" s="443"/>
      <c r="X122" s="352"/>
      <c r="Y122" s="443"/>
      <c r="Z122" s="352"/>
      <c r="AA122" s="443"/>
      <c r="AB122" s="352"/>
      <c r="AC122" s="443"/>
      <c r="AD122" s="352"/>
      <c r="AG122">
        <f t="shared" si="5"/>
        <v>0</v>
      </c>
      <c r="AH122" s="2">
        <f t="shared" si="6"/>
        <v>0</v>
      </c>
      <c r="AI122" s="3" t="str">
        <f>IF(AH122=0,"",
IF(SUM($AH$34:AH122)=1,AJ122,
IF($AH$154&gt;SUM($AH$34:AH122),_xlfn.CONCAT(", ",AJ122),
IF($AH$154=SUM($AH$34:AH122),_xlfn.CONCAT(" y ",AJ122)))))</f>
        <v/>
      </c>
      <c r="AJ122" s="214">
        <v>89</v>
      </c>
      <c r="AK122">
        <f t="shared" si="7"/>
        <v>0</v>
      </c>
      <c r="AL122">
        <f t="shared" si="8"/>
        <v>0</v>
      </c>
      <c r="AM122">
        <f t="shared" si="9"/>
        <v>0</v>
      </c>
    </row>
    <row r="123" spans="1:39" ht="15" customHeight="1">
      <c r="A123" s="238"/>
      <c r="C123" s="229" t="s">
        <v>5136</v>
      </c>
      <c r="D123" s="469" t="str">
        <f>IF(CNGE_2025_M1_Secc12_Sub1!D119="","",CNGE_2025_M1_Secc12_Sub1!D119)</f>
        <v/>
      </c>
      <c r="E123" s="326"/>
      <c r="F123" s="327"/>
      <c r="G123" s="443"/>
      <c r="H123" s="351"/>
      <c r="I123" s="351"/>
      <c r="J123" s="352"/>
      <c r="K123" s="443"/>
      <c r="L123" s="352"/>
      <c r="M123" s="443"/>
      <c r="N123" s="352"/>
      <c r="O123" s="443"/>
      <c r="P123" s="352"/>
      <c r="Q123" s="443"/>
      <c r="R123" s="352"/>
      <c r="S123" s="443"/>
      <c r="T123" s="352"/>
      <c r="U123" s="443"/>
      <c r="V123" s="352"/>
      <c r="W123" s="443"/>
      <c r="X123" s="352"/>
      <c r="Y123" s="443"/>
      <c r="Z123" s="352"/>
      <c r="AA123" s="443"/>
      <c r="AB123" s="352"/>
      <c r="AC123" s="443"/>
      <c r="AD123" s="352"/>
      <c r="AG123">
        <f t="shared" si="5"/>
        <v>0</v>
      </c>
      <c r="AH123" s="2">
        <f t="shared" si="6"/>
        <v>0</v>
      </c>
      <c r="AI123" s="3" t="str">
        <f>IF(AH123=0,"",
IF(SUM($AH$34:AH123)=1,AJ123,
IF($AH$154&gt;SUM($AH$34:AH123),_xlfn.CONCAT(", ",AJ123),
IF($AH$154=SUM($AH$34:AH123),_xlfn.CONCAT(" y ",AJ123)))))</f>
        <v/>
      </c>
      <c r="AJ123" s="214">
        <v>90</v>
      </c>
      <c r="AK123">
        <f t="shared" si="7"/>
        <v>0</v>
      </c>
      <c r="AL123">
        <f t="shared" si="8"/>
        <v>0</v>
      </c>
      <c r="AM123">
        <f t="shared" si="9"/>
        <v>0</v>
      </c>
    </row>
    <row r="124" spans="1:39" ht="15" customHeight="1">
      <c r="A124" s="238"/>
      <c r="C124" s="229" t="s">
        <v>5137</v>
      </c>
      <c r="D124" s="469" t="str">
        <f>IF(CNGE_2025_M1_Secc12_Sub1!D120="","",CNGE_2025_M1_Secc12_Sub1!D120)</f>
        <v/>
      </c>
      <c r="E124" s="326"/>
      <c r="F124" s="327"/>
      <c r="G124" s="443"/>
      <c r="H124" s="351"/>
      <c r="I124" s="351"/>
      <c r="J124" s="352"/>
      <c r="K124" s="443"/>
      <c r="L124" s="352"/>
      <c r="M124" s="443"/>
      <c r="N124" s="352"/>
      <c r="O124" s="443"/>
      <c r="P124" s="352"/>
      <c r="Q124" s="443"/>
      <c r="R124" s="352"/>
      <c r="S124" s="443"/>
      <c r="T124" s="352"/>
      <c r="U124" s="443"/>
      <c r="V124" s="352"/>
      <c r="W124" s="443"/>
      <c r="X124" s="352"/>
      <c r="Y124" s="443"/>
      <c r="Z124" s="352"/>
      <c r="AA124" s="443"/>
      <c r="AB124" s="352"/>
      <c r="AC124" s="443"/>
      <c r="AD124" s="352"/>
      <c r="AG124">
        <f t="shared" si="5"/>
        <v>0</v>
      </c>
      <c r="AH124" s="2">
        <f t="shared" si="6"/>
        <v>0</v>
      </c>
      <c r="AI124" s="3" t="str">
        <f>IF(AH124=0,"",
IF(SUM($AH$34:AH124)=1,AJ124,
IF($AH$154&gt;SUM($AH$34:AH124),_xlfn.CONCAT(", ",AJ124),
IF($AH$154=SUM($AH$34:AH124),_xlfn.CONCAT(" y ",AJ124)))))</f>
        <v/>
      </c>
      <c r="AJ124" s="214">
        <v>91</v>
      </c>
      <c r="AK124">
        <f t="shared" si="7"/>
        <v>0</v>
      </c>
      <c r="AL124">
        <f t="shared" si="8"/>
        <v>0</v>
      </c>
      <c r="AM124">
        <f t="shared" si="9"/>
        <v>0</v>
      </c>
    </row>
    <row r="125" spans="1:39" ht="15" customHeight="1">
      <c r="A125" s="238"/>
      <c r="C125" s="229" t="s">
        <v>5138</v>
      </c>
      <c r="D125" s="469" t="str">
        <f>IF(CNGE_2025_M1_Secc12_Sub1!D121="","",CNGE_2025_M1_Secc12_Sub1!D121)</f>
        <v/>
      </c>
      <c r="E125" s="326"/>
      <c r="F125" s="327"/>
      <c r="G125" s="443"/>
      <c r="H125" s="351"/>
      <c r="I125" s="351"/>
      <c r="J125" s="352"/>
      <c r="K125" s="443"/>
      <c r="L125" s="352"/>
      <c r="M125" s="443"/>
      <c r="N125" s="352"/>
      <c r="O125" s="443"/>
      <c r="P125" s="352"/>
      <c r="Q125" s="443"/>
      <c r="R125" s="352"/>
      <c r="S125" s="443"/>
      <c r="T125" s="352"/>
      <c r="U125" s="443"/>
      <c r="V125" s="352"/>
      <c r="W125" s="443"/>
      <c r="X125" s="352"/>
      <c r="Y125" s="443"/>
      <c r="Z125" s="352"/>
      <c r="AA125" s="443"/>
      <c r="AB125" s="352"/>
      <c r="AC125" s="443"/>
      <c r="AD125" s="352"/>
      <c r="AG125">
        <f t="shared" si="5"/>
        <v>0</v>
      </c>
      <c r="AH125" s="2">
        <f t="shared" si="6"/>
        <v>0</v>
      </c>
      <c r="AI125" s="3" t="str">
        <f>IF(AH125=0,"",
IF(SUM($AH$34:AH125)=1,AJ125,
IF($AH$154&gt;SUM($AH$34:AH125),_xlfn.CONCAT(", ",AJ125),
IF($AH$154=SUM($AH$34:AH125),_xlfn.CONCAT(" y ",AJ125)))))</f>
        <v/>
      </c>
      <c r="AJ125" s="214">
        <v>92</v>
      </c>
      <c r="AK125">
        <f t="shared" si="7"/>
        <v>0</v>
      </c>
      <c r="AL125">
        <f t="shared" si="8"/>
        <v>0</v>
      </c>
      <c r="AM125">
        <f t="shared" si="9"/>
        <v>0</v>
      </c>
    </row>
    <row r="126" spans="1:39" ht="15" customHeight="1">
      <c r="A126" s="238"/>
      <c r="C126" s="229" t="s">
        <v>5139</v>
      </c>
      <c r="D126" s="469" t="str">
        <f>IF(CNGE_2025_M1_Secc12_Sub1!D122="","",CNGE_2025_M1_Secc12_Sub1!D122)</f>
        <v/>
      </c>
      <c r="E126" s="326"/>
      <c r="F126" s="327"/>
      <c r="G126" s="443"/>
      <c r="H126" s="351"/>
      <c r="I126" s="351"/>
      <c r="J126" s="352"/>
      <c r="K126" s="443"/>
      <c r="L126" s="352"/>
      <c r="M126" s="443"/>
      <c r="N126" s="352"/>
      <c r="O126" s="443"/>
      <c r="P126" s="352"/>
      <c r="Q126" s="443"/>
      <c r="R126" s="352"/>
      <c r="S126" s="443"/>
      <c r="T126" s="352"/>
      <c r="U126" s="443"/>
      <c r="V126" s="352"/>
      <c r="W126" s="443"/>
      <c r="X126" s="352"/>
      <c r="Y126" s="443"/>
      <c r="Z126" s="352"/>
      <c r="AA126" s="443"/>
      <c r="AB126" s="352"/>
      <c r="AC126" s="443"/>
      <c r="AD126" s="352"/>
      <c r="AG126">
        <f t="shared" si="5"/>
        <v>0</v>
      </c>
      <c r="AH126" s="2">
        <f t="shared" si="6"/>
        <v>0</v>
      </c>
      <c r="AI126" s="3" t="str">
        <f>IF(AH126=0,"",
IF(SUM($AH$34:AH126)=1,AJ126,
IF($AH$154&gt;SUM($AH$34:AH126),_xlfn.CONCAT(", ",AJ126),
IF($AH$154=SUM($AH$34:AH126),_xlfn.CONCAT(" y ",AJ126)))))</f>
        <v/>
      </c>
      <c r="AJ126" s="214">
        <v>93</v>
      </c>
      <c r="AK126">
        <f t="shared" si="7"/>
        <v>0</v>
      </c>
      <c r="AL126">
        <f t="shared" si="8"/>
        <v>0</v>
      </c>
      <c r="AM126">
        <f t="shared" si="9"/>
        <v>0</v>
      </c>
    </row>
    <row r="127" spans="1:39" ht="15" customHeight="1">
      <c r="A127" s="238"/>
      <c r="C127" s="229" t="s">
        <v>5140</v>
      </c>
      <c r="D127" s="469" t="str">
        <f>IF(CNGE_2025_M1_Secc12_Sub1!D123="","",CNGE_2025_M1_Secc12_Sub1!D123)</f>
        <v/>
      </c>
      <c r="E127" s="326"/>
      <c r="F127" s="327"/>
      <c r="G127" s="443"/>
      <c r="H127" s="351"/>
      <c r="I127" s="351"/>
      <c r="J127" s="352"/>
      <c r="K127" s="443"/>
      <c r="L127" s="352"/>
      <c r="M127" s="443"/>
      <c r="N127" s="352"/>
      <c r="O127" s="443"/>
      <c r="P127" s="352"/>
      <c r="Q127" s="443"/>
      <c r="R127" s="352"/>
      <c r="S127" s="443"/>
      <c r="T127" s="352"/>
      <c r="U127" s="443"/>
      <c r="V127" s="352"/>
      <c r="W127" s="443"/>
      <c r="X127" s="352"/>
      <c r="Y127" s="443"/>
      <c r="Z127" s="352"/>
      <c r="AA127" s="443"/>
      <c r="AB127" s="352"/>
      <c r="AC127" s="443"/>
      <c r="AD127" s="352"/>
      <c r="AG127">
        <f t="shared" si="5"/>
        <v>0</v>
      </c>
      <c r="AH127" s="2">
        <f t="shared" si="6"/>
        <v>0</v>
      </c>
      <c r="AI127" s="3" t="str">
        <f>IF(AH127=0,"",
IF(SUM($AH$34:AH127)=1,AJ127,
IF($AH$154&gt;SUM($AH$34:AH127),_xlfn.CONCAT(", ",AJ127),
IF($AH$154=SUM($AH$34:AH127),_xlfn.CONCAT(" y ",AJ127)))))</f>
        <v/>
      </c>
      <c r="AJ127" s="214">
        <v>94</v>
      </c>
      <c r="AK127">
        <f t="shared" si="7"/>
        <v>0</v>
      </c>
      <c r="AL127">
        <f t="shared" si="8"/>
        <v>0</v>
      </c>
      <c r="AM127">
        <f t="shared" si="9"/>
        <v>0</v>
      </c>
    </row>
    <row r="128" spans="1:39" ht="15" customHeight="1">
      <c r="A128" s="238"/>
      <c r="C128" s="229" t="s">
        <v>5141</v>
      </c>
      <c r="D128" s="469" t="str">
        <f>IF(CNGE_2025_M1_Secc12_Sub1!D124="","",CNGE_2025_M1_Secc12_Sub1!D124)</f>
        <v/>
      </c>
      <c r="E128" s="326"/>
      <c r="F128" s="327"/>
      <c r="G128" s="443"/>
      <c r="H128" s="351"/>
      <c r="I128" s="351"/>
      <c r="J128" s="352"/>
      <c r="K128" s="443"/>
      <c r="L128" s="352"/>
      <c r="M128" s="443"/>
      <c r="N128" s="352"/>
      <c r="O128" s="443"/>
      <c r="P128" s="352"/>
      <c r="Q128" s="443"/>
      <c r="R128" s="352"/>
      <c r="S128" s="443"/>
      <c r="T128" s="352"/>
      <c r="U128" s="443"/>
      <c r="V128" s="352"/>
      <c r="W128" s="443"/>
      <c r="X128" s="352"/>
      <c r="Y128" s="443"/>
      <c r="Z128" s="352"/>
      <c r="AA128" s="443"/>
      <c r="AB128" s="352"/>
      <c r="AC128" s="443"/>
      <c r="AD128" s="352"/>
      <c r="AG128">
        <f t="shared" si="5"/>
        <v>0</v>
      </c>
      <c r="AH128" s="2">
        <f t="shared" si="6"/>
        <v>0</v>
      </c>
      <c r="AI128" s="3" t="str">
        <f>IF(AH128=0,"",
IF(SUM($AH$34:AH128)=1,AJ128,
IF($AH$154&gt;SUM($AH$34:AH128),_xlfn.CONCAT(", ",AJ128),
IF($AH$154=SUM($AH$34:AH128),_xlfn.CONCAT(" y ",AJ128)))))</f>
        <v/>
      </c>
      <c r="AJ128" s="214">
        <v>95</v>
      </c>
      <c r="AK128">
        <f t="shared" si="7"/>
        <v>0</v>
      </c>
      <c r="AL128">
        <f t="shared" si="8"/>
        <v>0</v>
      </c>
      <c r="AM128">
        <f t="shared" si="9"/>
        <v>0</v>
      </c>
    </row>
    <row r="129" spans="1:39" ht="15" customHeight="1">
      <c r="A129" s="238"/>
      <c r="C129" s="229" t="s">
        <v>5142</v>
      </c>
      <c r="D129" s="469" t="str">
        <f>IF(CNGE_2025_M1_Secc12_Sub1!D125="","",CNGE_2025_M1_Secc12_Sub1!D125)</f>
        <v/>
      </c>
      <c r="E129" s="326"/>
      <c r="F129" s="327"/>
      <c r="G129" s="443"/>
      <c r="H129" s="351"/>
      <c r="I129" s="351"/>
      <c r="J129" s="352"/>
      <c r="K129" s="443"/>
      <c r="L129" s="352"/>
      <c r="M129" s="443"/>
      <c r="N129" s="352"/>
      <c r="O129" s="443"/>
      <c r="P129" s="352"/>
      <c r="Q129" s="443"/>
      <c r="R129" s="352"/>
      <c r="S129" s="443"/>
      <c r="T129" s="352"/>
      <c r="U129" s="443"/>
      <c r="V129" s="352"/>
      <c r="W129" s="443"/>
      <c r="X129" s="352"/>
      <c r="Y129" s="443"/>
      <c r="Z129" s="352"/>
      <c r="AA129" s="443"/>
      <c r="AB129" s="352"/>
      <c r="AC129" s="443"/>
      <c r="AD129" s="352"/>
      <c r="AG129">
        <f t="shared" si="5"/>
        <v>0</v>
      </c>
      <c r="AH129" s="2">
        <f t="shared" si="6"/>
        <v>0</v>
      </c>
      <c r="AI129" s="3" t="str">
        <f>IF(AH129=0,"",
IF(SUM($AH$34:AH129)=1,AJ129,
IF($AH$154&gt;SUM($AH$34:AH129),_xlfn.CONCAT(", ",AJ129),
IF($AH$154=SUM($AH$34:AH129),_xlfn.CONCAT(" y ",AJ129)))))</f>
        <v/>
      </c>
      <c r="AJ129" s="214">
        <v>96</v>
      </c>
      <c r="AK129">
        <f t="shared" si="7"/>
        <v>0</v>
      </c>
      <c r="AL129">
        <f t="shared" si="8"/>
        <v>0</v>
      </c>
      <c r="AM129">
        <f t="shared" si="9"/>
        <v>0</v>
      </c>
    </row>
    <row r="130" spans="1:39" ht="15" customHeight="1">
      <c r="A130" s="238"/>
      <c r="C130" s="229" t="s">
        <v>5143</v>
      </c>
      <c r="D130" s="469" t="str">
        <f>IF(CNGE_2025_M1_Secc12_Sub1!D126="","",CNGE_2025_M1_Secc12_Sub1!D126)</f>
        <v/>
      </c>
      <c r="E130" s="326"/>
      <c r="F130" s="327"/>
      <c r="G130" s="443"/>
      <c r="H130" s="351"/>
      <c r="I130" s="351"/>
      <c r="J130" s="352"/>
      <c r="K130" s="443"/>
      <c r="L130" s="352"/>
      <c r="M130" s="443"/>
      <c r="N130" s="352"/>
      <c r="O130" s="443"/>
      <c r="P130" s="352"/>
      <c r="Q130" s="443"/>
      <c r="R130" s="352"/>
      <c r="S130" s="443"/>
      <c r="T130" s="352"/>
      <c r="U130" s="443"/>
      <c r="V130" s="352"/>
      <c r="W130" s="443"/>
      <c r="X130" s="352"/>
      <c r="Y130" s="443"/>
      <c r="Z130" s="352"/>
      <c r="AA130" s="443"/>
      <c r="AB130" s="352"/>
      <c r="AC130" s="443"/>
      <c r="AD130" s="352"/>
      <c r="AG130">
        <f t="shared" si="5"/>
        <v>0</v>
      </c>
      <c r="AH130" s="2">
        <f t="shared" si="6"/>
        <v>0</v>
      </c>
      <c r="AI130" s="3" t="str">
        <f>IF(AH130=0,"",
IF(SUM($AH$34:AH130)=1,AJ130,
IF($AH$154&gt;SUM($AH$34:AH130),_xlfn.CONCAT(", ",AJ130),
IF($AH$154=SUM($AH$34:AH130),_xlfn.CONCAT(" y ",AJ130)))))</f>
        <v/>
      </c>
      <c r="AJ130" s="214">
        <v>97</v>
      </c>
      <c r="AK130">
        <f t="shared" si="7"/>
        <v>0</v>
      </c>
      <c r="AL130">
        <f t="shared" si="8"/>
        <v>0</v>
      </c>
      <c r="AM130">
        <f t="shared" si="9"/>
        <v>0</v>
      </c>
    </row>
    <row r="131" spans="1:39" ht="15" customHeight="1">
      <c r="A131" s="238"/>
      <c r="C131" s="229" t="s">
        <v>5144</v>
      </c>
      <c r="D131" s="469" t="str">
        <f>IF(CNGE_2025_M1_Secc12_Sub1!D127="","",CNGE_2025_M1_Secc12_Sub1!D127)</f>
        <v/>
      </c>
      <c r="E131" s="326"/>
      <c r="F131" s="327"/>
      <c r="G131" s="443"/>
      <c r="H131" s="351"/>
      <c r="I131" s="351"/>
      <c r="J131" s="352"/>
      <c r="K131" s="443"/>
      <c r="L131" s="352"/>
      <c r="M131" s="443"/>
      <c r="N131" s="352"/>
      <c r="O131" s="443"/>
      <c r="P131" s="352"/>
      <c r="Q131" s="443"/>
      <c r="R131" s="352"/>
      <c r="S131" s="443"/>
      <c r="T131" s="352"/>
      <c r="U131" s="443"/>
      <c r="V131" s="352"/>
      <c r="W131" s="443"/>
      <c r="X131" s="352"/>
      <c r="Y131" s="443"/>
      <c r="Z131" s="352"/>
      <c r="AA131" s="443"/>
      <c r="AB131" s="352"/>
      <c r="AC131" s="443"/>
      <c r="AD131" s="352"/>
      <c r="AG131">
        <f t="shared" si="5"/>
        <v>0</v>
      </c>
      <c r="AH131" s="2">
        <f t="shared" si="6"/>
        <v>0</v>
      </c>
      <c r="AI131" s="3" t="str">
        <f>IF(AH131=0,"",
IF(SUM($AH$34:AH131)=1,AJ131,
IF($AH$154&gt;SUM($AH$34:AH131),_xlfn.CONCAT(", ",AJ131),
IF($AH$154=SUM($AH$34:AH131),_xlfn.CONCAT(" y ",AJ131)))))</f>
        <v/>
      </c>
      <c r="AJ131" s="214">
        <v>98</v>
      </c>
      <c r="AK131">
        <f t="shared" si="7"/>
        <v>0</v>
      </c>
      <c r="AL131">
        <f t="shared" si="8"/>
        <v>0</v>
      </c>
      <c r="AM131">
        <f t="shared" si="9"/>
        <v>0</v>
      </c>
    </row>
    <row r="132" spans="1:39" ht="15" customHeight="1">
      <c r="A132" s="238"/>
      <c r="C132" s="229" t="s">
        <v>5145</v>
      </c>
      <c r="D132" s="469" t="str">
        <f>IF(CNGE_2025_M1_Secc12_Sub1!D128="","",CNGE_2025_M1_Secc12_Sub1!D128)</f>
        <v/>
      </c>
      <c r="E132" s="326"/>
      <c r="F132" s="327"/>
      <c r="G132" s="443"/>
      <c r="H132" s="351"/>
      <c r="I132" s="351"/>
      <c r="J132" s="352"/>
      <c r="K132" s="443"/>
      <c r="L132" s="352"/>
      <c r="M132" s="443"/>
      <c r="N132" s="352"/>
      <c r="O132" s="443"/>
      <c r="P132" s="352"/>
      <c r="Q132" s="443"/>
      <c r="R132" s="352"/>
      <c r="S132" s="443"/>
      <c r="T132" s="352"/>
      <c r="U132" s="443"/>
      <c r="V132" s="352"/>
      <c r="W132" s="443"/>
      <c r="X132" s="352"/>
      <c r="Y132" s="443"/>
      <c r="Z132" s="352"/>
      <c r="AA132" s="443"/>
      <c r="AB132" s="352"/>
      <c r="AC132" s="443"/>
      <c r="AD132" s="352"/>
      <c r="AG132">
        <f t="shared" si="5"/>
        <v>0</v>
      </c>
      <c r="AH132" s="2">
        <f t="shared" si="6"/>
        <v>0</v>
      </c>
      <c r="AI132" s="3" t="str">
        <f>IF(AH132=0,"",
IF(SUM($AH$34:AH132)=1,AJ132,
IF($AH$154&gt;SUM($AH$34:AH132),_xlfn.CONCAT(", ",AJ132),
IF($AH$154=SUM($AH$34:AH132),_xlfn.CONCAT(" y ",AJ132)))))</f>
        <v/>
      </c>
      <c r="AJ132" s="214">
        <v>99</v>
      </c>
      <c r="AK132">
        <f t="shared" si="7"/>
        <v>0</v>
      </c>
      <c r="AL132">
        <f t="shared" si="8"/>
        <v>0</v>
      </c>
      <c r="AM132">
        <f t="shared" si="9"/>
        <v>0</v>
      </c>
    </row>
    <row r="133" spans="1:39" ht="15" customHeight="1">
      <c r="A133" s="238"/>
      <c r="C133" s="213" t="s">
        <v>5146</v>
      </c>
      <c r="D133" s="469" t="str">
        <f>IF(CNGE_2025_M1_Secc12_Sub1!D129="","",CNGE_2025_M1_Secc12_Sub1!D129)</f>
        <v/>
      </c>
      <c r="E133" s="326"/>
      <c r="F133" s="327"/>
      <c r="G133" s="443"/>
      <c r="H133" s="351"/>
      <c r="I133" s="351"/>
      <c r="J133" s="352"/>
      <c r="K133" s="443"/>
      <c r="L133" s="352"/>
      <c r="M133" s="443"/>
      <c r="N133" s="352"/>
      <c r="O133" s="443"/>
      <c r="P133" s="352"/>
      <c r="Q133" s="443"/>
      <c r="R133" s="352"/>
      <c r="S133" s="443"/>
      <c r="T133" s="352"/>
      <c r="U133" s="443"/>
      <c r="V133" s="352"/>
      <c r="W133" s="443"/>
      <c r="X133" s="352"/>
      <c r="Y133" s="443"/>
      <c r="Z133" s="352"/>
      <c r="AA133" s="443"/>
      <c r="AB133" s="352"/>
      <c r="AC133" s="443"/>
      <c r="AD133" s="352"/>
      <c r="AG133">
        <f t="shared" si="5"/>
        <v>0</v>
      </c>
      <c r="AH133" s="2">
        <f t="shared" si="6"/>
        <v>0</v>
      </c>
      <c r="AI133" s="3" t="str">
        <f>IF(AH133=0,"",
IF(SUM($AH$34:AH133)=1,AJ133,
IF($AH$154&gt;SUM($AH$34:AH133),_xlfn.CONCAT(", ",AJ133),
IF($AH$154=SUM($AH$34:AH133),_xlfn.CONCAT(" y ",AJ133)))))</f>
        <v/>
      </c>
      <c r="AJ133" s="214">
        <v>100</v>
      </c>
      <c r="AK133">
        <f t="shared" si="7"/>
        <v>0</v>
      </c>
      <c r="AL133">
        <f t="shared" si="8"/>
        <v>0</v>
      </c>
      <c r="AM133">
        <f t="shared" si="9"/>
        <v>0</v>
      </c>
    </row>
    <row r="134" spans="1:39" ht="15" customHeight="1">
      <c r="A134" s="238"/>
      <c r="C134" s="213" t="s">
        <v>5147</v>
      </c>
      <c r="D134" s="469" t="str">
        <f>IF(CNGE_2025_M1_Secc12_Sub1!D130="","",CNGE_2025_M1_Secc12_Sub1!D130)</f>
        <v/>
      </c>
      <c r="E134" s="326"/>
      <c r="F134" s="327"/>
      <c r="G134" s="443"/>
      <c r="H134" s="351"/>
      <c r="I134" s="351"/>
      <c r="J134" s="352"/>
      <c r="K134" s="443"/>
      <c r="L134" s="352"/>
      <c r="M134" s="443"/>
      <c r="N134" s="352"/>
      <c r="O134" s="443"/>
      <c r="P134" s="352"/>
      <c r="Q134" s="443"/>
      <c r="R134" s="352"/>
      <c r="S134" s="443"/>
      <c r="T134" s="352"/>
      <c r="U134" s="443"/>
      <c r="V134" s="352"/>
      <c r="W134" s="443"/>
      <c r="X134" s="352"/>
      <c r="Y134" s="443"/>
      <c r="Z134" s="352"/>
      <c r="AA134" s="443"/>
      <c r="AB134" s="352"/>
      <c r="AC134" s="443"/>
      <c r="AD134" s="352"/>
      <c r="AG134">
        <f t="shared" si="5"/>
        <v>0</v>
      </c>
      <c r="AH134" s="2">
        <f t="shared" si="6"/>
        <v>0</v>
      </c>
      <c r="AI134" s="3" t="str">
        <f>IF(AH134=0,"",
IF(SUM($AH$34:AH134)=1,AJ134,
IF($AH$154&gt;SUM($AH$34:AH134),_xlfn.CONCAT(", ",AJ134),
IF($AH$154=SUM($AH$34:AH134),_xlfn.CONCAT(" y ",AJ134)))))</f>
        <v/>
      </c>
      <c r="AJ134" s="214">
        <v>101</v>
      </c>
      <c r="AK134">
        <f t="shared" si="7"/>
        <v>0</v>
      </c>
      <c r="AL134">
        <f t="shared" si="8"/>
        <v>0</v>
      </c>
      <c r="AM134">
        <f t="shared" si="9"/>
        <v>0</v>
      </c>
    </row>
    <row r="135" spans="1:39" ht="15" customHeight="1">
      <c r="A135" s="238"/>
      <c r="C135" s="213" t="s">
        <v>5148</v>
      </c>
      <c r="D135" s="469" t="str">
        <f>IF(CNGE_2025_M1_Secc12_Sub1!D131="","",CNGE_2025_M1_Secc12_Sub1!D131)</f>
        <v/>
      </c>
      <c r="E135" s="326"/>
      <c r="F135" s="327"/>
      <c r="G135" s="443"/>
      <c r="H135" s="351"/>
      <c r="I135" s="351"/>
      <c r="J135" s="352"/>
      <c r="K135" s="443"/>
      <c r="L135" s="352"/>
      <c r="M135" s="443"/>
      <c r="N135" s="352"/>
      <c r="O135" s="443"/>
      <c r="P135" s="352"/>
      <c r="Q135" s="443"/>
      <c r="R135" s="352"/>
      <c r="S135" s="443"/>
      <c r="T135" s="352"/>
      <c r="U135" s="443"/>
      <c r="V135" s="352"/>
      <c r="W135" s="443"/>
      <c r="X135" s="352"/>
      <c r="Y135" s="443"/>
      <c r="Z135" s="352"/>
      <c r="AA135" s="443"/>
      <c r="AB135" s="352"/>
      <c r="AC135" s="443"/>
      <c r="AD135" s="352"/>
      <c r="AG135">
        <f t="shared" si="5"/>
        <v>0</v>
      </c>
      <c r="AH135" s="2">
        <f t="shared" si="6"/>
        <v>0</v>
      </c>
      <c r="AI135" s="3" t="str">
        <f>IF(AH135=0,"",
IF(SUM($AH$34:AH135)=1,AJ135,
IF($AH$154&gt;SUM($AH$34:AH135),_xlfn.CONCAT(", ",AJ135),
IF($AH$154=SUM($AH$34:AH135),_xlfn.CONCAT(" y ",AJ135)))))</f>
        <v/>
      </c>
      <c r="AJ135" s="214">
        <v>102</v>
      </c>
      <c r="AK135">
        <f t="shared" si="7"/>
        <v>0</v>
      </c>
      <c r="AL135">
        <f t="shared" si="8"/>
        <v>0</v>
      </c>
      <c r="AM135">
        <f t="shared" si="9"/>
        <v>0</v>
      </c>
    </row>
    <row r="136" spans="1:39" ht="15" customHeight="1">
      <c r="A136" s="238"/>
      <c r="C136" s="213" t="s">
        <v>5149</v>
      </c>
      <c r="D136" s="469" t="str">
        <f>IF(CNGE_2025_M1_Secc12_Sub1!D132="","",CNGE_2025_M1_Secc12_Sub1!D132)</f>
        <v/>
      </c>
      <c r="E136" s="326"/>
      <c r="F136" s="327"/>
      <c r="G136" s="443"/>
      <c r="H136" s="351"/>
      <c r="I136" s="351"/>
      <c r="J136" s="352"/>
      <c r="K136" s="443"/>
      <c r="L136" s="352"/>
      <c r="M136" s="443"/>
      <c r="N136" s="352"/>
      <c r="O136" s="443"/>
      <c r="P136" s="352"/>
      <c r="Q136" s="443"/>
      <c r="R136" s="352"/>
      <c r="S136" s="443"/>
      <c r="T136" s="352"/>
      <c r="U136" s="443"/>
      <c r="V136" s="352"/>
      <c r="W136" s="443"/>
      <c r="X136" s="352"/>
      <c r="Y136" s="443"/>
      <c r="Z136" s="352"/>
      <c r="AA136" s="443"/>
      <c r="AB136" s="352"/>
      <c r="AC136" s="443"/>
      <c r="AD136" s="352"/>
      <c r="AG136">
        <f t="shared" si="5"/>
        <v>0</v>
      </c>
      <c r="AH136" s="2">
        <f t="shared" si="6"/>
        <v>0</v>
      </c>
      <c r="AI136" s="3" t="str">
        <f>IF(AH136=0,"",
IF(SUM($AH$34:AH136)=1,AJ136,
IF($AH$154&gt;SUM($AH$34:AH136),_xlfn.CONCAT(", ",AJ136),
IF($AH$154=SUM($AH$34:AH136),_xlfn.CONCAT(" y ",AJ136)))))</f>
        <v/>
      </c>
      <c r="AJ136" s="214">
        <v>103</v>
      </c>
      <c r="AK136">
        <f t="shared" si="7"/>
        <v>0</v>
      </c>
      <c r="AL136">
        <f t="shared" si="8"/>
        <v>0</v>
      </c>
      <c r="AM136">
        <f t="shared" si="9"/>
        <v>0</v>
      </c>
    </row>
    <row r="137" spans="1:39" ht="15" customHeight="1">
      <c r="A137" s="238"/>
      <c r="C137" s="213" t="s">
        <v>5150</v>
      </c>
      <c r="D137" s="469" t="str">
        <f>IF(CNGE_2025_M1_Secc12_Sub1!D133="","",CNGE_2025_M1_Secc12_Sub1!D133)</f>
        <v/>
      </c>
      <c r="E137" s="326"/>
      <c r="F137" s="327"/>
      <c r="G137" s="443"/>
      <c r="H137" s="351"/>
      <c r="I137" s="351"/>
      <c r="J137" s="352"/>
      <c r="K137" s="443"/>
      <c r="L137" s="352"/>
      <c r="M137" s="443"/>
      <c r="N137" s="352"/>
      <c r="O137" s="443"/>
      <c r="P137" s="352"/>
      <c r="Q137" s="443"/>
      <c r="R137" s="352"/>
      <c r="S137" s="443"/>
      <c r="T137" s="352"/>
      <c r="U137" s="443"/>
      <c r="V137" s="352"/>
      <c r="W137" s="443"/>
      <c r="X137" s="352"/>
      <c r="Y137" s="443"/>
      <c r="Z137" s="352"/>
      <c r="AA137" s="443"/>
      <c r="AB137" s="352"/>
      <c r="AC137" s="443"/>
      <c r="AD137" s="352"/>
      <c r="AG137">
        <f t="shared" si="5"/>
        <v>0</v>
      </c>
      <c r="AH137" s="2">
        <f t="shared" si="6"/>
        <v>0</v>
      </c>
      <c r="AI137" s="3" t="str">
        <f>IF(AH137=0,"",
IF(SUM($AH$34:AH137)=1,AJ137,
IF($AH$154&gt;SUM($AH$34:AH137),_xlfn.CONCAT(", ",AJ137),
IF($AH$154=SUM($AH$34:AH137),_xlfn.CONCAT(" y ",AJ137)))))</f>
        <v/>
      </c>
      <c r="AJ137" s="214">
        <v>104</v>
      </c>
      <c r="AK137">
        <f t="shared" si="7"/>
        <v>0</v>
      </c>
      <c r="AL137">
        <f t="shared" si="8"/>
        <v>0</v>
      </c>
      <c r="AM137">
        <f t="shared" si="9"/>
        <v>0</v>
      </c>
    </row>
    <row r="138" spans="1:39" ht="15" customHeight="1">
      <c r="A138" s="238"/>
      <c r="C138" s="213" t="s">
        <v>5151</v>
      </c>
      <c r="D138" s="469" t="str">
        <f>IF(CNGE_2025_M1_Secc12_Sub1!D134="","",CNGE_2025_M1_Secc12_Sub1!D134)</f>
        <v/>
      </c>
      <c r="E138" s="326"/>
      <c r="F138" s="327"/>
      <c r="G138" s="443"/>
      <c r="H138" s="351"/>
      <c r="I138" s="351"/>
      <c r="J138" s="352"/>
      <c r="K138" s="443"/>
      <c r="L138" s="352"/>
      <c r="M138" s="443"/>
      <c r="N138" s="352"/>
      <c r="O138" s="443"/>
      <c r="P138" s="352"/>
      <c r="Q138" s="443"/>
      <c r="R138" s="352"/>
      <c r="S138" s="443"/>
      <c r="T138" s="352"/>
      <c r="U138" s="443"/>
      <c r="V138" s="352"/>
      <c r="W138" s="443"/>
      <c r="X138" s="352"/>
      <c r="Y138" s="443"/>
      <c r="Z138" s="352"/>
      <c r="AA138" s="443"/>
      <c r="AB138" s="352"/>
      <c r="AC138" s="443"/>
      <c r="AD138" s="352"/>
      <c r="AG138">
        <f t="shared" si="5"/>
        <v>0</v>
      </c>
      <c r="AH138" s="2">
        <f t="shared" si="6"/>
        <v>0</v>
      </c>
      <c r="AI138" s="3" t="str">
        <f>IF(AH138=0,"",
IF(SUM($AH$34:AH138)=1,AJ138,
IF($AH$154&gt;SUM($AH$34:AH138),_xlfn.CONCAT(", ",AJ138),
IF($AH$154=SUM($AH$34:AH138),_xlfn.CONCAT(" y ",AJ138)))))</f>
        <v/>
      </c>
      <c r="AJ138" s="214">
        <v>105</v>
      </c>
      <c r="AK138">
        <f t="shared" si="7"/>
        <v>0</v>
      </c>
      <c r="AL138">
        <f t="shared" si="8"/>
        <v>0</v>
      </c>
      <c r="AM138">
        <f t="shared" si="9"/>
        <v>0</v>
      </c>
    </row>
    <row r="139" spans="1:39" ht="15" customHeight="1">
      <c r="A139" s="238"/>
      <c r="C139" s="213" t="s">
        <v>5152</v>
      </c>
      <c r="D139" s="469" t="str">
        <f>IF(CNGE_2025_M1_Secc12_Sub1!D135="","",CNGE_2025_M1_Secc12_Sub1!D135)</f>
        <v/>
      </c>
      <c r="E139" s="326"/>
      <c r="F139" s="327"/>
      <c r="G139" s="443"/>
      <c r="H139" s="351"/>
      <c r="I139" s="351"/>
      <c r="J139" s="352"/>
      <c r="K139" s="443"/>
      <c r="L139" s="352"/>
      <c r="M139" s="443"/>
      <c r="N139" s="352"/>
      <c r="O139" s="443"/>
      <c r="P139" s="352"/>
      <c r="Q139" s="443"/>
      <c r="R139" s="352"/>
      <c r="S139" s="443"/>
      <c r="T139" s="352"/>
      <c r="U139" s="443"/>
      <c r="V139" s="352"/>
      <c r="W139" s="443"/>
      <c r="X139" s="352"/>
      <c r="Y139" s="443"/>
      <c r="Z139" s="352"/>
      <c r="AA139" s="443"/>
      <c r="AB139" s="352"/>
      <c r="AC139" s="443"/>
      <c r="AD139" s="352"/>
      <c r="AG139">
        <f t="shared" si="5"/>
        <v>0</v>
      </c>
      <c r="AH139" s="2">
        <f t="shared" si="6"/>
        <v>0</v>
      </c>
      <c r="AI139" s="3" t="str">
        <f>IF(AH139=0,"",
IF(SUM($AH$34:AH139)=1,AJ139,
IF($AH$154&gt;SUM($AH$34:AH139),_xlfn.CONCAT(", ",AJ139),
IF($AH$154=SUM($AH$34:AH139),_xlfn.CONCAT(" y ",AJ139)))))</f>
        <v/>
      </c>
      <c r="AJ139" s="214">
        <v>106</v>
      </c>
      <c r="AK139">
        <f t="shared" si="7"/>
        <v>0</v>
      </c>
      <c r="AL139">
        <f t="shared" si="8"/>
        <v>0</v>
      </c>
      <c r="AM139">
        <f t="shared" si="9"/>
        <v>0</v>
      </c>
    </row>
    <row r="140" spans="1:39" ht="15" customHeight="1">
      <c r="A140" s="238"/>
      <c r="C140" s="213" t="s">
        <v>5153</v>
      </c>
      <c r="D140" s="469" t="str">
        <f>IF(CNGE_2025_M1_Secc12_Sub1!D136="","",CNGE_2025_M1_Secc12_Sub1!D136)</f>
        <v/>
      </c>
      <c r="E140" s="326"/>
      <c r="F140" s="327"/>
      <c r="G140" s="443"/>
      <c r="H140" s="351"/>
      <c r="I140" s="351"/>
      <c r="J140" s="352"/>
      <c r="K140" s="443"/>
      <c r="L140" s="352"/>
      <c r="M140" s="443"/>
      <c r="N140" s="352"/>
      <c r="O140" s="443"/>
      <c r="P140" s="352"/>
      <c r="Q140" s="443"/>
      <c r="R140" s="352"/>
      <c r="S140" s="443"/>
      <c r="T140" s="352"/>
      <c r="U140" s="443"/>
      <c r="V140" s="352"/>
      <c r="W140" s="443"/>
      <c r="X140" s="352"/>
      <c r="Y140" s="443"/>
      <c r="Z140" s="352"/>
      <c r="AA140" s="443"/>
      <c r="AB140" s="352"/>
      <c r="AC140" s="443"/>
      <c r="AD140" s="352"/>
      <c r="AG140">
        <f t="shared" si="5"/>
        <v>0</v>
      </c>
      <c r="AH140" s="2">
        <f t="shared" si="6"/>
        <v>0</v>
      </c>
      <c r="AI140" s="3" t="str">
        <f>IF(AH140=0,"",
IF(SUM($AH$34:AH140)=1,AJ140,
IF($AH$154&gt;SUM($AH$34:AH140),_xlfn.CONCAT(", ",AJ140),
IF($AH$154=SUM($AH$34:AH140),_xlfn.CONCAT(" y ",AJ140)))))</f>
        <v/>
      </c>
      <c r="AJ140" s="214">
        <v>107</v>
      </c>
      <c r="AK140">
        <f t="shared" si="7"/>
        <v>0</v>
      </c>
      <c r="AL140">
        <f t="shared" si="8"/>
        <v>0</v>
      </c>
      <c r="AM140">
        <f t="shared" si="9"/>
        <v>0</v>
      </c>
    </row>
    <row r="141" spans="1:39" ht="15" customHeight="1">
      <c r="A141" s="238"/>
      <c r="C141" s="213" t="s">
        <v>5154</v>
      </c>
      <c r="D141" s="469" t="str">
        <f>IF(CNGE_2025_M1_Secc12_Sub1!D137="","",CNGE_2025_M1_Secc12_Sub1!D137)</f>
        <v/>
      </c>
      <c r="E141" s="326"/>
      <c r="F141" s="327"/>
      <c r="G141" s="443"/>
      <c r="H141" s="351"/>
      <c r="I141" s="351"/>
      <c r="J141" s="352"/>
      <c r="K141" s="443"/>
      <c r="L141" s="352"/>
      <c r="M141" s="443"/>
      <c r="N141" s="352"/>
      <c r="O141" s="443"/>
      <c r="P141" s="352"/>
      <c r="Q141" s="443"/>
      <c r="R141" s="352"/>
      <c r="S141" s="443"/>
      <c r="T141" s="352"/>
      <c r="U141" s="443"/>
      <c r="V141" s="352"/>
      <c r="W141" s="443"/>
      <c r="X141" s="352"/>
      <c r="Y141" s="443"/>
      <c r="Z141" s="352"/>
      <c r="AA141" s="443"/>
      <c r="AB141" s="352"/>
      <c r="AC141" s="443"/>
      <c r="AD141" s="352"/>
      <c r="AG141">
        <f t="shared" si="5"/>
        <v>0</v>
      </c>
      <c r="AH141" s="2">
        <f t="shared" si="6"/>
        <v>0</v>
      </c>
      <c r="AI141" s="3" t="str">
        <f>IF(AH141=0,"",
IF(SUM($AH$34:AH141)=1,AJ141,
IF($AH$154&gt;SUM($AH$34:AH141),_xlfn.CONCAT(", ",AJ141),
IF($AH$154=SUM($AH$34:AH141),_xlfn.CONCAT(" y ",AJ141)))))</f>
        <v/>
      </c>
      <c r="AJ141" s="214">
        <v>108</v>
      </c>
      <c r="AK141">
        <f t="shared" si="7"/>
        <v>0</v>
      </c>
      <c r="AL141">
        <f t="shared" si="8"/>
        <v>0</v>
      </c>
      <c r="AM141">
        <f t="shared" si="9"/>
        <v>0</v>
      </c>
    </row>
    <row r="142" spans="1:39" ht="15" customHeight="1">
      <c r="A142" s="238"/>
      <c r="C142" s="213" t="s">
        <v>5155</v>
      </c>
      <c r="D142" s="469" t="str">
        <f>IF(CNGE_2025_M1_Secc12_Sub1!D138="","",CNGE_2025_M1_Secc12_Sub1!D138)</f>
        <v/>
      </c>
      <c r="E142" s="326"/>
      <c r="F142" s="327"/>
      <c r="G142" s="443"/>
      <c r="H142" s="351"/>
      <c r="I142" s="351"/>
      <c r="J142" s="352"/>
      <c r="K142" s="443"/>
      <c r="L142" s="352"/>
      <c r="M142" s="443"/>
      <c r="N142" s="352"/>
      <c r="O142" s="443"/>
      <c r="P142" s="352"/>
      <c r="Q142" s="443"/>
      <c r="R142" s="352"/>
      <c r="S142" s="443"/>
      <c r="T142" s="352"/>
      <c r="U142" s="443"/>
      <c r="V142" s="352"/>
      <c r="W142" s="443"/>
      <c r="X142" s="352"/>
      <c r="Y142" s="443"/>
      <c r="Z142" s="352"/>
      <c r="AA142" s="443"/>
      <c r="AB142" s="352"/>
      <c r="AC142" s="443"/>
      <c r="AD142" s="352"/>
      <c r="AG142">
        <f t="shared" si="5"/>
        <v>0</v>
      </c>
      <c r="AH142" s="2">
        <f t="shared" si="6"/>
        <v>0</v>
      </c>
      <c r="AI142" s="3" t="str">
        <f>IF(AH142=0,"",
IF(SUM($AH$34:AH142)=1,AJ142,
IF($AH$154&gt;SUM($AH$34:AH142),_xlfn.CONCAT(", ",AJ142),
IF($AH$154=SUM($AH$34:AH142),_xlfn.CONCAT(" y ",AJ142)))))</f>
        <v/>
      </c>
      <c r="AJ142" s="214">
        <v>109</v>
      </c>
      <c r="AK142">
        <f t="shared" si="7"/>
        <v>0</v>
      </c>
      <c r="AL142">
        <f t="shared" si="8"/>
        <v>0</v>
      </c>
      <c r="AM142">
        <f t="shared" si="9"/>
        <v>0</v>
      </c>
    </row>
    <row r="143" spans="1:39" ht="15" customHeight="1">
      <c r="A143" s="238"/>
      <c r="C143" s="213" t="s">
        <v>5156</v>
      </c>
      <c r="D143" s="469" t="str">
        <f>IF(CNGE_2025_M1_Secc12_Sub1!D139="","",CNGE_2025_M1_Secc12_Sub1!D139)</f>
        <v/>
      </c>
      <c r="E143" s="326"/>
      <c r="F143" s="327"/>
      <c r="G143" s="443"/>
      <c r="H143" s="351"/>
      <c r="I143" s="351"/>
      <c r="J143" s="352"/>
      <c r="K143" s="443"/>
      <c r="L143" s="352"/>
      <c r="M143" s="443"/>
      <c r="N143" s="352"/>
      <c r="O143" s="443"/>
      <c r="P143" s="352"/>
      <c r="Q143" s="443"/>
      <c r="R143" s="352"/>
      <c r="S143" s="443"/>
      <c r="T143" s="352"/>
      <c r="U143" s="443"/>
      <c r="V143" s="352"/>
      <c r="W143" s="443"/>
      <c r="X143" s="352"/>
      <c r="Y143" s="443"/>
      <c r="Z143" s="352"/>
      <c r="AA143" s="443"/>
      <c r="AB143" s="352"/>
      <c r="AC143" s="443"/>
      <c r="AD143" s="352"/>
      <c r="AG143">
        <f t="shared" si="5"/>
        <v>0</v>
      </c>
      <c r="AH143" s="2">
        <f t="shared" si="6"/>
        <v>0</v>
      </c>
      <c r="AI143" s="3" t="str">
        <f>IF(AH143=0,"",
IF(SUM($AH$34:AH143)=1,AJ143,
IF($AH$154&gt;SUM($AH$34:AH143),_xlfn.CONCAT(", ",AJ143),
IF($AH$154=SUM($AH$34:AH143),_xlfn.CONCAT(" y ",AJ143)))))</f>
        <v/>
      </c>
      <c r="AJ143" s="214">
        <v>110</v>
      </c>
      <c r="AK143">
        <f t="shared" si="7"/>
        <v>0</v>
      </c>
      <c r="AL143">
        <f t="shared" si="8"/>
        <v>0</v>
      </c>
      <c r="AM143">
        <f t="shared" si="9"/>
        <v>0</v>
      </c>
    </row>
    <row r="144" spans="1:39" ht="15" customHeight="1">
      <c r="A144" s="238"/>
      <c r="C144" s="213" t="s">
        <v>5157</v>
      </c>
      <c r="D144" s="469" t="str">
        <f>IF(CNGE_2025_M1_Secc12_Sub1!D140="","",CNGE_2025_M1_Secc12_Sub1!D140)</f>
        <v/>
      </c>
      <c r="E144" s="326"/>
      <c r="F144" s="327"/>
      <c r="G144" s="443"/>
      <c r="H144" s="351"/>
      <c r="I144" s="351"/>
      <c r="J144" s="352"/>
      <c r="K144" s="443"/>
      <c r="L144" s="352"/>
      <c r="M144" s="443"/>
      <c r="N144" s="352"/>
      <c r="O144" s="443"/>
      <c r="P144" s="352"/>
      <c r="Q144" s="443"/>
      <c r="R144" s="352"/>
      <c r="S144" s="443"/>
      <c r="T144" s="352"/>
      <c r="U144" s="443"/>
      <c r="V144" s="352"/>
      <c r="W144" s="443"/>
      <c r="X144" s="352"/>
      <c r="Y144" s="443"/>
      <c r="Z144" s="352"/>
      <c r="AA144" s="443"/>
      <c r="AB144" s="352"/>
      <c r="AC144" s="443"/>
      <c r="AD144" s="352"/>
      <c r="AG144">
        <f t="shared" si="5"/>
        <v>0</v>
      </c>
      <c r="AH144" s="2">
        <f t="shared" si="6"/>
        <v>0</v>
      </c>
      <c r="AI144" s="3" t="str">
        <f>IF(AH144=0,"",
IF(SUM($AH$34:AH144)=1,AJ144,
IF($AH$154&gt;SUM($AH$34:AH144),_xlfn.CONCAT(", ",AJ144),
IF($AH$154=SUM($AH$34:AH144),_xlfn.CONCAT(" y ",AJ144)))))</f>
        <v/>
      </c>
      <c r="AJ144" s="214">
        <v>111</v>
      </c>
      <c r="AK144">
        <f t="shared" si="7"/>
        <v>0</v>
      </c>
      <c r="AL144">
        <f t="shared" si="8"/>
        <v>0</v>
      </c>
      <c r="AM144">
        <f t="shared" si="9"/>
        <v>0</v>
      </c>
    </row>
    <row r="145" spans="1:39" ht="15" customHeight="1">
      <c r="A145" s="238"/>
      <c r="C145" s="213" t="s">
        <v>5158</v>
      </c>
      <c r="D145" s="469" t="str">
        <f>IF(CNGE_2025_M1_Secc12_Sub1!D141="","",CNGE_2025_M1_Secc12_Sub1!D141)</f>
        <v/>
      </c>
      <c r="E145" s="326"/>
      <c r="F145" s="327"/>
      <c r="G145" s="443"/>
      <c r="H145" s="351"/>
      <c r="I145" s="351"/>
      <c r="J145" s="352"/>
      <c r="K145" s="443"/>
      <c r="L145" s="352"/>
      <c r="M145" s="443"/>
      <c r="N145" s="352"/>
      <c r="O145" s="443"/>
      <c r="P145" s="352"/>
      <c r="Q145" s="443"/>
      <c r="R145" s="352"/>
      <c r="S145" s="443"/>
      <c r="T145" s="352"/>
      <c r="U145" s="443"/>
      <c r="V145" s="352"/>
      <c r="W145" s="443"/>
      <c r="X145" s="352"/>
      <c r="Y145" s="443"/>
      <c r="Z145" s="352"/>
      <c r="AA145" s="443"/>
      <c r="AB145" s="352"/>
      <c r="AC145" s="443"/>
      <c r="AD145" s="352"/>
      <c r="AG145">
        <f t="shared" si="5"/>
        <v>0</v>
      </c>
      <c r="AH145" s="2">
        <f t="shared" si="6"/>
        <v>0</v>
      </c>
      <c r="AI145" s="3" t="str">
        <f>IF(AH145=0,"",
IF(SUM($AH$34:AH145)=1,AJ145,
IF($AH$154&gt;SUM($AH$34:AH145),_xlfn.CONCAT(", ",AJ145),
IF($AH$154=SUM($AH$34:AH145),_xlfn.CONCAT(" y ",AJ145)))))</f>
        <v/>
      </c>
      <c r="AJ145" s="214">
        <v>112</v>
      </c>
      <c r="AK145">
        <f t="shared" si="7"/>
        <v>0</v>
      </c>
      <c r="AL145">
        <f t="shared" si="8"/>
        <v>0</v>
      </c>
      <c r="AM145">
        <f t="shared" si="9"/>
        <v>0</v>
      </c>
    </row>
    <row r="146" spans="1:39" ht="15" customHeight="1">
      <c r="A146" s="238"/>
      <c r="C146" s="213" t="s">
        <v>5159</v>
      </c>
      <c r="D146" s="469" t="str">
        <f>IF(CNGE_2025_M1_Secc12_Sub1!D142="","",CNGE_2025_M1_Secc12_Sub1!D142)</f>
        <v/>
      </c>
      <c r="E146" s="326"/>
      <c r="F146" s="327"/>
      <c r="G146" s="443"/>
      <c r="H146" s="351"/>
      <c r="I146" s="351"/>
      <c r="J146" s="352"/>
      <c r="K146" s="443"/>
      <c r="L146" s="352"/>
      <c r="M146" s="443"/>
      <c r="N146" s="352"/>
      <c r="O146" s="443"/>
      <c r="P146" s="352"/>
      <c r="Q146" s="443"/>
      <c r="R146" s="352"/>
      <c r="S146" s="443"/>
      <c r="T146" s="352"/>
      <c r="U146" s="443"/>
      <c r="V146" s="352"/>
      <c r="W146" s="443"/>
      <c r="X146" s="352"/>
      <c r="Y146" s="443"/>
      <c r="Z146" s="352"/>
      <c r="AA146" s="443"/>
      <c r="AB146" s="352"/>
      <c r="AC146" s="443"/>
      <c r="AD146" s="352"/>
      <c r="AG146">
        <f t="shared" si="5"/>
        <v>0</v>
      </c>
      <c r="AH146" s="2">
        <f t="shared" si="6"/>
        <v>0</v>
      </c>
      <c r="AI146" s="3" t="str">
        <f>IF(AH146=0,"",
IF(SUM($AH$34:AH146)=1,AJ146,
IF($AH$154&gt;SUM($AH$34:AH146),_xlfn.CONCAT(", ",AJ146),
IF($AH$154=SUM($AH$34:AH146),_xlfn.CONCAT(" y ",AJ146)))))</f>
        <v/>
      </c>
      <c r="AJ146" s="214">
        <v>113</v>
      </c>
      <c r="AK146">
        <f t="shared" si="7"/>
        <v>0</v>
      </c>
      <c r="AL146">
        <f t="shared" si="8"/>
        <v>0</v>
      </c>
      <c r="AM146">
        <f t="shared" si="9"/>
        <v>0</v>
      </c>
    </row>
    <row r="147" spans="1:39" ht="15" customHeight="1">
      <c r="A147" s="238"/>
      <c r="C147" s="213" t="s">
        <v>5160</v>
      </c>
      <c r="D147" s="469" t="str">
        <f>IF(CNGE_2025_M1_Secc12_Sub1!D143="","",CNGE_2025_M1_Secc12_Sub1!D143)</f>
        <v/>
      </c>
      <c r="E147" s="326"/>
      <c r="F147" s="327"/>
      <c r="G147" s="443"/>
      <c r="H147" s="351"/>
      <c r="I147" s="351"/>
      <c r="J147" s="352"/>
      <c r="K147" s="443"/>
      <c r="L147" s="352"/>
      <c r="M147" s="443"/>
      <c r="N147" s="352"/>
      <c r="O147" s="443"/>
      <c r="P147" s="352"/>
      <c r="Q147" s="443"/>
      <c r="R147" s="352"/>
      <c r="S147" s="443"/>
      <c r="T147" s="352"/>
      <c r="U147" s="443"/>
      <c r="V147" s="352"/>
      <c r="W147" s="443"/>
      <c r="X147" s="352"/>
      <c r="Y147" s="443"/>
      <c r="Z147" s="352"/>
      <c r="AA147" s="443"/>
      <c r="AB147" s="352"/>
      <c r="AC147" s="443"/>
      <c r="AD147" s="352"/>
      <c r="AG147">
        <f t="shared" si="5"/>
        <v>0</v>
      </c>
      <c r="AH147" s="2">
        <f t="shared" si="6"/>
        <v>0</v>
      </c>
      <c r="AI147" s="3" t="str">
        <f>IF(AH147=0,"",
IF(SUM($AH$34:AH147)=1,AJ147,
IF($AH$154&gt;SUM($AH$34:AH147),_xlfn.CONCAT(", ",AJ147),
IF($AH$154=SUM($AH$34:AH147),_xlfn.CONCAT(" y ",AJ147)))))</f>
        <v/>
      </c>
      <c r="AJ147" s="214">
        <v>114</v>
      </c>
      <c r="AK147">
        <f t="shared" si="7"/>
        <v>0</v>
      </c>
      <c r="AL147">
        <f t="shared" si="8"/>
        <v>0</v>
      </c>
      <c r="AM147">
        <f t="shared" si="9"/>
        <v>0</v>
      </c>
    </row>
    <row r="148" spans="1:39" ht="15" customHeight="1">
      <c r="A148" s="238"/>
      <c r="C148" s="213" t="s">
        <v>5161</v>
      </c>
      <c r="D148" s="469" t="str">
        <f>IF(CNGE_2025_M1_Secc12_Sub1!D144="","",CNGE_2025_M1_Secc12_Sub1!D144)</f>
        <v/>
      </c>
      <c r="E148" s="326"/>
      <c r="F148" s="327"/>
      <c r="G148" s="443"/>
      <c r="H148" s="351"/>
      <c r="I148" s="351"/>
      <c r="J148" s="352"/>
      <c r="K148" s="443"/>
      <c r="L148" s="352"/>
      <c r="M148" s="443"/>
      <c r="N148" s="352"/>
      <c r="O148" s="443"/>
      <c r="P148" s="352"/>
      <c r="Q148" s="443"/>
      <c r="R148" s="352"/>
      <c r="S148" s="443"/>
      <c r="T148" s="352"/>
      <c r="U148" s="443"/>
      <c r="V148" s="352"/>
      <c r="W148" s="443"/>
      <c r="X148" s="352"/>
      <c r="Y148" s="443"/>
      <c r="Z148" s="352"/>
      <c r="AA148" s="443"/>
      <c r="AB148" s="352"/>
      <c r="AC148" s="443"/>
      <c r="AD148" s="352"/>
      <c r="AG148">
        <f t="shared" si="5"/>
        <v>0</v>
      </c>
      <c r="AH148" s="2">
        <f t="shared" si="6"/>
        <v>0</v>
      </c>
      <c r="AI148" s="3" t="str">
        <f>IF(AH148=0,"",
IF(SUM($AH$34:AH148)=1,AJ148,
IF($AH$154&gt;SUM($AH$34:AH148),_xlfn.CONCAT(", ",AJ148),
IF($AH$154=SUM($AH$34:AH148),_xlfn.CONCAT(" y ",AJ148)))))</f>
        <v/>
      </c>
      <c r="AJ148" s="214">
        <v>115</v>
      </c>
      <c r="AK148">
        <f t="shared" si="7"/>
        <v>0</v>
      </c>
      <c r="AL148">
        <f t="shared" si="8"/>
        <v>0</v>
      </c>
      <c r="AM148">
        <f t="shared" si="9"/>
        <v>0</v>
      </c>
    </row>
    <row r="149" spans="1:39" ht="15" customHeight="1">
      <c r="A149" s="238"/>
      <c r="C149" s="213" t="s">
        <v>5162</v>
      </c>
      <c r="D149" s="469" t="str">
        <f>IF(CNGE_2025_M1_Secc12_Sub1!D145="","",CNGE_2025_M1_Secc12_Sub1!D145)</f>
        <v/>
      </c>
      <c r="E149" s="326"/>
      <c r="F149" s="327"/>
      <c r="G149" s="443"/>
      <c r="H149" s="351"/>
      <c r="I149" s="351"/>
      <c r="J149" s="352"/>
      <c r="K149" s="443"/>
      <c r="L149" s="352"/>
      <c r="M149" s="443"/>
      <c r="N149" s="352"/>
      <c r="O149" s="443"/>
      <c r="P149" s="352"/>
      <c r="Q149" s="443"/>
      <c r="R149" s="352"/>
      <c r="S149" s="443"/>
      <c r="T149" s="352"/>
      <c r="U149" s="443"/>
      <c r="V149" s="352"/>
      <c r="W149" s="443"/>
      <c r="X149" s="352"/>
      <c r="Y149" s="443"/>
      <c r="Z149" s="352"/>
      <c r="AA149" s="443"/>
      <c r="AB149" s="352"/>
      <c r="AC149" s="443"/>
      <c r="AD149" s="352"/>
      <c r="AG149">
        <f t="shared" si="5"/>
        <v>0</v>
      </c>
      <c r="AH149" s="2">
        <f t="shared" si="6"/>
        <v>0</v>
      </c>
      <c r="AI149" s="3" t="str">
        <f>IF(AH149=0,"",
IF(SUM($AH$34:AH149)=1,AJ149,
IF($AH$154&gt;SUM($AH$34:AH149),_xlfn.CONCAT(", ",AJ149),
IF($AH$154=SUM($AH$34:AH149),_xlfn.CONCAT(" y ",AJ149)))))</f>
        <v/>
      </c>
      <c r="AJ149" s="214">
        <v>116</v>
      </c>
      <c r="AK149">
        <f t="shared" si="7"/>
        <v>0</v>
      </c>
      <c r="AL149">
        <f t="shared" si="8"/>
        <v>0</v>
      </c>
      <c r="AM149">
        <f t="shared" si="9"/>
        <v>0</v>
      </c>
    </row>
    <row r="150" spans="1:39" ht="15" customHeight="1">
      <c r="A150" s="238"/>
      <c r="C150" s="213" t="s">
        <v>5163</v>
      </c>
      <c r="D150" s="469" t="str">
        <f>IF(CNGE_2025_M1_Secc12_Sub1!D146="","",CNGE_2025_M1_Secc12_Sub1!D146)</f>
        <v/>
      </c>
      <c r="E150" s="326"/>
      <c r="F150" s="327"/>
      <c r="G150" s="443"/>
      <c r="H150" s="351"/>
      <c r="I150" s="351"/>
      <c r="J150" s="352"/>
      <c r="K150" s="443"/>
      <c r="L150" s="352"/>
      <c r="M150" s="443"/>
      <c r="N150" s="352"/>
      <c r="O150" s="443"/>
      <c r="P150" s="352"/>
      <c r="Q150" s="443"/>
      <c r="R150" s="352"/>
      <c r="S150" s="443"/>
      <c r="T150" s="352"/>
      <c r="U150" s="443"/>
      <c r="V150" s="352"/>
      <c r="W150" s="443"/>
      <c r="X150" s="352"/>
      <c r="Y150" s="443"/>
      <c r="Z150" s="352"/>
      <c r="AA150" s="443"/>
      <c r="AB150" s="352"/>
      <c r="AC150" s="443"/>
      <c r="AD150" s="352"/>
      <c r="AG150">
        <f t="shared" si="5"/>
        <v>0</v>
      </c>
      <c r="AH150" s="2">
        <f t="shared" si="6"/>
        <v>0</v>
      </c>
      <c r="AI150" s="3" t="str">
        <f>IF(AH150=0,"",
IF(SUM($AH$34:AH150)=1,AJ150,
IF($AH$154&gt;SUM($AH$34:AH150),_xlfn.CONCAT(", ",AJ150),
IF($AH$154=SUM($AH$34:AH150),_xlfn.CONCAT(" y ",AJ150)))))</f>
        <v/>
      </c>
      <c r="AJ150" s="214">
        <v>117</v>
      </c>
      <c r="AK150">
        <f t="shared" si="7"/>
        <v>0</v>
      </c>
      <c r="AL150">
        <f t="shared" si="8"/>
        <v>0</v>
      </c>
      <c r="AM150">
        <f t="shared" si="9"/>
        <v>0</v>
      </c>
    </row>
    <row r="151" spans="1:39" ht="15" customHeight="1">
      <c r="A151" s="238"/>
      <c r="C151" s="213" t="s">
        <v>5164</v>
      </c>
      <c r="D151" s="469" t="str">
        <f>IF(CNGE_2025_M1_Secc12_Sub1!D147="","",CNGE_2025_M1_Secc12_Sub1!D147)</f>
        <v/>
      </c>
      <c r="E151" s="326"/>
      <c r="F151" s="327"/>
      <c r="G151" s="443"/>
      <c r="H151" s="351"/>
      <c r="I151" s="351"/>
      <c r="J151" s="352"/>
      <c r="K151" s="443"/>
      <c r="L151" s="352"/>
      <c r="M151" s="443"/>
      <c r="N151" s="352"/>
      <c r="O151" s="443"/>
      <c r="P151" s="352"/>
      <c r="Q151" s="443"/>
      <c r="R151" s="352"/>
      <c r="S151" s="443"/>
      <c r="T151" s="352"/>
      <c r="U151" s="443"/>
      <c r="V151" s="352"/>
      <c r="W151" s="443"/>
      <c r="X151" s="352"/>
      <c r="Y151" s="443"/>
      <c r="Z151" s="352"/>
      <c r="AA151" s="443"/>
      <c r="AB151" s="352"/>
      <c r="AC151" s="443"/>
      <c r="AD151" s="352"/>
      <c r="AG151">
        <f t="shared" si="5"/>
        <v>0</v>
      </c>
      <c r="AH151" s="2">
        <f t="shared" si="6"/>
        <v>0</v>
      </c>
      <c r="AI151" s="3" t="str">
        <f>IF(AH151=0,"",
IF(SUM($AH$34:AH151)=1,AJ151,
IF($AH$154&gt;SUM($AH$34:AH151),_xlfn.CONCAT(", ",AJ151),
IF($AH$154=SUM($AH$34:AH151),_xlfn.CONCAT(" y ",AJ151)))))</f>
        <v/>
      </c>
      <c r="AJ151" s="214">
        <v>118</v>
      </c>
      <c r="AK151">
        <f t="shared" si="7"/>
        <v>0</v>
      </c>
      <c r="AL151">
        <f t="shared" si="8"/>
        <v>0</v>
      </c>
      <c r="AM151">
        <f t="shared" si="9"/>
        <v>0</v>
      </c>
    </row>
    <row r="152" spans="1:39" ht="15" customHeight="1">
      <c r="A152" s="238"/>
      <c r="C152" s="213" t="s">
        <v>5165</v>
      </c>
      <c r="D152" s="469" t="str">
        <f>IF(CNGE_2025_M1_Secc12_Sub1!D148="","",CNGE_2025_M1_Secc12_Sub1!D148)</f>
        <v/>
      </c>
      <c r="E152" s="326"/>
      <c r="F152" s="327"/>
      <c r="G152" s="443"/>
      <c r="H152" s="351"/>
      <c r="I152" s="351"/>
      <c r="J152" s="352"/>
      <c r="K152" s="443"/>
      <c r="L152" s="352"/>
      <c r="M152" s="443"/>
      <c r="N152" s="352"/>
      <c r="O152" s="443"/>
      <c r="P152" s="352"/>
      <c r="Q152" s="443"/>
      <c r="R152" s="352"/>
      <c r="S152" s="443"/>
      <c r="T152" s="352"/>
      <c r="U152" s="443"/>
      <c r="V152" s="352"/>
      <c r="W152" s="443"/>
      <c r="X152" s="352"/>
      <c r="Y152" s="443"/>
      <c r="Z152" s="352"/>
      <c r="AA152" s="443"/>
      <c r="AB152" s="352"/>
      <c r="AC152" s="443"/>
      <c r="AD152" s="352"/>
      <c r="AG152">
        <f t="shared" si="5"/>
        <v>0</v>
      </c>
      <c r="AH152" s="2">
        <f t="shared" si="6"/>
        <v>0</v>
      </c>
      <c r="AI152" s="3" t="str">
        <f>IF(AH152=0,"",
IF(SUM($AH$34:AH152)=1,AJ152,
IF($AH$154&gt;SUM($AH$34:AH152),_xlfn.CONCAT(", ",AJ152),
IF($AH$154=SUM($AH$34:AH152),_xlfn.CONCAT(" y ",AJ152)))))</f>
        <v/>
      </c>
      <c r="AJ152" s="214">
        <v>119</v>
      </c>
      <c r="AK152">
        <f t="shared" si="7"/>
        <v>0</v>
      </c>
      <c r="AL152">
        <f t="shared" si="8"/>
        <v>0</v>
      </c>
      <c r="AM152">
        <f t="shared" si="9"/>
        <v>0</v>
      </c>
    </row>
    <row r="153" spans="1:39" ht="15" customHeight="1">
      <c r="A153" s="238"/>
      <c r="C153" s="213" t="s">
        <v>5166</v>
      </c>
      <c r="D153" s="469" t="str">
        <f>IF(CNGE_2025_M1_Secc12_Sub1!D149="","",CNGE_2025_M1_Secc12_Sub1!D149)</f>
        <v/>
      </c>
      <c r="E153" s="326"/>
      <c r="F153" s="327"/>
      <c r="G153" s="443"/>
      <c r="H153" s="351"/>
      <c r="I153" s="351"/>
      <c r="J153" s="352"/>
      <c r="K153" s="443"/>
      <c r="L153" s="352"/>
      <c r="M153" s="443"/>
      <c r="N153" s="352"/>
      <c r="O153" s="443"/>
      <c r="P153" s="352"/>
      <c r="Q153" s="443"/>
      <c r="R153" s="352"/>
      <c r="S153" s="443"/>
      <c r="T153" s="352"/>
      <c r="U153" s="443"/>
      <c r="V153" s="352"/>
      <c r="W153" s="443"/>
      <c r="X153" s="352"/>
      <c r="Y153" s="443"/>
      <c r="Z153" s="352"/>
      <c r="AA153" s="443"/>
      <c r="AB153" s="352"/>
      <c r="AC153" s="443"/>
      <c r="AD153" s="352"/>
      <c r="AG153">
        <f>IF(OR(AND(G153&gt;1,D153&lt;&gt;""),AND(D153="",G153="",COUNTA(K153:AD153)=0)),0,IF(AND(D153&lt;&gt;"",G153=1,COUNTA(K153:AD153)&gt;0),0,1))</f>
        <v>0</v>
      </c>
      <c r="AH153" s="2">
        <f>IF(AG153=0,0,1)</f>
        <v>0</v>
      </c>
      <c r="AI153" s="3" t="str">
        <f>IF(AH153=0,"",
IF(SUM($AH$34:AH153)=1,AJ153,
IF($AH$154&gt;SUM($AH$34:AH153),_xlfn.CONCAT(", ",AJ153),
IF($AH$154=SUM($AH$34:AH153),_xlfn.CONCAT(" y ",AJ153)))))</f>
        <v/>
      </c>
      <c r="AJ153" s="214">
        <v>120</v>
      </c>
      <c r="AK153">
        <f>IF(AND(COUNTBLANK($D153)=1,COUNTA(G153:AD153)&gt;0),1,0)</f>
        <v>0</v>
      </c>
      <c r="AL153">
        <f>IF($G153&gt;1,IF(COUNTA(K153:AD153)=0,0,1),0)</f>
        <v>0</v>
      </c>
      <c r="AM153">
        <f>IF($AC153="X",IF(COUNTA(K153:AB153)=0,0,1),0)</f>
        <v>0</v>
      </c>
    </row>
    <row r="154" spans="1:39" ht="15" customHeight="1">
      <c r="A154" s="238"/>
      <c r="C154" s="236"/>
      <c r="D154" s="11"/>
      <c r="E154" s="11"/>
      <c r="F154" s="11"/>
      <c r="G154" s="11"/>
      <c r="H154" s="11"/>
      <c r="I154" s="216"/>
      <c r="J154" s="216"/>
      <c r="K154" s="216"/>
      <c r="L154" s="216"/>
      <c r="M154" s="216"/>
      <c r="N154" s="216"/>
      <c r="O154" s="216"/>
      <c r="P154" s="216"/>
      <c r="Q154" s="216"/>
      <c r="R154" s="216"/>
      <c r="S154" s="216"/>
      <c r="T154" s="216"/>
      <c r="U154" s="216"/>
      <c r="V154" s="216"/>
      <c r="W154" s="216"/>
      <c r="X154" s="216"/>
      <c r="Y154" s="216"/>
      <c r="Z154" s="216"/>
      <c r="AA154" s="216"/>
      <c r="AB154" s="216"/>
      <c r="AC154" s="216"/>
      <c r="AD154" s="216"/>
      <c r="AH154" s="219">
        <f>SUM(AH34:AH153)</f>
        <v>0</v>
      </c>
      <c r="AI154" s="219" t="str">
        <f>IF(AH154=0,"",_xlfn.CONCAT(AI34:AI153))</f>
        <v/>
      </c>
      <c r="AJ154" s="4" t="str">
        <f>IF(AH154=0,"",
IF(AH154=1,_xlfn.CONCAT("Favor de revisar la información capturada en el numeral: ",AI154),_xlfn.CONCAT("Favor de revisar la información capturada en los numerales: ",AI154)))</f>
        <v/>
      </c>
      <c r="AL154" s="230">
        <f>SUM(AK34:AL153)</f>
        <v>0</v>
      </c>
      <c r="AM154" s="230">
        <f>SUM(AM34:AM153)</f>
        <v>0</v>
      </c>
    </row>
    <row r="155" spans="1:39" ht="45" customHeight="1">
      <c r="A155" s="238"/>
      <c r="C155" s="506" t="s">
        <v>5327</v>
      </c>
      <c r="D155" s="318"/>
      <c r="E155" s="318"/>
      <c r="F155" s="443"/>
      <c r="G155" s="351"/>
      <c r="H155" s="351"/>
      <c r="I155" s="351"/>
      <c r="J155" s="351"/>
      <c r="K155" s="351"/>
      <c r="L155" s="351"/>
      <c r="M155" s="351"/>
      <c r="N155" s="351"/>
      <c r="O155" s="351"/>
      <c r="P155" s="351"/>
      <c r="Q155" s="351"/>
      <c r="R155" s="351"/>
      <c r="S155" s="351"/>
      <c r="T155" s="351"/>
      <c r="U155" s="351"/>
      <c r="V155" s="351"/>
      <c r="W155" s="351"/>
      <c r="X155" s="351"/>
      <c r="Y155" s="351"/>
      <c r="Z155" s="351"/>
      <c r="AA155" s="351"/>
      <c r="AB155" s="351"/>
      <c r="AC155" s="351"/>
      <c r="AD155" s="352"/>
    </row>
    <row r="156" spans="1:39" ht="15" customHeight="1">
      <c r="A156" s="238"/>
      <c r="B156" s="465" t="str">
        <f>IF(AND(COUNTIF(AA34:AA153,"X")&gt;0,F155=""),"Debido a que seleccionó la columna Otro mecanismo de control, debe anotar el nombre de dicho(s) mecanismo(s) de control","")</f>
        <v/>
      </c>
      <c r="C156" s="465"/>
      <c r="D156" s="465"/>
      <c r="E156" s="465"/>
      <c r="F156" s="465"/>
      <c r="G156" s="465"/>
      <c r="H156" s="465"/>
      <c r="I156" s="465"/>
      <c r="J156" s="465"/>
      <c r="K156" s="465"/>
      <c r="L156" s="465"/>
      <c r="M156" s="465"/>
      <c r="N156" s="465"/>
      <c r="O156" s="465"/>
      <c r="P156" s="465"/>
      <c r="Q156" s="465"/>
      <c r="R156" s="465"/>
      <c r="S156" s="465"/>
      <c r="T156" s="465"/>
      <c r="U156" s="465"/>
      <c r="V156" s="465"/>
      <c r="W156" s="465"/>
      <c r="X156" s="465"/>
      <c r="Y156" s="465"/>
      <c r="Z156" s="465"/>
      <c r="AA156" s="465"/>
      <c r="AB156" s="465"/>
      <c r="AC156" s="465"/>
      <c r="AD156" s="465"/>
      <c r="AE156" s="465"/>
    </row>
    <row r="157" spans="1:39" ht="24" customHeight="1">
      <c r="A157" s="238"/>
      <c r="C157" s="476" t="s">
        <v>5167</v>
      </c>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row>
    <row r="158" spans="1:39" ht="60" customHeight="1">
      <c r="A158" s="238"/>
      <c r="C158" s="460"/>
      <c r="D158" s="351"/>
      <c r="E158" s="351"/>
      <c r="F158" s="351"/>
      <c r="G158" s="351"/>
      <c r="H158" s="351"/>
      <c r="I158" s="351"/>
      <c r="J158" s="351"/>
      <c r="K158" s="351"/>
      <c r="L158" s="351"/>
      <c r="M158" s="351"/>
      <c r="N158" s="351"/>
      <c r="O158" s="351"/>
      <c r="P158" s="351"/>
      <c r="Q158" s="351"/>
      <c r="R158" s="351"/>
      <c r="S158" s="351"/>
      <c r="T158" s="351"/>
      <c r="U158" s="351"/>
      <c r="V158" s="351"/>
      <c r="W158" s="351"/>
      <c r="X158" s="351"/>
      <c r="Y158" s="351"/>
      <c r="Z158" s="351"/>
      <c r="AA158" s="351"/>
      <c r="AB158" s="351"/>
      <c r="AC158" s="351"/>
      <c r="AD158" s="352"/>
    </row>
    <row r="159" spans="1:39" ht="14.25">
      <c r="A159" s="238"/>
      <c r="B159" s="464" t="str">
        <f>AJ154</f>
        <v/>
      </c>
      <c r="C159" s="501"/>
      <c r="D159" s="501"/>
      <c r="E159" s="501"/>
      <c r="F159" s="501"/>
      <c r="G159" s="501"/>
      <c r="H159" s="501"/>
      <c r="I159" s="501"/>
      <c r="J159" s="501"/>
      <c r="K159" s="501"/>
      <c r="L159" s="501"/>
      <c r="M159" s="501"/>
      <c r="N159" s="501"/>
      <c r="O159" s="501"/>
      <c r="P159" s="501"/>
      <c r="Q159" s="501"/>
      <c r="R159" s="501"/>
      <c r="S159" s="501"/>
      <c r="T159" s="501"/>
      <c r="U159" s="501"/>
      <c r="V159" s="501"/>
      <c r="W159" s="501"/>
      <c r="X159" s="501"/>
      <c r="Y159" s="501"/>
      <c r="Z159" s="501"/>
      <c r="AA159" s="501"/>
      <c r="AB159" s="501"/>
      <c r="AC159" s="501"/>
      <c r="AD159" s="501"/>
      <c r="AE159" s="501"/>
    </row>
    <row r="160" spans="1:39" ht="15" customHeight="1">
      <c r="A160" s="238"/>
      <c r="B160" s="445" t="str">
        <f>IF(AL154&gt;0,"Revise la información capturada, ya que tiene datos ingresados en celdas que están sombreadas","")</f>
        <v/>
      </c>
      <c r="C160" s="445"/>
      <c r="D160" s="445"/>
      <c r="E160" s="445"/>
      <c r="F160" s="445"/>
      <c r="G160" s="445"/>
      <c r="H160" s="445"/>
      <c r="I160" s="445"/>
      <c r="J160" s="445"/>
      <c r="K160" s="445"/>
      <c r="L160" s="445"/>
      <c r="M160" s="445"/>
      <c r="N160" s="445"/>
      <c r="O160" s="445"/>
      <c r="P160" s="445"/>
      <c r="Q160" s="445"/>
      <c r="R160" s="445"/>
      <c r="S160" s="445"/>
      <c r="T160" s="445"/>
      <c r="U160" s="445"/>
      <c r="V160" s="445"/>
      <c r="W160" s="445"/>
      <c r="X160" s="445"/>
      <c r="Y160" s="445"/>
      <c r="Z160" s="445"/>
      <c r="AA160" s="445"/>
      <c r="AB160" s="445"/>
      <c r="AC160" s="445"/>
      <c r="AD160" s="445"/>
      <c r="AE160" s="445"/>
    </row>
    <row r="161" spans="1:39" ht="15" customHeight="1">
      <c r="A161" s="238"/>
      <c r="B161" s="445" t="str">
        <f>IF(AM154=0,"","Si seleccionó la columna No identificado no puede seleccionar otra columna")</f>
        <v/>
      </c>
      <c r="C161" s="445"/>
      <c r="D161" s="445"/>
      <c r="E161" s="445"/>
      <c r="F161" s="445"/>
      <c r="G161" s="445"/>
      <c r="H161" s="445"/>
      <c r="I161" s="445"/>
      <c r="J161" s="445"/>
      <c r="K161" s="445"/>
      <c r="L161" s="445"/>
      <c r="M161" s="445"/>
      <c r="N161" s="445"/>
      <c r="O161" s="445"/>
      <c r="P161" s="445"/>
      <c r="Q161" s="445"/>
      <c r="R161" s="445"/>
      <c r="S161" s="445"/>
      <c r="T161" s="445"/>
      <c r="U161" s="445"/>
      <c r="V161" s="445"/>
      <c r="W161" s="445"/>
      <c r="X161" s="445"/>
      <c r="Y161" s="445"/>
      <c r="Z161" s="445"/>
      <c r="AA161" s="445"/>
      <c r="AB161" s="445"/>
      <c r="AC161" s="445"/>
      <c r="AD161" s="445"/>
      <c r="AE161" s="445"/>
    </row>
    <row r="162" spans="1:39" ht="15" customHeight="1">
      <c r="A162" s="238"/>
      <c r="B162" s="500" t="str">
        <f>IF(AN34&gt;0,"Alerta: debe de proporcionar una justificación de acuerdo a lo establecido en la instrucción 5","")</f>
        <v/>
      </c>
      <c r="C162" s="500"/>
      <c r="D162" s="500"/>
      <c r="E162" s="500"/>
      <c r="F162" s="500"/>
      <c r="G162" s="500"/>
      <c r="H162" s="500"/>
      <c r="I162" s="500"/>
      <c r="J162" s="500"/>
      <c r="K162" s="500"/>
      <c r="L162" s="500"/>
      <c r="M162" s="500"/>
      <c r="N162" s="500"/>
      <c r="O162" s="500"/>
      <c r="P162" s="500"/>
      <c r="Q162" s="500"/>
      <c r="R162" s="500"/>
      <c r="S162" s="500"/>
      <c r="T162" s="500"/>
      <c r="U162" s="500"/>
      <c r="V162" s="500"/>
      <c r="W162" s="500"/>
      <c r="X162" s="500"/>
      <c r="Y162" s="500"/>
      <c r="Z162" s="500"/>
      <c r="AA162" s="500"/>
      <c r="AB162" s="500"/>
      <c r="AC162" s="500"/>
      <c r="AD162" s="500"/>
      <c r="AE162" s="500"/>
    </row>
    <row r="163" spans="1:39" ht="15" customHeight="1">
      <c r="A163" s="238"/>
    </row>
    <row r="164" spans="1:39" ht="15" customHeight="1">
      <c r="A164" s="238"/>
    </row>
    <row r="165" spans="1:39" ht="24" customHeight="1">
      <c r="A165" s="239" t="s">
        <v>5328</v>
      </c>
      <c r="B165" s="477" t="s">
        <v>5329</v>
      </c>
      <c r="C165" s="318"/>
      <c r="D165" s="318"/>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row>
    <row r="166" spans="1:39" ht="24" customHeight="1">
      <c r="A166" s="195"/>
      <c r="B166" s="14"/>
      <c r="C166" s="456" t="s">
        <v>5330</v>
      </c>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row>
    <row r="167" spans="1:39" ht="15" customHeight="1">
      <c r="A167" s="242"/>
      <c r="B167" s="243"/>
      <c r="C167" s="476" t="s">
        <v>5331</v>
      </c>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row>
    <row r="168" spans="1:39" ht="24" customHeight="1">
      <c r="A168" s="242"/>
      <c r="B168" s="243"/>
      <c r="C168" s="482" t="s">
        <v>5332</v>
      </c>
      <c r="D168" s="318"/>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row>
    <row r="169" spans="1:39" ht="24" customHeight="1">
      <c r="A169" s="242"/>
      <c r="B169" s="243"/>
      <c r="C169" s="507" t="s">
        <v>5333</v>
      </c>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row>
    <row r="170" spans="1:39" ht="15" customHeight="1">
      <c r="A170" s="238"/>
    </row>
    <row r="171" spans="1:39" ht="15" customHeight="1">
      <c r="A171" s="238"/>
      <c r="C171" s="453" t="s">
        <v>5071</v>
      </c>
      <c r="D171" s="447"/>
      <c r="E171" s="447"/>
      <c r="F171" s="448"/>
      <c r="G171" s="453" t="s">
        <v>5334</v>
      </c>
      <c r="H171" s="447"/>
      <c r="I171" s="447"/>
      <c r="J171" s="448"/>
      <c r="K171" s="453" t="s">
        <v>5335</v>
      </c>
      <c r="L171" s="326"/>
      <c r="M171" s="326"/>
      <c r="N171" s="326"/>
      <c r="O171" s="326"/>
      <c r="P171" s="326"/>
      <c r="Q171" s="326"/>
      <c r="R171" s="326"/>
      <c r="S171" s="326"/>
      <c r="T171" s="326"/>
      <c r="U171" s="326"/>
      <c r="V171" s="326"/>
      <c r="W171" s="326"/>
      <c r="X171" s="326"/>
      <c r="Y171" s="326"/>
      <c r="Z171" s="326"/>
      <c r="AA171" s="326"/>
      <c r="AB171" s="326"/>
      <c r="AC171" s="326"/>
      <c r="AD171" s="327"/>
      <c r="AG171"/>
      <c r="AH171" s="440" t="s">
        <v>5073</v>
      </c>
      <c r="AI171" s="440"/>
      <c r="AJ171" s="440"/>
      <c r="AK171"/>
    </row>
    <row r="172" spans="1:39" ht="60" customHeight="1">
      <c r="A172" s="238"/>
      <c r="C172" s="454"/>
      <c r="D172" s="422"/>
      <c r="E172" s="422"/>
      <c r="F172" s="423"/>
      <c r="G172" s="454"/>
      <c r="H172" s="422"/>
      <c r="I172" s="422"/>
      <c r="J172" s="423"/>
      <c r="K172" s="449" t="s">
        <v>5336</v>
      </c>
      <c r="L172" s="326"/>
      <c r="M172" s="326"/>
      <c r="N172" s="327"/>
      <c r="O172" s="449" t="s">
        <v>5337</v>
      </c>
      <c r="P172" s="326"/>
      <c r="Q172" s="326"/>
      <c r="R172" s="327"/>
      <c r="S172" s="449" t="s">
        <v>5338</v>
      </c>
      <c r="T172" s="326"/>
      <c r="U172" s="326"/>
      <c r="V172" s="327"/>
      <c r="W172" s="449" t="s">
        <v>5339</v>
      </c>
      <c r="X172" s="326"/>
      <c r="Y172" s="326"/>
      <c r="Z172" s="327"/>
      <c r="AA172" s="449" t="s">
        <v>5232</v>
      </c>
      <c r="AB172" s="326"/>
      <c r="AC172" s="326"/>
      <c r="AD172" s="327"/>
      <c r="AG172" t="s">
        <v>5077</v>
      </c>
      <c r="AH172" s="211" t="s">
        <v>5079</v>
      </c>
      <c r="AI172" s="1" t="s">
        <v>5080</v>
      </c>
      <c r="AJ172" s="212" t="s">
        <v>5081</v>
      </c>
      <c r="AK172" t="s">
        <v>5210</v>
      </c>
      <c r="AL172" t="s">
        <v>5211</v>
      </c>
      <c r="AM172" t="s">
        <v>5340</v>
      </c>
    </row>
    <row r="173" spans="1:39" ht="15" customHeight="1">
      <c r="A173" s="238"/>
      <c r="C173" s="253" t="s">
        <v>5009</v>
      </c>
      <c r="D173" s="469" t="str">
        <f>IF(CNGE_2025_M1_Secc12_Sub1!D30="","",CNGE_2025_M1_Secc12_Sub1!D30)</f>
        <v/>
      </c>
      <c r="E173" s="326"/>
      <c r="F173" s="327"/>
      <c r="G173" s="443"/>
      <c r="H173" s="351"/>
      <c r="I173" s="351"/>
      <c r="J173" s="352"/>
      <c r="K173" s="443"/>
      <c r="L173" s="351"/>
      <c r="M173" s="351"/>
      <c r="N173" s="352"/>
      <c r="O173" s="443"/>
      <c r="P173" s="351"/>
      <c r="Q173" s="351"/>
      <c r="R173" s="352"/>
      <c r="S173" s="443"/>
      <c r="T173" s="351"/>
      <c r="U173" s="351"/>
      <c r="V173" s="352"/>
      <c r="W173" s="443"/>
      <c r="X173" s="351"/>
      <c r="Y173" s="351"/>
      <c r="Z173" s="352"/>
      <c r="AA173" s="443"/>
      <c r="AB173" s="351"/>
      <c r="AC173" s="351"/>
      <c r="AD173" s="352"/>
      <c r="AG173">
        <f>IF(OR(AND(G173&gt;1,D173&lt;&gt;""),AND(D173="",G173="",COUNTA(K173:AD173)=0)),0,IF(AND(D173&lt;&gt;"",G173=1,COUNTA(K173:AD173)&gt;0),0,1))</f>
        <v>0</v>
      </c>
      <c r="AH173" s="2">
        <f>IF(AG173=0,0,1)</f>
        <v>0</v>
      </c>
      <c r="AI173" s="3" t="str">
        <f>IF(AH173=0,"",
IF(SUM($AH$173:AH173)=1,AJ173,
IF($AH$293&gt;SUM($AH$173:AH173),_xlfn.CONCAT(", ",AJ173),
IF($AH$293=SUM($AH$173:AH173),_xlfn.CONCAT(" y ",AJ173)))))</f>
        <v/>
      </c>
      <c r="AJ173" s="214">
        <v>1</v>
      </c>
      <c r="AK173">
        <f>IF(AND(COUNTBLANK($D173)=1,COUNTA(G173:AD173)&gt;0),1,0)</f>
        <v>0</v>
      </c>
      <c r="AL173">
        <f>IF($G173&gt;1,IF(COUNTA(K173:AD173)=0,0,1),0)</f>
        <v>0</v>
      </c>
      <c r="AM173">
        <f>IF($AA173="X",IF(COUNTA(K173:Z173)=0,0,1),IF($W173="X",IF(COUNTA(K173:V173,AA173)=0,0,1),0))</f>
        <v>0</v>
      </c>
    </row>
    <row r="174" spans="1:39" ht="15" customHeight="1">
      <c r="A174" s="238"/>
      <c r="C174" s="213" t="s">
        <v>5011</v>
      </c>
      <c r="D174" s="469" t="str">
        <f>IF(CNGE_2025_M1_Secc12_Sub1!D31="","",CNGE_2025_M1_Secc12_Sub1!D31)</f>
        <v/>
      </c>
      <c r="E174" s="326"/>
      <c r="F174" s="327"/>
      <c r="G174" s="443"/>
      <c r="H174" s="351"/>
      <c r="I174" s="351"/>
      <c r="J174" s="352"/>
      <c r="K174" s="443"/>
      <c r="L174" s="351"/>
      <c r="M174" s="351"/>
      <c r="N174" s="352"/>
      <c r="O174" s="443"/>
      <c r="P174" s="351"/>
      <c r="Q174" s="351"/>
      <c r="R174" s="352"/>
      <c r="S174" s="443"/>
      <c r="T174" s="351"/>
      <c r="U174" s="351"/>
      <c r="V174" s="352"/>
      <c r="W174" s="443"/>
      <c r="X174" s="351"/>
      <c r="Y174" s="351"/>
      <c r="Z174" s="352"/>
      <c r="AA174" s="443"/>
      <c r="AB174" s="351"/>
      <c r="AC174" s="351"/>
      <c r="AD174" s="352"/>
      <c r="AG174">
        <f t="shared" ref="AG174:AG237" si="10">IF(OR(AND(G174&gt;1,D174&lt;&gt;""),AND(D174="",G174="",COUNTA(K174:AD174)=0)),0,IF(AND(D174&lt;&gt;"",G174=1,COUNTA(K174:AD174)&gt;0),0,1))</f>
        <v>0</v>
      </c>
      <c r="AH174" s="2">
        <f t="shared" ref="AH174:AH237" si="11">IF(AG174=0,0,1)</f>
        <v>0</v>
      </c>
      <c r="AI174" s="3" t="str">
        <f>IF(AH174=0,"",
IF(SUM($AH$173:AH174)=1,AJ174,
IF($AH$293&gt;SUM($AH$173:AH174),_xlfn.CONCAT(", ",AJ174),
IF($AH$293=SUM($AH$173:AH174),_xlfn.CONCAT(" y ",AJ174)))))</f>
        <v/>
      </c>
      <c r="AJ174" s="214">
        <v>2</v>
      </c>
      <c r="AK174">
        <f t="shared" ref="AK174:AK237" si="12">IF(AND(COUNTBLANK($D174)=1,COUNTA(G174:AD174)&gt;0),1,0)</f>
        <v>0</v>
      </c>
      <c r="AL174">
        <f t="shared" ref="AL174:AL237" si="13">IF($G174&gt;1,IF(COUNTA(K174:AD174)=0,0,1),0)</f>
        <v>0</v>
      </c>
      <c r="AM174">
        <f t="shared" ref="AM174:AM237" si="14">IF($AA174="X",IF(COUNTA(K174:Z174)=0,0,1),IF($W174="X",IF(COUNTA(K174:V174,AA174)=0,0,1),0))</f>
        <v>0</v>
      </c>
    </row>
    <row r="175" spans="1:39" ht="15" customHeight="1">
      <c r="A175" s="238"/>
      <c r="C175" s="213" t="s">
        <v>5013</v>
      </c>
      <c r="D175" s="469" t="str">
        <f>IF(CNGE_2025_M1_Secc12_Sub1!D32="","",CNGE_2025_M1_Secc12_Sub1!D32)</f>
        <v/>
      </c>
      <c r="E175" s="326"/>
      <c r="F175" s="327"/>
      <c r="G175" s="443"/>
      <c r="H175" s="351"/>
      <c r="I175" s="351"/>
      <c r="J175" s="352"/>
      <c r="K175" s="443"/>
      <c r="L175" s="351"/>
      <c r="M175" s="351"/>
      <c r="N175" s="352"/>
      <c r="O175" s="443"/>
      <c r="P175" s="351"/>
      <c r="Q175" s="351"/>
      <c r="R175" s="352"/>
      <c r="S175" s="443"/>
      <c r="T175" s="351"/>
      <c r="U175" s="351"/>
      <c r="V175" s="352"/>
      <c r="W175" s="443"/>
      <c r="X175" s="351"/>
      <c r="Y175" s="351"/>
      <c r="Z175" s="352"/>
      <c r="AA175" s="443"/>
      <c r="AB175" s="351"/>
      <c r="AC175" s="351"/>
      <c r="AD175" s="352"/>
      <c r="AG175">
        <f t="shared" si="10"/>
        <v>0</v>
      </c>
      <c r="AH175" s="2">
        <f t="shared" si="11"/>
        <v>0</v>
      </c>
      <c r="AI175" s="3" t="str">
        <f>IF(AH175=0,"",
IF(SUM($AH$173:AH175)=1,AJ175,
IF($AH$293&gt;SUM($AH$173:AH175),_xlfn.CONCAT(", ",AJ175),
IF($AH$293=SUM($AH$173:AH175),_xlfn.CONCAT(" y ",AJ175)))))</f>
        <v/>
      </c>
      <c r="AJ175" s="214">
        <v>3</v>
      </c>
      <c r="AK175">
        <f t="shared" si="12"/>
        <v>0</v>
      </c>
      <c r="AL175">
        <f t="shared" si="13"/>
        <v>0</v>
      </c>
      <c r="AM175">
        <f t="shared" si="14"/>
        <v>0</v>
      </c>
    </row>
    <row r="176" spans="1:39" ht="15" customHeight="1">
      <c r="A176" s="238"/>
      <c r="C176" s="213" t="s">
        <v>5015</v>
      </c>
      <c r="D176" s="469" t="str">
        <f>IF(CNGE_2025_M1_Secc12_Sub1!D33="","",CNGE_2025_M1_Secc12_Sub1!D33)</f>
        <v/>
      </c>
      <c r="E176" s="326"/>
      <c r="F176" s="327"/>
      <c r="G176" s="443"/>
      <c r="H176" s="351"/>
      <c r="I176" s="351"/>
      <c r="J176" s="352"/>
      <c r="K176" s="443"/>
      <c r="L176" s="351"/>
      <c r="M176" s="351"/>
      <c r="N176" s="352"/>
      <c r="O176" s="443"/>
      <c r="P176" s="351"/>
      <c r="Q176" s="351"/>
      <c r="R176" s="352"/>
      <c r="S176" s="443"/>
      <c r="T176" s="351"/>
      <c r="U176" s="351"/>
      <c r="V176" s="352"/>
      <c r="W176" s="443"/>
      <c r="X176" s="351"/>
      <c r="Y176" s="351"/>
      <c r="Z176" s="352"/>
      <c r="AA176" s="443"/>
      <c r="AB176" s="351"/>
      <c r="AC176" s="351"/>
      <c r="AD176" s="352"/>
      <c r="AG176">
        <f t="shared" si="10"/>
        <v>0</v>
      </c>
      <c r="AH176" s="2">
        <f t="shared" si="11"/>
        <v>0</v>
      </c>
      <c r="AI176" s="3" t="str">
        <f>IF(AH176=0,"",
IF(SUM($AH$173:AH176)=1,AJ176,
IF($AH$293&gt;SUM($AH$173:AH176),_xlfn.CONCAT(", ",AJ176),
IF($AH$293=SUM($AH$173:AH176),_xlfn.CONCAT(" y ",AJ176)))))</f>
        <v/>
      </c>
      <c r="AJ176" s="214">
        <v>4</v>
      </c>
      <c r="AK176">
        <f t="shared" si="12"/>
        <v>0</v>
      </c>
      <c r="AL176">
        <f t="shared" si="13"/>
        <v>0</v>
      </c>
      <c r="AM176">
        <f t="shared" si="14"/>
        <v>0</v>
      </c>
    </row>
    <row r="177" spans="1:39" ht="15" customHeight="1">
      <c r="A177" s="238"/>
      <c r="C177" s="213" t="s">
        <v>5017</v>
      </c>
      <c r="D177" s="469" t="str">
        <f>IF(CNGE_2025_M1_Secc12_Sub1!D34="","",CNGE_2025_M1_Secc12_Sub1!D34)</f>
        <v/>
      </c>
      <c r="E177" s="326"/>
      <c r="F177" s="327"/>
      <c r="G177" s="443"/>
      <c r="H177" s="351"/>
      <c r="I177" s="351"/>
      <c r="J177" s="352"/>
      <c r="K177" s="443"/>
      <c r="L177" s="351"/>
      <c r="M177" s="351"/>
      <c r="N177" s="352"/>
      <c r="O177" s="443"/>
      <c r="P177" s="351"/>
      <c r="Q177" s="351"/>
      <c r="R177" s="352"/>
      <c r="S177" s="443"/>
      <c r="T177" s="351"/>
      <c r="U177" s="351"/>
      <c r="V177" s="352"/>
      <c r="W177" s="443"/>
      <c r="X177" s="351"/>
      <c r="Y177" s="351"/>
      <c r="Z177" s="352"/>
      <c r="AA177" s="443"/>
      <c r="AB177" s="351"/>
      <c r="AC177" s="351"/>
      <c r="AD177" s="352"/>
      <c r="AG177">
        <f t="shared" si="10"/>
        <v>0</v>
      </c>
      <c r="AH177" s="2">
        <f t="shared" si="11"/>
        <v>0</v>
      </c>
      <c r="AI177" s="3" t="str">
        <f>IF(AH177=0,"",
IF(SUM($AH$173:AH177)=1,AJ177,
IF($AH$293&gt;SUM($AH$173:AH177),_xlfn.CONCAT(", ",AJ177),
IF($AH$293=SUM($AH$173:AH177),_xlfn.CONCAT(" y ",AJ177)))))</f>
        <v/>
      </c>
      <c r="AJ177" s="214">
        <v>5</v>
      </c>
      <c r="AK177">
        <f t="shared" si="12"/>
        <v>0</v>
      </c>
      <c r="AL177">
        <f t="shared" si="13"/>
        <v>0</v>
      </c>
      <c r="AM177">
        <f t="shared" si="14"/>
        <v>0</v>
      </c>
    </row>
    <row r="178" spans="1:39" ht="15" customHeight="1">
      <c r="A178" s="238"/>
      <c r="C178" s="213" t="s">
        <v>5019</v>
      </c>
      <c r="D178" s="469" t="str">
        <f>IF(CNGE_2025_M1_Secc12_Sub1!D35="","",CNGE_2025_M1_Secc12_Sub1!D35)</f>
        <v/>
      </c>
      <c r="E178" s="326"/>
      <c r="F178" s="327"/>
      <c r="G178" s="443"/>
      <c r="H178" s="351"/>
      <c r="I178" s="351"/>
      <c r="J178" s="352"/>
      <c r="K178" s="443"/>
      <c r="L178" s="351"/>
      <c r="M178" s="351"/>
      <c r="N178" s="352"/>
      <c r="O178" s="443"/>
      <c r="P178" s="351"/>
      <c r="Q178" s="351"/>
      <c r="R178" s="352"/>
      <c r="S178" s="443"/>
      <c r="T178" s="351"/>
      <c r="U178" s="351"/>
      <c r="V178" s="352"/>
      <c r="W178" s="443"/>
      <c r="X178" s="351"/>
      <c r="Y178" s="351"/>
      <c r="Z178" s="352"/>
      <c r="AA178" s="443"/>
      <c r="AB178" s="351"/>
      <c r="AC178" s="351"/>
      <c r="AD178" s="352"/>
      <c r="AG178">
        <f t="shared" si="10"/>
        <v>0</v>
      </c>
      <c r="AH178" s="2">
        <f t="shared" si="11"/>
        <v>0</v>
      </c>
      <c r="AI178" s="3" t="str">
        <f>IF(AH178=0,"",
IF(SUM($AH$173:AH178)=1,AJ178,
IF($AH$293&gt;SUM($AH$173:AH178),_xlfn.CONCAT(", ",AJ178),
IF($AH$293=SUM($AH$173:AH178),_xlfn.CONCAT(" y ",AJ178)))))</f>
        <v/>
      </c>
      <c r="AJ178" s="214">
        <v>6</v>
      </c>
      <c r="AK178">
        <f t="shared" si="12"/>
        <v>0</v>
      </c>
      <c r="AL178">
        <f t="shared" si="13"/>
        <v>0</v>
      </c>
      <c r="AM178">
        <f t="shared" si="14"/>
        <v>0</v>
      </c>
    </row>
    <row r="179" spans="1:39" ht="15" customHeight="1">
      <c r="A179" s="238"/>
      <c r="C179" s="213" t="s">
        <v>5021</v>
      </c>
      <c r="D179" s="469" t="str">
        <f>IF(CNGE_2025_M1_Secc12_Sub1!D36="","",CNGE_2025_M1_Secc12_Sub1!D36)</f>
        <v/>
      </c>
      <c r="E179" s="326"/>
      <c r="F179" s="327"/>
      <c r="G179" s="443"/>
      <c r="H179" s="351"/>
      <c r="I179" s="351"/>
      <c r="J179" s="352"/>
      <c r="K179" s="443"/>
      <c r="L179" s="351"/>
      <c r="M179" s="351"/>
      <c r="N179" s="352"/>
      <c r="O179" s="443"/>
      <c r="P179" s="351"/>
      <c r="Q179" s="351"/>
      <c r="R179" s="352"/>
      <c r="S179" s="443"/>
      <c r="T179" s="351"/>
      <c r="U179" s="351"/>
      <c r="V179" s="352"/>
      <c r="W179" s="443"/>
      <c r="X179" s="351"/>
      <c r="Y179" s="351"/>
      <c r="Z179" s="352"/>
      <c r="AA179" s="443"/>
      <c r="AB179" s="351"/>
      <c r="AC179" s="351"/>
      <c r="AD179" s="352"/>
      <c r="AG179">
        <f t="shared" si="10"/>
        <v>0</v>
      </c>
      <c r="AH179" s="2">
        <f t="shared" si="11"/>
        <v>0</v>
      </c>
      <c r="AI179" s="3" t="str">
        <f>IF(AH179=0,"",
IF(SUM($AH$173:AH179)=1,AJ179,
IF($AH$293&gt;SUM($AH$173:AH179),_xlfn.CONCAT(", ",AJ179),
IF($AH$293=SUM($AH$173:AH179),_xlfn.CONCAT(" y ",AJ179)))))</f>
        <v/>
      </c>
      <c r="AJ179" s="214">
        <v>7</v>
      </c>
      <c r="AK179">
        <f t="shared" si="12"/>
        <v>0</v>
      </c>
      <c r="AL179">
        <f t="shared" si="13"/>
        <v>0</v>
      </c>
      <c r="AM179">
        <f t="shared" si="14"/>
        <v>0</v>
      </c>
    </row>
    <row r="180" spans="1:39" ht="15" customHeight="1">
      <c r="A180" s="238"/>
      <c r="C180" s="213" t="s">
        <v>5023</v>
      </c>
      <c r="D180" s="469" t="str">
        <f>IF(CNGE_2025_M1_Secc12_Sub1!D37="","",CNGE_2025_M1_Secc12_Sub1!D37)</f>
        <v/>
      </c>
      <c r="E180" s="326"/>
      <c r="F180" s="327"/>
      <c r="G180" s="443"/>
      <c r="H180" s="351"/>
      <c r="I180" s="351"/>
      <c r="J180" s="352"/>
      <c r="K180" s="443"/>
      <c r="L180" s="351"/>
      <c r="M180" s="351"/>
      <c r="N180" s="352"/>
      <c r="O180" s="443"/>
      <c r="P180" s="351"/>
      <c r="Q180" s="351"/>
      <c r="R180" s="352"/>
      <c r="S180" s="443"/>
      <c r="T180" s="351"/>
      <c r="U180" s="351"/>
      <c r="V180" s="352"/>
      <c r="W180" s="443"/>
      <c r="X180" s="351"/>
      <c r="Y180" s="351"/>
      <c r="Z180" s="352"/>
      <c r="AA180" s="443"/>
      <c r="AB180" s="351"/>
      <c r="AC180" s="351"/>
      <c r="AD180" s="352"/>
      <c r="AG180">
        <f t="shared" si="10"/>
        <v>0</v>
      </c>
      <c r="AH180" s="2">
        <f t="shared" si="11"/>
        <v>0</v>
      </c>
      <c r="AI180" s="3" t="str">
        <f>IF(AH180=0,"",
IF(SUM($AH$173:AH180)=1,AJ180,
IF($AH$293&gt;SUM($AH$173:AH180),_xlfn.CONCAT(", ",AJ180),
IF($AH$293=SUM($AH$173:AH180),_xlfn.CONCAT(" y ",AJ180)))))</f>
        <v/>
      </c>
      <c r="AJ180" s="214">
        <v>8</v>
      </c>
      <c r="AK180">
        <f t="shared" si="12"/>
        <v>0</v>
      </c>
      <c r="AL180">
        <f t="shared" si="13"/>
        <v>0</v>
      </c>
      <c r="AM180">
        <f t="shared" si="14"/>
        <v>0</v>
      </c>
    </row>
    <row r="181" spans="1:39" ht="15" customHeight="1">
      <c r="A181" s="238"/>
      <c r="C181" s="213" t="s">
        <v>5025</v>
      </c>
      <c r="D181" s="469" t="str">
        <f>IF(CNGE_2025_M1_Secc12_Sub1!D38="","",CNGE_2025_M1_Secc12_Sub1!D38)</f>
        <v/>
      </c>
      <c r="E181" s="326"/>
      <c r="F181" s="327"/>
      <c r="G181" s="443"/>
      <c r="H181" s="351"/>
      <c r="I181" s="351"/>
      <c r="J181" s="352"/>
      <c r="K181" s="443"/>
      <c r="L181" s="351"/>
      <c r="M181" s="351"/>
      <c r="N181" s="352"/>
      <c r="O181" s="443"/>
      <c r="P181" s="351"/>
      <c r="Q181" s="351"/>
      <c r="R181" s="352"/>
      <c r="S181" s="443"/>
      <c r="T181" s="351"/>
      <c r="U181" s="351"/>
      <c r="V181" s="352"/>
      <c r="W181" s="443"/>
      <c r="X181" s="351"/>
      <c r="Y181" s="351"/>
      <c r="Z181" s="352"/>
      <c r="AA181" s="443"/>
      <c r="AB181" s="351"/>
      <c r="AC181" s="351"/>
      <c r="AD181" s="352"/>
      <c r="AG181">
        <f t="shared" si="10"/>
        <v>0</v>
      </c>
      <c r="AH181" s="2">
        <f t="shared" si="11"/>
        <v>0</v>
      </c>
      <c r="AI181" s="3" t="str">
        <f>IF(AH181=0,"",
IF(SUM($AH$173:AH181)=1,AJ181,
IF($AH$293&gt;SUM($AH$173:AH181),_xlfn.CONCAT(", ",AJ181),
IF($AH$293=SUM($AH$173:AH181),_xlfn.CONCAT(" y ",AJ181)))))</f>
        <v/>
      </c>
      <c r="AJ181" s="214">
        <v>9</v>
      </c>
      <c r="AK181">
        <f t="shared" si="12"/>
        <v>0</v>
      </c>
      <c r="AL181">
        <f t="shared" si="13"/>
        <v>0</v>
      </c>
      <c r="AM181">
        <f t="shared" si="14"/>
        <v>0</v>
      </c>
    </row>
    <row r="182" spans="1:39" ht="15" customHeight="1">
      <c r="A182" s="238"/>
      <c r="C182" s="213" t="s">
        <v>5026</v>
      </c>
      <c r="D182" s="469" t="str">
        <f>IF(CNGE_2025_M1_Secc12_Sub1!D39="","",CNGE_2025_M1_Secc12_Sub1!D39)</f>
        <v/>
      </c>
      <c r="E182" s="326"/>
      <c r="F182" s="327"/>
      <c r="G182" s="443"/>
      <c r="H182" s="351"/>
      <c r="I182" s="351"/>
      <c r="J182" s="352"/>
      <c r="K182" s="443"/>
      <c r="L182" s="351"/>
      <c r="M182" s="351"/>
      <c r="N182" s="352"/>
      <c r="O182" s="443"/>
      <c r="P182" s="351"/>
      <c r="Q182" s="351"/>
      <c r="R182" s="352"/>
      <c r="S182" s="443"/>
      <c r="T182" s="351"/>
      <c r="U182" s="351"/>
      <c r="V182" s="352"/>
      <c r="W182" s="443"/>
      <c r="X182" s="351"/>
      <c r="Y182" s="351"/>
      <c r="Z182" s="352"/>
      <c r="AA182" s="443"/>
      <c r="AB182" s="351"/>
      <c r="AC182" s="351"/>
      <c r="AD182" s="352"/>
      <c r="AG182">
        <f t="shared" si="10"/>
        <v>0</v>
      </c>
      <c r="AH182" s="2">
        <f t="shared" si="11"/>
        <v>0</v>
      </c>
      <c r="AI182" s="3" t="str">
        <f>IF(AH182=0,"",
IF(SUM($AH$173:AH182)=1,AJ182,
IF($AH$293&gt;SUM($AH$173:AH182),_xlfn.CONCAT(", ",AJ182),
IF($AH$293=SUM($AH$173:AH182),_xlfn.CONCAT(" y ",AJ182)))))</f>
        <v/>
      </c>
      <c r="AJ182" s="214">
        <v>10</v>
      </c>
      <c r="AK182">
        <f t="shared" si="12"/>
        <v>0</v>
      </c>
      <c r="AL182">
        <f t="shared" si="13"/>
        <v>0</v>
      </c>
      <c r="AM182">
        <f t="shared" si="14"/>
        <v>0</v>
      </c>
    </row>
    <row r="183" spans="1:39" ht="15" customHeight="1">
      <c r="A183" s="238"/>
      <c r="C183" s="213" t="s">
        <v>5028</v>
      </c>
      <c r="D183" s="469" t="str">
        <f>IF(CNGE_2025_M1_Secc12_Sub1!D40="","",CNGE_2025_M1_Secc12_Sub1!D40)</f>
        <v/>
      </c>
      <c r="E183" s="326"/>
      <c r="F183" s="327"/>
      <c r="G183" s="443"/>
      <c r="H183" s="351"/>
      <c r="I183" s="351"/>
      <c r="J183" s="352"/>
      <c r="K183" s="443"/>
      <c r="L183" s="351"/>
      <c r="M183" s="351"/>
      <c r="N183" s="352"/>
      <c r="O183" s="443"/>
      <c r="P183" s="351"/>
      <c r="Q183" s="351"/>
      <c r="R183" s="352"/>
      <c r="S183" s="443"/>
      <c r="T183" s="351"/>
      <c r="U183" s="351"/>
      <c r="V183" s="352"/>
      <c r="W183" s="443"/>
      <c r="X183" s="351"/>
      <c r="Y183" s="351"/>
      <c r="Z183" s="352"/>
      <c r="AA183" s="443"/>
      <c r="AB183" s="351"/>
      <c r="AC183" s="351"/>
      <c r="AD183" s="352"/>
      <c r="AG183">
        <f t="shared" si="10"/>
        <v>0</v>
      </c>
      <c r="AH183" s="2">
        <f t="shared" si="11"/>
        <v>0</v>
      </c>
      <c r="AI183" s="3" t="str">
        <f>IF(AH183=0,"",
IF(SUM($AH$173:AH183)=1,AJ183,
IF($AH$293&gt;SUM($AH$173:AH183),_xlfn.CONCAT(", ",AJ183),
IF($AH$293=SUM($AH$173:AH183),_xlfn.CONCAT(" y ",AJ183)))))</f>
        <v/>
      </c>
      <c r="AJ183" s="214">
        <v>11</v>
      </c>
      <c r="AK183">
        <f t="shared" si="12"/>
        <v>0</v>
      </c>
      <c r="AL183">
        <f t="shared" si="13"/>
        <v>0</v>
      </c>
      <c r="AM183">
        <f t="shared" si="14"/>
        <v>0</v>
      </c>
    </row>
    <row r="184" spans="1:39" ht="15" customHeight="1">
      <c r="A184" s="238"/>
      <c r="C184" s="213" t="s">
        <v>5029</v>
      </c>
      <c r="D184" s="469" t="str">
        <f>IF(CNGE_2025_M1_Secc12_Sub1!D41="","",CNGE_2025_M1_Secc12_Sub1!D41)</f>
        <v/>
      </c>
      <c r="E184" s="326"/>
      <c r="F184" s="327"/>
      <c r="G184" s="443"/>
      <c r="H184" s="351"/>
      <c r="I184" s="351"/>
      <c r="J184" s="352"/>
      <c r="K184" s="443"/>
      <c r="L184" s="351"/>
      <c r="M184" s="351"/>
      <c r="N184" s="352"/>
      <c r="O184" s="443"/>
      <c r="P184" s="351"/>
      <c r="Q184" s="351"/>
      <c r="R184" s="352"/>
      <c r="S184" s="443"/>
      <c r="T184" s="351"/>
      <c r="U184" s="351"/>
      <c r="V184" s="352"/>
      <c r="W184" s="443"/>
      <c r="X184" s="351"/>
      <c r="Y184" s="351"/>
      <c r="Z184" s="352"/>
      <c r="AA184" s="443"/>
      <c r="AB184" s="351"/>
      <c r="AC184" s="351"/>
      <c r="AD184" s="352"/>
      <c r="AG184">
        <f t="shared" si="10"/>
        <v>0</v>
      </c>
      <c r="AH184" s="2">
        <f t="shared" si="11"/>
        <v>0</v>
      </c>
      <c r="AI184" s="3" t="str">
        <f>IF(AH184=0,"",
IF(SUM($AH$173:AH184)=1,AJ184,
IF($AH$293&gt;SUM($AH$173:AH184),_xlfn.CONCAT(", ",AJ184),
IF($AH$293=SUM($AH$173:AH184),_xlfn.CONCAT(" y ",AJ184)))))</f>
        <v/>
      </c>
      <c r="AJ184" s="214">
        <v>12</v>
      </c>
      <c r="AK184">
        <f t="shared" si="12"/>
        <v>0</v>
      </c>
      <c r="AL184">
        <f t="shared" si="13"/>
        <v>0</v>
      </c>
      <c r="AM184">
        <f t="shared" si="14"/>
        <v>0</v>
      </c>
    </row>
    <row r="185" spans="1:39" ht="15" customHeight="1">
      <c r="A185" s="238"/>
      <c r="C185" s="213" t="s">
        <v>5030</v>
      </c>
      <c r="D185" s="469" t="str">
        <f>IF(CNGE_2025_M1_Secc12_Sub1!D42="","",CNGE_2025_M1_Secc12_Sub1!D42)</f>
        <v/>
      </c>
      <c r="E185" s="326"/>
      <c r="F185" s="327"/>
      <c r="G185" s="443"/>
      <c r="H185" s="351"/>
      <c r="I185" s="351"/>
      <c r="J185" s="352"/>
      <c r="K185" s="443"/>
      <c r="L185" s="351"/>
      <c r="M185" s="351"/>
      <c r="N185" s="352"/>
      <c r="O185" s="443"/>
      <c r="P185" s="351"/>
      <c r="Q185" s="351"/>
      <c r="R185" s="352"/>
      <c r="S185" s="443"/>
      <c r="T185" s="351"/>
      <c r="U185" s="351"/>
      <c r="V185" s="352"/>
      <c r="W185" s="443"/>
      <c r="X185" s="351"/>
      <c r="Y185" s="351"/>
      <c r="Z185" s="352"/>
      <c r="AA185" s="443"/>
      <c r="AB185" s="351"/>
      <c r="AC185" s="351"/>
      <c r="AD185" s="352"/>
      <c r="AG185">
        <f t="shared" si="10"/>
        <v>0</v>
      </c>
      <c r="AH185" s="2">
        <f t="shared" si="11"/>
        <v>0</v>
      </c>
      <c r="AI185" s="3" t="str">
        <f>IF(AH185=0,"",
IF(SUM($AH$173:AH185)=1,AJ185,
IF($AH$293&gt;SUM($AH$173:AH185),_xlfn.CONCAT(", ",AJ185),
IF($AH$293=SUM($AH$173:AH185),_xlfn.CONCAT(" y ",AJ185)))))</f>
        <v/>
      </c>
      <c r="AJ185" s="214">
        <v>13</v>
      </c>
      <c r="AK185">
        <f t="shared" si="12"/>
        <v>0</v>
      </c>
      <c r="AL185">
        <f t="shared" si="13"/>
        <v>0</v>
      </c>
      <c r="AM185">
        <f t="shared" si="14"/>
        <v>0</v>
      </c>
    </row>
    <row r="186" spans="1:39" ht="15" customHeight="1">
      <c r="A186" s="238"/>
      <c r="C186" s="213" t="s">
        <v>5031</v>
      </c>
      <c r="D186" s="469" t="str">
        <f>IF(CNGE_2025_M1_Secc12_Sub1!D43="","",CNGE_2025_M1_Secc12_Sub1!D43)</f>
        <v/>
      </c>
      <c r="E186" s="326"/>
      <c r="F186" s="327"/>
      <c r="G186" s="443"/>
      <c r="H186" s="351"/>
      <c r="I186" s="351"/>
      <c r="J186" s="352"/>
      <c r="K186" s="443"/>
      <c r="L186" s="351"/>
      <c r="M186" s="351"/>
      <c r="N186" s="352"/>
      <c r="O186" s="443"/>
      <c r="P186" s="351"/>
      <c r="Q186" s="351"/>
      <c r="R186" s="352"/>
      <c r="S186" s="443"/>
      <c r="T186" s="351"/>
      <c r="U186" s="351"/>
      <c r="V186" s="352"/>
      <c r="W186" s="443"/>
      <c r="X186" s="351"/>
      <c r="Y186" s="351"/>
      <c r="Z186" s="352"/>
      <c r="AA186" s="443"/>
      <c r="AB186" s="351"/>
      <c r="AC186" s="351"/>
      <c r="AD186" s="352"/>
      <c r="AG186">
        <f t="shared" si="10"/>
        <v>0</v>
      </c>
      <c r="AH186" s="2">
        <f t="shared" si="11"/>
        <v>0</v>
      </c>
      <c r="AI186" s="3" t="str">
        <f>IF(AH186=0,"",
IF(SUM($AH$173:AH186)=1,AJ186,
IF($AH$293&gt;SUM($AH$173:AH186),_xlfn.CONCAT(", ",AJ186),
IF($AH$293=SUM($AH$173:AH186),_xlfn.CONCAT(" y ",AJ186)))))</f>
        <v/>
      </c>
      <c r="AJ186" s="214">
        <v>14</v>
      </c>
      <c r="AK186">
        <f t="shared" si="12"/>
        <v>0</v>
      </c>
      <c r="AL186">
        <f t="shared" si="13"/>
        <v>0</v>
      </c>
      <c r="AM186">
        <f t="shared" si="14"/>
        <v>0</v>
      </c>
    </row>
    <row r="187" spans="1:39" ht="15" customHeight="1">
      <c r="A187" s="238"/>
      <c r="C187" s="213" t="s">
        <v>5032</v>
      </c>
      <c r="D187" s="469" t="str">
        <f>IF(CNGE_2025_M1_Secc12_Sub1!D44="","",CNGE_2025_M1_Secc12_Sub1!D44)</f>
        <v/>
      </c>
      <c r="E187" s="326"/>
      <c r="F187" s="327"/>
      <c r="G187" s="443"/>
      <c r="H187" s="351"/>
      <c r="I187" s="351"/>
      <c r="J187" s="352"/>
      <c r="K187" s="443"/>
      <c r="L187" s="351"/>
      <c r="M187" s="351"/>
      <c r="N187" s="352"/>
      <c r="O187" s="443"/>
      <c r="P187" s="351"/>
      <c r="Q187" s="351"/>
      <c r="R187" s="352"/>
      <c r="S187" s="443"/>
      <c r="T187" s="351"/>
      <c r="U187" s="351"/>
      <c r="V187" s="352"/>
      <c r="W187" s="443"/>
      <c r="X187" s="351"/>
      <c r="Y187" s="351"/>
      <c r="Z187" s="352"/>
      <c r="AA187" s="443"/>
      <c r="AB187" s="351"/>
      <c r="AC187" s="351"/>
      <c r="AD187" s="352"/>
      <c r="AG187">
        <f t="shared" si="10"/>
        <v>0</v>
      </c>
      <c r="AH187" s="2">
        <f t="shared" si="11"/>
        <v>0</v>
      </c>
      <c r="AI187" s="3" t="str">
        <f>IF(AH187=0,"",
IF(SUM($AH$173:AH187)=1,AJ187,
IF($AH$293&gt;SUM($AH$173:AH187),_xlfn.CONCAT(", ",AJ187),
IF($AH$293=SUM($AH$173:AH187),_xlfn.CONCAT(" y ",AJ187)))))</f>
        <v/>
      </c>
      <c r="AJ187" s="214">
        <v>15</v>
      </c>
      <c r="AK187">
        <f t="shared" si="12"/>
        <v>0</v>
      </c>
      <c r="AL187">
        <f t="shared" si="13"/>
        <v>0</v>
      </c>
      <c r="AM187">
        <f t="shared" si="14"/>
        <v>0</v>
      </c>
    </row>
    <row r="188" spans="1:39" ht="15" customHeight="1">
      <c r="A188" s="238"/>
      <c r="C188" s="213" t="s">
        <v>5033</v>
      </c>
      <c r="D188" s="469" t="str">
        <f>IF(CNGE_2025_M1_Secc12_Sub1!D45="","",CNGE_2025_M1_Secc12_Sub1!D45)</f>
        <v/>
      </c>
      <c r="E188" s="326"/>
      <c r="F188" s="327"/>
      <c r="G188" s="443"/>
      <c r="H188" s="351"/>
      <c r="I188" s="351"/>
      <c r="J188" s="352"/>
      <c r="K188" s="443"/>
      <c r="L188" s="351"/>
      <c r="M188" s="351"/>
      <c r="N188" s="352"/>
      <c r="O188" s="443"/>
      <c r="P188" s="351"/>
      <c r="Q188" s="351"/>
      <c r="R188" s="352"/>
      <c r="S188" s="443"/>
      <c r="T188" s="351"/>
      <c r="U188" s="351"/>
      <c r="V188" s="352"/>
      <c r="W188" s="443"/>
      <c r="X188" s="351"/>
      <c r="Y188" s="351"/>
      <c r="Z188" s="352"/>
      <c r="AA188" s="443"/>
      <c r="AB188" s="351"/>
      <c r="AC188" s="351"/>
      <c r="AD188" s="352"/>
      <c r="AG188">
        <f t="shared" si="10"/>
        <v>0</v>
      </c>
      <c r="AH188" s="2">
        <f t="shared" si="11"/>
        <v>0</v>
      </c>
      <c r="AI188" s="3" t="str">
        <f>IF(AH188=0,"",
IF(SUM($AH$173:AH188)=1,AJ188,
IF($AH$293&gt;SUM($AH$173:AH188),_xlfn.CONCAT(", ",AJ188),
IF($AH$293=SUM($AH$173:AH188),_xlfn.CONCAT(" y ",AJ188)))))</f>
        <v/>
      </c>
      <c r="AJ188" s="214">
        <v>16</v>
      </c>
      <c r="AK188">
        <f t="shared" si="12"/>
        <v>0</v>
      </c>
      <c r="AL188">
        <f t="shared" si="13"/>
        <v>0</v>
      </c>
      <c r="AM188">
        <f t="shared" si="14"/>
        <v>0</v>
      </c>
    </row>
    <row r="189" spans="1:39" ht="15" customHeight="1">
      <c r="A189" s="238"/>
      <c r="C189" s="213" t="s">
        <v>5034</v>
      </c>
      <c r="D189" s="469" t="str">
        <f>IF(CNGE_2025_M1_Secc12_Sub1!D46="","",CNGE_2025_M1_Secc12_Sub1!D46)</f>
        <v/>
      </c>
      <c r="E189" s="326"/>
      <c r="F189" s="327"/>
      <c r="G189" s="443"/>
      <c r="H189" s="351"/>
      <c r="I189" s="351"/>
      <c r="J189" s="352"/>
      <c r="K189" s="443"/>
      <c r="L189" s="351"/>
      <c r="M189" s="351"/>
      <c r="N189" s="352"/>
      <c r="O189" s="443"/>
      <c r="P189" s="351"/>
      <c r="Q189" s="351"/>
      <c r="R189" s="352"/>
      <c r="S189" s="443"/>
      <c r="T189" s="351"/>
      <c r="U189" s="351"/>
      <c r="V189" s="352"/>
      <c r="W189" s="443"/>
      <c r="X189" s="351"/>
      <c r="Y189" s="351"/>
      <c r="Z189" s="352"/>
      <c r="AA189" s="443"/>
      <c r="AB189" s="351"/>
      <c r="AC189" s="351"/>
      <c r="AD189" s="352"/>
      <c r="AG189">
        <f t="shared" si="10"/>
        <v>0</v>
      </c>
      <c r="AH189" s="2">
        <f t="shared" si="11"/>
        <v>0</v>
      </c>
      <c r="AI189" s="3" t="str">
        <f>IF(AH189=0,"",
IF(SUM($AH$173:AH189)=1,AJ189,
IF($AH$293&gt;SUM($AH$173:AH189),_xlfn.CONCAT(", ",AJ189),
IF($AH$293=SUM($AH$173:AH189),_xlfn.CONCAT(" y ",AJ189)))))</f>
        <v/>
      </c>
      <c r="AJ189" s="214">
        <v>17</v>
      </c>
      <c r="AK189">
        <f t="shared" si="12"/>
        <v>0</v>
      </c>
      <c r="AL189">
        <f t="shared" si="13"/>
        <v>0</v>
      </c>
      <c r="AM189">
        <f t="shared" si="14"/>
        <v>0</v>
      </c>
    </row>
    <row r="190" spans="1:39" ht="15" customHeight="1">
      <c r="A190" s="238"/>
      <c r="C190" s="213" t="s">
        <v>5035</v>
      </c>
      <c r="D190" s="469" t="str">
        <f>IF(CNGE_2025_M1_Secc12_Sub1!D47="","",CNGE_2025_M1_Secc12_Sub1!D47)</f>
        <v/>
      </c>
      <c r="E190" s="326"/>
      <c r="F190" s="327"/>
      <c r="G190" s="443"/>
      <c r="H190" s="351"/>
      <c r="I190" s="351"/>
      <c r="J190" s="352"/>
      <c r="K190" s="443"/>
      <c r="L190" s="351"/>
      <c r="M190" s="351"/>
      <c r="N190" s="352"/>
      <c r="O190" s="443"/>
      <c r="P190" s="351"/>
      <c r="Q190" s="351"/>
      <c r="R190" s="352"/>
      <c r="S190" s="443"/>
      <c r="T190" s="351"/>
      <c r="U190" s="351"/>
      <c r="V190" s="352"/>
      <c r="W190" s="443"/>
      <c r="X190" s="351"/>
      <c r="Y190" s="351"/>
      <c r="Z190" s="352"/>
      <c r="AA190" s="443"/>
      <c r="AB190" s="351"/>
      <c r="AC190" s="351"/>
      <c r="AD190" s="352"/>
      <c r="AG190">
        <f t="shared" si="10"/>
        <v>0</v>
      </c>
      <c r="AH190" s="2">
        <f t="shared" si="11"/>
        <v>0</v>
      </c>
      <c r="AI190" s="3" t="str">
        <f>IF(AH190=0,"",
IF(SUM($AH$173:AH190)=1,AJ190,
IF($AH$293&gt;SUM($AH$173:AH190),_xlfn.CONCAT(", ",AJ190),
IF($AH$293=SUM($AH$173:AH190),_xlfn.CONCAT(" y ",AJ190)))))</f>
        <v/>
      </c>
      <c r="AJ190" s="214">
        <v>18</v>
      </c>
      <c r="AK190">
        <f t="shared" si="12"/>
        <v>0</v>
      </c>
      <c r="AL190">
        <f t="shared" si="13"/>
        <v>0</v>
      </c>
      <c r="AM190">
        <f t="shared" si="14"/>
        <v>0</v>
      </c>
    </row>
    <row r="191" spans="1:39" ht="15" customHeight="1">
      <c r="A191" s="238"/>
      <c r="C191" s="213" t="s">
        <v>5036</v>
      </c>
      <c r="D191" s="469" t="str">
        <f>IF(CNGE_2025_M1_Secc12_Sub1!D48="","",CNGE_2025_M1_Secc12_Sub1!D48)</f>
        <v/>
      </c>
      <c r="E191" s="326"/>
      <c r="F191" s="327"/>
      <c r="G191" s="443"/>
      <c r="H191" s="351"/>
      <c r="I191" s="351"/>
      <c r="J191" s="352"/>
      <c r="K191" s="443"/>
      <c r="L191" s="351"/>
      <c r="M191" s="351"/>
      <c r="N191" s="352"/>
      <c r="O191" s="443"/>
      <c r="P191" s="351"/>
      <c r="Q191" s="351"/>
      <c r="R191" s="352"/>
      <c r="S191" s="443"/>
      <c r="T191" s="351"/>
      <c r="U191" s="351"/>
      <c r="V191" s="352"/>
      <c r="W191" s="443"/>
      <c r="X191" s="351"/>
      <c r="Y191" s="351"/>
      <c r="Z191" s="352"/>
      <c r="AA191" s="443"/>
      <c r="AB191" s="351"/>
      <c r="AC191" s="351"/>
      <c r="AD191" s="352"/>
      <c r="AG191">
        <f t="shared" si="10"/>
        <v>0</v>
      </c>
      <c r="AH191" s="2">
        <f t="shared" si="11"/>
        <v>0</v>
      </c>
      <c r="AI191" s="3" t="str">
        <f>IF(AH191=0,"",
IF(SUM($AH$173:AH191)=1,AJ191,
IF($AH$293&gt;SUM($AH$173:AH191),_xlfn.CONCAT(", ",AJ191),
IF($AH$293=SUM($AH$173:AH191),_xlfn.CONCAT(" y ",AJ191)))))</f>
        <v/>
      </c>
      <c r="AJ191" s="214">
        <v>19</v>
      </c>
      <c r="AK191">
        <f t="shared" si="12"/>
        <v>0</v>
      </c>
      <c r="AL191">
        <f t="shared" si="13"/>
        <v>0</v>
      </c>
      <c r="AM191">
        <f t="shared" si="14"/>
        <v>0</v>
      </c>
    </row>
    <row r="192" spans="1:39" ht="15" customHeight="1">
      <c r="A192" s="238"/>
      <c r="C192" s="213" t="s">
        <v>5037</v>
      </c>
      <c r="D192" s="469" t="str">
        <f>IF(CNGE_2025_M1_Secc12_Sub1!D49="","",CNGE_2025_M1_Secc12_Sub1!D49)</f>
        <v/>
      </c>
      <c r="E192" s="326"/>
      <c r="F192" s="327"/>
      <c r="G192" s="443"/>
      <c r="H192" s="351"/>
      <c r="I192" s="351"/>
      <c r="J192" s="352"/>
      <c r="K192" s="443"/>
      <c r="L192" s="351"/>
      <c r="M192" s="351"/>
      <c r="N192" s="352"/>
      <c r="O192" s="443"/>
      <c r="P192" s="351"/>
      <c r="Q192" s="351"/>
      <c r="R192" s="352"/>
      <c r="S192" s="443"/>
      <c r="T192" s="351"/>
      <c r="U192" s="351"/>
      <c r="V192" s="352"/>
      <c r="W192" s="443"/>
      <c r="X192" s="351"/>
      <c r="Y192" s="351"/>
      <c r="Z192" s="352"/>
      <c r="AA192" s="443"/>
      <c r="AB192" s="351"/>
      <c r="AC192" s="351"/>
      <c r="AD192" s="352"/>
      <c r="AG192">
        <f t="shared" si="10"/>
        <v>0</v>
      </c>
      <c r="AH192" s="2">
        <f t="shared" si="11"/>
        <v>0</v>
      </c>
      <c r="AI192" s="3" t="str">
        <f>IF(AH192=0,"",
IF(SUM($AH$173:AH192)=1,AJ192,
IF($AH$293&gt;SUM($AH$173:AH192),_xlfn.CONCAT(", ",AJ192),
IF($AH$293=SUM($AH$173:AH192),_xlfn.CONCAT(" y ",AJ192)))))</f>
        <v/>
      </c>
      <c r="AJ192" s="214">
        <v>20</v>
      </c>
      <c r="AK192">
        <f t="shared" si="12"/>
        <v>0</v>
      </c>
      <c r="AL192">
        <f t="shared" si="13"/>
        <v>0</v>
      </c>
      <c r="AM192">
        <f t="shared" si="14"/>
        <v>0</v>
      </c>
    </row>
    <row r="193" spans="1:39" ht="15" customHeight="1">
      <c r="A193" s="238"/>
      <c r="C193" s="213" t="s">
        <v>5038</v>
      </c>
      <c r="D193" s="469" t="str">
        <f>IF(CNGE_2025_M1_Secc12_Sub1!D50="","",CNGE_2025_M1_Secc12_Sub1!D50)</f>
        <v/>
      </c>
      <c r="E193" s="326"/>
      <c r="F193" s="327"/>
      <c r="G193" s="443"/>
      <c r="H193" s="351"/>
      <c r="I193" s="351"/>
      <c r="J193" s="352"/>
      <c r="K193" s="443"/>
      <c r="L193" s="351"/>
      <c r="M193" s="351"/>
      <c r="N193" s="352"/>
      <c r="O193" s="443"/>
      <c r="P193" s="351"/>
      <c r="Q193" s="351"/>
      <c r="R193" s="352"/>
      <c r="S193" s="443"/>
      <c r="T193" s="351"/>
      <c r="U193" s="351"/>
      <c r="V193" s="352"/>
      <c r="W193" s="443"/>
      <c r="X193" s="351"/>
      <c r="Y193" s="351"/>
      <c r="Z193" s="352"/>
      <c r="AA193" s="443"/>
      <c r="AB193" s="351"/>
      <c r="AC193" s="351"/>
      <c r="AD193" s="352"/>
      <c r="AG193">
        <f t="shared" si="10"/>
        <v>0</v>
      </c>
      <c r="AH193" s="2">
        <f t="shared" si="11"/>
        <v>0</v>
      </c>
      <c r="AI193" s="3" t="str">
        <f>IF(AH193=0,"",
IF(SUM($AH$173:AH193)=1,AJ193,
IF($AH$293&gt;SUM($AH$173:AH193),_xlfn.CONCAT(", ",AJ193),
IF($AH$293=SUM($AH$173:AH193),_xlfn.CONCAT(" y ",AJ193)))))</f>
        <v/>
      </c>
      <c r="AJ193" s="214">
        <v>21</v>
      </c>
      <c r="AK193">
        <f t="shared" si="12"/>
        <v>0</v>
      </c>
      <c r="AL193">
        <f t="shared" si="13"/>
        <v>0</v>
      </c>
      <c r="AM193">
        <f t="shared" si="14"/>
        <v>0</v>
      </c>
    </row>
    <row r="194" spans="1:39" ht="15" customHeight="1">
      <c r="A194" s="238"/>
      <c r="C194" s="213" t="s">
        <v>5039</v>
      </c>
      <c r="D194" s="469" t="str">
        <f>IF(CNGE_2025_M1_Secc12_Sub1!D51="","",CNGE_2025_M1_Secc12_Sub1!D51)</f>
        <v/>
      </c>
      <c r="E194" s="326"/>
      <c r="F194" s="327"/>
      <c r="G194" s="443"/>
      <c r="H194" s="351"/>
      <c r="I194" s="351"/>
      <c r="J194" s="352"/>
      <c r="K194" s="443"/>
      <c r="L194" s="351"/>
      <c r="M194" s="351"/>
      <c r="N194" s="352"/>
      <c r="O194" s="443"/>
      <c r="P194" s="351"/>
      <c r="Q194" s="351"/>
      <c r="R194" s="352"/>
      <c r="S194" s="443"/>
      <c r="T194" s="351"/>
      <c r="U194" s="351"/>
      <c r="V194" s="352"/>
      <c r="W194" s="443"/>
      <c r="X194" s="351"/>
      <c r="Y194" s="351"/>
      <c r="Z194" s="352"/>
      <c r="AA194" s="443"/>
      <c r="AB194" s="351"/>
      <c r="AC194" s="351"/>
      <c r="AD194" s="352"/>
      <c r="AG194">
        <f t="shared" si="10"/>
        <v>0</v>
      </c>
      <c r="AH194" s="2">
        <f t="shared" si="11"/>
        <v>0</v>
      </c>
      <c r="AI194" s="3" t="str">
        <f>IF(AH194=0,"",
IF(SUM($AH$173:AH194)=1,AJ194,
IF($AH$293&gt;SUM($AH$173:AH194),_xlfn.CONCAT(", ",AJ194),
IF($AH$293=SUM($AH$173:AH194),_xlfn.CONCAT(" y ",AJ194)))))</f>
        <v/>
      </c>
      <c r="AJ194" s="214">
        <v>22</v>
      </c>
      <c r="AK194">
        <f t="shared" si="12"/>
        <v>0</v>
      </c>
      <c r="AL194">
        <f t="shared" si="13"/>
        <v>0</v>
      </c>
      <c r="AM194">
        <f t="shared" si="14"/>
        <v>0</v>
      </c>
    </row>
    <row r="195" spans="1:39" ht="15" customHeight="1">
      <c r="A195" s="238"/>
      <c r="C195" s="213" t="s">
        <v>5040</v>
      </c>
      <c r="D195" s="469" t="str">
        <f>IF(CNGE_2025_M1_Secc12_Sub1!D52="","",CNGE_2025_M1_Secc12_Sub1!D52)</f>
        <v/>
      </c>
      <c r="E195" s="326"/>
      <c r="F195" s="327"/>
      <c r="G195" s="443"/>
      <c r="H195" s="351"/>
      <c r="I195" s="351"/>
      <c r="J195" s="352"/>
      <c r="K195" s="443"/>
      <c r="L195" s="351"/>
      <c r="M195" s="351"/>
      <c r="N195" s="352"/>
      <c r="O195" s="443"/>
      <c r="P195" s="351"/>
      <c r="Q195" s="351"/>
      <c r="R195" s="352"/>
      <c r="S195" s="443"/>
      <c r="T195" s="351"/>
      <c r="U195" s="351"/>
      <c r="V195" s="352"/>
      <c r="W195" s="443"/>
      <c r="X195" s="351"/>
      <c r="Y195" s="351"/>
      <c r="Z195" s="352"/>
      <c r="AA195" s="443"/>
      <c r="AB195" s="351"/>
      <c r="AC195" s="351"/>
      <c r="AD195" s="352"/>
      <c r="AG195">
        <f t="shared" si="10"/>
        <v>0</v>
      </c>
      <c r="AH195" s="2">
        <f t="shared" si="11"/>
        <v>0</v>
      </c>
      <c r="AI195" s="3" t="str">
        <f>IF(AH195=0,"",
IF(SUM($AH$173:AH195)=1,AJ195,
IF($AH$293&gt;SUM($AH$173:AH195),_xlfn.CONCAT(", ",AJ195),
IF($AH$293=SUM($AH$173:AH195),_xlfn.CONCAT(" y ",AJ195)))))</f>
        <v/>
      </c>
      <c r="AJ195" s="214">
        <v>23</v>
      </c>
      <c r="AK195">
        <f t="shared" si="12"/>
        <v>0</v>
      </c>
      <c r="AL195">
        <f t="shared" si="13"/>
        <v>0</v>
      </c>
      <c r="AM195">
        <f t="shared" si="14"/>
        <v>0</v>
      </c>
    </row>
    <row r="196" spans="1:39" ht="15" customHeight="1">
      <c r="A196" s="238"/>
      <c r="C196" s="213" t="s">
        <v>5041</v>
      </c>
      <c r="D196" s="469" t="str">
        <f>IF(CNGE_2025_M1_Secc12_Sub1!D53="","",CNGE_2025_M1_Secc12_Sub1!D53)</f>
        <v/>
      </c>
      <c r="E196" s="326"/>
      <c r="F196" s="327"/>
      <c r="G196" s="443"/>
      <c r="H196" s="351"/>
      <c r="I196" s="351"/>
      <c r="J196" s="352"/>
      <c r="K196" s="443"/>
      <c r="L196" s="351"/>
      <c r="M196" s="351"/>
      <c r="N196" s="352"/>
      <c r="O196" s="443"/>
      <c r="P196" s="351"/>
      <c r="Q196" s="351"/>
      <c r="R196" s="352"/>
      <c r="S196" s="443"/>
      <c r="T196" s="351"/>
      <c r="U196" s="351"/>
      <c r="V196" s="352"/>
      <c r="W196" s="443"/>
      <c r="X196" s="351"/>
      <c r="Y196" s="351"/>
      <c r="Z196" s="352"/>
      <c r="AA196" s="443"/>
      <c r="AB196" s="351"/>
      <c r="AC196" s="351"/>
      <c r="AD196" s="352"/>
      <c r="AG196">
        <f t="shared" si="10"/>
        <v>0</v>
      </c>
      <c r="AH196" s="2">
        <f t="shared" si="11"/>
        <v>0</v>
      </c>
      <c r="AI196" s="3" t="str">
        <f>IF(AH196=0,"",
IF(SUM($AH$173:AH196)=1,AJ196,
IF($AH$293&gt;SUM($AH$173:AH196),_xlfn.CONCAT(", ",AJ196),
IF($AH$293=SUM($AH$173:AH196),_xlfn.CONCAT(" y ",AJ196)))))</f>
        <v/>
      </c>
      <c r="AJ196" s="214">
        <v>24</v>
      </c>
      <c r="AK196">
        <f t="shared" si="12"/>
        <v>0</v>
      </c>
      <c r="AL196">
        <f t="shared" si="13"/>
        <v>0</v>
      </c>
      <c r="AM196">
        <f t="shared" si="14"/>
        <v>0</v>
      </c>
    </row>
    <row r="197" spans="1:39" ht="15" customHeight="1">
      <c r="A197" s="238"/>
      <c r="C197" s="213" t="s">
        <v>5042</v>
      </c>
      <c r="D197" s="469" t="str">
        <f>IF(CNGE_2025_M1_Secc12_Sub1!D54="","",CNGE_2025_M1_Secc12_Sub1!D54)</f>
        <v/>
      </c>
      <c r="E197" s="326"/>
      <c r="F197" s="327"/>
      <c r="G197" s="443"/>
      <c r="H197" s="351"/>
      <c r="I197" s="351"/>
      <c r="J197" s="352"/>
      <c r="K197" s="443"/>
      <c r="L197" s="351"/>
      <c r="M197" s="351"/>
      <c r="N197" s="352"/>
      <c r="O197" s="443"/>
      <c r="P197" s="351"/>
      <c r="Q197" s="351"/>
      <c r="R197" s="352"/>
      <c r="S197" s="443"/>
      <c r="T197" s="351"/>
      <c r="U197" s="351"/>
      <c r="V197" s="352"/>
      <c r="W197" s="443"/>
      <c r="X197" s="351"/>
      <c r="Y197" s="351"/>
      <c r="Z197" s="352"/>
      <c r="AA197" s="443"/>
      <c r="AB197" s="351"/>
      <c r="AC197" s="351"/>
      <c r="AD197" s="352"/>
      <c r="AG197">
        <f t="shared" si="10"/>
        <v>0</v>
      </c>
      <c r="AH197" s="2">
        <f t="shared" si="11"/>
        <v>0</v>
      </c>
      <c r="AI197" s="3" t="str">
        <f>IF(AH197=0,"",
IF(SUM($AH$173:AH197)=1,AJ197,
IF($AH$293&gt;SUM($AH$173:AH197),_xlfn.CONCAT(", ",AJ197),
IF($AH$293=SUM($AH$173:AH197),_xlfn.CONCAT(" y ",AJ197)))))</f>
        <v/>
      </c>
      <c r="AJ197" s="214">
        <v>25</v>
      </c>
      <c r="AK197">
        <f t="shared" si="12"/>
        <v>0</v>
      </c>
      <c r="AL197">
        <f t="shared" si="13"/>
        <v>0</v>
      </c>
      <c r="AM197">
        <f t="shared" si="14"/>
        <v>0</v>
      </c>
    </row>
    <row r="198" spans="1:39" ht="15" customHeight="1">
      <c r="A198" s="238"/>
      <c r="C198" s="213" t="s">
        <v>5043</v>
      </c>
      <c r="D198" s="469" t="str">
        <f>IF(CNGE_2025_M1_Secc12_Sub1!D55="","",CNGE_2025_M1_Secc12_Sub1!D55)</f>
        <v/>
      </c>
      <c r="E198" s="326"/>
      <c r="F198" s="327"/>
      <c r="G198" s="443"/>
      <c r="H198" s="351"/>
      <c r="I198" s="351"/>
      <c r="J198" s="352"/>
      <c r="K198" s="443"/>
      <c r="L198" s="351"/>
      <c r="M198" s="351"/>
      <c r="N198" s="352"/>
      <c r="O198" s="443"/>
      <c r="P198" s="351"/>
      <c r="Q198" s="351"/>
      <c r="R198" s="352"/>
      <c r="S198" s="443"/>
      <c r="T198" s="351"/>
      <c r="U198" s="351"/>
      <c r="V198" s="352"/>
      <c r="W198" s="443"/>
      <c r="X198" s="351"/>
      <c r="Y198" s="351"/>
      <c r="Z198" s="352"/>
      <c r="AA198" s="443"/>
      <c r="AB198" s="351"/>
      <c r="AC198" s="351"/>
      <c r="AD198" s="352"/>
      <c r="AG198">
        <f t="shared" si="10"/>
        <v>0</v>
      </c>
      <c r="AH198" s="2">
        <f t="shared" si="11"/>
        <v>0</v>
      </c>
      <c r="AI198" s="3" t="str">
        <f>IF(AH198=0,"",
IF(SUM($AH$173:AH198)=1,AJ198,
IF($AH$293&gt;SUM($AH$173:AH198),_xlfn.CONCAT(", ",AJ198),
IF($AH$293=SUM($AH$173:AH198),_xlfn.CONCAT(" y ",AJ198)))))</f>
        <v/>
      </c>
      <c r="AJ198" s="214">
        <v>26</v>
      </c>
      <c r="AK198">
        <f t="shared" si="12"/>
        <v>0</v>
      </c>
      <c r="AL198">
        <f t="shared" si="13"/>
        <v>0</v>
      </c>
      <c r="AM198">
        <f t="shared" si="14"/>
        <v>0</v>
      </c>
    </row>
    <row r="199" spans="1:39" ht="15" customHeight="1">
      <c r="A199" s="238"/>
      <c r="C199" s="213" t="s">
        <v>5044</v>
      </c>
      <c r="D199" s="469" t="str">
        <f>IF(CNGE_2025_M1_Secc12_Sub1!D56="","",CNGE_2025_M1_Secc12_Sub1!D56)</f>
        <v/>
      </c>
      <c r="E199" s="326"/>
      <c r="F199" s="327"/>
      <c r="G199" s="443"/>
      <c r="H199" s="351"/>
      <c r="I199" s="351"/>
      <c r="J199" s="352"/>
      <c r="K199" s="443"/>
      <c r="L199" s="351"/>
      <c r="M199" s="351"/>
      <c r="N199" s="352"/>
      <c r="O199" s="443"/>
      <c r="P199" s="351"/>
      <c r="Q199" s="351"/>
      <c r="R199" s="352"/>
      <c r="S199" s="443"/>
      <c r="T199" s="351"/>
      <c r="U199" s="351"/>
      <c r="V199" s="352"/>
      <c r="W199" s="443"/>
      <c r="X199" s="351"/>
      <c r="Y199" s="351"/>
      <c r="Z199" s="352"/>
      <c r="AA199" s="443"/>
      <c r="AB199" s="351"/>
      <c r="AC199" s="351"/>
      <c r="AD199" s="352"/>
      <c r="AG199">
        <f t="shared" si="10"/>
        <v>0</v>
      </c>
      <c r="AH199" s="2">
        <f t="shared" si="11"/>
        <v>0</v>
      </c>
      <c r="AI199" s="3" t="str">
        <f>IF(AH199=0,"",
IF(SUM($AH$173:AH199)=1,AJ199,
IF($AH$293&gt;SUM($AH$173:AH199),_xlfn.CONCAT(", ",AJ199),
IF($AH$293=SUM($AH$173:AH199),_xlfn.CONCAT(" y ",AJ199)))))</f>
        <v/>
      </c>
      <c r="AJ199" s="214">
        <v>27</v>
      </c>
      <c r="AK199">
        <f t="shared" si="12"/>
        <v>0</v>
      </c>
      <c r="AL199">
        <f t="shared" si="13"/>
        <v>0</v>
      </c>
      <c r="AM199">
        <f t="shared" si="14"/>
        <v>0</v>
      </c>
    </row>
    <row r="200" spans="1:39" ht="15" customHeight="1">
      <c r="A200" s="238"/>
      <c r="C200" s="213" t="s">
        <v>5045</v>
      </c>
      <c r="D200" s="469" t="str">
        <f>IF(CNGE_2025_M1_Secc12_Sub1!D57="","",CNGE_2025_M1_Secc12_Sub1!D57)</f>
        <v/>
      </c>
      <c r="E200" s="326"/>
      <c r="F200" s="327"/>
      <c r="G200" s="443"/>
      <c r="H200" s="351"/>
      <c r="I200" s="351"/>
      <c r="J200" s="352"/>
      <c r="K200" s="443"/>
      <c r="L200" s="351"/>
      <c r="M200" s="351"/>
      <c r="N200" s="352"/>
      <c r="O200" s="443"/>
      <c r="P200" s="351"/>
      <c r="Q200" s="351"/>
      <c r="R200" s="352"/>
      <c r="S200" s="443"/>
      <c r="T200" s="351"/>
      <c r="U200" s="351"/>
      <c r="V200" s="352"/>
      <c r="W200" s="443"/>
      <c r="X200" s="351"/>
      <c r="Y200" s="351"/>
      <c r="Z200" s="352"/>
      <c r="AA200" s="443"/>
      <c r="AB200" s="351"/>
      <c r="AC200" s="351"/>
      <c r="AD200" s="352"/>
      <c r="AG200">
        <f t="shared" si="10"/>
        <v>0</v>
      </c>
      <c r="AH200" s="2">
        <f t="shared" si="11"/>
        <v>0</v>
      </c>
      <c r="AI200" s="3" t="str">
        <f>IF(AH200=0,"",
IF(SUM($AH$173:AH200)=1,AJ200,
IF($AH$293&gt;SUM($AH$173:AH200),_xlfn.CONCAT(", ",AJ200),
IF($AH$293=SUM($AH$173:AH200),_xlfn.CONCAT(" y ",AJ200)))))</f>
        <v/>
      </c>
      <c r="AJ200" s="214">
        <v>28</v>
      </c>
      <c r="AK200">
        <f t="shared" si="12"/>
        <v>0</v>
      </c>
      <c r="AL200">
        <f t="shared" si="13"/>
        <v>0</v>
      </c>
      <c r="AM200">
        <f t="shared" si="14"/>
        <v>0</v>
      </c>
    </row>
    <row r="201" spans="1:39" ht="15" customHeight="1">
      <c r="A201" s="238"/>
      <c r="C201" s="213" t="s">
        <v>5046</v>
      </c>
      <c r="D201" s="469" t="str">
        <f>IF(CNGE_2025_M1_Secc12_Sub1!D58="","",CNGE_2025_M1_Secc12_Sub1!D58)</f>
        <v/>
      </c>
      <c r="E201" s="326"/>
      <c r="F201" s="327"/>
      <c r="G201" s="443"/>
      <c r="H201" s="351"/>
      <c r="I201" s="351"/>
      <c r="J201" s="352"/>
      <c r="K201" s="443"/>
      <c r="L201" s="351"/>
      <c r="M201" s="351"/>
      <c r="N201" s="352"/>
      <c r="O201" s="443"/>
      <c r="P201" s="351"/>
      <c r="Q201" s="351"/>
      <c r="R201" s="352"/>
      <c r="S201" s="443"/>
      <c r="T201" s="351"/>
      <c r="U201" s="351"/>
      <c r="V201" s="352"/>
      <c r="W201" s="443"/>
      <c r="X201" s="351"/>
      <c r="Y201" s="351"/>
      <c r="Z201" s="352"/>
      <c r="AA201" s="443"/>
      <c r="AB201" s="351"/>
      <c r="AC201" s="351"/>
      <c r="AD201" s="352"/>
      <c r="AG201">
        <f t="shared" si="10"/>
        <v>0</v>
      </c>
      <c r="AH201" s="2">
        <f t="shared" si="11"/>
        <v>0</v>
      </c>
      <c r="AI201" s="3" t="str">
        <f>IF(AH201=0,"",
IF(SUM($AH$173:AH201)=1,AJ201,
IF($AH$293&gt;SUM($AH$173:AH201),_xlfn.CONCAT(", ",AJ201),
IF($AH$293=SUM($AH$173:AH201),_xlfn.CONCAT(" y ",AJ201)))))</f>
        <v/>
      </c>
      <c r="AJ201" s="214">
        <v>29</v>
      </c>
      <c r="AK201">
        <f t="shared" si="12"/>
        <v>0</v>
      </c>
      <c r="AL201">
        <f t="shared" si="13"/>
        <v>0</v>
      </c>
      <c r="AM201">
        <f t="shared" si="14"/>
        <v>0</v>
      </c>
    </row>
    <row r="202" spans="1:39" ht="15" customHeight="1">
      <c r="A202" s="238"/>
      <c r="C202" s="213" t="s">
        <v>5047</v>
      </c>
      <c r="D202" s="469" t="str">
        <f>IF(CNGE_2025_M1_Secc12_Sub1!D59="","",CNGE_2025_M1_Secc12_Sub1!D59)</f>
        <v/>
      </c>
      <c r="E202" s="326"/>
      <c r="F202" s="327"/>
      <c r="G202" s="443"/>
      <c r="H202" s="351"/>
      <c r="I202" s="351"/>
      <c r="J202" s="352"/>
      <c r="K202" s="443"/>
      <c r="L202" s="351"/>
      <c r="M202" s="351"/>
      <c r="N202" s="352"/>
      <c r="O202" s="443"/>
      <c r="P202" s="351"/>
      <c r="Q202" s="351"/>
      <c r="R202" s="352"/>
      <c r="S202" s="443"/>
      <c r="T202" s="351"/>
      <c r="U202" s="351"/>
      <c r="V202" s="352"/>
      <c r="W202" s="443"/>
      <c r="X202" s="351"/>
      <c r="Y202" s="351"/>
      <c r="Z202" s="352"/>
      <c r="AA202" s="443"/>
      <c r="AB202" s="351"/>
      <c r="AC202" s="351"/>
      <c r="AD202" s="352"/>
      <c r="AG202">
        <f t="shared" si="10"/>
        <v>0</v>
      </c>
      <c r="AH202" s="2">
        <f t="shared" si="11"/>
        <v>0</v>
      </c>
      <c r="AI202" s="3" t="str">
        <f>IF(AH202=0,"",
IF(SUM($AH$173:AH202)=1,AJ202,
IF($AH$293&gt;SUM($AH$173:AH202),_xlfn.CONCAT(", ",AJ202),
IF($AH$293=SUM($AH$173:AH202),_xlfn.CONCAT(" y ",AJ202)))))</f>
        <v/>
      </c>
      <c r="AJ202" s="214">
        <v>30</v>
      </c>
      <c r="AK202">
        <f t="shared" si="12"/>
        <v>0</v>
      </c>
      <c r="AL202">
        <f t="shared" si="13"/>
        <v>0</v>
      </c>
      <c r="AM202">
        <f t="shared" si="14"/>
        <v>0</v>
      </c>
    </row>
    <row r="203" spans="1:39" ht="15" customHeight="1">
      <c r="A203" s="238"/>
      <c r="C203" s="213" t="s">
        <v>5048</v>
      </c>
      <c r="D203" s="469" t="str">
        <f>IF(CNGE_2025_M1_Secc12_Sub1!D60="","",CNGE_2025_M1_Secc12_Sub1!D60)</f>
        <v/>
      </c>
      <c r="E203" s="326"/>
      <c r="F203" s="327"/>
      <c r="G203" s="443"/>
      <c r="H203" s="351"/>
      <c r="I203" s="351"/>
      <c r="J203" s="352"/>
      <c r="K203" s="443"/>
      <c r="L203" s="351"/>
      <c r="M203" s="351"/>
      <c r="N203" s="352"/>
      <c r="O203" s="443"/>
      <c r="P203" s="351"/>
      <c r="Q203" s="351"/>
      <c r="R203" s="352"/>
      <c r="S203" s="443"/>
      <c r="T203" s="351"/>
      <c r="U203" s="351"/>
      <c r="V203" s="352"/>
      <c r="W203" s="443"/>
      <c r="X203" s="351"/>
      <c r="Y203" s="351"/>
      <c r="Z203" s="352"/>
      <c r="AA203" s="443"/>
      <c r="AB203" s="351"/>
      <c r="AC203" s="351"/>
      <c r="AD203" s="352"/>
      <c r="AG203">
        <f t="shared" si="10"/>
        <v>0</v>
      </c>
      <c r="AH203" s="2">
        <f t="shared" si="11"/>
        <v>0</v>
      </c>
      <c r="AI203" s="3" t="str">
        <f>IF(AH203=0,"",
IF(SUM($AH$173:AH203)=1,AJ203,
IF($AH$293&gt;SUM($AH$173:AH203),_xlfn.CONCAT(", ",AJ203),
IF($AH$293=SUM($AH$173:AH203),_xlfn.CONCAT(" y ",AJ203)))))</f>
        <v/>
      </c>
      <c r="AJ203" s="214">
        <v>31</v>
      </c>
      <c r="AK203">
        <f t="shared" si="12"/>
        <v>0</v>
      </c>
      <c r="AL203">
        <f t="shared" si="13"/>
        <v>0</v>
      </c>
      <c r="AM203">
        <f t="shared" si="14"/>
        <v>0</v>
      </c>
    </row>
    <row r="204" spans="1:39" ht="15" customHeight="1">
      <c r="A204" s="238"/>
      <c r="C204" s="213" t="s">
        <v>5049</v>
      </c>
      <c r="D204" s="469" t="str">
        <f>IF(CNGE_2025_M1_Secc12_Sub1!D61="","",CNGE_2025_M1_Secc12_Sub1!D61)</f>
        <v/>
      </c>
      <c r="E204" s="326"/>
      <c r="F204" s="327"/>
      <c r="G204" s="443"/>
      <c r="H204" s="351"/>
      <c r="I204" s="351"/>
      <c r="J204" s="352"/>
      <c r="K204" s="443"/>
      <c r="L204" s="351"/>
      <c r="M204" s="351"/>
      <c r="N204" s="352"/>
      <c r="O204" s="443"/>
      <c r="P204" s="351"/>
      <c r="Q204" s="351"/>
      <c r="R204" s="352"/>
      <c r="S204" s="443"/>
      <c r="T204" s="351"/>
      <c r="U204" s="351"/>
      <c r="V204" s="352"/>
      <c r="W204" s="443"/>
      <c r="X204" s="351"/>
      <c r="Y204" s="351"/>
      <c r="Z204" s="352"/>
      <c r="AA204" s="443"/>
      <c r="AB204" s="351"/>
      <c r="AC204" s="351"/>
      <c r="AD204" s="352"/>
      <c r="AG204">
        <f t="shared" si="10"/>
        <v>0</v>
      </c>
      <c r="AH204" s="2">
        <f t="shared" si="11"/>
        <v>0</v>
      </c>
      <c r="AI204" s="3" t="str">
        <f>IF(AH204=0,"",
IF(SUM($AH$173:AH204)=1,AJ204,
IF($AH$293&gt;SUM($AH$173:AH204),_xlfn.CONCAT(", ",AJ204),
IF($AH$293=SUM($AH$173:AH204),_xlfn.CONCAT(" y ",AJ204)))))</f>
        <v/>
      </c>
      <c r="AJ204" s="214">
        <v>32</v>
      </c>
      <c r="AK204">
        <f t="shared" si="12"/>
        <v>0</v>
      </c>
      <c r="AL204">
        <f t="shared" si="13"/>
        <v>0</v>
      </c>
      <c r="AM204">
        <f t="shared" si="14"/>
        <v>0</v>
      </c>
    </row>
    <row r="205" spans="1:39" ht="15" customHeight="1">
      <c r="A205" s="238"/>
      <c r="C205" s="213" t="s">
        <v>5050</v>
      </c>
      <c r="D205" s="469" t="str">
        <f>IF(CNGE_2025_M1_Secc12_Sub1!D62="","",CNGE_2025_M1_Secc12_Sub1!D62)</f>
        <v/>
      </c>
      <c r="E205" s="326"/>
      <c r="F205" s="327"/>
      <c r="G205" s="443"/>
      <c r="H205" s="351"/>
      <c r="I205" s="351"/>
      <c r="J205" s="352"/>
      <c r="K205" s="443"/>
      <c r="L205" s="351"/>
      <c r="M205" s="351"/>
      <c r="N205" s="352"/>
      <c r="O205" s="443"/>
      <c r="P205" s="351"/>
      <c r="Q205" s="351"/>
      <c r="R205" s="352"/>
      <c r="S205" s="443"/>
      <c r="T205" s="351"/>
      <c r="U205" s="351"/>
      <c r="V205" s="352"/>
      <c r="W205" s="443"/>
      <c r="X205" s="351"/>
      <c r="Y205" s="351"/>
      <c r="Z205" s="352"/>
      <c r="AA205" s="443"/>
      <c r="AB205" s="351"/>
      <c r="AC205" s="351"/>
      <c r="AD205" s="352"/>
      <c r="AG205">
        <f t="shared" si="10"/>
        <v>0</v>
      </c>
      <c r="AH205" s="2">
        <f t="shared" si="11"/>
        <v>0</v>
      </c>
      <c r="AI205" s="3" t="str">
        <f>IF(AH205=0,"",
IF(SUM($AH$173:AH205)=1,AJ205,
IF($AH$293&gt;SUM($AH$173:AH205),_xlfn.CONCAT(", ",AJ205),
IF($AH$293=SUM($AH$173:AH205),_xlfn.CONCAT(" y ",AJ205)))))</f>
        <v/>
      </c>
      <c r="AJ205" s="214">
        <v>33</v>
      </c>
      <c r="AK205">
        <f t="shared" si="12"/>
        <v>0</v>
      </c>
      <c r="AL205">
        <f t="shared" si="13"/>
        <v>0</v>
      </c>
      <c r="AM205">
        <f t="shared" si="14"/>
        <v>0</v>
      </c>
    </row>
    <row r="206" spans="1:39" ht="15" customHeight="1">
      <c r="A206" s="238"/>
      <c r="C206" s="213" t="s">
        <v>5051</v>
      </c>
      <c r="D206" s="469" t="str">
        <f>IF(CNGE_2025_M1_Secc12_Sub1!D63="","",CNGE_2025_M1_Secc12_Sub1!D63)</f>
        <v/>
      </c>
      <c r="E206" s="326"/>
      <c r="F206" s="327"/>
      <c r="G206" s="443"/>
      <c r="H206" s="351"/>
      <c r="I206" s="351"/>
      <c r="J206" s="352"/>
      <c r="K206" s="443"/>
      <c r="L206" s="351"/>
      <c r="M206" s="351"/>
      <c r="N206" s="352"/>
      <c r="O206" s="443"/>
      <c r="P206" s="351"/>
      <c r="Q206" s="351"/>
      <c r="R206" s="352"/>
      <c r="S206" s="443"/>
      <c r="T206" s="351"/>
      <c r="U206" s="351"/>
      <c r="V206" s="352"/>
      <c r="W206" s="443"/>
      <c r="X206" s="351"/>
      <c r="Y206" s="351"/>
      <c r="Z206" s="352"/>
      <c r="AA206" s="443"/>
      <c r="AB206" s="351"/>
      <c r="AC206" s="351"/>
      <c r="AD206" s="352"/>
      <c r="AG206">
        <f t="shared" si="10"/>
        <v>0</v>
      </c>
      <c r="AH206" s="2">
        <f t="shared" si="11"/>
        <v>0</v>
      </c>
      <c r="AI206" s="3" t="str">
        <f>IF(AH206=0,"",
IF(SUM($AH$173:AH206)=1,AJ206,
IF($AH$293&gt;SUM($AH$173:AH206),_xlfn.CONCAT(", ",AJ206),
IF($AH$293=SUM($AH$173:AH206),_xlfn.CONCAT(" y ",AJ206)))))</f>
        <v/>
      </c>
      <c r="AJ206" s="214">
        <v>34</v>
      </c>
      <c r="AK206">
        <f t="shared" si="12"/>
        <v>0</v>
      </c>
      <c r="AL206">
        <f t="shared" si="13"/>
        <v>0</v>
      </c>
      <c r="AM206">
        <f t="shared" si="14"/>
        <v>0</v>
      </c>
    </row>
    <row r="207" spans="1:39" ht="15" customHeight="1">
      <c r="A207" s="238"/>
      <c r="C207" s="213" t="s">
        <v>5052</v>
      </c>
      <c r="D207" s="469" t="str">
        <f>IF(CNGE_2025_M1_Secc12_Sub1!D64="","",CNGE_2025_M1_Secc12_Sub1!D64)</f>
        <v/>
      </c>
      <c r="E207" s="326"/>
      <c r="F207" s="327"/>
      <c r="G207" s="443"/>
      <c r="H207" s="351"/>
      <c r="I207" s="351"/>
      <c r="J207" s="352"/>
      <c r="K207" s="443"/>
      <c r="L207" s="351"/>
      <c r="M207" s="351"/>
      <c r="N207" s="352"/>
      <c r="O207" s="443"/>
      <c r="P207" s="351"/>
      <c r="Q207" s="351"/>
      <c r="R207" s="352"/>
      <c r="S207" s="443"/>
      <c r="T207" s="351"/>
      <c r="U207" s="351"/>
      <c r="V207" s="352"/>
      <c r="W207" s="443"/>
      <c r="X207" s="351"/>
      <c r="Y207" s="351"/>
      <c r="Z207" s="352"/>
      <c r="AA207" s="443"/>
      <c r="AB207" s="351"/>
      <c r="AC207" s="351"/>
      <c r="AD207" s="352"/>
      <c r="AG207">
        <f t="shared" si="10"/>
        <v>0</v>
      </c>
      <c r="AH207" s="2">
        <f t="shared" si="11"/>
        <v>0</v>
      </c>
      <c r="AI207" s="3" t="str">
        <f>IF(AH207=0,"",
IF(SUM($AH$173:AH207)=1,AJ207,
IF($AH$293&gt;SUM($AH$173:AH207),_xlfn.CONCAT(", ",AJ207),
IF($AH$293=SUM($AH$173:AH207),_xlfn.CONCAT(" y ",AJ207)))))</f>
        <v/>
      </c>
      <c r="AJ207" s="214">
        <v>35</v>
      </c>
      <c r="AK207">
        <f t="shared" si="12"/>
        <v>0</v>
      </c>
      <c r="AL207">
        <f t="shared" si="13"/>
        <v>0</v>
      </c>
      <c r="AM207">
        <f t="shared" si="14"/>
        <v>0</v>
      </c>
    </row>
    <row r="208" spans="1:39" ht="15" customHeight="1">
      <c r="A208" s="238"/>
      <c r="C208" s="213" t="s">
        <v>5082</v>
      </c>
      <c r="D208" s="469" t="str">
        <f>IF(CNGE_2025_M1_Secc12_Sub1!D65="","",CNGE_2025_M1_Secc12_Sub1!D65)</f>
        <v/>
      </c>
      <c r="E208" s="326"/>
      <c r="F208" s="327"/>
      <c r="G208" s="443"/>
      <c r="H208" s="351"/>
      <c r="I208" s="351"/>
      <c r="J208" s="352"/>
      <c r="K208" s="443"/>
      <c r="L208" s="351"/>
      <c r="M208" s="351"/>
      <c r="N208" s="352"/>
      <c r="O208" s="443"/>
      <c r="P208" s="351"/>
      <c r="Q208" s="351"/>
      <c r="R208" s="352"/>
      <c r="S208" s="443"/>
      <c r="T208" s="351"/>
      <c r="U208" s="351"/>
      <c r="V208" s="352"/>
      <c r="W208" s="443"/>
      <c r="X208" s="351"/>
      <c r="Y208" s="351"/>
      <c r="Z208" s="352"/>
      <c r="AA208" s="443"/>
      <c r="AB208" s="351"/>
      <c r="AC208" s="351"/>
      <c r="AD208" s="352"/>
      <c r="AG208">
        <f t="shared" si="10"/>
        <v>0</v>
      </c>
      <c r="AH208" s="2">
        <f t="shared" si="11"/>
        <v>0</v>
      </c>
      <c r="AI208" s="3" t="str">
        <f>IF(AH208=0,"",
IF(SUM($AH$173:AH208)=1,AJ208,
IF($AH$293&gt;SUM($AH$173:AH208),_xlfn.CONCAT(", ",AJ208),
IF($AH$293=SUM($AH$173:AH208),_xlfn.CONCAT(" y ",AJ208)))))</f>
        <v/>
      </c>
      <c r="AJ208" s="214">
        <v>36</v>
      </c>
      <c r="AK208">
        <f t="shared" si="12"/>
        <v>0</v>
      </c>
      <c r="AL208">
        <f t="shared" si="13"/>
        <v>0</v>
      </c>
      <c r="AM208">
        <f t="shared" si="14"/>
        <v>0</v>
      </c>
    </row>
    <row r="209" spans="1:39" ht="15" customHeight="1">
      <c r="A209" s="238"/>
      <c r="C209" s="213" t="s">
        <v>5083</v>
      </c>
      <c r="D209" s="469" t="str">
        <f>IF(CNGE_2025_M1_Secc12_Sub1!D66="","",CNGE_2025_M1_Secc12_Sub1!D66)</f>
        <v/>
      </c>
      <c r="E209" s="326"/>
      <c r="F209" s="327"/>
      <c r="G209" s="443"/>
      <c r="H209" s="351"/>
      <c r="I209" s="351"/>
      <c r="J209" s="352"/>
      <c r="K209" s="443"/>
      <c r="L209" s="351"/>
      <c r="M209" s="351"/>
      <c r="N209" s="352"/>
      <c r="O209" s="443"/>
      <c r="P209" s="351"/>
      <c r="Q209" s="351"/>
      <c r="R209" s="352"/>
      <c r="S209" s="443"/>
      <c r="T209" s="351"/>
      <c r="U209" s="351"/>
      <c r="V209" s="352"/>
      <c r="W209" s="443"/>
      <c r="X209" s="351"/>
      <c r="Y209" s="351"/>
      <c r="Z209" s="352"/>
      <c r="AA209" s="443"/>
      <c r="AB209" s="351"/>
      <c r="AC209" s="351"/>
      <c r="AD209" s="352"/>
      <c r="AG209">
        <f t="shared" si="10"/>
        <v>0</v>
      </c>
      <c r="AH209" s="2">
        <f t="shared" si="11"/>
        <v>0</v>
      </c>
      <c r="AI209" s="3" t="str">
        <f>IF(AH209=0,"",
IF(SUM($AH$173:AH209)=1,AJ209,
IF($AH$293&gt;SUM($AH$173:AH209),_xlfn.CONCAT(", ",AJ209),
IF($AH$293=SUM($AH$173:AH209),_xlfn.CONCAT(" y ",AJ209)))))</f>
        <v/>
      </c>
      <c r="AJ209" s="214">
        <v>37</v>
      </c>
      <c r="AK209">
        <f t="shared" si="12"/>
        <v>0</v>
      </c>
      <c r="AL209">
        <f t="shared" si="13"/>
        <v>0</v>
      </c>
      <c r="AM209">
        <f t="shared" si="14"/>
        <v>0</v>
      </c>
    </row>
    <row r="210" spans="1:39" ht="15" customHeight="1">
      <c r="A210" s="238"/>
      <c r="C210" s="213" t="s">
        <v>5084</v>
      </c>
      <c r="D210" s="469" t="str">
        <f>IF(CNGE_2025_M1_Secc12_Sub1!D67="","",CNGE_2025_M1_Secc12_Sub1!D67)</f>
        <v/>
      </c>
      <c r="E210" s="326"/>
      <c r="F210" s="327"/>
      <c r="G210" s="443"/>
      <c r="H210" s="351"/>
      <c r="I210" s="351"/>
      <c r="J210" s="352"/>
      <c r="K210" s="443"/>
      <c r="L210" s="351"/>
      <c r="M210" s="351"/>
      <c r="N210" s="352"/>
      <c r="O210" s="443"/>
      <c r="P210" s="351"/>
      <c r="Q210" s="351"/>
      <c r="R210" s="352"/>
      <c r="S210" s="443"/>
      <c r="T210" s="351"/>
      <c r="U210" s="351"/>
      <c r="V210" s="352"/>
      <c r="W210" s="443"/>
      <c r="X210" s="351"/>
      <c r="Y210" s="351"/>
      <c r="Z210" s="352"/>
      <c r="AA210" s="443"/>
      <c r="AB210" s="351"/>
      <c r="AC210" s="351"/>
      <c r="AD210" s="352"/>
      <c r="AG210">
        <f t="shared" si="10"/>
        <v>0</v>
      </c>
      <c r="AH210" s="2">
        <f t="shared" si="11"/>
        <v>0</v>
      </c>
      <c r="AI210" s="3" t="str">
        <f>IF(AH210=0,"",
IF(SUM($AH$173:AH210)=1,AJ210,
IF($AH$293&gt;SUM($AH$173:AH210),_xlfn.CONCAT(", ",AJ210),
IF($AH$293=SUM($AH$173:AH210),_xlfn.CONCAT(" y ",AJ210)))))</f>
        <v/>
      </c>
      <c r="AJ210" s="214">
        <v>38</v>
      </c>
      <c r="AK210">
        <f t="shared" si="12"/>
        <v>0</v>
      </c>
      <c r="AL210">
        <f t="shared" si="13"/>
        <v>0</v>
      </c>
      <c r="AM210">
        <f t="shared" si="14"/>
        <v>0</v>
      </c>
    </row>
    <row r="211" spans="1:39" ht="15" customHeight="1">
      <c r="A211" s="238"/>
      <c r="C211" s="213" t="s">
        <v>5085</v>
      </c>
      <c r="D211" s="469" t="str">
        <f>IF(CNGE_2025_M1_Secc12_Sub1!D68="","",CNGE_2025_M1_Secc12_Sub1!D68)</f>
        <v/>
      </c>
      <c r="E211" s="326"/>
      <c r="F211" s="327"/>
      <c r="G211" s="443"/>
      <c r="H211" s="351"/>
      <c r="I211" s="351"/>
      <c r="J211" s="352"/>
      <c r="K211" s="443"/>
      <c r="L211" s="351"/>
      <c r="M211" s="351"/>
      <c r="N211" s="352"/>
      <c r="O211" s="443"/>
      <c r="P211" s="351"/>
      <c r="Q211" s="351"/>
      <c r="R211" s="352"/>
      <c r="S211" s="443"/>
      <c r="T211" s="351"/>
      <c r="U211" s="351"/>
      <c r="V211" s="352"/>
      <c r="W211" s="443"/>
      <c r="X211" s="351"/>
      <c r="Y211" s="351"/>
      <c r="Z211" s="352"/>
      <c r="AA211" s="443"/>
      <c r="AB211" s="351"/>
      <c r="AC211" s="351"/>
      <c r="AD211" s="352"/>
      <c r="AG211">
        <f t="shared" si="10"/>
        <v>0</v>
      </c>
      <c r="AH211" s="2">
        <f t="shared" si="11"/>
        <v>0</v>
      </c>
      <c r="AI211" s="3" t="str">
        <f>IF(AH211=0,"",
IF(SUM($AH$173:AH211)=1,AJ211,
IF($AH$293&gt;SUM($AH$173:AH211),_xlfn.CONCAT(", ",AJ211),
IF($AH$293=SUM($AH$173:AH211),_xlfn.CONCAT(" y ",AJ211)))))</f>
        <v/>
      </c>
      <c r="AJ211" s="214">
        <v>39</v>
      </c>
      <c r="AK211">
        <f t="shared" si="12"/>
        <v>0</v>
      </c>
      <c r="AL211">
        <f t="shared" si="13"/>
        <v>0</v>
      </c>
      <c r="AM211">
        <f t="shared" si="14"/>
        <v>0</v>
      </c>
    </row>
    <row r="212" spans="1:39" ht="15" customHeight="1">
      <c r="A212" s="238"/>
      <c r="C212" s="213" t="s">
        <v>5086</v>
      </c>
      <c r="D212" s="469" t="str">
        <f>IF(CNGE_2025_M1_Secc12_Sub1!D69="","",CNGE_2025_M1_Secc12_Sub1!D69)</f>
        <v/>
      </c>
      <c r="E212" s="326"/>
      <c r="F212" s="327"/>
      <c r="G212" s="443"/>
      <c r="H212" s="351"/>
      <c r="I212" s="351"/>
      <c r="J212" s="352"/>
      <c r="K212" s="443"/>
      <c r="L212" s="351"/>
      <c r="M212" s="351"/>
      <c r="N212" s="352"/>
      <c r="O212" s="443"/>
      <c r="P212" s="351"/>
      <c r="Q212" s="351"/>
      <c r="R212" s="352"/>
      <c r="S212" s="443"/>
      <c r="T212" s="351"/>
      <c r="U212" s="351"/>
      <c r="V212" s="352"/>
      <c r="W212" s="443"/>
      <c r="X212" s="351"/>
      <c r="Y212" s="351"/>
      <c r="Z212" s="352"/>
      <c r="AA212" s="443"/>
      <c r="AB212" s="351"/>
      <c r="AC212" s="351"/>
      <c r="AD212" s="352"/>
      <c r="AG212">
        <f t="shared" si="10"/>
        <v>0</v>
      </c>
      <c r="AH212" s="2">
        <f t="shared" si="11"/>
        <v>0</v>
      </c>
      <c r="AI212" s="3" t="str">
        <f>IF(AH212=0,"",
IF(SUM($AH$173:AH212)=1,AJ212,
IF($AH$293&gt;SUM($AH$173:AH212),_xlfn.CONCAT(", ",AJ212),
IF($AH$293=SUM($AH$173:AH212),_xlfn.CONCAT(" y ",AJ212)))))</f>
        <v/>
      </c>
      <c r="AJ212" s="214">
        <v>40</v>
      </c>
      <c r="AK212">
        <f t="shared" si="12"/>
        <v>0</v>
      </c>
      <c r="AL212">
        <f t="shared" si="13"/>
        <v>0</v>
      </c>
      <c r="AM212">
        <f t="shared" si="14"/>
        <v>0</v>
      </c>
    </row>
    <row r="213" spans="1:39" ht="15" customHeight="1">
      <c r="A213" s="238"/>
      <c r="C213" s="213" t="s">
        <v>5087</v>
      </c>
      <c r="D213" s="469" t="str">
        <f>IF(CNGE_2025_M1_Secc12_Sub1!D70="","",CNGE_2025_M1_Secc12_Sub1!D70)</f>
        <v/>
      </c>
      <c r="E213" s="326"/>
      <c r="F213" s="327"/>
      <c r="G213" s="443"/>
      <c r="H213" s="351"/>
      <c r="I213" s="351"/>
      <c r="J213" s="352"/>
      <c r="K213" s="443"/>
      <c r="L213" s="351"/>
      <c r="M213" s="351"/>
      <c r="N213" s="352"/>
      <c r="O213" s="443"/>
      <c r="P213" s="351"/>
      <c r="Q213" s="351"/>
      <c r="R213" s="352"/>
      <c r="S213" s="443"/>
      <c r="T213" s="351"/>
      <c r="U213" s="351"/>
      <c r="V213" s="352"/>
      <c r="W213" s="443"/>
      <c r="X213" s="351"/>
      <c r="Y213" s="351"/>
      <c r="Z213" s="352"/>
      <c r="AA213" s="443"/>
      <c r="AB213" s="351"/>
      <c r="AC213" s="351"/>
      <c r="AD213" s="352"/>
      <c r="AG213">
        <f t="shared" si="10"/>
        <v>0</v>
      </c>
      <c r="AH213" s="2">
        <f t="shared" si="11"/>
        <v>0</v>
      </c>
      <c r="AI213" s="3" t="str">
        <f>IF(AH213=0,"",
IF(SUM($AH$173:AH213)=1,AJ213,
IF($AH$293&gt;SUM($AH$173:AH213),_xlfn.CONCAT(", ",AJ213),
IF($AH$293=SUM($AH$173:AH213),_xlfn.CONCAT(" y ",AJ213)))))</f>
        <v/>
      </c>
      <c r="AJ213" s="214">
        <v>41</v>
      </c>
      <c r="AK213">
        <f t="shared" si="12"/>
        <v>0</v>
      </c>
      <c r="AL213">
        <f t="shared" si="13"/>
        <v>0</v>
      </c>
      <c r="AM213">
        <f t="shared" si="14"/>
        <v>0</v>
      </c>
    </row>
    <row r="214" spans="1:39" ht="15" customHeight="1">
      <c r="A214" s="238"/>
      <c r="C214" s="213" t="s">
        <v>5088</v>
      </c>
      <c r="D214" s="469" t="str">
        <f>IF(CNGE_2025_M1_Secc12_Sub1!D71="","",CNGE_2025_M1_Secc12_Sub1!D71)</f>
        <v/>
      </c>
      <c r="E214" s="326"/>
      <c r="F214" s="327"/>
      <c r="G214" s="443"/>
      <c r="H214" s="351"/>
      <c r="I214" s="351"/>
      <c r="J214" s="352"/>
      <c r="K214" s="443"/>
      <c r="L214" s="351"/>
      <c r="M214" s="351"/>
      <c r="N214" s="352"/>
      <c r="O214" s="443"/>
      <c r="P214" s="351"/>
      <c r="Q214" s="351"/>
      <c r="R214" s="352"/>
      <c r="S214" s="443"/>
      <c r="T214" s="351"/>
      <c r="U214" s="351"/>
      <c r="V214" s="352"/>
      <c r="W214" s="443"/>
      <c r="X214" s="351"/>
      <c r="Y214" s="351"/>
      <c r="Z214" s="352"/>
      <c r="AA214" s="443"/>
      <c r="AB214" s="351"/>
      <c r="AC214" s="351"/>
      <c r="AD214" s="352"/>
      <c r="AG214">
        <f t="shared" si="10"/>
        <v>0</v>
      </c>
      <c r="AH214" s="2">
        <f t="shared" si="11"/>
        <v>0</v>
      </c>
      <c r="AI214" s="3" t="str">
        <f>IF(AH214=0,"",
IF(SUM($AH$173:AH214)=1,AJ214,
IF($AH$293&gt;SUM($AH$173:AH214),_xlfn.CONCAT(", ",AJ214),
IF($AH$293=SUM($AH$173:AH214),_xlfn.CONCAT(" y ",AJ214)))))</f>
        <v/>
      </c>
      <c r="AJ214" s="214">
        <v>42</v>
      </c>
      <c r="AK214">
        <f t="shared" si="12"/>
        <v>0</v>
      </c>
      <c r="AL214">
        <f t="shared" si="13"/>
        <v>0</v>
      </c>
      <c r="AM214">
        <f t="shared" si="14"/>
        <v>0</v>
      </c>
    </row>
    <row r="215" spans="1:39" ht="15" customHeight="1">
      <c r="A215" s="238"/>
      <c r="C215" s="213" t="s">
        <v>5089</v>
      </c>
      <c r="D215" s="469" t="str">
        <f>IF(CNGE_2025_M1_Secc12_Sub1!D72="","",CNGE_2025_M1_Secc12_Sub1!D72)</f>
        <v/>
      </c>
      <c r="E215" s="326"/>
      <c r="F215" s="327"/>
      <c r="G215" s="443"/>
      <c r="H215" s="351"/>
      <c r="I215" s="351"/>
      <c r="J215" s="352"/>
      <c r="K215" s="443"/>
      <c r="L215" s="351"/>
      <c r="M215" s="351"/>
      <c r="N215" s="352"/>
      <c r="O215" s="443"/>
      <c r="P215" s="351"/>
      <c r="Q215" s="351"/>
      <c r="R215" s="352"/>
      <c r="S215" s="443"/>
      <c r="T215" s="351"/>
      <c r="U215" s="351"/>
      <c r="V215" s="352"/>
      <c r="W215" s="443"/>
      <c r="X215" s="351"/>
      <c r="Y215" s="351"/>
      <c r="Z215" s="352"/>
      <c r="AA215" s="443"/>
      <c r="AB215" s="351"/>
      <c r="AC215" s="351"/>
      <c r="AD215" s="352"/>
      <c r="AG215">
        <f t="shared" si="10"/>
        <v>0</v>
      </c>
      <c r="AH215" s="2">
        <f t="shared" si="11"/>
        <v>0</v>
      </c>
      <c r="AI215" s="3" t="str">
        <f>IF(AH215=0,"",
IF(SUM($AH$173:AH215)=1,AJ215,
IF($AH$293&gt;SUM($AH$173:AH215),_xlfn.CONCAT(", ",AJ215),
IF($AH$293=SUM($AH$173:AH215),_xlfn.CONCAT(" y ",AJ215)))))</f>
        <v/>
      </c>
      <c r="AJ215" s="214">
        <v>43</v>
      </c>
      <c r="AK215">
        <f t="shared" si="12"/>
        <v>0</v>
      </c>
      <c r="AL215">
        <f t="shared" si="13"/>
        <v>0</v>
      </c>
      <c r="AM215">
        <f t="shared" si="14"/>
        <v>0</v>
      </c>
    </row>
    <row r="216" spans="1:39" ht="15" customHeight="1">
      <c r="A216" s="238"/>
      <c r="C216" s="213" t="s">
        <v>5090</v>
      </c>
      <c r="D216" s="469" t="str">
        <f>IF(CNGE_2025_M1_Secc12_Sub1!D73="","",CNGE_2025_M1_Secc12_Sub1!D73)</f>
        <v/>
      </c>
      <c r="E216" s="326"/>
      <c r="F216" s="327"/>
      <c r="G216" s="443"/>
      <c r="H216" s="351"/>
      <c r="I216" s="351"/>
      <c r="J216" s="352"/>
      <c r="K216" s="443"/>
      <c r="L216" s="351"/>
      <c r="M216" s="351"/>
      <c r="N216" s="352"/>
      <c r="O216" s="443"/>
      <c r="P216" s="351"/>
      <c r="Q216" s="351"/>
      <c r="R216" s="352"/>
      <c r="S216" s="443"/>
      <c r="T216" s="351"/>
      <c r="U216" s="351"/>
      <c r="V216" s="352"/>
      <c r="W216" s="443"/>
      <c r="X216" s="351"/>
      <c r="Y216" s="351"/>
      <c r="Z216" s="352"/>
      <c r="AA216" s="443"/>
      <c r="AB216" s="351"/>
      <c r="AC216" s="351"/>
      <c r="AD216" s="352"/>
      <c r="AG216">
        <f t="shared" si="10"/>
        <v>0</v>
      </c>
      <c r="AH216" s="2">
        <f t="shared" si="11"/>
        <v>0</v>
      </c>
      <c r="AI216" s="3" t="str">
        <f>IF(AH216=0,"",
IF(SUM($AH$173:AH216)=1,AJ216,
IF($AH$293&gt;SUM($AH$173:AH216),_xlfn.CONCAT(", ",AJ216),
IF($AH$293=SUM($AH$173:AH216),_xlfn.CONCAT(" y ",AJ216)))))</f>
        <v/>
      </c>
      <c r="AJ216" s="214">
        <v>44</v>
      </c>
      <c r="AK216">
        <f t="shared" si="12"/>
        <v>0</v>
      </c>
      <c r="AL216">
        <f t="shared" si="13"/>
        <v>0</v>
      </c>
      <c r="AM216">
        <f t="shared" si="14"/>
        <v>0</v>
      </c>
    </row>
    <row r="217" spans="1:39" ht="15" customHeight="1">
      <c r="A217" s="238"/>
      <c r="C217" s="213" t="s">
        <v>5091</v>
      </c>
      <c r="D217" s="469" t="str">
        <f>IF(CNGE_2025_M1_Secc12_Sub1!D74="","",CNGE_2025_M1_Secc12_Sub1!D74)</f>
        <v/>
      </c>
      <c r="E217" s="326"/>
      <c r="F217" s="327"/>
      <c r="G217" s="443"/>
      <c r="H217" s="351"/>
      <c r="I217" s="351"/>
      <c r="J217" s="352"/>
      <c r="K217" s="443"/>
      <c r="L217" s="351"/>
      <c r="M217" s="351"/>
      <c r="N217" s="352"/>
      <c r="O217" s="443"/>
      <c r="P217" s="351"/>
      <c r="Q217" s="351"/>
      <c r="R217" s="352"/>
      <c r="S217" s="443"/>
      <c r="T217" s="351"/>
      <c r="U217" s="351"/>
      <c r="V217" s="352"/>
      <c r="W217" s="443"/>
      <c r="X217" s="351"/>
      <c r="Y217" s="351"/>
      <c r="Z217" s="352"/>
      <c r="AA217" s="443"/>
      <c r="AB217" s="351"/>
      <c r="AC217" s="351"/>
      <c r="AD217" s="352"/>
      <c r="AG217">
        <f t="shared" si="10"/>
        <v>0</v>
      </c>
      <c r="AH217" s="2">
        <f t="shared" si="11"/>
        <v>0</v>
      </c>
      <c r="AI217" s="3" t="str">
        <f>IF(AH217=0,"",
IF(SUM($AH$173:AH217)=1,AJ217,
IF($AH$293&gt;SUM($AH$173:AH217),_xlfn.CONCAT(", ",AJ217),
IF($AH$293=SUM($AH$173:AH217),_xlfn.CONCAT(" y ",AJ217)))))</f>
        <v/>
      </c>
      <c r="AJ217" s="214">
        <v>45</v>
      </c>
      <c r="AK217">
        <f t="shared" si="12"/>
        <v>0</v>
      </c>
      <c r="AL217">
        <f t="shared" si="13"/>
        <v>0</v>
      </c>
      <c r="AM217">
        <f t="shared" si="14"/>
        <v>0</v>
      </c>
    </row>
    <row r="218" spans="1:39" ht="15" customHeight="1">
      <c r="A218" s="238"/>
      <c r="C218" s="213" t="s">
        <v>5092</v>
      </c>
      <c r="D218" s="469" t="str">
        <f>IF(CNGE_2025_M1_Secc12_Sub1!D75="","",CNGE_2025_M1_Secc12_Sub1!D75)</f>
        <v/>
      </c>
      <c r="E218" s="326"/>
      <c r="F218" s="327"/>
      <c r="G218" s="443"/>
      <c r="H218" s="351"/>
      <c r="I218" s="351"/>
      <c r="J218" s="352"/>
      <c r="K218" s="443"/>
      <c r="L218" s="351"/>
      <c r="M218" s="351"/>
      <c r="N218" s="352"/>
      <c r="O218" s="443"/>
      <c r="P218" s="351"/>
      <c r="Q218" s="351"/>
      <c r="R218" s="352"/>
      <c r="S218" s="443"/>
      <c r="T218" s="351"/>
      <c r="U218" s="351"/>
      <c r="V218" s="352"/>
      <c r="W218" s="443"/>
      <c r="X218" s="351"/>
      <c r="Y218" s="351"/>
      <c r="Z218" s="352"/>
      <c r="AA218" s="443"/>
      <c r="AB218" s="351"/>
      <c r="AC218" s="351"/>
      <c r="AD218" s="352"/>
      <c r="AG218">
        <f t="shared" si="10"/>
        <v>0</v>
      </c>
      <c r="AH218" s="2">
        <f t="shared" si="11"/>
        <v>0</v>
      </c>
      <c r="AI218" s="3" t="str">
        <f>IF(AH218=0,"",
IF(SUM($AH$173:AH218)=1,AJ218,
IF($AH$293&gt;SUM($AH$173:AH218),_xlfn.CONCAT(", ",AJ218),
IF($AH$293=SUM($AH$173:AH218),_xlfn.CONCAT(" y ",AJ218)))))</f>
        <v/>
      </c>
      <c r="AJ218" s="214">
        <v>46</v>
      </c>
      <c r="AK218">
        <f t="shared" si="12"/>
        <v>0</v>
      </c>
      <c r="AL218">
        <f t="shared" si="13"/>
        <v>0</v>
      </c>
      <c r="AM218">
        <f t="shared" si="14"/>
        <v>0</v>
      </c>
    </row>
    <row r="219" spans="1:39" ht="15" customHeight="1">
      <c r="A219" s="238"/>
      <c r="C219" s="213" t="s">
        <v>5093</v>
      </c>
      <c r="D219" s="469" t="str">
        <f>IF(CNGE_2025_M1_Secc12_Sub1!D76="","",CNGE_2025_M1_Secc12_Sub1!D76)</f>
        <v/>
      </c>
      <c r="E219" s="326"/>
      <c r="F219" s="327"/>
      <c r="G219" s="443"/>
      <c r="H219" s="351"/>
      <c r="I219" s="351"/>
      <c r="J219" s="352"/>
      <c r="K219" s="443"/>
      <c r="L219" s="351"/>
      <c r="M219" s="351"/>
      <c r="N219" s="352"/>
      <c r="O219" s="443"/>
      <c r="P219" s="351"/>
      <c r="Q219" s="351"/>
      <c r="R219" s="352"/>
      <c r="S219" s="443"/>
      <c r="T219" s="351"/>
      <c r="U219" s="351"/>
      <c r="V219" s="352"/>
      <c r="W219" s="443"/>
      <c r="X219" s="351"/>
      <c r="Y219" s="351"/>
      <c r="Z219" s="352"/>
      <c r="AA219" s="443"/>
      <c r="AB219" s="351"/>
      <c r="AC219" s="351"/>
      <c r="AD219" s="352"/>
      <c r="AG219">
        <f t="shared" si="10"/>
        <v>0</v>
      </c>
      <c r="AH219" s="2">
        <f t="shared" si="11"/>
        <v>0</v>
      </c>
      <c r="AI219" s="3" t="str">
        <f>IF(AH219=0,"",
IF(SUM($AH$173:AH219)=1,AJ219,
IF($AH$293&gt;SUM($AH$173:AH219),_xlfn.CONCAT(", ",AJ219),
IF($AH$293=SUM($AH$173:AH219),_xlfn.CONCAT(" y ",AJ219)))))</f>
        <v/>
      </c>
      <c r="AJ219" s="214">
        <v>47</v>
      </c>
      <c r="AK219">
        <f t="shared" si="12"/>
        <v>0</v>
      </c>
      <c r="AL219">
        <f t="shared" si="13"/>
        <v>0</v>
      </c>
      <c r="AM219">
        <f t="shared" si="14"/>
        <v>0</v>
      </c>
    </row>
    <row r="220" spans="1:39" ht="15" customHeight="1">
      <c r="A220" s="238"/>
      <c r="C220" s="213" t="s">
        <v>5094</v>
      </c>
      <c r="D220" s="469" t="str">
        <f>IF(CNGE_2025_M1_Secc12_Sub1!D77="","",CNGE_2025_M1_Secc12_Sub1!D77)</f>
        <v/>
      </c>
      <c r="E220" s="326"/>
      <c r="F220" s="327"/>
      <c r="G220" s="443"/>
      <c r="H220" s="351"/>
      <c r="I220" s="351"/>
      <c r="J220" s="352"/>
      <c r="K220" s="443"/>
      <c r="L220" s="351"/>
      <c r="M220" s="351"/>
      <c r="N220" s="352"/>
      <c r="O220" s="443"/>
      <c r="P220" s="351"/>
      <c r="Q220" s="351"/>
      <c r="R220" s="352"/>
      <c r="S220" s="443"/>
      <c r="T220" s="351"/>
      <c r="U220" s="351"/>
      <c r="V220" s="352"/>
      <c r="W220" s="443"/>
      <c r="X220" s="351"/>
      <c r="Y220" s="351"/>
      <c r="Z220" s="352"/>
      <c r="AA220" s="443"/>
      <c r="AB220" s="351"/>
      <c r="AC220" s="351"/>
      <c r="AD220" s="352"/>
      <c r="AG220">
        <f t="shared" si="10"/>
        <v>0</v>
      </c>
      <c r="AH220" s="2">
        <f t="shared" si="11"/>
        <v>0</v>
      </c>
      <c r="AI220" s="3" t="str">
        <f>IF(AH220=0,"",
IF(SUM($AH$173:AH220)=1,AJ220,
IF($AH$293&gt;SUM($AH$173:AH220),_xlfn.CONCAT(", ",AJ220),
IF($AH$293=SUM($AH$173:AH220),_xlfn.CONCAT(" y ",AJ220)))))</f>
        <v/>
      </c>
      <c r="AJ220" s="214">
        <v>48</v>
      </c>
      <c r="AK220">
        <f t="shared" si="12"/>
        <v>0</v>
      </c>
      <c r="AL220">
        <f t="shared" si="13"/>
        <v>0</v>
      </c>
      <c r="AM220">
        <f t="shared" si="14"/>
        <v>0</v>
      </c>
    </row>
    <row r="221" spans="1:39" ht="15" customHeight="1">
      <c r="A221" s="238"/>
      <c r="C221" s="213" t="s">
        <v>5095</v>
      </c>
      <c r="D221" s="469" t="str">
        <f>IF(CNGE_2025_M1_Secc12_Sub1!D78="","",CNGE_2025_M1_Secc12_Sub1!D78)</f>
        <v/>
      </c>
      <c r="E221" s="326"/>
      <c r="F221" s="327"/>
      <c r="G221" s="443"/>
      <c r="H221" s="351"/>
      <c r="I221" s="351"/>
      <c r="J221" s="352"/>
      <c r="K221" s="443"/>
      <c r="L221" s="351"/>
      <c r="M221" s="351"/>
      <c r="N221" s="352"/>
      <c r="O221" s="443"/>
      <c r="P221" s="351"/>
      <c r="Q221" s="351"/>
      <c r="R221" s="352"/>
      <c r="S221" s="443"/>
      <c r="T221" s="351"/>
      <c r="U221" s="351"/>
      <c r="V221" s="352"/>
      <c r="W221" s="443"/>
      <c r="X221" s="351"/>
      <c r="Y221" s="351"/>
      <c r="Z221" s="352"/>
      <c r="AA221" s="443"/>
      <c r="AB221" s="351"/>
      <c r="AC221" s="351"/>
      <c r="AD221" s="352"/>
      <c r="AG221">
        <f t="shared" si="10"/>
        <v>0</v>
      </c>
      <c r="AH221" s="2">
        <f t="shared" si="11"/>
        <v>0</v>
      </c>
      <c r="AI221" s="3" t="str">
        <f>IF(AH221=0,"",
IF(SUM($AH$173:AH221)=1,AJ221,
IF($AH$293&gt;SUM($AH$173:AH221),_xlfn.CONCAT(", ",AJ221),
IF($AH$293=SUM($AH$173:AH221),_xlfn.CONCAT(" y ",AJ221)))))</f>
        <v/>
      </c>
      <c r="AJ221" s="214">
        <v>49</v>
      </c>
      <c r="AK221">
        <f t="shared" si="12"/>
        <v>0</v>
      </c>
      <c r="AL221">
        <f t="shared" si="13"/>
        <v>0</v>
      </c>
      <c r="AM221">
        <f t="shared" si="14"/>
        <v>0</v>
      </c>
    </row>
    <row r="222" spans="1:39" ht="15" customHeight="1">
      <c r="A222" s="238"/>
      <c r="C222" s="213" t="s">
        <v>5096</v>
      </c>
      <c r="D222" s="469" t="str">
        <f>IF(CNGE_2025_M1_Secc12_Sub1!D79="","",CNGE_2025_M1_Secc12_Sub1!D79)</f>
        <v/>
      </c>
      <c r="E222" s="326"/>
      <c r="F222" s="327"/>
      <c r="G222" s="443"/>
      <c r="H222" s="351"/>
      <c r="I222" s="351"/>
      <c r="J222" s="352"/>
      <c r="K222" s="443"/>
      <c r="L222" s="351"/>
      <c r="M222" s="351"/>
      <c r="N222" s="352"/>
      <c r="O222" s="443"/>
      <c r="P222" s="351"/>
      <c r="Q222" s="351"/>
      <c r="R222" s="352"/>
      <c r="S222" s="443"/>
      <c r="T222" s="351"/>
      <c r="U222" s="351"/>
      <c r="V222" s="352"/>
      <c r="W222" s="443"/>
      <c r="X222" s="351"/>
      <c r="Y222" s="351"/>
      <c r="Z222" s="352"/>
      <c r="AA222" s="443"/>
      <c r="AB222" s="351"/>
      <c r="AC222" s="351"/>
      <c r="AD222" s="352"/>
      <c r="AG222">
        <f t="shared" si="10"/>
        <v>0</v>
      </c>
      <c r="AH222" s="2">
        <f t="shared" si="11"/>
        <v>0</v>
      </c>
      <c r="AI222" s="3" t="str">
        <f>IF(AH222=0,"",
IF(SUM($AH$173:AH222)=1,AJ222,
IF($AH$293&gt;SUM($AH$173:AH222),_xlfn.CONCAT(", ",AJ222),
IF($AH$293=SUM($AH$173:AH222),_xlfn.CONCAT(" y ",AJ222)))))</f>
        <v/>
      </c>
      <c r="AJ222" s="214">
        <v>50</v>
      </c>
      <c r="AK222">
        <f t="shared" si="12"/>
        <v>0</v>
      </c>
      <c r="AL222">
        <f t="shared" si="13"/>
        <v>0</v>
      </c>
      <c r="AM222">
        <f t="shared" si="14"/>
        <v>0</v>
      </c>
    </row>
    <row r="223" spans="1:39" ht="15" customHeight="1">
      <c r="A223" s="238"/>
      <c r="C223" s="213" t="s">
        <v>5097</v>
      </c>
      <c r="D223" s="469" t="str">
        <f>IF(CNGE_2025_M1_Secc12_Sub1!D80="","",CNGE_2025_M1_Secc12_Sub1!D80)</f>
        <v/>
      </c>
      <c r="E223" s="326"/>
      <c r="F223" s="327"/>
      <c r="G223" s="443"/>
      <c r="H223" s="351"/>
      <c r="I223" s="351"/>
      <c r="J223" s="352"/>
      <c r="K223" s="443"/>
      <c r="L223" s="351"/>
      <c r="M223" s="351"/>
      <c r="N223" s="352"/>
      <c r="O223" s="443"/>
      <c r="P223" s="351"/>
      <c r="Q223" s="351"/>
      <c r="R223" s="352"/>
      <c r="S223" s="443"/>
      <c r="T223" s="351"/>
      <c r="U223" s="351"/>
      <c r="V223" s="352"/>
      <c r="W223" s="443"/>
      <c r="X223" s="351"/>
      <c r="Y223" s="351"/>
      <c r="Z223" s="352"/>
      <c r="AA223" s="443"/>
      <c r="AB223" s="351"/>
      <c r="AC223" s="351"/>
      <c r="AD223" s="352"/>
      <c r="AG223">
        <f t="shared" si="10"/>
        <v>0</v>
      </c>
      <c r="AH223" s="2">
        <f t="shared" si="11"/>
        <v>0</v>
      </c>
      <c r="AI223" s="3" t="str">
        <f>IF(AH223=0,"",
IF(SUM($AH$173:AH223)=1,AJ223,
IF($AH$293&gt;SUM($AH$173:AH223),_xlfn.CONCAT(", ",AJ223),
IF($AH$293=SUM($AH$173:AH223),_xlfn.CONCAT(" y ",AJ223)))))</f>
        <v/>
      </c>
      <c r="AJ223" s="214">
        <v>51</v>
      </c>
      <c r="AK223">
        <f t="shared" si="12"/>
        <v>0</v>
      </c>
      <c r="AL223">
        <f t="shared" si="13"/>
        <v>0</v>
      </c>
      <c r="AM223">
        <f t="shared" si="14"/>
        <v>0</v>
      </c>
    </row>
    <row r="224" spans="1:39" ht="15" customHeight="1">
      <c r="A224" s="238"/>
      <c r="C224" s="213" t="s">
        <v>5098</v>
      </c>
      <c r="D224" s="469" t="str">
        <f>IF(CNGE_2025_M1_Secc12_Sub1!D81="","",CNGE_2025_M1_Secc12_Sub1!D81)</f>
        <v/>
      </c>
      <c r="E224" s="326"/>
      <c r="F224" s="327"/>
      <c r="G224" s="443"/>
      <c r="H224" s="351"/>
      <c r="I224" s="351"/>
      <c r="J224" s="352"/>
      <c r="K224" s="443"/>
      <c r="L224" s="351"/>
      <c r="M224" s="351"/>
      <c r="N224" s="352"/>
      <c r="O224" s="443"/>
      <c r="P224" s="351"/>
      <c r="Q224" s="351"/>
      <c r="R224" s="352"/>
      <c r="S224" s="443"/>
      <c r="T224" s="351"/>
      <c r="U224" s="351"/>
      <c r="V224" s="352"/>
      <c r="W224" s="443"/>
      <c r="X224" s="351"/>
      <c r="Y224" s="351"/>
      <c r="Z224" s="352"/>
      <c r="AA224" s="443"/>
      <c r="AB224" s="351"/>
      <c r="AC224" s="351"/>
      <c r="AD224" s="352"/>
      <c r="AG224">
        <f t="shared" si="10"/>
        <v>0</v>
      </c>
      <c r="AH224" s="2">
        <f t="shared" si="11"/>
        <v>0</v>
      </c>
      <c r="AI224" s="3" t="str">
        <f>IF(AH224=0,"",
IF(SUM($AH$173:AH224)=1,AJ224,
IF($AH$293&gt;SUM($AH$173:AH224),_xlfn.CONCAT(", ",AJ224),
IF($AH$293=SUM($AH$173:AH224),_xlfn.CONCAT(" y ",AJ224)))))</f>
        <v/>
      </c>
      <c r="AJ224" s="214">
        <v>52</v>
      </c>
      <c r="AK224">
        <f t="shared" si="12"/>
        <v>0</v>
      </c>
      <c r="AL224">
        <f t="shared" si="13"/>
        <v>0</v>
      </c>
      <c r="AM224">
        <f t="shared" si="14"/>
        <v>0</v>
      </c>
    </row>
    <row r="225" spans="1:39" ht="15" customHeight="1">
      <c r="A225" s="238"/>
      <c r="C225" s="213" t="s">
        <v>5099</v>
      </c>
      <c r="D225" s="469" t="str">
        <f>IF(CNGE_2025_M1_Secc12_Sub1!D82="","",CNGE_2025_M1_Secc12_Sub1!D82)</f>
        <v/>
      </c>
      <c r="E225" s="326"/>
      <c r="F225" s="327"/>
      <c r="G225" s="443"/>
      <c r="H225" s="351"/>
      <c r="I225" s="351"/>
      <c r="J225" s="352"/>
      <c r="K225" s="443"/>
      <c r="L225" s="351"/>
      <c r="M225" s="351"/>
      <c r="N225" s="352"/>
      <c r="O225" s="443"/>
      <c r="P225" s="351"/>
      <c r="Q225" s="351"/>
      <c r="R225" s="352"/>
      <c r="S225" s="443"/>
      <c r="T225" s="351"/>
      <c r="U225" s="351"/>
      <c r="V225" s="352"/>
      <c r="W225" s="443"/>
      <c r="X225" s="351"/>
      <c r="Y225" s="351"/>
      <c r="Z225" s="352"/>
      <c r="AA225" s="443"/>
      <c r="AB225" s="351"/>
      <c r="AC225" s="351"/>
      <c r="AD225" s="352"/>
      <c r="AG225">
        <f t="shared" si="10"/>
        <v>0</v>
      </c>
      <c r="AH225" s="2">
        <f t="shared" si="11"/>
        <v>0</v>
      </c>
      <c r="AI225" s="3" t="str">
        <f>IF(AH225=0,"",
IF(SUM($AH$173:AH225)=1,AJ225,
IF($AH$293&gt;SUM($AH$173:AH225),_xlfn.CONCAT(", ",AJ225),
IF($AH$293=SUM($AH$173:AH225),_xlfn.CONCAT(" y ",AJ225)))))</f>
        <v/>
      </c>
      <c r="AJ225" s="214">
        <v>53</v>
      </c>
      <c r="AK225">
        <f t="shared" si="12"/>
        <v>0</v>
      </c>
      <c r="AL225">
        <f t="shared" si="13"/>
        <v>0</v>
      </c>
      <c r="AM225">
        <f t="shared" si="14"/>
        <v>0</v>
      </c>
    </row>
    <row r="226" spans="1:39" ht="15" customHeight="1">
      <c r="A226" s="238"/>
      <c r="C226" s="229" t="s">
        <v>5100</v>
      </c>
      <c r="D226" s="469" t="str">
        <f>IF(CNGE_2025_M1_Secc12_Sub1!D83="","",CNGE_2025_M1_Secc12_Sub1!D83)</f>
        <v/>
      </c>
      <c r="E226" s="326"/>
      <c r="F226" s="327"/>
      <c r="G226" s="443"/>
      <c r="H226" s="351"/>
      <c r="I226" s="351"/>
      <c r="J226" s="352"/>
      <c r="K226" s="443"/>
      <c r="L226" s="351"/>
      <c r="M226" s="351"/>
      <c r="N226" s="352"/>
      <c r="O226" s="443"/>
      <c r="P226" s="351"/>
      <c r="Q226" s="351"/>
      <c r="R226" s="352"/>
      <c r="S226" s="443"/>
      <c r="T226" s="351"/>
      <c r="U226" s="351"/>
      <c r="V226" s="352"/>
      <c r="W226" s="443"/>
      <c r="X226" s="351"/>
      <c r="Y226" s="351"/>
      <c r="Z226" s="352"/>
      <c r="AA226" s="443"/>
      <c r="AB226" s="351"/>
      <c r="AC226" s="351"/>
      <c r="AD226" s="352"/>
      <c r="AG226">
        <f t="shared" si="10"/>
        <v>0</v>
      </c>
      <c r="AH226" s="2">
        <f t="shared" si="11"/>
        <v>0</v>
      </c>
      <c r="AI226" s="3" t="str">
        <f>IF(AH226=0,"",
IF(SUM($AH$173:AH226)=1,AJ226,
IF($AH$293&gt;SUM($AH$173:AH226),_xlfn.CONCAT(", ",AJ226),
IF($AH$293=SUM($AH$173:AH226),_xlfn.CONCAT(" y ",AJ226)))))</f>
        <v/>
      </c>
      <c r="AJ226" s="214">
        <v>54</v>
      </c>
      <c r="AK226">
        <f t="shared" si="12"/>
        <v>0</v>
      </c>
      <c r="AL226">
        <f t="shared" si="13"/>
        <v>0</v>
      </c>
      <c r="AM226">
        <f t="shared" si="14"/>
        <v>0</v>
      </c>
    </row>
    <row r="227" spans="1:39" ht="15" customHeight="1">
      <c r="A227" s="238"/>
      <c r="C227" s="229" t="s">
        <v>5101</v>
      </c>
      <c r="D227" s="469" t="str">
        <f>IF(CNGE_2025_M1_Secc12_Sub1!D84="","",CNGE_2025_M1_Secc12_Sub1!D84)</f>
        <v/>
      </c>
      <c r="E227" s="326"/>
      <c r="F227" s="327"/>
      <c r="G227" s="443"/>
      <c r="H227" s="351"/>
      <c r="I227" s="351"/>
      <c r="J227" s="352"/>
      <c r="K227" s="443"/>
      <c r="L227" s="351"/>
      <c r="M227" s="351"/>
      <c r="N227" s="352"/>
      <c r="O227" s="443"/>
      <c r="P227" s="351"/>
      <c r="Q227" s="351"/>
      <c r="R227" s="352"/>
      <c r="S227" s="443"/>
      <c r="T227" s="351"/>
      <c r="U227" s="351"/>
      <c r="V227" s="352"/>
      <c r="W227" s="443"/>
      <c r="X227" s="351"/>
      <c r="Y227" s="351"/>
      <c r="Z227" s="352"/>
      <c r="AA227" s="443"/>
      <c r="AB227" s="351"/>
      <c r="AC227" s="351"/>
      <c r="AD227" s="352"/>
      <c r="AG227">
        <f t="shared" si="10"/>
        <v>0</v>
      </c>
      <c r="AH227" s="2">
        <f t="shared" si="11"/>
        <v>0</v>
      </c>
      <c r="AI227" s="3" t="str">
        <f>IF(AH227=0,"",
IF(SUM($AH$173:AH227)=1,AJ227,
IF($AH$293&gt;SUM($AH$173:AH227),_xlfn.CONCAT(", ",AJ227),
IF($AH$293=SUM($AH$173:AH227),_xlfn.CONCAT(" y ",AJ227)))))</f>
        <v/>
      </c>
      <c r="AJ227" s="214">
        <v>55</v>
      </c>
      <c r="AK227">
        <f t="shared" si="12"/>
        <v>0</v>
      </c>
      <c r="AL227">
        <f t="shared" si="13"/>
        <v>0</v>
      </c>
      <c r="AM227">
        <f t="shared" si="14"/>
        <v>0</v>
      </c>
    </row>
    <row r="228" spans="1:39" ht="15" customHeight="1">
      <c r="A228" s="238"/>
      <c r="C228" s="229" t="s">
        <v>5102</v>
      </c>
      <c r="D228" s="469" t="str">
        <f>IF(CNGE_2025_M1_Secc12_Sub1!D85="","",CNGE_2025_M1_Secc12_Sub1!D85)</f>
        <v/>
      </c>
      <c r="E228" s="326"/>
      <c r="F228" s="327"/>
      <c r="G228" s="443"/>
      <c r="H228" s="351"/>
      <c r="I228" s="351"/>
      <c r="J228" s="352"/>
      <c r="K228" s="443"/>
      <c r="L228" s="351"/>
      <c r="M228" s="351"/>
      <c r="N228" s="352"/>
      <c r="O228" s="443"/>
      <c r="P228" s="351"/>
      <c r="Q228" s="351"/>
      <c r="R228" s="352"/>
      <c r="S228" s="443"/>
      <c r="T228" s="351"/>
      <c r="U228" s="351"/>
      <c r="V228" s="352"/>
      <c r="W228" s="443"/>
      <c r="X228" s="351"/>
      <c r="Y228" s="351"/>
      <c r="Z228" s="352"/>
      <c r="AA228" s="443"/>
      <c r="AB228" s="351"/>
      <c r="AC228" s="351"/>
      <c r="AD228" s="352"/>
      <c r="AG228">
        <f t="shared" si="10"/>
        <v>0</v>
      </c>
      <c r="AH228" s="2">
        <f t="shared" si="11"/>
        <v>0</v>
      </c>
      <c r="AI228" s="3" t="str">
        <f>IF(AH228=0,"",
IF(SUM($AH$173:AH228)=1,AJ228,
IF($AH$293&gt;SUM($AH$173:AH228),_xlfn.CONCAT(", ",AJ228),
IF($AH$293=SUM($AH$173:AH228),_xlfn.CONCAT(" y ",AJ228)))))</f>
        <v/>
      </c>
      <c r="AJ228" s="214">
        <v>56</v>
      </c>
      <c r="AK228">
        <f t="shared" si="12"/>
        <v>0</v>
      </c>
      <c r="AL228">
        <f t="shared" si="13"/>
        <v>0</v>
      </c>
      <c r="AM228">
        <f t="shared" si="14"/>
        <v>0</v>
      </c>
    </row>
    <row r="229" spans="1:39" ht="15" customHeight="1">
      <c r="A229" s="238"/>
      <c r="C229" s="229" t="s">
        <v>5103</v>
      </c>
      <c r="D229" s="469" t="str">
        <f>IF(CNGE_2025_M1_Secc12_Sub1!D86="","",CNGE_2025_M1_Secc12_Sub1!D86)</f>
        <v/>
      </c>
      <c r="E229" s="326"/>
      <c r="F229" s="327"/>
      <c r="G229" s="443"/>
      <c r="H229" s="351"/>
      <c r="I229" s="351"/>
      <c r="J229" s="352"/>
      <c r="K229" s="443"/>
      <c r="L229" s="351"/>
      <c r="M229" s="351"/>
      <c r="N229" s="352"/>
      <c r="O229" s="443"/>
      <c r="P229" s="351"/>
      <c r="Q229" s="351"/>
      <c r="R229" s="352"/>
      <c r="S229" s="443"/>
      <c r="T229" s="351"/>
      <c r="U229" s="351"/>
      <c r="V229" s="352"/>
      <c r="W229" s="443"/>
      <c r="X229" s="351"/>
      <c r="Y229" s="351"/>
      <c r="Z229" s="352"/>
      <c r="AA229" s="443"/>
      <c r="AB229" s="351"/>
      <c r="AC229" s="351"/>
      <c r="AD229" s="352"/>
      <c r="AG229">
        <f t="shared" si="10"/>
        <v>0</v>
      </c>
      <c r="AH229" s="2">
        <f t="shared" si="11"/>
        <v>0</v>
      </c>
      <c r="AI229" s="3" t="str">
        <f>IF(AH229=0,"",
IF(SUM($AH$173:AH229)=1,AJ229,
IF($AH$293&gt;SUM($AH$173:AH229),_xlfn.CONCAT(", ",AJ229),
IF($AH$293=SUM($AH$173:AH229),_xlfn.CONCAT(" y ",AJ229)))))</f>
        <v/>
      </c>
      <c r="AJ229" s="214">
        <v>57</v>
      </c>
      <c r="AK229">
        <f t="shared" si="12"/>
        <v>0</v>
      </c>
      <c r="AL229">
        <f t="shared" si="13"/>
        <v>0</v>
      </c>
      <c r="AM229">
        <f t="shared" si="14"/>
        <v>0</v>
      </c>
    </row>
    <row r="230" spans="1:39" ht="15" customHeight="1">
      <c r="A230" s="238"/>
      <c r="C230" s="229" t="s">
        <v>5104</v>
      </c>
      <c r="D230" s="469" t="str">
        <f>IF(CNGE_2025_M1_Secc12_Sub1!D87="","",CNGE_2025_M1_Secc12_Sub1!D87)</f>
        <v/>
      </c>
      <c r="E230" s="326"/>
      <c r="F230" s="327"/>
      <c r="G230" s="443"/>
      <c r="H230" s="351"/>
      <c r="I230" s="351"/>
      <c r="J230" s="352"/>
      <c r="K230" s="443"/>
      <c r="L230" s="351"/>
      <c r="M230" s="351"/>
      <c r="N230" s="352"/>
      <c r="O230" s="443"/>
      <c r="P230" s="351"/>
      <c r="Q230" s="351"/>
      <c r="R230" s="352"/>
      <c r="S230" s="443"/>
      <c r="T230" s="351"/>
      <c r="U230" s="351"/>
      <c r="V230" s="352"/>
      <c r="W230" s="443"/>
      <c r="X230" s="351"/>
      <c r="Y230" s="351"/>
      <c r="Z230" s="352"/>
      <c r="AA230" s="443"/>
      <c r="AB230" s="351"/>
      <c r="AC230" s="351"/>
      <c r="AD230" s="352"/>
      <c r="AG230">
        <f t="shared" si="10"/>
        <v>0</v>
      </c>
      <c r="AH230" s="2">
        <f t="shared" si="11"/>
        <v>0</v>
      </c>
      <c r="AI230" s="3" t="str">
        <f>IF(AH230=0,"",
IF(SUM($AH$173:AH230)=1,AJ230,
IF($AH$293&gt;SUM($AH$173:AH230),_xlfn.CONCAT(", ",AJ230),
IF($AH$293=SUM($AH$173:AH230),_xlfn.CONCAT(" y ",AJ230)))))</f>
        <v/>
      </c>
      <c r="AJ230" s="214">
        <v>58</v>
      </c>
      <c r="AK230">
        <f t="shared" si="12"/>
        <v>0</v>
      </c>
      <c r="AL230">
        <f t="shared" si="13"/>
        <v>0</v>
      </c>
      <c r="AM230">
        <f t="shared" si="14"/>
        <v>0</v>
      </c>
    </row>
    <row r="231" spans="1:39" ht="15" customHeight="1">
      <c r="A231" s="238"/>
      <c r="C231" s="229" t="s">
        <v>5105</v>
      </c>
      <c r="D231" s="469" t="str">
        <f>IF(CNGE_2025_M1_Secc12_Sub1!D88="","",CNGE_2025_M1_Secc12_Sub1!D88)</f>
        <v/>
      </c>
      <c r="E231" s="326"/>
      <c r="F231" s="327"/>
      <c r="G231" s="443"/>
      <c r="H231" s="351"/>
      <c r="I231" s="351"/>
      <c r="J231" s="352"/>
      <c r="K231" s="443"/>
      <c r="L231" s="351"/>
      <c r="M231" s="351"/>
      <c r="N231" s="352"/>
      <c r="O231" s="443"/>
      <c r="P231" s="351"/>
      <c r="Q231" s="351"/>
      <c r="R231" s="352"/>
      <c r="S231" s="443"/>
      <c r="T231" s="351"/>
      <c r="U231" s="351"/>
      <c r="V231" s="352"/>
      <c r="W231" s="443"/>
      <c r="X231" s="351"/>
      <c r="Y231" s="351"/>
      <c r="Z231" s="352"/>
      <c r="AA231" s="443"/>
      <c r="AB231" s="351"/>
      <c r="AC231" s="351"/>
      <c r="AD231" s="352"/>
      <c r="AG231">
        <f t="shared" si="10"/>
        <v>0</v>
      </c>
      <c r="AH231" s="2">
        <f t="shared" si="11"/>
        <v>0</v>
      </c>
      <c r="AI231" s="3" t="str">
        <f>IF(AH231=0,"",
IF(SUM($AH$173:AH231)=1,AJ231,
IF($AH$293&gt;SUM($AH$173:AH231),_xlfn.CONCAT(", ",AJ231),
IF($AH$293=SUM($AH$173:AH231),_xlfn.CONCAT(" y ",AJ231)))))</f>
        <v/>
      </c>
      <c r="AJ231" s="214">
        <v>59</v>
      </c>
      <c r="AK231">
        <f t="shared" si="12"/>
        <v>0</v>
      </c>
      <c r="AL231">
        <f t="shared" si="13"/>
        <v>0</v>
      </c>
      <c r="AM231">
        <f t="shared" si="14"/>
        <v>0</v>
      </c>
    </row>
    <row r="232" spans="1:39" ht="15" customHeight="1">
      <c r="A232" s="238"/>
      <c r="C232" s="229" t="s">
        <v>5106</v>
      </c>
      <c r="D232" s="469" t="str">
        <f>IF(CNGE_2025_M1_Secc12_Sub1!D89="","",CNGE_2025_M1_Secc12_Sub1!D89)</f>
        <v/>
      </c>
      <c r="E232" s="326"/>
      <c r="F232" s="327"/>
      <c r="G232" s="443"/>
      <c r="H232" s="351"/>
      <c r="I232" s="351"/>
      <c r="J232" s="352"/>
      <c r="K232" s="443"/>
      <c r="L232" s="351"/>
      <c r="M232" s="351"/>
      <c r="N232" s="352"/>
      <c r="O232" s="443"/>
      <c r="P232" s="351"/>
      <c r="Q232" s="351"/>
      <c r="R232" s="352"/>
      <c r="S232" s="443"/>
      <c r="T232" s="351"/>
      <c r="U232" s="351"/>
      <c r="V232" s="352"/>
      <c r="W232" s="443"/>
      <c r="X232" s="351"/>
      <c r="Y232" s="351"/>
      <c r="Z232" s="352"/>
      <c r="AA232" s="443"/>
      <c r="AB232" s="351"/>
      <c r="AC232" s="351"/>
      <c r="AD232" s="352"/>
      <c r="AG232">
        <f t="shared" si="10"/>
        <v>0</v>
      </c>
      <c r="AH232" s="2">
        <f t="shared" si="11"/>
        <v>0</v>
      </c>
      <c r="AI232" s="3" t="str">
        <f>IF(AH232=0,"",
IF(SUM($AH$173:AH232)=1,AJ232,
IF($AH$293&gt;SUM($AH$173:AH232),_xlfn.CONCAT(", ",AJ232),
IF($AH$293=SUM($AH$173:AH232),_xlfn.CONCAT(" y ",AJ232)))))</f>
        <v/>
      </c>
      <c r="AJ232" s="214">
        <v>60</v>
      </c>
      <c r="AK232">
        <f t="shared" si="12"/>
        <v>0</v>
      </c>
      <c r="AL232">
        <f t="shared" si="13"/>
        <v>0</v>
      </c>
      <c r="AM232">
        <f t="shared" si="14"/>
        <v>0</v>
      </c>
    </row>
    <row r="233" spans="1:39" ht="15" customHeight="1">
      <c r="A233" s="238"/>
      <c r="C233" s="229" t="s">
        <v>5107</v>
      </c>
      <c r="D233" s="469" t="str">
        <f>IF(CNGE_2025_M1_Secc12_Sub1!D90="","",CNGE_2025_M1_Secc12_Sub1!D90)</f>
        <v/>
      </c>
      <c r="E233" s="326"/>
      <c r="F233" s="327"/>
      <c r="G233" s="443"/>
      <c r="H233" s="351"/>
      <c r="I233" s="351"/>
      <c r="J233" s="352"/>
      <c r="K233" s="443"/>
      <c r="L233" s="351"/>
      <c r="M233" s="351"/>
      <c r="N233" s="352"/>
      <c r="O233" s="443"/>
      <c r="P233" s="351"/>
      <c r="Q233" s="351"/>
      <c r="R233" s="352"/>
      <c r="S233" s="443"/>
      <c r="T233" s="351"/>
      <c r="U233" s="351"/>
      <c r="V233" s="352"/>
      <c r="W233" s="443"/>
      <c r="X233" s="351"/>
      <c r="Y233" s="351"/>
      <c r="Z233" s="352"/>
      <c r="AA233" s="443"/>
      <c r="AB233" s="351"/>
      <c r="AC233" s="351"/>
      <c r="AD233" s="352"/>
      <c r="AG233">
        <f t="shared" si="10"/>
        <v>0</v>
      </c>
      <c r="AH233" s="2">
        <f t="shared" si="11"/>
        <v>0</v>
      </c>
      <c r="AI233" s="3" t="str">
        <f>IF(AH233=0,"",
IF(SUM($AH$173:AH233)=1,AJ233,
IF($AH$293&gt;SUM($AH$173:AH233),_xlfn.CONCAT(", ",AJ233),
IF($AH$293=SUM($AH$173:AH233),_xlfn.CONCAT(" y ",AJ233)))))</f>
        <v/>
      </c>
      <c r="AJ233" s="214">
        <v>61</v>
      </c>
      <c r="AK233">
        <f t="shared" si="12"/>
        <v>0</v>
      </c>
      <c r="AL233">
        <f t="shared" si="13"/>
        <v>0</v>
      </c>
      <c r="AM233">
        <f t="shared" si="14"/>
        <v>0</v>
      </c>
    </row>
    <row r="234" spans="1:39" ht="15" customHeight="1">
      <c r="A234" s="238"/>
      <c r="C234" s="229" t="s">
        <v>5108</v>
      </c>
      <c r="D234" s="469" t="str">
        <f>IF(CNGE_2025_M1_Secc12_Sub1!D91="","",CNGE_2025_M1_Secc12_Sub1!D91)</f>
        <v/>
      </c>
      <c r="E234" s="326"/>
      <c r="F234" s="327"/>
      <c r="G234" s="443"/>
      <c r="H234" s="351"/>
      <c r="I234" s="351"/>
      <c r="J234" s="352"/>
      <c r="K234" s="443"/>
      <c r="L234" s="351"/>
      <c r="M234" s="351"/>
      <c r="N234" s="352"/>
      <c r="O234" s="443"/>
      <c r="P234" s="351"/>
      <c r="Q234" s="351"/>
      <c r="R234" s="352"/>
      <c r="S234" s="443"/>
      <c r="T234" s="351"/>
      <c r="U234" s="351"/>
      <c r="V234" s="352"/>
      <c r="W234" s="443"/>
      <c r="X234" s="351"/>
      <c r="Y234" s="351"/>
      <c r="Z234" s="352"/>
      <c r="AA234" s="443"/>
      <c r="AB234" s="351"/>
      <c r="AC234" s="351"/>
      <c r="AD234" s="352"/>
      <c r="AG234">
        <f t="shared" si="10"/>
        <v>0</v>
      </c>
      <c r="AH234" s="2">
        <f t="shared" si="11"/>
        <v>0</v>
      </c>
      <c r="AI234" s="3" t="str">
        <f>IF(AH234=0,"",
IF(SUM($AH$173:AH234)=1,AJ234,
IF($AH$293&gt;SUM($AH$173:AH234),_xlfn.CONCAT(", ",AJ234),
IF($AH$293=SUM($AH$173:AH234),_xlfn.CONCAT(" y ",AJ234)))))</f>
        <v/>
      </c>
      <c r="AJ234" s="214">
        <v>62</v>
      </c>
      <c r="AK234">
        <f t="shared" si="12"/>
        <v>0</v>
      </c>
      <c r="AL234">
        <f t="shared" si="13"/>
        <v>0</v>
      </c>
      <c r="AM234">
        <f t="shared" si="14"/>
        <v>0</v>
      </c>
    </row>
    <row r="235" spans="1:39" ht="15" customHeight="1">
      <c r="A235" s="238"/>
      <c r="C235" s="229" t="s">
        <v>5109</v>
      </c>
      <c r="D235" s="469" t="str">
        <f>IF(CNGE_2025_M1_Secc12_Sub1!D92="","",CNGE_2025_M1_Secc12_Sub1!D92)</f>
        <v/>
      </c>
      <c r="E235" s="326"/>
      <c r="F235" s="327"/>
      <c r="G235" s="443"/>
      <c r="H235" s="351"/>
      <c r="I235" s="351"/>
      <c r="J235" s="352"/>
      <c r="K235" s="443"/>
      <c r="L235" s="351"/>
      <c r="M235" s="351"/>
      <c r="N235" s="352"/>
      <c r="O235" s="443"/>
      <c r="P235" s="351"/>
      <c r="Q235" s="351"/>
      <c r="R235" s="352"/>
      <c r="S235" s="443"/>
      <c r="T235" s="351"/>
      <c r="U235" s="351"/>
      <c r="V235" s="352"/>
      <c r="W235" s="443"/>
      <c r="X235" s="351"/>
      <c r="Y235" s="351"/>
      <c r="Z235" s="352"/>
      <c r="AA235" s="443"/>
      <c r="AB235" s="351"/>
      <c r="AC235" s="351"/>
      <c r="AD235" s="352"/>
      <c r="AG235">
        <f t="shared" si="10"/>
        <v>0</v>
      </c>
      <c r="AH235" s="2">
        <f t="shared" si="11"/>
        <v>0</v>
      </c>
      <c r="AI235" s="3" t="str">
        <f>IF(AH235=0,"",
IF(SUM($AH$173:AH235)=1,AJ235,
IF($AH$293&gt;SUM($AH$173:AH235),_xlfn.CONCAT(", ",AJ235),
IF($AH$293=SUM($AH$173:AH235),_xlfn.CONCAT(" y ",AJ235)))))</f>
        <v/>
      </c>
      <c r="AJ235" s="214">
        <v>63</v>
      </c>
      <c r="AK235">
        <f t="shared" si="12"/>
        <v>0</v>
      </c>
      <c r="AL235">
        <f t="shared" si="13"/>
        <v>0</v>
      </c>
      <c r="AM235">
        <f t="shared" si="14"/>
        <v>0</v>
      </c>
    </row>
    <row r="236" spans="1:39" ht="15" customHeight="1">
      <c r="A236" s="238"/>
      <c r="C236" s="229" t="s">
        <v>5110</v>
      </c>
      <c r="D236" s="469" t="str">
        <f>IF(CNGE_2025_M1_Secc12_Sub1!D93="","",CNGE_2025_M1_Secc12_Sub1!D93)</f>
        <v/>
      </c>
      <c r="E236" s="326"/>
      <c r="F236" s="327"/>
      <c r="G236" s="443"/>
      <c r="H236" s="351"/>
      <c r="I236" s="351"/>
      <c r="J236" s="352"/>
      <c r="K236" s="443"/>
      <c r="L236" s="351"/>
      <c r="M236" s="351"/>
      <c r="N236" s="352"/>
      <c r="O236" s="443"/>
      <c r="P236" s="351"/>
      <c r="Q236" s="351"/>
      <c r="R236" s="352"/>
      <c r="S236" s="443"/>
      <c r="T236" s="351"/>
      <c r="U236" s="351"/>
      <c r="V236" s="352"/>
      <c r="W236" s="443"/>
      <c r="X236" s="351"/>
      <c r="Y236" s="351"/>
      <c r="Z236" s="352"/>
      <c r="AA236" s="443"/>
      <c r="AB236" s="351"/>
      <c r="AC236" s="351"/>
      <c r="AD236" s="352"/>
      <c r="AG236">
        <f t="shared" si="10"/>
        <v>0</v>
      </c>
      <c r="AH236" s="2">
        <f t="shared" si="11"/>
        <v>0</v>
      </c>
      <c r="AI236" s="3" t="str">
        <f>IF(AH236=0,"",
IF(SUM($AH$173:AH236)=1,AJ236,
IF($AH$293&gt;SUM($AH$173:AH236),_xlfn.CONCAT(", ",AJ236),
IF($AH$293=SUM($AH$173:AH236),_xlfn.CONCAT(" y ",AJ236)))))</f>
        <v/>
      </c>
      <c r="AJ236" s="214">
        <v>64</v>
      </c>
      <c r="AK236">
        <f t="shared" si="12"/>
        <v>0</v>
      </c>
      <c r="AL236">
        <f t="shared" si="13"/>
        <v>0</v>
      </c>
      <c r="AM236">
        <f t="shared" si="14"/>
        <v>0</v>
      </c>
    </row>
    <row r="237" spans="1:39" ht="15" customHeight="1">
      <c r="A237" s="238"/>
      <c r="C237" s="229" t="s">
        <v>5111</v>
      </c>
      <c r="D237" s="469" t="str">
        <f>IF(CNGE_2025_M1_Secc12_Sub1!D94="","",CNGE_2025_M1_Secc12_Sub1!D94)</f>
        <v/>
      </c>
      <c r="E237" s="326"/>
      <c r="F237" s="327"/>
      <c r="G237" s="443"/>
      <c r="H237" s="351"/>
      <c r="I237" s="351"/>
      <c r="J237" s="352"/>
      <c r="K237" s="443"/>
      <c r="L237" s="351"/>
      <c r="M237" s="351"/>
      <c r="N237" s="352"/>
      <c r="O237" s="443"/>
      <c r="P237" s="351"/>
      <c r="Q237" s="351"/>
      <c r="R237" s="352"/>
      <c r="S237" s="443"/>
      <c r="T237" s="351"/>
      <c r="U237" s="351"/>
      <c r="V237" s="352"/>
      <c r="W237" s="443"/>
      <c r="X237" s="351"/>
      <c r="Y237" s="351"/>
      <c r="Z237" s="352"/>
      <c r="AA237" s="443"/>
      <c r="AB237" s="351"/>
      <c r="AC237" s="351"/>
      <c r="AD237" s="352"/>
      <c r="AG237">
        <f t="shared" si="10"/>
        <v>0</v>
      </c>
      <c r="AH237" s="2">
        <f t="shared" si="11"/>
        <v>0</v>
      </c>
      <c r="AI237" s="3" t="str">
        <f>IF(AH237=0,"",
IF(SUM($AH$173:AH237)=1,AJ237,
IF($AH$293&gt;SUM($AH$173:AH237),_xlfn.CONCAT(", ",AJ237),
IF($AH$293=SUM($AH$173:AH237),_xlfn.CONCAT(" y ",AJ237)))))</f>
        <v/>
      </c>
      <c r="AJ237" s="214">
        <v>65</v>
      </c>
      <c r="AK237">
        <f t="shared" si="12"/>
        <v>0</v>
      </c>
      <c r="AL237">
        <f t="shared" si="13"/>
        <v>0</v>
      </c>
      <c r="AM237">
        <f t="shared" si="14"/>
        <v>0</v>
      </c>
    </row>
    <row r="238" spans="1:39" ht="15" customHeight="1">
      <c r="A238" s="238"/>
      <c r="C238" s="229" t="s">
        <v>5112</v>
      </c>
      <c r="D238" s="469" t="str">
        <f>IF(CNGE_2025_M1_Secc12_Sub1!D95="","",CNGE_2025_M1_Secc12_Sub1!D95)</f>
        <v/>
      </c>
      <c r="E238" s="326"/>
      <c r="F238" s="327"/>
      <c r="G238" s="443"/>
      <c r="H238" s="351"/>
      <c r="I238" s="351"/>
      <c r="J238" s="352"/>
      <c r="K238" s="443"/>
      <c r="L238" s="351"/>
      <c r="M238" s="351"/>
      <c r="N238" s="352"/>
      <c r="O238" s="443"/>
      <c r="P238" s="351"/>
      <c r="Q238" s="351"/>
      <c r="R238" s="352"/>
      <c r="S238" s="443"/>
      <c r="T238" s="351"/>
      <c r="U238" s="351"/>
      <c r="V238" s="352"/>
      <c r="W238" s="443"/>
      <c r="X238" s="351"/>
      <c r="Y238" s="351"/>
      <c r="Z238" s="352"/>
      <c r="AA238" s="443"/>
      <c r="AB238" s="351"/>
      <c r="AC238" s="351"/>
      <c r="AD238" s="352"/>
      <c r="AG238">
        <f t="shared" ref="AG238:AG291" si="15">IF(OR(AND(G238&gt;1,D238&lt;&gt;""),AND(D238="",G238="",COUNTA(K238:AD238)=0)),0,IF(AND(D238&lt;&gt;"",G238=1,COUNTA(K238:AD238)&gt;0),0,1))</f>
        <v>0</v>
      </c>
      <c r="AH238" s="2">
        <f t="shared" ref="AH238:AH291" si="16">IF(AG238=0,0,1)</f>
        <v>0</v>
      </c>
      <c r="AI238" s="3" t="str">
        <f>IF(AH238=0,"",
IF(SUM($AH$173:AH238)=1,AJ238,
IF($AH$293&gt;SUM($AH$173:AH238),_xlfn.CONCAT(", ",AJ238),
IF($AH$293=SUM($AH$173:AH238),_xlfn.CONCAT(" y ",AJ238)))))</f>
        <v/>
      </c>
      <c r="AJ238" s="214">
        <v>66</v>
      </c>
      <c r="AK238">
        <f t="shared" ref="AK238:AK291" si="17">IF(AND(COUNTBLANK($D238)=1,COUNTA(G238:AD238)&gt;0),1,0)</f>
        <v>0</v>
      </c>
      <c r="AL238">
        <f t="shared" ref="AL238:AL291" si="18">IF($G238&gt;1,IF(COUNTA(K238:AD238)=0,0,1),0)</f>
        <v>0</v>
      </c>
      <c r="AM238">
        <f t="shared" ref="AM238:AM291" si="19">IF($AA238="X",IF(COUNTA(K238:Z238)=0,0,1),IF($W238="X",IF(COUNTA(K238:V238,AA238)=0,0,1),0))</f>
        <v>0</v>
      </c>
    </row>
    <row r="239" spans="1:39" ht="15" customHeight="1">
      <c r="A239" s="238"/>
      <c r="C239" s="229" t="s">
        <v>5113</v>
      </c>
      <c r="D239" s="469" t="str">
        <f>IF(CNGE_2025_M1_Secc12_Sub1!D96="","",CNGE_2025_M1_Secc12_Sub1!D96)</f>
        <v/>
      </c>
      <c r="E239" s="326"/>
      <c r="F239" s="327"/>
      <c r="G239" s="443"/>
      <c r="H239" s="351"/>
      <c r="I239" s="351"/>
      <c r="J239" s="352"/>
      <c r="K239" s="443"/>
      <c r="L239" s="351"/>
      <c r="M239" s="351"/>
      <c r="N239" s="352"/>
      <c r="O239" s="443"/>
      <c r="P239" s="351"/>
      <c r="Q239" s="351"/>
      <c r="R239" s="352"/>
      <c r="S239" s="443"/>
      <c r="T239" s="351"/>
      <c r="U239" s="351"/>
      <c r="V239" s="352"/>
      <c r="W239" s="443"/>
      <c r="X239" s="351"/>
      <c r="Y239" s="351"/>
      <c r="Z239" s="352"/>
      <c r="AA239" s="443"/>
      <c r="AB239" s="351"/>
      <c r="AC239" s="351"/>
      <c r="AD239" s="352"/>
      <c r="AG239">
        <f t="shared" si="15"/>
        <v>0</v>
      </c>
      <c r="AH239" s="2">
        <f t="shared" si="16"/>
        <v>0</v>
      </c>
      <c r="AI239" s="3" t="str">
        <f>IF(AH239=0,"",
IF(SUM($AH$173:AH239)=1,AJ239,
IF($AH$293&gt;SUM($AH$173:AH239),_xlfn.CONCAT(", ",AJ239),
IF($AH$293=SUM($AH$173:AH239),_xlfn.CONCAT(" y ",AJ239)))))</f>
        <v/>
      </c>
      <c r="AJ239" s="214">
        <v>67</v>
      </c>
      <c r="AK239">
        <f t="shared" si="17"/>
        <v>0</v>
      </c>
      <c r="AL239">
        <f t="shared" si="18"/>
        <v>0</v>
      </c>
      <c r="AM239">
        <f t="shared" si="19"/>
        <v>0</v>
      </c>
    </row>
    <row r="240" spans="1:39" ht="15" customHeight="1">
      <c r="A240" s="238"/>
      <c r="C240" s="229" t="s">
        <v>5114</v>
      </c>
      <c r="D240" s="469" t="str">
        <f>IF(CNGE_2025_M1_Secc12_Sub1!D97="","",CNGE_2025_M1_Secc12_Sub1!D97)</f>
        <v/>
      </c>
      <c r="E240" s="326"/>
      <c r="F240" s="327"/>
      <c r="G240" s="443"/>
      <c r="H240" s="351"/>
      <c r="I240" s="351"/>
      <c r="J240" s="352"/>
      <c r="K240" s="443"/>
      <c r="L240" s="351"/>
      <c r="M240" s="351"/>
      <c r="N240" s="352"/>
      <c r="O240" s="443"/>
      <c r="P240" s="351"/>
      <c r="Q240" s="351"/>
      <c r="R240" s="352"/>
      <c r="S240" s="443"/>
      <c r="T240" s="351"/>
      <c r="U240" s="351"/>
      <c r="V240" s="352"/>
      <c r="W240" s="443"/>
      <c r="X240" s="351"/>
      <c r="Y240" s="351"/>
      <c r="Z240" s="352"/>
      <c r="AA240" s="443"/>
      <c r="AB240" s="351"/>
      <c r="AC240" s="351"/>
      <c r="AD240" s="352"/>
      <c r="AG240">
        <f t="shared" si="15"/>
        <v>0</v>
      </c>
      <c r="AH240" s="2">
        <f t="shared" si="16"/>
        <v>0</v>
      </c>
      <c r="AI240" s="3" t="str">
        <f>IF(AH240=0,"",
IF(SUM($AH$173:AH240)=1,AJ240,
IF($AH$293&gt;SUM($AH$173:AH240),_xlfn.CONCAT(", ",AJ240),
IF($AH$293=SUM($AH$173:AH240),_xlfn.CONCAT(" y ",AJ240)))))</f>
        <v/>
      </c>
      <c r="AJ240" s="214">
        <v>68</v>
      </c>
      <c r="AK240">
        <f t="shared" si="17"/>
        <v>0</v>
      </c>
      <c r="AL240">
        <f t="shared" si="18"/>
        <v>0</v>
      </c>
      <c r="AM240">
        <f t="shared" si="19"/>
        <v>0</v>
      </c>
    </row>
    <row r="241" spans="1:39" ht="15" customHeight="1">
      <c r="A241" s="238"/>
      <c r="C241" s="229" t="s">
        <v>5115</v>
      </c>
      <c r="D241" s="469" t="str">
        <f>IF(CNGE_2025_M1_Secc12_Sub1!D98="","",CNGE_2025_M1_Secc12_Sub1!D98)</f>
        <v/>
      </c>
      <c r="E241" s="326"/>
      <c r="F241" s="327"/>
      <c r="G241" s="443"/>
      <c r="H241" s="351"/>
      <c r="I241" s="351"/>
      <c r="J241" s="352"/>
      <c r="K241" s="443"/>
      <c r="L241" s="351"/>
      <c r="M241" s="351"/>
      <c r="N241" s="352"/>
      <c r="O241" s="443"/>
      <c r="P241" s="351"/>
      <c r="Q241" s="351"/>
      <c r="R241" s="352"/>
      <c r="S241" s="443"/>
      <c r="T241" s="351"/>
      <c r="U241" s="351"/>
      <c r="V241" s="352"/>
      <c r="W241" s="443"/>
      <c r="X241" s="351"/>
      <c r="Y241" s="351"/>
      <c r="Z241" s="352"/>
      <c r="AA241" s="443"/>
      <c r="AB241" s="351"/>
      <c r="AC241" s="351"/>
      <c r="AD241" s="352"/>
      <c r="AG241">
        <f t="shared" si="15"/>
        <v>0</v>
      </c>
      <c r="AH241" s="2">
        <f t="shared" si="16"/>
        <v>0</v>
      </c>
      <c r="AI241" s="3" t="str">
        <f>IF(AH241=0,"",
IF(SUM($AH$173:AH241)=1,AJ241,
IF($AH$293&gt;SUM($AH$173:AH241),_xlfn.CONCAT(", ",AJ241),
IF($AH$293=SUM($AH$173:AH241),_xlfn.CONCAT(" y ",AJ241)))))</f>
        <v/>
      </c>
      <c r="AJ241" s="214">
        <v>69</v>
      </c>
      <c r="AK241">
        <f t="shared" si="17"/>
        <v>0</v>
      </c>
      <c r="AL241">
        <f t="shared" si="18"/>
        <v>0</v>
      </c>
      <c r="AM241">
        <f t="shared" si="19"/>
        <v>0</v>
      </c>
    </row>
    <row r="242" spans="1:39" ht="15" customHeight="1">
      <c r="A242" s="238"/>
      <c r="C242" s="229" t="s">
        <v>5116</v>
      </c>
      <c r="D242" s="469" t="str">
        <f>IF(CNGE_2025_M1_Secc12_Sub1!D99="","",CNGE_2025_M1_Secc12_Sub1!D99)</f>
        <v/>
      </c>
      <c r="E242" s="326"/>
      <c r="F242" s="327"/>
      <c r="G242" s="443"/>
      <c r="H242" s="351"/>
      <c r="I242" s="351"/>
      <c r="J242" s="352"/>
      <c r="K242" s="443"/>
      <c r="L242" s="351"/>
      <c r="M242" s="351"/>
      <c r="N242" s="352"/>
      <c r="O242" s="443"/>
      <c r="P242" s="351"/>
      <c r="Q242" s="351"/>
      <c r="R242" s="352"/>
      <c r="S242" s="443"/>
      <c r="T242" s="351"/>
      <c r="U242" s="351"/>
      <c r="V242" s="352"/>
      <c r="W242" s="443"/>
      <c r="X242" s="351"/>
      <c r="Y242" s="351"/>
      <c r="Z242" s="352"/>
      <c r="AA242" s="443"/>
      <c r="AB242" s="351"/>
      <c r="AC242" s="351"/>
      <c r="AD242" s="352"/>
      <c r="AG242">
        <f t="shared" si="15"/>
        <v>0</v>
      </c>
      <c r="AH242" s="2">
        <f t="shared" si="16"/>
        <v>0</v>
      </c>
      <c r="AI242" s="3" t="str">
        <f>IF(AH242=0,"",
IF(SUM($AH$173:AH242)=1,AJ242,
IF($AH$293&gt;SUM($AH$173:AH242),_xlfn.CONCAT(", ",AJ242),
IF($AH$293=SUM($AH$173:AH242),_xlfn.CONCAT(" y ",AJ242)))))</f>
        <v/>
      </c>
      <c r="AJ242" s="214">
        <v>70</v>
      </c>
      <c r="AK242">
        <f t="shared" si="17"/>
        <v>0</v>
      </c>
      <c r="AL242">
        <f t="shared" si="18"/>
        <v>0</v>
      </c>
      <c r="AM242">
        <f t="shared" si="19"/>
        <v>0</v>
      </c>
    </row>
    <row r="243" spans="1:39" ht="15" customHeight="1">
      <c r="A243" s="238"/>
      <c r="C243" s="229" t="s">
        <v>5117</v>
      </c>
      <c r="D243" s="469" t="str">
        <f>IF(CNGE_2025_M1_Secc12_Sub1!D100="","",CNGE_2025_M1_Secc12_Sub1!D100)</f>
        <v/>
      </c>
      <c r="E243" s="326"/>
      <c r="F243" s="327"/>
      <c r="G243" s="443"/>
      <c r="H243" s="351"/>
      <c r="I243" s="351"/>
      <c r="J243" s="352"/>
      <c r="K243" s="443"/>
      <c r="L243" s="351"/>
      <c r="M243" s="351"/>
      <c r="N243" s="352"/>
      <c r="O243" s="443"/>
      <c r="P243" s="351"/>
      <c r="Q243" s="351"/>
      <c r="R243" s="352"/>
      <c r="S243" s="443"/>
      <c r="T243" s="351"/>
      <c r="U243" s="351"/>
      <c r="V243" s="352"/>
      <c r="W243" s="443"/>
      <c r="X243" s="351"/>
      <c r="Y243" s="351"/>
      <c r="Z243" s="352"/>
      <c r="AA243" s="443"/>
      <c r="AB243" s="351"/>
      <c r="AC243" s="351"/>
      <c r="AD243" s="352"/>
      <c r="AG243">
        <f t="shared" si="15"/>
        <v>0</v>
      </c>
      <c r="AH243" s="2">
        <f t="shared" si="16"/>
        <v>0</v>
      </c>
      <c r="AI243" s="3" t="str">
        <f>IF(AH243=0,"",
IF(SUM($AH$173:AH243)=1,AJ243,
IF($AH$293&gt;SUM($AH$173:AH243),_xlfn.CONCAT(", ",AJ243),
IF($AH$293=SUM($AH$173:AH243),_xlfn.CONCAT(" y ",AJ243)))))</f>
        <v/>
      </c>
      <c r="AJ243" s="214">
        <v>71</v>
      </c>
      <c r="AK243">
        <f t="shared" si="17"/>
        <v>0</v>
      </c>
      <c r="AL243">
        <f t="shared" si="18"/>
        <v>0</v>
      </c>
      <c r="AM243">
        <f t="shared" si="19"/>
        <v>0</v>
      </c>
    </row>
    <row r="244" spans="1:39" ht="15" customHeight="1">
      <c r="A244" s="238"/>
      <c r="C244" s="229" t="s">
        <v>5118</v>
      </c>
      <c r="D244" s="469" t="str">
        <f>IF(CNGE_2025_M1_Secc12_Sub1!D101="","",CNGE_2025_M1_Secc12_Sub1!D101)</f>
        <v/>
      </c>
      <c r="E244" s="326"/>
      <c r="F244" s="327"/>
      <c r="G244" s="443"/>
      <c r="H244" s="351"/>
      <c r="I244" s="351"/>
      <c r="J244" s="352"/>
      <c r="K244" s="443"/>
      <c r="L244" s="351"/>
      <c r="M244" s="351"/>
      <c r="N244" s="352"/>
      <c r="O244" s="443"/>
      <c r="P244" s="351"/>
      <c r="Q244" s="351"/>
      <c r="R244" s="352"/>
      <c r="S244" s="443"/>
      <c r="T244" s="351"/>
      <c r="U244" s="351"/>
      <c r="V244" s="352"/>
      <c r="W244" s="443"/>
      <c r="X244" s="351"/>
      <c r="Y244" s="351"/>
      <c r="Z244" s="352"/>
      <c r="AA244" s="443"/>
      <c r="AB244" s="351"/>
      <c r="AC244" s="351"/>
      <c r="AD244" s="352"/>
      <c r="AG244">
        <f t="shared" si="15"/>
        <v>0</v>
      </c>
      <c r="AH244" s="2">
        <f t="shared" si="16"/>
        <v>0</v>
      </c>
      <c r="AI244" s="3" t="str">
        <f>IF(AH244=0,"",
IF(SUM($AH$173:AH244)=1,AJ244,
IF($AH$293&gt;SUM($AH$173:AH244),_xlfn.CONCAT(", ",AJ244),
IF($AH$293=SUM($AH$173:AH244),_xlfn.CONCAT(" y ",AJ244)))))</f>
        <v/>
      </c>
      <c r="AJ244" s="214">
        <v>72</v>
      </c>
      <c r="AK244">
        <f t="shared" si="17"/>
        <v>0</v>
      </c>
      <c r="AL244">
        <f t="shared" si="18"/>
        <v>0</v>
      </c>
      <c r="AM244">
        <f t="shared" si="19"/>
        <v>0</v>
      </c>
    </row>
    <row r="245" spans="1:39" ht="15" customHeight="1">
      <c r="A245" s="238"/>
      <c r="C245" s="229" t="s">
        <v>5119</v>
      </c>
      <c r="D245" s="469" t="str">
        <f>IF(CNGE_2025_M1_Secc12_Sub1!D102="","",CNGE_2025_M1_Secc12_Sub1!D102)</f>
        <v/>
      </c>
      <c r="E245" s="326"/>
      <c r="F245" s="327"/>
      <c r="G245" s="443"/>
      <c r="H245" s="351"/>
      <c r="I245" s="351"/>
      <c r="J245" s="352"/>
      <c r="K245" s="443"/>
      <c r="L245" s="351"/>
      <c r="M245" s="351"/>
      <c r="N245" s="352"/>
      <c r="O245" s="443"/>
      <c r="P245" s="351"/>
      <c r="Q245" s="351"/>
      <c r="R245" s="352"/>
      <c r="S245" s="443"/>
      <c r="T245" s="351"/>
      <c r="U245" s="351"/>
      <c r="V245" s="352"/>
      <c r="W245" s="443"/>
      <c r="X245" s="351"/>
      <c r="Y245" s="351"/>
      <c r="Z245" s="352"/>
      <c r="AA245" s="443"/>
      <c r="AB245" s="351"/>
      <c r="AC245" s="351"/>
      <c r="AD245" s="352"/>
      <c r="AG245">
        <f t="shared" si="15"/>
        <v>0</v>
      </c>
      <c r="AH245" s="2">
        <f t="shared" si="16"/>
        <v>0</v>
      </c>
      <c r="AI245" s="3" t="str">
        <f>IF(AH245=0,"",
IF(SUM($AH$173:AH245)=1,AJ245,
IF($AH$293&gt;SUM($AH$173:AH245),_xlfn.CONCAT(", ",AJ245),
IF($AH$293=SUM($AH$173:AH245),_xlfn.CONCAT(" y ",AJ245)))))</f>
        <v/>
      </c>
      <c r="AJ245" s="214">
        <v>73</v>
      </c>
      <c r="AK245">
        <f t="shared" si="17"/>
        <v>0</v>
      </c>
      <c r="AL245">
        <f t="shared" si="18"/>
        <v>0</v>
      </c>
      <c r="AM245">
        <f t="shared" si="19"/>
        <v>0</v>
      </c>
    </row>
    <row r="246" spans="1:39" ht="15" customHeight="1">
      <c r="A246" s="238"/>
      <c r="C246" s="229" t="s">
        <v>5120</v>
      </c>
      <c r="D246" s="469" t="str">
        <f>IF(CNGE_2025_M1_Secc12_Sub1!D103="","",CNGE_2025_M1_Secc12_Sub1!D103)</f>
        <v/>
      </c>
      <c r="E246" s="326"/>
      <c r="F246" s="327"/>
      <c r="G246" s="443"/>
      <c r="H246" s="351"/>
      <c r="I246" s="351"/>
      <c r="J246" s="352"/>
      <c r="K246" s="443"/>
      <c r="L246" s="351"/>
      <c r="M246" s="351"/>
      <c r="N246" s="352"/>
      <c r="O246" s="443"/>
      <c r="P246" s="351"/>
      <c r="Q246" s="351"/>
      <c r="R246" s="352"/>
      <c r="S246" s="443"/>
      <c r="T246" s="351"/>
      <c r="U246" s="351"/>
      <c r="V246" s="352"/>
      <c r="W246" s="443"/>
      <c r="X246" s="351"/>
      <c r="Y246" s="351"/>
      <c r="Z246" s="352"/>
      <c r="AA246" s="443"/>
      <c r="AB246" s="351"/>
      <c r="AC246" s="351"/>
      <c r="AD246" s="352"/>
      <c r="AG246">
        <f t="shared" si="15"/>
        <v>0</v>
      </c>
      <c r="AH246" s="2">
        <f t="shared" si="16"/>
        <v>0</v>
      </c>
      <c r="AI246" s="3" t="str">
        <f>IF(AH246=0,"",
IF(SUM($AH$173:AH246)=1,AJ246,
IF($AH$293&gt;SUM($AH$173:AH246),_xlfn.CONCAT(", ",AJ246),
IF($AH$293=SUM($AH$173:AH246),_xlfn.CONCAT(" y ",AJ246)))))</f>
        <v/>
      </c>
      <c r="AJ246" s="214">
        <v>74</v>
      </c>
      <c r="AK246">
        <f t="shared" si="17"/>
        <v>0</v>
      </c>
      <c r="AL246">
        <f t="shared" si="18"/>
        <v>0</v>
      </c>
      <c r="AM246">
        <f t="shared" si="19"/>
        <v>0</v>
      </c>
    </row>
    <row r="247" spans="1:39" ht="15" customHeight="1">
      <c r="A247" s="238"/>
      <c r="C247" s="229" t="s">
        <v>5121</v>
      </c>
      <c r="D247" s="469" t="str">
        <f>IF(CNGE_2025_M1_Secc12_Sub1!D104="","",CNGE_2025_M1_Secc12_Sub1!D104)</f>
        <v/>
      </c>
      <c r="E247" s="326"/>
      <c r="F247" s="327"/>
      <c r="G247" s="443"/>
      <c r="H247" s="351"/>
      <c r="I247" s="351"/>
      <c r="J247" s="352"/>
      <c r="K247" s="443"/>
      <c r="L247" s="351"/>
      <c r="M247" s="351"/>
      <c r="N247" s="352"/>
      <c r="O247" s="443"/>
      <c r="P247" s="351"/>
      <c r="Q247" s="351"/>
      <c r="R247" s="352"/>
      <c r="S247" s="443"/>
      <c r="T247" s="351"/>
      <c r="U247" s="351"/>
      <c r="V247" s="352"/>
      <c r="W247" s="443"/>
      <c r="X247" s="351"/>
      <c r="Y247" s="351"/>
      <c r="Z247" s="352"/>
      <c r="AA247" s="443"/>
      <c r="AB247" s="351"/>
      <c r="AC247" s="351"/>
      <c r="AD247" s="352"/>
      <c r="AG247">
        <f t="shared" si="15"/>
        <v>0</v>
      </c>
      <c r="AH247" s="2">
        <f t="shared" si="16"/>
        <v>0</v>
      </c>
      <c r="AI247" s="3" t="str">
        <f>IF(AH247=0,"",
IF(SUM($AH$173:AH247)=1,AJ247,
IF($AH$293&gt;SUM($AH$173:AH247),_xlfn.CONCAT(", ",AJ247),
IF($AH$293=SUM($AH$173:AH247),_xlfn.CONCAT(" y ",AJ247)))))</f>
        <v/>
      </c>
      <c r="AJ247" s="214">
        <v>75</v>
      </c>
      <c r="AK247">
        <f t="shared" si="17"/>
        <v>0</v>
      </c>
      <c r="AL247">
        <f t="shared" si="18"/>
        <v>0</v>
      </c>
      <c r="AM247">
        <f t="shared" si="19"/>
        <v>0</v>
      </c>
    </row>
    <row r="248" spans="1:39" ht="15" customHeight="1">
      <c r="A248" s="238"/>
      <c r="C248" s="229" t="s">
        <v>5122</v>
      </c>
      <c r="D248" s="469" t="str">
        <f>IF(CNGE_2025_M1_Secc12_Sub1!D105="","",CNGE_2025_M1_Secc12_Sub1!D105)</f>
        <v/>
      </c>
      <c r="E248" s="326"/>
      <c r="F248" s="327"/>
      <c r="G248" s="443"/>
      <c r="H248" s="351"/>
      <c r="I248" s="351"/>
      <c r="J248" s="352"/>
      <c r="K248" s="443"/>
      <c r="L248" s="351"/>
      <c r="M248" s="351"/>
      <c r="N248" s="352"/>
      <c r="O248" s="443"/>
      <c r="P248" s="351"/>
      <c r="Q248" s="351"/>
      <c r="R248" s="352"/>
      <c r="S248" s="443"/>
      <c r="T248" s="351"/>
      <c r="U248" s="351"/>
      <c r="V248" s="352"/>
      <c r="W248" s="443"/>
      <c r="X248" s="351"/>
      <c r="Y248" s="351"/>
      <c r="Z248" s="352"/>
      <c r="AA248" s="443"/>
      <c r="AB248" s="351"/>
      <c r="AC248" s="351"/>
      <c r="AD248" s="352"/>
      <c r="AG248">
        <f t="shared" si="15"/>
        <v>0</v>
      </c>
      <c r="AH248" s="2">
        <f t="shared" si="16"/>
        <v>0</v>
      </c>
      <c r="AI248" s="3" t="str">
        <f>IF(AH248=0,"",
IF(SUM($AH$173:AH248)=1,AJ248,
IF($AH$293&gt;SUM($AH$173:AH248),_xlfn.CONCAT(", ",AJ248),
IF($AH$293=SUM($AH$173:AH248),_xlfn.CONCAT(" y ",AJ248)))))</f>
        <v/>
      </c>
      <c r="AJ248" s="214">
        <v>76</v>
      </c>
      <c r="AK248">
        <f t="shared" si="17"/>
        <v>0</v>
      </c>
      <c r="AL248">
        <f t="shared" si="18"/>
        <v>0</v>
      </c>
      <c r="AM248">
        <f t="shared" si="19"/>
        <v>0</v>
      </c>
    </row>
    <row r="249" spans="1:39" ht="15" customHeight="1">
      <c r="A249" s="238"/>
      <c r="C249" s="229" t="s">
        <v>5123</v>
      </c>
      <c r="D249" s="469" t="str">
        <f>IF(CNGE_2025_M1_Secc12_Sub1!D106="","",CNGE_2025_M1_Secc12_Sub1!D106)</f>
        <v/>
      </c>
      <c r="E249" s="326"/>
      <c r="F249" s="327"/>
      <c r="G249" s="443"/>
      <c r="H249" s="351"/>
      <c r="I249" s="351"/>
      <c r="J249" s="352"/>
      <c r="K249" s="443"/>
      <c r="L249" s="351"/>
      <c r="M249" s="351"/>
      <c r="N249" s="352"/>
      <c r="O249" s="443"/>
      <c r="P249" s="351"/>
      <c r="Q249" s="351"/>
      <c r="R249" s="352"/>
      <c r="S249" s="443"/>
      <c r="T249" s="351"/>
      <c r="U249" s="351"/>
      <c r="V249" s="352"/>
      <c r="W249" s="443"/>
      <c r="X249" s="351"/>
      <c r="Y249" s="351"/>
      <c r="Z249" s="352"/>
      <c r="AA249" s="443"/>
      <c r="AB249" s="351"/>
      <c r="AC249" s="351"/>
      <c r="AD249" s="352"/>
      <c r="AG249">
        <f t="shared" si="15"/>
        <v>0</v>
      </c>
      <c r="AH249" s="2">
        <f t="shared" si="16"/>
        <v>0</v>
      </c>
      <c r="AI249" s="3" t="str">
        <f>IF(AH249=0,"",
IF(SUM($AH$173:AH249)=1,AJ249,
IF($AH$293&gt;SUM($AH$173:AH249),_xlfn.CONCAT(", ",AJ249),
IF($AH$293=SUM($AH$173:AH249),_xlfn.CONCAT(" y ",AJ249)))))</f>
        <v/>
      </c>
      <c r="AJ249" s="214">
        <v>77</v>
      </c>
      <c r="AK249">
        <f t="shared" si="17"/>
        <v>0</v>
      </c>
      <c r="AL249">
        <f t="shared" si="18"/>
        <v>0</v>
      </c>
      <c r="AM249">
        <f t="shared" si="19"/>
        <v>0</v>
      </c>
    </row>
    <row r="250" spans="1:39" ht="15" customHeight="1">
      <c r="A250" s="238"/>
      <c r="C250" s="229" t="s">
        <v>5124</v>
      </c>
      <c r="D250" s="469" t="str">
        <f>IF(CNGE_2025_M1_Secc12_Sub1!D107="","",CNGE_2025_M1_Secc12_Sub1!D107)</f>
        <v/>
      </c>
      <c r="E250" s="326"/>
      <c r="F250" s="327"/>
      <c r="G250" s="443"/>
      <c r="H250" s="351"/>
      <c r="I250" s="351"/>
      <c r="J250" s="352"/>
      <c r="K250" s="443"/>
      <c r="L250" s="351"/>
      <c r="M250" s="351"/>
      <c r="N250" s="352"/>
      <c r="O250" s="443"/>
      <c r="P250" s="351"/>
      <c r="Q250" s="351"/>
      <c r="R250" s="352"/>
      <c r="S250" s="443"/>
      <c r="T250" s="351"/>
      <c r="U250" s="351"/>
      <c r="V250" s="352"/>
      <c r="W250" s="443"/>
      <c r="X250" s="351"/>
      <c r="Y250" s="351"/>
      <c r="Z250" s="352"/>
      <c r="AA250" s="443"/>
      <c r="AB250" s="351"/>
      <c r="AC250" s="351"/>
      <c r="AD250" s="352"/>
      <c r="AG250">
        <f t="shared" si="15"/>
        <v>0</v>
      </c>
      <c r="AH250" s="2">
        <f t="shared" si="16"/>
        <v>0</v>
      </c>
      <c r="AI250" s="3" t="str">
        <f>IF(AH250=0,"",
IF(SUM($AH$173:AH250)=1,AJ250,
IF($AH$293&gt;SUM($AH$173:AH250),_xlfn.CONCAT(", ",AJ250),
IF($AH$293=SUM($AH$173:AH250),_xlfn.CONCAT(" y ",AJ250)))))</f>
        <v/>
      </c>
      <c r="AJ250" s="214">
        <v>78</v>
      </c>
      <c r="AK250">
        <f t="shared" si="17"/>
        <v>0</v>
      </c>
      <c r="AL250">
        <f t="shared" si="18"/>
        <v>0</v>
      </c>
      <c r="AM250">
        <f t="shared" si="19"/>
        <v>0</v>
      </c>
    </row>
    <row r="251" spans="1:39" ht="15" customHeight="1">
      <c r="A251" s="238"/>
      <c r="C251" s="229" t="s">
        <v>5125</v>
      </c>
      <c r="D251" s="469" t="str">
        <f>IF(CNGE_2025_M1_Secc12_Sub1!D108="","",CNGE_2025_M1_Secc12_Sub1!D108)</f>
        <v/>
      </c>
      <c r="E251" s="326"/>
      <c r="F251" s="327"/>
      <c r="G251" s="443"/>
      <c r="H251" s="351"/>
      <c r="I251" s="351"/>
      <c r="J251" s="352"/>
      <c r="K251" s="443"/>
      <c r="L251" s="351"/>
      <c r="M251" s="351"/>
      <c r="N251" s="352"/>
      <c r="O251" s="443"/>
      <c r="P251" s="351"/>
      <c r="Q251" s="351"/>
      <c r="R251" s="352"/>
      <c r="S251" s="443"/>
      <c r="T251" s="351"/>
      <c r="U251" s="351"/>
      <c r="V251" s="352"/>
      <c r="W251" s="443"/>
      <c r="X251" s="351"/>
      <c r="Y251" s="351"/>
      <c r="Z251" s="352"/>
      <c r="AA251" s="443"/>
      <c r="AB251" s="351"/>
      <c r="AC251" s="351"/>
      <c r="AD251" s="352"/>
      <c r="AG251">
        <f t="shared" si="15"/>
        <v>0</v>
      </c>
      <c r="AH251" s="2">
        <f t="shared" si="16"/>
        <v>0</v>
      </c>
      <c r="AI251" s="3" t="str">
        <f>IF(AH251=0,"",
IF(SUM($AH$173:AH251)=1,AJ251,
IF($AH$293&gt;SUM($AH$173:AH251),_xlfn.CONCAT(", ",AJ251),
IF($AH$293=SUM($AH$173:AH251),_xlfn.CONCAT(" y ",AJ251)))))</f>
        <v/>
      </c>
      <c r="AJ251" s="214">
        <v>79</v>
      </c>
      <c r="AK251">
        <f t="shared" si="17"/>
        <v>0</v>
      </c>
      <c r="AL251">
        <f t="shared" si="18"/>
        <v>0</v>
      </c>
      <c r="AM251">
        <f t="shared" si="19"/>
        <v>0</v>
      </c>
    </row>
    <row r="252" spans="1:39" ht="15" customHeight="1">
      <c r="A252" s="238"/>
      <c r="C252" s="229" t="s">
        <v>5126</v>
      </c>
      <c r="D252" s="469" t="str">
        <f>IF(CNGE_2025_M1_Secc12_Sub1!D109="","",CNGE_2025_M1_Secc12_Sub1!D109)</f>
        <v/>
      </c>
      <c r="E252" s="326"/>
      <c r="F252" s="327"/>
      <c r="G252" s="443"/>
      <c r="H252" s="351"/>
      <c r="I252" s="351"/>
      <c r="J252" s="352"/>
      <c r="K252" s="443"/>
      <c r="L252" s="351"/>
      <c r="M252" s="351"/>
      <c r="N252" s="352"/>
      <c r="O252" s="443"/>
      <c r="P252" s="351"/>
      <c r="Q252" s="351"/>
      <c r="R252" s="352"/>
      <c r="S252" s="443"/>
      <c r="T252" s="351"/>
      <c r="U252" s="351"/>
      <c r="V252" s="352"/>
      <c r="W252" s="443"/>
      <c r="X252" s="351"/>
      <c r="Y252" s="351"/>
      <c r="Z252" s="352"/>
      <c r="AA252" s="443"/>
      <c r="AB252" s="351"/>
      <c r="AC252" s="351"/>
      <c r="AD252" s="352"/>
      <c r="AG252">
        <f t="shared" si="15"/>
        <v>0</v>
      </c>
      <c r="AH252" s="2">
        <f t="shared" si="16"/>
        <v>0</v>
      </c>
      <c r="AI252" s="3" t="str">
        <f>IF(AH252=0,"",
IF(SUM($AH$173:AH252)=1,AJ252,
IF($AH$293&gt;SUM($AH$173:AH252),_xlfn.CONCAT(", ",AJ252),
IF($AH$293=SUM($AH$173:AH252),_xlfn.CONCAT(" y ",AJ252)))))</f>
        <v/>
      </c>
      <c r="AJ252" s="214">
        <v>80</v>
      </c>
      <c r="AK252">
        <f t="shared" si="17"/>
        <v>0</v>
      </c>
      <c r="AL252">
        <f t="shared" si="18"/>
        <v>0</v>
      </c>
      <c r="AM252">
        <f t="shared" si="19"/>
        <v>0</v>
      </c>
    </row>
    <row r="253" spans="1:39" ht="15" customHeight="1">
      <c r="A253" s="238"/>
      <c r="C253" s="229" t="s">
        <v>5127</v>
      </c>
      <c r="D253" s="469" t="str">
        <f>IF(CNGE_2025_M1_Secc12_Sub1!D110="","",CNGE_2025_M1_Secc12_Sub1!D110)</f>
        <v/>
      </c>
      <c r="E253" s="326"/>
      <c r="F253" s="327"/>
      <c r="G253" s="443"/>
      <c r="H253" s="351"/>
      <c r="I253" s="351"/>
      <c r="J253" s="352"/>
      <c r="K253" s="443"/>
      <c r="L253" s="351"/>
      <c r="M253" s="351"/>
      <c r="N253" s="352"/>
      <c r="O253" s="443"/>
      <c r="P253" s="351"/>
      <c r="Q253" s="351"/>
      <c r="R253" s="352"/>
      <c r="S253" s="443"/>
      <c r="T253" s="351"/>
      <c r="U253" s="351"/>
      <c r="V253" s="352"/>
      <c r="W253" s="443"/>
      <c r="X253" s="351"/>
      <c r="Y253" s="351"/>
      <c r="Z253" s="352"/>
      <c r="AA253" s="443"/>
      <c r="AB253" s="351"/>
      <c r="AC253" s="351"/>
      <c r="AD253" s="352"/>
      <c r="AG253">
        <f t="shared" si="15"/>
        <v>0</v>
      </c>
      <c r="AH253" s="2">
        <f t="shared" si="16"/>
        <v>0</v>
      </c>
      <c r="AI253" s="3" t="str">
        <f>IF(AH253=0,"",
IF(SUM($AH$173:AH253)=1,AJ253,
IF($AH$293&gt;SUM($AH$173:AH253),_xlfn.CONCAT(", ",AJ253),
IF($AH$293=SUM($AH$173:AH253),_xlfn.CONCAT(" y ",AJ253)))))</f>
        <v/>
      </c>
      <c r="AJ253" s="214">
        <v>81</v>
      </c>
      <c r="AK253">
        <f t="shared" si="17"/>
        <v>0</v>
      </c>
      <c r="AL253">
        <f t="shared" si="18"/>
        <v>0</v>
      </c>
      <c r="AM253">
        <f t="shared" si="19"/>
        <v>0</v>
      </c>
    </row>
    <row r="254" spans="1:39" ht="15" customHeight="1">
      <c r="A254" s="238"/>
      <c r="C254" s="229" t="s">
        <v>5128</v>
      </c>
      <c r="D254" s="469" t="str">
        <f>IF(CNGE_2025_M1_Secc12_Sub1!D111="","",CNGE_2025_M1_Secc12_Sub1!D111)</f>
        <v/>
      </c>
      <c r="E254" s="326"/>
      <c r="F254" s="327"/>
      <c r="G254" s="443"/>
      <c r="H254" s="351"/>
      <c r="I254" s="351"/>
      <c r="J254" s="352"/>
      <c r="K254" s="443"/>
      <c r="L254" s="351"/>
      <c r="M254" s="351"/>
      <c r="N254" s="352"/>
      <c r="O254" s="443"/>
      <c r="P254" s="351"/>
      <c r="Q254" s="351"/>
      <c r="R254" s="352"/>
      <c r="S254" s="443"/>
      <c r="T254" s="351"/>
      <c r="U254" s="351"/>
      <c r="V254" s="352"/>
      <c r="W254" s="443"/>
      <c r="X254" s="351"/>
      <c r="Y254" s="351"/>
      <c r="Z254" s="352"/>
      <c r="AA254" s="443"/>
      <c r="AB254" s="351"/>
      <c r="AC254" s="351"/>
      <c r="AD254" s="352"/>
      <c r="AG254">
        <f t="shared" si="15"/>
        <v>0</v>
      </c>
      <c r="AH254" s="2">
        <f t="shared" si="16"/>
        <v>0</v>
      </c>
      <c r="AI254" s="3" t="str">
        <f>IF(AH254=0,"",
IF(SUM($AH$173:AH254)=1,AJ254,
IF($AH$293&gt;SUM($AH$173:AH254),_xlfn.CONCAT(", ",AJ254),
IF($AH$293=SUM($AH$173:AH254),_xlfn.CONCAT(" y ",AJ254)))))</f>
        <v/>
      </c>
      <c r="AJ254" s="214">
        <v>82</v>
      </c>
      <c r="AK254">
        <f t="shared" si="17"/>
        <v>0</v>
      </c>
      <c r="AL254">
        <f t="shared" si="18"/>
        <v>0</v>
      </c>
      <c r="AM254">
        <f t="shared" si="19"/>
        <v>0</v>
      </c>
    </row>
    <row r="255" spans="1:39" ht="15" customHeight="1">
      <c r="A255" s="238"/>
      <c r="C255" s="229" t="s">
        <v>5129</v>
      </c>
      <c r="D255" s="469" t="str">
        <f>IF(CNGE_2025_M1_Secc12_Sub1!D112="","",CNGE_2025_M1_Secc12_Sub1!D112)</f>
        <v/>
      </c>
      <c r="E255" s="326"/>
      <c r="F255" s="327"/>
      <c r="G255" s="443"/>
      <c r="H255" s="351"/>
      <c r="I255" s="351"/>
      <c r="J255" s="352"/>
      <c r="K255" s="443"/>
      <c r="L255" s="351"/>
      <c r="M255" s="351"/>
      <c r="N255" s="352"/>
      <c r="O255" s="443"/>
      <c r="P255" s="351"/>
      <c r="Q255" s="351"/>
      <c r="R255" s="352"/>
      <c r="S255" s="443"/>
      <c r="T255" s="351"/>
      <c r="U255" s="351"/>
      <c r="V255" s="352"/>
      <c r="W255" s="443"/>
      <c r="X255" s="351"/>
      <c r="Y255" s="351"/>
      <c r="Z255" s="352"/>
      <c r="AA255" s="443"/>
      <c r="AB255" s="351"/>
      <c r="AC255" s="351"/>
      <c r="AD255" s="352"/>
      <c r="AG255">
        <f t="shared" si="15"/>
        <v>0</v>
      </c>
      <c r="AH255" s="2">
        <f t="shared" si="16"/>
        <v>0</v>
      </c>
      <c r="AI255" s="3" t="str">
        <f>IF(AH255=0,"",
IF(SUM($AH$173:AH255)=1,AJ255,
IF($AH$293&gt;SUM($AH$173:AH255),_xlfn.CONCAT(", ",AJ255),
IF($AH$293=SUM($AH$173:AH255),_xlfn.CONCAT(" y ",AJ255)))))</f>
        <v/>
      </c>
      <c r="AJ255" s="214">
        <v>83</v>
      </c>
      <c r="AK255">
        <f t="shared" si="17"/>
        <v>0</v>
      </c>
      <c r="AL255">
        <f t="shared" si="18"/>
        <v>0</v>
      </c>
      <c r="AM255">
        <f t="shared" si="19"/>
        <v>0</v>
      </c>
    </row>
    <row r="256" spans="1:39" ht="15" customHeight="1">
      <c r="A256" s="238"/>
      <c r="C256" s="229" t="s">
        <v>5130</v>
      </c>
      <c r="D256" s="469" t="str">
        <f>IF(CNGE_2025_M1_Secc12_Sub1!D113="","",CNGE_2025_M1_Secc12_Sub1!D113)</f>
        <v/>
      </c>
      <c r="E256" s="326"/>
      <c r="F256" s="327"/>
      <c r="G256" s="443"/>
      <c r="H256" s="351"/>
      <c r="I256" s="351"/>
      <c r="J256" s="352"/>
      <c r="K256" s="443"/>
      <c r="L256" s="351"/>
      <c r="M256" s="351"/>
      <c r="N256" s="352"/>
      <c r="O256" s="443"/>
      <c r="P256" s="351"/>
      <c r="Q256" s="351"/>
      <c r="R256" s="352"/>
      <c r="S256" s="443"/>
      <c r="T256" s="351"/>
      <c r="U256" s="351"/>
      <c r="V256" s="352"/>
      <c r="W256" s="443"/>
      <c r="X256" s="351"/>
      <c r="Y256" s="351"/>
      <c r="Z256" s="352"/>
      <c r="AA256" s="443"/>
      <c r="AB256" s="351"/>
      <c r="AC256" s="351"/>
      <c r="AD256" s="352"/>
      <c r="AG256">
        <f t="shared" si="15"/>
        <v>0</v>
      </c>
      <c r="AH256" s="2">
        <f t="shared" si="16"/>
        <v>0</v>
      </c>
      <c r="AI256" s="3" t="str">
        <f>IF(AH256=0,"",
IF(SUM($AH$173:AH256)=1,AJ256,
IF($AH$293&gt;SUM($AH$173:AH256),_xlfn.CONCAT(", ",AJ256),
IF($AH$293=SUM($AH$173:AH256),_xlfn.CONCAT(" y ",AJ256)))))</f>
        <v/>
      </c>
      <c r="AJ256" s="214">
        <v>84</v>
      </c>
      <c r="AK256">
        <f t="shared" si="17"/>
        <v>0</v>
      </c>
      <c r="AL256">
        <f t="shared" si="18"/>
        <v>0</v>
      </c>
      <c r="AM256">
        <f t="shared" si="19"/>
        <v>0</v>
      </c>
    </row>
    <row r="257" spans="1:39" ht="15" customHeight="1">
      <c r="A257" s="238"/>
      <c r="C257" s="229" t="s">
        <v>5131</v>
      </c>
      <c r="D257" s="469" t="str">
        <f>IF(CNGE_2025_M1_Secc12_Sub1!D114="","",CNGE_2025_M1_Secc12_Sub1!D114)</f>
        <v/>
      </c>
      <c r="E257" s="326"/>
      <c r="F257" s="327"/>
      <c r="G257" s="443"/>
      <c r="H257" s="351"/>
      <c r="I257" s="351"/>
      <c r="J257" s="352"/>
      <c r="K257" s="443"/>
      <c r="L257" s="351"/>
      <c r="M257" s="351"/>
      <c r="N257" s="352"/>
      <c r="O257" s="443"/>
      <c r="P257" s="351"/>
      <c r="Q257" s="351"/>
      <c r="R257" s="352"/>
      <c r="S257" s="443"/>
      <c r="T257" s="351"/>
      <c r="U257" s="351"/>
      <c r="V257" s="352"/>
      <c r="W257" s="443"/>
      <c r="X257" s="351"/>
      <c r="Y257" s="351"/>
      <c r="Z257" s="352"/>
      <c r="AA257" s="443"/>
      <c r="AB257" s="351"/>
      <c r="AC257" s="351"/>
      <c r="AD257" s="352"/>
      <c r="AG257">
        <f t="shared" si="15"/>
        <v>0</v>
      </c>
      <c r="AH257" s="2">
        <f t="shared" si="16"/>
        <v>0</v>
      </c>
      <c r="AI257" s="3" t="str">
        <f>IF(AH257=0,"",
IF(SUM($AH$173:AH257)=1,AJ257,
IF($AH$293&gt;SUM($AH$173:AH257),_xlfn.CONCAT(", ",AJ257),
IF($AH$293=SUM($AH$173:AH257),_xlfn.CONCAT(" y ",AJ257)))))</f>
        <v/>
      </c>
      <c r="AJ257" s="214">
        <v>85</v>
      </c>
      <c r="AK257">
        <f t="shared" si="17"/>
        <v>0</v>
      </c>
      <c r="AL257">
        <f t="shared" si="18"/>
        <v>0</v>
      </c>
      <c r="AM257">
        <f t="shared" si="19"/>
        <v>0</v>
      </c>
    </row>
    <row r="258" spans="1:39" ht="15" customHeight="1">
      <c r="A258" s="238"/>
      <c r="C258" s="229" t="s">
        <v>5132</v>
      </c>
      <c r="D258" s="469" t="str">
        <f>IF(CNGE_2025_M1_Secc12_Sub1!D115="","",CNGE_2025_M1_Secc12_Sub1!D115)</f>
        <v/>
      </c>
      <c r="E258" s="326"/>
      <c r="F258" s="327"/>
      <c r="G258" s="443"/>
      <c r="H258" s="351"/>
      <c r="I258" s="351"/>
      <c r="J258" s="352"/>
      <c r="K258" s="443"/>
      <c r="L258" s="351"/>
      <c r="M258" s="351"/>
      <c r="N258" s="352"/>
      <c r="O258" s="443"/>
      <c r="P258" s="351"/>
      <c r="Q258" s="351"/>
      <c r="R258" s="352"/>
      <c r="S258" s="443"/>
      <c r="T258" s="351"/>
      <c r="U258" s="351"/>
      <c r="V258" s="352"/>
      <c r="W258" s="443"/>
      <c r="X258" s="351"/>
      <c r="Y258" s="351"/>
      <c r="Z258" s="352"/>
      <c r="AA258" s="443"/>
      <c r="AB258" s="351"/>
      <c r="AC258" s="351"/>
      <c r="AD258" s="352"/>
      <c r="AG258">
        <f t="shared" si="15"/>
        <v>0</v>
      </c>
      <c r="AH258" s="2">
        <f t="shared" si="16"/>
        <v>0</v>
      </c>
      <c r="AI258" s="3" t="str">
        <f>IF(AH258=0,"",
IF(SUM($AH$173:AH258)=1,AJ258,
IF($AH$293&gt;SUM($AH$173:AH258),_xlfn.CONCAT(", ",AJ258),
IF($AH$293=SUM($AH$173:AH258),_xlfn.CONCAT(" y ",AJ258)))))</f>
        <v/>
      </c>
      <c r="AJ258" s="214">
        <v>86</v>
      </c>
      <c r="AK258">
        <f t="shared" si="17"/>
        <v>0</v>
      </c>
      <c r="AL258">
        <f t="shared" si="18"/>
        <v>0</v>
      </c>
      <c r="AM258">
        <f t="shared" si="19"/>
        <v>0</v>
      </c>
    </row>
    <row r="259" spans="1:39" ht="15" customHeight="1">
      <c r="A259" s="238"/>
      <c r="C259" s="229" t="s">
        <v>5133</v>
      </c>
      <c r="D259" s="469" t="str">
        <f>IF(CNGE_2025_M1_Secc12_Sub1!D116="","",CNGE_2025_M1_Secc12_Sub1!D116)</f>
        <v/>
      </c>
      <c r="E259" s="326"/>
      <c r="F259" s="327"/>
      <c r="G259" s="443"/>
      <c r="H259" s="351"/>
      <c r="I259" s="351"/>
      <c r="J259" s="352"/>
      <c r="K259" s="443"/>
      <c r="L259" s="351"/>
      <c r="M259" s="351"/>
      <c r="N259" s="352"/>
      <c r="O259" s="443"/>
      <c r="P259" s="351"/>
      <c r="Q259" s="351"/>
      <c r="R259" s="352"/>
      <c r="S259" s="443"/>
      <c r="T259" s="351"/>
      <c r="U259" s="351"/>
      <c r="V259" s="352"/>
      <c r="W259" s="443"/>
      <c r="X259" s="351"/>
      <c r="Y259" s="351"/>
      <c r="Z259" s="352"/>
      <c r="AA259" s="443"/>
      <c r="AB259" s="351"/>
      <c r="AC259" s="351"/>
      <c r="AD259" s="352"/>
      <c r="AG259">
        <f t="shared" si="15"/>
        <v>0</v>
      </c>
      <c r="AH259" s="2">
        <f t="shared" si="16"/>
        <v>0</v>
      </c>
      <c r="AI259" s="3" t="str">
        <f>IF(AH259=0,"",
IF(SUM($AH$173:AH259)=1,AJ259,
IF($AH$293&gt;SUM($AH$173:AH259),_xlfn.CONCAT(", ",AJ259),
IF($AH$293=SUM($AH$173:AH259),_xlfn.CONCAT(" y ",AJ259)))))</f>
        <v/>
      </c>
      <c r="AJ259" s="214">
        <v>87</v>
      </c>
      <c r="AK259">
        <f t="shared" si="17"/>
        <v>0</v>
      </c>
      <c r="AL259">
        <f t="shared" si="18"/>
        <v>0</v>
      </c>
      <c r="AM259">
        <f t="shared" si="19"/>
        <v>0</v>
      </c>
    </row>
    <row r="260" spans="1:39" ht="15" customHeight="1">
      <c r="A260" s="238"/>
      <c r="C260" s="229" t="s">
        <v>5134</v>
      </c>
      <c r="D260" s="469" t="str">
        <f>IF(CNGE_2025_M1_Secc12_Sub1!D117="","",CNGE_2025_M1_Secc12_Sub1!D117)</f>
        <v/>
      </c>
      <c r="E260" s="326"/>
      <c r="F260" s="327"/>
      <c r="G260" s="443"/>
      <c r="H260" s="351"/>
      <c r="I260" s="351"/>
      <c r="J260" s="352"/>
      <c r="K260" s="443"/>
      <c r="L260" s="351"/>
      <c r="M260" s="351"/>
      <c r="N260" s="352"/>
      <c r="O260" s="443"/>
      <c r="P260" s="351"/>
      <c r="Q260" s="351"/>
      <c r="R260" s="352"/>
      <c r="S260" s="443"/>
      <c r="T260" s="351"/>
      <c r="U260" s="351"/>
      <c r="V260" s="352"/>
      <c r="W260" s="443"/>
      <c r="X260" s="351"/>
      <c r="Y260" s="351"/>
      <c r="Z260" s="352"/>
      <c r="AA260" s="443"/>
      <c r="AB260" s="351"/>
      <c r="AC260" s="351"/>
      <c r="AD260" s="352"/>
      <c r="AG260">
        <f t="shared" si="15"/>
        <v>0</v>
      </c>
      <c r="AH260" s="2">
        <f t="shared" si="16"/>
        <v>0</v>
      </c>
      <c r="AI260" s="3" t="str">
        <f>IF(AH260=0,"",
IF(SUM($AH$173:AH260)=1,AJ260,
IF($AH$293&gt;SUM($AH$173:AH260),_xlfn.CONCAT(", ",AJ260),
IF($AH$293=SUM($AH$173:AH260),_xlfn.CONCAT(" y ",AJ260)))))</f>
        <v/>
      </c>
      <c r="AJ260" s="214">
        <v>88</v>
      </c>
      <c r="AK260">
        <f t="shared" si="17"/>
        <v>0</v>
      </c>
      <c r="AL260">
        <f t="shared" si="18"/>
        <v>0</v>
      </c>
      <c r="AM260">
        <f t="shared" si="19"/>
        <v>0</v>
      </c>
    </row>
    <row r="261" spans="1:39" ht="15" customHeight="1">
      <c r="A261" s="238"/>
      <c r="C261" s="229" t="s">
        <v>5135</v>
      </c>
      <c r="D261" s="469" t="str">
        <f>IF(CNGE_2025_M1_Secc12_Sub1!D118="","",CNGE_2025_M1_Secc12_Sub1!D118)</f>
        <v/>
      </c>
      <c r="E261" s="326"/>
      <c r="F261" s="327"/>
      <c r="G261" s="443"/>
      <c r="H261" s="351"/>
      <c r="I261" s="351"/>
      <c r="J261" s="352"/>
      <c r="K261" s="443"/>
      <c r="L261" s="351"/>
      <c r="M261" s="351"/>
      <c r="N261" s="352"/>
      <c r="O261" s="443"/>
      <c r="P261" s="351"/>
      <c r="Q261" s="351"/>
      <c r="R261" s="352"/>
      <c r="S261" s="443"/>
      <c r="T261" s="351"/>
      <c r="U261" s="351"/>
      <c r="V261" s="352"/>
      <c r="W261" s="443"/>
      <c r="X261" s="351"/>
      <c r="Y261" s="351"/>
      <c r="Z261" s="352"/>
      <c r="AA261" s="443"/>
      <c r="AB261" s="351"/>
      <c r="AC261" s="351"/>
      <c r="AD261" s="352"/>
      <c r="AG261">
        <f t="shared" si="15"/>
        <v>0</v>
      </c>
      <c r="AH261" s="2">
        <f t="shared" si="16"/>
        <v>0</v>
      </c>
      <c r="AI261" s="3" t="str">
        <f>IF(AH261=0,"",
IF(SUM($AH$173:AH261)=1,AJ261,
IF($AH$293&gt;SUM($AH$173:AH261),_xlfn.CONCAT(", ",AJ261),
IF($AH$293=SUM($AH$173:AH261),_xlfn.CONCAT(" y ",AJ261)))))</f>
        <v/>
      </c>
      <c r="AJ261" s="214">
        <v>89</v>
      </c>
      <c r="AK261">
        <f t="shared" si="17"/>
        <v>0</v>
      </c>
      <c r="AL261">
        <f t="shared" si="18"/>
        <v>0</v>
      </c>
      <c r="AM261">
        <f t="shared" si="19"/>
        <v>0</v>
      </c>
    </row>
    <row r="262" spans="1:39" ht="15" customHeight="1">
      <c r="A262" s="238"/>
      <c r="C262" s="229" t="s">
        <v>5136</v>
      </c>
      <c r="D262" s="469" t="str">
        <f>IF(CNGE_2025_M1_Secc12_Sub1!D119="","",CNGE_2025_M1_Secc12_Sub1!D119)</f>
        <v/>
      </c>
      <c r="E262" s="326"/>
      <c r="F262" s="327"/>
      <c r="G262" s="443"/>
      <c r="H262" s="351"/>
      <c r="I262" s="351"/>
      <c r="J262" s="352"/>
      <c r="K262" s="443"/>
      <c r="L262" s="351"/>
      <c r="M262" s="351"/>
      <c r="N262" s="352"/>
      <c r="O262" s="443"/>
      <c r="P262" s="351"/>
      <c r="Q262" s="351"/>
      <c r="R262" s="352"/>
      <c r="S262" s="443"/>
      <c r="T262" s="351"/>
      <c r="U262" s="351"/>
      <c r="V262" s="352"/>
      <c r="W262" s="443"/>
      <c r="X262" s="351"/>
      <c r="Y262" s="351"/>
      <c r="Z262" s="352"/>
      <c r="AA262" s="443"/>
      <c r="AB262" s="351"/>
      <c r="AC262" s="351"/>
      <c r="AD262" s="352"/>
      <c r="AG262">
        <f t="shared" si="15"/>
        <v>0</v>
      </c>
      <c r="AH262" s="2">
        <f t="shared" si="16"/>
        <v>0</v>
      </c>
      <c r="AI262" s="3" t="str">
        <f>IF(AH262=0,"",
IF(SUM($AH$173:AH262)=1,AJ262,
IF($AH$293&gt;SUM($AH$173:AH262),_xlfn.CONCAT(", ",AJ262),
IF($AH$293=SUM($AH$173:AH262),_xlfn.CONCAT(" y ",AJ262)))))</f>
        <v/>
      </c>
      <c r="AJ262" s="214">
        <v>90</v>
      </c>
      <c r="AK262">
        <f t="shared" si="17"/>
        <v>0</v>
      </c>
      <c r="AL262">
        <f t="shared" si="18"/>
        <v>0</v>
      </c>
      <c r="AM262">
        <f t="shared" si="19"/>
        <v>0</v>
      </c>
    </row>
    <row r="263" spans="1:39" ht="15" customHeight="1">
      <c r="A263" s="238"/>
      <c r="C263" s="229" t="s">
        <v>5137</v>
      </c>
      <c r="D263" s="469" t="str">
        <f>IF(CNGE_2025_M1_Secc12_Sub1!D120="","",CNGE_2025_M1_Secc12_Sub1!D120)</f>
        <v/>
      </c>
      <c r="E263" s="326"/>
      <c r="F263" s="327"/>
      <c r="G263" s="443"/>
      <c r="H263" s="351"/>
      <c r="I263" s="351"/>
      <c r="J263" s="352"/>
      <c r="K263" s="443"/>
      <c r="L263" s="351"/>
      <c r="M263" s="351"/>
      <c r="N263" s="352"/>
      <c r="O263" s="443"/>
      <c r="P263" s="351"/>
      <c r="Q263" s="351"/>
      <c r="R263" s="352"/>
      <c r="S263" s="443"/>
      <c r="T263" s="351"/>
      <c r="U263" s="351"/>
      <c r="V263" s="352"/>
      <c r="W263" s="443"/>
      <c r="X263" s="351"/>
      <c r="Y263" s="351"/>
      <c r="Z263" s="352"/>
      <c r="AA263" s="443"/>
      <c r="AB263" s="351"/>
      <c r="AC263" s="351"/>
      <c r="AD263" s="352"/>
      <c r="AG263">
        <f t="shared" si="15"/>
        <v>0</v>
      </c>
      <c r="AH263" s="2">
        <f t="shared" si="16"/>
        <v>0</v>
      </c>
      <c r="AI263" s="3" t="str">
        <f>IF(AH263=0,"",
IF(SUM($AH$173:AH263)=1,AJ263,
IF($AH$293&gt;SUM($AH$173:AH263),_xlfn.CONCAT(", ",AJ263),
IF($AH$293=SUM($AH$173:AH263),_xlfn.CONCAT(" y ",AJ263)))))</f>
        <v/>
      </c>
      <c r="AJ263" s="214">
        <v>91</v>
      </c>
      <c r="AK263">
        <f t="shared" si="17"/>
        <v>0</v>
      </c>
      <c r="AL263">
        <f t="shared" si="18"/>
        <v>0</v>
      </c>
      <c r="AM263">
        <f t="shared" si="19"/>
        <v>0</v>
      </c>
    </row>
    <row r="264" spans="1:39" ht="15" customHeight="1">
      <c r="A264" s="238"/>
      <c r="C264" s="229" t="s">
        <v>5138</v>
      </c>
      <c r="D264" s="469" t="str">
        <f>IF(CNGE_2025_M1_Secc12_Sub1!D121="","",CNGE_2025_M1_Secc12_Sub1!D121)</f>
        <v/>
      </c>
      <c r="E264" s="326"/>
      <c r="F264" s="327"/>
      <c r="G264" s="443"/>
      <c r="H264" s="351"/>
      <c r="I264" s="351"/>
      <c r="J264" s="352"/>
      <c r="K264" s="443"/>
      <c r="L264" s="351"/>
      <c r="M264" s="351"/>
      <c r="N264" s="352"/>
      <c r="O264" s="443"/>
      <c r="P264" s="351"/>
      <c r="Q264" s="351"/>
      <c r="R264" s="352"/>
      <c r="S264" s="443"/>
      <c r="T264" s="351"/>
      <c r="U264" s="351"/>
      <c r="V264" s="352"/>
      <c r="W264" s="443"/>
      <c r="X264" s="351"/>
      <c r="Y264" s="351"/>
      <c r="Z264" s="352"/>
      <c r="AA264" s="443"/>
      <c r="AB264" s="351"/>
      <c r="AC264" s="351"/>
      <c r="AD264" s="352"/>
      <c r="AG264">
        <f t="shared" si="15"/>
        <v>0</v>
      </c>
      <c r="AH264" s="2">
        <f t="shared" si="16"/>
        <v>0</v>
      </c>
      <c r="AI264" s="3" t="str">
        <f>IF(AH264=0,"",
IF(SUM($AH$173:AH264)=1,AJ264,
IF($AH$293&gt;SUM($AH$173:AH264),_xlfn.CONCAT(", ",AJ264),
IF($AH$293=SUM($AH$173:AH264),_xlfn.CONCAT(" y ",AJ264)))))</f>
        <v/>
      </c>
      <c r="AJ264" s="214">
        <v>92</v>
      </c>
      <c r="AK264">
        <f t="shared" si="17"/>
        <v>0</v>
      </c>
      <c r="AL264">
        <f t="shared" si="18"/>
        <v>0</v>
      </c>
      <c r="AM264">
        <f t="shared" si="19"/>
        <v>0</v>
      </c>
    </row>
    <row r="265" spans="1:39" ht="15" customHeight="1">
      <c r="A265" s="238"/>
      <c r="C265" s="229" t="s">
        <v>5139</v>
      </c>
      <c r="D265" s="469" t="str">
        <f>IF(CNGE_2025_M1_Secc12_Sub1!D122="","",CNGE_2025_M1_Secc12_Sub1!D122)</f>
        <v/>
      </c>
      <c r="E265" s="326"/>
      <c r="F265" s="327"/>
      <c r="G265" s="443"/>
      <c r="H265" s="351"/>
      <c r="I265" s="351"/>
      <c r="J265" s="352"/>
      <c r="K265" s="443"/>
      <c r="L265" s="351"/>
      <c r="M265" s="351"/>
      <c r="N265" s="352"/>
      <c r="O265" s="443"/>
      <c r="P265" s="351"/>
      <c r="Q265" s="351"/>
      <c r="R265" s="352"/>
      <c r="S265" s="443"/>
      <c r="T265" s="351"/>
      <c r="U265" s="351"/>
      <c r="V265" s="352"/>
      <c r="W265" s="443"/>
      <c r="X265" s="351"/>
      <c r="Y265" s="351"/>
      <c r="Z265" s="352"/>
      <c r="AA265" s="443"/>
      <c r="AB265" s="351"/>
      <c r="AC265" s="351"/>
      <c r="AD265" s="352"/>
      <c r="AG265">
        <f t="shared" si="15"/>
        <v>0</v>
      </c>
      <c r="AH265" s="2">
        <f t="shared" si="16"/>
        <v>0</v>
      </c>
      <c r="AI265" s="3" t="str">
        <f>IF(AH265=0,"",
IF(SUM($AH$173:AH265)=1,AJ265,
IF($AH$293&gt;SUM($AH$173:AH265),_xlfn.CONCAT(", ",AJ265),
IF($AH$293=SUM($AH$173:AH265),_xlfn.CONCAT(" y ",AJ265)))))</f>
        <v/>
      </c>
      <c r="AJ265" s="214">
        <v>93</v>
      </c>
      <c r="AK265">
        <f t="shared" si="17"/>
        <v>0</v>
      </c>
      <c r="AL265">
        <f t="shared" si="18"/>
        <v>0</v>
      </c>
      <c r="AM265">
        <f t="shared" si="19"/>
        <v>0</v>
      </c>
    </row>
    <row r="266" spans="1:39" ht="15" customHeight="1">
      <c r="A266" s="238"/>
      <c r="C266" s="229" t="s">
        <v>5140</v>
      </c>
      <c r="D266" s="469" t="str">
        <f>IF(CNGE_2025_M1_Secc12_Sub1!D123="","",CNGE_2025_M1_Secc12_Sub1!D123)</f>
        <v/>
      </c>
      <c r="E266" s="326"/>
      <c r="F266" s="327"/>
      <c r="G266" s="443"/>
      <c r="H266" s="351"/>
      <c r="I266" s="351"/>
      <c r="J266" s="352"/>
      <c r="K266" s="443"/>
      <c r="L266" s="351"/>
      <c r="M266" s="351"/>
      <c r="N266" s="352"/>
      <c r="O266" s="443"/>
      <c r="P266" s="351"/>
      <c r="Q266" s="351"/>
      <c r="R266" s="352"/>
      <c r="S266" s="443"/>
      <c r="T266" s="351"/>
      <c r="U266" s="351"/>
      <c r="V266" s="352"/>
      <c r="W266" s="443"/>
      <c r="X266" s="351"/>
      <c r="Y266" s="351"/>
      <c r="Z266" s="352"/>
      <c r="AA266" s="443"/>
      <c r="AB266" s="351"/>
      <c r="AC266" s="351"/>
      <c r="AD266" s="352"/>
      <c r="AG266">
        <f t="shared" si="15"/>
        <v>0</v>
      </c>
      <c r="AH266" s="2">
        <f t="shared" si="16"/>
        <v>0</v>
      </c>
      <c r="AI266" s="3" t="str">
        <f>IF(AH266=0,"",
IF(SUM($AH$173:AH266)=1,AJ266,
IF($AH$293&gt;SUM($AH$173:AH266),_xlfn.CONCAT(", ",AJ266),
IF($AH$293=SUM($AH$173:AH266),_xlfn.CONCAT(" y ",AJ266)))))</f>
        <v/>
      </c>
      <c r="AJ266" s="214">
        <v>94</v>
      </c>
      <c r="AK266">
        <f t="shared" si="17"/>
        <v>0</v>
      </c>
      <c r="AL266">
        <f t="shared" si="18"/>
        <v>0</v>
      </c>
      <c r="AM266">
        <f t="shared" si="19"/>
        <v>0</v>
      </c>
    </row>
    <row r="267" spans="1:39" ht="15" customHeight="1">
      <c r="A267" s="238"/>
      <c r="C267" s="229" t="s">
        <v>5141</v>
      </c>
      <c r="D267" s="469" t="str">
        <f>IF(CNGE_2025_M1_Secc12_Sub1!D124="","",CNGE_2025_M1_Secc12_Sub1!D124)</f>
        <v/>
      </c>
      <c r="E267" s="326"/>
      <c r="F267" s="327"/>
      <c r="G267" s="443"/>
      <c r="H267" s="351"/>
      <c r="I267" s="351"/>
      <c r="J267" s="352"/>
      <c r="K267" s="443"/>
      <c r="L267" s="351"/>
      <c r="M267" s="351"/>
      <c r="N267" s="352"/>
      <c r="O267" s="443"/>
      <c r="P267" s="351"/>
      <c r="Q267" s="351"/>
      <c r="R267" s="352"/>
      <c r="S267" s="443"/>
      <c r="T267" s="351"/>
      <c r="U267" s="351"/>
      <c r="V267" s="352"/>
      <c r="W267" s="443"/>
      <c r="X267" s="351"/>
      <c r="Y267" s="351"/>
      <c r="Z267" s="352"/>
      <c r="AA267" s="443"/>
      <c r="AB267" s="351"/>
      <c r="AC267" s="351"/>
      <c r="AD267" s="352"/>
      <c r="AG267">
        <f t="shared" si="15"/>
        <v>0</v>
      </c>
      <c r="AH267" s="2">
        <f t="shared" si="16"/>
        <v>0</v>
      </c>
      <c r="AI267" s="3" t="str">
        <f>IF(AH267=0,"",
IF(SUM($AH$173:AH267)=1,AJ267,
IF($AH$293&gt;SUM($AH$173:AH267),_xlfn.CONCAT(", ",AJ267),
IF($AH$293=SUM($AH$173:AH267),_xlfn.CONCAT(" y ",AJ267)))))</f>
        <v/>
      </c>
      <c r="AJ267" s="214">
        <v>95</v>
      </c>
      <c r="AK267">
        <f t="shared" si="17"/>
        <v>0</v>
      </c>
      <c r="AL267">
        <f t="shared" si="18"/>
        <v>0</v>
      </c>
      <c r="AM267">
        <f t="shared" si="19"/>
        <v>0</v>
      </c>
    </row>
    <row r="268" spans="1:39" ht="15" customHeight="1">
      <c r="A268" s="238"/>
      <c r="C268" s="229" t="s">
        <v>5142</v>
      </c>
      <c r="D268" s="469" t="str">
        <f>IF(CNGE_2025_M1_Secc12_Sub1!D125="","",CNGE_2025_M1_Secc12_Sub1!D125)</f>
        <v/>
      </c>
      <c r="E268" s="326"/>
      <c r="F268" s="327"/>
      <c r="G268" s="443"/>
      <c r="H268" s="351"/>
      <c r="I268" s="351"/>
      <c r="J268" s="352"/>
      <c r="K268" s="443"/>
      <c r="L268" s="351"/>
      <c r="M268" s="351"/>
      <c r="N268" s="352"/>
      <c r="O268" s="443"/>
      <c r="P268" s="351"/>
      <c r="Q268" s="351"/>
      <c r="R268" s="352"/>
      <c r="S268" s="443"/>
      <c r="T268" s="351"/>
      <c r="U268" s="351"/>
      <c r="V268" s="352"/>
      <c r="W268" s="443"/>
      <c r="X268" s="351"/>
      <c r="Y268" s="351"/>
      <c r="Z268" s="352"/>
      <c r="AA268" s="443"/>
      <c r="AB268" s="351"/>
      <c r="AC268" s="351"/>
      <c r="AD268" s="352"/>
      <c r="AG268">
        <f t="shared" si="15"/>
        <v>0</v>
      </c>
      <c r="AH268" s="2">
        <f t="shared" si="16"/>
        <v>0</v>
      </c>
      <c r="AI268" s="3" t="str">
        <f>IF(AH268=0,"",
IF(SUM($AH$173:AH268)=1,AJ268,
IF($AH$293&gt;SUM($AH$173:AH268),_xlfn.CONCAT(", ",AJ268),
IF($AH$293=SUM($AH$173:AH268),_xlfn.CONCAT(" y ",AJ268)))))</f>
        <v/>
      </c>
      <c r="AJ268" s="214">
        <v>96</v>
      </c>
      <c r="AK268">
        <f t="shared" si="17"/>
        <v>0</v>
      </c>
      <c r="AL268">
        <f t="shared" si="18"/>
        <v>0</v>
      </c>
      <c r="AM268">
        <f t="shared" si="19"/>
        <v>0</v>
      </c>
    </row>
    <row r="269" spans="1:39" ht="15" customHeight="1">
      <c r="A269" s="238"/>
      <c r="C269" s="229" t="s">
        <v>5143</v>
      </c>
      <c r="D269" s="469" t="str">
        <f>IF(CNGE_2025_M1_Secc12_Sub1!D126="","",CNGE_2025_M1_Secc12_Sub1!D126)</f>
        <v/>
      </c>
      <c r="E269" s="326"/>
      <c r="F269" s="327"/>
      <c r="G269" s="443"/>
      <c r="H269" s="351"/>
      <c r="I269" s="351"/>
      <c r="J269" s="352"/>
      <c r="K269" s="443"/>
      <c r="L269" s="351"/>
      <c r="M269" s="351"/>
      <c r="N269" s="352"/>
      <c r="O269" s="443"/>
      <c r="P269" s="351"/>
      <c r="Q269" s="351"/>
      <c r="R269" s="352"/>
      <c r="S269" s="443"/>
      <c r="T269" s="351"/>
      <c r="U269" s="351"/>
      <c r="V269" s="352"/>
      <c r="W269" s="443"/>
      <c r="X269" s="351"/>
      <c r="Y269" s="351"/>
      <c r="Z269" s="352"/>
      <c r="AA269" s="443"/>
      <c r="AB269" s="351"/>
      <c r="AC269" s="351"/>
      <c r="AD269" s="352"/>
      <c r="AG269">
        <f t="shared" si="15"/>
        <v>0</v>
      </c>
      <c r="AH269" s="2">
        <f t="shared" si="16"/>
        <v>0</v>
      </c>
      <c r="AI269" s="3" t="str">
        <f>IF(AH269=0,"",
IF(SUM($AH$173:AH269)=1,AJ269,
IF($AH$293&gt;SUM($AH$173:AH269),_xlfn.CONCAT(", ",AJ269),
IF($AH$293=SUM($AH$173:AH269),_xlfn.CONCAT(" y ",AJ269)))))</f>
        <v/>
      </c>
      <c r="AJ269" s="214">
        <v>97</v>
      </c>
      <c r="AK269">
        <f t="shared" si="17"/>
        <v>0</v>
      </c>
      <c r="AL269">
        <f t="shared" si="18"/>
        <v>0</v>
      </c>
      <c r="AM269">
        <f t="shared" si="19"/>
        <v>0</v>
      </c>
    </row>
    <row r="270" spans="1:39" ht="15" customHeight="1">
      <c r="A270" s="238"/>
      <c r="C270" s="229" t="s">
        <v>5144</v>
      </c>
      <c r="D270" s="469" t="str">
        <f>IF(CNGE_2025_M1_Secc12_Sub1!D127="","",CNGE_2025_M1_Secc12_Sub1!D127)</f>
        <v/>
      </c>
      <c r="E270" s="326"/>
      <c r="F270" s="327"/>
      <c r="G270" s="443"/>
      <c r="H270" s="351"/>
      <c r="I270" s="351"/>
      <c r="J270" s="352"/>
      <c r="K270" s="443"/>
      <c r="L270" s="351"/>
      <c r="M270" s="351"/>
      <c r="N270" s="352"/>
      <c r="O270" s="443"/>
      <c r="P270" s="351"/>
      <c r="Q270" s="351"/>
      <c r="R270" s="352"/>
      <c r="S270" s="443"/>
      <c r="T270" s="351"/>
      <c r="U270" s="351"/>
      <c r="V270" s="352"/>
      <c r="W270" s="443"/>
      <c r="X270" s="351"/>
      <c r="Y270" s="351"/>
      <c r="Z270" s="352"/>
      <c r="AA270" s="443"/>
      <c r="AB270" s="351"/>
      <c r="AC270" s="351"/>
      <c r="AD270" s="352"/>
      <c r="AG270">
        <f t="shared" si="15"/>
        <v>0</v>
      </c>
      <c r="AH270" s="2">
        <f t="shared" si="16"/>
        <v>0</v>
      </c>
      <c r="AI270" s="3" t="str">
        <f>IF(AH270=0,"",
IF(SUM($AH$173:AH270)=1,AJ270,
IF($AH$293&gt;SUM($AH$173:AH270),_xlfn.CONCAT(", ",AJ270),
IF($AH$293=SUM($AH$173:AH270),_xlfn.CONCAT(" y ",AJ270)))))</f>
        <v/>
      </c>
      <c r="AJ270" s="214">
        <v>98</v>
      </c>
      <c r="AK270">
        <f t="shared" si="17"/>
        <v>0</v>
      </c>
      <c r="AL270">
        <f t="shared" si="18"/>
        <v>0</v>
      </c>
      <c r="AM270">
        <f t="shared" si="19"/>
        <v>0</v>
      </c>
    </row>
    <row r="271" spans="1:39" ht="15" customHeight="1">
      <c r="A271" s="238"/>
      <c r="C271" s="229" t="s">
        <v>5145</v>
      </c>
      <c r="D271" s="469" t="str">
        <f>IF(CNGE_2025_M1_Secc12_Sub1!D128="","",CNGE_2025_M1_Secc12_Sub1!D128)</f>
        <v/>
      </c>
      <c r="E271" s="326"/>
      <c r="F271" s="327"/>
      <c r="G271" s="443"/>
      <c r="H271" s="351"/>
      <c r="I271" s="351"/>
      <c r="J271" s="352"/>
      <c r="K271" s="443"/>
      <c r="L271" s="351"/>
      <c r="M271" s="351"/>
      <c r="N271" s="352"/>
      <c r="O271" s="443"/>
      <c r="P271" s="351"/>
      <c r="Q271" s="351"/>
      <c r="R271" s="352"/>
      <c r="S271" s="443"/>
      <c r="T271" s="351"/>
      <c r="U271" s="351"/>
      <c r="V271" s="352"/>
      <c r="W271" s="443"/>
      <c r="X271" s="351"/>
      <c r="Y271" s="351"/>
      <c r="Z271" s="352"/>
      <c r="AA271" s="443"/>
      <c r="AB271" s="351"/>
      <c r="AC271" s="351"/>
      <c r="AD271" s="352"/>
      <c r="AG271">
        <f t="shared" si="15"/>
        <v>0</v>
      </c>
      <c r="AH271" s="2">
        <f t="shared" si="16"/>
        <v>0</v>
      </c>
      <c r="AI271" s="3" t="str">
        <f>IF(AH271=0,"",
IF(SUM($AH$173:AH271)=1,AJ271,
IF($AH$293&gt;SUM($AH$173:AH271),_xlfn.CONCAT(", ",AJ271),
IF($AH$293=SUM($AH$173:AH271),_xlfn.CONCAT(" y ",AJ271)))))</f>
        <v/>
      </c>
      <c r="AJ271" s="214">
        <v>99</v>
      </c>
      <c r="AK271">
        <f t="shared" si="17"/>
        <v>0</v>
      </c>
      <c r="AL271">
        <f t="shared" si="18"/>
        <v>0</v>
      </c>
      <c r="AM271">
        <f t="shared" si="19"/>
        <v>0</v>
      </c>
    </row>
    <row r="272" spans="1:39" ht="15" customHeight="1">
      <c r="A272" s="238"/>
      <c r="C272" s="213" t="s">
        <v>5146</v>
      </c>
      <c r="D272" s="469" t="str">
        <f>IF(CNGE_2025_M1_Secc12_Sub1!D129="","",CNGE_2025_M1_Secc12_Sub1!D129)</f>
        <v/>
      </c>
      <c r="E272" s="326"/>
      <c r="F272" s="327"/>
      <c r="G272" s="443"/>
      <c r="H272" s="351"/>
      <c r="I272" s="351"/>
      <c r="J272" s="352"/>
      <c r="K272" s="443"/>
      <c r="L272" s="351"/>
      <c r="M272" s="351"/>
      <c r="N272" s="352"/>
      <c r="O272" s="443"/>
      <c r="P272" s="351"/>
      <c r="Q272" s="351"/>
      <c r="R272" s="352"/>
      <c r="S272" s="443"/>
      <c r="T272" s="351"/>
      <c r="U272" s="351"/>
      <c r="V272" s="352"/>
      <c r="W272" s="443"/>
      <c r="X272" s="351"/>
      <c r="Y272" s="351"/>
      <c r="Z272" s="352"/>
      <c r="AA272" s="443"/>
      <c r="AB272" s="351"/>
      <c r="AC272" s="351"/>
      <c r="AD272" s="352"/>
      <c r="AG272">
        <f t="shared" si="15"/>
        <v>0</v>
      </c>
      <c r="AH272" s="2">
        <f t="shared" si="16"/>
        <v>0</v>
      </c>
      <c r="AI272" s="3" t="str">
        <f>IF(AH272=0,"",
IF(SUM($AH$173:AH272)=1,AJ272,
IF($AH$293&gt;SUM($AH$173:AH272),_xlfn.CONCAT(", ",AJ272),
IF($AH$293=SUM($AH$173:AH272),_xlfn.CONCAT(" y ",AJ272)))))</f>
        <v/>
      </c>
      <c r="AJ272" s="214">
        <v>100</v>
      </c>
      <c r="AK272">
        <f t="shared" si="17"/>
        <v>0</v>
      </c>
      <c r="AL272">
        <f t="shared" si="18"/>
        <v>0</v>
      </c>
      <c r="AM272">
        <f t="shared" si="19"/>
        <v>0</v>
      </c>
    </row>
    <row r="273" spans="1:39" ht="15" customHeight="1">
      <c r="A273" s="238"/>
      <c r="C273" s="213" t="s">
        <v>5147</v>
      </c>
      <c r="D273" s="469" t="str">
        <f>IF(CNGE_2025_M1_Secc12_Sub1!D130="","",CNGE_2025_M1_Secc12_Sub1!D130)</f>
        <v/>
      </c>
      <c r="E273" s="326"/>
      <c r="F273" s="327"/>
      <c r="G273" s="443"/>
      <c r="H273" s="351"/>
      <c r="I273" s="351"/>
      <c r="J273" s="352"/>
      <c r="K273" s="443"/>
      <c r="L273" s="351"/>
      <c r="M273" s="351"/>
      <c r="N273" s="352"/>
      <c r="O273" s="443"/>
      <c r="P273" s="351"/>
      <c r="Q273" s="351"/>
      <c r="R273" s="352"/>
      <c r="S273" s="443"/>
      <c r="T273" s="351"/>
      <c r="U273" s="351"/>
      <c r="V273" s="352"/>
      <c r="W273" s="443"/>
      <c r="X273" s="351"/>
      <c r="Y273" s="351"/>
      <c r="Z273" s="352"/>
      <c r="AA273" s="443"/>
      <c r="AB273" s="351"/>
      <c r="AC273" s="351"/>
      <c r="AD273" s="352"/>
      <c r="AG273">
        <f t="shared" si="15"/>
        <v>0</v>
      </c>
      <c r="AH273" s="2">
        <f t="shared" si="16"/>
        <v>0</v>
      </c>
      <c r="AI273" s="3" t="str">
        <f>IF(AH273=0,"",
IF(SUM($AH$173:AH273)=1,AJ273,
IF($AH$293&gt;SUM($AH$173:AH273),_xlfn.CONCAT(", ",AJ273),
IF($AH$293=SUM($AH$173:AH273),_xlfn.CONCAT(" y ",AJ273)))))</f>
        <v/>
      </c>
      <c r="AJ273" s="214">
        <v>101</v>
      </c>
      <c r="AK273">
        <f t="shared" si="17"/>
        <v>0</v>
      </c>
      <c r="AL273">
        <f t="shared" si="18"/>
        <v>0</v>
      </c>
      <c r="AM273">
        <f t="shared" si="19"/>
        <v>0</v>
      </c>
    </row>
    <row r="274" spans="1:39" ht="15" customHeight="1">
      <c r="A274" s="238"/>
      <c r="C274" s="213" t="s">
        <v>5148</v>
      </c>
      <c r="D274" s="469" t="str">
        <f>IF(CNGE_2025_M1_Secc12_Sub1!D131="","",CNGE_2025_M1_Secc12_Sub1!D131)</f>
        <v/>
      </c>
      <c r="E274" s="326"/>
      <c r="F274" s="327"/>
      <c r="G274" s="443"/>
      <c r="H274" s="351"/>
      <c r="I274" s="351"/>
      <c r="J274" s="352"/>
      <c r="K274" s="443"/>
      <c r="L274" s="351"/>
      <c r="M274" s="351"/>
      <c r="N274" s="352"/>
      <c r="O274" s="443"/>
      <c r="P274" s="351"/>
      <c r="Q274" s="351"/>
      <c r="R274" s="352"/>
      <c r="S274" s="443"/>
      <c r="T274" s="351"/>
      <c r="U274" s="351"/>
      <c r="V274" s="352"/>
      <c r="W274" s="443"/>
      <c r="X274" s="351"/>
      <c r="Y274" s="351"/>
      <c r="Z274" s="352"/>
      <c r="AA274" s="443"/>
      <c r="AB274" s="351"/>
      <c r="AC274" s="351"/>
      <c r="AD274" s="352"/>
      <c r="AG274">
        <f t="shared" si="15"/>
        <v>0</v>
      </c>
      <c r="AH274" s="2">
        <f t="shared" si="16"/>
        <v>0</v>
      </c>
      <c r="AI274" s="3" t="str">
        <f>IF(AH274=0,"",
IF(SUM($AH$173:AH274)=1,AJ274,
IF($AH$293&gt;SUM($AH$173:AH274),_xlfn.CONCAT(", ",AJ274),
IF($AH$293=SUM($AH$173:AH274),_xlfn.CONCAT(" y ",AJ274)))))</f>
        <v/>
      </c>
      <c r="AJ274" s="214">
        <v>102</v>
      </c>
      <c r="AK274">
        <f t="shared" si="17"/>
        <v>0</v>
      </c>
      <c r="AL274">
        <f t="shared" si="18"/>
        <v>0</v>
      </c>
      <c r="AM274">
        <f t="shared" si="19"/>
        <v>0</v>
      </c>
    </row>
    <row r="275" spans="1:39" ht="15" customHeight="1">
      <c r="A275" s="238"/>
      <c r="C275" s="213" t="s">
        <v>5149</v>
      </c>
      <c r="D275" s="469" t="str">
        <f>IF(CNGE_2025_M1_Secc12_Sub1!D132="","",CNGE_2025_M1_Secc12_Sub1!D132)</f>
        <v/>
      </c>
      <c r="E275" s="326"/>
      <c r="F275" s="327"/>
      <c r="G275" s="443"/>
      <c r="H275" s="351"/>
      <c r="I275" s="351"/>
      <c r="J275" s="352"/>
      <c r="K275" s="443"/>
      <c r="L275" s="351"/>
      <c r="M275" s="351"/>
      <c r="N275" s="352"/>
      <c r="O275" s="443"/>
      <c r="P275" s="351"/>
      <c r="Q275" s="351"/>
      <c r="R275" s="352"/>
      <c r="S275" s="443"/>
      <c r="T275" s="351"/>
      <c r="U275" s="351"/>
      <c r="V275" s="352"/>
      <c r="W275" s="443"/>
      <c r="X275" s="351"/>
      <c r="Y275" s="351"/>
      <c r="Z275" s="352"/>
      <c r="AA275" s="443"/>
      <c r="AB275" s="351"/>
      <c r="AC275" s="351"/>
      <c r="AD275" s="352"/>
      <c r="AG275">
        <f t="shared" si="15"/>
        <v>0</v>
      </c>
      <c r="AH275" s="2">
        <f t="shared" si="16"/>
        <v>0</v>
      </c>
      <c r="AI275" s="3" t="str">
        <f>IF(AH275=0,"",
IF(SUM($AH$173:AH275)=1,AJ275,
IF($AH$293&gt;SUM($AH$173:AH275),_xlfn.CONCAT(", ",AJ275),
IF($AH$293=SUM($AH$173:AH275),_xlfn.CONCAT(" y ",AJ275)))))</f>
        <v/>
      </c>
      <c r="AJ275" s="214">
        <v>103</v>
      </c>
      <c r="AK275">
        <f t="shared" si="17"/>
        <v>0</v>
      </c>
      <c r="AL275">
        <f t="shared" si="18"/>
        <v>0</v>
      </c>
      <c r="AM275">
        <f t="shared" si="19"/>
        <v>0</v>
      </c>
    </row>
    <row r="276" spans="1:39" ht="15" customHeight="1">
      <c r="A276" s="238"/>
      <c r="C276" s="213" t="s">
        <v>5150</v>
      </c>
      <c r="D276" s="469" t="str">
        <f>IF(CNGE_2025_M1_Secc12_Sub1!D133="","",CNGE_2025_M1_Secc12_Sub1!D133)</f>
        <v/>
      </c>
      <c r="E276" s="326"/>
      <c r="F276" s="327"/>
      <c r="G276" s="443"/>
      <c r="H276" s="351"/>
      <c r="I276" s="351"/>
      <c r="J276" s="352"/>
      <c r="K276" s="443"/>
      <c r="L276" s="351"/>
      <c r="M276" s="351"/>
      <c r="N276" s="352"/>
      <c r="O276" s="443"/>
      <c r="P276" s="351"/>
      <c r="Q276" s="351"/>
      <c r="R276" s="352"/>
      <c r="S276" s="443"/>
      <c r="T276" s="351"/>
      <c r="U276" s="351"/>
      <c r="V276" s="352"/>
      <c r="W276" s="443"/>
      <c r="X276" s="351"/>
      <c r="Y276" s="351"/>
      <c r="Z276" s="352"/>
      <c r="AA276" s="443"/>
      <c r="AB276" s="351"/>
      <c r="AC276" s="351"/>
      <c r="AD276" s="352"/>
      <c r="AG276">
        <f t="shared" si="15"/>
        <v>0</v>
      </c>
      <c r="AH276" s="2">
        <f t="shared" si="16"/>
        <v>0</v>
      </c>
      <c r="AI276" s="3" t="str">
        <f>IF(AH276=0,"",
IF(SUM($AH$173:AH276)=1,AJ276,
IF($AH$293&gt;SUM($AH$173:AH276),_xlfn.CONCAT(", ",AJ276),
IF($AH$293=SUM($AH$173:AH276),_xlfn.CONCAT(" y ",AJ276)))))</f>
        <v/>
      </c>
      <c r="AJ276" s="214">
        <v>104</v>
      </c>
      <c r="AK276">
        <f t="shared" si="17"/>
        <v>0</v>
      </c>
      <c r="AL276">
        <f t="shared" si="18"/>
        <v>0</v>
      </c>
      <c r="AM276">
        <f t="shared" si="19"/>
        <v>0</v>
      </c>
    </row>
    <row r="277" spans="1:39" ht="15" customHeight="1">
      <c r="A277" s="238"/>
      <c r="C277" s="213" t="s">
        <v>5151</v>
      </c>
      <c r="D277" s="469" t="str">
        <f>IF(CNGE_2025_M1_Secc12_Sub1!D134="","",CNGE_2025_M1_Secc12_Sub1!D134)</f>
        <v/>
      </c>
      <c r="E277" s="326"/>
      <c r="F277" s="327"/>
      <c r="G277" s="443"/>
      <c r="H277" s="351"/>
      <c r="I277" s="351"/>
      <c r="J277" s="352"/>
      <c r="K277" s="443"/>
      <c r="L277" s="351"/>
      <c r="M277" s="351"/>
      <c r="N277" s="352"/>
      <c r="O277" s="443"/>
      <c r="P277" s="351"/>
      <c r="Q277" s="351"/>
      <c r="R277" s="352"/>
      <c r="S277" s="443"/>
      <c r="T277" s="351"/>
      <c r="U277" s="351"/>
      <c r="V277" s="352"/>
      <c r="W277" s="443"/>
      <c r="X277" s="351"/>
      <c r="Y277" s="351"/>
      <c r="Z277" s="352"/>
      <c r="AA277" s="443"/>
      <c r="AB277" s="351"/>
      <c r="AC277" s="351"/>
      <c r="AD277" s="352"/>
      <c r="AG277">
        <f t="shared" si="15"/>
        <v>0</v>
      </c>
      <c r="AH277" s="2">
        <f t="shared" si="16"/>
        <v>0</v>
      </c>
      <c r="AI277" s="3" t="str">
        <f>IF(AH277=0,"",
IF(SUM($AH$173:AH277)=1,AJ277,
IF($AH$293&gt;SUM($AH$173:AH277),_xlfn.CONCAT(", ",AJ277),
IF($AH$293=SUM($AH$173:AH277),_xlfn.CONCAT(" y ",AJ277)))))</f>
        <v/>
      </c>
      <c r="AJ277" s="214">
        <v>105</v>
      </c>
      <c r="AK277">
        <f t="shared" si="17"/>
        <v>0</v>
      </c>
      <c r="AL277">
        <f t="shared" si="18"/>
        <v>0</v>
      </c>
      <c r="AM277">
        <f t="shared" si="19"/>
        <v>0</v>
      </c>
    </row>
    <row r="278" spans="1:39" ht="15" customHeight="1">
      <c r="A278" s="238"/>
      <c r="C278" s="213" t="s">
        <v>5152</v>
      </c>
      <c r="D278" s="469" t="str">
        <f>IF(CNGE_2025_M1_Secc12_Sub1!D135="","",CNGE_2025_M1_Secc12_Sub1!D135)</f>
        <v/>
      </c>
      <c r="E278" s="326"/>
      <c r="F278" s="327"/>
      <c r="G278" s="443"/>
      <c r="H278" s="351"/>
      <c r="I278" s="351"/>
      <c r="J278" s="352"/>
      <c r="K278" s="443"/>
      <c r="L278" s="351"/>
      <c r="M278" s="351"/>
      <c r="N278" s="352"/>
      <c r="O278" s="443"/>
      <c r="P278" s="351"/>
      <c r="Q278" s="351"/>
      <c r="R278" s="352"/>
      <c r="S278" s="443"/>
      <c r="T278" s="351"/>
      <c r="U278" s="351"/>
      <c r="V278" s="352"/>
      <c r="W278" s="443"/>
      <c r="X278" s="351"/>
      <c r="Y278" s="351"/>
      <c r="Z278" s="352"/>
      <c r="AA278" s="443"/>
      <c r="AB278" s="351"/>
      <c r="AC278" s="351"/>
      <c r="AD278" s="352"/>
      <c r="AG278">
        <f t="shared" si="15"/>
        <v>0</v>
      </c>
      <c r="AH278" s="2">
        <f t="shared" si="16"/>
        <v>0</v>
      </c>
      <c r="AI278" s="3" t="str">
        <f>IF(AH278=0,"",
IF(SUM($AH$173:AH278)=1,AJ278,
IF($AH$293&gt;SUM($AH$173:AH278),_xlfn.CONCAT(", ",AJ278),
IF($AH$293=SUM($AH$173:AH278),_xlfn.CONCAT(" y ",AJ278)))))</f>
        <v/>
      </c>
      <c r="AJ278" s="214">
        <v>106</v>
      </c>
      <c r="AK278">
        <f t="shared" si="17"/>
        <v>0</v>
      </c>
      <c r="AL278">
        <f t="shared" si="18"/>
        <v>0</v>
      </c>
      <c r="AM278">
        <f t="shared" si="19"/>
        <v>0</v>
      </c>
    </row>
    <row r="279" spans="1:39" ht="15" customHeight="1">
      <c r="A279" s="238"/>
      <c r="C279" s="213" t="s">
        <v>5153</v>
      </c>
      <c r="D279" s="469" t="str">
        <f>IF(CNGE_2025_M1_Secc12_Sub1!D136="","",CNGE_2025_M1_Secc12_Sub1!D136)</f>
        <v/>
      </c>
      <c r="E279" s="326"/>
      <c r="F279" s="327"/>
      <c r="G279" s="443"/>
      <c r="H279" s="351"/>
      <c r="I279" s="351"/>
      <c r="J279" s="352"/>
      <c r="K279" s="443"/>
      <c r="L279" s="351"/>
      <c r="M279" s="351"/>
      <c r="N279" s="352"/>
      <c r="O279" s="443"/>
      <c r="P279" s="351"/>
      <c r="Q279" s="351"/>
      <c r="R279" s="352"/>
      <c r="S279" s="443"/>
      <c r="T279" s="351"/>
      <c r="U279" s="351"/>
      <c r="V279" s="352"/>
      <c r="W279" s="443"/>
      <c r="X279" s="351"/>
      <c r="Y279" s="351"/>
      <c r="Z279" s="352"/>
      <c r="AA279" s="443"/>
      <c r="AB279" s="351"/>
      <c r="AC279" s="351"/>
      <c r="AD279" s="352"/>
      <c r="AG279">
        <f t="shared" si="15"/>
        <v>0</v>
      </c>
      <c r="AH279" s="2">
        <f t="shared" si="16"/>
        <v>0</v>
      </c>
      <c r="AI279" s="3" t="str">
        <f>IF(AH279=0,"",
IF(SUM($AH$173:AH279)=1,AJ279,
IF($AH$293&gt;SUM($AH$173:AH279),_xlfn.CONCAT(", ",AJ279),
IF($AH$293=SUM($AH$173:AH279),_xlfn.CONCAT(" y ",AJ279)))))</f>
        <v/>
      </c>
      <c r="AJ279" s="214">
        <v>107</v>
      </c>
      <c r="AK279">
        <f t="shared" si="17"/>
        <v>0</v>
      </c>
      <c r="AL279">
        <f t="shared" si="18"/>
        <v>0</v>
      </c>
      <c r="AM279">
        <f t="shared" si="19"/>
        <v>0</v>
      </c>
    </row>
    <row r="280" spans="1:39" ht="15" customHeight="1">
      <c r="A280" s="238"/>
      <c r="C280" s="213" t="s">
        <v>5154</v>
      </c>
      <c r="D280" s="469" t="str">
        <f>IF(CNGE_2025_M1_Secc12_Sub1!D137="","",CNGE_2025_M1_Secc12_Sub1!D137)</f>
        <v/>
      </c>
      <c r="E280" s="326"/>
      <c r="F280" s="327"/>
      <c r="G280" s="443"/>
      <c r="H280" s="351"/>
      <c r="I280" s="351"/>
      <c r="J280" s="352"/>
      <c r="K280" s="443"/>
      <c r="L280" s="351"/>
      <c r="M280" s="351"/>
      <c r="N280" s="352"/>
      <c r="O280" s="443"/>
      <c r="P280" s="351"/>
      <c r="Q280" s="351"/>
      <c r="R280" s="352"/>
      <c r="S280" s="443"/>
      <c r="T280" s="351"/>
      <c r="U280" s="351"/>
      <c r="V280" s="352"/>
      <c r="W280" s="443"/>
      <c r="X280" s="351"/>
      <c r="Y280" s="351"/>
      <c r="Z280" s="352"/>
      <c r="AA280" s="443"/>
      <c r="AB280" s="351"/>
      <c r="AC280" s="351"/>
      <c r="AD280" s="352"/>
      <c r="AG280">
        <f t="shared" si="15"/>
        <v>0</v>
      </c>
      <c r="AH280" s="2">
        <f t="shared" si="16"/>
        <v>0</v>
      </c>
      <c r="AI280" s="3" t="str">
        <f>IF(AH280=0,"",
IF(SUM($AH$173:AH280)=1,AJ280,
IF($AH$293&gt;SUM($AH$173:AH280),_xlfn.CONCAT(", ",AJ280),
IF($AH$293=SUM($AH$173:AH280),_xlfn.CONCAT(" y ",AJ280)))))</f>
        <v/>
      </c>
      <c r="AJ280" s="214">
        <v>108</v>
      </c>
      <c r="AK280">
        <f t="shared" si="17"/>
        <v>0</v>
      </c>
      <c r="AL280">
        <f t="shared" si="18"/>
        <v>0</v>
      </c>
      <c r="AM280">
        <f t="shared" si="19"/>
        <v>0</v>
      </c>
    </row>
    <row r="281" spans="1:39" ht="15" customHeight="1">
      <c r="A281" s="238"/>
      <c r="C281" s="213" t="s">
        <v>5155</v>
      </c>
      <c r="D281" s="469" t="str">
        <f>IF(CNGE_2025_M1_Secc12_Sub1!D138="","",CNGE_2025_M1_Secc12_Sub1!D138)</f>
        <v/>
      </c>
      <c r="E281" s="326"/>
      <c r="F281" s="327"/>
      <c r="G281" s="443"/>
      <c r="H281" s="351"/>
      <c r="I281" s="351"/>
      <c r="J281" s="352"/>
      <c r="K281" s="443"/>
      <c r="L281" s="351"/>
      <c r="M281" s="351"/>
      <c r="N281" s="352"/>
      <c r="O281" s="443"/>
      <c r="P281" s="351"/>
      <c r="Q281" s="351"/>
      <c r="R281" s="352"/>
      <c r="S281" s="443"/>
      <c r="T281" s="351"/>
      <c r="U281" s="351"/>
      <c r="V281" s="352"/>
      <c r="W281" s="443"/>
      <c r="X281" s="351"/>
      <c r="Y281" s="351"/>
      <c r="Z281" s="352"/>
      <c r="AA281" s="443"/>
      <c r="AB281" s="351"/>
      <c r="AC281" s="351"/>
      <c r="AD281" s="352"/>
      <c r="AG281">
        <f t="shared" si="15"/>
        <v>0</v>
      </c>
      <c r="AH281" s="2">
        <f t="shared" si="16"/>
        <v>0</v>
      </c>
      <c r="AI281" s="3" t="str">
        <f>IF(AH281=0,"",
IF(SUM($AH$173:AH281)=1,AJ281,
IF($AH$293&gt;SUM($AH$173:AH281),_xlfn.CONCAT(", ",AJ281),
IF($AH$293=SUM($AH$173:AH281),_xlfn.CONCAT(" y ",AJ281)))))</f>
        <v/>
      </c>
      <c r="AJ281" s="214">
        <v>109</v>
      </c>
      <c r="AK281">
        <f t="shared" si="17"/>
        <v>0</v>
      </c>
      <c r="AL281">
        <f t="shared" si="18"/>
        <v>0</v>
      </c>
      <c r="AM281">
        <f t="shared" si="19"/>
        <v>0</v>
      </c>
    </row>
    <row r="282" spans="1:39" ht="15" customHeight="1">
      <c r="A282" s="238"/>
      <c r="C282" s="213" t="s">
        <v>5156</v>
      </c>
      <c r="D282" s="469" t="str">
        <f>IF(CNGE_2025_M1_Secc12_Sub1!D139="","",CNGE_2025_M1_Secc12_Sub1!D139)</f>
        <v/>
      </c>
      <c r="E282" s="326"/>
      <c r="F282" s="327"/>
      <c r="G282" s="443"/>
      <c r="H282" s="351"/>
      <c r="I282" s="351"/>
      <c r="J282" s="352"/>
      <c r="K282" s="443"/>
      <c r="L282" s="351"/>
      <c r="M282" s="351"/>
      <c r="N282" s="352"/>
      <c r="O282" s="443"/>
      <c r="P282" s="351"/>
      <c r="Q282" s="351"/>
      <c r="R282" s="352"/>
      <c r="S282" s="443"/>
      <c r="T282" s="351"/>
      <c r="U282" s="351"/>
      <c r="V282" s="352"/>
      <c r="W282" s="443"/>
      <c r="X282" s="351"/>
      <c r="Y282" s="351"/>
      <c r="Z282" s="352"/>
      <c r="AA282" s="443"/>
      <c r="AB282" s="351"/>
      <c r="AC282" s="351"/>
      <c r="AD282" s="352"/>
      <c r="AG282">
        <f t="shared" si="15"/>
        <v>0</v>
      </c>
      <c r="AH282" s="2">
        <f t="shared" si="16"/>
        <v>0</v>
      </c>
      <c r="AI282" s="3" t="str">
        <f>IF(AH282=0,"",
IF(SUM($AH$173:AH282)=1,AJ282,
IF($AH$293&gt;SUM($AH$173:AH282),_xlfn.CONCAT(", ",AJ282),
IF($AH$293=SUM($AH$173:AH282),_xlfn.CONCAT(" y ",AJ282)))))</f>
        <v/>
      </c>
      <c r="AJ282" s="214">
        <v>110</v>
      </c>
      <c r="AK282">
        <f t="shared" si="17"/>
        <v>0</v>
      </c>
      <c r="AL282">
        <f t="shared" si="18"/>
        <v>0</v>
      </c>
      <c r="AM282">
        <f t="shared" si="19"/>
        <v>0</v>
      </c>
    </row>
    <row r="283" spans="1:39" ht="15" customHeight="1">
      <c r="A283" s="238"/>
      <c r="C283" s="213" t="s">
        <v>5157</v>
      </c>
      <c r="D283" s="469" t="str">
        <f>IF(CNGE_2025_M1_Secc12_Sub1!D140="","",CNGE_2025_M1_Secc12_Sub1!D140)</f>
        <v/>
      </c>
      <c r="E283" s="326"/>
      <c r="F283" s="327"/>
      <c r="G283" s="443"/>
      <c r="H283" s="351"/>
      <c r="I283" s="351"/>
      <c r="J283" s="352"/>
      <c r="K283" s="443"/>
      <c r="L283" s="351"/>
      <c r="M283" s="351"/>
      <c r="N283" s="352"/>
      <c r="O283" s="443"/>
      <c r="P283" s="351"/>
      <c r="Q283" s="351"/>
      <c r="R283" s="352"/>
      <c r="S283" s="443"/>
      <c r="T283" s="351"/>
      <c r="U283" s="351"/>
      <c r="V283" s="352"/>
      <c r="W283" s="443"/>
      <c r="X283" s="351"/>
      <c r="Y283" s="351"/>
      <c r="Z283" s="352"/>
      <c r="AA283" s="443"/>
      <c r="AB283" s="351"/>
      <c r="AC283" s="351"/>
      <c r="AD283" s="352"/>
      <c r="AG283">
        <f t="shared" si="15"/>
        <v>0</v>
      </c>
      <c r="AH283" s="2">
        <f t="shared" si="16"/>
        <v>0</v>
      </c>
      <c r="AI283" s="3" t="str">
        <f>IF(AH283=0,"",
IF(SUM($AH$173:AH283)=1,AJ283,
IF($AH$293&gt;SUM($AH$173:AH283),_xlfn.CONCAT(", ",AJ283),
IF($AH$293=SUM($AH$173:AH283),_xlfn.CONCAT(" y ",AJ283)))))</f>
        <v/>
      </c>
      <c r="AJ283" s="214">
        <v>111</v>
      </c>
      <c r="AK283">
        <f t="shared" si="17"/>
        <v>0</v>
      </c>
      <c r="AL283">
        <f t="shared" si="18"/>
        <v>0</v>
      </c>
      <c r="AM283">
        <f t="shared" si="19"/>
        <v>0</v>
      </c>
    </row>
    <row r="284" spans="1:39" ht="15" customHeight="1">
      <c r="A284" s="238"/>
      <c r="C284" s="213" t="s">
        <v>5158</v>
      </c>
      <c r="D284" s="469" t="str">
        <f>IF(CNGE_2025_M1_Secc12_Sub1!D141="","",CNGE_2025_M1_Secc12_Sub1!D141)</f>
        <v/>
      </c>
      <c r="E284" s="326"/>
      <c r="F284" s="327"/>
      <c r="G284" s="443"/>
      <c r="H284" s="351"/>
      <c r="I284" s="351"/>
      <c r="J284" s="352"/>
      <c r="K284" s="443"/>
      <c r="L284" s="351"/>
      <c r="M284" s="351"/>
      <c r="N284" s="352"/>
      <c r="O284" s="443"/>
      <c r="P284" s="351"/>
      <c r="Q284" s="351"/>
      <c r="R284" s="352"/>
      <c r="S284" s="443"/>
      <c r="T284" s="351"/>
      <c r="U284" s="351"/>
      <c r="V284" s="352"/>
      <c r="W284" s="443"/>
      <c r="X284" s="351"/>
      <c r="Y284" s="351"/>
      <c r="Z284" s="352"/>
      <c r="AA284" s="443"/>
      <c r="AB284" s="351"/>
      <c r="AC284" s="351"/>
      <c r="AD284" s="352"/>
      <c r="AG284">
        <f t="shared" si="15"/>
        <v>0</v>
      </c>
      <c r="AH284" s="2">
        <f t="shared" si="16"/>
        <v>0</v>
      </c>
      <c r="AI284" s="3" t="str">
        <f>IF(AH284=0,"",
IF(SUM($AH$173:AH284)=1,AJ284,
IF($AH$293&gt;SUM($AH$173:AH284),_xlfn.CONCAT(", ",AJ284),
IF($AH$293=SUM($AH$173:AH284),_xlfn.CONCAT(" y ",AJ284)))))</f>
        <v/>
      </c>
      <c r="AJ284" s="214">
        <v>112</v>
      </c>
      <c r="AK284">
        <f t="shared" si="17"/>
        <v>0</v>
      </c>
      <c r="AL284">
        <f t="shared" si="18"/>
        <v>0</v>
      </c>
      <c r="AM284">
        <f t="shared" si="19"/>
        <v>0</v>
      </c>
    </row>
    <row r="285" spans="1:39" ht="15" customHeight="1">
      <c r="A285" s="238"/>
      <c r="C285" s="213" t="s">
        <v>5159</v>
      </c>
      <c r="D285" s="469" t="str">
        <f>IF(CNGE_2025_M1_Secc12_Sub1!D142="","",CNGE_2025_M1_Secc12_Sub1!D142)</f>
        <v/>
      </c>
      <c r="E285" s="326"/>
      <c r="F285" s="327"/>
      <c r="G285" s="443"/>
      <c r="H285" s="351"/>
      <c r="I285" s="351"/>
      <c r="J285" s="352"/>
      <c r="K285" s="443"/>
      <c r="L285" s="351"/>
      <c r="M285" s="351"/>
      <c r="N285" s="352"/>
      <c r="O285" s="443"/>
      <c r="P285" s="351"/>
      <c r="Q285" s="351"/>
      <c r="R285" s="352"/>
      <c r="S285" s="443"/>
      <c r="T285" s="351"/>
      <c r="U285" s="351"/>
      <c r="V285" s="352"/>
      <c r="W285" s="443"/>
      <c r="X285" s="351"/>
      <c r="Y285" s="351"/>
      <c r="Z285" s="352"/>
      <c r="AA285" s="443"/>
      <c r="AB285" s="351"/>
      <c r="AC285" s="351"/>
      <c r="AD285" s="352"/>
      <c r="AG285">
        <f t="shared" si="15"/>
        <v>0</v>
      </c>
      <c r="AH285" s="2">
        <f t="shared" si="16"/>
        <v>0</v>
      </c>
      <c r="AI285" s="3" t="str">
        <f>IF(AH285=0,"",
IF(SUM($AH$173:AH285)=1,AJ285,
IF($AH$293&gt;SUM($AH$173:AH285),_xlfn.CONCAT(", ",AJ285),
IF($AH$293=SUM($AH$173:AH285),_xlfn.CONCAT(" y ",AJ285)))))</f>
        <v/>
      </c>
      <c r="AJ285" s="214">
        <v>113</v>
      </c>
      <c r="AK285">
        <f t="shared" si="17"/>
        <v>0</v>
      </c>
      <c r="AL285">
        <f t="shared" si="18"/>
        <v>0</v>
      </c>
      <c r="AM285">
        <f t="shared" si="19"/>
        <v>0</v>
      </c>
    </row>
    <row r="286" spans="1:39" ht="15" customHeight="1">
      <c r="A286" s="238"/>
      <c r="C286" s="213" t="s">
        <v>5160</v>
      </c>
      <c r="D286" s="469" t="str">
        <f>IF(CNGE_2025_M1_Secc12_Sub1!D143="","",CNGE_2025_M1_Secc12_Sub1!D143)</f>
        <v/>
      </c>
      <c r="E286" s="326"/>
      <c r="F286" s="327"/>
      <c r="G286" s="443"/>
      <c r="H286" s="351"/>
      <c r="I286" s="351"/>
      <c r="J286" s="352"/>
      <c r="K286" s="443"/>
      <c r="L286" s="351"/>
      <c r="M286" s="351"/>
      <c r="N286" s="352"/>
      <c r="O286" s="443"/>
      <c r="P286" s="351"/>
      <c r="Q286" s="351"/>
      <c r="R286" s="352"/>
      <c r="S286" s="443"/>
      <c r="T286" s="351"/>
      <c r="U286" s="351"/>
      <c r="V286" s="352"/>
      <c r="W286" s="443"/>
      <c r="X286" s="351"/>
      <c r="Y286" s="351"/>
      <c r="Z286" s="352"/>
      <c r="AA286" s="443"/>
      <c r="AB286" s="351"/>
      <c r="AC286" s="351"/>
      <c r="AD286" s="352"/>
      <c r="AG286">
        <f t="shared" si="15"/>
        <v>0</v>
      </c>
      <c r="AH286" s="2">
        <f t="shared" si="16"/>
        <v>0</v>
      </c>
      <c r="AI286" s="3" t="str">
        <f>IF(AH286=0,"",
IF(SUM($AH$173:AH286)=1,AJ286,
IF($AH$293&gt;SUM($AH$173:AH286),_xlfn.CONCAT(", ",AJ286),
IF($AH$293=SUM($AH$173:AH286),_xlfn.CONCAT(" y ",AJ286)))))</f>
        <v/>
      </c>
      <c r="AJ286" s="214">
        <v>114</v>
      </c>
      <c r="AK286">
        <f t="shared" si="17"/>
        <v>0</v>
      </c>
      <c r="AL286">
        <f t="shared" si="18"/>
        <v>0</v>
      </c>
      <c r="AM286">
        <f t="shared" si="19"/>
        <v>0</v>
      </c>
    </row>
    <row r="287" spans="1:39" ht="15" customHeight="1">
      <c r="A287" s="238"/>
      <c r="C287" s="213" t="s">
        <v>5161</v>
      </c>
      <c r="D287" s="469" t="str">
        <f>IF(CNGE_2025_M1_Secc12_Sub1!D144="","",CNGE_2025_M1_Secc12_Sub1!D144)</f>
        <v/>
      </c>
      <c r="E287" s="326"/>
      <c r="F287" s="327"/>
      <c r="G287" s="443"/>
      <c r="H287" s="351"/>
      <c r="I287" s="351"/>
      <c r="J287" s="352"/>
      <c r="K287" s="443"/>
      <c r="L287" s="351"/>
      <c r="M287" s="351"/>
      <c r="N287" s="352"/>
      <c r="O287" s="443"/>
      <c r="P287" s="351"/>
      <c r="Q287" s="351"/>
      <c r="R287" s="352"/>
      <c r="S287" s="443"/>
      <c r="T287" s="351"/>
      <c r="U287" s="351"/>
      <c r="V287" s="352"/>
      <c r="W287" s="443"/>
      <c r="X287" s="351"/>
      <c r="Y287" s="351"/>
      <c r="Z287" s="352"/>
      <c r="AA287" s="443"/>
      <c r="AB287" s="351"/>
      <c r="AC287" s="351"/>
      <c r="AD287" s="352"/>
      <c r="AG287">
        <f t="shared" si="15"/>
        <v>0</v>
      </c>
      <c r="AH287" s="2">
        <f t="shared" si="16"/>
        <v>0</v>
      </c>
      <c r="AI287" s="3" t="str">
        <f>IF(AH287=0,"",
IF(SUM($AH$173:AH287)=1,AJ287,
IF($AH$293&gt;SUM($AH$173:AH287),_xlfn.CONCAT(", ",AJ287),
IF($AH$293=SUM($AH$173:AH287),_xlfn.CONCAT(" y ",AJ287)))))</f>
        <v/>
      </c>
      <c r="AJ287" s="214">
        <v>115</v>
      </c>
      <c r="AK287">
        <f t="shared" si="17"/>
        <v>0</v>
      </c>
      <c r="AL287">
        <f t="shared" si="18"/>
        <v>0</v>
      </c>
      <c r="AM287">
        <f t="shared" si="19"/>
        <v>0</v>
      </c>
    </row>
    <row r="288" spans="1:39" ht="15" customHeight="1">
      <c r="A288" s="238"/>
      <c r="C288" s="213" t="s">
        <v>5162</v>
      </c>
      <c r="D288" s="469" t="str">
        <f>IF(CNGE_2025_M1_Secc12_Sub1!D145="","",CNGE_2025_M1_Secc12_Sub1!D145)</f>
        <v/>
      </c>
      <c r="E288" s="326"/>
      <c r="F288" s="327"/>
      <c r="G288" s="443"/>
      <c r="H288" s="351"/>
      <c r="I288" s="351"/>
      <c r="J288" s="352"/>
      <c r="K288" s="443"/>
      <c r="L288" s="351"/>
      <c r="M288" s="351"/>
      <c r="N288" s="352"/>
      <c r="O288" s="443"/>
      <c r="P288" s="351"/>
      <c r="Q288" s="351"/>
      <c r="R288" s="352"/>
      <c r="S288" s="443"/>
      <c r="T288" s="351"/>
      <c r="U288" s="351"/>
      <c r="V288" s="352"/>
      <c r="W288" s="443"/>
      <c r="X288" s="351"/>
      <c r="Y288" s="351"/>
      <c r="Z288" s="352"/>
      <c r="AA288" s="443"/>
      <c r="AB288" s="351"/>
      <c r="AC288" s="351"/>
      <c r="AD288" s="352"/>
      <c r="AG288">
        <f t="shared" si="15"/>
        <v>0</v>
      </c>
      <c r="AH288" s="2">
        <f t="shared" si="16"/>
        <v>0</v>
      </c>
      <c r="AI288" s="3" t="str">
        <f>IF(AH288=0,"",
IF(SUM($AH$173:AH288)=1,AJ288,
IF($AH$293&gt;SUM($AH$173:AH288),_xlfn.CONCAT(", ",AJ288),
IF($AH$293=SUM($AH$173:AH288),_xlfn.CONCAT(" y ",AJ288)))))</f>
        <v/>
      </c>
      <c r="AJ288" s="214">
        <v>116</v>
      </c>
      <c r="AK288">
        <f t="shared" si="17"/>
        <v>0</v>
      </c>
      <c r="AL288">
        <f t="shared" si="18"/>
        <v>0</v>
      </c>
      <c r="AM288">
        <f t="shared" si="19"/>
        <v>0</v>
      </c>
    </row>
    <row r="289" spans="1:39" ht="15" customHeight="1">
      <c r="A289" s="238"/>
      <c r="C289" s="213" t="s">
        <v>5163</v>
      </c>
      <c r="D289" s="469" t="str">
        <f>IF(CNGE_2025_M1_Secc12_Sub1!D146="","",CNGE_2025_M1_Secc12_Sub1!D146)</f>
        <v/>
      </c>
      <c r="E289" s="326"/>
      <c r="F289" s="327"/>
      <c r="G289" s="443"/>
      <c r="H289" s="351"/>
      <c r="I289" s="351"/>
      <c r="J289" s="352"/>
      <c r="K289" s="443"/>
      <c r="L289" s="351"/>
      <c r="M289" s="351"/>
      <c r="N289" s="352"/>
      <c r="O289" s="443"/>
      <c r="P289" s="351"/>
      <c r="Q289" s="351"/>
      <c r="R289" s="352"/>
      <c r="S289" s="443"/>
      <c r="T289" s="351"/>
      <c r="U289" s="351"/>
      <c r="V289" s="352"/>
      <c r="W289" s="443"/>
      <c r="X289" s="351"/>
      <c r="Y289" s="351"/>
      <c r="Z289" s="352"/>
      <c r="AA289" s="443"/>
      <c r="AB289" s="351"/>
      <c r="AC289" s="351"/>
      <c r="AD289" s="352"/>
      <c r="AG289">
        <f t="shared" si="15"/>
        <v>0</v>
      </c>
      <c r="AH289" s="2">
        <f t="shared" si="16"/>
        <v>0</v>
      </c>
      <c r="AI289" s="3" t="str">
        <f>IF(AH289=0,"",
IF(SUM($AH$173:AH289)=1,AJ289,
IF($AH$293&gt;SUM($AH$173:AH289),_xlfn.CONCAT(", ",AJ289),
IF($AH$293=SUM($AH$173:AH289),_xlfn.CONCAT(" y ",AJ289)))))</f>
        <v/>
      </c>
      <c r="AJ289" s="214">
        <v>117</v>
      </c>
      <c r="AK289">
        <f t="shared" si="17"/>
        <v>0</v>
      </c>
      <c r="AL289">
        <f t="shared" si="18"/>
        <v>0</v>
      </c>
      <c r="AM289">
        <f t="shared" si="19"/>
        <v>0</v>
      </c>
    </row>
    <row r="290" spans="1:39" ht="15" customHeight="1">
      <c r="A290" s="238"/>
      <c r="C290" s="213" t="s">
        <v>5164</v>
      </c>
      <c r="D290" s="469" t="str">
        <f>IF(CNGE_2025_M1_Secc12_Sub1!D147="","",CNGE_2025_M1_Secc12_Sub1!D147)</f>
        <v/>
      </c>
      <c r="E290" s="326"/>
      <c r="F290" s="327"/>
      <c r="G290" s="443"/>
      <c r="H290" s="351"/>
      <c r="I290" s="351"/>
      <c r="J290" s="352"/>
      <c r="K290" s="443"/>
      <c r="L290" s="351"/>
      <c r="M290" s="351"/>
      <c r="N290" s="352"/>
      <c r="O290" s="443"/>
      <c r="P290" s="351"/>
      <c r="Q290" s="351"/>
      <c r="R290" s="352"/>
      <c r="S290" s="443"/>
      <c r="T290" s="351"/>
      <c r="U290" s="351"/>
      <c r="V290" s="352"/>
      <c r="W290" s="443"/>
      <c r="X290" s="351"/>
      <c r="Y290" s="351"/>
      <c r="Z290" s="352"/>
      <c r="AA290" s="443"/>
      <c r="AB290" s="351"/>
      <c r="AC290" s="351"/>
      <c r="AD290" s="352"/>
      <c r="AG290">
        <f t="shared" si="15"/>
        <v>0</v>
      </c>
      <c r="AH290" s="2">
        <f t="shared" si="16"/>
        <v>0</v>
      </c>
      <c r="AI290" s="3" t="str">
        <f>IF(AH290=0,"",
IF(SUM($AH$173:AH290)=1,AJ290,
IF($AH$293&gt;SUM($AH$173:AH290),_xlfn.CONCAT(", ",AJ290),
IF($AH$293=SUM($AH$173:AH290),_xlfn.CONCAT(" y ",AJ290)))))</f>
        <v/>
      </c>
      <c r="AJ290" s="214">
        <v>118</v>
      </c>
      <c r="AK290">
        <f t="shared" si="17"/>
        <v>0</v>
      </c>
      <c r="AL290">
        <f t="shared" si="18"/>
        <v>0</v>
      </c>
      <c r="AM290">
        <f t="shared" si="19"/>
        <v>0</v>
      </c>
    </row>
    <row r="291" spans="1:39" ht="15" customHeight="1">
      <c r="A291" s="238"/>
      <c r="C291" s="213" t="s">
        <v>5165</v>
      </c>
      <c r="D291" s="469" t="str">
        <f>IF(CNGE_2025_M1_Secc12_Sub1!D148="","",CNGE_2025_M1_Secc12_Sub1!D148)</f>
        <v/>
      </c>
      <c r="E291" s="326"/>
      <c r="F291" s="327"/>
      <c r="G291" s="443"/>
      <c r="H291" s="351"/>
      <c r="I291" s="351"/>
      <c r="J291" s="352"/>
      <c r="K291" s="443"/>
      <c r="L291" s="351"/>
      <c r="M291" s="351"/>
      <c r="N291" s="352"/>
      <c r="O291" s="443"/>
      <c r="P291" s="351"/>
      <c r="Q291" s="351"/>
      <c r="R291" s="352"/>
      <c r="S291" s="443"/>
      <c r="T291" s="351"/>
      <c r="U291" s="351"/>
      <c r="V291" s="352"/>
      <c r="W291" s="443"/>
      <c r="X291" s="351"/>
      <c r="Y291" s="351"/>
      <c r="Z291" s="352"/>
      <c r="AA291" s="443"/>
      <c r="AB291" s="351"/>
      <c r="AC291" s="351"/>
      <c r="AD291" s="352"/>
      <c r="AG291">
        <f t="shared" si="15"/>
        <v>0</v>
      </c>
      <c r="AH291" s="2">
        <f t="shared" si="16"/>
        <v>0</v>
      </c>
      <c r="AI291" s="3" t="str">
        <f>IF(AH291=0,"",
IF(SUM($AH$173:AH291)=1,AJ291,
IF($AH$293&gt;SUM($AH$173:AH291),_xlfn.CONCAT(", ",AJ291),
IF($AH$293=SUM($AH$173:AH291),_xlfn.CONCAT(" y ",AJ291)))))</f>
        <v/>
      </c>
      <c r="AJ291" s="214">
        <v>119</v>
      </c>
      <c r="AK291">
        <f t="shared" si="17"/>
        <v>0</v>
      </c>
      <c r="AL291">
        <f t="shared" si="18"/>
        <v>0</v>
      </c>
      <c r="AM291">
        <f t="shared" si="19"/>
        <v>0</v>
      </c>
    </row>
    <row r="292" spans="1:39" ht="15" customHeight="1">
      <c r="A292" s="238"/>
      <c r="C292" s="213" t="s">
        <v>5166</v>
      </c>
      <c r="D292" s="469" t="str">
        <f>IF(CNGE_2025_M1_Secc12_Sub1!D149="","",CNGE_2025_M1_Secc12_Sub1!D149)</f>
        <v/>
      </c>
      <c r="E292" s="326"/>
      <c r="F292" s="327"/>
      <c r="G292" s="443"/>
      <c r="H292" s="351"/>
      <c r="I292" s="351"/>
      <c r="J292" s="352"/>
      <c r="K292" s="443"/>
      <c r="L292" s="351"/>
      <c r="M292" s="351"/>
      <c r="N292" s="352"/>
      <c r="O292" s="443"/>
      <c r="P292" s="351"/>
      <c r="Q292" s="351"/>
      <c r="R292" s="352"/>
      <c r="S292" s="443"/>
      <c r="T292" s="351"/>
      <c r="U292" s="351"/>
      <c r="V292" s="352"/>
      <c r="W292" s="443"/>
      <c r="X292" s="351"/>
      <c r="Y292" s="351"/>
      <c r="Z292" s="352"/>
      <c r="AA292" s="443"/>
      <c r="AB292" s="351"/>
      <c r="AC292" s="351"/>
      <c r="AD292" s="352"/>
      <c r="AG292">
        <f>IF(OR(AND(G292&gt;1,D292&lt;&gt;""),AND(D292="",G292="",COUNTA(K292:AD292)=0)),0,IF(AND(D292&lt;&gt;"",G292=1,COUNTA(K292:AD292)&gt;0),0,1))</f>
        <v>0</v>
      </c>
      <c r="AH292" s="2">
        <f>IF(AG292=0,0,1)</f>
        <v>0</v>
      </c>
      <c r="AI292" s="3" t="str">
        <f>IF(AH292=0,"",
IF(SUM($AH$173:AH292)=1,AJ292,
IF($AH$293&gt;SUM($AH$173:AH292),_xlfn.CONCAT(", ",AJ292),
IF($AH$293=SUM($AH$173:AH292),_xlfn.CONCAT(" y ",AJ292)))))</f>
        <v/>
      </c>
      <c r="AJ292" s="214">
        <v>120</v>
      </c>
      <c r="AK292">
        <f>IF(AND(COUNTBLANK($D292)=1,COUNTA(G292:AD292)&gt;0),1,0)</f>
        <v>0</v>
      </c>
      <c r="AL292">
        <f>IF($G292&gt;1,IF(COUNTA(K292:AD292)=0,0,1),0)</f>
        <v>0</v>
      </c>
      <c r="AM292">
        <f>IF($AA292="X",IF(COUNTA(K292:Z292)=0,0,1),IF($W292="X",IF(COUNTA(K292:V292,AA292)=0,0,1),0))</f>
        <v>0</v>
      </c>
    </row>
    <row r="293" spans="1:39" ht="15" customHeight="1">
      <c r="A293" s="238"/>
      <c r="AH293" s="219">
        <f>SUM(AH173:AH292)</f>
        <v>0</v>
      </c>
      <c r="AI293" s="219" t="str">
        <f>IF(AH293=0,"",_xlfn.CONCAT(AI173:AI292))</f>
        <v/>
      </c>
      <c r="AJ293" s="4" t="str">
        <f>IF(AH293=0,"",
IF(AH293=1,_xlfn.CONCAT("Favor de revisar la información capturada en el numeral: ",AI293),_xlfn.CONCAT("Favor de revisar la información capturada en los numerales: ",AI293)))</f>
        <v/>
      </c>
      <c r="AL293" s="230">
        <f>SUM(AK173:AL292)</f>
        <v>0</v>
      </c>
      <c r="AM293" s="230">
        <f>SUM(AM173:AM292)</f>
        <v>0</v>
      </c>
    </row>
    <row r="294" spans="1:39" ht="45" customHeight="1">
      <c r="A294" s="238"/>
      <c r="C294" s="506" t="s">
        <v>5341</v>
      </c>
      <c r="D294" s="318"/>
      <c r="E294" s="318"/>
      <c r="F294" s="443"/>
      <c r="G294" s="351"/>
      <c r="H294" s="351"/>
      <c r="I294" s="351"/>
      <c r="J294" s="351"/>
      <c r="K294" s="351"/>
      <c r="L294" s="351"/>
      <c r="M294" s="351"/>
      <c r="N294" s="351"/>
      <c r="O294" s="351"/>
      <c r="P294" s="351"/>
      <c r="Q294" s="351"/>
      <c r="R294" s="351"/>
      <c r="S294" s="351"/>
      <c r="T294" s="351"/>
      <c r="U294" s="351"/>
      <c r="V294" s="351"/>
      <c r="W294" s="351"/>
      <c r="X294" s="351"/>
      <c r="Y294" s="351"/>
      <c r="Z294" s="351"/>
      <c r="AA294" s="351"/>
      <c r="AB294" s="351"/>
      <c r="AC294" s="351"/>
      <c r="AD294" s="352"/>
    </row>
    <row r="295" spans="1:39" ht="15" customHeight="1">
      <c r="A295" s="238"/>
      <c r="B295" s="465" t="str">
        <f>IF(AND(COUNTIF(S173:S292,"X")&gt;0,F294=""),"Debido a que seleccionó la columna Otro tipo, debe anotar el nombre de dicho(s) tipo(s) de tratamiento","")</f>
        <v/>
      </c>
      <c r="C295" s="465"/>
      <c r="D295" s="465"/>
      <c r="E295" s="465"/>
      <c r="F295" s="465"/>
      <c r="G295" s="465"/>
      <c r="H295" s="465"/>
      <c r="I295" s="465"/>
      <c r="J295" s="465"/>
      <c r="K295" s="465"/>
      <c r="L295" s="465"/>
      <c r="M295" s="465"/>
      <c r="N295" s="465"/>
      <c r="O295" s="465"/>
      <c r="P295" s="465"/>
      <c r="Q295" s="465"/>
      <c r="R295" s="465"/>
      <c r="S295" s="465"/>
      <c r="T295" s="465"/>
      <c r="U295" s="465"/>
      <c r="V295" s="465"/>
      <c r="W295" s="465"/>
      <c r="X295" s="465"/>
      <c r="Y295" s="465"/>
      <c r="Z295" s="465"/>
      <c r="AA295" s="465"/>
      <c r="AB295" s="465"/>
      <c r="AC295" s="465"/>
      <c r="AD295" s="465"/>
      <c r="AE295" s="465"/>
    </row>
    <row r="296" spans="1:39" ht="24" customHeight="1">
      <c r="A296" s="238"/>
      <c r="C296" s="461" t="s">
        <v>5167</v>
      </c>
      <c r="D296" s="462"/>
      <c r="E296" s="462"/>
      <c r="F296" s="462"/>
      <c r="G296" s="462"/>
      <c r="H296" s="462"/>
      <c r="I296" s="462"/>
      <c r="J296" s="462"/>
      <c r="K296" s="462"/>
      <c r="L296" s="462"/>
      <c r="M296" s="462"/>
      <c r="N296" s="462"/>
      <c r="O296" s="462"/>
      <c r="P296" s="462"/>
      <c r="Q296" s="462"/>
      <c r="R296" s="462"/>
      <c r="S296" s="462"/>
      <c r="T296" s="462"/>
      <c r="U296" s="462"/>
      <c r="V296" s="462"/>
      <c r="W296" s="462"/>
      <c r="X296" s="462"/>
      <c r="Y296" s="462"/>
      <c r="Z296" s="462"/>
      <c r="AA296" s="462"/>
      <c r="AB296" s="462"/>
      <c r="AC296" s="462"/>
      <c r="AD296" s="462"/>
    </row>
    <row r="297" spans="1:39" ht="60" customHeight="1">
      <c r="A297" s="238"/>
      <c r="C297" s="491"/>
      <c r="D297" s="492"/>
      <c r="E297" s="492"/>
      <c r="F297" s="492"/>
      <c r="G297" s="492"/>
      <c r="H297" s="492"/>
      <c r="I297" s="492"/>
      <c r="J297" s="492"/>
      <c r="K297" s="492"/>
      <c r="L297" s="492"/>
      <c r="M297" s="492"/>
      <c r="N297" s="492"/>
      <c r="O297" s="492"/>
      <c r="P297" s="492"/>
      <c r="Q297" s="492"/>
      <c r="R297" s="492"/>
      <c r="S297" s="492"/>
      <c r="T297" s="492"/>
      <c r="U297" s="492"/>
      <c r="V297" s="492"/>
      <c r="W297" s="492"/>
      <c r="X297" s="492"/>
      <c r="Y297" s="492"/>
      <c r="Z297" s="492"/>
      <c r="AA297" s="492"/>
      <c r="AB297" s="492"/>
      <c r="AC297" s="492"/>
      <c r="AD297" s="493"/>
    </row>
    <row r="298" spans="1:39" ht="15" customHeight="1">
      <c r="A298" s="238"/>
      <c r="B298" s="464" t="str">
        <f>AJ293</f>
        <v/>
      </c>
      <c r="C298" s="501"/>
      <c r="D298" s="501"/>
      <c r="E298" s="501"/>
      <c r="F298" s="501"/>
      <c r="G298" s="501"/>
      <c r="H298" s="501"/>
      <c r="I298" s="501"/>
      <c r="J298" s="501"/>
      <c r="K298" s="501"/>
      <c r="L298" s="501"/>
      <c r="M298" s="501"/>
      <c r="N298" s="501"/>
      <c r="O298" s="501"/>
      <c r="P298" s="501"/>
      <c r="Q298" s="501"/>
      <c r="R298" s="501"/>
      <c r="S298" s="501"/>
      <c r="T298" s="501"/>
      <c r="U298" s="501"/>
      <c r="V298" s="501"/>
      <c r="W298" s="501"/>
      <c r="X298" s="501"/>
      <c r="Y298" s="501"/>
      <c r="Z298" s="501"/>
      <c r="AA298" s="501"/>
      <c r="AB298" s="501"/>
      <c r="AC298" s="501"/>
      <c r="AD298" s="501"/>
      <c r="AE298" s="501"/>
    </row>
    <row r="299" spans="1:39" ht="15" customHeight="1">
      <c r="A299" s="238"/>
      <c r="B299" s="445" t="str">
        <f>IF(AL293&gt;0,"Revise la información capturada, ya que tiene datos ingresados en celdas que están sombreadas","")</f>
        <v/>
      </c>
      <c r="C299" s="445"/>
      <c r="D299" s="445"/>
      <c r="E299" s="445"/>
      <c r="F299" s="445"/>
      <c r="G299" s="445"/>
      <c r="H299" s="445"/>
      <c r="I299" s="445"/>
      <c r="J299" s="445"/>
      <c r="K299" s="445"/>
      <c r="L299" s="445"/>
      <c r="M299" s="445"/>
      <c r="N299" s="445"/>
      <c r="O299" s="445"/>
      <c r="P299" s="445"/>
      <c r="Q299" s="445"/>
      <c r="R299" s="445"/>
      <c r="S299" s="445"/>
      <c r="T299" s="445"/>
      <c r="U299" s="445"/>
      <c r="V299" s="445"/>
      <c r="W299" s="445"/>
      <c r="X299" s="445"/>
      <c r="Y299" s="445"/>
      <c r="Z299" s="445"/>
      <c r="AA299" s="445"/>
      <c r="AB299" s="445"/>
      <c r="AC299" s="445"/>
      <c r="AD299" s="445"/>
      <c r="AE299" s="445"/>
    </row>
    <row r="300" spans="1:39" ht="15" customHeight="1">
      <c r="A300" s="238"/>
      <c r="B300" s="445" t="str">
        <f>IF(AM293=0,"","Si seleccionó la columna No reciben algún tipo de tratamiento o No identificado no puede seleccionar otra columna")</f>
        <v/>
      </c>
      <c r="C300" s="445"/>
      <c r="D300" s="445"/>
      <c r="E300" s="445"/>
      <c r="F300" s="445"/>
      <c r="G300" s="445"/>
      <c r="H300" s="445"/>
      <c r="I300" s="445"/>
      <c r="J300" s="445"/>
      <c r="K300" s="445"/>
      <c r="L300" s="445"/>
      <c r="M300" s="445"/>
      <c r="N300" s="445"/>
      <c r="O300" s="445"/>
      <c r="P300" s="445"/>
      <c r="Q300" s="445"/>
      <c r="R300" s="445"/>
      <c r="S300" s="445"/>
      <c r="T300" s="445"/>
      <c r="U300" s="445"/>
      <c r="V300" s="445"/>
      <c r="W300" s="445"/>
      <c r="X300" s="445"/>
      <c r="Y300" s="445"/>
      <c r="Z300" s="445"/>
      <c r="AA300" s="445"/>
      <c r="AB300" s="445"/>
      <c r="AC300" s="445"/>
      <c r="AD300" s="445"/>
      <c r="AE300" s="445"/>
    </row>
    <row r="301" spans="1:39" ht="15" customHeight="1">
      <c r="A301" s="238"/>
      <c r="B301" s="254"/>
      <c r="C301" s="254"/>
      <c r="D301" s="254"/>
      <c r="E301" s="254"/>
      <c r="F301" s="254"/>
      <c r="G301" s="254"/>
      <c r="H301" s="254"/>
      <c r="I301" s="254"/>
      <c r="J301" s="254"/>
      <c r="K301" s="254"/>
      <c r="L301" s="254"/>
      <c r="M301" s="254"/>
      <c r="N301" s="254"/>
      <c r="O301" s="254"/>
      <c r="P301" s="254"/>
      <c r="Q301" s="254"/>
      <c r="R301" s="254"/>
      <c r="S301" s="254"/>
      <c r="T301" s="254"/>
      <c r="U301" s="254"/>
      <c r="V301" s="254"/>
      <c r="W301" s="254"/>
      <c r="X301" s="254"/>
      <c r="Y301" s="254"/>
      <c r="Z301" s="254"/>
      <c r="AA301" s="254"/>
      <c r="AB301" s="254"/>
      <c r="AC301" s="254"/>
      <c r="AD301" s="254"/>
      <c r="AE301" s="254"/>
    </row>
    <row r="302" spans="1:39" ht="15" customHeight="1">
      <c r="A302" s="238"/>
    </row>
    <row r="303" spans="1:39" ht="15" customHeight="1">
      <c r="A303" s="238"/>
    </row>
    <row r="304" spans="1:39" ht="24" customHeight="1">
      <c r="A304" s="206" t="s">
        <v>5342</v>
      </c>
      <c r="B304" s="477" t="s">
        <v>5343</v>
      </c>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row>
    <row r="305" spans="1:42" ht="24" customHeight="1">
      <c r="A305" s="238"/>
      <c r="C305" s="456" t="s">
        <v>5344</v>
      </c>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318"/>
      <c r="Z305" s="318"/>
      <c r="AA305" s="318"/>
      <c r="AB305" s="318"/>
      <c r="AC305" s="318"/>
      <c r="AD305" s="318"/>
    </row>
    <row r="306" spans="1:42" ht="15" customHeight="1">
      <c r="A306" s="238"/>
      <c r="C306" s="456" t="s">
        <v>5345</v>
      </c>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318"/>
      <c r="Z306" s="318"/>
      <c r="AA306" s="318"/>
      <c r="AB306" s="318"/>
      <c r="AC306" s="318"/>
      <c r="AD306" s="318"/>
    </row>
    <row r="307" spans="1:42" ht="24" customHeight="1">
      <c r="A307" s="238"/>
      <c r="C307" s="507" t="s">
        <v>5346</v>
      </c>
      <c r="D307" s="318"/>
      <c r="E307" s="318"/>
      <c r="F307" s="318"/>
      <c r="G307" s="318"/>
      <c r="H307" s="318"/>
      <c r="I307" s="318"/>
      <c r="J307" s="318"/>
      <c r="K307" s="318"/>
      <c r="L307" s="318"/>
      <c r="M307" s="318"/>
      <c r="N307" s="318"/>
      <c r="O307" s="318"/>
      <c r="P307" s="318"/>
      <c r="Q307" s="318"/>
      <c r="R307" s="318"/>
      <c r="S307" s="318"/>
      <c r="T307" s="318"/>
      <c r="U307" s="318"/>
      <c r="V307" s="318"/>
      <c r="W307" s="318"/>
      <c r="X307" s="318"/>
      <c r="Y307" s="318"/>
      <c r="Z307" s="318"/>
      <c r="AA307" s="318"/>
      <c r="AB307" s="318"/>
      <c r="AC307" s="318"/>
      <c r="AD307" s="318"/>
    </row>
    <row r="308" spans="1:42" ht="15" customHeight="1">
      <c r="A308" s="23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c r="AD308" s="208"/>
    </row>
    <row r="309" spans="1:42" ht="24" customHeight="1">
      <c r="A309" s="238"/>
      <c r="C309" s="453" t="s">
        <v>5071</v>
      </c>
      <c r="D309" s="447"/>
      <c r="E309" s="447"/>
      <c r="F309" s="447"/>
      <c r="G309" s="447"/>
      <c r="H309" s="447"/>
      <c r="I309" s="447"/>
      <c r="J309" s="448"/>
      <c r="K309" s="453" t="s">
        <v>5347</v>
      </c>
      <c r="L309" s="326"/>
      <c r="M309" s="326"/>
      <c r="N309" s="326"/>
      <c r="O309" s="326"/>
      <c r="P309" s="326"/>
      <c r="Q309" s="326"/>
      <c r="R309" s="326"/>
      <c r="S309" s="326"/>
      <c r="T309" s="326"/>
      <c r="U309" s="326"/>
      <c r="V309" s="326"/>
      <c r="W309" s="326"/>
      <c r="X309" s="326"/>
      <c r="Y309" s="326"/>
      <c r="Z309" s="326"/>
      <c r="AA309" s="326"/>
      <c r="AB309" s="326"/>
      <c r="AC309" s="326"/>
      <c r="AD309" s="327"/>
      <c r="AH309" s="466" t="s">
        <v>5073</v>
      </c>
      <c r="AI309" s="467"/>
      <c r="AJ309" s="468"/>
      <c r="AK309" s="204"/>
      <c r="AL309" s="204"/>
    </row>
    <row r="310" spans="1:42" ht="60" customHeight="1">
      <c r="A310" s="238"/>
      <c r="C310" s="454"/>
      <c r="D310" s="422"/>
      <c r="E310" s="422"/>
      <c r="F310" s="422"/>
      <c r="G310" s="422"/>
      <c r="H310" s="422"/>
      <c r="I310" s="422"/>
      <c r="J310" s="423"/>
      <c r="K310" s="449" t="s">
        <v>5348</v>
      </c>
      <c r="L310" s="326"/>
      <c r="M310" s="326"/>
      <c r="N310" s="327"/>
      <c r="O310" s="449" t="s">
        <v>5349</v>
      </c>
      <c r="P310" s="326"/>
      <c r="Q310" s="326"/>
      <c r="R310" s="327"/>
      <c r="S310" s="449" t="s">
        <v>5350</v>
      </c>
      <c r="T310" s="326"/>
      <c r="U310" s="326"/>
      <c r="V310" s="327"/>
      <c r="W310" s="449" t="s">
        <v>5351</v>
      </c>
      <c r="X310" s="326"/>
      <c r="Y310" s="326"/>
      <c r="Z310" s="327"/>
      <c r="AA310" s="449" t="s">
        <v>5232</v>
      </c>
      <c r="AB310" s="326"/>
      <c r="AC310" s="326"/>
      <c r="AD310" s="327"/>
      <c r="AG310" t="s">
        <v>5077</v>
      </c>
      <c r="AH310" s="211" t="s">
        <v>5079</v>
      </c>
      <c r="AI310" s="1" t="s">
        <v>5080</v>
      </c>
      <c r="AJ310" s="212" t="s">
        <v>5081</v>
      </c>
      <c r="AK310" t="s">
        <v>5078</v>
      </c>
      <c r="AL310" t="s">
        <v>5352</v>
      </c>
      <c r="AP310"/>
    </row>
    <row r="311" spans="1:42" ht="15" customHeight="1">
      <c r="A311" s="238"/>
      <c r="C311" s="253" t="s">
        <v>5009</v>
      </c>
      <c r="D311" s="469" t="str">
        <f>IF(CNGE_2025_M1_Secc12_Sub1!D30="","",CNGE_2025_M1_Secc12_Sub1!D30)</f>
        <v/>
      </c>
      <c r="E311" s="326"/>
      <c r="F311" s="326"/>
      <c r="G311" s="326"/>
      <c r="H311" s="326"/>
      <c r="I311" s="326"/>
      <c r="J311" s="327"/>
      <c r="K311" s="443"/>
      <c r="L311" s="351"/>
      <c r="M311" s="351"/>
      <c r="N311" s="352"/>
      <c r="O311" s="443"/>
      <c r="P311" s="351"/>
      <c r="Q311" s="351"/>
      <c r="R311" s="352"/>
      <c r="S311" s="443"/>
      <c r="T311" s="351"/>
      <c r="U311" s="351"/>
      <c r="V311" s="352"/>
      <c r="W311" s="443"/>
      <c r="X311" s="351"/>
      <c r="Y311" s="351"/>
      <c r="Z311" s="352"/>
      <c r="AA311" s="443"/>
      <c r="AB311" s="351"/>
      <c r="AC311" s="351"/>
      <c r="AD311" s="352"/>
      <c r="AG311">
        <f>IF(OR(COUNTBLANK($D311)=1,$G173&lt;&gt;1),0,IF(COUNTA(K311:AD311)&gt;0,0,1))</f>
        <v>0</v>
      </c>
      <c r="AH311" s="2">
        <f>IF(AG311=0,0,1)</f>
        <v>0</v>
      </c>
      <c r="AI311" s="3" t="str">
        <f>IF(AH311=0,"",
IF(SUM($AH$311:AH311)=1,AJ311,
IF($AH$431&gt;SUM($AH$311:AH311),_xlfn.CONCAT(", ",AJ311),
IF($AH$431=SUM($AH$311:AH311),_xlfn.CONCAT(" y ",AJ311)))))</f>
        <v/>
      </c>
      <c r="AJ311" s="214">
        <v>1</v>
      </c>
      <c r="AK311">
        <f>IF(OR(COUNTBLANK($D311)=1,$G173&lt;&gt;1),IF(COUNTA(K311:AD311)=0,0,1),0)</f>
        <v>0</v>
      </c>
      <c r="AL311">
        <f t="shared" ref="AL311:AL342" si="20">IF($AA311="X",IF(COUNTA(K311:Z311)=0,0,1),0)</f>
        <v>0</v>
      </c>
      <c r="AP311"/>
    </row>
    <row r="312" spans="1:42" ht="15" customHeight="1">
      <c r="A312" s="238"/>
      <c r="C312" s="213" t="s">
        <v>5011</v>
      </c>
      <c r="D312" s="469" t="str">
        <f>IF(CNGE_2025_M1_Secc12_Sub1!D31="","",CNGE_2025_M1_Secc12_Sub1!D31)</f>
        <v/>
      </c>
      <c r="E312" s="326"/>
      <c r="F312" s="326"/>
      <c r="G312" s="326"/>
      <c r="H312" s="326"/>
      <c r="I312" s="326"/>
      <c r="J312" s="327"/>
      <c r="K312" s="443"/>
      <c r="L312" s="351"/>
      <c r="M312" s="351"/>
      <c r="N312" s="352"/>
      <c r="O312" s="443"/>
      <c r="P312" s="351"/>
      <c r="Q312" s="351"/>
      <c r="R312" s="352"/>
      <c r="S312" s="443"/>
      <c r="T312" s="351"/>
      <c r="U312" s="351"/>
      <c r="V312" s="352"/>
      <c r="W312" s="443"/>
      <c r="X312" s="351"/>
      <c r="Y312" s="351"/>
      <c r="Z312" s="352"/>
      <c r="AA312" s="443"/>
      <c r="AB312" s="351"/>
      <c r="AC312" s="351"/>
      <c r="AD312" s="352"/>
      <c r="AG312">
        <f t="shared" ref="AG312:AG375" si="21">IF(OR(COUNTBLANK($D312)=1,$G174&lt;&gt;1),0,IF(COUNTA(K312:AD312)&gt;0,0,1))</f>
        <v>0</v>
      </c>
      <c r="AH312" s="2">
        <f t="shared" ref="AH312:AH375" si="22">IF(AG312=0,0,1)</f>
        <v>0</v>
      </c>
      <c r="AI312" s="3" t="str">
        <f>IF(AH312=0,"",
IF(SUM($AH$311:AH312)=1,AJ312,
IF($AH$431&gt;SUM($AH$311:AH312),_xlfn.CONCAT(", ",AJ312),
IF($AH$431=SUM($AH$311:AH312),_xlfn.CONCAT(" y ",AJ312)))))</f>
        <v/>
      </c>
      <c r="AJ312" s="214">
        <v>2</v>
      </c>
      <c r="AK312">
        <f t="shared" ref="AK312:AK375" si="23">IF(OR(COUNTBLANK($D312)=1,$G174&lt;&gt;1),IF(COUNTA(K312:AD312)=0,0,1),0)</f>
        <v>0</v>
      </c>
      <c r="AL312">
        <f t="shared" si="20"/>
        <v>0</v>
      </c>
      <c r="AP312"/>
    </row>
    <row r="313" spans="1:42" ht="15" customHeight="1">
      <c r="A313" s="238"/>
      <c r="C313" s="213" t="s">
        <v>5013</v>
      </c>
      <c r="D313" s="469" t="str">
        <f>IF(CNGE_2025_M1_Secc12_Sub1!D32="","",CNGE_2025_M1_Secc12_Sub1!D32)</f>
        <v/>
      </c>
      <c r="E313" s="326"/>
      <c r="F313" s="326"/>
      <c r="G313" s="326"/>
      <c r="H313" s="326"/>
      <c r="I313" s="326"/>
      <c r="J313" s="327"/>
      <c r="K313" s="443"/>
      <c r="L313" s="351"/>
      <c r="M313" s="351"/>
      <c r="N313" s="352"/>
      <c r="O313" s="443"/>
      <c r="P313" s="351"/>
      <c r="Q313" s="351"/>
      <c r="R313" s="352"/>
      <c r="S313" s="443"/>
      <c r="T313" s="351"/>
      <c r="U313" s="351"/>
      <c r="V313" s="352"/>
      <c r="W313" s="443"/>
      <c r="X313" s="351"/>
      <c r="Y313" s="351"/>
      <c r="Z313" s="352"/>
      <c r="AA313" s="443"/>
      <c r="AB313" s="351"/>
      <c r="AC313" s="351"/>
      <c r="AD313" s="352"/>
      <c r="AG313">
        <f t="shared" si="21"/>
        <v>0</v>
      </c>
      <c r="AH313" s="2">
        <f t="shared" si="22"/>
        <v>0</v>
      </c>
      <c r="AI313" s="3" t="str">
        <f>IF(AH313=0,"",
IF(SUM($AH$311:AH313)=1,AJ313,
IF($AH$431&gt;SUM($AH$311:AH313),_xlfn.CONCAT(", ",AJ313),
IF($AH$431=SUM($AH$311:AH313),_xlfn.CONCAT(" y ",AJ313)))))</f>
        <v/>
      </c>
      <c r="AJ313" s="214">
        <v>3</v>
      </c>
      <c r="AK313">
        <f t="shared" si="23"/>
        <v>0</v>
      </c>
      <c r="AL313">
        <f t="shared" si="20"/>
        <v>0</v>
      </c>
      <c r="AP313"/>
    </row>
    <row r="314" spans="1:42" ht="15" customHeight="1">
      <c r="A314" s="238"/>
      <c r="C314" s="213" t="s">
        <v>5015</v>
      </c>
      <c r="D314" s="469" t="str">
        <f>IF(CNGE_2025_M1_Secc12_Sub1!D33="","",CNGE_2025_M1_Secc12_Sub1!D33)</f>
        <v/>
      </c>
      <c r="E314" s="326"/>
      <c r="F314" s="326"/>
      <c r="G314" s="326"/>
      <c r="H314" s="326"/>
      <c r="I314" s="326"/>
      <c r="J314" s="327"/>
      <c r="K314" s="443"/>
      <c r="L314" s="351"/>
      <c r="M314" s="351"/>
      <c r="N314" s="352"/>
      <c r="O314" s="443"/>
      <c r="P314" s="351"/>
      <c r="Q314" s="351"/>
      <c r="R314" s="352"/>
      <c r="S314" s="443"/>
      <c r="T314" s="351"/>
      <c r="U314" s="351"/>
      <c r="V314" s="352"/>
      <c r="W314" s="443"/>
      <c r="X314" s="351"/>
      <c r="Y314" s="351"/>
      <c r="Z314" s="352"/>
      <c r="AA314" s="443"/>
      <c r="AB314" s="351"/>
      <c r="AC314" s="351"/>
      <c r="AD314" s="352"/>
      <c r="AG314">
        <f t="shared" si="21"/>
        <v>0</v>
      </c>
      <c r="AH314" s="2">
        <f t="shared" si="22"/>
        <v>0</v>
      </c>
      <c r="AI314" s="3" t="str">
        <f>IF(AH314=0,"",
IF(SUM($AH$311:AH314)=1,AJ314,
IF($AH$431&gt;SUM($AH$311:AH314),_xlfn.CONCAT(", ",AJ314),
IF($AH$431=SUM($AH$311:AH314),_xlfn.CONCAT(" y ",AJ314)))))</f>
        <v/>
      </c>
      <c r="AJ314" s="214">
        <v>4</v>
      </c>
      <c r="AK314">
        <f t="shared" si="23"/>
        <v>0</v>
      </c>
      <c r="AL314">
        <f t="shared" si="20"/>
        <v>0</v>
      </c>
      <c r="AP314"/>
    </row>
    <row r="315" spans="1:42" ht="15" customHeight="1">
      <c r="A315" s="238"/>
      <c r="C315" s="213" t="s">
        <v>5017</v>
      </c>
      <c r="D315" s="469" t="str">
        <f>IF(CNGE_2025_M1_Secc12_Sub1!D34="","",CNGE_2025_M1_Secc12_Sub1!D34)</f>
        <v/>
      </c>
      <c r="E315" s="326"/>
      <c r="F315" s="326"/>
      <c r="G315" s="326"/>
      <c r="H315" s="326"/>
      <c r="I315" s="326"/>
      <c r="J315" s="327"/>
      <c r="K315" s="443"/>
      <c r="L315" s="351"/>
      <c r="M315" s="351"/>
      <c r="N315" s="352"/>
      <c r="O315" s="443"/>
      <c r="P315" s="351"/>
      <c r="Q315" s="351"/>
      <c r="R315" s="352"/>
      <c r="S315" s="443"/>
      <c r="T315" s="351"/>
      <c r="U315" s="351"/>
      <c r="V315" s="352"/>
      <c r="W315" s="443"/>
      <c r="X315" s="351"/>
      <c r="Y315" s="351"/>
      <c r="Z315" s="352"/>
      <c r="AA315" s="443"/>
      <c r="AB315" s="351"/>
      <c r="AC315" s="351"/>
      <c r="AD315" s="352"/>
      <c r="AG315">
        <f t="shared" si="21"/>
        <v>0</v>
      </c>
      <c r="AH315" s="2">
        <f t="shared" si="22"/>
        <v>0</v>
      </c>
      <c r="AI315" s="3" t="str">
        <f>IF(AH315=0,"",
IF(SUM($AH$311:AH315)=1,AJ315,
IF($AH$431&gt;SUM($AH$311:AH315),_xlfn.CONCAT(", ",AJ315),
IF($AH$431=SUM($AH$311:AH315),_xlfn.CONCAT(" y ",AJ315)))))</f>
        <v/>
      </c>
      <c r="AJ315" s="214">
        <v>5</v>
      </c>
      <c r="AK315">
        <f t="shared" si="23"/>
        <v>0</v>
      </c>
      <c r="AL315">
        <f t="shared" si="20"/>
        <v>0</v>
      </c>
      <c r="AP315"/>
    </row>
    <row r="316" spans="1:42" ht="15" customHeight="1">
      <c r="A316" s="238"/>
      <c r="C316" s="213" t="s">
        <v>5019</v>
      </c>
      <c r="D316" s="469" t="str">
        <f>IF(CNGE_2025_M1_Secc12_Sub1!D35="","",CNGE_2025_M1_Secc12_Sub1!D35)</f>
        <v/>
      </c>
      <c r="E316" s="326"/>
      <c r="F316" s="326"/>
      <c r="G316" s="326"/>
      <c r="H316" s="326"/>
      <c r="I316" s="326"/>
      <c r="J316" s="327"/>
      <c r="K316" s="443"/>
      <c r="L316" s="351"/>
      <c r="M316" s="351"/>
      <c r="N316" s="352"/>
      <c r="O316" s="443"/>
      <c r="P316" s="351"/>
      <c r="Q316" s="351"/>
      <c r="R316" s="352"/>
      <c r="S316" s="443"/>
      <c r="T316" s="351"/>
      <c r="U316" s="351"/>
      <c r="V316" s="352"/>
      <c r="W316" s="443"/>
      <c r="X316" s="351"/>
      <c r="Y316" s="351"/>
      <c r="Z316" s="352"/>
      <c r="AA316" s="443"/>
      <c r="AB316" s="351"/>
      <c r="AC316" s="351"/>
      <c r="AD316" s="352"/>
      <c r="AG316">
        <f t="shared" si="21"/>
        <v>0</v>
      </c>
      <c r="AH316" s="2">
        <f t="shared" si="22"/>
        <v>0</v>
      </c>
      <c r="AI316" s="3" t="str">
        <f>IF(AH316=0,"",
IF(SUM($AH$311:AH316)=1,AJ316,
IF($AH$431&gt;SUM($AH$311:AH316),_xlfn.CONCAT(", ",AJ316),
IF($AH$431=SUM($AH$311:AH316),_xlfn.CONCAT(" y ",AJ316)))))</f>
        <v/>
      </c>
      <c r="AJ316" s="214">
        <v>6</v>
      </c>
      <c r="AK316">
        <f t="shared" si="23"/>
        <v>0</v>
      </c>
      <c r="AL316">
        <f t="shared" si="20"/>
        <v>0</v>
      </c>
      <c r="AP316"/>
    </row>
    <row r="317" spans="1:42" ht="15" customHeight="1">
      <c r="A317" s="238"/>
      <c r="C317" s="213" t="s">
        <v>5021</v>
      </c>
      <c r="D317" s="469" t="str">
        <f>IF(CNGE_2025_M1_Secc12_Sub1!D36="","",CNGE_2025_M1_Secc12_Sub1!D36)</f>
        <v/>
      </c>
      <c r="E317" s="326"/>
      <c r="F317" s="326"/>
      <c r="G317" s="326"/>
      <c r="H317" s="326"/>
      <c r="I317" s="326"/>
      <c r="J317" s="327"/>
      <c r="K317" s="443"/>
      <c r="L317" s="351"/>
      <c r="M317" s="351"/>
      <c r="N317" s="352"/>
      <c r="O317" s="443"/>
      <c r="P317" s="351"/>
      <c r="Q317" s="351"/>
      <c r="R317" s="352"/>
      <c r="S317" s="443"/>
      <c r="T317" s="351"/>
      <c r="U317" s="351"/>
      <c r="V317" s="352"/>
      <c r="W317" s="443"/>
      <c r="X317" s="351"/>
      <c r="Y317" s="351"/>
      <c r="Z317" s="352"/>
      <c r="AA317" s="443"/>
      <c r="AB317" s="351"/>
      <c r="AC317" s="351"/>
      <c r="AD317" s="352"/>
      <c r="AG317">
        <f t="shared" si="21"/>
        <v>0</v>
      </c>
      <c r="AH317" s="2">
        <f t="shared" si="22"/>
        <v>0</v>
      </c>
      <c r="AI317" s="3" t="str">
        <f>IF(AH317=0,"",
IF(SUM($AH$311:AH317)=1,AJ317,
IF($AH$431&gt;SUM($AH$311:AH317),_xlfn.CONCAT(", ",AJ317),
IF($AH$431=SUM($AH$311:AH317),_xlfn.CONCAT(" y ",AJ317)))))</f>
        <v/>
      </c>
      <c r="AJ317" s="214">
        <v>7</v>
      </c>
      <c r="AK317">
        <f t="shared" si="23"/>
        <v>0</v>
      </c>
      <c r="AL317">
        <f t="shared" si="20"/>
        <v>0</v>
      </c>
      <c r="AP317"/>
    </row>
    <row r="318" spans="1:42" ht="15" customHeight="1">
      <c r="A318" s="238"/>
      <c r="C318" s="213" t="s">
        <v>5023</v>
      </c>
      <c r="D318" s="469" t="str">
        <f>IF(CNGE_2025_M1_Secc12_Sub1!D37="","",CNGE_2025_M1_Secc12_Sub1!D37)</f>
        <v/>
      </c>
      <c r="E318" s="326"/>
      <c r="F318" s="326"/>
      <c r="G318" s="326"/>
      <c r="H318" s="326"/>
      <c r="I318" s="326"/>
      <c r="J318" s="327"/>
      <c r="K318" s="443"/>
      <c r="L318" s="351"/>
      <c r="M318" s="351"/>
      <c r="N318" s="352"/>
      <c r="O318" s="443"/>
      <c r="P318" s="351"/>
      <c r="Q318" s="351"/>
      <c r="R318" s="352"/>
      <c r="S318" s="443"/>
      <c r="T318" s="351"/>
      <c r="U318" s="351"/>
      <c r="V318" s="352"/>
      <c r="W318" s="443"/>
      <c r="X318" s="351"/>
      <c r="Y318" s="351"/>
      <c r="Z318" s="352"/>
      <c r="AA318" s="443"/>
      <c r="AB318" s="351"/>
      <c r="AC318" s="351"/>
      <c r="AD318" s="352"/>
      <c r="AG318">
        <f t="shared" si="21"/>
        <v>0</v>
      </c>
      <c r="AH318" s="2">
        <f t="shared" si="22"/>
        <v>0</v>
      </c>
      <c r="AI318" s="3" t="str">
        <f>IF(AH318=0,"",
IF(SUM($AH$311:AH318)=1,AJ318,
IF($AH$431&gt;SUM($AH$311:AH318),_xlfn.CONCAT(", ",AJ318),
IF($AH$431=SUM($AH$311:AH318),_xlfn.CONCAT(" y ",AJ318)))))</f>
        <v/>
      </c>
      <c r="AJ318" s="214">
        <v>8</v>
      </c>
      <c r="AK318">
        <f t="shared" si="23"/>
        <v>0</v>
      </c>
      <c r="AL318">
        <f t="shared" si="20"/>
        <v>0</v>
      </c>
      <c r="AP318"/>
    </row>
    <row r="319" spans="1:42" ht="15" customHeight="1">
      <c r="A319" s="238"/>
      <c r="C319" s="213" t="s">
        <v>5025</v>
      </c>
      <c r="D319" s="469" t="str">
        <f>IF(CNGE_2025_M1_Secc12_Sub1!D38="","",CNGE_2025_M1_Secc12_Sub1!D38)</f>
        <v/>
      </c>
      <c r="E319" s="326"/>
      <c r="F319" s="326"/>
      <c r="G319" s="326"/>
      <c r="H319" s="326"/>
      <c r="I319" s="326"/>
      <c r="J319" s="327"/>
      <c r="K319" s="443"/>
      <c r="L319" s="351"/>
      <c r="M319" s="351"/>
      <c r="N319" s="352"/>
      <c r="O319" s="443"/>
      <c r="P319" s="351"/>
      <c r="Q319" s="351"/>
      <c r="R319" s="352"/>
      <c r="S319" s="443"/>
      <c r="T319" s="351"/>
      <c r="U319" s="351"/>
      <c r="V319" s="352"/>
      <c r="W319" s="443"/>
      <c r="X319" s="351"/>
      <c r="Y319" s="351"/>
      <c r="Z319" s="352"/>
      <c r="AA319" s="443"/>
      <c r="AB319" s="351"/>
      <c r="AC319" s="351"/>
      <c r="AD319" s="352"/>
      <c r="AG319">
        <f t="shared" si="21"/>
        <v>0</v>
      </c>
      <c r="AH319" s="2">
        <f t="shared" si="22"/>
        <v>0</v>
      </c>
      <c r="AI319" s="3" t="str">
        <f>IF(AH319=0,"",
IF(SUM($AH$311:AH319)=1,AJ319,
IF($AH$431&gt;SUM($AH$311:AH319),_xlfn.CONCAT(", ",AJ319),
IF($AH$431=SUM($AH$311:AH319),_xlfn.CONCAT(" y ",AJ319)))))</f>
        <v/>
      </c>
      <c r="AJ319" s="214">
        <v>9</v>
      </c>
      <c r="AK319">
        <f t="shared" si="23"/>
        <v>0</v>
      </c>
      <c r="AL319">
        <f t="shared" si="20"/>
        <v>0</v>
      </c>
      <c r="AP319"/>
    </row>
    <row r="320" spans="1:42" ht="15" customHeight="1">
      <c r="A320" s="238"/>
      <c r="C320" s="213" t="s">
        <v>5026</v>
      </c>
      <c r="D320" s="469" t="str">
        <f>IF(CNGE_2025_M1_Secc12_Sub1!D39="","",CNGE_2025_M1_Secc12_Sub1!D39)</f>
        <v/>
      </c>
      <c r="E320" s="326"/>
      <c r="F320" s="326"/>
      <c r="G320" s="326"/>
      <c r="H320" s="326"/>
      <c r="I320" s="326"/>
      <c r="J320" s="327"/>
      <c r="K320" s="443"/>
      <c r="L320" s="351"/>
      <c r="M320" s="351"/>
      <c r="N320" s="352"/>
      <c r="O320" s="443"/>
      <c r="P320" s="351"/>
      <c r="Q320" s="351"/>
      <c r="R320" s="352"/>
      <c r="S320" s="443"/>
      <c r="T320" s="351"/>
      <c r="U320" s="351"/>
      <c r="V320" s="352"/>
      <c r="W320" s="443"/>
      <c r="X320" s="351"/>
      <c r="Y320" s="351"/>
      <c r="Z320" s="352"/>
      <c r="AA320" s="443"/>
      <c r="AB320" s="351"/>
      <c r="AC320" s="351"/>
      <c r="AD320" s="352"/>
      <c r="AG320">
        <f t="shared" si="21"/>
        <v>0</v>
      </c>
      <c r="AH320" s="2">
        <f t="shared" si="22"/>
        <v>0</v>
      </c>
      <c r="AI320" s="3" t="str">
        <f>IF(AH320=0,"",
IF(SUM($AH$311:AH320)=1,AJ320,
IF($AH$431&gt;SUM($AH$311:AH320),_xlfn.CONCAT(", ",AJ320),
IF($AH$431=SUM($AH$311:AH320),_xlfn.CONCAT(" y ",AJ320)))))</f>
        <v/>
      </c>
      <c r="AJ320" s="214">
        <v>10</v>
      </c>
      <c r="AK320">
        <f t="shared" si="23"/>
        <v>0</v>
      </c>
      <c r="AL320">
        <f t="shared" si="20"/>
        <v>0</v>
      </c>
      <c r="AP320"/>
    </row>
    <row r="321" spans="1:42" ht="15" customHeight="1">
      <c r="A321" s="238"/>
      <c r="C321" s="213" t="s">
        <v>5028</v>
      </c>
      <c r="D321" s="469" t="str">
        <f>IF(CNGE_2025_M1_Secc12_Sub1!D40="","",CNGE_2025_M1_Secc12_Sub1!D40)</f>
        <v/>
      </c>
      <c r="E321" s="326"/>
      <c r="F321" s="326"/>
      <c r="G321" s="326"/>
      <c r="H321" s="326"/>
      <c r="I321" s="326"/>
      <c r="J321" s="327"/>
      <c r="K321" s="443"/>
      <c r="L321" s="351"/>
      <c r="M321" s="351"/>
      <c r="N321" s="352"/>
      <c r="O321" s="443"/>
      <c r="P321" s="351"/>
      <c r="Q321" s="351"/>
      <c r="R321" s="352"/>
      <c r="S321" s="443"/>
      <c r="T321" s="351"/>
      <c r="U321" s="351"/>
      <c r="V321" s="352"/>
      <c r="W321" s="443"/>
      <c r="X321" s="351"/>
      <c r="Y321" s="351"/>
      <c r="Z321" s="352"/>
      <c r="AA321" s="443"/>
      <c r="AB321" s="351"/>
      <c r="AC321" s="351"/>
      <c r="AD321" s="352"/>
      <c r="AG321">
        <f t="shared" si="21"/>
        <v>0</v>
      </c>
      <c r="AH321" s="2">
        <f t="shared" si="22"/>
        <v>0</v>
      </c>
      <c r="AI321" s="3" t="str">
        <f>IF(AH321=0,"",
IF(SUM($AH$311:AH321)=1,AJ321,
IF($AH$431&gt;SUM($AH$311:AH321),_xlfn.CONCAT(", ",AJ321),
IF($AH$431=SUM($AH$311:AH321),_xlfn.CONCAT(" y ",AJ321)))))</f>
        <v/>
      </c>
      <c r="AJ321" s="214">
        <v>11</v>
      </c>
      <c r="AK321">
        <f t="shared" si="23"/>
        <v>0</v>
      </c>
      <c r="AL321">
        <f t="shared" si="20"/>
        <v>0</v>
      </c>
      <c r="AP321"/>
    </row>
    <row r="322" spans="1:42" ht="15" customHeight="1">
      <c r="A322" s="238"/>
      <c r="C322" s="213" t="s">
        <v>5029</v>
      </c>
      <c r="D322" s="469" t="str">
        <f>IF(CNGE_2025_M1_Secc12_Sub1!D41="","",CNGE_2025_M1_Secc12_Sub1!D41)</f>
        <v/>
      </c>
      <c r="E322" s="326"/>
      <c r="F322" s="326"/>
      <c r="G322" s="326"/>
      <c r="H322" s="326"/>
      <c r="I322" s="326"/>
      <c r="J322" s="327"/>
      <c r="K322" s="443"/>
      <c r="L322" s="351"/>
      <c r="M322" s="351"/>
      <c r="N322" s="352"/>
      <c r="O322" s="443"/>
      <c r="P322" s="351"/>
      <c r="Q322" s="351"/>
      <c r="R322" s="352"/>
      <c r="S322" s="443"/>
      <c r="T322" s="351"/>
      <c r="U322" s="351"/>
      <c r="V322" s="352"/>
      <c r="W322" s="443"/>
      <c r="X322" s="351"/>
      <c r="Y322" s="351"/>
      <c r="Z322" s="352"/>
      <c r="AA322" s="443"/>
      <c r="AB322" s="351"/>
      <c r="AC322" s="351"/>
      <c r="AD322" s="352"/>
      <c r="AG322">
        <f t="shared" si="21"/>
        <v>0</v>
      </c>
      <c r="AH322" s="2">
        <f t="shared" si="22"/>
        <v>0</v>
      </c>
      <c r="AI322" s="3" t="str">
        <f>IF(AH322=0,"",
IF(SUM($AH$311:AH322)=1,AJ322,
IF($AH$431&gt;SUM($AH$311:AH322),_xlfn.CONCAT(", ",AJ322),
IF($AH$431=SUM($AH$311:AH322),_xlfn.CONCAT(" y ",AJ322)))))</f>
        <v/>
      </c>
      <c r="AJ322" s="214">
        <v>12</v>
      </c>
      <c r="AK322">
        <f t="shared" si="23"/>
        <v>0</v>
      </c>
      <c r="AL322">
        <f t="shared" si="20"/>
        <v>0</v>
      </c>
      <c r="AP322"/>
    </row>
    <row r="323" spans="1:42" ht="15" customHeight="1">
      <c r="A323" s="238"/>
      <c r="C323" s="213" t="s">
        <v>5030</v>
      </c>
      <c r="D323" s="469" t="str">
        <f>IF(CNGE_2025_M1_Secc12_Sub1!D42="","",CNGE_2025_M1_Secc12_Sub1!D42)</f>
        <v/>
      </c>
      <c r="E323" s="326"/>
      <c r="F323" s="326"/>
      <c r="G323" s="326"/>
      <c r="H323" s="326"/>
      <c r="I323" s="326"/>
      <c r="J323" s="327"/>
      <c r="K323" s="443"/>
      <c r="L323" s="351"/>
      <c r="M323" s="351"/>
      <c r="N323" s="352"/>
      <c r="O323" s="443"/>
      <c r="P323" s="351"/>
      <c r="Q323" s="351"/>
      <c r="R323" s="352"/>
      <c r="S323" s="443"/>
      <c r="T323" s="351"/>
      <c r="U323" s="351"/>
      <c r="V323" s="352"/>
      <c r="W323" s="443"/>
      <c r="X323" s="351"/>
      <c r="Y323" s="351"/>
      <c r="Z323" s="352"/>
      <c r="AA323" s="443"/>
      <c r="AB323" s="351"/>
      <c r="AC323" s="351"/>
      <c r="AD323" s="352"/>
      <c r="AG323">
        <f t="shared" si="21"/>
        <v>0</v>
      </c>
      <c r="AH323" s="2">
        <f t="shared" si="22"/>
        <v>0</v>
      </c>
      <c r="AI323" s="3" t="str">
        <f>IF(AH323=0,"",
IF(SUM($AH$311:AH323)=1,AJ323,
IF($AH$431&gt;SUM($AH$311:AH323),_xlfn.CONCAT(", ",AJ323),
IF($AH$431=SUM($AH$311:AH323),_xlfn.CONCAT(" y ",AJ323)))))</f>
        <v/>
      </c>
      <c r="AJ323" s="214">
        <v>13</v>
      </c>
      <c r="AK323">
        <f t="shared" si="23"/>
        <v>0</v>
      </c>
      <c r="AL323">
        <f t="shared" si="20"/>
        <v>0</v>
      </c>
      <c r="AP323"/>
    </row>
    <row r="324" spans="1:42" ht="15" customHeight="1">
      <c r="A324" s="238"/>
      <c r="C324" s="213" t="s">
        <v>5031</v>
      </c>
      <c r="D324" s="469" t="str">
        <f>IF(CNGE_2025_M1_Secc12_Sub1!D43="","",CNGE_2025_M1_Secc12_Sub1!D43)</f>
        <v/>
      </c>
      <c r="E324" s="326"/>
      <c r="F324" s="326"/>
      <c r="G324" s="326"/>
      <c r="H324" s="326"/>
      <c r="I324" s="326"/>
      <c r="J324" s="327"/>
      <c r="K324" s="443"/>
      <c r="L324" s="351"/>
      <c r="M324" s="351"/>
      <c r="N324" s="352"/>
      <c r="O324" s="443"/>
      <c r="P324" s="351"/>
      <c r="Q324" s="351"/>
      <c r="R324" s="352"/>
      <c r="S324" s="443"/>
      <c r="T324" s="351"/>
      <c r="U324" s="351"/>
      <c r="V324" s="352"/>
      <c r="W324" s="443"/>
      <c r="X324" s="351"/>
      <c r="Y324" s="351"/>
      <c r="Z324" s="352"/>
      <c r="AA324" s="443"/>
      <c r="AB324" s="351"/>
      <c r="AC324" s="351"/>
      <c r="AD324" s="352"/>
      <c r="AG324">
        <f t="shared" si="21"/>
        <v>0</v>
      </c>
      <c r="AH324" s="2">
        <f t="shared" si="22"/>
        <v>0</v>
      </c>
      <c r="AI324" s="3" t="str">
        <f>IF(AH324=0,"",
IF(SUM($AH$311:AH324)=1,AJ324,
IF($AH$431&gt;SUM($AH$311:AH324),_xlfn.CONCAT(", ",AJ324),
IF($AH$431=SUM($AH$311:AH324),_xlfn.CONCAT(" y ",AJ324)))))</f>
        <v/>
      </c>
      <c r="AJ324" s="214">
        <v>14</v>
      </c>
      <c r="AK324">
        <f t="shared" si="23"/>
        <v>0</v>
      </c>
      <c r="AL324">
        <f t="shared" si="20"/>
        <v>0</v>
      </c>
      <c r="AP324"/>
    </row>
    <row r="325" spans="1:42" ht="15" customHeight="1">
      <c r="A325" s="238"/>
      <c r="C325" s="213" t="s">
        <v>5032</v>
      </c>
      <c r="D325" s="469" t="str">
        <f>IF(CNGE_2025_M1_Secc12_Sub1!D44="","",CNGE_2025_M1_Secc12_Sub1!D44)</f>
        <v/>
      </c>
      <c r="E325" s="326"/>
      <c r="F325" s="326"/>
      <c r="G325" s="326"/>
      <c r="H325" s="326"/>
      <c r="I325" s="326"/>
      <c r="J325" s="327"/>
      <c r="K325" s="443"/>
      <c r="L325" s="351"/>
      <c r="M325" s="351"/>
      <c r="N325" s="352"/>
      <c r="O325" s="443"/>
      <c r="P325" s="351"/>
      <c r="Q325" s="351"/>
      <c r="R325" s="352"/>
      <c r="S325" s="443"/>
      <c r="T325" s="351"/>
      <c r="U325" s="351"/>
      <c r="V325" s="352"/>
      <c r="W325" s="443"/>
      <c r="X325" s="351"/>
      <c r="Y325" s="351"/>
      <c r="Z325" s="352"/>
      <c r="AA325" s="443"/>
      <c r="AB325" s="351"/>
      <c r="AC325" s="351"/>
      <c r="AD325" s="352"/>
      <c r="AG325">
        <f t="shared" si="21"/>
        <v>0</v>
      </c>
      <c r="AH325" s="2">
        <f t="shared" si="22"/>
        <v>0</v>
      </c>
      <c r="AI325" s="3" t="str">
        <f>IF(AH325=0,"",
IF(SUM($AH$311:AH325)=1,AJ325,
IF($AH$431&gt;SUM($AH$311:AH325),_xlfn.CONCAT(", ",AJ325),
IF($AH$431=SUM($AH$311:AH325),_xlfn.CONCAT(" y ",AJ325)))))</f>
        <v/>
      </c>
      <c r="AJ325" s="214">
        <v>15</v>
      </c>
      <c r="AK325">
        <f t="shared" si="23"/>
        <v>0</v>
      </c>
      <c r="AL325">
        <f t="shared" si="20"/>
        <v>0</v>
      </c>
      <c r="AP325"/>
    </row>
    <row r="326" spans="1:42" ht="15" customHeight="1">
      <c r="A326" s="238"/>
      <c r="C326" s="213" t="s">
        <v>5033</v>
      </c>
      <c r="D326" s="469" t="str">
        <f>IF(CNGE_2025_M1_Secc12_Sub1!D45="","",CNGE_2025_M1_Secc12_Sub1!D45)</f>
        <v/>
      </c>
      <c r="E326" s="326"/>
      <c r="F326" s="326"/>
      <c r="G326" s="326"/>
      <c r="H326" s="326"/>
      <c r="I326" s="326"/>
      <c r="J326" s="327"/>
      <c r="K326" s="443"/>
      <c r="L326" s="351"/>
      <c r="M326" s="351"/>
      <c r="N326" s="352"/>
      <c r="O326" s="443"/>
      <c r="P326" s="351"/>
      <c r="Q326" s="351"/>
      <c r="R326" s="352"/>
      <c r="S326" s="443"/>
      <c r="T326" s="351"/>
      <c r="U326" s="351"/>
      <c r="V326" s="352"/>
      <c r="W326" s="443"/>
      <c r="X326" s="351"/>
      <c r="Y326" s="351"/>
      <c r="Z326" s="352"/>
      <c r="AA326" s="443"/>
      <c r="AB326" s="351"/>
      <c r="AC326" s="351"/>
      <c r="AD326" s="352"/>
      <c r="AG326">
        <f t="shared" si="21"/>
        <v>0</v>
      </c>
      <c r="AH326" s="2">
        <f t="shared" si="22"/>
        <v>0</v>
      </c>
      <c r="AI326" s="3" t="str">
        <f>IF(AH326=0,"",
IF(SUM($AH$311:AH326)=1,AJ326,
IF($AH$431&gt;SUM($AH$311:AH326),_xlfn.CONCAT(", ",AJ326),
IF($AH$431=SUM($AH$311:AH326),_xlfn.CONCAT(" y ",AJ326)))))</f>
        <v/>
      </c>
      <c r="AJ326" s="214">
        <v>16</v>
      </c>
      <c r="AK326">
        <f t="shared" si="23"/>
        <v>0</v>
      </c>
      <c r="AL326">
        <f t="shared" si="20"/>
        <v>0</v>
      </c>
      <c r="AP326"/>
    </row>
    <row r="327" spans="1:42" ht="15" customHeight="1">
      <c r="A327" s="238"/>
      <c r="C327" s="213" t="s">
        <v>5034</v>
      </c>
      <c r="D327" s="469" t="str">
        <f>IF(CNGE_2025_M1_Secc12_Sub1!D46="","",CNGE_2025_M1_Secc12_Sub1!D46)</f>
        <v/>
      </c>
      <c r="E327" s="326"/>
      <c r="F327" s="326"/>
      <c r="G327" s="326"/>
      <c r="H327" s="326"/>
      <c r="I327" s="326"/>
      <c r="J327" s="327"/>
      <c r="K327" s="443"/>
      <c r="L327" s="351"/>
      <c r="M327" s="351"/>
      <c r="N327" s="352"/>
      <c r="O327" s="443"/>
      <c r="P327" s="351"/>
      <c r="Q327" s="351"/>
      <c r="R327" s="352"/>
      <c r="S327" s="443"/>
      <c r="T327" s="351"/>
      <c r="U327" s="351"/>
      <c r="V327" s="352"/>
      <c r="W327" s="443"/>
      <c r="X327" s="351"/>
      <c r="Y327" s="351"/>
      <c r="Z327" s="352"/>
      <c r="AA327" s="443"/>
      <c r="AB327" s="351"/>
      <c r="AC327" s="351"/>
      <c r="AD327" s="352"/>
      <c r="AG327">
        <f t="shared" si="21"/>
        <v>0</v>
      </c>
      <c r="AH327" s="2">
        <f t="shared" si="22"/>
        <v>0</v>
      </c>
      <c r="AI327" s="3" t="str">
        <f>IF(AH327=0,"",
IF(SUM($AH$311:AH327)=1,AJ327,
IF($AH$431&gt;SUM($AH$311:AH327),_xlfn.CONCAT(", ",AJ327),
IF($AH$431=SUM($AH$311:AH327),_xlfn.CONCAT(" y ",AJ327)))))</f>
        <v/>
      </c>
      <c r="AJ327" s="214">
        <v>17</v>
      </c>
      <c r="AK327">
        <f t="shared" si="23"/>
        <v>0</v>
      </c>
      <c r="AL327">
        <f t="shared" si="20"/>
        <v>0</v>
      </c>
      <c r="AP327"/>
    </row>
    <row r="328" spans="1:42" ht="15" customHeight="1">
      <c r="A328" s="238"/>
      <c r="C328" s="213" t="s">
        <v>5035</v>
      </c>
      <c r="D328" s="469" t="str">
        <f>IF(CNGE_2025_M1_Secc12_Sub1!D47="","",CNGE_2025_M1_Secc12_Sub1!D47)</f>
        <v/>
      </c>
      <c r="E328" s="326"/>
      <c r="F328" s="326"/>
      <c r="G328" s="326"/>
      <c r="H328" s="326"/>
      <c r="I328" s="326"/>
      <c r="J328" s="327"/>
      <c r="K328" s="443"/>
      <c r="L328" s="351"/>
      <c r="M328" s="351"/>
      <c r="N328" s="352"/>
      <c r="O328" s="443"/>
      <c r="P328" s="351"/>
      <c r="Q328" s="351"/>
      <c r="R328" s="352"/>
      <c r="S328" s="443"/>
      <c r="T328" s="351"/>
      <c r="U328" s="351"/>
      <c r="V328" s="352"/>
      <c r="W328" s="443"/>
      <c r="X328" s="351"/>
      <c r="Y328" s="351"/>
      <c r="Z328" s="352"/>
      <c r="AA328" s="443"/>
      <c r="AB328" s="351"/>
      <c r="AC328" s="351"/>
      <c r="AD328" s="352"/>
      <c r="AG328">
        <f t="shared" si="21"/>
        <v>0</v>
      </c>
      <c r="AH328" s="2">
        <f t="shared" si="22"/>
        <v>0</v>
      </c>
      <c r="AI328" s="3" t="str">
        <f>IF(AH328=0,"",
IF(SUM($AH$311:AH328)=1,AJ328,
IF($AH$431&gt;SUM($AH$311:AH328),_xlfn.CONCAT(", ",AJ328),
IF($AH$431=SUM($AH$311:AH328),_xlfn.CONCAT(" y ",AJ328)))))</f>
        <v/>
      </c>
      <c r="AJ328" s="214">
        <v>18</v>
      </c>
      <c r="AK328">
        <f t="shared" si="23"/>
        <v>0</v>
      </c>
      <c r="AL328">
        <f t="shared" si="20"/>
        <v>0</v>
      </c>
      <c r="AP328"/>
    </row>
    <row r="329" spans="1:42" ht="15" customHeight="1">
      <c r="A329" s="238"/>
      <c r="C329" s="213" t="s">
        <v>5036</v>
      </c>
      <c r="D329" s="469" t="str">
        <f>IF(CNGE_2025_M1_Secc12_Sub1!D48="","",CNGE_2025_M1_Secc12_Sub1!D48)</f>
        <v/>
      </c>
      <c r="E329" s="326"/>
      <c r="F329" s="326"/>
      <c r="G329" s="326"/>
      <c r="H329" s="326"/>
      <c r="I329" s="326"/>
      <c r="J329" s="327"/>
      <c r="K329" s="443"/>
      <c r="L329" s="351"/>
      <c r="M329" s="351"/>
      <c r="N329" s="352"/>
      <c r="O329" s="443"/>
      <c r="P329" s="351"/>
      <c r="Q329" s="351"/>
      <c r="R329" s="352"/>
      <c r="S329" s="443"/>
      <c r="T329" s="351"/>
      <c r="U329" s="351"/>
      <c r="V329" s="352"/>
      <c r="W329" s="443"/>
      <c r="X329" s="351"/>
      <c r="Y329" s="351"/>
      <c r="Z329" s="352"/>
      <c r="AA329" s="443"/>
      <c r="AB329" s="351"/>
      <c r="AC329" s="351"/>
      <c r="AD329" s="352"/>
      <c r="AG329">
        <f t="shared" si="21"/>
        <v>0</v>
      </c>
      <c r="AH329" s="2">
        <f t="shared" si="22"/>
        <v>0</v>
      </c>
      <c r="AI329" s="3" t="str">
        <f>IF(AH329=0,"",
IF(SUM($AH$311:AH329)=1,AJ329,
IF($AH$431&gt;SUM($AH$311:AH329),_xlfn.CONCAT(", ",AJ329),
IF($AH$431=SUM($AH$311:AH329),_xlfn.CONCAT(" y ",AJ329)))))</f>
        <v/>
      </c>
      <c r="AJ329" s="214">
        <v>19</v>
      </c>
      <c r="AK329">
        <f t="shared" si="23"/>
        <v>0</v>
      </c>
      <c r="AL329">
        <f t="shared" si="20"/>
        <v>0</v>
      </c>
      <c r="AP329"/>
    </row>
    <row r="330" spans="1:42" ht="15" customHeight="1">
      <c r="A330" s="238"/>
      <c r="C330" s="213" t="s">
        <v>5037</v>
      </c>
      <c r="D330" s="469" t="str">
        <f>IF(CNGE_2025_M1_Secc12_Sub1!D49="","",CNGE_2025_M1_Secc12_Sub1!D49)</f>
        <v/>
      </c>
      <c r="E330" s="326"/>
      <c r="F330" s="326"/>
      <c r="G330" s="326"/>
      <c r="H330" s="326"/>
      <c r="I330" s="326"/>
      <c r="J330" s="327"/>
      <c r="K330" s="443"/>
      <c r="L330" s="351"/>
      <c r="M330" s="351"/>
      <c r="N330" s="352"/>
      <c r="O330" s="443"/>
      <c r="P330" s="351"/>
      <c r="Q330" s="351"/>
      <c r="R330" s="352"/>
      <c r="S330" s="443"/>
      <c r="T330" s="351"/>
      <c r="U330" s="351"/>
      <c r="V330" s="352"/>
      <c r="W330" s="443"/>
      <c r="X330" s="351"/>
      <c r="Y330" s="351"/>
      <c r="Z330" s="352"/>
      <c r="AA330" s="443"/>
      <c r="AB330" s="351"/>
      <c r="AC330" s="351"/>
      <c r="AD330" s="352"/>
      <c r="AG330">
        <f t="shared" si="21"/>
        <v>0</v>
      </c>
      <c r="AH330" s="2">
        <f t="shared" si="22"/>
        <v>0</v>
      </c>
      <c r="AI330" s="3" t="str">
        <f>IF(AH330=0,"",
IF(SUM($AH$311:AH330)=1,AJ330,
IF($AH$431&gt;SUM($AH$311:AH330),_xlfn.CONCAT(", ",AJ330),
IF($AH$431=SUM($AH$311:AH330),_xlfn.CONCAT(" y ",AJ330)))))</f>
        <v/>
      </c>
      <c r="AJ330" s="214">
        <v>20</v>
      </c>
      <c r="AK330">
        <f t="shared" si="23"/>
        <v>0</v>
      </c>
      <c r="AL330">
        <f t="shared" si="20"/>
        <v>0</v>
      </c>
      <c r="AP330"/>
    </row>
    <row r="331" spans="1:42" ht="15" customHeight="1">
      <c r="A331" s="238"/>
      <c r="C331" s="213" t="s">
        <v>5038</v>
      </c>
      <c r="D331" s="469" t="str">
        <f>IF(CNGE_2025_M1_Secc12_Sub1!D50="","",CNGE_2025_M1_Secc12_Sub1!D50)</f>
        <v/>
      </c>
      <c r="E331" s="326"/>
      <c r="F331" s="326"/>
      <c r="G331" s="326"/>
      <c r="H331" s="326"/>
      <c r="I331" s="326"/>
      <c r="J331" s="327"/>
      <c r="K331" s="443"/>
      <c r="L331" s="351"/>
      <c r="M331" s="351"/>
      <c r="N331" s="352"/>
      <c r="O331" s="443"/>
      <c r="P331" s="351"/>
      <c r="Q331" s="351"/>
      <c r="R331" s="352"/>
      <c r="S331" s="443"/>
      <c r="T331" s="351"/>
      <c r="U331" s="351"/>
      <c r="V331" s="352"/>
      <c r="W331" s="443"/>
      <c r="X331" s="351"/>
      <c r="Y331" s="351"/>
      <c r="Z331" s="352"/>
      <c r="AA331" s="443"/>
      <c r="AB331" s="351"/>
      <c r="AC331" s="351"/>
      <c r="AD331" s="352"/>
      <c r="AG331">
        <f t="shared" si="21"/>
        <v>0</v>
      </c>
      <c r="AH331" s="2">
        <f t="shared" si="22"/>
        <v>0</v>
      </c>
      <c r="AI331" s="3" t="str">
        <f>IF(AH331=0,"",
IF(SUM($AH$311:AH331)=1,AJ331,
IF($AH$431&gt;SUM($AH$311:AH331),_xlfn.CONCAT(", ",AJ331),
IF($AH$431=SUM($AH$311:AH331),_xlfn.CONCAT(" y ",AJ331)))))</f>
        <v/>
      </c>
      <c r="AJ331" s="214">
        <v>21</v>
      </c>
      <c r="AK331">
        <f t="shared" si="23"/>
        <v>0</v>
      </c>
      <c r="AL331">
        <f t="shared" si="20"/>
        <v>0</v>
      </c>
      <c r="AP331"/>
    </row>
    <row r="332" spans="1:42" ht="15" customHeight="1">
      <c r="A332" s="238"/>
      <c r="C332" s="213" t="s">
        <v>5039</v>
      </c>
      <c r="D332" s="469" t="str">
        <f>IF(CNGE_2025_M1_Secc12_Sub1!D51="","",CNGE_2025_M1_Secc12_Sub1!D51)</f>
        <v/>
      </c>
      <c r="E332" s="326"/>
      <c r="F332" s="326"/>
      <c r="G332" s="326"/>
      <c r="H332" s="326"/>
      <c r="I332" s="326"/>
      <c r="J332" s="327"/>
      <c r="K332" s="443"/>
      <c r="L332" s="351"/>
      <c r="M332" s="351"/>
      <c r="N332" s="352"/>
      <c r="O332" s="443"/>
      <c r="P332" s="351"/>
      <c r="Q332" s="351"/>
      <c r="R332" s="352"/>
      <c r="S332" s="443"/>
      <c r="T332" s="351"/>
      <c r="U332" s="351"/>
      <c r="V332" s="352"/>
      <c r="W332" s="443"/>
      <c r="X332" s="351"/>
      <c r="Y332" s="351"/>
      <c r="Z332" s="352"/>
      <c r="AA332" s="443"/>
      <c r="AB332" s="351"/>
      <c r="AC332" s="351"/>
      <c r="AD332" s="352"/>
      <c r="AG332">
        <f t="shared" si="21"/>
        <v>0</v>
      </c>
      <c r="AH332" s="2">
        <f t="shared" si="22"/>
        <v>0</v>
      </c>
      <c r="AI332" s="3" t="str">
        <f>IF(AH332=0,"",
IF(SUM($AH$311:AH332)=1,AJ332,
IF($AH$431&gt;SUM($AH$311:AH332),_xlfn.CONCAT(", ",AJ332),
IF($AH$431=SUM($AH$311:AH332),_xlfn.CONCAT(" y ",AJ332)))))</f>
        <v/>
      </c>
      <c r="AJ332" s="214">
        <v>22</v>
      </c>
      <c r="AK332">
        <f t="shared" si="23"/>
        <v>0</v>
      </c>
      <c r="AL332">
        <f t="shared" si="20"/>
        <v>0</v>
      </c>
      <c r="AP332"/>
    </row>
    <row r="333" spans="1:42" ht="15" customHeight="1">
      <c r="A333" s="238"/>
      <c r="C333" s="213" t="s">
        <v>5040</v>
      </c>
      <c r="D333" s="469" t="str">
        <f>IF(CNGE_2025_M1_Secc12_Sub1!D52="","",CNGE_2025_M1_Secc12_Sub1!D52)</f>
        <v/>
      </c>
      <c r="E333" s="326"/>
      <c r="F333" s="326"/>
      <c r="G333" s="326"/>
      <c r="H333" s="326"/>
      <c r="I333" s="326"/>
      <c r="J333" s="327"/>
      <c r="K333" s="443"/>
      <c r="L333" s="351"/>
      <c r="M333" s="351"/>
      <c r="N333" s="352"/>
      <c r="O333" s="443"/>
      <c r="P333" s="351"/>
      <c r="Q333" s="351"/>
      <c r="R333" s="352"/>
      <c r="S333" s="443"/>
      <c r="T333" s="351"/>
      <c r="U333" s="351"/>
      <c r="V333" s="352"/>
      <c r="W333" s="443"/>
      <c r="X333" s="351"/>
      <c r="Y333" s="351"/>
      <c r="Z333" s="352"/>
      <c r="AA333" s="443"/>
      <c r="AB333" s="351"/>
      <c r="AC333" s="351"/>
      <c r="AD333" s="352"/>
      <c r="AG333">
        <f t="shared" si="21"/>
        <v>0</v>
      </c>
      <c r="AH333" s="2">
        <f t="shared" si="22"/>
        <v>0</v>
      </c>
      <c r="AI333" s="3" t="str">
        <f>IF(AH333=0,"",
IF(SUM($AH$311:AH333)=1,AJ333,
IF($AH$431&gt;SUM($AH$311:AH333),_xlfn.CONCAT(", ",AJ333),
IF($AH$431=SUM($AH$311:AH333),_xlfn.CONCAT(" y ",AJ333)))))</f>
        <v/>
      </c>
      <c r="AJ333" s="214">
        <v>23</v>
      </c>
      <c r="AK333">
        <f t="shared" si="23"/>
        <v>0</v>
      </c>
      <c r="AL333">
        <f t="shared" si="20"/>
        <v>0</v>
      </c>
      <c r="AP333"/>
    </row>
    <row r="334" spans="1:42" ht="15" customHeight="1">
      <c r="A334" s="238"/>
      <c r="C334" s="213" t="s">
        <v>5041</v>
      </c>
      <c r="D334" s="469" t="str">
        <f>IF(CNGE_2025_M1_Secc12_Sub1!D53="","",CNGE_2025_M1_Secc12_Sub1!D53)</f>
        <v/>
      </c>
      <c r="E334" s="326"/>
      <c r="F334" s="326"/>
      <c r="G334" s="326"/>
      <c r="H334" s="326"/>
      <c r="I334" s="326"/>
      <c r="J334" s="327"/>
      <c r="K334" s="443"/>
      <c r="L334" s="351"/>
      <c r="M334" s="351"/>
      <c r="N334" s="352"/>
      <c r="O334" s="443"/>
      <c r="P334" s="351"/>
      <c r="Q334" s="351"/>
      <c r="R334" s="352"/>
      <c r="S334" s="443"/>
      <c r="T334" s="351"/>
      <c r="U334" s="351"/>
      <c r="V334" s="352"/>
      <c r="W334" s="443"/>
      <c r="X334" s="351"/>
      <c r="Y334" s="351"/>
      <c r="Z334" s="352"/>
      <c r="AA334" s="443"/>
      <c r="AB334" s="351"/>
      <c r="AC334" s="351"/>
      <c r="AD334" s="352"/>
      <c r="AG334">
        <f t="shared" si="21"/>
        <v>0</v>
      </c>
      <c r="AH334" s="2">
        <f t="shared" si="22"/>
        <v>0</v>
      </c>
      <c r="AI334" s="3" t="str">
        <f>IF(AH334=0,"",
IF(SUM($AH$311:AH334)=1,AJ334,
IF($AH$431&gt;SUM($AH$311:AH334),_xlfn.CONCAT(", ",AJ334),
IF($AH$431=SUM($AH$311:AH334),_xlfn.CONCAT(" y ",AJ334)))))</f>
        <v/>
      </c>
      <c r="AJ334" s="214">
        <v>24</v>
      </c>
      <c r="AK334">
        <f t="shared" si="23"/>
        <v>0</v>
      </c>
      <c r="AL334">
        <f t="shared" si="20"/>
        <v>0</v>
      </c>
      <c r="AP334"/>
    </row>
    <row r="335" spans="1:42" ht="15" customHeight="1">
      <c r="A335" s="238"/>
      <c r="C335" s="213" t="s">
        <v>5042</v>
      </c>
      <c r="D335" s="469" t="str">
        <f>IF(CNGE_2025_M1_Secc12_Sub1!D54="","",CNGE_2025_M1_Secc12_Sub1!D54)</f>
        <v/>
      </c>
      <c r="E335" s="326"/>
      <c r="F335" s="326"/>
      <c r="G335" s="326"/>
      <c r="H335" s="326"/>
      <c r="I335" s="326"/>
      <c r="J335" s="327"/>
      <c r="K335" s="443"/>
      <c r="L335" s="351"/>
      <c r="M335" s="351"/>
      <c r="N335" s="352"/>
      <c r="O335" s="443"/>
      <c r="P335" s="351"/>
      <c r="Q335" s="351"/>
      <c r="R335" s="352"/>
      <c r="S335" s="443"/>
      <c r="T335" s="351"/>
      <c r="U335" s="351"/>
      <c r="V335" s="352"/>
      <c r="W335" s="443"/>
      <c r="X335" s="351"/>
      <c r="Y335" s="351"/>
      <c r="Z335" s="352"/>
      <c r="AA335" s="443"/>
      <c r="AB335" s="351"/>
      <c r="AC335" s="351"/>
      <c r="AD335" s="352"/>
      <c r="AG335">
        <f t="shared" si="21"/>
        <v>0</v>
      </c>
      <c r="AH335" s="2">
        <f t="shared" si="22"/>
        <v>0</v>
      </c>
      <c r="AI335" s="3" t="str">
        <f>IF(AH335=0,"",
IF(SUM($AH$311:AH335)=1,AJ335,
IF($AH$431&gt;SUM($AH$311:AH335),_xlfn.CONCAT(", ",AJ335),
IF($AH$431=SUM($AH$311:AH335),_xlfn.CONCAT(" y ",AJ335)))))</f>
        <v/>
      </c>
      <c r="AJ335" s="214">
        <v>25</v>
      </c>
      <c r="AK335">
        <f t="shared" si="23"/>
        <v>0</v>
      </c>
      <c r="AL335">
        <f t="shared" si="20"/>
        <v>0</v>
      </c>
      <c r="AP335"/>
    </row>
    <row r="336" spans="1:42" ht="15" customHeight="1">
      <c r="A336" s="238"/>
      <c r="C336" s="213" t="s">
        <v>5043</v>
      </c>
      <c r="D336" s="469" t="str">
        <f>IF(CNGE_2025_M1_Secc12_Sub1!D55="","",CNGE_2025_M1_Secc12_Sub1!D55)</f>
        <v/>
      </c>
      <c r="E336" s="326"/>
      <c r="F336" s="326"/>
      <c r="G336" s="326"/>
      <c r="H336" s="326"/>
      <c r="I336" s="326"/>
      <c r="J336" s="327"/>
      <c r="K336" s="443"/>
      <c r="L336" s="351"/>
      <c r="M336" s="351"/>
      <c r="N336" s="352"/>
      <c r="O336" s="443"/>
      <c r="P336" s="351"/>
      <c r="Q336" s="351"/>
      <c r="R336" s="352"/>
      <c r="S336" s="443"/>
      <c r="T336" s="351"/>
      <c r="U336" s="351"/>
      <c r="V336" s="352"/>
      <c r="W336" s="443"/>
      <c r="X336" s="351"/>
      <c r="Y336" s="351"/>
      <c r="Z336" s="352"/>
      <c r="AA336" s="443"/>
      <c r="AB336" s="351"/>
      <c r="AC336" s="351"/>
      <c r="AD336" s="352"/>
      <c r="AG336">
        <f t="shared" si="21"/>
        <v>0</v>
      </c>
      <c r="AH336" s="2">
        <f t="shared" si="22"/>
        <v>0</v>
      </c>
      <c r="AI336" s="3" t="str">
        <f>IF(AH336=0,"",
IF(SUM($AH$311:AH336)=1,AJ336,
IF($AH$431&gt;SUM($AH$311:AH336),_xlfn.CONCAT(", ",AJ336),
IF($AH$431=SUM($AH$311:AH336),_xlfn.CONCAT(" y ",AJ336)))))</f>
        <v/>
      </c>
      <c r="AJ336" s="214">
        <v>26</v>
      </c>
      <c r="AK336">
        <f t="shared" si="23"/>
        <v>0</v>
      </c>
      <c r="AL336">
        <f t="shared" si="20"/>
        <v>0</v>
      </c>
      <c r="AP336"/>
    </row>
    <row r="337" spans="1:42" ht="15" customHeight="1">
      <c r="A337" s="238"/>
      <c r="C337" s="213" t="s">
        <v>5044</v>
      </c>
      <c r="D337" s="469" t="str">
        <f>IF(CNGE_2025_M1_Secc12_Sub1!D56="","",CNGE_2025_M1_Secc12_Sub1!D56)</f>
        <v/>
      </c>
      <c r="E337" s="326"/>
      <c r="F337" s="326"/>
      <c r="G337" s="326"/>
      <c r="H337" s="326"/>
      <c r="I337" s="326"/>
      <c r="J337" s="327"/>
      <c r="K337" s="443"/>
      <c r="L337" s="351"/>
      <c r="M337" s="351"/>
      <c r="N337" s="352"/>
      <c r="O337" s="443"/>
      <c r="P337" s="351"/>
      <c r="Q337" s="351"/>
      <c r="R337" s="352"/>
      <c r="S337" s="443"/>
      <c r="T337" s="351"/>
      <c r="U337" s="351"/>
      <c r="V337" s="352"/>
      <c r="W337" s="443"/>
      <c r="X337" s="351"/>
      <c r="Y337" s="351"/>
      <c r="Z337" s="352"/>
      <c r="AA337" s="443"/>
      <c r="AB337" s="351"/>
      <c r="AC337" s="351"/>
      <c r="AD337" s="352"/>
      <c r="AG337">
        <f t="shared" si="21"/>
        <v>0</v>
      </c>
      <c r="AH337" s="2">
        <f t="shared" si="22"/>
        <v>0</v>
      </c>
      <c r="AI337" s="3" t="str">
        <f>IF(AH337=0,"",
IF(SUM($AH$311:AH337)=1,AJ337,
IF($AH$431&gt;SUM($AH$311:AH337),_xlfn.CONCAT(", ",AJ337),
IF($AH$431=SUM($AH$311:AH337),_xlfn.CONCAT(" y ",AJ337)))))</f>
        <v/>
      </c>
      <c r="AJ337" s="214">
        <v>27</v>
      </c>
      <c r="AK337">
        <f t="shared" si="23"/>
        <v>0</v>
      </c>
      <c r="AL337">
        <f t="shared" si="20"/>
        <v>0</v>
      </c>
      <c r="AP337"/>
    </row>
    <row r="338" spans="1:42" ht="15" customHeight="1">
      <c r="A338" s="238"/>
      <c r="C338" s="213" t="s">
        <v>5045</v>
      </c>
      <c r="D338" s="469" t="str">
        <f>IF(CNGE_2025_M1_Secc12_Sub1!D57="","",CNGE_2025_M1_Secc12_Sub1!D57)</f>
        <v/>
      </c>
      <c r="E338" s="326"/>
      <c r="F338" s="326"/>
      <c r="G338" s="326"/>
      <c r="H338" s="326"/>
      <c r="I338" s="326"/>
      <c r="J338" s="327"/>
      <c r="K338" s="443"/>
      <c r="L338" s="351"/>
      <c r="M338" s="351"/>
      <c r="N338" s="352"/>
      <c r="O338" s="443"/>
      <c r="P338" s="351"/>
      <c r="Q338" s="351"/>
      <c r="R338" s="352"/>
      <c r="S338" s="443"/>
      <c r="T338" s="351"/>
      <c r="U338" s="351"/>
      <c r="V338" s="352"/>
      <c r="W338" s="443"/>
      <c r="X338" s="351"/>
      <c r="Y338" s="351"/>
      <c r="Z338" s="352"/>
      <c r="AA338" s="443"/>
      <c r="AB338" s="351"/>
      <c r="AC338" s="351"/>
      <c r="AD338" s="352"/>
      <c r="AG338">
        <f t="shared" si="21"/>
        <v>0</v>
      </c>
      <c r="AH338" s="2">
        <f t="shared" si="22"/>
        <v>0</v>
      </c>
      <c r="AI338" s="3" t="str">
        <f>IF(AH338=0,"",
IF(SUM($AH$311:AH338)=1,AJ338,
IF($AH$431&gt;SUM($AH$311:AH338),_xlfn.CONCAT(", ",AJ338),
IF($AH$431=SUM($AH$311:AH338),_xlfn.CONCAT(" y ",AJ338)))))</f>
        <v/>
      </c>
      <c r="AJ338" s="214">
        <v>28</v>
      </c>
      <c r="AK338">
        <f t="shared" si="23"/>
        <v>0</v>
      </c>
      <c r="AL338">
        <f t="shared" si="20"/>
        <v>0</v>
      </c>
      <c r="AP338"/>
    </row>
    <row r="339" spans="1:42" ht="15" customHeight="1">
      <c r="A339" s="238"/>
      <c r="C339" s="213" t="s">
        <v>5046</v>
      </c>
      <c r="D339" s="469" t="str">
        <f>IF(CNGE_2025_M1_Secc12_Sub1!D58="","",CNGE_2025_M1_Secc12_Sub1!D58)</f>
        <v/>
      </c>
      <c r="E339" s="326"/>
      <c r="F339" s="326"/>
      <c r="G339" s="326"/>
      <c r="H339" s="326"/>
      <c r="I339" s="326"/>
      <c r="J339" s="327"/>
      <c r="K339" s="443"/>
      <c r="L339" s="351"/>
      <c r="M339" s="351"/>
      <c r="N339" s="352"/>
      <c r="O339" s="443"/>
      <c r="P339" s="351"/>
      <c r="Q339" s="351"/>
      <c r="R339" s="352"/>
      <c r="S339" s="443"/>
      <c r="T339" s="351"/>
      <c r="U339" s="351"/>
      <c r="V339" s="352"/>
      <c r="W339" s="443"/>
      <c r="X339" s="351"/>
      <c r="Y339" s="351"/>
      <c r="Z339" s="352"/>
      <c r="AA339" s="443"/>
      <c r="AB339" s="351"/>
      <c r="AC339" s="351"/>
      <c r="AD339" s="352"/>
      <c r="AG339">
        <f t="shared" si="21"/>
        <v>0</v>
      </c>
      <c r="AH339" s="2">
        <f t="shared" si="22"/>
        <v>0</v>
      </c>
      <c r="AI339" s="3" t="str">
        <f>IF(AH339=0,"",
IF(SUM($AH$311:AH339)=1,AJ339,
IF($AH$431&gt;SUM($AH$311:AH339),_xlfn.CONCAT(", ",AJ339),
IF($AH$431=SUM($AH$311:AH339),_xlfn.CONCAT(" y ",AJ339)))))</f>
        <v/>
      </c>
      <c r="AJ339" s="214">
        <v>29</v>
      </c>
      <c r="AK339">
        <f t="shared" si="23"/>
        <v>0</v>
      </c>
      <c r="AL339">
        <f t="shared" si="20"/>
        <v>0</v>
      </c>
      <c r="AP339"/>
    </row>
    <row r="340" spans="1:42" ht="15" customHeight="1">
      <c r="A340" s="238"/>
      <c r="C340" s="213" t="s">
        <v>5047</v>
      </c>
      <c r="D340" s="469" t="str">
        <f>IF(CNGE_2025_M1_Secc12_Sub1!D59="","",CNGE_2025_M1_Secc12_Sub1!D59)</f>
        <v/>
      </c>
      <c r="E340" s="326"/>
      <c r="F340" s="326"/>
      <c r="G340" s="326"/>
      <c r="H340" s="326"/>
      <c r="I340" s="326"/>
      <c r="J340" s="327"/>
      <c r="K340" s="443"/>
      <c r="L340" s="351"/>
      <c r="M340" s="351"/>
      <c r="N340" s="352"/>
      <c r="O340" s="443"/>
      <c r="P340" s="351"/>
      <c r="Q340" s="351"/>
      <c r="R340" s="352"/>
      <c r="S340" s="443"/>
      <c r="T340" s="351"/>
      <c r="U340" s="351"/>
      <c r="V340" s="352"/>
      <c r="W340" s="443"/>
      <c r="X340" s="351"/>
      <c r="Y340" s="351"/>
      <c r="Z340" s="352"/>
      <c r="AA340" s="443"/>
      <c r="AB340" s="351"/>
      <c r="AC340" s="351"/>
      <c r="AD340" s="352"/>
      <c r="AG340">
        <f t="shared" si="21"/>
        <v>0</v>
      </c>
      <c r="AH340" s="2">
        <f t="shared" si="22"/>
        <v>0</v>
      </c>
      <c r="AI340" s="3" t="str">
        <f>IF(AH340=0,"",
IF(SUM($AH$311:AH340)=1,AJ340,
IF($AH$431&gt;SUM($AH$311:AH340),_xlfn.CONCAT(", ",AJ340),
IF($AH$431=SUM($AH$311:AH340),_xlfn.CONCAT(" y ",AJ340)))))</f>
        <v/>
      </c>
      <c r="AJ340" s="214">
        <v>30</v>
      </c>
      <c r="AK340">
        <f t="shared" si="23"/>
        <v>0</v>
      </c>
      <c r="AL340">
        <f t="shared" si="20"/>
        <v>0</v>
      </c>
      <c r="AP340"/>
    </row>
    <row r="341" spans="1:42" ht="15" customHeight="1">
      <c r="A341" s="238"/>
      <c r="C341" s="213" t="s">
        <v>5048</v>
      </c>
      <c r="D341" s="469" t="str">
        <f>IF(CNGE_2025_M1_Secc12_Sub1!D60="","",CNGE_2025_M1_Secc12_Sub1!D60)</f>
        <v/>
      </c>
      <c r="E341" s="326"/>
      <c r="F341" s="326"/>
      <c r="G341" s="326"/>
      <c r="H341" s="326"/>
      <c r="I341" s="326"/>
      <c r="J341" s="327"/>
      <c r="K341" s="443"/>
      <c r="L341" s="351"/>
      <c r="M341" s="351"/>
      <c r="N341" s="352"/>
      <c r="O341" s="443"/>
      <c r="P341" s="351"/>
      <c r="Q341" s="351"/>
      <c r="R341" s="352"/>
      <c r="S341" s="443"/>
      <c r="T341" s="351"/>
      <c r="U341" s="351"/>
      <c r="V341" s="352"/>
      <c r="W341" s="443"/>
      <c r="X341" s="351"/>
      <c r="Y341" s="351"/>
      <c r="Z341" s="352"/>
      <c r="AA341" s="443"/>
      <c r="AB341" s="351"/>
      <c r="AC341" s="351"/>
      <c r="AD341" s="352"/>
      <c r="AG341">
        <f t="shared" si="21"/>
        <v>0</v>
      </c>
      <c r="AH341" s="2">
        <f t="shared" si="22"/>
        <v>0</v>
      </c>
      <c r="AI341" s="3" t="str">
        <f>IF(AH341=0,"",
IF(SUM($AH$311:AH341)=1,AJ341,
IF($AH$431&gt;SUM($AH$311:AH341),_xlfn.CONCAT(", ",AJ341),
IF($AH$431=SUM($AH$311:AH341),_xlfn.CONCAT(" y ",AJ341)))))</f>
        <v/>
      </c>
      <c r="AJ341" s="214">
        <v>31</v>
      </c>
      <c r="AK341">
        <f t="shared" si="23"/>
        <v>0</v>
      </c>
      <c r="AL341">
        <f t="shared" si="20"/>
        <v>0</v>
      </c>
      <c r="AP341"/>
    </row>
    <row r="342" spans="1:42" ht="15" customHeight="1">
      <c r="A342" s="238"/>
      <c r="C342" s="213" t="s">
        <v>5049</v>
      </c>
      <c r="D342" s="469" t="str">
        <f>IF(CNGE_2025_M1_Secc12_Sub1!D61="","",CNGE_2025_M1_Secc12_Sub1!D61)</f>
        <v/>
      </c>
      <c r="E342" s="326"/>
      <c r="F342" s="326"/>
      <c r="G342" s="326"/>
      <c r="H342" s="326"/>
      <c r="I342" s="326"/>
      <c r="J342" s="327"/>
      <c r="K342" s="443"/>
      <c r="L342" s="351"/>
      <c r="M342" s="351"/>
      <c r="N342" s="352"/>
      <c r="O342" s="443"/>
      <c r="P342" s="351"/>
      <c r="Q342" s="351"/>
      <c r="R342" s="352"/>
      <c r="S342" s="443"/>
      <c r="T342" s="351"/>
      <c r="U342" s="351"/>
      <c r="V342" s="352"/>
      <c r="W342" s="443"/>
      <c r="X342" s="351"/>
      <c r="Y342" s="351"/>
      <c r="Z342" s="352"/>
      <c r="AA342" s="443"/>
      <c r="AB342" s="351"/>
      <c r="AC342" s="351"/>
      <c r="AD342" s="352"/>
      <c r="AG342">
        <f t="shared" si="21"/>
        <v>0</v>
      </c>
      <c r="AH342" s="2">
        <f t="shared" si="22"/>
        <v>0</v>
      </c>
      <c r="AI342" s="3" t="str">
        <f>IF(AH342=0,"",
IF(SUM($AH$311:AH342)=1,AJ342,
IF($AH$431&gt;SUM($AH$311:AH342),_xlfn.CONCAT(", ",AJ342),
IF($AH$431=SUM($AH$311:AH342),_xlfn.CONCAT(" y ",AJ342)))))</f>
        <v/>
      </c>
      <c r="AJ342" s="214">
        <v>32</v>
      </c>
      <c r="AK342">
        <f t="shared" si="23"/>
        <v>0</v>
      </c>
      <c r="AL342">
        <f t="shared" si="20"/>
        <v>0</v>
      </c>
      <c r="AP342"/>
    </row>
    <row r="343" spans="1:42" ht="15" customHeight="1">
      <c r="A343" s="238"/>
      <c r="C343" s="213" t="s">
        <v>5050</v>
      </c>
      <c r="D343" s="469" t="str">
        <f>IF(CNGE_2025_M1_Secc12_Sub1!D62="","",CNGE_2025_M1_Secc12_Sub1!D62)</f>
        <v/>
      </c>
      <c r="E343" s="326"/>
      <c r="F343" s="326"/>
      <c r="G343" s="326"/>
      <c r="H343" s="326"/>
      <c r="I343" s="326"/>
      <c r="J343" s="327"/>
      <c r="K343" s="443"/>
      <c r="L343" s="351"/>
      <c r="M343" s="351"/>
      <c r="N343" s="352"/>
      <c r="O343" s="443"/>
      <c r="P343" s="351"/>
      <c r="Q343" s="351"/>
      <c r="R343" s="352"/>
      <c r="S343" s="443"/>
      <c r="T343" s="351"/>
      <c r="U343" s="351"/>
      <c r="V343" s="352"/>
      <c r="W343" s="443"/>
      <c r="X343" s="351"/>
      <c r="Y343" s="351"/>
      <c r="Z343" s="352"/>
      <c r="AA343" s="443"/>
      <c r="AB343" s="351"/>
      <c r="AC343" s="351"/>
      <c r="AD343" s="352"/>
      <c r="AG343">
        <f t="shared" si="21"/>
        <v>0</v>
      </c>
      <c r="AH343" s="2">
        <f t="shared" si="22"/>
        <v>0</v>
      </c>
      <c r="AI343" s="3" t="str">
        <f>IF(AH343=0,"",
IF(SUM($AH$311:AH343)=1,AJ343,
IF($AH$431&gt;SUM($AH$311:AH343),_xlfn.CONCAT(", ",AJ343),
IF($AH$431=SUM($AH$311:AH343),_xlfn.CONCAT(" y ",AJ343)))))</f>
        <v/>
      </c>
      <c r="AJ343" s="214">
        <v>33</v>
      </c>
      <c r="AK343">
        <f t="shared" si="23"/>
        <v>0</v>
      </c>
      <c r="AL343">
        <f t="shared" ref="AL343:AL374" si="24">IF($AA343="X",IF(COUNTA(K343:Z343)=0,0,1),0)</f>
        <v>0</v>
      </c>
      <c r="AP343"/>
    </row>
    <row r="344" spans="1:42" ht="15" customHeight="1">
      <c r="A344" s="238"/>
      <c r="C344" s="213" t="s">
        <v>5051</v>
      </c>
      <c r="D344" s="469" t="str">
        <f>IF(CNGE_2025_M1_Secc12_Sub1!D63="","",CNGE_2025_M1_Secc12_Sub1!D63)</f>
        <v/>
      </c>
      <c r="E344" s="326"/>
      <c r="F344" s="326"/>
      <c r="G344" s="326"/>
      <c r="H344" s="326"/>
      <c r="I344" s="326"/>
      <c r="J344" s="327"/>
      <c r="K344" s="443"/>
      <c r="L344" s="351"/>
      <c r="M344" s="351"/>
      <c r="N344" s="352"/>
      <c r="O344" s="443"/>
      <c r="P344" s="351"/>
      <c r="Q344" s="351"/>
      <c r="R344" s="352"/>
      <c r="S344" s="443"/>
      <c r="T344" s="351"/>
      <c r="U344" s="351"/>
      <c r="V344" s="352"/>
      <c r="W344" s="443"/>
      <c r="X344" s="351"/>
      <c r="Y344" s="351"/>
      <c r="Z344" s="352"/>
      <c r="AA344" s="443"/>
      <c r="AB344" s="351"/>
      <c r="AC344" s="351"/>
      <c r="AD344" s="352"/>
      <c r="AG344">
        <f t="shared" si="21"/>
        <v>0</v>
      </c>
      <c r="AH344" s="2">
        <f t="shared" si="22"/>
        <v>0</v>
      </c>
      <c r="AI344" s="3" t="str">
        <f>IF(AH344=0,"",
IF(SUM($AH$311:AH344)=1,AJ344,
IF($AH$431&gt;SUM($AH$311:AH344),_xlfn.CONCAT(", ",AJ344),
IF($AH$431=SUM($AH$311:AH344),_xlfn.CONCAT(" y ",AJ344)))))</f>
        <v/>
      </c>
      <c r="AJ344" s="214">
        <v>34</v>
      </c>
      <c r="AK344">
        <f t="shared" si="23"/>
        <v>0</v>
      </c>
      <c r="AL344">
        <f t="shared" si="24"/>
        <v>0</v>
      </c>
      <c r="AP344"/>
    </row>
    <row r="345" spans="1:42" ht="15" customHeight="1">
      <c r="A345" s="238"/>
      <c r="C345" s="213" t="s">
        <v>5052</v>
      </c>
      <c r="D345" s="469" t="str">
        <f>IF(CNGE_2025_M1_Secc12_Sub1!D64="","",CNGE_2025_M1_Secc12_Sub1!D64)</f>
        <v/>
      </c>
      <c r="E345" s="326"/>
      <c r="F345" s="326"/>
      <c r="G345" s="326"/>
      <c r="H345" s="326"/>
      <c r="I345" s="326"/>
      <c r="J345" s="327"/>
      <c r="K345" s="443"/>
      <c r="L345" s="351"/>
      <c r="M345" s="351"/>
      <c r="N345" s="352"/>
      <c r="O345" s="443"/>
      <c r="P345" s="351"/>
      <c r="Q345" s="351"/>
      <c r="R345" s="352"/>
      <c r="S345" s="443"/>
      <c r="T345" s="351"/>
      <c r="U345" s="351"/>
      <c r="V345" s="352"/>
      <c r="W345" s="443"/>
      <c r="X345" s="351"/>
      <c r="Y345" s="351"/>
      <c r="Z345" s="352"/>
      <c r="AA345" s="443"/>
      <c r="AB345" s="351"/>
      <c r="AC345" s="351"/>
      <c r="AD345" s="352"/>
      <c r="AG345">
        <f t="shared" si="21"/>
        <v>0</v>
      </c>
      <c r="AH345" s="2">
        <f t="shared" si="22"/>
        <v>0</v>
      </c>
      <c r="AI345" s="3" t="str">
        <f>IF(AH345=0,"",
IF(SUM($AH$311:AH345)=1,AJ345,
IF($AH$431&gt;SUM($AH$311:AH345),_xlfn.CONCAT(", ",AJ345),
IF($AH$431=SUM($AH$311:AH345),_xlfn.CONCAT(" y ",AJ345)))))</f>
        <v/>
      </c>
      <c r="AJ345" s="214">
        <v>35</v>
      </c>
      <c r="AK345">
        <f t="shared" si="23"/>
        <v>0</v>
      </c>
      <c r="AL345">
        <f t="shared" si="24"/>
        <v>0</v>
      </c>
      <c r="AP345"/>
    </row>
    <row r="346" spans="1:42" ht="15" customHeight="1">
      <c r="A346" s="238"/>
      <c r="C346" s="213" t="s">
        <v>5082</v>
      </c>
      <c r="D346" s="469" t="str">
        <f>IF(CNGE_2025_M1_Secc12_Sub1!D65="","",CNGE_2025_M1_Secc12_Sub1!D65)</f>
        <v/>
      </c>
      <c r="E346" s="326"/>
      <c r="F346" s="326"/>
      <c r="G346" s="326"/>
      <c r="H346" s="326"/>
      <c r="I346" s="326"/>
      <c r="J346" s="327"/>
      <c r="K346" s="443"/>
      <c r="L346" s="351"/>
      <c r="M346" s="351"/>
      <c r="N346" s="352"/>
      <c r="O346" s="443"/>
      <c r="P346" s="351"/>
      <c r="Q346" s="351"/>
      <c r="R346" s="352"/>
      <c r="S346" s="443"/>
      <c r="T346" s="351"/>
      <c r="U346" s="351"/>
      <c r="V346" s="352"/>
      <c r="W346" s="443"/>
      <c r="X346" s="351"/>
      <c r="Y346" s="351"/>
      <c r="Z346" s="352"/>
      <c r="AA346" s="443"/>
      <c r="AB346" s="351"/>
      <c r="AC346" s="351"/>
      <c r="AD346" s="352"/>
      <c r="AG346">
        <f t="shared" si="21"/>
        <v>0</v>
      </c>
      <c r="AH346" s="2">
        <f t="shared" si="22"/>
        <v>0</v>
      </c>
      <c r="AI346" s="3" t="str">
        <f>IF(AH346=0,"",
IF(SUM($AH$311:AH346)=1,AJ346,
IF($AH$431&gt;SUM($AH$311:AH346),_xlfn.CONCAT(", ",AJ346),
IF($AH$431=SUM($AH$311:AH346),_xlfn.CONCAT(" y ",AJ346)))))</f>
        <v/>
      </c>
      <c r="AJ346" s="214">
        <v>36</v>
      </c>
      <c r="AK346">
        <f t="shared" si="23"/>
        <v>0</v>
      </c>
      <c r="AL346">
        <f t="shared" si="24"/>
        <v>0</v>
      </c>
      <c r="AP346"/>
    </row>
    <row r="347" spans="1:42" ht="15" customHeight="1">
      <c r="A347" s="238"/>
      <c r="C347" s="213" t="s">
        <v>5083</v>
      </c>
      <c r="D347" s="469" t="str">
        <f>IF(CNGE_2025_M1_Secc12_Sub1!D66="","",CNGE_2025_M1_Secc12_Sub1!D66)</f>
        <v/>
      </c>
      <c r="E347" s="326"/>
      <c r="F347" s="326"/>
      <c r="G347" s="326"/>
      <c r="H347" s="326"/>
      <c r="I347" s="326"/>
      <c r="J347" s="327"/>
      <c r="K347" s="443"/>
      <c r="L347" s="351"/>
      <c r="M347" s="351"/>
      <c r="N347" s="352"/>
      <c r="O347" s="443"/>
      <c r="P347" s="351"/>
      <c r="Q347" s="351"/>
      <c r="R347" s="352"/>
      <c r="S347" s="443"/>
      <c r="T347" s="351"/>
      <c r="U347" s="351"/>
      <c r="V347" s="352"/>
      <c r="W347" s="443"/>
      <c r="X347" s="351"/>
      <c r="Y347" s="351"/>
      <c r="Z347" s="352"/>
      <c r="AA347" s="443"/>
      <c r="AB347" s="351"/>
      <c r="AC347" s="351"/>
      <c r="AD347" s="352"/>
      <c r="AG347">
        <f t="shared" si="21"/>
        <v>0</v>
      </c>
      <c r="AH347" s="2">
        <f t="shared" si="22"/>
        <v>0</v>
      </c>
      <c r="AI347" s="3" t="str">
        <f>IF(AH347=0,"",
IF(SUM($AH$311:AH347)=1,AJ347,
IF($AH$431&gt;SUM($AH$311:AH347),_xlfn.CONCAT(", ",AJ347),
IF($AH$431=SUM($AH$311:AH347),_xlfn.CONCAT(" y ",AJ347)))))</f>
        <v/>
      </c>
      <c r="AJ347" s="214">
        <v>37</v>
      </c>
      <c r="AK347">
        <f t="shared" si="23"/>
        <v>0</v>
      </c>
      <c r="AL347">
        <f t="shared" si="24"/>
        <v>0</v>
      </c>
      <c r="AP347"/>
    </row>
    <row r="348" spans="1:42" ht="15" customHeight="1">
      <c r="A348" s="238"/>
      <c r="C348" s="213" t="s">
        <v>5084</v>
      </c>
      <c r="D348" s="469" t="str">
        <f>IF(CNGE_2025_M1_Secc12_Sub1!D67="","",CNGE_2025_M1_Secc12_Sub1!D67)</f>
        <v/>
      </c>
      <c r="E348" s="326"/>
      <c r="F348" s="326"/>
      <c r="G348" s="326"/>
      <c r="H348" s="326"/>
      <c r="I348" s="326"/>
      <c r="J348" s="327"/>
      <c r="K348" s="443"/>
      <c r="L348" s="351"/>
      <c r="M348" s="351"/>
      <c r="N348" s="352"/>
      <c r="O348" s="443"/>
      <c r="P348" s="351"/>
      <c r="Q348" s="351"/>
      <c r="R348" s="352"/>
      <c r="S348" s="443"/>
      <c r="T348" s="351"/>
      <c r="U348" s="351"/>
      <c r="V348" s="352"/>
      <c r="W348" s="443"/>
      <c r="X348" s="351"/>
      <c r="Y348" s="351"/>
      <c r="Z348" s="352"/>
      <c r="AA348" s="443"/>
      <c r="AB348" s="351"/>
      <c r="AC348" s="351"/>
      <c r="AD348" s="352"/>
      <c r="AG348">
        <f t="shared" si="21"/>
        <v>0</v>
      </c>
      <c r="AH348" s="2">
        <f t="shared" si="22"/>
        <v>0</v>
      </c>
      <c r="AI348" s="3" t="str">
        <f>IF(AH348=0,"",
IF(SUM($AH$311:AH348)=1,AJ348,
IF($AH$431&gt;SUM($AH$311:AH348),_xlfn.CONCAT(", ",AJ348),
IF($AH$431=SUM($AH$311:AH348),_xlfn.CONCAT(" y ",AJ348)))))</f>
        <v/>
      </c>
      <c r="AJ348" s="214">
        <v>38</v>
      </c>
      <c r="AK348">
        <f t="shared" si="23"/>
        <v>0</v>
      </c>
      <c r="AL348">
        <f t="shared" si="24"/>
        <v>0</v>
      </c>
      <c r="AP348"/>
    </row>
    <row r="349" spans="1:42" ht="15" customHeight="1">
      <c r="A349" s="238"/>
      <c r="C349" s="213" t="s">
        <v>5085</v>
      </c>
      <c r="D349" s="469" t="str">
        <f>IF(CNGE_2025_M1_Secc12_Sub1!D68="","",CNGE_2025_M1_Secc12_Sub1!D68)</f>
        <v/>
      </c>
      <c r="E349" s="326"/>
      <c r="F349" s="326"/>
      <c r="G349" s="326"/>
      <c r="H349" s="326"/>
      <c r="I349" s="326"/>
      <c r="J349" s="327"/>
      <c r="K349" s="443"/>
      <c r="L349" s="351"/>
      <c r="M349" s="351"/>
      <c r="N349" s="352"/>
      <c r="O349" s="443"/>
      <c r="P349" s="351"/>
      <c r="Q349" s="351"/>
      <c r="R349" s="352"/>
      <c r="S349" s="443"/>
      <c r="T349" s="351"/>
      <c r="U349" s="351"/>
      <c r="V349" s="352"/>
      <c r="W349" s="443"/>
      <c r="X349" s="351"/>
      <c r="Y349" s="351"/>
      <c r="Z349" s="352"/>
      <c r="AA349" s="443"/>
      <c r="AB349" s="351"/>
      <c r="AC349" s="351"/>
      <c r="AD349" s="352"/>
      <c r="AG349">
        <f t="shared" si="21"/>
        <v>0</v>
      </c>
      <c r="AH349" s="2">
        <f t="shared" si="22"/>
        <v>0</v>
      </c>
      <c r="AI349" s="3" t="str">
        <f>IF(AH349=0,"",
IF(SUM($AH$311:AH349)=1,AJ349,
IF($AH$431&gt;SUM($AH$311:AH349),_xlfn.CONCAT(", ",AJ349),
IF($AH$431=SUM($AH$311:AH349),_xlfn.CONCAT(" y ",AJ349)))))</f>
        <v/>
      </c>
      <c r="AJ349" s="214">
        <v>39</v>
      </c>
      <c r="AK349">
        <f t="shared" si="23"/>
        <v>0</v>
      </c>
      <c r="AL349">
        <f t="shared" si="24"/>
        <v>0</v>
      </c>
      <c r="AP349"/>
    </row>
    <row r="350" spans="1:42" ht="15" customHeight="1">
      <c r="A350" s="238"/>
      <c r="C350" s="213" t="s">
        <v>5086</v>
      </c>
      <c r="D350" s="469" t="str">
        <f>IF(CNGE_2025_M1_Secc12_Sub1!D69="","",CNGE_2025_M1_Secc12_Sub1!D69)</f>
        <v/>
      </c>
      <c r="E350" s="326"/>
      <c r="F350" s="326"/>
      <c r="G350" s="326"/>
      <c r="H350" s="326"/>
      <c r="I350" s="326"/>
      <c r="J350" s="327"/>
      <c r="K350" s="443"/>
      <c r="L350" s="351"/>
      <c r="M350" s="351"/>
      <c r="N350" s="352"/>
      <c r="O350" s="443"/>
      <c r="P350" s="351"/>
      <c r="Q350" s="351"/>
      <c r="R350" s="352"/>
      <c r="S350" s="443"/>
      <c r="T350" s="351"/>
      <c r="U350" s="351"/>
      <c r="V350" s="352"/>
      <c r="W350" s="443"/>
      <c r="X350" s="351"/>
      <c r="Y350" s="351"/>
      <c r="Z350" s="352"/>
      <c r="AA350" s="443"/>
      <c r="AB350" s="351"/>
      <c r="AC350" s="351"/>
      <c r="AD350" s="352"/>
      <c r="AG350">
        <f t="shared" si="21"/>
        <v>0</v>
      </c>
      <c r="AH350" s="2">
        <f t="shared" si="22"/>
        <v>0</v>
      </c>
      <c r="AI350" s="3" t="str">
        <f>IF(AH350=0,"",
IF(SUM($AH$311:AH350)=1,AJ350,
IF($AH$431&gt;SUM($AH$311:AH350),_xlfn.CONCAT(", ",AJ350),
IF($AH$431=SUM($AH$311:AH350),_xlfn.CONCAT(" y ",AJ350)))))</f>
        <v/>
      </c>
      <c r="AJ350" s="214">
        <v>40</v>
      </c>
      <c r="AK350">
        <f t="shared" si="23"/>
        <v>0</v>
      </c>
      <c r="AL350">
        <f t="shared" si="24"/>
        <v>0</v>
      </c>
      <c r="AP350"/>
    </row>
    <row r="351" spans="1:42" ht="15" customHeight="1">
      <c r="A351" s="238"/>
      <c r="C351" s="213" t="s">
        <v>5087</v>
      </c>
      <c r="D351" s="469" t="str">
        <f>IF(CNGE_2025_M1_Secc12_Sub1!D70="","",CNGE_2025_M1_Secc12_Sub1!D70)</f>
        <v/>
      </c>
      <c r="E351" s="326"/>
      <c r="F351" s="326"/>
      <c r="G351" s="326"/>
      <c r="H351" s="326"/>
      <c r="I351" s="326"/>
      <c r="J351" s="327"/>
      <c r="K351" s="443"/>
      <c r="L351" s="351"/>
      <c r="M351" s="351"/>
      <c r="N351" s="352"/>
      <c r="O351" s="443"/>
      <c r="P351" s="351"/>
      <c r="Q351" s="351"/>
      <c r="R351" s="352"/>
      <c r="S351" s="443"/>
      <c r="T351" s="351"/>
      <c r="U351" s="351"/>
      <c r="V351" s="352"/>
      <c r="W351" s="443"/>
      <c r="X351" s="351"/>
      <c r="Y351" s="351"/>
      <c r="Z351" s="352"/>
      <c r="AA351" s="443"/>
      <c r="AB351" s="351"/>
      <c r="AC351" s="351"/>
      <c r="AD351" s="352"/>
      <c r="AG351">
        <f t="shared" si="21"/>
        <v>0</v>
      </c>
      <c r="AH351" s="2">
        <f t="shared" si="22"/>
        <v>0</v>
      </c>
      <c r="AI351" s="3" t="str">
        <f>IF(AH351=0,"",
IF(SUM($AH$311:AH351)=1,AJ351,
IF($AH$431&gt;SUM($AH$311:AH351),_xlfn.CONCAT(", ",AJ351),
IF($AH$431=SUM($AH$311:AH351),_xlfn.CONCAT(" y ",AJ351)))))</f>
        <v/>
      </c>
      <c r="AJ351" s="214">
        <v>41</v>
      </c>
      <c r="AK351">
        <f t="shared" si="23"/>
        <v>0</v>
      </c>
      <c r="AL351">
        <f t="shared" si="24"/>
        <v>0</v>
      </c>
      <c r="AP351"/>
    </row>
    <row r="352" spans="1:42" ht="15" customHeight="1">
      <c r="A352" s="238"/>
      <c r="C352" s="213" t="s">
        <v>5088</v>
      </c>
      <c r="D352" s="469" t="str">
        <f>IF(CNGE_2025_M1_Secc12_Sub1!D71="","",CNGE_2025_M1_Secc12_Sub1!D71)</f>
        <v/>
      </c>
      <c r="E352" s="326"/>
      <c r="F352" s="326"/>
      <c r="G352" s="326"/>
      <c r="H352" s="326"/>
      <c r="I352" s="326"/>
      <c r="J352" s="327"/>
      <c r="K352" s="443"/>
      <c r="L352" s="351"/>
      <c r="M352" s="351"/>
      <c r="N352" s="352"/>
      <c r="O352" s="443"/>
      <c r="P352" s="351"/>
      <c r="Q352" s="351"/>
      <c r="R352" s="352"/>
      <c r="S352" s="443"/>
      <c r="T352" s="351"/>
      <c r="U352" s="351"/>
      <c r="V352" s="352"/>
      <c r="W352" s="443"/>
      <c r="X352" s="351"/>
      <c r="Y352" s="351"/>
      <c r="Z352" s="352"/>
      <c r="AA352" s="443"/>
      <c r="AB352" s="351"/>
      <c r="AC352" s="351"/>
      <c r="AD352" s="352"/>
      <c r="AG352">
        <f t="shared" si="21"/>
        <v>0</v>
      </c>
      <c r="AH352" s="2">
        <f t="shared" si="22"/>
        <v>0</v>
      </c>
      <c r="AI352" s="3" t="str">
        <f>IF(AH352=0,"",
IF(SUM($AH$311:AH352)=1,AJ352,
IF($AH$431&gt;SUM($AH$311:AH352),_xlfn.CONCAT(", ",AJ352),
IF($AH$431=SUM($AH$311:AH352),_xlfn.CONCAT(" y ",AJ352)))))</f>
        <v/>
      </c>
      <c r="AJ352" s="214">
        <v>42</v>
      </c>
      <c r="AK352">
        <f t="shared" si="23"/>
        <v>0</v>
      </c>
      <c r="AL352">
        <f t="shared" si="24"/>
        <v>0</v>
      </c>
      <c r="AP352"/>
    </row>
    <row r="353" spans="1:42" ht="15" customHeight="1">
      <c r="A353" s="238"/>
      <c r="C353" s="213" t="s">
        <v>5089</v>
      </c>
      <c r="D353" s="469" t="str">
        <f>IF(CNGE_2025_M1_Secc12_Sub1!D72="","",CNGE_2025_M1_Secc12_Sub1!D72)</f>
        <v/>
      </c>
      <c r="E353" s="326"/>
      <c r="F353" s="326"/>
      <c r="G353" s="326"/>
      <c r="H353" s="326"/>
      <c r="I353" s="326"/>
      <c r="J353" s="327"/>
      <c r="K353" s="443"/>
      <c r="L353" s="351"/>
      <c r="M353" s="351"/>
      <c r="N353" s="352"/>
      <c r="O353" s="443"/>
      <c r="P353" s="351"/>
      <c r="Q353" s="351"/>
      <c r="R353" s="352"/>
      <c r="S353" s="443"/>
      <c r="T353" s="351"/>
      <c r="U353" s="351"/>
      <c r="V353" s="352"/>
      <c r="W353" s="443"/>
      <c r="X353" s="351"/>
      <c r="Y353" s="351"/>
      <c r="Z353" s="352"/>
      <c r="AA353" s="443"/>
      <c r="AB353" s="351"/>
      <c r="AC353" s="351"/>
      <c r="AD353" s="352"/>
      <c r="AG353">
        <f t="shared" si="21"/>
        <v>0</v>
      </c>
      <c r="AH353" s="2">
        <f t="shared" si="22"/>
        <v>0</v>
      </c>
      <c r="AI353" s="3" t="str">
        <f>IF(AH353=0,"",
IF(SUM($AH$311:AH353)=1,AJ353,
IF($AH$431&gt;SUM($AH$311:AH353),_xlfn.CONCAT(", ",AJ353),
IF($AH$431=SUM($AH$311:AH353),_xlfn.CONCAT(" y ",AJ353)))))</f>
        <v/>
      </c>
      <c r="AJ353" s="214">
        <v>43</v>
      </c>
      <c r="AK353">
        <f t="shared" si="23"/>
        <v>0</v>
      </c>
      <c r="AL353">
        <f t="shared" si="24"/>
        <v>0</v>
      </c>
      <c r="AP353"/>
    </row>
    <row r="354" spans="1:42" ht="15" customHeight="1">
      <c r="A354" s="238"/>
      <c r="C354" s="213" t="s">
        <v>5090</v>
      </c>
      <c r="D354" s="469" t="str">
        <f>IF(CNGE_2025_M1_Secc12_Sub1!D73="","",CNGE_2025_M1_Secc12_Sub1!D73)</f>
        <v/>
      </c>
      <c r="E354" s="326"/>
      <c r="F354" s="326"/>
      <c r="G354" s="326"/>
      <c r="H354" s="326"/>
      <c r="I354" s="326"/>
      <c r="J354" s="327"/>
      <c r="K354" s="443"/>
      <c r="L354" s="351"/>
      <c r="M354" s="351"/>
      <c r="N354" s="352"/>
      <c r="O354" s="443"/>
      <c r="P354" s="351"/>
      <c r="Q354" s="351"/>
      <c r="R354" s="352"/>
      <c r="S354" s="443"/>
      <c r="T354" s="351"/>
      <c r="U354" s="351"/>
      <c r="V354" s="352"/>
      <c r="W354" s="443"/>
      <c r="X354" s="351"/>
      <c r="Y354" s="351"/>
      <c r="Z354" s="352"/>
      <c r="AA354" s="443"/>
      <c r="AB354" s="351"/>
      <c r="AC354" s="351"/>
      <c r="AD354" s="352"/>
      <c r="AG354">
        <f t="shared" si="21"/>
        <v>0</v>
      </c>
      <c r="AH354" s="2">
        <f t="shared" si="22"/>
        <v>0</v>
      </c>
      <c r="AI354" s="3" t="str">
        <f>IF(AH354=0,"",
IF(SUM($AH$311:AH354)=1,AJ354,
IF($AH$431&gt;SUM($AH$311:AH354),_xlfn.CONCAT(", ",AJ354),
IF($AH$431=SUM($AH$311:AH354),_xlfn.CONCAT(" y ",AJ354)))))</f>
        <v/>
      </c>
      <c r="AJ354" s="214">
        <v>44</v>
      </c>
      <c r="AK354">
        <f t="shared" si="23"/>
        <v>0</v>
      </c>
      <c r="AL354">
        <f t="shared" si="24"/>
        <v>0</v>
      </c>
      <c r="AP354"/>
    </row>
    <row r="355" spans="1:42" ht="15" customHeight="1">
      <c r="A355" s="238"/>
      <c r="C355" s="213" t="s">
        <v>5091</v>
      </c>
      <c r="D355" s="469" t="str">
        <f>IF(CNGE_2025_M1_Secc12_Sub1!D74="","",CNGE_2025_M1_Secc12_Sub1!D74)</f>
        <v/>
      </c>
      <c r="E355" s="326"/>
      <c r="F355" s="326"/>
      <c r="G355" s="326"/>
      <c r="H355" s="326"/>
      <c r="I355" s="326"/>
      <c r="J355" s="327"/>
      <c r="K355" s="443"/>
      <c r="L355" s="351"/>
      <c r="M355" s="351"/>
      <c r="N355" s="352"/>
      <c r="O355" s="443"/>
      <c r="P355" s="351"/>
      <c r="Q355" s="351"/>
      <c r="R355" s="352"/>
      <c r="S355" s="443"/>
      <c r="T355" s="351"/>
      <c r="U355" s="351"/>
      <c r="V355" s="352"/>
      <c r="W355" s="443"/>
      <c r="X355" s="351"/>
      <c r="Y355" s="351"/>
      <c r="Z355" s="352"/>
      <c r="AA355" s="443"/>
      <c r="AB355" s="351"/>
      <c r="AC355" s="351"/>
      <c r="AD355" s="352"/>
      <c r="AG355">
        <f t="shared" si="21"/>
        <v>0</v>
      </c>
      <c r="AH355" s="2">
        <f t="shared" si="22"/>
        <v>0</v>
      </c>
      <c r="AI355" s="3" t="str">
        <f>IF(AH355=0,"",
IF(SUM($AH$311:AH355)=1,AJ355,
IF($AH$431&gt;SUM($AH$311:AH355),_xlfn.CONCAT(", ",AJ355),
IF($AH$431=SUM($AH$311:AH355),_xlfn.CONCAT(" y ",AJ355)))))</f>
        <v/>
      </c>
      <c r="AJ355" s="214">
        <v>45</v>
      </c>
      <c r="AK355">
        <f t="shared" si="23"/>
        <v>0</v>
      </c>
      <c r="AL355">
        <f t="shared" si="24"/>
        <v>0</v>
      </c>
      <c r="AP355"/>
    </row>
    <row r="356" spans="1:42" ht="15" customHeight="1">
      <c r="A356" s="238"/>
      <c r="C356" s="213" t="s">
        <v>5092</v>
      </c>
      <c r="D356" s="469" t="str">
        <f>IF(CNGE_2025_M1_Secc12_Sub1!D75="","",CNGE_2025_M1_Secc12_Sub1!D75)</f>
        <v/>
      </c>
      <c r="E356" s="326"/>
      <c r="F356" s="326"/>
      <c r="G356" s="326"/>
      <c r="H356" s="326"/>
      <c r="I356" s="326"/>
      <c r="J356" s="327"/>
      <c r="K356" s="443"/>
      <c r="L356" s="351"/>
      <c r="M356" s="351"/>
      <c r="N356" s="352"/>
      <c r="O356" s="443"/>
      <c r="P356" s="351"/>
      <c r="Q356" s="351"/>
      <c r="R356" s="352"/>
      <c r="S356" s="443"/>
      <c r="T356" s="351"/>
      <c r="U356" s="351"/>
      <c r="V356" s="352"/>
      <c r="W356" s="443"/>
      <c r="X356" s="351"/>
      <c r="Y356" s="351"/>
      <c r="Z356" s="352"/>
      <c r="AA356" s="443"/>
      <c r="AB356" s="351"/>
      <c r="AC356" s="351"/>
      <c r="AD356" s="352"/>
      <c r="AG356">
        <f t="shared" si="21"/>
        <v>0</v>
      </c>
      <c r="AH356" s="2">
        <f t="shared" si="22"/>
        <v>0</v>
      </c>
      <c r="AI356" s="3" t="str">
        <f>IF(AH356=0,"",
IF(SUM($AH$311:AH356)=1,AJ356,
IF($AH$431&gt;SUM($AH$311:AH356),_xlfn.CONCAT(", ",AJ356),
IF($AH$431=SUM($AH$311:AH356),_xlfn.CONCAT(" y ",AJ356)))))</f>
        <v/>
      </c>
      <c r="AJ356" s="214">
        <v>46</v>
      </c>
      <c r="AK356">
        <f t="shared" si="23"/>
        <v>0</v>
      </c>
      <c r="AL356">
        <f t="shared" si="24"/>
        <v>0</v>
      </c>
      <c r="AP356"/>
    </row>
    <row r="357" spans="1:42" ht="15" customHeight="1">
      <c r="A357" s="238"/>
      <c r="C357" s="213" t="s">
        <v>5093</v>
      </c>
      <c r="D357" s="469" t="str">
        <f>IF(CNGE_2025_M1_Secc12_Sub1!D76="","",CNGE_2025_M1_Secc12_Sub1!D76)</f>
        <v/>
      </c>
      <c r="E357" s="326"/>
      <c r="F357" s="326"/>
      <c r="G357" s="326"/>
      <c r="H357" s="326"/>
      <c r="I357" s="326"/>
      <c r="J357" s="327"/>
      <c r="K357" s="443"/>
      <c r="L357" s="351"/>
      <c r="M357" s="351"/>
      <c r="N357" s="352"/>
      <c r="O357" s="443"/>
      <c r="P357" s="351"/>
      <c r="Q357" s="351"/>
      <c r="R357" s="352"/>
      <c r="S357" s="443"/>
      <c r="T357" s="351"/>
      <c r="U357" s="351"/>
      <c r="V357" s="352"/>
      <c r="W357" s="443"/>
      <c r="X357" s="351"/>
      <c r="Y357" s="351"/>
      <c r="Z357" s="352"/>
      <c r="AA357" s="443"/>
      <c r="AB357" s="351"/>
      <c r="AC357" s="351"/>
      <c r="AD357" s="352"/>
      <c r="AG357">
        <f t="shared" si="21"/>
        <v>0</v>
      </c>
      <c r="AH357" s="2">
        <f t="shared" si="22"/>
        <v>0</v>
      </c>
      <c r="AI357" s="3" t="str">
        <f>IF(AH357=0,"",
IF(SUM($AH$311:AH357)=1,AJ357,
IF($AH$431&gt;SUM($AH$311:AH357),_xlfn.CONCAT(", ",AJ357),
IF($AH$431=SUM($AH$311:AH357),_xlfn.CONCAT(" y ",AJ357)))))</f>
        <v/>
      </c>
      <c r="AJ357" s="214">
        <v>47</v>
      </c>
      <c r="AK357">
        <f t="shared" si="23"/>
        <v>0</v>
      </c>
      <c r="AL357">
        <f t="shared" si="24"/>
        <v>0</v>
      </c>
      <c r="AP357"/>
    </row>
    <row r="358" spans="1:42" ht="15" customHeight="1">
      <c r="A358" s="238"/>
      <c r="C358" s="213" t="s">
        <v>5094</v>
      </c>
      <c r="D358" s="469" t="str">
        <f>IF(CNGE_2025_M1_Secc12_Sub1!D77="","",CNGE_2025_M1_Secc12_Sub1!D77)</f>
        <v/>
      </c>
      <c r="E358" s="326"/>
      <c r="F358" s="326"/>
      <c r="G358" s="326"/>
      <c r="H358" s="326"/>
      <c r="I358" s="326"/>
      <c r="J358" s="327"/>
      <c r="K358" s="443"/>
      <c r="L358" s="351"/>
      <c r="M358" s="351"/>
      <c r="N358" s="352"/>
      <c r="O358" s="443"/>
      <c r="P358" s="351"/>
      <c r="Q358" s="351"/>
      <c r="R358" s="352"/>
      <c r="S358" s="443"/>
      <c r="T358" s="351"/>
      <c r="U358" s="351"/>
      <c r="V358" s="352"/>
      <c r="W358" s="443"/>
      <c r="X358" s="351"/>
      <c r="Y358" s="351"/>
      <c r="Z358" s="352"/>
      <c r="AA358" s="443"/>
      <c r="AB358" s="351"/>
      <c r="AC358" s="351"/>
      <c r="AD358" s="352"/>
      <c r="AG358">
        <f t="shared" si="21"/>
        <v>0</v>
      </c>
      <c r="AH358" s="2">
        <f t="shared" si="22"/>
        <v>0</v>
      </c>
      <c r="AI358" s="3" t="str">
        <f>IF(AH358=0,"",
IF(SUM($AH$311:AH358)=1,AJ358,
IF($AH$431&gt;SUM($AH$311:AH358),_xlfn.CONCAT(", ",AJ358),
IF($AH$431=SUM($AH$311:AH358),_xlfn.CONCAT(" y ",AJ358)))))</f>
        <v/>
      </c>
      <c r="AJ358" s="214">
        <v>48</v>
      </c>
      <c r="AK358">
        <f t="shared" si="23"/>
        <v>0</v>
      </c>
      <c r="AL358">
        <f t="shared" si="24"/>
        <v>0</v>
      </c>
      <c r="AP358"/>
    </row>
    <row r="359" spans="1:42" ht="15" customHeight="1">
      <c r="A359" s="238"/>
      <c r="C359" s="213" t="s">
        <v>5095</v>
      </c>
      <c r="D359" s="469" t="str">
        <f>IF(CNGE_2025_M1_Secc12_Sub1!D78="","",CNGE_2025_M1_Secc12_Sub1!D78)</f>
        <v/>
      </c>
      <c r="E359" s="326"/>
      <c r="F359" s="326"/>
      <c r="G359" s="326"/>
      <c r="H359" s="326"/>
      <c r="I359" s="326"/>
      <c r="J359" s="327"/>
      <c r="K359" s="443"/>
      <c r="L359" s="351"/>
      <c r="M359" s="351"/>
      <c r="N359" s="352"/>
      <c r="O359" s="443"/>
      <c r="P359" s="351"/>
      <c r="Q359" s="351"/>
      <c r="R359" s="352"/>
      <c r="S359" s="443"/>
      <c r="T359" s="351"/>
      <c r="U359" s="351"/>
      <c r="V359" s="352"/>
      <c r="W359" s="443"/>
      <c r="X359" s="351"/>
      <c r="Y359" s="351"/>
      <c r="Z359" s="352"/>
      <c r="AA359" s="443"/>
      <c r="AB359" s="351"/>
      <c r="AC359" s="351"/>
      <c r="AD359" s="352"/>
      <c r="AG359">
        <f t="shared" si="21"/>
        <v>0</v>
      </c>
      <c r="AH359" s="2">
        <f t="shared" si="22"/>
        <v>0</v>
      </c>
      <c r="AI359" s="3" t="str">
        <f>IF(AH359=0,"",
IF(SUM($AH$311:AH359)=1,AJ359,
IF($AH$431&gt;SUM($AH$311:AH359),_xlfn.CONCAT(", ",AJ359),
IF($AH$431=SUM($AH$311:AH359),_xlfn.CONCAT(" y ",AJ359)))))</f>
        <v/>
      </c>
      <c r="AJ359" s="214">
        <v>49</v>
      </c>
      <c r="AK359">
        <f t="shared" si="23"/>
        <v>0</v>
      </c>
      <c r="AL359">
        <f t="shared" si="24"/>
        <v>0</v>
      </c>
      <c r="AP359"/>
    </row>
    <row r="360" spans="1:42" ht="15" customHeight="1">
      <c r="A360" s="238"/>
      <c r="C360" s="213" t="s">
        <v>5096</v>
      </c>
      <c r="D360" s="469" t="str">
        <f>IF(CNGE_2025_M1_Secc12_Sub1!D79="","",CNGE_2025_M1_Secc12_Sub1!D79)</f>
        <v/>
      </c>
      <c r="E360" s="326"/>
      <c r="F360" s="326"/>
      <c r="G360" s="326"/>
      <c r="H360" s="326"/>
      <c r="I360" s="326"/>
      <c r="J360" s="327"/>
      <c r="K360" s="443"/>
      <c r="L360" s="351"/>
      <c r="M360" s="351"/>
      <c r="N360" s="352"/>
      <c r="O360" s="443"/>
      <c r="P360" s="351"/>
      <c r="Q360" s="351"/>
      <c r="R360" s="352"/>
      <c r="S360" s="443"/>
      <c r="T360" s="351"/>
      <c r="U360" s="351"/>
      <c r="V360" s="352"/>
      <c r="W360" s="443"/>
      <c r="X360" s="351"/>
      <c r="Y360" s="351"/>
      <c r="Z360" s="352"/>
      <c r="AA360" s="443"/>
      <c r="AB360" s="351"/>
      <c r="AC360" s="351"/>
      <c r="AD360" s="352"/>
      <c r="AG360">
        <f t="shared" si="21"/>
        <v>0</v>
      </c>
      <c r="AH360" s="2">
        <f t="shared" si="22"/>
        <v>0</v>
      </c>
      <c r="AI360" s="3" t="str">
        <f>IF(AH360=0,"",
IF(SUM($AH$311:AH360)=1,AJ360,
IF($AH$431&gt;SUM($AH$311:AH360),_xlfn.CONCAT(", ",AJ360),
IF($AH$431=SUM($AH$311:AH360),_xlfn.CONCAT(" y ",AJ360)))))</f>
        <v/>
      </c>
      <c r="AJ360" s="214">
        <v>50</v>
      </c>
      <c r="AK360">
        <f t="shared" si="23"/>
        <v>0</v>
      </c>
      <c r="AL360">
        <f t="shared" si="24"/>
        <v>0</v>
      </c>
      <c r="AP360"/>
    </row>
    <row r="361" spans="1:42" ht="15" customHeight="1">
      <c r="A361" s="238"/>
      <c r="C361" s="213" t="s">
        <v>5097</v>
      </c>
      <c r="D361" s="469" t="str">
        <f>IF(CNGE_2025_M1_Secc12_Sub1!D80="","",CNGE_2025_M1_Secc12_Sub1!D80)</f>
        <v/>
      </c>
      <c r="E361" s="326"/>
      <c r="F361" s="326"/>
      <c r="G361" s="326"/>
      <c r="H361" s="326"/>
      <c r="I361" s="326"/>
      <c r="J361" s="327"/>
      <c r="K361" s="443"/>
      <c r="L361" s="351"/>
      <c r="M361" s="351"/>
      <c r="N361" s="352"/>
      <c r="O361" s="443"/>
      <c r="P361" s="351"/>
      <c r="Q361" s="351"/>
      <c r="R361" s="352"/>
      <c r="S361" s="443"/>
      <c r="T361" s="351"/>
      <c r="U361" s="351"/>
      <c r="V361" s="352"/>
      <c r="W361" s="443"/>
      <c r="X361" s="351"/>
      <c r="Y361" s="351"/>
      <c r="Z361" s="352"/>
      <c r="AA361" s="443"/>
      <c r="AB361" s="351"/>
      <c r="AC361" s="351"/>
      <c r="AD361" s="352"/>
      <c r="AG361">
        <f t="shared" si="21"/>
        <v>0</v>
      </c>
      <c r="AH361" s="2">
        <f t="shared" si="22"/>
        <v>0</v>
      </c>
      <c r="AI361" s="3" t="str">
        <f>IF(AH361=0,"",
IF(SUM($AH$311:AH361)=1,AJ361,
IF($AH$431&gt;SUM($AH$311:AH361),_xlfn.CONCAT(", ",AJ361),
IF($AH$431=SUM($AH$311:AH361),_xlfn.CONCAT(" y ",AJ361)))))</f>
        <v/>
      </c>
      <c r="AJ361" s="214">
        <v>51</v>
      </c>
      <c r="AK361">
        <f t="shared" si="23"/>
        <v>0</v>
      </c>
      <c r="AL361">
        <f t="shared" si="24"/>
        <v>0</v>
      </c>
      <c r="AP361"/>
    </row>
    <row r="362" spans="1:42" ht="15" customHeight="1">
      <c r="A362" s="238"/>
      <c r="C362" s="213" t="s">
        <v>5098</v>
      </c>
      <c r="D362" s="469" t="str">
        <f>IF(CNGE_2025_M1_Secc12_Sub1!D81="","",CNGE_2025_M1_Secc12_Sub1!D81)</f>
        <v/>
      </c>
      <c r="E362" s="326"/>
      <c r="F362" s="326"/>
      <c r="G362" s="326"/>
      <c r="H362" s="326"/>
      <c r="I362" s="326"/>
      <c r="J362" s="327"/>
      <c r="K362" s="443"/>
      <c r="L362" s="351"/>
      <c r="M362" s="351"/>
      <c r="N362" s="352"/>
      <c r="O362" s="443"/>
      <c r="P362" s="351"/>
      <c r="Q362" s="351"/>
      <c r="R362" s="352"/>
      <c r="S362" s="443"/>
      <c r="T362" s="351"/>
      <c r="U362" s="351"/>
      <c r="V362" s="352"/>
      <c r="W362" s="443"/>
      <c r="X362" s="351"/>
      <c r="Y362" s="351"/>
      <c r="Z362" s="352"/>
      <c r="AA362" s="443"/>
      <c r="AB362" s="351"/>
      <c r="AC362" s="351"/>
      <c r="AD362" s="352"/>
      <c r="AG362">
        <f t="shared" si="21"/>
        <v>0</v>
      </c>
      <c r="AH362" s="2">
        <f t="shared" si="22"/>
        <v>0</v>
      </c>
      <c r="AI362" s="3" t="str">
        <f>IF(AH362=0,"",
IF(SUM($AH$311:AH362)=1,AJ362,
IF($AH$431&gt;SUM($AH$311:AH362),_xlfn.CONCAT(", ",AJ362),
IF($AH$431=SUM($AH$311:AH362),_xlfn.CONCAT(" y ",AJ362)))))</f>
        <v/>
      </c>
      <c r="AJ362" s="214">
        <v>52</v>
      </c>
      <c r="AK362">
        <f t="shared" si="23"/>
        <v>0</v>
      </c>
      <c r="AL362">
        <f t="shared" si="24"/>
        <v>0</v>
      </c>
      <c r="AP362"/>
    </row>
    <row r="363" spans="1:42" ht="15" customHeight="1">
      <c r="A363" s="238"/>
      <c r="C363" s="213" t="s">
        <v>5099</v>
      </c>
      <c r="D363" s="469" t="str">
        <f>IF(CNGE_2025_M1_Secc12_Sub1!D82="","",CNGE_2025_M1_Secc12_Sub1!D82)</f>
        <v/>
      </c>
      <c r="E363" s="326"/>
      <c r="F363" s="326"/>
      <c r="G363" s="326"/>
      <c r="H363" s="326"/>
      <c r="I363" s="326"/>
      <c r="J363" s="327"/>
      <c r="K363" s="443"/>
      <c r="L363" s="351"/>
      <c r="M363" s="351"/>
      <c r="N363" s="352"/>
      <c r="O363" s="443"/>
      <c r="P363" s="351"/>
      <c r="Q363" s="351"/>
      <c r="R363" s="352"/>
      <c r="S363" s="443"/>
      <c r="T363" s="351"/>
      <c r="U363" s="351"/>
      <c r="V363" s="352"/>
      <c r="W363" s="443"/>
      <c r="X363" s="351"/>
      <c r="Y363" s="351"/>
      <c r="Z363" s="352"/>
      <c r="AA363" s="443"/>
      <c r="AB363" s="351"/>
      <c r="AC363" s="351"/>
      <c r="AD363" s="352"/>
      <c r="AG363">
        <f t="shared" si="21"/>
        <v>0</v>
      </c>
      <c r="AH363" s="2">
        <f t="shared" si="22"/>
        <v>0</v>
      </c>
      <c r="AI363" s="3" t="str">
        <f>IF(AH363=0,"",
IF(SUM($AH$311:AH363)=1,AJ363,
IF($AH$431&gt;SUM($AH$311:AH363),_xlfn.CONCAT(", ",AJ363),
IF($AH$431=SUM($AH$311:AH363),_xlfn.CONCAT(" y ",AJ363)))))</f>
        <v/>
      </c>
      <c r="AJ363" s="214">
        <v>53</v>
      </c>
      <c r="AK363">
        <f t="shared" si="23"/>
        <v>0</v>
      </c>
      <c r="AL363">
        <f t="shared" si="24"/>
        <v>0</v>
      </c>
      <c r="AP363"/>
    </row>
    <row r="364" spans="1:42" ht="15" customHeight="1">
      <c r="A364" s="238"/>
      <c r="C364" s="229" t="s">
        <v>5100</v>
      </c>
      <c r="D364" s="469" t="str">
        <f>IF(CNGE_2025_M1_Secc12_Sub1!D83="","",CNGE_2025_M1_Secc12_Sub1!D83)</f>
        <v/>
      </c>
      <c r="E364" s="326"/>
      <c r="F364" s="326"/>
      <c r="G364" s="326"/>
      <c r="H364" s="326"/>
      <c r="I364" s="326"/>
      <c r="J364" s="327"/>
      <c r="K364" s="443"/>
      <c r="L364" s="351"/>
      <c r="M364" s="351"/>
      <c r="N364" s="352"/>
      <c r="O364" s="443"/>
      <c r="P364" s="351"/>
      <c r="Q364" s="351"/>
      <c r="R364" s="352"/>
      <c r="S364" s="443"/>
      <c r="T364" s="351"/>
      <c r="U364" s="351"/>
      <c r="V364" s="352"/>
      <c r="W364" s="443"/>
      <c r="X364" s="351"/>
      <c r="Y364" s="351"/>
      <c r="Z364" s="352"/>
      <c r="AA364" s="443"/>
      <c r="AB364" s="351"/>
      <c r="AC364" s="351"/>
      <c r="AD364" s="352"/>
      <c r="AG364">
        <f t="shared" si="21"/>
        <v>0</v>
      </c>
      <c r="AH364" s="2">
        <f t="shared" si="22"/>
        <v>0</v>
      </c>
      <c r="AI364" s="3" t="str">
        <f>IF(AH364=0,"",
IF(SUM($AH$311:AH364)=1,AJ364,
IF($AH$431&gt;SUM($AH$311:AH364),_xlfn.CONCAT(", ",AJ364),
IF($AH$431=SUM($AH$311:AH364),_xlfn.CONCAT(" y ",AJ364)))))</f>
        <v/>
      </c>
      <c r="AJ364" s="214">
        <v>54</v>
      </c>
      <c r="AK364">
        <f t="shared" si="23"/>
        <v>0</v>
      </c>
      <c r="AL364">
        <f t="shared" si="24"/>
        <v>0</v>
      </c>
      <c r="AP364"/>
    </row>
    <row r="365" spans="1:42" ht="15" customHeight="1">
      <c r="A365" s="238"/>
      <c r="C365" s="229" t="s">
        <v>5101</v>
      </c>
      <c r="D365" s="469" t="str">
        <f>IF(CNGE_2025_M1_Secc12_Sub1!D84="","",CNGE_2025_M1_Secc12_Sub1!D84)</f>
        <v/>
      </c>
      <c r="E365" s="326"/>
      <c r="F365" s="326"/>
      <c r="G365" s="326"/>
      <c r="H365" s="326"/>
      <c r="I365" s="326"/>
      <c r="J365" s="327"/>
      <c r="K365" s="443"/>
      <c r="L365" s="351"/>
      <c r="M365" s="351"/>
      <c r="N365" s="352"/>
      <c r="O365" s="443"/>
      <c r="P365" s="351"/>
      <c r="Q365" s="351"/>
      <c r="R365" s="352"/>
      <c r="S365" s="443"/>
      <c r="T365" s="351"/>
      <c r="U365" s="351"/>
      <c r="V365" s="352"/>
      <c r="W365" s="443"/>
      <c r="X365" s="351"/>
      <c r="Y365" s="351"/>
      <c r="Z365" s="352"/>
      <c r="AA365" s="443"/>
      <c r="AB365" s="351"/>
      <c r="AC365" s="351"/>
      <c r="AD365" s="352"/>
      <c r="AG365">
        <f t="shared" si="21"/>
        <v>0</v>
      </c>
      <c r="AH365" s="2">
        <f t="shared" si="22"/>
        <v>0</v>
      </c>
      <c r="AI365" s="3" t="str">
        <f>IF(AH365=0,"",
IF(SUM($AH$311:AH365)=1,AJ365,
IF($AH$431&gt;SUM($AH$311:AH365),_xlfn.CONCAT(", ",AJ365),
IF($AH$431=SUM($AH$311:AH365),_xlfn.CONCAT(" y ",AJ365)))))</f>
        <v/>
      </c>
      <c r="AJ365" s="214">
        <v>55</v>
      </c>
      <c r="AK365">
        <f t="shared" si="23"/>
        <v>0</v>
      </c>
      <c r="AL365">
        <f t="shared" si="24"/>
        <v>0</v>
      </c>
      <c r="AP365"/>
    </row>
    <row r="366" spans="1:42" ht="15" customHeight="1">
      <c r="A366" s="238"/>
      <c r="C366" s="229" t="s">
        <v>5102</v>
      </c>
      <c r="D366" s="469" t="str">
        <f>IF(CNGE_2025_M1_Secc12_Sub1!D85="","",CNGE_2025_M1_Secc12_Sub1!D85)</f>
        <v/>
      </c>
      <c r="E366" s="326"/>
      <c r="F366" s="326"/>
      <c r="G366" s="326"/>
      <c r="H366" s="326"/>
      <c r="I366" s="326"/>
      <c r="J366" s="327"/>
      <c r="K366" s="443"/>
      <c r="L366" s="351"/>
      <c r="M366" s="351"/>
      <c r="N366" s="352"/>
      <c r="O366" s="443"/>
      <c r="P366" s="351"/>
      <c r="Q366" s="351"/>
      <c r="R366" s="352"/>
      <c r="S366" s="443"/>
      <c r="T366" s="351"/>
      <c r="U366" s="351"/>
      <c r="V366" s="352"/>
      <c r="W366" s="443"/>
      <c r="X366" s="351"/>
      <c r="Y366" s="351"/>
      <c r="Z366" s="352"/>
      <c r="AA366" s="443"/>
      <c r="AB366" s="351"/>
      <c r="AC366" s="351"/>
      <c r="AD366" s="352"/>
      <c r="AG366">
        <f t="shared" si="21"/>
        <v>0</v>
      </c>
      <c r="AH366" s="2">
        <f t="shared" si="22"/>
        <v>0</v>
      </c>
      <c r="AI366" s="3" t="str">
        <f>IF(AH366=0,"",
IF(SUM($AH$311:AH366)=1,AJ366,
IF($AH$431&gt;SUM($AH$311:AH366),_xlfn.CONCAT(", ",AJ366),
IF($AH$431=SUM($AH$311:AH366),_xlfn.CONCAT(" y ",AJ366)))))</f>
        <v/>
      </c>
      <c r="AJ366" s="214">
        <v>56</v>
      </c>
      <c r="AK366">
        <f t="shared" si="23"/>
        <v>0</v>
      </c>
      <c r="AL366">
        <f t="shared" si="24"/>
        <v>0</v>
      </c>
      <c r="AP366"/>
    </row>
    <row r="367" spans="1:42" ht="15" customHeight="1">
      <c r="A367" s="238"/>
      <c r="C367" s="229" t="s">
        <v>5103</v>
      </c>
      <c r="D367" s="469" t="str">
        <f>IF(CNGE_2025_M1_Secc12_Sub1!D86="","",CNGE_2025_M1_Secc12_Sub1!D86)</f>
        <v/>
      </c>
      <c r="E367" s="326"/>
      <c r="F367" s="326"/>
      <c r="G367" s="326"/>
      <c r="H367" s="326"/>
      <c r="I367" s="326"/>
      <c r="J367" s="327"/>
      <c r="K367" s="443"/>
      <c r="L367" s="351"/>
      <c r="M367" s="351"/>
      <c r="N367" s="352"/>
      <c r="O367" s="443"/>
      <c r="P367" s="351"/>
      <c r="Q367" s="351"/>
      <c r="R367" s="352"/>
      <c r="S367" s="443"/>
      <c r="T367" s="351"/>
      <c r="U367" s="351"/>
      <c r="V367" s="352"/>
      <c r="W367" s="443"/>
      <c r="X367" s="351"/>
      <c r="Y367" s="351"/>
      <c r="Z367" s="352"/>
      <c r="AA367" s="443"/>
      <c r="AB367" s="351"/>
      <c r="AC367" s="351"/>
      <c r="AD367" s="352"/>
      <c r="AG367">
        <f t="shared" si="21"/>
        <v>0</v>
      </c>
      <c r="AH367" s="2">
        <f t="shared" si="22"/>
        <v>0</v>
      </c>
      <c r="AI367" s="3" t="str">
        <f>IF(AH367=0,"",
IF(SUM($AH$311:AH367)=1,AJ367,
IF($AH$431&gt;SUM($AH$311:AH367),_xlfn.CONCAT(", ",AJ367),
IF($AH$431=SUM($AH$311:AH367),_xlfn.CONCAT(" y ",AJ367)))))</f>
        <v/>
      </c>
      <c r="AJ367" s="214">
        <v>57</v>
      </c>
      <c r="AK367">
        <f t="shared" si="23"/>
        <v>0</v>
      </c>
      <c r="AL367">
        <f t="shared" si="24"/>
        <v>0</v>
      </c>
      <c r="AP367"/>
    </row>
    <row r="368" spans="1:42" ht="15" customHeight="1">
      <c r="A368" s="238"/>
      <c r="C368" s="229" t="s">
        <v>5104</v>
      </c>
      <c r="D368" s="469" t="str">
        <f>IF(CNGE_2025_M1_Secc12_Sub1!D87="","",CNGE_2025_M1_Secc12_Sub1!D87)</f>
        <v/>
      </c>
      <c r="E368" s="326"/>
      <c r="F368" s="326"/>
      <c r="G368" s="326"/>
      <c r="H368" s="326"/>
      <c r="I368" s="326"/>
      <c r="J368" s="327"/>
      <c r="K368" s="443"/>
      <c r="L368" s="351"/>
      <c r="M368" s="351"/>
      <c r="N368" s="352"/>
      <c r="O368" s="443"/>
      <c r="P368" s="351"/>
      <c r="Q368" s="351"/>
      <c r="R368" s="352"/>
      <c r="S368" s="443"/>
      <c r="T368" s="351"/>
      <c r="U368" s="351"/>
      <c r="V368" s="352"/>
      <c r="W368" s="443"/>
      <c r="X368" s="351"/>
      <c r="Y368" s="351"/>
      <c r="Z368" s="352"/>
      <c r="AA368" s="443"/>
      <c r="AB368" s="351"/>
      <c r="AC368" s="351"/>
      <c r="AD368" s="352"/>
      <c r="AG368">
        <f t="shared" si="21"/>
        <v>0</v>
      </c>
      <c r="AH368" s="2">
        <f t="shared" si="22"/>
        <v>0</v>
      </c>
      <c r="AI368" s="3" t="str">
        <f>IF(AH368=0,"",
IF(SUM($AH$311:AH368)=1,AJ368,
IF($AH$431&gt;SUM($AH$311:AH368),_xlfn.CONCAT(", ",AJ368),
IF($AH$431=SUM($AH$311:AH368),_xlfn.CONCAT(" y ",AJ368)))))</f>
        <v/>
      </c>
      <c r="AJ368" s="214">
        <v>58</v>
      </c>
      <c r="AK368">
        <f t="shared" si="23"/>
        <v>0</v>
      </c>
      <c r="AL368">
        <f t="shared" si="24"/>
        <v>0</v>
      </c>
      <c r="AP368"/>
    </row>
    <row r="369" spans="1:42" ht="15" customHeight="1">
      <c r="A369" s="238"/>
      <c r="C369" s="229" t="s">
        <v>5105</v>
      </c>
      <c r="D369" s="469" t="str">
        <f>IF(CNGE_2025_M1_Secc12_Sub1!D88="","",CNGE_2025_M1_Secc12_Sub1!D88)</f>
        <v/>
      </c>
      <c r="E369" s="326"/>
      <c r="F369" s="326"/>
      <c r="G369" s="326"/>
      <c r="H369" s="326"/>
      <c r="I369" s="326"/>
      <c r="J369" s="327"/>
      <c r="K369" s="443"/>
      <c r="L369" s="351"/>
      <c r="M369" s="351"/>
      <c r="N369" s="352"/>
      <c r="O369" s="443"/>
      <c r="P369" s="351"/>
      <c r="Q369" s="351"/>
      <c r="R369" s="352"/>
      <c r="S369" s="443"/>
      <c r="T369" s="351"/>
      <c r="U369" s="351"/>
      <c r="V369" s="352"/>
      <c r="W369" s="443"/>
      <c r="X369" s="351"/>
      <c r="Y369" s="351"/>
      <c r="Z369" s="352"/>
      <c r="AA369" s="443"/>
      <c r="AB369" s="351"/>
      <c r="AC369" s="351"/>
      <c r="AD369" s="352"/>
      <c r="AG369">
        <f t="shared" si="21"/>
        <v>0</v>
      </c>
      <c r="AH369" s="2">
        <f t="shared" si="22"/>
        <v>0</v>
      </c>
      <c r="AI369" s="3" t="str">
        <f>IF(AH369=0,"",
IF(SUM($AH$311:AH369)=1,AJ369,
IF($AH$431&gt;SUM($AH$311:AH369),_xlfn.CONCAT(", ",AJ369),
IF($AH$431=SUM($AH$311:AH369),_xlfn.CONCAT(" y ",AJ369)))))</f>
        <v/>
      </c>
      <c r="AJ369" s="214">
        <v>59</v>
      </c>
      <c r="AK369">
        <f t="shared" si="23"/>
        <v>0</v>
      </c>
      <c r="AL369">
        <f t="shared" si="24"/>
        <v>0</v>
      </c>
      <c r="AP369"/>
    </row>
    <row r="370" spans="1:42" ht="15" customHeight="1">
      <c r="A370" s="238"/>
      <c r="C370" s="229" t="s">
        <v>5106</v>
      </c>
      <c r="D370" s="469" t="str">
        <f>IF(CNGE_2025_M1_Secc12_Sub1!D89="","",CNGE_2025_M1_Secc12_Sub1!D89)</f>
        <v/>
      </c>
      <c r="E370" s="326"/>
      <c r="F370" s="326"/>
      <c r="G370" s="326"/>
      <c r="H370" s="326"/>
      <c r="I370" s="326"/>
      <c r="J370" s="327"/>
      <c r="K370" s="443"/>
      <c r="L370" s="351"/>
      <c r="M370" s="351"/>
      <c r="N370" s="352"/>
      <c r="O370" s="443"/>
      <c r="P370" s="351"/>
      <c r="Q370" s="351"/>
      <c r="R370" s="352"/>
      <c r="S370" s="443"/>
      <c r="T370" s="351"/>
      <c r="U370" s="351"/>
      <c r="V370" s="352"/>
      <c r="W370" s="443"/>
      <c r="X370" s="351"/>
      <c r="Y370" s="351"/>
      <c r="Z370" s="352"/>
      <c r="AA370" s="443"/>
      <c r="AB370" s="351"/>
      <c r="AC370" s="351"/>
      <c r="AD370" s="352"/>
      <c r="AG370">
        <f t="shared" si="21"/>
        <v>0</v>
      </c>
      <c r="AH370" s="2">
        <f t="shared" si="22"/>
        <v>0</v>
      </c>
      <c r="AI370" s="3" t="str">
        <f>IF(AH370=0,"",
IF(SUM($AH$311:AH370)=1,AJ370,
IF($AH$431&gt;SUM($AH$311:AH370),_xlfn.CONCAT(", ",AJ370),
IF($AH$431=SUM($AH$311:AH370),_xlfn.CONCAT(" y ",AJ370)))))</f>
        <v/>
      </c>
      <c r="AJ370" s="214">
        <v>60</v>
      </c>
      <c r="AK370">
        <f t="shared" si="23"/>
        <v>0</v>
      </c>
      <c r="AL370">
        <f t="shared" si="24"/>
        <v>0</v>
      </c>
      <c r="AP370"/>
    </row>
    <row r="371" spans="1:42" ht="15" customHeight="1">
      <c r="A371" s="238"/>
      <c r="C371" s="229" t="s">
        <v>5107</v>
      </c>
      <c r="D371" s="469" t="str">
        <f>IF(CNGE_2025_M1_Secc12_Sub1!D90="","",CNGE_2025_M1_Secc12_Sub1!D90)</f>
        <v/>
      </c>
      <c r="E371" s="326"/>
      <c r="F371" s="326"/>
      <c r="G371" s="326"/>
      <c r="H371" s="326"/>
      <c r="I371" s="326"/>
      <c r="J371" s="327"/>
      <c r="K371" s="443"/>
      <c r="L371" s="351"/>
      <c r="M371" s="351"/>
      <c r="N371" s="352"/>
      <c r="O371" s="443"/>
      <c r="P371" s="351"/>
      <c r="Q371" s="351"/>
      <c r="R371" s="352"/>
      <c r="S371" s="443"/>
      <c r="T371" s="351"/>
      <c r="U371" s="351"/>
      <c r="V371" s="352"/>
      <c r="W371" s="443"/>
      <c r="X371" s="351"/>
      <c r="Y371" s="351"/>
      <c r="Z371" s="352"/>
      <c r="AA371" s="443"/>
      <c r="AB371" s="351"/>
      <c r="AC371" s="351"/>
      <c r="AD371" s="352"/>
      <c r="AG371">
        <f t="shared" si="21"/>
        <v>0</v>
      </c>
      <c r="AH371" s="2">
        <f t="shared" si="22"/>
        <v>0</v>
      </c>
      <c r="AI371" s="3" t="str">
        <f>IF(AH371=0,"",
IF(SUM($AH$311:AH371)=1,AJ371,
IF($AH$431&gt;SUM($AH$311:AH371),_xlfn.CONCAT(", ",AJ371),
IF($AH$431=SUM($AH$311:AH371),_xlfn.CONCAT(" y ",AJ371)))))</f>
        <v/>
      </c>
      <c r="AJ371" s="214">
        <v>61</v>
      </c>
      <c r="AK371">
        <f t="shared" si="23"/>
        <v>0</v>
      </c>
      <c r="AL371">
        <f t="shared" si="24"/>
        <v>0</v>
      </c>
      <c r="AP371"/>
    </row>
    <row r="372" spans="1:42" ht="15" customHeight="1">
      <c r="A372" s="238"/>
      <c r="C372" s="229" t="s">
        <v>5108</v>
      </c>
      <c r="D372" s="469" t="str">
        <f>IF(CNGE_2025_M1_Secc12_Sub1!D91="","",CNGE_2025_M1_Secc12_Sub1!D91)</f>
        <v/>
      </c>
      <c r="E372" s="326"/>
      <c r="F372" s="326"/>
      <c r="G372" s="326"/>
      <c r="H372" s="326"/>
      <c r="I372" s="326"/>
      <c r="J372" s="327"/>
      <c r="K372" s="443"/>
      <c r="L372" s="351"/>
      <c r="M372" s="351"/>
      <c r="N372" s="352"/>
      <c r="O372" s="443"/>
      <c r="P372" s="351"/>
      <c r="Q372" s="351"/>
      <c r="R372" s="352"/>
      <c r="S372" s="443"/>
      <c r="T372" s="351"/>
      <c r="U372" s="351"/>
      <c r="V372" s="352"/>
      <c r="W372" s="443"/>
      <c r="X372" s="351"/>
      <c r="Y372" s="351"/>
      <c r="Z372" s="352"/>
      <c r="AA372" s="443"/>
      <c r="AB372" s="351"/>
      <c r="AC372" s="351"/>
      <c r="AD372" s="352"/>
      <c r="AG372">
        <f t="shared" si="21"/>
        <v>0</v>
      </c>
      <c r="AH372" s="2">
        <f t="shared" si="22"/>
        <v>0</v>
      </c>
      <c r="AI372" s="3" t="str">
        <f>IF(AH372=0,"",
IF(SUM($AH$311:AH372)=1,AJ372,
IF($AH$431&gt;SUM($AH$311:AH372),_xlfn.CONCAT(", ",AJ372),
IF($AH$431=SUM($AH$311:AH372),_xlfn.CONCAT(" y ",AJ372)))))</f>
        <v/>
      </c>
      <c r="AJ372" s="214">
        <v>62</v>
      </c>
      <c r="AK372">
        <f t="shared" si="23"/>
        <v>0</v>
      </c>
      <c r="AL372">
        <f t="shared" si="24"/>
        <v>0</v>
      </c>
      <c r="AP372"/>
    </row>
    <row r="373" spans="1:42" ht="15" customHeight="1">
      <c r="A373" s="238"/>
      <c r="C373" s="229" t="s">
        <v>5109</v>
      </c>
      <c r="D373" s="469" t="str">
        <f>IF(CNGE_2025_M1_Secc12_Sub1!D92="","",CNGE_2025_M1_Secc12_Sub1!D92)</f>
        <v/>
      </c>
      <c r="E373" s="326"/>
      <c r="F373" s="326"/>
      <c r="G373" s="326"/>
      <c r="H373" s="326"/>
      <c r="I373" s="326"/>
      <c r="J373" s="327"/>
      <c r="K373" s="443"/>
      <c r="L373" s="351"/>
      <c r="M373" s="351"/>
      <c r="N373" s="352"/>
      <c r="O373" s="443"/>
      <c r="P373" s="351"/>
      <c r="Q373" s="351"/>
      <c r="R373" s="352"/>
      <c r="S373" s="443"/>
      <c r="T373" s="351"/>
      <c r="U373" s="351"/>
      <c r="V373" s="352"/>
      <c r="W373" s="443"/>
      <c r="X373" s="351"/>
      <c r="Y373" s="351"/>
      <c r="Z373" s="352"/>
      <c r="AA373" s="443"/>
      <c r="AB373" s="351"/>
      <c r="AC373" s="351"/>
      <c r="AD373" s="352"/>
      <c r="AG373">
        <f t="shared" si="21"/>
        <v>0</v>
      </c>
      <c r="AH373" s="2">
        <f t="shared" si="22"/>
        <v>0</v>
      </c>
      <c r="AI373" s="3" t="str">
        <f>IF(AH373=0,"",
IF(SUM($AH$311:AH373)=1,AJ373,
IF($AH$431&gt;SUM($AH$311:AH373),_xlfn.CONCAT(", ",AJ373),
IF($AH$431=SUM($AH$311:AH373),_xlfn.CONCAT(" y ",AJ373)))))</f>
        <v/>
      </c>
      <c r="AJ373" s="214">
        <v>63</v>
      </c>
      <c r="AK373">
        <f t="shared" si="23"/>
        <v>0</v>
      </c>
      <c r="AL373">
        <f t="shared" si="24"/>
        <v>0</v>
      </c>
      <c r="AP373"/>
    </row>
    <row r="374" spans="1:42" ht="15" customHeight="1">
      <c r="A374" s="238"/>
      <c r="C374" s="229" t="s">
        <v>5110</v>
      </c>
      <c r="D374" s="469" t="str">
        <f>IF(CNGE_2025_M1_Secc12_Sub1!D93="","",CNGE_2025_M1_Secc12_Sub1!D93)</f>
        <v/>
      </c>
      <c r="E374" s="326"/>
      <c r="F374" s="326"/>
      <c r="G374" s="326"/>
      <c r="H374" s="326"/>
      <c r="I374" s="326"/>
      <c r="J374" s="327"/>
      <c r="K374" s="443"/>
      <c r="L374" s="351"/>
      <c r="M374" s="351"/>
      <c r="N374" s="352"/>
      <c r="O374" s="443"/>
      <c r="P374" s="351"/>
      <c r="Q374" s="351"/>
      <c r="R374" s="352"/>
      <c r="S374" s="443"/>
      <c r="T374" s="351"/>
      <c r="U374" s="351"/>
      <c r="V374" s="352"/>
      <c r="W374" s="443"/>
      <c r="X374" s="351"/>
      <c r="Y374" s="351"/>
      <c r="Z374" s="352"/>
      <c r="AA374" s="443"/>
      <c r="AB374" s="351"/>
      <c r="AC374" s="351"/>
      <c r="AD374" s="352"/>
      <c r="AG374">
        <f t="shared" si="21"/>
        <v>0</v>
      </c>
      <c r="AH374" s="2">
        <f t="shared" si="22"/>
        <v>0</v>
      </c>
      <c r="AI374" s="3" t="str">
        <f>IF(AH374=0,"",
IF(SUM($AH$311:AH374)=1,AJ374,
IF($AH$431&gt;SUM($AH$311:AH374),_xlfn.CONCAT(", ",AJ374),
IF($AH$431=SUM($AH$311:AH374),_xlfn.CONCAT(" y ",AJ374)))))</f>
        <v/>
      </c>
      <c r="AJ374" s="214">
        <v>64</v>
      </c>
      <c r="AK374">
        <f t="shared" si="23"/>
        <v>0</v>
      </c>
      <c r="AL374">
        <f t="shared" si="24"/>
        <v>0</v>
      </c>
      <c r="AP374"/>
    </row>
    <row r="375" spans="1:42" ht="15" customHeight="1">
      <c r="A375" s="238"/>
      <c r="C375" s="229" t="s">
        <v>5111</v>
      </c>
      <c r="D375" s="469" t="str">
        <f>IF(CNGE_2025_M1_Secc12_Sub1!D94="","",CNGE_2025_M1_Secc12_Sub1!D94)</f>
        <v/>
      </c>
      <c r="E375" s="326"/>
      <c r="F375" s="326"/>
      <c r="G375" s="326"/>
      <c r="H375" s="326"/>
      <c r="I375" s="326"/>
      <c r="J375" s="327"/>
      <c r="K375" s="443"/>
      <c r="L375" s="351"/>
      <c r="M375" s="351"/>
      <c r="N375" s="352"/>
      <c r="O375" s="443"/>
      <c r="P375" s="351"/>
      <c r="Q375" s="351"/>
      <c r="R375" s="352"/>
      <c r="S375" s="443"/>
      <c r="T375" s="351"/>
      <c r="U375" s="351"/>
      <c r="V375" s="352"/>
      <c r="W375" s="443"/>
      <c r="X375" s="351"/>
      <c r="Y375" s="351"/>
      <c r="Z375" s="352"/>
      <c r="AA375" s="443"/>
      <c r="AB375" s="351"/>
      <c r="AC375" s="351"/>
      <c r="AD375" s="352"/>
      <c r="AG375">
        <f t="shared" si="21"/>
        <v>0</v>
      </c>
      <c r="AH375" s="2">
        <f t="shared" si="22"/>
        <v>0</v>
      </c>
      <c r="AI375" s="3" t="str">
        <f>IF(AH375=0,"",
IF(SUM($AH$311:AH375)=1,AJ375,
IF($AH$431&gt;SUM($AH$311:AH375),_xlfn.CONCAT(", ",AJ375),
IF($AH$431=SUM($AH$311:AH375),_xlfn.CONCAT(" y ",AJ375)))))</f>
        <v/>
      </c>
      <c r="AJ375" s="214">
        <v>65</v>
      </c>
      <c r="AK375">
        <f t="shared" si="23"/>
        <v>0</v>
      </c>
      <c r="AL375">
        <f t="shared" ref="AL375:AL406" si="25">IF($AA375="X",IF(COUNTA(K375:Z375)=0,0,1),0)</f>
        <v>0</v>
      </c>
      <c r="AP375"/>
    </row>
    <row r="376" spans="1:42" ht="15" customHeight="1">
      <c r="A376" s="238"/>
      <c r="C376" s="229" t="s">
        <v>5112</v>
      </c>
      <c r="D376" s="469" t="str">
        <f>IF(CNGE_2025_M1_Secc12_Sub1!D95="","",CNGE_2025_M1_Secc12_Sub1!D95)</f>
        <v/>
      </c>
      <c r="E376" s="326"/>
      <c r="F376" s="326"/>
      <c r="G376" s="326"/>
      <c r="H376" s="326"/>
      <c r="I376" s="326"/>
      <c r="J376" s="327"/>
      <c r="K376" s="443"/>
      <c r="L376" s="351"/>
      <c r="M376" s="351"/>
      <c r="N376" s="352"/>
      <c r="O376" s="443"/>
      <c r="P376" s="351"/>
      <c r="Q376" s="351"/>
      <c r="R376" s="352"/>
      <c r="S376" s="443"/>
      <c r="T376" s="351"/>
      <c r="U376" s="351"/>
      <c r="V376" s="352"/>
      <c r="W376" s="443"/>
      <c r="X376" s="351"/>
      <c r="Y376" s="351"/>
      <c r="Z376" s="352"/>
      <c r="AA376" s="443"/>
      <c r="AB376" s="351"/>
      <c r="AC376" s="351"/>
      <c r="AD376" s="352"/>
      <c r="AG376">
        <f t="shared" ref="AG376:AG429" si="26">IF(OR(COUNTBLANK($D376)=1,$G238&lt;&gt;1),0,IF(COUNTA(K376:AD376)&gt;0,0,1))</f>
        <v>0</v>
      </c>
      <c r="AH376" s="2">
        <f t="shared" ref="AH376:AH429" si="27">IF(AG376=0,0,1)</f>
        <v>0</v>
      </c>
      <c r="AI376" s="3" t="str">
        <f>IF(AH376=0,"",
IF(SUM($AH$311:AH376)=1,AJ376,
IF($AH$431&gt;SUM($AH$311:AH376),_xlfn.CONCAT(", ",AJ376),
IF($AH$431=SUM($AH$311:AH376),_xlfn.CONCAT(" y ",AJ376)))))</f>
        <v/>
      </c>
      <c r="AJ376" s="214">
        <v>66</v>
      </c>
      <c r="AK376">
        <f t="shared" ref="AK376:AK429" si="28">IF(OR(COUNTBLANK($D376)=1,$G238&lt;&gt;1),IF(COUNTA(K376:AD376)=0,0,1),0)</f>
        <v>0</v>
      </c>
      <c r="AL376">
        <f t="shared" si="25"/>
        <v>0</v>
      </c>
      <c r="AP376"/>
    </row>
    <row r="377" spans="1:42" ht="15" customHeight="1">
      <c r="A377" s="238"/>
      <c r="C377" s="229" t="s">
        <v>5113</v>
      </c>
      <c r="D377" s="469" t="str">
        <f>IF(CNGE_2025_M1_Secc12_Sub1!D96="","",CNGE_2025_M1_Secc12_Sub1!D96)</f>
        <v/>
      </c>
      <c r="E377" s="326"/>
      <c r="F377" s="326"/>
      <c r="G377" s="326"/>
      <c r="H377" s="326"/>
      <c r="I377" s="326"/>
      <c r="J377" s="327"/>
      <c r="K377" s="443"/>
      <c r="L377" s="351"/>
      <c r="M377" s="351"/>
      <c r="N377" s="352"/>
      <c r="O377" s="443"/>
      <c r="P377" s="351"/>
      <c r="Q377" s="351"/>
      <c r="R377" s="352"/>
      <c r="S377" s="443"/>
      <c r="T377" s="351"/>
      <c r="U377" s="351"/>
      <c r="V377" s="352"/>
      <c r="W377" s="443"/>
      <c r="X377" s="351"/>
      <c r="Y377" s="351"/>
      <c r="Z377" s="352"/>
      <c r="AA377" s="443"/>
      <c r="AB377" s="351"/>
      <c r="AC377" s="351"/>
      <c r="AD377" s="352"/>
      <c r="AG377">
        <f t="shared" si="26"/>
        <v>0</v>
      </c>
      <c r="AH377" s="2">
        <f t="shared" si="27"/>
        <v>0</v>
      </c>
      <c r="AI377" s="3" t="str">
        <f>IF(AH377=0,"",
IF(SUM($AH$311:AH377)=1,AJ377,
IF($AH$431&gt;SUM($AH$311:AH377),_xlfn.CONCAT(", ",AJ377),
IF($AH$431=SUM($AH$311:AH377),_xlfn.CONCAT(" y ",AJ377)))))</f>
        <v/>
      </c>
      <c r="AJ377" s="214">
        <v>67</v>
      </c>
      <c r="AK377">
        <f t="shared" si="28"/>
        <v>0</v>
      </c>
      <c r="AL377">
        <f t="shared" si="25"/>
        <v>0</v>
      </c>
      <c r="AP377"/>
    </row>
    <row r="378" spans="1:42" ht="15" customHeight="1">
      <c r="A378" s="238"/>
      <c r="C378" s="229" t="s">
        <v>5114</v>
      </c>
      <c r="D378" s="469" t="str">
        <f>IF(CNGE_2025_M1_Secc12_Sub1!D97="","",CNGE_2025_M1_Secc12_Sub1!D97)</f>
        <v/>
      </c>
      <c r="E378" s="326"/>
      <c r="F378" s="326"/>
      <c r="G378" s="326"/>
      <c r="H378" s="326"/>
      <c r="I378" s="326"/>
      <c r="J378" s="327"/>
      <c r="K378" s="443"/>
      <c r="L378" s="351"/>
      <c r="M378" s="351"/>
      <c r="N378" s="352"/>
      <c r="O378" s="443"/>
      <c r="P378" s="351"/>
      <c r="Q378" s="351"/>
      <c r="R378" s="352"/>
      <c r="S378" s="443"/>
      <c r="T378" s="351"/>
      <c r="U378" s="351"/>
      <c r="V378" s="352"/>
      <c r="W378" s="443"/>
      <c r="X378" s="351"/>
      <c r="Y378" s="351"/>
      <c r="Z378" s="352"/>
      <c r="AA378" s="443"/>
      <c r="AB378" s="351"/>
      <c r="AC378" s="351"/>
      <c r="AD378" s="352"/>
      <c r="AG378">
        <f t="shared" si="26"/>
        <v>0</v>
      </c>
      <c r="AH378" s="2">
        <f t="shared" si="27"/>
        <v>0</v>
      </c>
      <c r="AI378" s="3" t="str">
        <f>IF(AH378=0,"",
IF(SUM($AH$311:AH378)=1,AJ378,
IF($AH$431&gt;SUM($AH$311:AH378),_xlfn.CONCAT(", ",AJ378),
IF($AH$431=SUM($AH$311:AH378),_xlfn.CONCAT(" y ",AJ378)))))</f>
        <v/>
      </c>
      <c r="AJ378" s="214">
        <v>68</v>
      </c>
      <c r="AK378">
        <f t="shared" si="28"/>
        <v>0</v>
      </c>
      <c r="AL378">
        <f t="shared" si="25"/>
        <v>0</v>
      </c>
      <c r="AP378"/>
    </row>
    <row r="379" spans="1:42" ht="15" customHeight="1">
      <c r="A379" s="238"/>
      <c r="C379" s="229" t="s">
        <v>5115</v>
      </c>
      <c r="D379" s="469" t="str">
        <f>IF(CNGE_2025_M1_Secc12_Sub1!D98="","",CNGE_2025_M1_Secc12_Sub1!D98)</f>
        <v/>
      </c>
      <c r="E379" s="326"/>
      <c r="F379" s="326"/>
      <c r="G379" s="326"/>
      <c r="H379" s="326"/>
      <c r="I379" s="326"/>
      <c r="J379" s="327"/>
      <c r="K379" s="443"/>
      <c r="L379" s="351"/>
      <c r="M379" s="351"/>
      <c r="N379" s="352"/>
      <c r="O379" s="443"/>
      <c r="P379" s="351"/>
      <c r="Q379" s="351"/>
      <c r="R379" s="352"/>
      <c r="S379" s="443"/>
      <c r="T379" s="351"/>
      <c r="U379" s="351"/>
      <c r="V379" s="352"/>
      <c r="W379" s="443"/>
      <c r="X379" s="351"/>
      <c r="Y379" s="351"/>
      <c r="Z379" s="352"/>
      <c r="AA379" s="443"/>
      <c r="AB379" s="351"/>
      <c r="AC379" s="351"/>
      <c r="AD379" s="352"/>
      <c r="AG379">
        <f t="shared" si="26"/>
        <v>0</v>
      </c>
      <c r="AH379" s="2">
        <f t="shared" si="27"/>
        <v>0</v>
      </c>
      <c r="AI379" s="3" t="str">
        <f>IF(AH379=0,"",
IF(SUM($AH$311:AH379)=1,AJ379,
IF($AH$431&gt;SUM($AH$311:AH379),_xlfn.CONCAT(", ",AJ379),
IF($AH$431=SUM($AH$311:AH379),_xlfn.CONCAT(" y ",AJ379)))))</f>
        <v/>
      </c>
      <c r="AJ379" s="214">
        <v>69</v>
      </c>
      <c r="AK379">
        <f t="shared" si="28"/>
        <v>0</v>
      </c>
      <c r="AL379">
        <f t="shared" si="25"/>
        <v>0</v>
      </c>
      <c r="AP379"/>
    </row>
    <row r="380" spans="1:42" ht="15" customHeight="1">
      <c r="A380" s="238"/>
      <c r="C380" s="229" t="s">
        <v>5116</v>
      </c>
      <c r="D380" s="469" t="str">
        <f>IF(CNGE_2025_M1_Secc12_Sub1!D99="","",CNGE_2025_M1_Secc12_Sub1!D99)</f>
        <v/>
      </c>
      <c r="E380" s="326"/>
      <c r="F380" s="326"/>
      <c r="G380" s="326"/>
      <c r="H380" s="326"/>
      <c r="I380" s="326"/>
      <c r="J380" s="327"/>
      <c r="K380" s="443"/>
      <c r="L380" s="351"/>
      <c r="M380" s="351"/>
      <c r="N380" s="352"/>
      <c r="O380" s="443"/>
      <c r="P380" s="351"/>
      <c r="Q380" s="351"/>
      <c r="R380" s="352"/>
      <c r="S380" s="443"/>
      <c r="T380" s="351"/>
      <c r="U380" s="351"/>
      <c r="V380" s="352"/>
      <c r="W380" s="443"/>
      <c r="X380" s="351"/>
      <c r="Y380" s="351"/>
      <c r="Z380" s="352"/>
      <c r="AA380" s="443"/>
      <c r="AB380" s="351"/>
      <c r="AC380" s="351"/>
      <c r="AD380" s="352"/>
      <c r="AG380">
        <f t="shared" si="26"/>
        <v>0</v>
      </c>
      <c r="AH380" s="2">
        <f t="shared" si="27"/>
        <v>0</v>
      </c>
      <c r="AI380" s="3" t="str">
        <f>IF(AH380=0,"",
IF(SUM($AH$311:AH380)=1,AJ380,
IF($AH$431&gt;SUM($AH$311:AH380),_xlfn.CONCAT(", ",AJ380),
IF($AH$431=SUM($AH$311:AH380),_xlfn.CONCAT(" y ",AJ380)))))</f>
        <v/>
      </c>
      <c r="AJ380" s="214">
        <v>70</v>
      </c>
      <c r="AK380">
        <f t="shared" si="28"/>
        <v>0</v>
      </c>
      <c r="AL380">
        <f t="shared" si="25"/>
        <v>0</v>
      </c>
      <c r="AP380"/>
    </row>
    <row r="381" spans="1:42" ht="15" customHeight="1">
      <c r="A381" s="238"/>
      <c r="C381" s="229" t="s">
        <v>5117</v>
      </c>
      <c r="D381" s="469" t="str">
        <f>IF(CNGE_2025_M1_Secc12_Sub1!D100="","",CNGE_2025_M1_Secc12_Sub1!D100)</f>
        <v/>
      </c>
      <c r="E381" s="326"/>
      <c r="F381" s="326"/>
      <c r="G381" s="326"/>
      <c r="H381" s="326"/>
      <c r="I381" s="326"/>
      <c r="J381" s="327"/>
      <c r="K381" s="443"/>
      <c r="L381" s="351"/>
      <c r="M381" s="351"/>
      <c r="N381" s="352"/>
      <c r="O381" s="443"/>
      <c r="P381" s="351"/>
      <c r="Q381" s="351"/>
      <c r="R381" s="352"/>
      <c r="S381" s="443"/>
      <c r="T381" s="351"/>
      <c r="U381" s="351"/>
      <c r="V381" s="352"/>
      <c r="W381" s="443"/>
      <c r="X381" s="351"/>
      <c r="Y381" s="351"/>
      <c r="Z381" s="352"/>
      <c r="AA381" s="443"/>
      <c r="AB381" s="351"/>
      <c r="AC381" s="351"/>
      <c r="AD381" s="352"/>
      <c r="AG381">
        <f t="shared" si="26"/>
        <v>0</v>
      </c>
      <c r="AH381" s="2">
        <f t="shared" si="27"/>
        <v>0</v>
      </c>
      <c r="AI381" s="3" t="str">
        <f>IF(AH381=0,"",
IF(SUM($AH$311:AH381)=1,AJ381,
IF($AH$431&gt;SUM($AH$311:AH381),_xlfn.CONCAT(", ",AJ381),
IF($AH$431=SUM($AH$311:AH381),_xlfn.CONCAT(" y ",AJ381)))))</f>
        <v/>
      </c>
      <c r="AJ381" s="214">
        <v>71</v>
      </c>
      <c r="AK381">
        <f t="shared" si="28"/>
        <v>0</v>
      </c>
      <c r="AL381">
        <f t="shared" si="25"/>
        <v>0</v>
      </c>
      <c r="AP381"/>
    </row>
    <row r="382" spans="1:42" ht="15" customHeight="1">
      <c r="A382" s="238"/>
      <c r="C382" s="229" t="s">
        <v>5118</v>
      </c>
      <c r="D382" s="469" t="str">
        <f>IF(CNGE_2025_M1_Secc12_Sub1!D101="","",CNGE_2025_M1_Secc12_Sub1!D101)</f>
        <v/>
      </c>
      <c r="E382" s="326"/>
      <c r="F382" s="326"/>
      <c r="G382" s="326"/>
      <c r="H382" s="326"/>
      <c r="I382" s="326"/>
      <c r="J382" s="327"/>
      <c r="K382" s="443"/>
      <c r="L382" s="351"/>
      <c r="M382" s="351"/>
      <c r="N382" s="352"/>
      <c r="O382" s="443"/>
      <c r="P382" s="351"/>
      <c r="Q382" s="351"/>
      <c r="R382" s="352"/>
      <c r="S382" s="443"/>
      <c r="T382" s="351"/>
      <c r="U382" s="351"/>
      <c r="V382" s="352"/>
      <c r="W382" s="443"/>
      <c r="X382" s="351"/>
      <c r="Y382" s="351"/>
      <c r="Z382" s="352"/>
      <c r="AA382" s="443"/>
      <c r="AB382" s="351"/>
      <c r="AC382" s="351"/>
      <c r="AD382" s="352"/>
      <c r="AG382">
        <f t="shared" si="26"/>
        <v>0</v>
      </c>
      <c r="AH382" s="2">
        <f t="shared" si="27"/>
        <v>0</v>
      </c>
      <c r="AI382" s="3" t="str">
        <f>IF(AH382=0,"",
IF(SUM($AH$311:AH382)=1,AJ382,
IF($AH$431&gt;SUM($AH$311:AH382),_xlfn.CONCAT(", ",AJ382),
IF($AH$431=SUM($AH$311:AH382),_xlfn.CONCAT(" y ",AJ382)))))</f>
        <v/>
      </c>
      <c r="AJ382" s="214">
        <v>72</v>
      </c>
      <c r="AK382">
        <f t="shared" si="28"/>
        <v>0</v>
      </c>
      <c r="AL382">
        <f t="shared" si="25"/>
        <v>0</v>
      </c>
      <c r="AP382"/>
    </row>
    <row r="383" spans="1:42" ht="15" customHeight="1">
      <c r="A383" s="238"/>
      <c r="C383" s="229" t="s">
        <v>5119</v>
      </c>
      <c r="D383" s="469" t="str">
        <f>IF(CNGE_2025_M1_Secc12_Sub1!D102="","",CNGE_2025_M1_Secc12_Sub1!D102)</f>
        <v/>
      </c>
      <c r="E383" s="326"/>
      <c r="F383" s="326"/>
      <c r="G383" s="326"/>
      <c r="H383" s="326"/>
      <c r="I383" s="326"/>
      <c r="J383" s="327"/>
      <c r="K383" s="443"/>
      <c r="L383" s="351"/>
      <c r="M383" s="351"/>
      <c r="N383" s="352"/>
      <c r="O383" s="443"/>
      <c r="P383" s="351"/>
      <c r="Q383" s="351"/>
      <c r="R383" s="352"/>
      <c r="S383" s="443"/>
      <c r="T383" s="351"/>
      <c r="U383" s="351"/>
      <c r="V383" s="352"/>
      <c r="W383" s="443"/>
      <c r="X383" s="351"/>
      <c r="Y383" s="351"/>
      <c r="Z383" s="352"/>
      <c r="AA383" s="443"/>
      <c r="AB383" s="351"/>
      <c r="AC383" s="351"/>
      <c r="AD383" s="352"/>
      <c r="AG383">
        <f t="shared" si="26"/>
        <v>0</v>
      </c>
      <c r="AH383" s="2">
        <f t="shared" si="27"/>
        <v>0</v>
      </c>
      <c r="AI383" s="3" t="str">
        <f>IF(AH383=0,"",
IF(SUM($AH$311:AH383)=1,AJ383,
IF($AH$431&gt;SUM($AH$311:AH383),_xlfn.CONCAT(", ",AJ383),
IF($AH$431=SUM($AH$311:AH383),_xlfn.CONCAT(" y ",AJ383)))))</f>
        <v/>
      </c>
      <c r="AJ383" s="214">
        <v>73</v>
      </c>
      <c r="AK383">
        <f t="shared" si="28"/>
        <v>0</v>
      </c>
      <c r="AL383">
        <f t="shared" si="25"/>
        <v>0</v>
      </c>
      <c r="AP383"/>
    </row>
    <row r="384" spans="1:42" ht="15" customHeight="1">
      <c r="A384" s="238"/>
      <c r="C384" s="229" t="s">
        <v>5120</v>
      </c>
      <c r="D384" s="469" t="str">
        <f>IF(CNGE_2025_M1_Secc12_Sub1!D103="","",CNGE_2025_M1_Secc12_Sub1!D103)</f>
        <v/>
      </c>
      <c r="E384" s="326"/>
      <c r="F384" s="326"/>
      <c r="G384" s="326"/>
      <c r="H384" s="326"/>
      <c r="I384" s="326"/>
      <c r="J384" s="327"/>
      <c r="K384" s="443"/>
      <c r="L384" s="351"/>
      <c r="M384" s="351"/>
      <c r="N384" s="352"/>
      <c r="O384" s="443"/>
      <c r="P384" s="351"/>
      <c r="Q384" s="351"/>
      <c r="R384" s="352"/>
      <c r="S384" s="443"/>
      <c r="T384" s="351"/>
      <c r="U384" s="351"/>
      <c r="V384" s="352"/>
      <c r="W384" s="443"/>
      <c r="X384" s="351"/>
      <c r="Y384" s="351"/>
      <c r="Z384" s="352"/>
      <c r="AA384" s="443"/>
      <c r="AB384" s="351"/>
      <c r="AC384" s="351"/>
      <c r="AD384" s="352"/>
      <c r="AG384">
        <f t="shared" si="26"/>
        <v>0</v>
      </c>
      <c r="AH384" s="2">
        <f t="shared" si="27"/>
        <v>0</v>
      </c>
      <c r="AI384" s="3" t="str">
        <f>IF(AH384=0,"",
IF(SUM($AH$311:AH384)=1,AJ384,
IF($AH$431&gt;SUM($AH$311:AH384),_xlfn.CONCAT(", ",AJ384),
IF($AH$431=SUM($AH$311:AH384),_xlfn.CONCAT(" y ",AJ384)))))</f>
        <v/>
      </c>
      <c r="AJ384" s="214">
        <v>74</v>
      </c>
      <c r="AK384">
        <f t="shared" si="28"/>
        <v>0</v>
      </c>
      <c r="AL384">
        <f t="shared" si="25"/>
        <v>0</v>
      </c>
      <c r="AP384"/>
    </row>
    <row r="385" spans="1:42" ht="15" customHeight="1">
      <c r="A385" s="238"/>
      <c r="C385" s="229" t="s">
        <v>5121</v>
      </c>
      <c r="D385" s="469" t="str">
        <f>IF(CNGE_2025_M1_Secc12_Sub1!D104="","",CNGE_2025_M1_Secc12_Sub1!D104)</f>
        <v/>
      </c>
      <c r="E385" s="326"/>
      <c r="F385" s="326"/>
      <c r="G385" s="326"/>
      <c r="H385" s="326"/>
      <c r="I385" s="326"/>
      <c r="J385" s="327"/>
      <c r="K385" s="443"/>
      <c r="L385" s="351"/>
      <c r="M385" s="351"/>
      <c r="N385" s="352"/>
      <c r="O385" s="443"/>
      <c r="P385" s="351"/>
      <c r="Q385" s="351"/>
      <c r="R385" s="352"/>
      <c r="S385" s="443"/>
      <c r="T385" s="351"/>
      <c r="U385" s="351"/>
      <c r="V385" s="352"/>
      <c r="W385" s="443"/>
      <c r="X385" s="351"/>
      <c r="Y385" s="351"/>
      <c r="Z385" s="352"/>
      <c r="AA385" s="443"/>
      <c r="AB385" s="351"/>
      <c r="AC385" s="351"/>
      <c r="AD385" s="352"/>
      <c r="AG385">
        <f t="shared" si="26"/>
        <v>0</v>
      </c>
      <c r="AH385" s="2">
        <f t="shared" si="27"/>
        <v>0</v>
      </c>
      <c r="AI385" s="3" t="str">
        <f>IF(AH385=0,"",
IF(SUM($AH$311:AH385)=1,AJ385,
IF($AH$431&gt;SUM($AH$311:AH385),_xlfn.CONCAT(", ",AJ385),
IF($AH$431=SUM($AH$311:AH385),_xlfn.CONCAT(" y ",AJ385)))))</f>
        <v/>
      </c>
      <c r="AJ385" s="214">
        <v>75</v>
      </c>
      <c r="AK385">
        <f t="shared" si="28"/>
        <v>0</v>
      </c>
      <c r="AL385">
        <f t="shared" si="25"/>
        <v>0</v>
      </c>
      <c r="AP385"/>
    </row>
    <row r="386" spans="1:42" ht="15" customHeight="1">
      <c r="A386" s="238"/>
      <c r="C386" s="229" t="s">
        <v>5122</v>
      </c>
      <c r="D386" s="469" t="str">
        <f>IF(CNGE_2025_M1_Secc12_Sub1!D105="","",CNGE_2025_M1_Secc12_Sub1!D105)</f>
        <v/>
      </c>
      <c r="E386" s="326"/>
      <c r="F386" s="326"/>
      <c r="G386" s="326"/>
      <c r="H386" s="326"/>
      <c r="I386" s="326"/>
      <c r="J386" s="327"/>
      <c r="K386" s="443"/>
      <c r="L386" s="351"/>
      <c r="M386" s="351"/>
      <c r="N386" s="352"/>
      <c r="O386" s="443"/>
      <c r="P386" s="351"/>
      <c r="Q386" s="351"/>
      <c r="R386" s="352"/>
      <c r="S386" s="443"/>
      <c r="T386" s="351"/>
      <c r="U386" s="351"/>
      <c r="V386" s="352"/>
      <c r="W386" s="443"/>
      <c r="X386" s="351"/>
      <c r="Y386" s="351"/>
      <c r="Z386" s="352"/>
      <c r="AA386" s="443"/>
      <c r="AB386" s="351"/>
      <c r="AC386" s="351"/>
      <c r="AD386" s="352"/>
      <c r="AG386">
        <f t="shared" si="26"/>
        <v>0</v>
      </c>
      <c r="AH386" s="2">
        <f t="shared" si="27"/>
        <v>0</v>
      </c>
      <c r="AI386" s="3" t="str">
        <f>IF(AH386=0,"",
IF(SUM($AH$311:AH386)=1,AJ386,
IF($AH$431&gt;SUM($AH$311:AH386),_xlfn.CONCAT(", ",AJ386),
IF($AH$431=SUM($AH$311:AH386),_xlfn.CONCAT(" y ",AJ386)))))</f>
        <v/>
      </c>
      <c r="AJ386" s="214">
        <v>76</v>
      </c>
      <c r="AK386">
        <f t="shared" si="28"/>
        <v>0</v>
      </c>
      <c r="AL386">
        <f t="shared" si="25"/>
        <v>0</v>
      </c>
      <c r="AP386"/>
    </row>
    <row r="387" spans="1:42" ht="15" customHeight="1">
      <c r="A387" s="238"/>
      <c r="C387" s="229" t="s">
        <v>5123</v>
      </c>
      <c r="D387" s="469" t="str">
        <f>IF(CNGE_2025_M1_Secc12_Sub1!D106="","",CNGE_2025_M1_Secc12_Sub1!D106)</f>
        <v/>
      </c>
      <c r="E387" s="326"/>
      <c r="F387" s="326"/>
      <c r="G387" s="326"/>
      <c r="H387" s="326"/>
      <c r="I387" s="326"/>
      <c r="J387" s="327"/>
      <c r="K387" s="443"/>
      <c r="L387" s="351"/>
      <c r="M387" s="351"/>
      <c r="N387" s="352"/>
      <c r="O387" s="443"/>
      <c r="P387" s="351"/>
      <c r="Q387" s="351"/>
      <c r="R387" s="352"/>
      <c r="S387" s="443"/>
      <c r="T387" s="351"/>
      <c r="U387" s="351"/>
      <c r="V387" s="352"/>
      <c r="W387" s="443"/>
      <c r="X387" s="351"/>
      <c r="Y387" s="351"/>
      <c r="Z387" s="352"/>
      <c r="AA387" s="443"/>
      <c r="AB387" s="351"/>
      <c r="AC387" s="351"/>
      <c r="AD387" s="352"/>
      <c r="AG387">
        <f t="shared" si="26"/>
        <v>0</v>
      </c>
      <c r="AH387" s="2">
        <f t="shared" si="27"/>
        <v>0</v>
      </c>
      <c r="AI387" s="3" t="str">
        <f>IF(AH387=0,"",
IF(SUM($AH$311:AH387)=1,AJ387,
IF($AH$431&gt;SUM($AH$311:AH387),_xlfn.CONCAT(", ",AJ387),
IF($AH$431=SUM($AH$311:AH387),_xlfn.CONCAT(" y ",AJ387)))))</f>
        <v/>
      </c>
      <c r="AJ387" s="214">
        <v>77</v>
      </c>
      <c r="AK387">
        <f t="shared" si="28"/>
        <v>0</v>
      </c>
      <c r="AL387">
        <f t="shared" si="25"/>
        <v>0</v>
      </c>
      <c r="AP387"/>
    </row>
    <row r="388" spans="1:42" ht="15" customHeight="1">
      <c r="A388" s="238"/>
      <c r="C388" s="229" t="s">
        <v>5124</v>
      </c>
      <c r="D388" s="469" t="str">
        <f>IF(CNGE_2025_M1_Secc12_Sub1!D107="","",CNGE_2025_M1_Secc12_Sub1!D107)</f>
        <v/>
      </c>
      <c r="E388" s="326"/>
      <c r="F388" s="326"/>
      <c r="G388" s="326"/>
      <c r="H388" s="326"/>
      <c r="I388" s="326"/>
      <c r="J388" s="327"/>
      <c r="K388" s="443"/>
      <c r="L388" s="351"/>
      <c r="M388" s="351"/>
      <c r="N388" s="352"/>
      <c r="O388" s="443"/>
      <c r="P388" s="351"/>
      <c r="Q388" s="351"/>
      <c r="R388" s="352"/>
      <c r="S388" s="443"/>
      <c r="T388" s="351"/>
      <c r="U388" s="351"/>
      <c r="V388" s="352"/>
      <c r="W388" s="443"/>
      <c r="X388" s="351"/>
      <c r="Y388" s="351"/>
      <c r="Z388" s="352"/>
      <c r="AA388" s="443"/>
      <c r="AB388" s="351"/>
      <c r="AC388" s="351"/>
      <c r="AD388" s="352"/>
      <c r="AG388">
        <f t="shared" si="26"/>
        <v>0</v>
      </c>
      <c r="AH388" s="2">
        <f t="shared" si="27"/>
        <v>0</v>
      </c>
      <c r="AI388" s="3" t="str">
        <f>IF(AH388=0,"",
IF(SUM($AH$311:AH388)=1,AJ388,
IF($AH$431&gt;SUM($AH$311:AH388),_xlfn.CONCAT(", ",AJ388),
IF($AH$431=SUM($AH$311:AH388),_xlfn.CONCAT(" y ",AJ388)))))</f>
        <v/>
      </c>
      <c r="AJ388" s="214">
        <v>78</v>
      </c>
      <c r="AK388">
        <f t="shared" si="28"/>
        <v>0</v>
      </c>
      <c r="AL388">
        <f t="shared" si="25"/>
        <v>0</v>
      </c>
      <c r="AP388"/>
    </row>
    <row r="389" spans="1:42" ht="15" customHeight="1">
      <c r="A389" s="238"/>
      <c r="C389" s="229" t="s">
        <v>5125</v>
      </c>
      <c r="D389" s="469" t="str">
        <f>IF(CNGE_2025_M1_Secc12_Sub1!D108="","",CNGE_2025_M1_Secc12_Sub1!D108)</f>
        <v/>
      </c>
      <c r="E389" s="326"/>
      <c r="F389" s="326"/>
      <c r="G389" s="326"/>
      <c r="H389" s="326"/>
      <c r="I389" s="326"/>
      <c r="J389" s="327"/>
      <c r="K389" s="443"/>
      <c r="L389" s="351"/>
      <c r="M389" s="351"/>
      <c r="N389" s="352"/>
      <c r="O389" s="443"/>
      <c r="P389" s="351"/>
      <c r="Q389" s="351"/>
      <c r="R389" s="352"/>
      <c r="S389" s="443"/>
      <c r="T389" s="351"/>
      <c r="U389" s="351"/>
      <c r="V389" s="352"/>
      <c r="W389" s="443"/>
      <c r="X389" s="351"/>
      <c r="Y389" s="351"/>
      <c r="Z389" s="352"/>
      <c r="AA389" s="443"/>
      <c r="AB389" s="351"/>
      <c r="AC389" s="351"/>
      <c r="AD389" s="352"/>
      <c r="AG389">
        <f t="shared" si="26"/>
        <v>0</v>
      </c>
      <c r="AH389" s="2">
        <f t="shared" si="27"/>
        <v>0</v>
      </c>
      <c r="AI389" s="3" t="str">
        <f>IF(AH389=0,"",
IF(SUM($AH$311:AH389)=1,AJ389,
IF($AH$431&gt;SUM($AH$311:AH389),_xlfn.CONCAT(", ",AJ389),
IF($AH$431=SUM($AH$311:AH389),_xlfn.CONCAT(" y ",AJ389)))))</f>
        <v/>
      </c>
      <c r="AJ389" s="214">
        <v>79</v>
      </c>
      <c r="AK389">
        <f t="shared" si="28"/>
        <v>0</v>
      </c>
      <c r="AL389">
        <f t="shared" si="25"/>
        <v>0</v>
      </c>
      <c r="AP389"/>
    </row>
    <row r="390" spans="1:42" ht="15" customHeight="1">
      <c r="A390" s="238"/>
      <c r="C390" s="229" t="s">
        <v>5126</v>
      </c>
      <c r="D390" s="469" t="str">
        <f>IF(CNGE_2025_M1_Secc12_Sub1!D109="","",CNGE_2025_M1_Secc12_Sub1!D109)</f>
        <v/>
      </c>
      <c r="E390" s="326"/>
      <c r="F390" s="326"/>
      <c r="G390" s="326"/>
      <c r="H390" s="326"/>
      <c r="I390" s="326"/>
      <c r="J390" s="327"/>
      <c r="K390" s="443"/>
      <c r="L390" s="351"/>
      <c r="M390" s="351"/>
      <c r="N390" s="352"/>
      <c r="O390" s="443"/>
      <c r="P390" s="351"/>
      <c r="Q390" s="351"/>
      <c r="R390" s="352"/>
      <c r="S390" s="443"/>
      <c r="T390" s="351"/>
      <c r="U390" s="351"/>
      <c r="V390" s="352"/>
      <c r="W390" s="443"/>
      <c r="X390" s="351"/>
      <c r="Y390" s="351"/>
      <c r="Z390" s="352"/>
      <c r="AA390" s="443"/>
      <c r="AB390" s="351"/>
      <c r="AC390" s="351"/>
      <c r="AD390" s="352"/>
      <c r="AG390">
        <f t="shared" si="26"/>
        <v>0</v>
      </c>
      <c r="AH390" s="2">
        <f t="shared" si="27"/>
        <v>0</v>
      </c>
      <c r="AI390" s="3" t="str">
        <f>IF(AH390=0,"",
IF(SUM($AH$311:AH390)=1,AJ390,
IF($AH$431&gt;SUM($AH$311:AH390),_xlfn.CONCAT(", ",AJ390),
IF($AH$431=SUM($AH$311:AH390),_xlfn.CONCAT(" y ",AJ390)))))</f>
        <v/>
      </c>
      <c r="AJ390" s="214">
        <v>80</v>
      </c>
      <c r="AK390">
        <f t="shared" si="28"/>
        <v>0</v>
      </c>
      <c r="AL390">
        <f t="shared" si="25"/>
        <v>0</v>
      </c>
      <c r="AP390"/>
    </row>
    <row r="391" spans="1:42" ht="15" customHeight="1">
      <c r="A391" s="238"/>
      <c r="C391" s="229" t="s">
        <v>5127</v>
      </c>
      <c r="D391" s="469" t="str">
        <f>IF(CNGE_2025_M1_Secc12_Sub1!D110="","",CNGE_2025_M1_Secc12_Sub1!D110)</f>
        <v/>
      </c>
      <c r="E391" s="326"/>
      <c r="F391" s="326"/>
      <c r="G391" s="326"/>
      <c r="H391" s="326"/>
      <c r="I391" s="326"/>
      <c r="J391" s="327"/>
      <c r="K391" s="443"/>
      <c r="L391" s="351"/>
      <c r="M391" s="351"/>
      <c r="N391" s="352"/>
      <c r="O391" s="443"/>
      <c r="P391" s="351"/>
      <c r="Q391" s="351"/>
      <c r="R391" s="352"/>
      <c r="S391" s="443"/>
      <c r="T391" s="351"/>
      <c r="U391" s="351"/>
      <c r="V391" s="352"/>
      <c r="W391" s="443"/>
      <c r="X391" s="351"/>
      <c r="Y391" s="351"/>
      <c r="Z391" s="352"/>
      <c r="AA391" s="443"/>
      <c r="AB391" s="351"/>
      <c r="AC391" s="351"/>
      <c r="AD391" s="352"/>
      <c r="AG391">
        <f t="shared" si="26"/>
        <v>0</v>
      </c>
      <c r="AH391" s="2">
        <f t="shared" si="27"/>
        <v>0</v>
      </c>
      <c r="AI391" s="3" t="str">
        <f>IF(AH391=0,"",
IF(SUM($AH$311:AH391)=1,AJ391,
IF($AH$431&gt;SUM($AH$311:AH391),_xlfn.CONCAT(", ",AJ391),
IF($AH$431=SUM($AH$311:AH391),_xlfn.CONCAT(" y ",AJ391)))))</f>
        <v/>
      </c>
      <c r="AJ391" s="214">
        <v>81</v>
      </c>
      <c r="AK391">
        <f t="shared" si="28"/>
        <v>0</v>
      </c>
      <c r="AL391">
        <f t="shared" si="25"/>
        <v>0</v>
      </c>
      <c r="AP391"/>
    </row>
    <row r="392" spans="1:42" ht="15" customHeight="1">
      <c r="A392" s="238"/>
      <c r="C392" s="229" t="s">
        <v>5128</v>
      </c>
      <c r="D392" s="469" t="str">
        <f>IF(CNGE_2025_M1_Secc12_Sub1!D111="","",CNGE_2025_M1_Secc12_Sub1!D111)</f>
        <v/>
      </c>
      <c r="E392" s="326"/>
      <c r="F392" s="326"/>
      <c r="G392" s="326"/>
      <c r="H392" s="326"/>
      <c r="I392" s="326"/>
      <c r="J392" s="327"/>
      <c r="K392" s="443"/>
      <c r="L392" s="351"/>
      <c r="M392" s="351"/>
      <c r="N392" s="352"/>
      <c r="O392" s="443"/>
      <c r="P392" s="351"/>
      <c r="Q392" s="351"/>
      <c r="R392" s="352"/>
      <c r="S392" s="443"/>
      <c r="T392" s="351"/>
      <c r="U392" s="351"/>
      <c r="V392" s="352"/>
      <c r="W392" s="443"/>
      <c r="X392" s="351"/>
      <c r="Y392" s="351"/>
      <c r="Z392" s="352"/>
      <c r="AA392" s="443"/>
      <c r="AB392" s="351"/>
      <c r="AC392" s="351"/>
      <c r="AD392" s="352"/>
      <c r="AG392">
        <f t="shared" si="26"/>
        <v>0</v>
      </c>
      <c r="AH392" s="2">
        <f t="shared" si="27"/>
        <v>0</v>
      </c>
      <c r="AI392" s="3" t="str">
        <f>IF(AH392=0,"",
IF(SUM($AH$311:AH392)=1,AJ392,
IF($AH$431&gt;SUM($AH$311:AH392),_xlfn.CONCAT(", ",AJ392),
IF($AH$431=SUM($AH$311:AH392),_xlfn.CONCAT(" y ",AJ392)))))</f>
        <v/>
      </c>
      <c r="AJ392" s="214">
        <v>82</v>
      </c>
      <c r="AK392">
        <f t="shared" si="28"/>
        <v>0</v>
      </c>
      <c r="AL392">
        <f t="shared" si="25"/>
        <v>0</v>
      </c>
      <c r="AP392"/>
    </row>
    <row r="393" spans="1:42" ht="15" customHeight="1">
      <c r="A393" s="238"/>
      <c r="C393" s="229" t="s">
        <v>5129</v>
      </c>
      <c r="D393" s="469" t="str">
        <f>IF(CNGE_2025_M1_Secc12_Sub1!D112="","",CNGE_2025_M1_Secc12_Sub1!D112)</f>
        <v/>
      </c>
      <c r="E393" s="326"/>
      <c r="F393" s="326"/>
      <c r="G393" s="326"/>
      <c r="H393" s="326"/>
      <c r="I393" s="326"/>
      <c r="J393" s="327"/>
      <c r="K393" s="443"/>
      <c r="L393" s="351"/>
      <c r="M393" s="351"/>
      <c r="N393" s="352"/>
      <c r="O393" s="443"/>
      <c r="P393" s="351"/>
      <c r="Q393" s="351"/>
      <c r="R393" s="352"/>
      <c r="S393" s="443"/>
      <c r="T393" s="351"/>
      <c r="U393" s="351"/>
      <c r="V393" s="352"/>
      <c r="W393" s="443"/>
      <c r="X393" s="351"/>
      <c r="Y393" s="351"/>
      <c r="Z393" s="352"/>
      <c r="AA393" s="443"/>
      <c r="AB393" s="351"/>
      <c r="AC393" s="351"/>
      <c r="AD393" s="352"/>
      <c r="AG393">
        <f t="shared" si="26"/>
        <v>0</v>
      </c>
      <c r="AH393" s="2">
        <f t="shared" si="27"/>
        <v>0</v>
      </c>
      <c r="AI393" s="3" t="str">
        <f>IF(AH393=0,"",
IF(SUM($AH$311:AH393)=1,AJ393,
IF($AH$431&gt;SUM($AH$311:AH393),_xlfn.CONCAT(", ",AJ393),
IF($AH$431=SUM($AH$311:AH393),_xlfn.CONCAT(" y ",AJ393)))))</f>
        <v/>
      </c>
      <c r="AJ393" s="214">
        <v>83</v>
      </c>
      <c r="AK393">
        <f t="shared" si="28"/>
        <v>0</v>
      </c>
      <c r="AL393">
        <f t="shared" si="25"/>
        <v>0</v>
      </c>
      <c r="AP393"/>
    </row>
    <row r="394" spans="1:42" ht="15" customHeight="1">
      <c r="A394" s="238"/>
      <c r="C394" s="229" t="s">
        <v>5130</v>
      </c>
      <c r="D394" s="469" t="str">
        <f>IF(CNGE_2025_M1_Secc12_Sub1!D113="","",CNGE_2025_M1_Secc12_Sub1!D113)</f>
        <v/>
      </c>
      <c r="E394" s="326"/>
      <c r="F394" s="326"/>
      <c r="G394" s="326"/>
      <c r="H394" s="326"/>
      <c r="I394" s="326"/>
      <c r="J394" s="327"/>
      <c r="K394" s="443"/>
      <c r="L394" s="351"/>
      <c r="M394" s="351"/>
      <c r="N394" s="352"/>
      <c r="O394" s="443"/>
      <c r="P394" s="351"/>
      <c r="Q394" s="351"/>
      <c r="R394" s="352"/>
      <c r="S394" s="443"/>
      <c r="T394" s="351"/>
      <c r="U394" s="351"/>
      <c r="V394" s="352"/>
      <c r="W394" s="443"/>
      <c r="X394" s="351"/>
      <c r="Y394" s="351"/>
      <c r="Z394" s="352"/>
      <c r="AA394" s="443"/>
      <c r="AB394" s="351"/>
      <c r="AC394" s="351"/>
      <c r="AD394" s="352"/>
      <c r="AG394">
        <f t="shared" si="26"/>
        <v>0</v>
      </c>
      <c r="AH394" s="2">
        <f t="shared" si="27"/>
        <v>0</v>
      </c>
      <c r="AI394" s="3" t="str">
        <f>IF(AH394=0,"",
IF(SUM($AH$311:AH394)=1,AJ394,
IF($AH$431&gt;SUM($AH$311:AH394),_xlfn.CONCAT(", ",AJ394),
IF($AH$431=SUM($AH$311:AH394),_xlfn.CONCAT(" y ",AJ394)))))</f>
        <v/>
      </c>
      <c r="AJ394" s="214">
        <v>84</v>
      </c>
      <c r="AK394">
        <f t="shared" si="28"/>
        <v>0</v>
      </c>
      <c r="AL394">
        <f t="shared" si="25"/>
        <v>0</v>
      </c>
      <c r="AP394"/>
    </row>
    <row r="395" spans="1:42" ht="15" customHeight="1">
      <c r="A395" s="238"/>
      <c r="C395" s="229" t="s">
        <v>5131</v>
      </c>
      <c r="D395" s="469" t="str">
        <f>IF(CNGE_2025_M1_Secc12_Sub1!D114="","",CNGE_2025_M1_Secc12_Sub1!D114)</f>
        <v/>
      </c>
      <c r="E395" s="326"/>
      <c r="F395" s="326"/>
      <c r="G395" s="326"/>
      <c r="H395" s="326"/>
      <c r="I395" s="326"/>
      <c r="J395" s="327"/>
      <c r="K395" s="443"/>
      <c r="L395" s="351"/>
      <c r="M395" s="351"/>
      <c r="N395" s="352"/>
      <c r="O395" s="443"/>
      <c r="P395" s="351"/>
      <c r="Q395" s="351"/>
      <c r="R395" s="352"/>
      <c r="S395" s="443"/>
      <c r="T395" s="351"/>
      <c r="U395" s="351"/>
      <c r="V395" s="352"/>
      <c r="W395" s="443"/>
      <c r="X395" s="351"/>
      <c r="Y395" s="351"/>
      <c r="Z395" s="352"/>
      <c r="AA395" s="443"/>
      <c r="AB395" s="351"/>
      <c r="AC395" s="351"/>
      <c r="AD395" s="352"/>
      <c r="AG395">
        <f t="shared" si="26"/>
        <v>0</v>
      </c>
      <c r="AH395" s="2">
        <f t="shared" si="27"/>
        <v>0</v>
      </c>
      <c r="AI395" s="3" t="str">
        <f>IF(AH395=0,"",
IF(SUM($AH$311:AH395)=1,AJ395,
IF($AH$431&gt;SUM($AH$311:AH395),_xlfn.CONCAT(", ",AJ395),
IF($AH$431=SUM($AH$311:AH395),_xlfn.CONCAT(" y ",AJ395)))))</f>
        <v/>
      </c>
      <c r="AJ395" s="214">
        <v>85</v>
      </c>
      <c r="AK395">
        <f t="shared" si="28"/>
        <v>0</v>
      </c>
      <c r="AL395">
        <f t="shared" si="25"/>
        <v>0</v>
      </c>
      <c r="AP395"/>
    </row>
    <row r="396" spans="1:42" ht="15" customHeight="1">
      <c r="A396" s="238"/>
      <c r="C396" s="229" t="s">
        <v>5132</v>
      </c>
      <c r="D396" s="469" t="str">
        <f>IF(CNGE_2025_M1_Secc12_Sub1!D115="","",CNGE_2025_M1_Secc12_Sub1!D115)</f>
        <v/>
      </c>
      <c r="E396" s="326"/>
      <c r="F396" s="326"/>
      <c r="G396" s="326"/>
      <c r="H396" s="326"/>
      <c r="I396" s="326"/>
      <c r="J396" s="327"/>
      <c r="K396" s="443"/>
      <c r="L396" s="351"/>
      <c r="M396" s="351"/>
      <c r="N396" s="352"/>
      <c r="O396" s="443"/>
      <c r="P396" s="351"/>
      <c r="Q396" s="351"/>
      <c r="R396" s="352"/>
      <c r="S396" s="443"/>
      <c r="T396" s="351"/>
      <c r="U396" s="351"/>
      <c r="V396" s="352"/>
      <c r="W396" s="443"/>
      <c r="X396" s="351"/>
      <c r="Y396" s="351"/>
      <c r="Z396" s="352"/>
      <c r="AA396" s="443"/>
      <c r="AB396" s="351"/>
      <c r="AC396" s="351"/>
      <c r="AD396" s="352"/>
      <c r="AG396">
        <f t="shared" si="26"/>
        <v>0</v>
      </c>
      <c r="AH396" s="2">
        <f t="shared" si="27"/>
        <v>0</v>
      </c>
      <c r="AI396" s="3" t="str">
        <f>IF(AH396=0,"",
IF(SUM($AH$311:AH396)=1,AJ396,
IF($AH$431&gt;SUM($AH$311:AH396),_xlfn.CONCAT(", ",AJ396),
IF($AH$431=SUM($AH$311:AH396),_xlfn.CONCAT(" y ",AJ396)))))</f>
        <v/>
      </c>
      <c r="AJ396" s="214">
        <v>86</v>
      </c>
      <c r="AK396">
        <f t="shared" si="28"/>
        <v>0</v>
      </c>
      <c r="AL396">
        <f t="shared" si="25"/>
        <v>0</v>
      </c>
      <c r="AP396"/>
    </row>
    <row r="397" spans="1:42" ht="15" customHeight="1">
      <c r="A397" s="238"/>
      <c r="C397" s="229" t="s">
        <v>5133</v>
      </c>
      <c r="D397" s="469" t="str">
        <f>IF(CNGE_2025_M1_Secc12_Sub1!D116="","",CNGE_2025_M1_Secc12_Sub1!D116)</f>
        <v/>
      </c>
      <c r="E397" s="326"/>
      <c r="F397" s="326"/>
      <c r="G397" s="326"/>
      <c r="H397" s="326"/>
      <c r="I397" s="326"/>
      <c r="J397" s="327"/>
      <c r="K397" s="443"/>
      <c r="L397" s="351"/>
      <c r="M397" s="351"/>
      <c r="N397" s="352"/>
      <c r="O397" s="443"/>
      <c r="P397" s="351"/>
      <c r="Q397" s="351"/>
      <c r="R397" s="352"/>
      <c r="S397" s="443"/>
      <c r="T397" s="351"/>
      <c r="U397" s="351"/>
      <c r="V397" s="352"/>
      <c r="W397" s="443"/>
      <c r="X397" s="351"/>
      <c r="Y397" s="351"/>
      <c r="Z397" s="352"/>
      <c r="AA397" s="443"/>
      <c r="AB397" s="351"/>
      <c r="AC397" s="351"/>
      <c r="AD397" s="352"/>
      <c r="AG397">
        <f t="shared" si="26"/>
        <v>0</v>
      </c>
      <c r="AH397" s="2">
        <f t="shared" si="27"/>
        <v>0</v>
      </c>
      <c r="AI397" s="3" t="str">
        <f>IF(AH397=0,"",
IF(SUM($AH$311:AH397)=1,AJ397,
IF($AH$431&gt;SUM($AH$311:AH397),_xlfn.CONCAT(", ",AJ397),
IF($AH$431=SUM($AH$311:AH397),_xlfn.CONCAT(" y ",AJ397)))))</f>
        <v/>
      </c>
      <c r="AJ397" s="214">
        <v>87</v>
      </c>
      <c r="AK397">
        <f t="shared" si="28"/>
        <v>0</v>
      </c>
      <c r="AL397">
        <f t="shared" si="25"/>
        <v>0</v>
      </c>
      <c r="AP397"/>
    </row>
    <row r="398" spans="1:42" ht="15" customHeight="1">
      <c r="A398" s="238"/>
      <c r="C398" s="229" t="s">
        <v>5134</v>
      </c>
      <c r="D398" s="469" t="str">
        <f>IF(CNGE_2025_M1_Secc12_Sub1!D117="","",CNGE_2025_M1_Secc12_Sub1!D117)</f>
        <v/>
      </c>
      <c r="E398" s="326"/>
      <c r="F398" s="326"/>
      <c r="G398" s="326"/>
      <c r="H398" s="326"/>
      <c r="I398" s="326"/>
      <c r="J398" s="327"/>
      <c r="K398" s="443"/>
      <c r="L398" s="351"/>
      <c r="M398" s="351"/>
      <c r="N398" s="352"/>
      <c r="O398" s="443"/>
      <c r="P398" s="351"/>
      <c r="Q398" s="351"/>
      <c r="R398" s="352"/>
      <c r="S398" s="443"/>
      <c r="T398" s="351"/>
      <c r="U398" s="351"/>
      <c r="V398" s="352"/>
      <c r="W398" s="443"/>
      <c r="X398" s="351"/>
      <c r="Y398" s="351"/>
      <c r="Z398" s="352"/>
      <c r="AA398" s="443"/>
      <c r="AB398" s="351"/>
      <c r="AC398" s="351"/>
      <c r="AD398" s="352"/>
      <c r="AG398">
        <f t="shared" si="26"/>
        <v>0</v>
      </c>
      <c r="AH398" s="2">
        <f t="shared" si="27"/>
        <v>0</v>
      </c>
      <c r="AI398" s="3" t="str">
        <f>IF(AH398=0,"",
IF(SUM($AH$311:AH398)=1,AJ398,
IF($AH$431&gt;SUM($AH$311:AH398),_xlfn.CONCAT(", ",AJ398),
IF($AH$431=SUM($AH$311:AH398),_xlfn.CONCAT(" y ",AJ398)))))</f>
        <v/>
      </c>
      <c r="AJ398" s="214">
        <v>88</v>
      </c>
      <c r="AK398">
        <f t="shared" si="28"/>
        <v>0</v>
      </c>
      <c r="AL398">
        <f t="shared" si="25"/>
        <v>0</v>
      </c>
      <c r="AP398"/>
    </row>
    <row r="399" spans="1:42" ht="15" customHeight="1">
      <c r="A399" s="238"/>
      <c r="C399" s="229" t="s">
        <v>5135</v>
      </c>
      <c r="D399" s="469" t="str">
        <f>IF(CNGE_2025_M1_Secc12_Sub1!D118="","",CNGE_2025_M1_Secc12_Sub1!D118)</f>
        <v/>
      </c>
      <c r="E399" s="326"/>
      <c r="F399" s="326"/>
      <c r="G399" s="326"/>
      <c r="H399" s="326"/>
      <c r="I399" s="326"/>
      <c r="J399" s="327"/>
      <c r="K399" s="443"/>
      <c r="L399" s="351"/>
      <c r="M399" s="351"/>
      <c r="N399" s="352"/>
      <c r="O399" s="443"/>
      <c r="P399" s="351"/>
      <c r="Q399" s="351"/>
      <c r="R399" s="352"/>
      <c r="S399" s="443"/>
      <c r="T399" s="351"/>
      <c r="U399" s="351"/>
      <c r="V399" s="352"/>
      <c r="W399" s="443"/>
      <c r="X399" s="351"/>
      <c r="Y399" s="351"/>
      <c r="Z399" s="352"/>
      <c r="AA399" s="443"/>
      <c r="AB399" s="351"/>
      <c r="AC399" s="351"/>
      <c r="AD399" s="352"/>
      <c r="AG399">
        <f t="shared" si="26"/>
        <v>0</v>
      </c>
      <c r="AH399" s="2">
        <f t="shared" si="27"/>
        <v>0</v>
      </c>
      <c r="AI399" s="3" t="str">
        <f>IF(AH399=0,"",
IF(SUM($AH$311:AH399)=1,AJ399,
IF($AH$431&gt;SUM($AH$311:AH399),_xlfn.CONCAT(", ",AJ399),
IF($AH$431=SUM($AH$311:AH399),_xlfn.CONCAT(" y ",AJ399)))))</f>
        <v/>
      </c>
      <c r="AJ399" s="214">
        <v>89</v>
      </c>
      <c r="AK399">
        <f t="shared" si="28"/>
        <v>0</v>
      </c>
      <c r="AL399">
        <f t="shared" si="25"/>
        <v>0</v>
      </c>
      <c r="AP399"/>
    </row>
    <row r="400" spans="1:42" ht="15" customHeight="1">
      <c r="A400" s="238"/>
      <c r="C400" s="229" t="s">
        <v>5136</v>
      </c>
      <c r="D400" s="469" t="str">
        <f>IF(CNGE_2025_M1_Secc12_Sub1!D119="","",CNGE_2025_M1_Secc12_Sub1!D119)</f>
        <v/>
      </c>
      <c r="E400" s="326"/>
      <c r="F400" s="326"/>
      <c r="G400" s="326"/>
      <c r="H400" s="326"/>
      <c r="I400" s="326"/>
      <c r="J400" s="327"/>
      <c r="K400" s="443"/>
      <c r="L400" s="351"/>
      <c r="M400" s="351"/>
      <c r="N400" s="352"/>
      <c r="O400" s="443"/>
      <c r="P400" s="351"/>
      <c r="Q400" s="351"/>
      <c r="R400" s="352"/>
      <c r="S400" s="443"/>
      <c r="T400" s="351"/>
      <c r="U400" s="351"/>
      <c r="V400" s="352"/>
      <c r="W400" s="443"/>
      <c r="X400" s="351"/>
      <c r="Y400" s="351"/>
      <c r="Z400" s="352"/>
      <c r="AA400" s="443"/>
      <c r="AB400" s="351"/>
      <c r="AC400" s="351"/>
      <c r="AD400" s="352"/>
      <c r="AG400">
        <f t="shared" si="26"/>
        <v>0</v>
      </c>
      <c r="AH400" s="2">
        <f t="shared" si="27"/>
        <v>0</v>
      </c>
      <c r="AI400" s="3" t="str">
        <f>IF(AH400=0,"",
IF(SUM($AH$311:AH400)=1,AJ400,
IF($AH$431&gt;SUM($AH$311:AH400),_xlfn.CONCAT(", ",AJ400),
IF($AH$431=SUM($AH$311:AH400),_xlfn.CONCAT(" y ",AJ400)))))</f>
        <v/>
      </c>
      <c r="AJ400" s="214">
        <v>90</v>
      </c>
      <c r="AK400">
        <f t="shared" si="28"/>
        <v>0</v>
      </c>
      <c r="AL400">
        <f t="shared" si="25"/>
        <v>0</v>
      </c>
      <c r="AP400"/>
    </row>
    <row r="401" spans="1:42" ht="15" customHeight="1">
      <c r="A401" s="238"/>
      <c r="C401" s="229" t="s">
        <v>5137</v>
      </c>
      <c r="D401" s="469" t="str">
        <f>IF(CNGE_2025_M1_Secc12_Sub1!D120="","",CNGE_2025_M1_Secc12_Sub1!D120)</f>
        <v/>
      </c>
      <c r="E401" s="326"/>
      <c r="F401" s="326"/>
      <c r="G401" s="326"/>
      <c r="H401" s="326"/>
      <c r="I401" s="326"/>
      <c r="J401" s="327"/>
      <c r="K401" s="443"/>
      <c r="L401" s="351"/>
      <c r="M401" s="351"/>
      <c r="N401" s="352"/>
      <c r="O401" s="443"/>
      <c r="P401" s="351"/>
      <c r="Q401" s="351"/>
      <c r="R401" s="352"/>
      <c r="S401" s="443"/>
      <c r="T401" s="351"/>
      <c r="U401" s="351"/>
      <c r="V401" s="352"/>
      <c r="W401" s="443"/>
      <c r="X401" s="351"/>
      <c r="Y401" s="351"/>
      <c r="Z401" s="352"/>
      <c r="AA401" s="443"/>
      <c r="AB401" s="351"/>
      <c r="AC401" s="351"/>
      <c r="AD401" s="352"/>
      <c r="AG401">
        <f t="shared" si="26"/>
        <v>0</v>
      </c>
      <c r="AH401" s="2">
        <f t="shared" si="27"/>
        <v>0</v>
      </c>
      <c r="AI401" s="3" t="str">
        <f>IF(AH401=0,"",
IF(SUM($AH$311:AH401)=1,AJ401,
IF($AH$431&gt;SUM($AH$311:AH401),_xlfn.CONCAT(", ",AJ401),
IF($AH$431=SUM($AH$311:AH401),_xlfn.CONCAT(" y ",AJ401)))))</f>
        <v/>
      </c>
      <c r="AJ401" s="214">
        <v>91</v>
      </c>
      <c r="AK401">
        <f t="shared" si="28"/>
        <v>0</v>
      </c>
      <c r="AL401">
        <f t="shared" si="25"/>
        <v>0</v>
      </c>
      <c r="AP401"/>
    </row>
    <row r="402" spans="1:42" ht="15" customHeight="1">
      <c r="A402" s="238"/>
      <c r="C402" s="229" t="s">
        <v>5138</v>
      </c>
      <c r="D402" s="469" t="str">
        <f>IF(CNGE_2025_M1_Secc12_Sub1!D121="","",CNGE_2025_M1_Secc12_Sub1!D121)</f>
        <v/>
      </c>
      <c r="E402" s="326"/>
      <c r="F402" s="326"/>
      <c r="G402" s="326"/>
      <c r="H402" s="326"/>
      <c r="I402" s="326"/>
      <c r="J402" s="327"/>
      <c r="K402" s="443"/>
      <c r="L402" s="351"/>
      <c r="M402" s="351"/>
      <c r="N402" s="352"/>
      <c r="O402" s="443"/>
      <c r="P402" s="351"/>
      <c r="Q402" s="351"/>
      <c r="R402" s="352"/>
      <c r="S402" s="443"/>
      <c r="T402" s="351"/>
      <c r="U402" s="351"/>
      <c r="V402" s="352"/>
      <c r="W402" s="443"/>
      <c r="X402" s="351"/>
      <c r="Y402" s="351"/>
      <c r="Z402" s="352"/>
      <c r="AA402" s="443"/>
      <c r="AB402" s="351"/>
      <c r="AC402" s="351"/>
      <c r="AD402" s="352"/>
      <c r="AG402">
        <f t="shared" si="26"/>
        <v>0</v>
      </c>
      <c r="AH402" s="2">
        <f t="shared" si="27"/>
        <v>0</v>
      </c>
      <c r="AI402" s="3" t="str">
        <f>IF(AH402=0,"",
IF(SUM($AH$311:AH402)=1,AJ402,
IF($AH$431&gt;SUM($AH$311:AH402),_xlfn.CONCAT(", ",AJ402),
IF($AH$431=SUM($AH$311:AH402),_xlfn.CONCAT(" y ",AJ402)))))</f>
        <v/>
      </c>
      <c r="AJ402" s="214">
        <v>92</v>
      </c>
      <c r="AK402">
        <f t="shared" si="28"/>
        <v>0</v>
      </c>
      <c r="AL402">
        <f t="shared" si="25"/>
        <v>0</v>
      </c>
      <c r="AP402"/>
    </row>
    <row r="403" spans="1:42" ht="15" customHeight="1">
      <c r="A403" s="238"/>
      <c r="C403" s="229" t="s">
        <v>5139</v>
      </c>
      <c r="D403" s="469" t="str">
        <f>IF(CNGE_2025_M1_Secc12_Sub1!D122="","",CNGE_2025_M1_Secc12_Sub1!D122)</f>
        <v/>
      </c>
      <c r="E403" s="326"/>
      <c r="F403" s="326"/>
      <c r="G403" s="326"/>
      <c r="H403" s="326"/>
      <c r="I403" s="326"/>
      <c r="J403" s="327"/>
      <c r="K403" s="443"/>
      <c r="L403" s="351"/>
      <c r="M403" s="351"/>
      <c r="N403" s="352"/>
      <c r="O403" s="443"/>
      <c r="P403" s="351"/>
      <c r="Q403" s="351"/>
      <c r="R403" s="352"/>
      <c r="S403" s="443"/>
      <c r="T403" s="351"/>
      <c r="U403" s="351"/>
      <c r="V403" s="352"/>
      <c r="W403" s="443"/>
      <c r="X403" s="351"/>
      <c r="Y403" s="351"/>
      <c r="Z403" s="352"/>
      <c r="AA403" s="443"/>
      <c r="AB403" s="351"/>
      <c r="AC403" s="351"/>
      <c r="AD403" s="352"/>
      <c r="AG403">
        <f t="shared" si="26"/>
        <v>0</v>
      </c>
      <c r="AH403" s="2">
        <f t="shared" si="27"/>
        <v>0</v>
      </c>
      <c r="AI403" s="3" t="str">
        <f>IF(AH403=0,"",
IF(SUM($AH$311:AH403)=1,AJ403,
IF($AH$431&gt;SUM($AH$311:AH403),_xlfn.CONCAT(", ",AJ403),
IF($AH$431=SUM($AH$311:AH403),_xlfn.CONCAT(" y ",AJ403)))))</f>
        <v/>
      </c>
      <c r="AJ403" s="214">
        <v>93</v>
      </c>
      <c r="AK403">
        <f t="shared" si="28"/>
        <v>0</v>
      </c>
      <c r="AL403">
        <f t="shared" si="25"/>
        <v>0</v>
      </c>
      <c r="AP403"/>
    </row>
    <row r="404" spans="1:42" ht="15" customHeight="1">
      <c r="A404" s="238"/>
      <c r="C404" s="229" t="s">
        <v>5140</v>
      </c>
      <c r="D404" s="469" t="str">
        <f>IF(CNGE_2025_M1_Secc12_Sub1!D123="","",CNGE_2025_M1_Secc12_Sub1!D123)</f>
        <v/>
      </c>
      <c r="E404" s="326"/>
      <c r="F404" s="326"/>
      <c r="G404" s="326"/>
      <c r="H404" s="326"/>
      <c r="I404" s="326"/>
      <c r="J404" s="327"/>
      <c r="K404" s="443"/>
      <c r="L404" s="351"/>
      <c r="M404" s="351"/>
      <c r="N404" s="352"/>
      <c r="O404" s="443"/>
      <c r="P404" s="351"/>
      <c r="Q404" s="351"/>
      <c r="R404" s="352"/>
      <c r="S404" s="443"/>
      <c r="T404" s="351"/>
      <c r="U404" s="351"/>
      <c r="V404" s="352"/>
      <c r="W404" s="443"/>
      <c r="X404" s="351"/>
      <c r="Y404" s="351"/>
      <c r="Z404" s="352"/>
      <c r="AA404" s="443"/>
      <c r="AB404" s="351"/>
      <c r="AC404" s="351"/>
      <c r="AD404" s="352"/>
      <c r="AG404">
        <f t="shared" si="26"/>
        <v>0</v>
      </c>
      <c r="AH404" s="2">
        <f t="shared" si="27"/>
        <v>0</v>
      </c>
      <c r="AI404" s="3" t="str">
        <f>IF(AH404=0,"",
IF(SUM($AH$311:AH404)=1,AJ404,
IF($AH$431&gt;SUM($AH$311:AH404),_xlfn.CONCAT(", ",AJ404),
IF($AH$431=SUM($AH$311:AH404),_xlfn.CONCAT(" y ",AJ404)))))</f>
        <v/>
      </c>
      <c r="AJ404" s="214">
        <v>94</v>
      </c>
      <c r="AK404">
        <f t="shared" si="28"/>
        <v>0</v>
      </c>
      <c r="AL404">
        <f t="shared" si="25"/>
        <v>0</v>
      </c>
      <c r="AP404"/>
    </row>
    <row r="405" spans="1:42" ht="15" customHeight="1">
      <c r="A405" s="238"/>
      <c r="C405" s="229" t="s">
        <v>5141</v>
      </c>
      <c r="D405" s="469" t="str">
        <f>IF(CNGE_2025_M1_Secc12_Sub1!D124="","",CNGE_2025_M1_Secc12_Sub1!D124)</f>
        <v/>
      </c>
      <c r="E405" s="326"/>
      <c r="F405" s="326"/>
      <c r="G405" s="326"/>
      <c r="H405" s="326"/>
      <c r="I405" s="326"/>
      <c r="J405" s="327"/>
      <c r="K405" s="443"/>
      <c r="L405" s="351"/>
      <c r="M405" s="351"/>
      <c r="N405" s="352"/>
      <c r="O405" s="443"/>
      <c r="P405" s="351"/>
      <c r="Q405" s="351"/>
      <c r="R405" s="352"/>
      <c r="S405" s="443"/>
      <c r="T405" s="351"/>
      <c r="U405" s="351"/>
      <c r="V405" s="352"/>
      <c r="W405" s="443"/>
      <c r="X405" s="351"/>
      <c r="Y405" s="351"/>
      <c r="Z405" s="352"/>
      <c r="AA405" s="443"/>
      <c r="AB405" s="351"/>
      <c r="AC405" s="351"/>
      <c r="AD405" s="352"/>
      <c r="AG405">
        <f t="shared" si="26"/>
        <v>0</v>
      </c>
      <c r="AH405" s="2">
        <f t="shared" si="27"/>
        <v>0</v>
      </c>
      <c r="AI405" s="3" t="str">
        <f>IF(AH405=0,"",
IF(SUM($AH$311:AH405)=1,AJ405,
IF($AH$431&gt;SUM($AH$311:AH405),_xlfn.CONCAT(", ",AJ405),
IF($AH$431=SUM($AH$311:AH405),_xlfn.CONCAT(" y ",AJ405)))))</f>
        <v/>
      </c>
      <c r="AJ405" s="214">
        <v>95</v>
      </c>
      <c r="AK405">
        <f t="shared" si="28"/>
        <v>0</v>
      </c>
      <c r="AL405">
        <f t="shared" si="25"/>
        <v>0</v>
      </c>
      <c r="AP405"/>
    </row>
    <row r="406" spans="1:42" ht="15" customHeight="1">
      <c r="A406" s="238"/>
      <c r="C406" s="229" t="s">
        <v>5142</v>
      </c>
      <c r="D406" s="469" t="str">
        <f>IF(CNGE_2025_M1_Secc12_Sub1!D125="","",CNGE_2025_M1_Secc12_Sub1!D125)</f>
        <v/>
      </c>
      <c r="E406" s="326"/>
      <c r="F406" s="326"/>
      <c r="G406" s="326"/>
      <c r="H406" s="326"/>
      <c r="I406" s="326"/>
      <c r="J406" s="327"/>
      <c r="K406" s="443"/>
      <c r="L406" s="351"/>
      <c r="M406" s="351"/>
      <c r="N406" s="352"/>
      <c r="O406" s="443"/>
      <c r="P406" s="351"/>
      <c r="Q406" s="351"/>
      <c r="R406" s="352"/>
      <c r="S406" s="443"/>
      <c r="T406" s="351"/>
      <c r="U406" s="351"/>
      <c r="V406" s="352"/>
      <c r="W406" s="443"/>
      <c r="X406" s="351"/>
      <c r="Y406" s="351"/>
      <c r="Z406" s="352"/>
      <c r="AA406" s="443"/>
      <c r="AB406" s="351"/>
      <c r="AC406" s="351"/>
      <c r="AD406" s="352"/>
      <c r="AG406">
        <f t="shared" si="26"/>
        <v>0</v>
      </c>
      <c r="AH406" s="2">
        <f t="shared" si="27"/>
        <v>0</v>
      </c>
      <c r="AI406" s="3" t="str">
        <f>IF(AH406=0,"",
IF(SUM($AH$311:AH406)=1,AJ406,
IF($AH$431&gt;SUM($AH$311:AH406),_xlfn.CONCAT(", ",AJ406),
IF($AH$431=SUM($AH$311:AH406),_xlfn.CONCAT(" y ",AJ406)))))</f>
        <v/>
      </c>
      <c r="AJ406" s="214">
        <v>96</v>
      </c>
      <c r="AK406">
        <f t="shared" si="28"/>
        <v>0</v>
      </c>
      <c r="AL406">
        <f t="shared" si="25"/>
        <v>0</v>
      </c>
      <c r="AP406"/>
    </row>
    <row r="407" spans="1:42" ht="15" customHeight="1">
      <c r="A407" s="238"/>
      <c r="C407" s="229" t="s">
        <v>5143</v>
      </c>
      <c r="D407" s="469" t="str">
        <f>IF(CNGE_2025_M1_Secc12_Sub1!D126="","",CNGE_2025_M1_Secc12_Sub1!D126)</f>
        <v/>
      </c>
      <c r="E407" s="326"/>
      <c r="F407" s="326"/>
      <c r="G407" s="326"/>
      <c r="H407" s="326"/>
      <c r="I407" s="326"/>
      <c r="J407" s="327"/>
      <c r="K407" s="443"/>
      <c r="L407" s="351"/>
      <c r="M407" s="351"/>
      <c r="N407" s="352"/>
      <c r="O407" s="443"/>
      <c r="P407" s="351"/>
      <c r="Q407" s="351"/>
      <c r="R407" s="352"/>
      <c r="S407" s="443"/>
      <c r="T407" s="351"/>
      <c r="U407" s="351"/>
      <c r="V407" s="352"/>
      <c r="W407" s="443"/>
      <c r="X407" s="351"/>
      <c r="Y407" s="351"/>
      <c r="Z407" s="352"/>
      <c r="AA407" s="443"/>
      <c r="AB407" s="351"/>
      <c r="AC407" s="351"/>
      <c r="AD407" s="352"/>
      <c r="AG407">
        <f t="shared" si="26"/>
        <v>0</v>
      </c>
      <c r="AH407" s="2">
        <f t="shared" si="27"/>
        <v>0</v>
      </c>
      <c r="AI407" s="3" t="str">
        <f>IF(AH407=0,"",
IF(SUM($AH$311:AH407)=1,AJ407,
IF($AH$431&gt;SUM($AH$311:AH407),_xlfn.CONCAT(", ",AJ407),
IF($AH$431=SUM($AH$311:AH407),_xlfn.CONCAT(" y ",AJ407)))))</f>
        <v/>
      </c>
      <c r="AJ407" s="214">
        <v>97</v>
      </c>
      <c r="AK407">
        <f t="shared" si="28"/>
        <v>0</v>
      </c>
      <c r="AL407">
        <f t="shared" ref="AL407:AL430" si="29">IF($AA407="X",IF(COUNTA(K407:Z407)=0,0,1),0)</f>
        <v>0</v>
      </c>
      <c r="AP407"/>
    </row>
    <row r="408" spans="1:42" ht="15" customHeight="1">
      <c r="A408" s="238"/>
      <c r="C408" s="229" t="s">
        <v>5144</v>
      </c>
      <c r="D408" s="469" t="str">
        <f>IF(CNGE_2025_M1_Secc12_Sub1!D127="","",CNGE_2025_M1_Secc12_Sub1!D127)</f>
        <v/>
      </c>
      <c r="E408" s="326"/>
      <c r="F408" s="326"/>
      <c r="G408" s="326"/>
      <c r="H408" s="326"/>
      <c r="I408" s="326"/>
      <c r="J408" s="327"/>
      <c r="K408" s="443"/>
      <c r="L408" s="351"/>
      <c r="M408" s="351"/>
      <c r="N408" s="352"/>
      <c r="O408" s="443"/>
      <c r="P408" s="351"/>
      <c r="Q408" s="351"/>
      <c r="R408" s="352"/>
      <c r="S408" s="443"/>
      <c r="T408" s="351"/>
      <c r="U408" s="351"/>
      <c r="V408" s="352"/>
      <c r="W408" s="443"/>
      <c r="X408" s="351"/>
      <c r="Y408" s="351"/>
      <c r="Z408" s="352"/>
      <c r="AA408" s="443"/>
      <c r="AB408" s="351"/>
      <c r="AC408" s="351"/>
      <c r="AD408" s="352"/>
      <c r="AG408">
        <f t="shared" si="26"/>
        <v>0</v>
      </c>
      <c r="AH408" s="2">
        <f t="shared" si="27"/>
        <v>0</v>
      </c>
      <c r="AI408" s="3" t="str">
        <f>IF(AH408=0,"",
IF(SUM($AH$311:AH408)=1,AJ408,
IF($AH$431&gt;SUM($AH$311:AH408),_xlfn.CONCAT(", ",AJ408),
IF($AH$431=SUM($AH$311:AH408),_xlfn.CONCAT(" y ",AJ408)))))</f>
        <v/>
      </c>
      <c r="AJ408" s="214">
        <v>98</v>
      </c>
      <c r="AK408">
        <f t="shared" si="28"/>
        <v>0</v>
      </c>
      <c r="AL408">
        <f t="shared" si="29"/>
        <v>0</v>
      </c>
      <c r="AP408"/>
    </row>
    <row r="409" spans="1:42" ht="15" customHeight="1">
      <c r="A409" s="238"/>
      <c r="C409" s="229" t="s">
        <v>5145</v>
      </c>
      <c r="D409" s="469" t="str">
        <f>IF(CNGE_2025_M1_Secc12_Sub1!D128="","",CNGE_2025_M1_Secc12_Sub1!D128)</f>
        <v/>
      </c>
      <c r="E409" s="326"/>
      <c r="F409" s="326"/>
      <c r="G409" s="326"/>
      <c r="H409" s="326"/>
      <c r="I409" s="326"/>
      <c r="J409" s="327"/>
      <c r="K409" s="443"/>
      <c r="L409" s="351"/>
      <c r="M409" s="351"/>
      <c r="N409" s="352"/>
      <c r="O409" s="443"/>
      <c r="P409" s="351"/>
      <c r="Q409" s="351"/>
      <c r="R409" s="352"/>
      <c r="S409" s="443"/>
      <c r="T409" s="351"/>
      <c r="U409" s="351"/>
      <c r="V409" s="352"/>
      <c r="W409" s="443"/>
      <c r="X409" s="351"/>
      <c r="Y409" s="351"/>
      <c r="Z409" s="352"/>
      <c r="AA409" s="443"/>
      <c r="AB409" s="351"/>
      <c r="AC409" s="351"/>
      <c r="AD409" s="352"/>
      <c r="AG409">
        <f t="shared" si="26"/>
        <v>0</v>
      </c>
      <c r="AH409" s="2">
        <f t="shared" si="27"/>
        <v>0</v>
      </c>
      <c r="AI409" s="3" t="str">
        <f>IF(AH409=0,"",
IF(SUM($AH$311:AH409)=1,AJ409,
IF($AH$431&gt;SUM($AH$311:AH409),_xlfn.CONCAT(", ",AJ409),
IF($AH$431=SUM($AH$311:AH409),_xlfn.CONCAT(" y ",AJ409)))))</f>
        <v/>
      </c>
      <c r="AJ409" s="214">
        <v>99</v>
      </c>
      <c r="AK409">
        <f t="shared" si="28"/>
        <v>0</v>
      </c>
      <c r="AL409">
        <f t="shared" si="29"/>
        <v>0</v>
      </c>
      <c r="AP409"/>
    </row>
    <row r="410" spans="1:42" ht="15" customHeight="1">
      <c r="A410" s="238"/>
      <c r="C410" s="213" t="s">
        <v>5146</v>
      </c>
      <c r="D410" s="469" t="str">
        <f>IF(CNGE_2025_M1_Secc12_Sub1!D129="","",CNGE_2025_M1_Secc12_Sub1!D129)</f>
        <v/>
      </c>
      <c r="E410" s="326"/>
      <c r="F410" s="326"/>
      <c r="G410" s="326"/>
      <c r="H410" s="326"/>
      <c r="I410" s="326"/>
      <c r="J410" s="327"/>
      <c r="K410" s="443"/>
      <c r="L410" s="351"/>
      <c r="M410" s="351"/>
      <c r="N410" s="352"/>
      <c r="O410" s="443"/>
      <c r="P410" s="351"/>
      <c r="Q410" s="351"/>
      <c r="R410" s="352"/>
      <c r="S410" s="443"/>
      <c r="T410" s="351"/>
      <c r="U410" s="351"/>
      <c r="V410" s="352"/>
      <c r="W410" s="443"/>
      <c r="X410" s="351"/>
      <c r="Y410" s="351"/>
      <c r="Z410" s="352"/>
      <c r="AA410" s="443"/>
      <c r="AB410" s="351"/>
      <c r="AC410" s="351"/>
      <c r="AD410" s="352"/>
      <c r="AG410">
        <f t="shared" si="26"/>
        <v>0</v>
      </c>
      <c r="AH410" s="2">
        <f t="shared" si="27"/>
        <v>0</v>
      </c>
      <c r="AI410" s="3" t="str">
        <f>IF(AH410=0,"",
IF(SUM($AH$311:AH410)=1,AJ410,
IF($AH$431&gt;SUM($AH$311:AH410),_xlfn.CONCAT(", ",AJ410),
IF($AH$431=SUM($AH$311:AH410),_xlfn.CONCAT(" y ",AJ410)))))</f>
        <v/>
      </c>
      <c r="AJ410" s="214">
        <v>100</v>
      </c>
      <c r="AK410">
        <f t="shared" si="28"/>
        <v>0</v>
      </c>
      <c r="AL410">
        <f t="shared" si="29"/>
        <v>0</v>
      </c>
      <c r="AP410"/>
    </row>
    <row r="411" spans="1:42" ht="15" customHeight="1">
      <c r="A411" s="238"/>
      <c r="C411" s="213" t="s">
        <v>5147</v>
      </c>
      <c r="D411" s="469" t="str">
        <f>IF(CNGE_2025_M1_Secc12_Sub1!D130="","",CNGE_2025_M1_Secc12_Sub1!D130)</f>
        <v/>
      </c>
      <c r="E411" s="326"/>
      <c r="F411" s="326"/>
      <c r="G411" s="326"/>
      <c r="H411" s="326"/>
      <c r="I411" s="326"/>
      <c r="J411" s="327"/>
      <c r="K411" s="443"/>
      <c r="L411" s="351"/>
      <c r="M411" s="351"/>
      <c r="N411" s="352"/>
      <c r="O411" s="443"/>
      <c r="P411" s="351"/>
      <c r="Q411" s="351"/>
      <c r="R411" s="352"/>
      <c r="S411" s="443"/>
      <c r="T411" s="351"/>
      <c r="U411" s="351"/>
      <c r="V411" s="352"/>
      <c r="W411" s="443"/>
      <c r="X411" s="351"/>
      <c r="Y411" s="351"/>
      <c r="Z411" s="352"/>
      <c r="AA411" s="443"/>
      <c r="AB411" s="351"/>
      <c r="AC411" s="351"/>
      <c r="AD411" s="352"/>
      <c r="AG411">
        <f t="shared" si="26"/>
        <v>0</v>
      </c>
      <c r="AH411" s="2">
        <f t="shared" si="27"/>
        <v>0</v>
      </c>
      <c r="AI411" s="3" t="str">
        <f>IF(AH411=0,"",
IF(SUM($AH$311:AH411)=1,AJ411,
IF($AH$431&gt;SUM($AH$311:AH411),_xlfn.CONCAT(", ",AJ411),
IF($AH$431=SUM($AH$311:AH411),_xlfn.CONCAT(" y ",AJ411)))))</f>
        <v/>
      </c>
      <c r="AJ411" s="214">
        <v>101</v>
      </c>
      <c r="AK411">
        <f t="shared" si="28"/>
        <v>0</v>
      </c>
      <c r="AL411">
        <f t="shared" si="29"/>
        <v>0</v>
      </c>
      <c r="AP411"/>
    </row>
    <row r="412" spans="1:42" ht="15" customHeight="1">
      <c r="A412" s="238"/>
      <c r="C412" s="213" t="s">
        <v>5148</v>
      </c>
      <c r="D412" s="469" t="str">
        <f>IF(CNGE_2025_M1_Secc12_Sub1!D131="","",CNGE_2025_M1_Secc12_Sub1!D131)</f>
        <v/>
      </c>
      <c r="E412" s="326"/>
      <c r="F412" s="326"/>
      <c r="G412" s="326"/>
      <c r="H412" s="326"/>
      <c r="I412" s="326"/>
      <c r="J412" s="327"/>
      <c r="K412" s="443"/>
      <c r="L412" s="351"/>
      <c r="M412" s="351"/>
      <c r="N412" s="352"/>
      <c r="O412" s="443"/>
      <c r="P412" s="351"/>
      <c r="Q412" s="351"/>
      <c r="R412" s="352"/>
      <c r="S412" s="443"/>
      <c r="T412" s="351"/>
      <c r="U412" s="351"/>
      <c r="V412" s="352"/>
      <c r="W412" s="443"/>
      <c r="X412" s="351"/>
      <c r="Y412" s="351"/>
      <c r="Z412" s="352"/>
      <c r="AA412" s="443"/>
      <c r="AB412" s="351"/>
      <c r="AC412" s="351"/>
      <c r="AD412" s="352"/>
      <c r="AG412">
        <f t="shared" si="26"/>
        <v>0</v>
      </c>
      <c r="AH412" s="2">
        <f t="shared" si="27"/>
        <v>0</v>
      </c>
      <c r="AI412" s="3" t="str">
        <f>IF(AH412=0,"",
IF(SUM($AH$311:AH412)=1,AJ412,
IF($AH$431&gt;SUM($AH$311:AH412),_xlfn.CONCAT(", ",AJ412),
IF($AH$431=SUM($AH$311:AH412),_xlfn.CONCAT(" y ",AJ412)))))</f>
        <v/>
      </c>
      <c r="AJ412" s="214">
        <v>102</v>
      </c>
      <c r="AK412">
        <f t="shared" si="28"/>
        <v>0</v>
      </c>
      <c r="AL412">
        <f t="shared" si="29"/>
        <v>0</v>
      </c>
      <c r="AP412"/>
    </row>
    <row r="413" spans="1:42" ht="15" customHeight="1">
      <c r="A413" s="238"/>
      <c r="C413" s="213" t="s">
        <v>5149</v>
      </c>
      <c r="D413" s="469" t="str">
        <f>IF(CNGE_2025_M1_Secc12_Sub1!D132="","",CNGE_2025_M1_Secc12_Sub1!D132)</f>
        <v/>
      </c>
      <c r="E413" s="326"/>
      <c r="F413" s="326"/>
      <c r="G413" s="326"/>
      <c r="H413" s="326"/>
      <c r="I413" s="326"/>
      <c r="J413" s="327"/>
      <c r="K413" s="443"/>
      <c r="L413" s="351"/>
      <c r="M413" s="351"/>
      <c r="N413" s="352"/>
      <c r="O413" s="443"/>
      <c r="P413" s="351"/>
      <c r="Q413" s="351"/>
      <c r="R413" s="352"/>
      <c r="S413" s="443"/>
      <c r="T413" s="351"/>
      <c r="U413" s="351"/>
      <c r="V413" s="352"/>
      <c r="W413" s="443"/>
      <c r="X413" s="351"/>
      <c r="Y413" s="351"/>
      <c r="Z413" s="352"/>
      <c r="AA413" s="443"/>
      <c r="AB413" s="351"/>
      <c r="AC413" s="351"/>
      <c r="AD413" s="352"/>
      <c r="AG413">
        <f t="shared" si="26"/>
        <v>0</v>
      </c>
      <c r="AH413" s="2">
        <f t="shared" si="27"/>
        <v>0</v>
      </c>
      <c r="AI413" s="3" t="str">
        <f>IF(AH413=0,"",
IF(SUM($AH$311:AH413)=1,AJ413,
IF($AH$431&gt;SUM($AH$311:AH413),_xlfn.CONCAT(", ",AJ413),
IF($AH$431=SUM($AH$311:AH413),_xlfn.CONCAT(" y ",AJ413)))))</f>
        <v/>
      </c>
      <c r="AJ413" s="214">
        <v>103</v>
      </c>
      <c r="AK413">
        <f t="shared" si="28"/>
        <v>0</v>
      </c>
      <c r="AL413">
        <f t="shared" si="29"/>
        <v>0</v>
      </c>
      <c r="AP413"/>
    </row>
    <row r="414" spans="1:42" ht="15" customHeight="1">
      <c r="A414" s="238"/>
      <c r="C414" s="213" t="s">
        <v>5150</v>
      </c>
      <c r="D414" s="469" t="str">
        <f>IF(CNGE_2025_M1_Secc12_Sub1!D133="","",CNGE_2025_M1_Secc12_Sub1!D133)</f>
        <v/>
      </c>
      <c r="E414" s="326"/>
      <c r="F414" s="326"/>
      <c r="G414" s="326"/>
      <c r="H414" s="326"/>
      <c r="I414" s="326"/>
      <c r="J414" s="327"/>
      <c r="K414" s="443"/>
      <c r="L414" s="351"/>
      <c r="M414" s="351"/>
      <c r="N414" s="352"/>
      <c r="O414" s="443"/>
      <c r="P414" s="351"/>
      <c r="Q414" s="351"/>
      <c r="R414" s="352"/>
      <c r="S414" s="443"/>
      <c r="T414" s="351"/>
      <c r="U414" s="351"/>
      <c r="V414" s="352"/>
      <c r="W414" s="443"/>
      <c r="X414" s="351"/>
      <c r="Y414" s="351"/>
      <c r="Z414" s="352"/>
      <c r="AA414" s="443"/>
      <c r="AB414" s="351"/>
      <c r="AC414" s="351"/>
      <c r="AD414" s="352"/>
      <c r="AG414">
        <f t="shared" si="26"/>
        <v>0</v>
      </c>
      <c r="AH414" s="2">
        <f t="shared" si="27"/>
        <v>0</v>
      </c>
      <c r="AI414" s="3" t="str">
        <f>IF(AH414=0,"",
IF(SUM($AH$311:AH414)=1,AJ414,
IF($AH$431&gt;SUM($AH$311:AH414),_xlfn.CONCAT(", ",AJ414),
IF($AH$431=SUM($AH$311:AH414),_xlfn.CONCAT(" y ",AJ414)))))</f>
        <v/>
      </c>
      <c r="AJ414" s="214">
        <v>104</v>
      </c>
      <c r="AK414">
        <f t="shared" si="28"/>
        <v>0</v>
      </c>
      <c r="AL414">
        <f t="shared" si="29"/>
        <v>0</v>
      </c>
      <c r="AP414"/>
    </row>
    <row r="415" spans="1:42" ht="15" customHeight="1">
      <c r="A415" s="238"/>
      <c r="C415" s="213" t="s">
        <v>5151</v>
      </c>
      <c r="D415" s="469" t="str">
        <f>IF(CNGE_2025_M1_Secc12_Sub1!D134="","",CNGE_2025_M1_Secc12_Sub1!D134)</f>
        <v/>
      </c>
      <c r="E415" s="326"/>
      <c r="F415" s="326"/>
      <c r="G415" s="326"/>
      <c r="H415" s="326"/>
      <c r="I415" s="326"/>
      <c r="J415" s="327"/>
      <c r="K415" s="443"/>
      <c r="L415" s="351"/>
      <c r="M415" s="351"/>
      <c r="N415" s="352"/>
      <c r="O415" s="443"/>
      <c r="P415" s="351"/>
      <c r="Q415" s="351"/>
      <c r="R415" s="352"/>
      <c r="S415" s="443"/>
      <c r="T415" s="351"/>
      <c r="U415" s="351"/>
      <c r="V415" s="352"/>
      <c r="W415" s="443"/>
      <c r="X415" s="351"/>
      <c r="Y415" s="351"/>
      <c r="Z415" s="352"/>
      <c r="AA415" s="443"/>
      <c r="AB415" s="351"/>
      <c r="AC415" s="351"/>
      <c r="AD415" s="352"/>
      <c r="AG415">
        <f t="shared" si="26"/>
        <v>0</v>
      </c>
      <c r="AH415" s="2">
        <f t="shared" si="27"/>
        <v>0</v>
      </c>
      <c r="AI415" s="3" t="str">
        <f>IF(AH415=0,"",
IF(SUM($AH$311:AH415)=1,AJ415,
IF($AH$431&gt;SUM($AH$311:AH415),_xlfn.CONCAT(", ",AJ415),
IF($AH$431=SUM($AH$311:AH415),_xlfn.CONCAT(" y ",AJ415)))))</f>
        <v/>
      </c>
      <c r="AJ415" s="214">
        <v>105</v>
      </c>
      <c r="AK415">
        <f t="shared" si="28"/>
        <v>0</v>
      </c>
      <c r="AL415">
        <f t="shared" si="29"/>
        <v>0</v>
      </c>
      <c r="AP415"/>
    </row>
    <row r="416" spans="1:42" ht="15" customHeight="1">
      <c r="A416" s="238"/>
      <c r="C416" s="213" t="s">
        <v>5152</v>
      </c>
      <c r="D416" s="469" t="str">
        <f>IF(CNGE_2025_M1_Secc12_Sub1!D135="","",CNGE_2025_M1_Secc12_Sub1!D135)</f>
        <v/>
      </c>
      <c r="E416" s="326"/>
      <c r="F416" s="326"/>
      <c r="G416" s="326"/>
      <c r="H416" s="326"/>
      <c r="I416" s="326"/>
      <c r="J416" s="327"/>
      <c r="K416" s="443"/>
      <c r="L416" s="351"/>
      <c r="M416" s="351"/>
      <c r="N416" s="352"/>
      <c r="O416" s="443"/>
      <c r="P416" s="351"/>
      <c r="Q416" s="351"/>
      <c r="R416" s="352"/>
      <c r="S416" s="443"/>
      <c r="T416" s="351"/>
      <c r="U416" s="351"/>
      <c r="V416" s="352"/>
      <c r="W416" s="443"/>
      <c r="X416" s="351"/>
      <c r="Y416" s="351"/>
      <c r="Z416" s="352"/>
      <c r="AA416" s="443"/>
      <c r="AB416" s="351"/>
      <c r="AC416" s="351"/>
      <c r="AD416" s="352"/>
      <c r="AG416">
        <f t="shared" si="26"/>
        <v>0</v>
      </c>
      <c r="AH416" s="2">
        <f t="shared" si="27"/>
        <v>0</v>
      </c>
      <c r="AI416" s="3" t="str">
        <f>IF(AH416=0,"",
IF(SUM($AH$311:AH416)=1,AJ416,
IF($AH$431&gt;SUM($AH$311:AH416),_xlfn.CONCAT(", ",AJ416),
IF($AH$431=SUM($AH$311:AH416),_xlfn.CONCAT(" y ",AJ416)))))</f>
        <v/>
      </c>
      <c r="AJ416" s="214">
        <v>106</v>
      </c>
      <c r="AK416">
        <f t="shared" si="28"/>
        <v>0</v>
      </c>
      <c r="AL416">
        <f t="shared" si="29"/>
        <v>0</v>
      </c>
      <c r="AP416"/>
    </row>
    <row r="417" spans="1:42" ht="15" customHeight="1">
      <c r="A417" s="238"/>
      <c r="C417" s="213" t="s">
        <v>5153</v>
      </c>
      <c r="D417" s="469" t="str">
        <f>IF(CNGE_2025_M1_Secc12_Sub1!D136="","",CNGE_2025_M1_Secc12_Sub1!D136)</f>
        <v/>
      </c>
      <c r="E417" s="326"/>
      <c r="F417" s="326"/>
      <c r="G417" s="326"/>
      <c r="H417" s="326"/>
      <c r="I417" s="326"/>
      <c r="J417" s="327"/>
      <c r="K417" s="443"/>
      <c r="L417" s="351"/>
      <c r="M417" s="351"/>
      <c r="N417" s="352"/>
      <c r="O417" s="443"/>
      <c r="P417" s="351"/>
      <c r="Q417" s="351"/>
      <c r="R417" s="352"/>
      <c r="S417" s="443"/>
      <c r="T417" s="351"/>
      <c r="U417" s="351"/>
      <c r="V417" s="352"/>
      <c r="W417" s="443"/>
      <c r="X417" s="351"/>
      <c r="Y417" s="351"/>
      <c r="Z417" s="352"/>
      <c r="AA417" s="443"/>
      <c r="AB417" s="351"/>
      <c r="AC417" s="351"/>
      <c r="AD417" s="352"/>
      <c r="AG417">
        <f t="shared" si="26"/>
        <v>0</v>
      </c>
      <c r="AH417" s="2">
        <f t="shared" si="27"/>
        <v>0</v>
      </c>
      <c r="AI417" s="3" t="str">
        <f>IF(AH417=0,"",
IF(SUM($AH$311:AH417)=1,AJ417,
IF($AH$431&gt;SUM($AH$311:AH417),_xlfn.CONCAT(", ",AJ417),
IF($AH$431=SUM($AH$311:AH417),_xlfn.CONCAT(" y ",AJ417)))))</f>
        <v/>
      </c>
      <c r="AJ417" s="214">
        <v>107</v>
      </c>
      <c r="AK417">
        <f t="shared" si="28"/>
        <v>0</v>
      </c>
      <c r="AL417">
        <f t="shared" si="29"/>
        <v>0</v>
      </c>
      <c r="AP417"/>
    </row>
    <row r="418" spans="1:42" ht="15" customHeight="1">
      <c r="A418" s="238"/>
      <c r="C418" s="213" t="s">
        <v>5154</v>
      </c>
      <c r="D418" s="469" t="str">
        <f>IF(CNGE_2025_M1_Secc12_Sub1!D137="","",CNGE_2025_M1_Secc12_Sub1!D137)</f>
        <v/>
      </c>
      <c r="E418" s="326"/>
      <c r="F418" s="326"/>
      <c r="G418" s="326"/>
      <c r="H418" s="326"/>
      <c r="I418" s="326"/>
      <c r="J418" s="327"/>
      <c r="K418" s="443"/>
      <c r="L418" s="351"/>
      <c r="M418" s="351"/>
      <c r="N418" s="352"/>
      <c r="O418" s="443"/>
      <c r="P418" s="351"/>
      <c r="Q418" s="351"/>
      <c r="R418" s="352"/>
      <c r="S418" s="443"/>
      <c r="T418" s="351"/>
      <c r="U418" s="351"/>
      <c r="V418" s="352"/>
      <c r="W418" s="443"/>
      <c r="X418" s="351"/>
      <c r="Y418" s="351"/>
      <c r="Z418" s="352"/>
      <c r="AA418" s="443"/>
      <c r="AB418" s="351"/>
      <c r="AC418" s="351"/>
      <c r="AD418" s="352"/>
      <c r="AG418">
        <f t="shared" si="26"/>
        <v>0</v>
      </c>
      <c r="AH418" s="2">
        <f t="shared" si="27"/>
        <v>0</v>
      </c>
      <c r="AI418" s="3" t="str">
        <f>IF(AH418=0,"",
IF(SUM($AH$311:AH418)=1,AJ418,
IF($AH$431&gt;SUM($AH$311:AH418),_xlfn.CONCAT(", ",AJ418),
IF($AH$431=SUM($AH$311:AH418),_xlfn.CONCAT(" y ",AJ418)))))</f>
        <v/>
      </c>
      <c r="AJ418" s="214">
        <v>108</v>
      </c>
      <c r="AK418">
        <f t="shared" si="28"/>
        <v>0</v>
      </c>
      <c r="AL418">
        <f t="shared" si="29"/>
        <v>0</v>
      </c>
      <c r="AP418"/>
    </row>
    <row r="419" spans="1:42" ht="15" customHeight="1">
      <c r="A419" s="238"/>
      <c r="C419" s="213" t="s">
        <v>5155</v>
      </c>
      <c r="D419" s="469" t="str">
        <f>IF(CNGE_2025_M1_Secc12_Sub1!D138="","",CNGE_2025_M1_Secc12_Sub1!D138)</f>
        <v/>
      </c>
      <c r="E419" s="326"/>
      <c r="F419" s="326"/>
      <c r="G419" s="326"/>
      <c r="H419" s="326"/>
      <c r="I419" s="326"/>
      <c r="J419" s="327"/>
      <c r="K419" s="443"/>
      <c r="L419" s="351"/>
      <c r="M419" s="351"/>
      <c r="N419" s="352"/>
      <c r="O419" s="443"/>
      <c r="P419" s="351"/>
      <c r="Q419" s="351"/>
      <c r="R419" s="352"/>
      <c r="S419" s="443"/>
      <c r="T419" s="351"/>
      <c r="U419" s="351"/>
      <c r="V419" s="352"/>
      <c r="W419" s="443"/>
      <c r="X419" s="351"/>
      <c r="Y419" s="351"/>
      <c r="Z419" s="352"/>
      <c r="AA419" s="443"/>
      <c r="AB419" s="351"/>
      <c r="AC419" s="351"/>
      <c r="AD419" s="352"/>
      <c r="AG419">
        <f t="shared" si="26"/>
        <v>0</v>
      </c>
      <c r="AH419" s="2">
        <f t="shared" si="27"/>
        <v>0</v>
      </c>
      <c r="AI419" s="3" t="str">
        <f>IF(AH419=0,"",
IF(SUM($AH$311:AH419)=1,AJ419,
IF($AH$431&gt;SUM($AH$311:AH419),_xlfn.CONCAT(", ",AJ419),
IF($AH$431=SUM($AH$311:AH419),_xlfn.CONCAT(" y ",AJ419)))))</f>
        <v/>
      </c>
      <c r="AJ419" s="214">
        <v>109</v>
      </c>
      <c r="AK419">
        <f t="shared" si="28"/>
        <v>0</v>
      </c>
      <c r="AL419">
        <f t="shared" si="29"/>
        <v>0</v>
      </c>
      <c r="AP419"/>
    </row>
    <row r="420" spans="1:42" ht="15" customHeight="1">
      <c r="A420" s="238"/>
      <c r="C420" s="213" t="s">
        <v>5156</v>
      </c>
      <c r="D420" s="469" t="str">
        <f>IF(CNGE_2025_M1_Secc12_Sub1!D139="","",CNGE_2025_M1_Secc12_Sub1!D139)</f>
        <v/>
      </c>
      <c r="E420" s="326"/>
      <c r="F420" s="326"/>
      <c r="G420" s="326"/>
      <c r="H420" s="326"/>
      <c r="I420" s="326"/>
      <c r="J420" s="327"/>
      <c r="K420" s="443"/>
      <c r="L420" s="351"/>
      <c r="M420" s="351"/>
      <c r="N420" s="352"/>
      <c r="O420" s="443"/>
      <c r="P420" s="351"/>
      <c r="Q420" s="351"/>
      <c r="R420" s="352"/>
      <c r="S420" s="443"/>
      <c r="T420" s="351"/>
      <c r="U420" s="351"/>
      <c r="V420" s="352"/>
      <c r="W420" s="443"/>
      <c r="X420" s="351"/>
      <c r="Y420" s="351"/>
      <c r="Z420" s="352"/>
      <c r="AA420" s="443"/>
      <c r="AB420" s="351"/>
      <c r="AC420" s="351"/>
      <c r="AD420" s="352"/>
      <c r="AG420">
        <f t="shared" si="26"/>
        <v>0</v>
      </c>
      <c r="AH420" s="2">
        <f t="shared" si="27"/>
        <v>0</v>
      </c>
      <c r="AI420" s="3" t="str">
        <f>IF(AH420=0,"",
IF(SUM($AH$311:AH420)=1,AJ420,
IF($AH$431&gt;SUM($AH$311:AH420),_xlfn.CONCAT(", ",AJ420),
IF($AH$431=SUM($AH$311:AH420),_xlfn.CONCAT(" y ",AJ420)))))</f>
        <v/>
      </c>
      <c r="AJ420" s="214">
        <v>110</v>
      </c>
      <c r="AK420">
        <f t="shared" si="28"/>
        <v>0</v>
      </c>
      <c r="AL420">
        <f t="shared" si="29"/>
        <v>0</v>
      </c>
      <c r="AP420"/>
    </row>
    <row r="421" spans="1:42" ht="15" customHeight="1">
      <c r="A421" s="238"/>
      <c r="C421" s="213" t="s">
        <v>5157</v>
      </c>
      <c r="D421" s="469" t="str">
        <f>IF(CNGE_2025_M1_Secc12_Sub1!D140="","",CNGE_2025_M1_Secc12_Sub1!D140)</f>
        <v/>
      </c>
      <c r="E421" s="326"/>
      <c r="F421" s="326"/>
      <c r="G421" s="326"/>
      <c r="H421" s="326"/>
      <c r="I421" s="326"/>
      <c r="J421" s="327"/>
      <c r="K421" s="443"/>
      <c r="L421" s="351"/>
      <c r="M421" s="351"/>
      <c r="N421" s="352"/>
      <c r="O421" s="443"/>
      <c r="P421" s="351"/>
      <c r="Q421" s="351"/>
      <c r="R421" s="352"/>
      <c r="S421" s="443"/>
      <c r="T421" s="351"/>
      <c r="U421" s="351"/>
      <c r="V421" s="352"/>
      <c r="W421" s="443"/>
      <c r="X421" s="351"/>
      <c r="Y421" s="351"/>
      <c r="Z421" s="352"/>
      <c r="AA421" s="443"/>
      <c r="AB421" s="351"/>
      <c r="AC421" s="351"/>
      <c r="AD421" s="352"/>
      <c r="AG421">
        <f t="shared" si="26"/>
        <v>0</v>
      </c>
      <c r="AH421" s="2">
        <f t="shared" si="27"/>
        <v>0</v>
      </c>
      <c r="AI421" s="3" t="str">
        <f>IF(AH421=0,"",
IF(SUM($AH$311:AH421)=1,AJ421,
IF($AH$431&gt;SUM($AH$311:AH421),_xlfn.CONCAT(", ",AJ421),
IF($AH$431=SUM($AH$311:AH421),_xlfn.CONCAT(" y ",AJ421)))))</f>
        <v/>
      </c>
      <c r="AJ421" s="214">
        <v>111</v>
      </c>
      <c r="AK421">
        <f t="shared" si="28"/>
        <v>0</v>
      </c>
      <c r="AL421">
        <f t="shared" si="29"/>
        <v>0</v>
      </c>
      <c r="AP421"/>
    </row>
    <row r="422" spans="1:42" ht="15" customHeight="1">
      <c r="A422" s="238"/>
      <c r="C422" s="213" t="s">
        <v>5158</v>
      </c>
      <c r="D422" s="469" t="str">
        <f>IF(CNGE_2025_M1_Secc12_Sub1!D141="","",CNGE_2025_M1_Secc12_Sub1!D141)</f>
        <v/>
      </c>
      <c r="E422" s="326"/>
      <c r="F422" s="326"/>
      <c r="G422" s="326"/>
      <c r="H422" s="326"/>
      <c r="I422" s="326"/>
      <c r="J422" s="327"/>
      <c r="K422" s="443"/>
      <c r="L422" s="351"/>
      <c r="M422" s="351"/>
      <c r="N422" s="352"/>
      <c r="O422" s="443"/>
      <c r="P422" s="351"/>
      <c r="Q422" s="351"/>
      <c r="R422" s="352"/>
      <c r="S422" s="443"/>
      <c r="T422" s="351"/>
      <c r="U422" s="351"/>
      <c r="V422" s="352"/>
      <c r="W422" s="443"/>
      <c r="X422" s="351"/>
      <c r="Y422" s="351"/>
      <c r="Z422" s="352"/>
      <c r="AA422" s="443"/>
      <c r="AB422" s="351"/>
      <c r="AC422" s="351"/>
      <c r="AD422" s="352"/>
      <c r="AG422">
        <f t="shared" si="26"/>
        <v>0</v>
      </c>
      <c r="AH422" s="2">
        <f t="shared" si="27"/>
        <v>0</v>
      </c>
      <c r="AI422" s="3" t="str">
        <f>IF(AH422=0,"",
IF(SUM($AH$311:AH422)=1,AJ422,
IF($AH$431&gt;SUM($AH$311:AH422),_xlfn.CONCAT(", ",AJ422),
IF($AH$431=SUM($AH$311:AH422),_xlfn.CONCAT(" y ",AJ422)))))</f>
        <v/>
      </c>
      <c r="AJ422" s="214">
        <v>112</v>
      </c>
      <c r="AK422">
        <f t="shared" si="28"/>
        <v>0</v>
      </c>
      <c r="AL422">
        <f t="shared" si="29"/>
        <v>0</v>
      </c>
      <c r="AP422"/>
    </row>
    <row r="423" spans="1:42" ht="15" customHeight="1">
      <c r="A423" s="238"/>
      <c r="C423" s="213" t="s">
        <v>5159</v>
      </c>
      <c r="D423" s="469" t="str">
        <f>IF(CNGE_2025_M1_Secc12_Sub1!D142="","",CNGE_2025_M1_Secc12_Sub1!D142)</f>
        <v/>
      </c>
      <c r="E423" s="326"/>
      <c r="F423" s="326"/>
      <c r="G423" s="326"/>
      <c r="H423" s="326"/>
      <c r="I423" s="326"/>
      <c r="J423" s="327"/>
      <c r="K423" s="443"/>
      <c r="L423" s="351"/>
      <c r="M423" s="351"/>
      <c r="N423" s="352"/>
      <c r="O423" s="443"/>
      <c r="P423" s="351"/>
      <c r="Q423" s="351"/>
      <c r="R423" s="352"/>
      <c r="S423" s="443"/>
      <c r="T423" s="351"/>
      <c r="U423" s="351"/>
      <c r="V423" s="352"/>
      <c r="W423" s="443"/>
      <c r="X423" s="351"/>
      <c r="Y423" s="351"/>
      <c r="Z423" s="352"/>
      <c r="AA423" s="443"/>
      <c r="AB423" s="351"/>
      <c r="AC423" s="351"/>
      <c r="AD423" s="352"/>
      <c r="AG423">
        <f t="shared" si="26"/>
        <v>0</v>
      </c>
      <c r="AH423" s="2">
        <f t="shared" si="27"/>
        <v>0</v>
      </c>
      <c r="AI423" s="3" t="str">
        <f>IF(AH423=0,"",
IF(SUM($AH$311:AH423)=1,AJ423,
IF($AH$431&gt;SUM($AH$311:AH423),_xlfn.CONCAT(", ",AJ423),
IF($AH$431=SUM($AH$311:AH423),_xlfn.CONCAT(" y ",AJ423)))))</f>
        <v/>
      </c>
      <c r="AJ423" s="214">
        <v>113</v>
      </c>
      <c r="AK423">
        <f t="shared" si="28"/>
        <v>0</v>
      </c>
      <c r="AL423">
        <f t="shared" si="29"/>
        <v>0</v>
      </c>
      <c r="AP423"/>
    </row>
    <row r="424" spans="1:42" ht="15" customHeight="1">
      <c r="A424" s="238"/>
      <c r="C424" s="213" t="s">
        <v>5160</v>
      </c>
      <c r="D424" s="469" t="str">
        <f>IF(CNGE_2025_M1_Secc12_Sub1!D143="","",CNGE_2025_M1_Secc12_Sub1!D143)</f>
        <v/>
      </c>
      <c r="E424" s="326"/>
      <c r="F424" s="326"/>
      <c r="G424" s="326"/>
      <c r="H424" s="326"/>
      <c r="I424" s="326"/>
      <c r="J424" s="327"/>
      <c r="K424" s="443"/>
      <c r="L424" s="351"/>
      <c r="M424" s="351"/>
      <c r="N424" s="352"/>
      <c r="O424" s="443"/>
      <c r="P424" s="351"/>
      <c r="Q424" s="351"/>
      <c r="R424" s="352"/>
      <c r="S424" s="443"/>
      <c r="T424" s="351"/>
      <c r="U424" s="351"/>
      <c r="V424" s="352"/>
      <c r="W424" s="443"/>
      <c r="X424" s="351"/>
      <c r="Y424" s="351"/>
      <c r="Z424" s="352"/>
      <c r="AA424" s="443"/>
      <c r="AB424" s="351"/>
      <c r="AC424" s="351"/>
      <c r="AD424" s="352"/>
      <c r="AG424">
        <f t="shared" si="26"/>
        <v>0</v>
      </c>
      <c r="AH424" s="2">
        <f t="shared" si="27"/>
        <v>0</v>
      </c>
      <c r="AI424" s="3" t="str">
        <f>IF(AH424=0,"",
IF(SUM($AH$311:AH424)=1,AJ424,
IF($AH$431&gt;SUM($AH$311:AH424),_xlfn.CONCAT(", ",AJ424),
IF($AH$431=SUM($AH$311:AH424),_xlfn.CONCAT(" y ",AJ424)))))</f>
        <v/>
      </c>
      <c r="AJ424" s="214">
        <v>114</v>
      </c>
      <c r="AK424">
        <f t="shared" si="28"/>
        <v>0</v>
      </c>
      <c r="AL424">
        <f t="shared" si="29"/>
        <v>0</v>
      </c>
      <c r="AP424"/>
    </row>
    <row r="425" spans="1:42" ht="15" customHeight="1">
      <c r="A425" s="238"/>
      <c r="C425" s="213" t="s">
        <v>5161</v>
      </c>
      <c r="D425" s="469" t="str">
        <f>IF(CNGE_2025_M1_Secc12_Sub1!D144="","",CNGE_2025_M1_Secc12_Sub1!D144)</f>
        <v/>
      </c>
      <c r="E425" s="326"/>
      <c r="F425" s="326"/>
      <c r="G425" s="326"/>
      <c r="H425" s="326"/>
      <c r="I425" s="326"/>
      <c r="J425" s="327"/>
      <c r="K425" s="443"/>
      <c r="L425" s="351"/>
      <c r="M425" s="351"/>
      <c r="N425" s="352"/>
      <c r="O425" s="443"/>
      <c r="P425" s="351"/>
      <c r="Q425" s="351"/>
      <c r="R425" s="352"/>
      <c r="S425" s="443"/>
      <c r="T425" s="351"/>
      <c r="U425" s="351"/>
      <c r="V425" s="352"/>
      <c r="W425" s="443"/>
      <c r="X425" s="351"/>
      <c r="Y425" s="351"/>
      <c r="Z425" s="352"/>
      <c r="AA425" s="443"/>
      <c r="AB425" s="351"/>
      <c r="AC425" s="351"/>
      <c r="AD425" s="352"/>
      <c r="AG425">
        <f t="shared" si="26"/>
        <v>0</v>
      </c>
      <c r="AH425" s="2">
        <f t="shared" si="27"/>
        <v>0</v>
      </c>
      <c r="AI425" s="3" t="str">
        <f>IF(AH425=0,"",
IF(SUM($AH$311:AH425)=1,AJ425,
IF($AH$431&gt;SUM($AH$311:AH425),_xlfn.CONCAT(", ",AJ425),
IF($AH$431=SUM($AH$311:AH425),_xlfn.CONCAT(" y ",AJ425)))))</f>
        <v/>
      </c>
      <c r="AJ425" s="214">
        <v>115</v>
      </c>
      <c r="AK425">
        <f t="shared" si="28"/>
        <v>0</v>
      </c>
      <c r="AL425">
        <f t="shared" si="29"/>
        <v>0</v>
      </c>
      <c r="AP425"/>
    </row>
    <row r="426" spans="1:42" ht="15" customHeight="1">
      <c r="A426" s="238"/>
      <c r="C426" s="213" t="s">
        <v>5162</v>
      </c>
      <c r="D426" s="469" t="str">
        <f>IF(CNGE_2025_M1_Secc12_Sub1!D145="","",CNGE_2025_M1_Secc12_Sub1!D145)</f>
        <v/>
      </c>
      <c r="E426" s="326"/>
      <c r="F426" s="326"/>
      <c r="G426" s="326"/>
      <c r="H426" s="326"/>
      <c r="I426" s="326"/>
      <c r="J426" s="327"/>
      <c r="K426" s="443"/>
      <c r="L426" s="351"/>
      <c r="M426" s="351"/>
      <c r="N426" s="352"/>
      <c r="O426" s="443"/>
      <c r="P426" s="351"/>
      <c r="Q426" s="351"/>
      <c r="R426" s="352"/>
      <c r="S426" s="443"/>
      <c r="T426" s="351"/>
      <c r="U426" s="351"/>
      <c r="V426" s="352"/>
      <c r="W426" s="443"/>
      <c r="X426" s="351"/>
      <c r="Y426" s="351"/>
      <c r="Z426" s="352"/>
      <c r="AA426" s="443"/>
      <c r="AB426" s="351"/>
      <c r="AC426" s="351"/>
      <c r="AD426" s="352"/>
      <c r="AG426">
        <f t="shared" si="26"/>
        <v>0</v>
      </c>
      <c r="AH426" s="2">
        <f t="shared" si="27"/>
        <v>0</v>
      </c>
      <c r="AI426" s="3" t="str">
        <f>IF(AH426=0,"",
IF(SUM($AH$311:AH426)=1,AJ426,
IF($AH$431&gt;SUM($AH$311:AH426),_xlfn.CONCAT(", ",AJ426),
IF($AH$431=SUM($AH$311:AH426),_xlfn.CONCAT(" y ",AJ426)))))</f>
        <v/>
      </c>
      <c r="AJ426" s="214">
        <v>116</v>
      </c>
      <c r="AK426">
        <f t="shared" si="28"/>
        <v>0</v>
      </c>
      <c r="AL426">
        <f t="shared" si="29"/>
        <v>0</v>
      </c>
      <c r="AP426"/>
    </row>
    <row r="427" spans="1:42" ht="15" customHeight="1">
      <c r="A427" s="238"/>
      <c r="C427" s="213" t="s">
        <v>5163</v>
      </c>
      <c r="D427" s="469" t="str">
        <f>IF(CNGE_2025_M1_Secc12_Sub1!D146="","",CNGE_2025_M1_Secc12_Sub1!D146)</f>
        <v/>
      </c>
      <c r="E427" s="326"/>
      <c r="F427" s="326"/>
      <c r="G427" s="326"/>
      <c r="H427" s="326"/>
      <c r="I427" s="326"/>
      <c r="J427" s="327"/>
      <c r="K427" s="443"/>
      <c r="L427" s="351"/>
      <c r="M427" s="351"/>
      <c r="N427" s="352"/>
      <c r="O427" s="443"/>
      <c r="P427" s="351"/>
      <c r="Q427" s="351"/>
      <c r="R427" s="352"/>
      <c r="S427" s="443"/>
      <c r="T427" s="351"/>
      <c r="U427" s="351"/>
      <c r="V427" s="352"/>
      <c r="W427" s="443"/>
      <c r="X427" s="351"/>
      <c r="Y427" s="351"/>
      <c r="Z427" s="352"/>
      <c r="AA427" s="443"/>
      <c r="AB427" s="351"/>
      <c r="AC427" s="351"/>
      <c r="AD427" s="352"/>
      <c r="AG427">
        <f t="shared" si="26"/>
        <v>0</v>
      </c>
      <c r="AH427" s="2">
        <f t="shared" si="27"/>
        <v>0</v>
      </c>
      <c r="AI427" s="3" t="str">
        <f>IF(AH427=0,"",
IF(SUM($AH$311:AH427)=1,AJ427,
IF($AH$431&gt;SUM($AH$311:AH427),_xlfn.CONCAT(", ",AJ427),
IF($AH$431=SUM($AH$311:AH427),_xlfn.CONCAT(" y ",AJ427)))))</f>
        <v/>
      </c>
      <c r="AJ427" s="214">
        <v>117</v>
      </c>
      <c r="AK427">
        <f t="shared" si="28"/>
        <v>0</v>
      </c>
      <c r="AL427">
        <f t="shared" si="29"/>
        <v>0</v>
      </c>
      <c r="AP427"/>
    </row>
    <row r="428" spans="1:42" ht="15" customHeight="1">
      <c r="A428" s="238"/>
      <c r="C428" s="213" t="s">
        <v>5164</v>
      </c>
      <c r="D428" s="469" t="str">
        <f>IF(CNGE_2025_M1_Secc12_Sub1!D147="","",CNGE_2025_M1_Secc12_Sub1!D147)</f>
        <v/>
      </c>
      <c r="E428" s="326"/>
      <c r="F428" s="326"/>
      <c r="G428" s="326"/>
      <c r="H428" s="326"/>
      <c r="I428" s="326"/>
      <c r="J428" s="327"/>
      <c r="K428" s="443"/>
      <c r="L428" s="351"/>
      <c r="M428" s="351"/>
      <c r="N428" s="352"/>
      <c r="O428" s="443"/>
      <c r="P428" s="351"/>
      <c r="Q428" s="351"/>
      <c r="R428" s="352"/>
      <c r="S428" s="443"/>
      <c r="T428" s="351"/>
      <c r="U428" s="351"/>
      <c r="V428" s="352"/>
      <c r="W428" s="443"/>
      <c r="X428" s="351"/>
      <c r="Y428" s="351"/>
      <c r="Z428" s="352"/>
      <c r="AA428" s="443"/>
      <c r="AB428" s="351"/>
      <c r="AC428" s="351"/>
      <c r="AD428" s="352"/>
      <c r="AG428">
        <f t="shared" si="26"/>
        <v>0</v>
      </c>
      <c r="AH428" s="2">
        <f t="shared" si="27"/>
        <v>0</v>
      </c>
      <c r="AI428" s="3" t="str">
        <f>IF(AH428=0,"",
IF(SUM($AH$311:AH428)=1,AJ428,
IF($AH$431&gt;SUM($AH$311:AH428),_xlfn.CONCAT(", ",AJ428),
IF($AH$431=SUM($AH$311:AH428),_xlfn.CONCAT(" y ",AJ428)))))</f>
        <v/>
      </c>
      <c r="AJ428" s="214">
        <v>118</v>
      </c>
      <c r="AK428">
        <f t="shared" si="28"/>
        <v>0</v>
      </c>
      <c r="AL428">
        <f t="shared" si="29"/>
        <v>0</v>
      </c>
      <c r="AP428"/>
    </row>
    <row r="429" spans="1:42" ht="15" customHeight="1">
      <c r="A429" s="238"/>
      <c r="C429" s="213" t="s">
        <v>5165</v>
      </c>
      <c r="D429" s="469" t="str">
        <f>IF(CNGE_2025_M1_Secc12_Sub1!D148="","",CNGE_2025_M1_Secc12_Sub1!D148)</f>
        <v/>
      </c>
      <c r="E429" s="326"/>
      <c r="F429" s="326"/>
      <c r="G429" s="326"/>
      <c r="H429" s="326"/>
      <c r="I429" s="326"/>
      <c r="J429" s="327"/>
      <c r="K429" s="443"/>
      <c r="L429" s="351"/>
      <c r="M429" s="351"/>
      <c r="N429" s="352"/>
      <c r="O429" s="443"/>
      <c r="P429" s="351"/>
      <c r="Q429" s="351"/>
      <c r="R429" s="352"/>
      <c r="S429" s="443"/>
      <c r="T429" s="351"/>
      <c r="U429" s="351"/>
      <c r="V429" s="352"/>
      <c r="W429" s="443"/>
      <c r="X429" s="351"/>
      <c r="Y429" s="351"/>
      <c r="Z429" s="352"/>
      <c r="AA429" s="443"/>
      <c r="AB429" s="351"/>
      <c r="AC429" s="351"/>
      <c r="AD429" s="352"/>
      <c r="AG429">
        <f t="shared" si="26"/>
        <v>0</v>
      </c>
      <c r="AH429" s="2">
        <f t="shared" si="27"/>
        <v>0</v>
      </c>
      <c r="AI429" s="3" t="str">
        <f>IF(AH429=0,"",
IF(SUM($AH$311:AH429)=1,AJ429,
IF($AH$431&gt;SUM($AH$311:AH429),_xlfn.CONCAT(", ",AJ429),
IF($AH$431=SUM($AH$311:AH429),_xlfn.CONCAT(" y ",AJ429)))))</f>
        <v/>
      </c>
      <c r="AJ429" s="214">
        <v>119</v>
      </c>
      <c r="AK429">
        <f t="shared" si="28"/>
        <v>0</v>
      </c>
      <c r="AL429">
        <f t="shared" si="29"/>
        <v>0</v>
      </c>
      <c r="AP429"/>
    </row>
    <row r="430" spans="1:42" ht="15" customHeight="1">
      <c r="A430" s="238"/>
      <c r="C430" s="213" t="s">
        <v>5166</v>
      </c>
      <c r="D430" s="469" t="str">
        <f>IF(CNGE_2025_M1_Secc12_Sub1!D149="","",CNGE_2025_M1_Secc12_Sub1!D149)</f>
        <v/>
      </c>
      <c r="E430" s="326"/>
      <c r="F430" s="326"/>
      <c r="G430" s="326"/>
      <c r="H430" s="326"/>
      <c r="I430" s="326"/>
      <c r="J430" s="327"/>
      <c r="K430" s="443"/>
      <c r="L430" s="351"/>
      <c r="M430" s="351"/>
      <c r="N430" s="352"/>
      <c r="O430" s="443"/>
      <c r="P430" s="351"/>
      <c r="Q430" s="351"/>
      <c r="R430" s="352"/>
      <c r="S430" s="443"/>
      <c r="T430" s="351"/>
      <c r="U430" s="351"/>
      <c r="V430" s="352"/>
      <c r="W430" s="443"/>
      <c r="X430" s="351"/>
      <c r="Y430" s="351"/>
      <c r="Z430" s="352"/>
      <c r="AA430" s="443"/>
      <c r="AB430" s="351"/>
      <c r="AC430" s="351"/>
      <c r="AD430" s="352"/>
      <c r="AG430">
        <f>IF(OR(COUNTBLANK($D430)=1,$G292&lt;&gt;1),0,IF(COUNTA(K430:AD430)&gt;0,0,1))</f>
        <v>0</v>
      </c>
      <c r="AH430" s="2">
        <f>IF(AG430=0,0,1)</f>
        <v>0</v>
      </c>
      <c r="AI430" s="3" t="str">
        <f>IF(AH430=0,"",
IF(SUM($AH$311:AH430)=1,AJ430,
IF($AH$431&gt;SUM($AH$311:AH430),_xlfn.CONCAT(", ",AJ430),
IF($AH$431=SUM($AH$311:AH430),_xlfn.CONCAT(" y ",AJ430)))))</f>
        <v/>
      </c>
      <c r="AJ430" s="214">
        <v>120</v>
      </c>
      <c r="AK430">
        <f>IF(OR(COUNTBLANK($D430)=1,$G292&lt;&gt;1),IF(COUNTA(K430:AD430)=0,0,1),0)</f>
        <v>0</v>
      </c>
      <c r="AL430">
        <f t="shared" si="29"/>
        <v>0</v>
      </c>
      <c r="AP430"/>
    </row>
    <row r="431" spans="1:42" ht="15" customHeight="1">
      <c r="A431" s="23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c r="AB431" s="208"/>
      <c r="AC431" s="208"/>
      <c r="AD431" s="208"/>
      <c r="AH431" s="219">
        <f>SUM(AH311:AH430)</f>
        <v>0</v>
      </c>
      <c r="AI431" s="219" t="str">
        <f>IF(AH431=0,"",_xlfn.CONCAT(AI311:AI430))</f>
        <v/>
      </c>
      <c r="AJ431" s="4" t="str">
        <f>IF(AH431=0,"",
IF(AH431=1,_xlfn.CONCAT("Favor de revisar la información capturada en el numeral: ",AI431),_xlfn.CONCAT("Favor de revisar la información capturada en los numerales: ",AI431)))</f>
        <v/>
      </c>
      <c r="AK431" s="230">
        <f>SUM(AK311:AK430)</f>
        <v>0</v>
      </c>
      <c r="AL431" s="230">
        <f>SUM(AL311:AL430)</f>
        <v>0</v>
      </c>
    </row>
    <row r="432" spans="1:42" ht="45" customHeight="1">
      <c r="A432" s="238"/>
      <c r="C432" s="506" t="s">
        <v>5353</v>
      </c>
      <c r="D432" s="318"/>
      <c r="E432" s="318"/>
      <c r="F432" s="443"/>
      <c r="G432" s="351"/>
      <c r="H432" s="351"/>
      <c r="I432" s="351"/>
      <c r="J432" s="351"/>
      <c r="K432" s="351"/>
      <c r="L432" s="351"/>
      <c r="M432" s="351"/>
      <c r="N432" s="351"/>
      <c r="O432" s="351"/>
      <c r="P432" s="351"/>
      <c r="Q432" s="351"/>
      <c r="R432" s="351"/>
      <c r="S432" s="351"/>
      <c r="T432" s="351"/>
      <c r="U432" s="351"/>
      <c r="V432" s="351"/>
      <c r="W432" s="351"/>
      <c r="X432" s="351"/>
      <c r="Y432" s="351"/>
      <c r="Z432" s="351"/>
      <c r="AA432" s="351"/>
      <c r="AB432" s="351"/>
      <c r="AC432" s="351"/>
      <c r="AD432" s="352"/>
    </row>
    <row r="433" spans="1:37" ht="15" customHeight="1">
      <c r="A433" s="238"/>
      <c r="B433" s="465" t="str">
        <f>IF(AND(COUNTIF(W311:W430,"X")&gt;0,F432=""),"Debido a que seleccionó la columna Otro mecanismo, debe anotar el nombre de dicho(s) mecanismo de conservación y preservación","")</f>
        <v/>
      </c>
      <c r="C433" s="465"/>
      <c r="D433" s="465"/>
      <c r="E433" s="465"/>
      <c r="F433" s="465"/>
      <c r="G433" s="465"/>
      <c r="H433" s="465"/>
      <c r="I433" s="465"/>
      <c r="J433" s="465"/>
      <c r="K433" s="465"/>
      <c r="L433" s="465"/>
      <c r="M433" s="465"/>
      <c r="N433" s="465"/>
      <c r="O433" s="465"/>
      <c r="P433" s="465"/>
      <c r="Q433" s="465"/>
      <c r="R433" s="465"/>
      <c r="S433" s="465"/>
      <c r="T433" s="465"/>
      <c r="U433" s="465"/>
      <c r="V433" s="465"/>
      <c r="W433" s="465"/>
      <c r="X433" s="465"/>
      <c r="Y433" s="465"/>
      <c r="Z433" s="465"/>
      <c r="AA433" s="465"/>
      <c r="AB433" s="465"/>
      <c r="AC433" s="465"/>
      <c r="AD433" s="465"/>
      <c r="AE433" s="465"/>
    </row>
    <row r="434" spans="1:37" ht="24" customHeight="1">
      <c r="A434" s="238"/>
      <c r="C434" s="461" t="s">
        <v>5167</v>
      </c>
      <c r="D434" s="462"/>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c r="AA434" s="462"/>
      <c r="AB434" s="462"/>
      <c r="AC434" s="462"/>
      <c r="AD434" s="462"/>
    </row>
    <row r="435" spans="1:37" ht="60" customHeight="1">
      <c r="A435" s="238"/>
      <c r="C435" s="491"/>
      <c r="D435" s="492"/>
      <c r="E435" s="492"/>
      <c r="F435" s="492"/>
      <c r="G435" s="492"/>
      <c r="H435" s="492"/>
      <c r="I435" s="492"/>
      <c r="J435" s="492"/>
      <c r="K435" s="492"/>
      <c r="L435" s="492"/>
      <c r="M435" s="492"/>
      <c r="N435" s="492"/>
      <c r="O435" s="492"/>
      <c r="P435" s="492"/>
      <c r="Q435" s="492"/>
      <c r="R435" s="492"/>
      <c r="S435" s="492"/>
      <c r="T435" s="492"/>
      <c r="U435" s="492"/>
      <c r="V435" s="492"/>
      <c r="W435" s="492"/>
      <c r="X435" s="492"/>
      <c r="Y435" s="492"/>
      <c r="Z435" s="492"/>
      <c r="AA435" s="492"/>
      <c r="AB435" s="492"/>
      <c r="AC435" s="492"/>
      <c r="AD435" s="493"/>
    </row>
    <row r="436" spans="1:37" ht="14.25">
      <c r="A436" s="238"/>
      <c r="B436" s="464" t="str">
        <f>AJ431</f>
        <v/>
      </c>
      <c r="C436" s="501"/>
      <c r="D436" s="501"/>
      <c r="E436" s="501"/>
      <c r="F436" s="501"/>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E436" s="501"/>
    </row>
    <row r="437" spans="1:37" ht="15" customHeight="1">
      <c r="A437" s="238"/>
      <c r="B437" s="445" t="str">
        <f>IF(AK431&gt;0,"Revise la información capturada, ya que tiene datos ingresados en celdas que están sombreadas","")</f>
        <v/>
      </c>
      <c r="C437" s="445"/>
      <c r="D437" s="445"/>
      <c r="E437" s="445"/>
      <c r="F437" s="445"/>
      <c r="G437" s="445"/>
      <c r="H437" s="445"/>
      <c r="I437" s="445"/>
      <c r="J437" s="445"/>
      <c r="K437" s="445"/>
      <c r="L437" s="445"/>
      <c r="M437" s="445"/>
      <c r="N437" s="445"/>
      <c r="O437" s="445"/>
      <c r="P437" s="445"/>
      <c r="Q437" s="445"/>
      <c r="R437" s="445"/>
      <c r="S437" s="445"/>
      <c r="T437" s="445"/>
      <c r="U437" s="445"/>
      <c r="V437" s="445"/>
      <c r="W437" s="445"/>
      <c r="X437" s="445"/>
      <c r="Y437" s="445"/>
      <c r="Z437" s="445"/>
      <c r="AA437" s="445"/>
      <c r="AB437" s="445"/>
      <c r="AC437" s="445"/>
      <c r="AD437" s="445"/>
      <c r="AE437" s="445"/>
    </row>
    <row r="438" spans="1:37" ht="15" customHeight="1">
      <c r="A438" s="238"/>
      <c r="B438" s="445" t="str">
        <f>IF(AL431=0,"","Si seleccionó la columna No identificado no puede seleccionar otra columna")</f>
        <v/>
      </c>
      <c r="C438" s="445"/>
      <c r="D438" s="445"/>
      <c r="E438" s="445"/>
      <c r="F438" s="445"/>
      <c r="G438" s="445"/>
      <c r="H438" s="445"/>
      <c r="I438" s="445"/>
      <c r="J438" s="445"/>
      <c r="K438" s="445"/>
      <c r="L438" s="445"/>
      <c r="M438" s="445"/>
      <c r="N438" s="445"/>
      <c r="O438" s="445"/>
      <c r="P438" s="445"/>
      <c r="Q438" s="445"/>
      <c r="R438" s="445"/>
      <c r="S438" s="445"/>
      <c r="T438" s="445"/>
      <c r="U438" s="445"/>
      <c r="V438" s="445"/>
      <c r="W438" s="445"/>
      <c r="X438" s="445"/>
      <c r="Y438" s="445"/>
      <c r="Z438" s="445"/>
      <c r="AA438" s="445"/>
      <c r="AB438" s="445"/>
      <c r="AC438" s="445"/>
      <c r="AD438" s="445"/>
      <c r="AE438" s="445"/>
    </row>
    <row r="439" spans="1:37" ht="15" customHeight="1">
      <c r="A439" s="238"/>
      <c r="B439" s="254"/>
      <c r="C439" s="254"/>
      <c r="D439" s="254"/>
      <c r="E439" s="254"/>
      <c r="F439" s="254"/>
      <c r="G439" s="254"/>
      <c r="H439" s="254"/>
      <c r="I439" s="254"/>
      <c r="J439" s="254"/>
      <c r="K439" s="254"/>
      <c r="L439" s="254"/>
      <c r="M439" s="254"/>
      <c r="N439" s="254"/>
      <c r="O439" s="254"/>
      <c r="P439" s="254"/>
      <c r="Q439" s="254"/>
      <c r="R439" s="254"/>
      <c r="S439" s="254"/>
      <c r="T439" s="254"/>
      <c r="U439" s="254"/>
      <c r="V439" s="254"/>
      <c r="W439" s="254"/>
      <c r="X439" s="254"/>
      <c r="Y439" s="254"/>
      <c r="Z439" s="254"/>
      <c r="AA439" s="254"/>
      <c r="AB439" s="254"/>
      <c r="AC439" s="254"/>
      <c r="AD439" s="254"/>
      <c r="AE439" s="254"/>
    </row>
    <row r="440" spans="1:37" ht="15" customHeight="1">
      <c r="A440" s="238"/>
    </row>
    <row r="441" spans="1:37" ht="15" customHeight="1">
      <c r="A441" s="238"/>
    </row>
    <row r="442" spans="1:37" ht="24" customHeight="1">
      <c r="A442" s="206" t="s">
        <v>5354</v>
      </c>
      <c r="B442" s="463" t="s">
        <v>5355</v>
      </c>
      <c r="C442" s="318"/>
      <c r="D442" s="318"/>
      <c r="E442" s="318"/>
      <c r="F442" s="318"/>
      <c r="G442" s="318"/>
      <c r="H442" s="318"/>
      <c r="I442" s="318"/>
      <c r="J442" s="318"/>
      <c r="K442" s="318"/>
      <c r="L442" s="318"/>
      <c r="M442" s="318"/>
      <c r="N442" s="318"/>
      <c r="O442" s="318"/>
      <c r="P442" s="318"/>
      <c r="Q442" s="318"/>
      <c r="R442" s="318"/>
      <c r="S442" s="318"/>
      <c r="T442" s="318"/>
      <c r="U442" s="318"/>
      <c r="V442" s="318"/>
      <c r="W442" s="318"/>
      <c r="X442" s="318"/>
      <c r="Y442" s="318"/>
      <c r="Z442" s="318"/>
      <c r="AA442" s="318"/>
      <c r="AB442" s="318"/>
      <c r="AC442" s="318"/>
      <c r="AD442" s="318"/>
    </row>
    <row r="443" spans="1:37" ht="15" customHeight="1">
      <c r="A443" s="223"/>
      <c r="B443" s="248"/>
      <c r="C443" s="224"/>
      <c r="D443" s="224"/>
      <c r="E443" s="224"/>
      <c r="F443" s="224"/>
      <c r="G443" s="224"/>
      <c r="H443" s="224"/>
      <c r="I443" s="224"/>
      <c r="J443" s="224"/>
      <c r="K443" s="224"/>
      <c r="L443" s="224"/>
      <c r="M443" s="224"/>
      <c r="N443" s="224"/>
      <c r="O443" s="224"/>
      <c r="P443" s="224"/>
      <c r="Q443" s="224"/>
      <c r="R443" s="224"/>
      <c r="S443" s="224"/>
      <c r="T443" s="224"/>
      <c r="U443" s="224"/>
      <c r="V443" s="224"/>
      <c r="W443" s="224"/>
      <c r="X443" s="224"/>
      <c r="Y443" s="224"/>
      <c r="Z443" s="224"/>
      <c r="AA443" s="224"/>
      <c r="AB443" s="224"/>
      <c r="AC443" s="224"/>
      <c r="AD443" s="224"/>
      <c r="AH443" s="466" t="s">
        <v>5073</v>
      </c>
      <c r="AI443" s="467"/>
      <c r="AJ443" s="468"/>
      <c r="AK443" s="204"/>
    </row>
    <row r="444" spans="1:37" ht="84" customHeight="1">
      <c r="A444" s="223"/>
      <c r="B444" s="248"/>
      <c r="C444" s="453" t="s">
        <v>5071</v>
      </c>
      <c r="D444" s="326"/>
      <c r="E444" s="326"/>
      <c r="F444" s="326"/>
      <c r="G444" s="326"/>
      <c r="H444" s="326"/>
      <c r="I444" s="326"/>
      <c r="J444" s="326"/>
      <c r="K444" s="326"/>
      <c r="L444" s="326"/>
      <c r="M444" s="326"/>
      <c r="N444" s="326"/>
      <c r="O444" s="326"/>
      <c r="P444" s="326"/>
      <c r="Q444" s="326"/>
      <c r="R444" s="326"/>
      <c r="S444" s="326"/>
      <c r="T444" s="326"/>
      <c r="U444" s="326"/>
      <c r="V444" s="326"/>
      <c r="W444" s="326"/>
      <c r="X444" s="327"/>
      <c r="Y444" s="453" t="s">
        <v>5356</v>
      </c>
      <c r="Z444" s="326"/>
      <c r="AA444" s="326"/>
      <c r="AB444" s="326"/>
      <c r="AC444" s="326"/>
      <c r="AD444" s="327"/>
      <c r="AG444" t="s">
        <v>5077</v>
      </c>
      <c r="AH444" s="211" t="s">
        <v>5079</v>
      </c>
      <c r="AI444" s="1" t="s">
        <v>5080</v>
      </c>
      <c r="AJ444" s="212" t="s">
        <v>5081</v>
      </c>
      <c r="AK444" t="s">
        <v>5078</v>
      </c>
    </row>
    <row r="445" spans="1:37" ht="15" customHeight="1">
      <c r="A445" s="223"/>
      <c r="B445" s="248"/>
      <c r="C445" s="253" t="s">
        <v>5009</v>
      </c>
      <c r="D445" s="503" t="str">
        <f>IF(CNGE_2025_M1_Secc12_Sub1!D30="","",CNGE_2025_M1_Secc12_Sub1!D30)</f>
        <v/>
      </c>
      <c r="E445" s="326"/>
      <c r="F445" s="326"/>
      <c r="G445" s="326"/>
      <c r="H445" s="326"/>
      <c r="I445" s="326"/>
      <c r="J445" s="326"/>
      <c r="K445" s="326"/>
      <c r="L445" s="326"/>
      <c r="M445" s="326"/>
      <c r="N445" s="326"/>
      <c r="O445" s="326"/>
      <c r="P445" s="326"/>
      <c r="Q445" s="326"/>
      <c r="R445" s="326"/>
      <c r="S445" s="326"/>
      <c r="T445" s="326"/>
      <c r="U445" s="326"/>
      <c r="V445" s="326"/>
      <c r="W445" s="326"/>
      <c r="X445" s="326"/>
      <c r="Y445" s="443"/>
      <c r="Z445" s="351"/>
      <c r="AA445" s="351"/>
      <c r="AB445" s="351"/>
      <c r="AC445" s="351"/>
      <c r="AD445" s="352"/>
      <c r="AG445">
        <f>IF(OR(COUNTBLANK($D445)=1,$G173&lt;&gt;1),0,IF(COUNTA(Y445)=1,0,1))</f>
        <v>0</v>
      </c>
      <c r="AH445" s="2">
        <f>IF(AG445=0,0,1)</f>
        <v>0</v>
      </c>
      <c r="AI445" s="3" t="str">
        <f>IF(AH445=0,"",
IF(SUM($AH$445:AH445)=1,AJ445,
IF($AH$565&gt;SUM($AH$445:AH445),_xlfn.CONCAT(", ",AJ445),
IF($AH$565=SUM($AH$445:AH445),_xlfn.CONCAT(" y ",AJ445)))))</f>
        <v/>
      </c>
      <c r="AJ445" s="214">
        <v>1</v>
      </c>
      <c r="AK445">
        <f>IF(OR(COUNTBLANK($D445)=1,$G173&lt;&gt;1),IF(COUNTA(Y445)=0,0,1),0)</f>
        <v>0</v>
      </c>
    </row>
    <row r="446" spans="1:37" ht="15" customHeight="1">
      <c r="A446" s="223"/>
      <c r="B446" s="248"/>
      <c r="C446" s="213" t="s">
        <v>5011</v>
      </c>
      <c r="D446" s="503" t="str">
        <f>IF(CNGE_2025_M1_Secc12_Sub1!D31="","",CNGE_2025_M1_Secc12_Sub1!D31)</f>
        <v/>
      </c>
      <c r="E446" s="326"/>
      <c r="F446" s="326"/>
      <c r="G446" s="326"/>
      <c r="H446" s="326"/>
      <c r="I446" s="326"/>
      <c r="J446" s="326"/>
      <c r="K446" s="326"/>
      <c r="L446" s="326"/>
      <c r="M446" s="326"/>
      <c r="N446" s="326"/>
      <c r="O446" s="326"/>
      <c r="P446" s="326"/>
      <c r="Q446" s="326"/>
      <c r="R446" s="326"/>
      <c r="S446" s="326"/>
      <c r="T446" s="326"/>
      <c r="U446" s="326"/>
      <c r="V446" s="326"/>
      <c r="W446" s="326"/>
      <c r="X446" s="326"/>
      <c r="Y446" s="443"/>
      <c r="Z446" s="351"/>
      <c r="AA446" s="351"/>
      <c r="AB446" s="351"/>
      <c r="AC446" s="351"/>
      <c r="AD446" s="352"/>
      <c r="AG446">
        <f t="shared" ref="AG446:AG509" si="30">IF(OR(COUNTBLANK($D446)=1,$G174&lt;&gt;1),0,IF(COUNTA(Y446)=1,0,1))</f>
        <v>0</v>
      </c>
      <c r="AH446" s="2">
        <f t="shared" ref="AH446:AH509" si="31">IF(AG446=0,0,1)</f>
        <v>0</v>
      </c>
      <c r="AI446" s="3" t="str">
        <f>IF(AH446=0,"",
IF(SUM($AH$445:AH446)=1,AJ446,
IF($AH$565&gt;SUM($AH$445:AH446),_xlfn.CONCAT(", ",AJ446),
IF($AH$565=SUM($AH$445:AH446),_xlfn.CONCAT(" y ",AJ446)))))</f>
        <v/>
      </c>
      <c r="AJ446" s="214">
        <v>2</v>
      </c>
      <c r="AK446">
        <f t="shared" ref="AK446:AK509" si="32">IF(OR(COUNTBLANK($D446)=1,$G174&lt;&gt;1),IF(COUNTA(Y446)=0,0,1),0)</f>
        <v>0</v>
      </c>
    </row>
    <row r="447" spans="1:37" ht="15" customHeight="1">
      <c r="A447" s="223"/>
      <c r="B447" s="248"/>
      <c r="C447" s="213" t="s">
        <v>5013</v>
      </c>
      <c r="D447" s="503" t="str">
        <f>IF(CNGE_2025_M1_Secc12_Sub1!D32="","",CNGE_2025_M1_Secc12_Sub1!D32)</f>
        <v/>
      </c>
      <c r="E447" s="326"/>
      <c r="F447" s="326"/>
      <c r="G447" s="326"/>
      <c r="H447" s="326"/>
      <c r="I447" s="326"/>
      <c r="J447" s="326"/>
      <c r="K447" s="326"/>
      <c r="L447" s="326"/>
      <c r="M447" s="326"/>
      <c r="N447" s="326"/>
      <c r="O447" s="326"/>
      <c r="P447" s="326"/>
      <c r="Q447" s="326"/>
      <c r="R447" s="326"/>
      <c r="S447" s="326"/>
      <c r="T447" s="326"/>
      <c r="U447" s="326"/>
      <c r="V447" s="326"/>
      <c r="W447" s="326"/>
      <c r="X447" s="326"/>
      <c r="Y447" s="443"/>
      <c r="Z447" s="351"/>
      <c r="AA447" s="351"/>
      <c r="AB447" s="351"/>
      <c r="AC447" s="351"/>
      <c r="AD447" s="352"/>
      <c r="AG447">
        <f t="shared" si="30"/>
        <v>0</v>
      </c>
      <c r="AH447" s="2">
        <f t="shared" si="31"/>
        <v>0</v>
      </c>
      <c r="AI447" s="3" t="str">
        <f>IF(AH447=0,"",
IF(SUM($AH$445:AH447)=1,AJ447,
IF($AH$565&gt;SUM($AH$445:AH447),_xlfn.CONCAT(", ",AJ447),
IF($AH$565=SUM($AH$445:AH447),_xlfn.CONCAT(" y ",AJ447)))))</f>
        <v/>
      </c>
      <c r="AJ447" s="214">
        <v>3</v>
      </c>
      <c r="AK447">
        <f t="shared" si="32"/>
        <v>0</v>
      </c>
    </row>
    <row r="448" spans="1:37" ht="15" customHeight="1">
      <c r="A448" s="223"/>
      <c r="B448" s="248"/>
      <c r="C448" s="213" t="s">
        <v>5015</v>
      </c>
      <c r="D448" s="503" t="str">
        <f>IF(CNGE_2025_M1_Secc12_Sub1!D33="","",CNGE_2025_M1_Secc12_Sub1!D33)</f>
        <v/>
      </c>
      <c r="E448" s="326"/>
      <c r="F448" s="326"/>
      <c r="G448" s="326"/>
      <c r="H448" s="326"/>
      <c r="I448" s="326"/>
      <c r="J448" s="326"/>
      <c r="K448" s="326"/>
      <c r="L448" s="326"/>
      <c r="M448" s="326"/>
      <c r="N448" s="326"/>
      <c r="O448" s="326"/>
      <c r="P448" s="326"/>
      <c r="Q448" s="326"/>
      <c r="R448" s="326"/>
      <c r="S448" s="326"/>
      <c r="T448" s="326"/>
      <c r="U448" s="326"/>
      <c r="V448" s="326"/>
      <c r="W448" s="326"/>
      <c r="X448" s="326"/>
      <c r="Y448" s="443"/>
      <c r="Z448" s="351"/>
      <c r="AA448" s="351"/>
      <c r="AB448" s="351"/>
      <c r="AC448" s="351"/>
      <c r="AD448" s="352"/>
      <c r="AG448">
        <f t="shared" si="30"/>
        <v>0</v>
      </c>
      <c r="AH448" s="2">
        <f t="shared" si="31"/>
        <v>0</v>
      </c>
      <c r="AI448" s="3" t="str">
        <f>IF(AH448=0,"",
IF(SUM($AH$445:AH448)=1,AJ448,
IF($AH$565&gt;SUM($AH$445:AH448),_xlfn.CONCAT(", ",AJ448),
IF($AH$565=SUM($AH$445:AH448),_xlfn.CONCAT(" y ",AJ448)))))</f>
        <v/>
      </c>
      <c r="AJ448" s="214">
        <v>4</v>
      </c>
      <c r="AK448">
        <f t="shared" si="32"/>
        <v>0</v>
      </c>
    </row>
    <row r="449" spans="1:37" ht="15" customHeight="1">
      <c r="A449" s="223"/>
      <c r="B449" s="248"/>
      <c r="C449" s="213" t="s">
        <v>5017</v>
      </c>
      <c r="D449" s="503" t="str">
        <f>IF(CNGE_2025_M1_Secc12_Sub1!D34="","",CNGE_2025_M1_Secc12_Sub1!D34)</f>
        <v/>
      </c>
      <c r="E449" s="326"/>
      <c r="F449" s="326"/>
      <c r="G449" s="326"/>
      <c r="H449" s="326"/>
      <c r="I449" s="326"/>
      <c r="J449" s="326"/>
      <c r="K449" s="326"/>
      <c r="L449" s="326"/>
      <c r="M449" s="326"/>
      <c r="N449" s="326"/>
      <c r="O449" s="326"/>
      <c r="P449" s="326"/>
      <c r="Q449" s="326"/>
      <c r="R449" s="326"/>
      <c r="S449" s="326"/>
      <c r="T449" s="326"/>
      <c r="U449" s="326"/>
      <c r="V449" s="326"/>
      <c r="W449" s="326"/>
      <c r="X449" s="326"/>
      <c r="Y449" s="443"/>
      <c r="Z449" s="351"/>
      <c r="AA449" s="351"/>
      <c r="AB449" s="351"/>
      <c r="AC449" s="351"/>
      <c r="AD449" s="352"/>
      <c r="AG449">
        <f t="shared" si="30"/>
        <v>0</v>
      </c>
      <c r="AH449" s="2">
        <f t="shared" si="31"/>
        <v>0</v>
      </c>
      <c r="AI449" s="3" t="str">
        <f>IF(AH449=0,"",
IF(SUM($AH$445:AH449)=1,AJ449,
IF($AH$565&gt;SUM($AH$445:AH449),_xlfn.CONCAT(", ",AJ449),
IF($AH$565=SUM($AH$445:AH449),_xlfn.CONCAT(" y ",AJ449)))))</f>
        <v/>
      </c>
      <c r="AJ449" s="214">
        <v>5</v>
      </c>
      <c r="AK449">
        <f t="shared" si="32"/>
        <v>0</v>
      </c>
    </row>
    <row r="450" spans="1:37" ht="15" customHeight="1">
      <c r="A450" s="223"/>
      <c r="B450" s="248"/>
      <c r="C450" s="213" t="s">
        <v>5019</v>
      </c>
      <c r="D450" s="503" t="str">
        <f>IF(CNGE_2025_M1_Secc12_Sub1!D35="","",CNGE_2025_M1_Secc12_Sub1!D35)</f>
        <v/>
      </c>
      <c r="E450" s="326"/>
      <c r="F450" s="326"/>
      <c r="G450" s="326"/>
      <c r="H450" s="326"/>
      <c r="I450" s="326"/>
      <c r="J450" s="326"/>
      <c r="K450" s="326"/>
      <c r="L450" s="326"/>
      <c r="M450" s="326"/>
      <c r="N450" s="326"/>
      <c r="O450" s="326"/>
      <c r="P450" s="326"/>
      <c r="Q450" s="326"/>
      <c r="R450" s="326"/>
      <c r="S450" s="326"/>
      <c r="T450" s="326"/>
      <c r="U450" s="326"/>
      <c r="V450" s="326"/>
      <c r="W450" s="326"/>
      <c r="X450" s="326"/>
      <c r="Y450" s="443"/>
      <c r="Z450" s="351"/>
      <c r="AA450" s="351"/>
      <c r="AB450" s="351"/>
      <c r="AC450" s="351"/>
      <c r="AD450" s="352"/>
      <c r="AG450">
        <f t="shared" si="30"/>
        <v>0</v>
      </c>
      <c r="AH450" s="2">
        <f t="shared" si="31"/>
        <v>0</v>
      </c>
      <c r="AI450" s="3" t="str">
        <f>IF(AH450=0,"",
IF(SUM($AH$445:AH450)=1,AJ450,
IF($AH$565&gt;SUM($AH$445:AH450),_xlfn.CONCAT(", ",AJ450),
IF($AH$565=SUM($AH$445:AH450),_xlfn.CONCAT(" y ",AJ450)))))</f>
        <v/>
      </c>
      <c r="AJ450" s="214">
        <v>6</v>
      </c>
      <c r="AK450">
        <f t="shared" si="32"/>
        <v>0</v>
      </c>
    </row>
    <row r="451" spans="1:37" ht="15" customHeight="1">
      <c r="A451" s="223"/>
      <c r="B451" s="248"/>
      <c r="C451" s="213" t="s">
        <v>5021</v>
      </c>
      <c r="D451" s="503" t="str">
        <f>IF(CNGE_2025_M1_Secc12_Sub1!D36="","",CNGE_2025_M1_Secc12_Sub1!D36)</f>
        <v/>
      </c>
      <c r="E451" s="326"/>
      <c r="F451" s="326"/>
      <c r="G451" s="326"/>
      <c r="H451" s="326"/>
      <c r="I451" s="326"/>
      <c r="J451" s="326"/>
      <c r="K451" s="326"/>
      <c r="L451" s="326"/>
      <c r="M451" s="326"/>
      <c r="N451" s="326"/>
      <c r="O451" s="326"/>
      <c r="P451" s="326"/>
      <c r="Q451" s="326"/>
      <c r="R451" s="326"/>
      <c r="S451" s="326"/>
      <c r="T451" s="326"/>
      <c r="U451" s="326"/>
      <c r="V451" s="326"/>
      <c r="W451" s="326"/>
      <c r="X451" s="326"/>
      <c r="Y451" s="443"/>
      <c r="Z451" s="351"/>
      <c r="AA451" s="351"/>
      <c r="AB451" s="351"/>
      <c r="AC451" s="351"/>
      <c r="AD451" s="352"/>
      <c r="AG451">
        <f t="shared" si="30"/>
        <v>0</v>
      </c>
      <c r="AH451" s="2">
        <f t="shared" si="31"/>
        <v>0</v>
      </c>
      <c r="AI451" s="3" t="str">
        <f>IF(AH451=0,"",
IF(SUM($AH$445:AH451)=1,AJ451,
IF($AH$565&gt;SUM($AH$445:AH451),_xlfn.CONCAT(", ",AJ451),
IF($AH$565=SUM($AH$445:AH451),_xlfn.CONCAT(" y ",AJ451)))))</f>
        <v/>
      </c>
      <c r="AJ451" s="214">
        <v>7</v>
      </c>
      <c r="AK451">
        <f t="shared" si="32"/>
        <v>0</v>
      </c>
    </row>
    <row r="452" spans="1:37" ht="15" customHeight="1">
      <c r="A452" s="223"/>
      <c r="B452" s="248"/>
      <c r="C452" s="213" t="s">
        <v>5023</v>
      </c>
      <c r="D452" s="503" t="str">
        <f>IF(CNGE_2025_M1_Secc12_Sub1!D37="","",CNGE_2025_M1_Secc12_Sub1!D37)</f>
        <v/>
      </c>
      <c r="E452" s="326"/>
      <c r="F452" s="326"/>
      <c r="G452" s="326"/>
      <c r="H452" s="326"/>
      <c r="I452" s="326"/>
      <c r="J452" s="326"/>
      <c r="K452" s="326"/>
      <c r="L452" s="326"/>
      <c r="M452" s="326"/>
      <c r="N452" s="326"/>
      <c r="O452" s="326"/>
      <c r="P452" s="326"/>
      <c r="Q452" s="326"/>
      <c r="R452" s="326"/>
      <c r="S452" s="326"/>
      <c r="T452" s="326"/>
      <c r="U452" s="326"/>
      <c r="V452" s="326"/>
      <c r="W452" s="326"/>
      <c r="X452" s="326"/>
      <c r="Y452" s="443"/>
      <c r="Z452" s="351"/>
      <c r="AA452" s="351"/>
      <c r="AB452" s="351"/>
      <c r="AC452" s="351"/>
      <c r="AD452" s="352"/>
      <c r="AG452">
        <f t="shared" si="30"/>
        <v>0</v>
      </c>
      <c r="AH452" s="2">
        <f t="shared" si="31"/>
        <v>0</v>
      </c>
      <c r="AI452" s="3" t="str">
        <f>IF(AH452=0,"",
IF(SUM($AH$445:AH452)=1,AJ452,
IF($AH$565&gt;SUM($AH$445:AH452),_xlfn.CONCAT(", ",AJ452),
IF($AH$565=SUM($AH$445:AH452),_xlfn.CONCAT(" y ",AJ452)))))</f>
        <v/>
      </c>
      <c r="AJ452" s="214">
        <v>8</v>
      </c>
      <c r="AK452">
        <f t="shared" si="32"/>
        <v>0</v>
      </c>
    </row>
    <row r="453" spans="1:37" ht="15" customHeight="1">
      <c r="A453" s="223"/>
      <c r="B453" s="248"/>
      <c r="C453" s="213" t="s">
        <v>5025</v>
      </c>
      <c r="D453" s="503" t="str">
        <f>IF(CNGE_2025_M1_Secc12_Sub1!D38="","",CNGE_2025_M1_Secc12_Sub1!D38)</f>
        <v/>
      </c>
      <c r="E453" s="326"/>
      <c r="F453" s="326"/>
      <c r="G453" s="326"/>
      <c r="H453" s="326"/>
      <c r="I453" s="326"/>
      <c r="J453" s="326"/>
      <c r="K453" s="326"/>
      <c r="L453" s="326"/>
      <c r="M453" s="326"/>
      <c r="N453" s="326"/>
      <c r="O453" s="326"/>
      <c r="P453" s="326"/>
      <c r="Q453" s="326"/>
      <c r="R453" s="326"/>
      <c r="S453" s="326"/>
      <c r="T453" s="326"/>
      <c r="U453" s="326"/>
      <c r="V453" s="326"/>
      <c r="W453" s="326"/>
      <c r="X453" s="326"/>
      <c r="Y453" s="443"/>
      <c r="Z453" s="351"/>
      <c r="AA453" s="351"/>
      <c r="AB453" s="351"/>
      <c r="AC453" s="351"/>
      <c r="AD453" s="352"/>
      <c r="AG453">
        <f t="shared" si="30"/>
        <v>0</v>
      </c>
      <c r="AH453" s="2">
        <f t="shared" si="31"/>
        <v>0</v>
      </c>
      <c r="AI453" s="3" t="str">
        <f>IF(AH453=0,"",
IF(SUM($AH$445:AH453)=1,AJ453,
IF($AH$565&gt;SUM($AH$445:AH453),_xlfn.CONCAT(", ",AJ453),
IF($AH$565=SUM($AH$445:AH453),_xlfn.CONCAT(" y ",AJ453)))))</f>
        <v/>
      </c>
      <c r="AJ453" s="214">
        <v>9</v>
      </c>
      <c r="AK453">
        <f t="shared" si="32"/>
        <v>0</v>
      </c>
    </row>
    <row r="454" spans="1:37" ht="15" customHeight="1">
      <c r="A454" s="223"/>
      <c r="B454" s="248"/>
      <c r="C454" s="213" t="s">
        <v>5026</v>
      </c>
      <c r="D454" s="503" t="str">
        <f>IF(CNGE_2025_M1_Secc12_Sub1!D39="","",CNGE_2025_M1_Secc12_Sub1!D39)</f>
        <v/>
      </c>
      <c r="E454" s="326"/>
      <c r="F454" s="326"/>
      <c r="G454" s="326"/>
      <c r="H454" s="326"/>
      <c r="I454" s="326"/>
      <c r="J454" s="326"/>
      <c r="K454" s="326"/>
      <c r="L454" s="326"/>
      <c r="M454" s="326"/>
      <c r="N454" s="326"/>
      <c r="O454" s="326"/>
      <c r="P454" s="326"/>
      <c r="Q454" s="326"/>
      <c r="R454" s="326"/>
      <c r="S454" s="326"/>
      <c r="T454" s="326"/>
      <c r="U454" s="326"/>
      <c r="V454" s="326"/>
      <c r="W454" s="326"/>
      <c r="X454" s="326"/>
      <c r="Y454" s="443"/>
      <c r="Z454" s="351"/>
      <c r="AA454" s="351"/>
      <c r="AB454" s="351"/>
      <c r="AC454" s="351"/>
      <c r="AD454" s="352"/>
      <c r="AG454">
        <f t="shared" si="30"/>
        <v>0</v>
      </c>
      <c r="AH454" s="2">
        <f t="shared" si="31"/>
        <v>0</v>
      </c>
      <c r="AI454" s="3" t="str">
        <f>IF(AH454=0,"",
IF(SUM($AH$445:AH454)=1,AJ454,
IF($AH$565&gt;SUM($AH$445:AH454),_xlfn.CONCAT(", ",AJ454),
IF($AH$565=SUM($AH$445:AH454),_xlfn.CONCAT(" y ",AJ454)))))</f>
        <v/>
      </c>
      <c r="AJ454" s="214">
        <v>10</v>
      </c>
      <c r="AK454">
        <f t="shared" si="32"/>
        <v>0</v>
      </c>
    </row>
    <row r="455" spans="1:37" ht="15" customHeight="1">
      <c r="A455" s="223"/>
      <c r="B455" s="248"/>
      <c r="C455" s="213" t="s">
        <v>5028</v>
      </c>
      <c r="D455" s="503" t="str">
        <f>IF(CNGE_2025_M1_Secc12_Sub1!D40="","",CNGE_2025_M1_Secc12_Sub1!D40)</f>
        <v/>
      </c>
      <c r="E455" s="326"/>
      <c r="F455" s="326"/>
      <c r="G455" s="326"/>
      <c r="H455" s="326"/>
      <c r="I455" s="326"/>
      <c r="J455" s="326"/>
      <c r="K455" s="326"/>
      <c r="L455" s="326"/>
      <c r="M455" s="326"/>
      <c r="N455" s="326"/>
      <c r="O455" s="326"/>
      <c r="P455" s="326"/>
      <c r="Q455" s="326"/>
      <c r="R455" s="326"/>
      <c r="S455" s="326"/>
      <c r="T455" s="326"/>
      <c r="U455" s="326"/>
      <c r="V455" s="326"/>
      <c r="W455" s="326"/>
      <c r="X455" s="326"/>
      <c r="Y455" s="443"/>
      <c r="Z455" s="351"/>
      <c r="AA455" s="351"/>
      <c r="AB455" s="351"/>
      <c r="AC455" s="351"/>
      <c r="AD455" s="352"/>
      <c r="AG455">
        <f t="shared" si="30"/>
        <v>0</v>
      </c>
      <c r="AH455" s="2">
        <f t="shared" si="31"/>
        <v>0</v>
      </c>
      <c r="AI455" s="3" t="str">
        <f>IF(AH455=0,"",
IF(SUM($AH$445:AH455)=1,AJ455,
IF($AH$565&gt;SUM($AH$445:AH455),_xlfn.CONCAT(", ",AJ455),
IF($AH$565=SUM($AH$445:AH455),_xlfn.CONCAT(" y ",AJ455)))))</f>
        <v/>
      </c>
      <c r="AJ455" s="214">
        <v>11</v>
      </c>
      <c r="AK455">
        <f t="shared" si="32"/>
        <v>0</v>
      </c>
    </row>
    <row r="456" spans="1:37" ht="15" customHeight="1">
      <c r="A456" s="223"/>
      <c r="B456" s="248"/>
      <c r="C456" s="213" t="s">
        <v>5029</v>
      </c>
      <c r="D456" s="503" t="str">
        <f>IF(CNGE_2025_M1_Secc12_Sub1!D41="","",CNGE_2025_M1_Secc12_Sub1!D41)</f>
        <v/>
      </c>
      <c r="E456" s="326"/>
      <c r="F456" s="326"/>
      <c r="G456" s="326"/>
      <c r="H456" s="326"/>
      <c r="I456" s="326"/>
      <c r="J456" s="326"/>
      <c r="K456" s="326"/>
      <c r="L456" s="326"/>
      <c r="M456" s="326"/>
      <c r="N456" s="326"/>
      <c r="O456" s="326"/>
      <c r="P456" s="326"/>
      <c r="Q456" s="326"/>
      <c r="R456" s="326"/>
      <c r="S456" s="326"/>
      <c r="T456" s="326"/>
      <c r="U456" s="326"/>
      <c r="V456" s="326"/>
      <c r="W456" s="326"/>
      <c r="X456" s="326"/>
      <c r="Y456" s="443"/>
      <c r="Z456" s="351"/>
      <c r="AA456" s="351"/>
      <c r="AB456" s="351"/>
      <c r="AC456" s="351"/>
      <c r="AD456" s="352"/>
      <c r="AG456">
        <f t="shared" si="30"/>
        <v>0</v>
      </c>
      <c r="AH456" s="2">
        <f t="shared" si="31"/>
        <v>0</v>
      </c>
      <c r="AI456" s="3" t="str">
        <f>IF(AH456=0,"",
IF(SUM($AH$445:AH456)=1,AJ456,
IF($AH$565&gt;SUM($AH$445:AH456),_xlfn.CONCAT(", ",AJ456),
IF($AH$565=SUM($AH$445:AH456),_xlfn.CONCAT(" y ",AJ456)))))</f>
        <v/>
      </c>
      <c r="AJ456" s="214">
        <v>12</v>
      </c>
      <c r="AK456">
        <f t="shared" si="32"/>
        <v>0</v>
      </c>
    </row>
    <row r="457" spans="1:37" ht="15" customHeight="1">
      <c r="A457" s="223"/>
      <c r="B457" s="248"/>
      <c r="C457" s="213" t="s">
        <v>5030</v>
      </c>
      <c r="D457" s="503" t="str">
        <f>IF(CNGE_2025_M1_Secc12_Sub1!D42="","",CNGE_2025_M1_Secc12_Sub1!D42)</f>
        <v/>
      </c>
      <c r="E457" s="326"/>
      <c r="F457" s="326"/>
      <c r="G457" s="326"/>
      <c r="H457" s="326"/>
      <c r="I457" s="326"/>
      <c r="J457" s="326"/>
      <c r="K457" s="326"/>
      <c r="L457" s="326"/>
      <c r="M457" s="326"/>
      <c r="N457" s="326"/>
      <c r="O457" s="326"/>
      <c r="P457" s="326"/>
      <c r="Q457" s="326"/>
      <c r="R457" s="326"/>
      <c r="S457" s="326"/>
      <c r="T457" s="326"/>
      <c r="U457" s="326"/>
      <c r="V457" s="326"/>
      <c r="W457" s="326"/>
      <c r="X457" s="326"/>
      <c r="Y457" s="443"/>
      <c r="Z457" s="351"/>
      <c r="AA457" s="351"/>
      <c r="AB457" s="351"/>
      <c r="AC457" s="351"/>
      <c r="AD457" s="352"/>
      <c r="AG457">
        <f t="shared" si="30"/>
        <v>0</v>
      </c>
      <c r="AH457" s="2">
        <f t="shared" si="31"/>
        <v>0</v>
      </c>
      <c r="AI457" s="3" t="str">
        <f>IF(AH457=0,"",
IF(SUM($AH$445:AH457)=1,AJ457,
IF($AH$565&gt;SUM($AH$445:AH457),_xlfn.CONCAT(", ",AJ457),
IF($AH$565=SUM($AH$445:AH457),_xlfn.CONCAT(" y ",AJ457)))))</f>
        <v/>
      </c>
      <c r="AJ457" s="214">
        <v>13</v>
      </c>
      <c r="AK457">
        <f t="shared" si="32"/>
        <v>0</v>
      </c>
    </row>
    <row r="458" spans="1:37" ht="15" customHeight="1">
      <c r="A458" s="223"/>
      <c r="B458" s="248"/>
      <c r="C458" s="213" t="s">
        <v>5031</v>
      </c>
      <c r="D458" s="503" t="str">
        <f>IF(CNGE_2025_M1_Secc12_Sub1!D43="","",CNGE_2025_M1_Secc12_Sub1!D43)</f>
        <v/>
      </c>
      <c r="E458" s="326"/>
      <c r="F458" s="326"/>
      <c r="G458" s="326"/>
      <c r="H458" s="326"/>
      <c r="I458" s="326"/>
      <c r="J458" s="326"/>
      <c r="K458" s="326"/>
      <c r="L458" s="326"/>
      <c r="M458" s="326"/>
      <c r="N458" s="326"/>
      <c r="O458" s="326"/>
      <c r="P458" s="326"/>
      <c r="Q458" s="326"/>
      <c r="R458" s="326"/>
      <c r="S458" s="326"/>
      <c r="T458" s="326"/>
      <c r="U458" s="326"/>
      <c r="V458" s="326"/>
      <c r="W458" s="326"/>
      <c r="X458" s="326"/>
      <c r="Y458" s="443"/>
      <c r="Z458" s="351"/>
      <c r="AA458" s="351"/>
      <c r="AB458" s="351"/>
      <c r="AC458" s="351"/>
      <c r="AD458" s="352"/>
      <c r="AG458">
        <f t="shared" si="30"/>
        <v>0</v>
      </c>
      <c r="AH458" s="2">
        <f t="shared" si="31"/>
        <v>0</v>
      </c>
      <c r="AI458" s="3" t="str">
        <f>IF(AH458=0,"",
IF(SUM($AH$445:AH458)=1,AJ458,
IF($AH$565&gt;SUM($AH$445:AH458),_xlfn.CONCAT(", ",AJ458),
IF($AH$565=SUM($AH$445:AH458),_xlfn.CONCAT(" y ",AJ458)))))</f>
        <v/>
      </c>
      <c r="AJ458" s="214">
        <v>14</v>
      </c>
      <c r="AK458">
        <f t="shared" si="32"/>
        <v>0</v>
      </c>
    </row>
    <row r="459" spans="1:37" ht="15" customHeight="1">
      <c r="A459" s="223"/>
      <c r="B459" s="248"/>
      <c r="C459" s="213" t="s">
        <v>5032</v>
      </c>
      <c r="D459" s="503" t="str">
        <f>IF(CNGE_2025_M1_Secc12_Sub1!D44="","",CNGE_2025_M1_Secc12_Sub1!D44)</f>
        <v/>
      </c>
      <c r="E459" s="326"/>
      <c r="F459" s="326"/>
      <c r="G459" s="326"/>
      <c r="H459" s="326"/>
      <c r="I459" s="326"/>
      <c r="J459" s="326"/>
      <c r="K459" s="326"/>
      <c r="L459" s="326"/>
      <c r="M459" s="326"/>
      <c r="N459" s="326"/>
      <c r="O459" s="326"/>
      <c r="P459" s="326"/>
      <c r="Q459" s="326"/>
      <c r="R459" s="326"/>
      <c r="S459" s="326"/>
      <c r="T459" s="326"/>
      <c r="U459" s="326"/>
      <c r="V459" s="326"/>
      <c r="W459" s="326"/>
      <c r="X459" s="326"/>
      <c r="Y459" s="443"/>
      <c r="Z459" s="351"/>
      <c r="AA459" s="351"/>
      <c r="AB459" s="351"/>
      <c r="AC459" s="351"/>
      <c r="AD459" s="352"/>
      <c r="AG459">
        <f t="shared" si="30"/>
        <v>0</v>
      </c>
      <c r="AH459" s="2">
        <f t="shared" si="31"/>
        <v>0</v>
      </c>
      <c r="AI459" s="3" t="str">
        <f>IF(AH459=0,"",
IF(SUM($AH$445:AH459)=1,AJ459,
IF($AH$565&gt;SUM($AH$445:AH459),_xlfn.CONCAT(", ",AJ459),
IF($AH$565=SUM($AH$445:AH459),_xlfn.CONCAT(" y ",AJ459)))))</f>
        <v/>
      </c>
      <c r="AJ459" s="214">
        <v>15</v>
      </c>
      <c r="AK459">
        <f t="shared" si="32"/>
        <v>0</v>
      </c>
    </row>
    <row r="460" spans="1:37" ht="15" customHeight="1">
      <c r="A460" s="223"/>
      <c r="B460" s="248"/>
      <c r="C460" s="213" t="s">
        <v>5033</v>
      </c>
      <c r="D460" s="503" t="str">
        <f>IF(CNGE_2025_M1_Secc12_Sub1!D45="","",CNGE_2025_M1_Secc12_Sub1!D45)</f>
        <v/>
      </c>
      <c r="E460" s="326"/>
      <c r="F460" s="326"/>
      <c r="G460" s="326"/>
      <c r="H460" s="326"/>
      <c r="I460" s="326"/>
      <c r="J460" s="326"/>
      <c r="K460" s="326"/>
      <c r="L460" s="326"/>
      <c r="M460" s="326"/>
      <c r="N460" s="326"/>
      <c r="O460" s="326"/>
      <c r="P460" s="326"/>
      <c r="Q460" s="326"/>
      <c r="R460" s="326"/>
      <c r="S460" s="326"/>
      <c r="T460" s="326"/>
      <c r="U460" s="326"/>
      <c r="V460" s="326"/>
      <c r="W460" s="326"/>
      <c r="X460" s="326"/>
      <c r="Y460" s="443"/>
      <c r="Z460" s="351"/>
      <c r="AA460" s="351"/>
      <c r="AB460" s="351"/>
      <c r="AC460" s="351"/>
      <c r="AD460" s="352"/>
      <c r="AG460">
        <f t="shared" si="30"/>
        <v>0</v>
      </c>
      <c r="AH460" s="2">
        <f t="shared" si="31"/>
        <v>0</v>
      </c>
      <c r="AI460" s="3" t="str">
        <f>IF(AH460=0,"",
IF(SUM($AH$445:AH460)=1,AJ460,
IF($AH$565&gt;SUM($AH$445:AH460),_xlfn.CONCAT(", ",AJ460),
IF($AH$565=SUM($AH$445:AH460),_xlfn.CONCAT(" y ",AJ460)))))</f>
        <v/>
      </c>
      <c r="AJ460" s="214">
        <v>16</v>
      </c>
      <c r="AK460">
        <f t="shared" si="32"/>
        <v>0</v>
      </c>
    </row>
    <row r="461" spans="1:37" ht="15" customHeight="1">
      <c r="A461" s="223"/>
      <c r="B461" s="248"/>
      <c r="C461" s="213" t="s">
        <v>5034</v>
      </c>
      <c r="D461" s="503" t="str">
        <f>IF(CNGE_2025_M1_Secc12_Sub1!D46="","",CNGE_2025_M1_Secc12_Sub1!D46)</f>
        <v/>
      </c>
      <c r="E461" s="326"/>
      <c r="F461" s="326"/>
      <c r="G461" s="326"/>
      <c r="H461" s="326"/>
      <c r="I461" s="326"/>
      <c r="J461" s="326"/>
      <c r="K461" s="326"/>
      <c r="L461" s="326"/>
      <c r="M461" s="326"/>
      <c r="N461" s="326"/>
      <c r="O461" s="326"/>
      <c r="P461" s="326"/>
      <c r="Q461" s="326"/>
      <c r="R461" s="326"/>
      <c r="S461" s="326"/>
      <c r="T461" s="326"/>
      <c r="U461" s="326"/>
      <c r="V461" s="326"/>
      <c r="W461" s="326"/>
      <c r="X461" s="326"/>
      <c r="Y461" s="443"/>
      <c r="Z461" s="351"/>
      <c r="AA461" s="351"/>
      <c r="AB461" s="351"/>
      <c r="AC461" s="351"/>
      <c r="AD461" s="352"/>
      <c r="AG461">
        <f t="shared" si="30"/>
        <v>0</v>
      </c>
      <c r="AH461" s="2">
        <f t="shared" si="31"/>
        <v>0</v>
      </c>
      <c r="AI461" s="3" t="str">
        <f>IF(AH461=0,"",
IF(SUM($AH$445:AH461)=1,AJ461,
IF($AH$565&gt;SUM($AH$445:AH461),_xlfn.CONCAT(", ",AJ461),
IF($AH$565=SUM($AH$445:AH461),_xlfn.CONCAT(" y ",AJ461)))))</f>
        <v/>
      </c>
      <c r="AJ461" s="214">
        <v>17</v>
      </c>
      <c r="AK461">
        <f t="shared" si="32"/>
        <v>0</v>
      </c>
    </row>
    <row r="462" spans="1:37" ht="15" customHeight="1">
      <c r="A462" s="223"/>
      <c r="B462" s="248"/>
      <c r="C462" s="213" t="s">
        <v>5035</v>
      </c>
      <c r="D462" s="503" t="str">
        <f>IF(CNGE_2025_M1_Secc12_Sub1!D47="","",CNGE_2025_M1_Secc12_Sub1!D47)</f>
        <v/>
      </c>
      <c r="E462" s="326"/>
      <c r="F462" s="326"/>
      <c r="G462" s="326"/>
      <c r="H462" s="326"/>
      <c r="I462" s="326"/>
      <c r="J462" s="326"/>
      <c r="K462" s="326"/>
      <c r="L462" s="326"/>
      <c r="M462" s="326"/>
      <c r="N462" s="326"/>
      <c r="O462" s="326"/>
      <c r="P462" s="326"/>
      <c r="Q462" s="326"/>
      <c r="R462" s="326"/>
      <c r="S462" s="326"/>
      <c r="T462" s="326"/>
      <c r="U462" s="326"/>
      <c r="V462" s="326"/>
      <c r="W462" s="326"/>
      <c r="X462" s="326"/>
      <c r="Y462" s="443"/>
      <c r="Z462" s="351"/>
      <c r="AA462" s="351"/>
      <c r="AB462" s="351"/>
      <c r="AC462" s="351"/>
      <c r="AD462" s="352"/>
      <c r="AG462">
        <f t="shared" si="30"/>
        <v>0</v>
      </c>
      <c r="AH462" s="2">
        <f t="shared" si="31"/>
        <v>0</v>
      </c>
      <c r="AI462" s="3" t="str">
        <f>IF(AH462=0,"",
IF(SUM($AH$445:AH462)=1,AJ462,
IF($AH$565&gt;SUM($AH$445:AH462),_xlfn.CONCAT(", ",AJ462),
IF($AH$565=SUM($AH$445:AH462),_xlfn.CONCAT(" y ",AJ462)))))</f>
        <v/>
      </c>
      <c r="AJ462" s="214">
        <v>18</v>
      </c>
      <c r="AK462">
        <f t="shared" si="32"/>
        <v>0</v>
      </c>
    </row>
    <row r="463" spans="1:37" ht="15" customHeight="1">
      <c r="A463" s="223"/>
      <c r="B463" s="248"/>
      <c r="C463" s="213" t="s">
        <v>5036</v>
      </c>
      <c r="D463" s="503" t="str">
        <f>IF(CNGE_2025_M1_Secc12_Sub1!D48="","",CNGE_2025_M1_Secc12_Sub1!D48)</f>
        <v/>
      </c>
      <c r="E463" s="326"/>
      <c r="F463" s="326"/>
      <c r="G463" s="326"/>
      <c r="H463" s="326"/>
      <c r="I463" s="326"/>
      <c r="J463" s="326"/>
      <c r="K463" s="326"/>
      <c r="L463" s="326"/>
      <c r="M463" s="326"/>
      <c r="N463" s="326"/>
      <c r="O463" s="326"/>
      <c r="P463" s="326"/>
      <c r="Q463" s="326"/>
      <c r="R463" s="326"/>
      <c r="S463" s="326"/>
      <c r="T463" s="326"/>
      <c r="U463" s="326"/>
      <c r="V463" s="326"/>
      <c r="W463" s="326"/>
      <c r="X463" s="326"/>
      <c r="Y463" s="443"/>
      <c r="Z463" s="351"/>
      <c r="AA463" s="351"/>
      <c r="AB463" s="351"/>
      <c r="AC463" s="351"/>
      <c r="AD463" s="352"/>
      <c r="AG463">
        <f t="shared" si="30"/>
        <v>0</v>
      </c>
      <c r="AH463" s="2">
        <f t="shared" si="31"/>
        <v>0</v>
      </c>
      <c r="AI463" s="3" t="str">
        <f>IF(AH463=0,"",
IF(SUM($AH$445:AH463)=1,AJ463,
IF($AH$565&gt;SUM($AH$445:AH463),_xlfn.CONCAT(", ",AJ463),
IF($AH$565=SUM($AH$445:AH463),_xlfn.CONCAT(" y ",AJ463)))))</f>
        <v/>
      </c>
      <c r="AJ463" s="214">
        <v>19</v>
      </c>
      <c r="AK463">
        <f t="shared" si="32"/>
        <v>0</v>
      </c>
    </row>
    <row r="464" spans="1:37" ht="15" customHeight="1">
      <c r="A464" s="223"/>
      <c r="B464" s="248"/>
      <c r="C464" s="213" t="s">
        <v>5037</v>
      </c>
      <c r="D464" s="503" t="str">
        <f>IF(CNGE_2025_M1_Secc12_Sub1!D49="","",CNGE_2025_M1_Secc12_Sub1!D49)</f>
        <v/>
      </c>
      <c r="E464" s="326"/>
      <c r="F464" s="326"/>
      <c r="G464" s="326"/>
      <c r="H464" s="326"/>
      <c r="I464" s="326"/>
      <c r="J464" s="326"/>
      <c r="K464" s="326"/>
      <c r="L464" s="326"/>
      <c r="M464" s="326"/>
      <c r="N464" s="326"/>
      <c r="O464" s="326"/>
      <c r="P464" s="326"/>
      <c r="Q464" s="326"/>
      <c r="R464" s="326"/>
      <c r="S464" s="326"/>
      <c r="T464" s="326"/>
      <c r="U464" s="326"/>
      <c r="V464" s="326"/>
      <c r="W464" s="326"/>
      <c r="X464" s="326"/>
      <c r="Y464" s="443"/>
      <c r="Z464" s="351"/>
      <c r="AA464" s="351"/>
      <c r="AB464" s="351"/>
      <c r="AC464" s="351"/>
      <c r="AD464" s="352"/>
      <c r="AG464">
        <f t="shared" si="30"/>
        <v>0</v>
      </c>
      <c r="AH464" s="2">
        <f t="shared" si="31"/>
        <v>0</v>
      </c>
      <c r="AI464" s="3" t="str">
        <f>IF(AH464=0,"",
IF(SUM($AH$445:AH464)=1,AJ464,
IF($AH$565&gt;SUM($AH$445:AH464),_xlfn.CONCAT(", ",AJ464),
IF($AH$565=SUM($AH$445:AH464),_xlfn.CONCAT(" y ",AJ464)))))</f>
        <v/>
      </c>
      <c r="AJ464" s="214">
        <v>20</v>
      </c>
      <c r="AK464">
        <f t="shared" si="32"/>
        <v>0</v>
      </c>
    </row>
    <row r="465" spans="1:37" ht="15" customHeight="1">
      <c r="A465" s="223"/>
      <c r="B465" s="248"/>
      <c r="C465" s="213" t="s">
        <v>5038</v>
      </c>
      <c r="D465" s="503" t="str">
        <f>IF(CNGE_2025_M1_Secc12_Sub1!D50="","",CNGE_2025_M1_Secc12_Sub1!D50)</f>
        <v/>
      </c>
      <c r="E465" s="326"/>
      <c r="F465" s="326"/>
      <c r="G465" s="326"/>
      <c r="H465" s="326"/>
      <c r="I465" s="326"/>
      <c r="J465" s="326"/>
      <c r="K465" s="326"/>
      <c r="L465" s="326"/>
      <c r="M465" s="326"/>
      <c r="N465" s="326"/>
      <c r="O465" s="326"/>
      <c r="P465" s="326"/>
      <c r="Q465" s="326"/>
      <c r="R465" s="326"/>
      <c r="S465" s="326"/>
      <c r="T465" s="326"/>
      <c r="U465" s="326"/>
      <c r="V465" s="326"/>
      <c r="W465" s="326"/>
      <c r="X465" s="326"/>
      <c r="Y465" s="443"/>
      <c r="Z465" s="351"/>
      <c r="AA465" s="351"/>
      <c r="AB465" s="351"/>
      <c r="AC465" s="351"/>
      <c r="AD465" s="352"/>
      <c r="AG465">
        <f t="shared" si="30"/>
        <v>0</v>
      </c>
      <c r="AH465" s="2">
        <f t="shared" si="31"/>
        <v>0</v>
      </c>
      <c r="AI465" s="3" t="str">
        <f>IF(AH465=0,"",
IF(SUM($AH$445:AH465)=1,AJ465,
IF($AH$565&gt;SUM($AH$445:AH465),_xlfn.CONCAT(", ",AJ465),
IF($AH$565=SUM($AH$445:AH465),_xlfn.CONCAT(" y ",AJ465)))))</f>
        <v/>
      </c>
      <c r="AJ465" s="214">
        <v>21</v>
      </c>
      <c r="AK465">
        <f t="shared" si="32"/>
        <v>0</v>
      </c>
    </row>
    <row r="466" spans="1:37" ht="15" customHeight="1">
      <c r="A466" s="223"/>
      <c r="B466" s="248"/>
      <c r="C466" s="213" t="s">
        <v>5039</v>
      </c>
      <c r="D466" s="503" t="str">
        <f>IF(CNGE_2025_M1_Secc12_Sub1!D51="","",CNGE_2025_M1_Secc12_Sub1!D51)</f>
        <v/>
      </c>
      <c r="E466" s="326"/>
      <c r="F466" s="326"/>
      <c r="G466" s="326"/>
      <c r="H466" s="326"/>
      <c r="I466" s="326"/>
      <c r="J466" s="326"/>
      <c r="K466" s="326"/>
      <c r="L466" s="326"/>
      <c r="M466" s="326"/>
      <c r="N466" s="326"/>
      <c r="O466" s="326"/>
      <c r="P466" s="326"/>
      <c r="Q466" s="326"/>
      <c r="R466" s="326"/>
      <c r="S466" s="326"/>
      <c r="T466" s="326"/>
      <c r="U466" s="326"/>
      <c r="V466" s="326"/>
      <c r="W466" s="326"/>
      <c r="X466" s="326"/>
      <c r="Y466" s="443"/>
      <c r="Z466" s="351"/>
      <c r="AA466" s="351"/>
      <c r="AB466" s="351"/>
      <c r="AC466" s="351"/>
      <c r="AD466" s="352"/>
      <c r="AG466">
        <f t="shared" si="30"/>
        <v>0</v>
      </c>
      <c r="AH466" s="2">
        <f t="shared" si="31"/>
        <v>0</v>
      </c>
      <c r="AI466" s="3" t="str">
        <f>IF(AH466=0,"",
IF(SUM($AH$445:AH466)=1,AJ466,
IF($AH$565&gt;SUM($AH$445:AH466),_xlfn.CONCAT(", ",AJ466),
IF($AH$565=SUM($AH$445:AH466),_xlfn.CONCAT(" y ",AJ466)))))</f>
        <v/>
      </c>
      <c r="AJ466" s="214">
        <v>22</v>
      </c>
      <c r="AK466">
        <f t="shared" si="32"/>
        <v>0</v>
      </c>
    </row>
    <row r="467" spans="1:37" ht="15" customHeight="1">
      <c r="A467" s="223"/>
      <c r="B467" s="248"/>
      <c r="C467" s="213" t="s">
        <v>5040</v>
      </c>
      <c r="D467" s="503" t="str">
        <f>IF(CNGE_2025_M1_Secc12_Sub1!D52="","",CNGE_2025_M1_Secc12_Sub1!D52)</f>
        <v/>
      </c>
      <c r="E467" s="326"/>
      <c r="F467" s="326"/>
      <c r="G467" s="326"/>
      <c r="H467" s="326"/>
      <c r="I467" s="326"/>
      <c r="J467" s="326"/>
      <c r="K467" s="326"/>
      <c r="L467" s="326"/>
      <c r="M467" s="326"/>
      <c r="N467" s="326"/>
      <c r="O467" s="326"/>
      <c r="P467" s="326"/>
      <c r="Q467" s="326"/>
      <c r="R467" s="326"/>
      <c r="S467" s="326"/>
      <c r="T467" s="326"/>
      <c r="U467" s="326"/>
      <c r="V467" s="326"/>
      <c r="W467" s="326"/>
      <c r="X467" s="326"/>
      <c r="Y467" s="443"/>
      <c r="Z467" s="351"/>
      <c r="AA467" s="351"/>
      <c r="AB467" s="351"/>
      <c r="AC467" s="351"/>
      <c r="AD467" s="352"/>
      <c r="AG467">
        <f t="shared" si="30"/>
        <v>0</v>
      </c>
      <c r="AH467" s="2">
        <f t="shared" si="31"/>
        <v>0</v>
      </c>
      <c r="AI467" s="3" t="str">
        <f>IF(AH467=0,"",
IF(SUM($AH$445:AH467)=1,AJ467,
IF($AH$565&gt;SUM($AH$445:AH467),_xlfn.CONCAT(", ",AJ467),
IF($AH$565=SUM($AH$445:AH467),_xlfn.CONCAT(" y ",AJ467)))))</f>
        <v/>
      </c>
      <c r="AJ467" s="214">
        <v>23</v>
      </c>
      <c r="AK467">
        <f t="shared" si="32"/>
        <v>0</v>
      </c>
    </row>
    <row r="468" spans="1:37" ht="15" customHeight="1">
      <c r="A468" s="223"/>
      <c r="B468" s="248"/>
      <c r="C468" s="213" t="s">
        <v>5041</v>
      </c>
      <c r="D468" s="503" t="str">
        <f>IF(CNGE_2025_M1_Secc12_Sub1!D53="","",CNGE_2025_M1_Secc12_Sub1!D53)</f>
        <v/>
      </c>
      <c r="E468" s="326"/>
      <c r="F468" s="326"/>
      <c r="G468" s="326"/>
      <c r="H468" s="326"/>
      <c r="I468" s="326"/>
      <c r="J468" s="326"/>
      <c r="K468" s="326"/>
      <c r="L468" s="326"/>
      <c r="M468" s="326"/>
      <c r="N468" s="326"/>
      <c r="O468" s="326"/>
      <c r="P468" s="326"/>
      <c r="Q468" s="326"/>
      <c r="R468" s="326"/>
      <c r="S468" s="326"/>
      <c r="T468" s="326"/>
      <c r="U468" s="326"/>
      <c r="V468" s="326"/>
      <c r="W468" s="326"/>
      <c r="X468" s="326"/>
      <c r="Y468" s="443"/>
      <c r="Z468" s="351"/>
      <c r="AA468" s="351"/>
      <c r="AB468" s="351"/>
      <c r="AC468" s="351"/>
      <c r="AD468" s="352"/>
      <c r="AG468">
        <f t="shared" si="30"/>
        <v>0</v>
      </c>
      <c r="AH468" s="2">
        <f t="shared" si="31"/>
        <v>0</v>
      </c>
      <c r="AI468" s="3" t="str">
        <f>IF(AH468=0,"",
IF(SUM($AH$445:AH468)=1,AJ468,
IF($AH$565&gt;SUM($AH$445:AH468),_xlfn.CONCAT(", ",AJ468),
IF($AH$565=SUM($AH$445:AH468),_xlfn.CONCAT(" y ",AJ468)))))</f>
        <v/>
      </c>
      <c r="AJ468" s="214">
        <v>24</v>
      </c>
      <c r="AK468">
        <f t="shared" si="32"/>
        <v>0</v>
      </c>
    </row>
    <row r="469" spans="1:37" ht="15" customHeight="1">
      <c r="A469" s="223"/>
      <c r="B469" s="248"/>
      <c r="C469" s="213" t="s">
        <v>5042</v>
      </c>
      <c r="D469" s="503" t="str">
        <f>IF(CNGE_2025_M1_Secc12_Sub1!D54="","",CNGE_2025_M1_Secc12_Sub1!D54)</f>
        <v/>
      </c>
      <c r="E469" s="326"/>
      <c r="F469" s="326"/>
      <c r="G469" s="326"/>
      <c r="H469" s="326"/>
      <c r="I469" s="326"/>
      <c r="J469" s="326"/>
      <c r="K469" s="326"/>
      <c r="L469" s="326"/>
      <c r="M469" s="326"/>
      <c r="N469" s="326"/>
      <c r="O469" s="326"/>
      <c r="P469" s="326"/>
      <c r="Q469" s="326"/>
      <c r="R469" s="326"/>
      <c r="S469" s="326"/>
      <c r="T469" s="326"/>
      <c r="U469" s="326"/>
      <c r="V469" s="326"/>
      <c r="W469" s="326"/>
      <c r="X469" s="326"/>
      <c r="Y469" s="443"/>
      <c r="Z469" s="351"/>
      <c r="AA469" s="351"/>
      <c r="AB469" s="351"/>
      <c r="AC469" s="351"/>
      <c r="AD469" s="352"/>
      <c r="AG469">
        <f t="shared" si="30"/>
        <v>0</v>
      </c>
      <c r="AH469" s="2">
        <f t="shared" si="31"/>
        <v>0</v>
      </c>
      <c r="AI469" s="3" t="str">
        <f>IF(AH469=0,"",
IF(SUM($AH$445:AH469)=1,AJ469,
IF($AH$565&gt;SUM($AH$445:AH469),_xlfn.CONCAT(", ",AJ469),
IF($AH$565=SUM($AH$445:AH469),_xlfn.CONCAT(" y ",AJ469)))))</f>
        <v/>
      </c>
      <c r="AJ469" s="214">
        <v>25</v>
      </c>
      <c r="AK469">
        <f t="shared" si="32"/>
        <v>0</v>
      </c>
    </row>
    <row r="470" spans="1:37" ht="15" customHeight="1">
      <c r="A470" s="223"/>
      <c r="B470" s="248"/>
      <c r="C470" s="213" t="s">
        <v>5043</v>
      </c>
      <c r="D470" s="503" t="str">
        <f>IF(CNGE_2025_M1_Secc12_Sub1!D55="","",CNGE_2025_M1_Secc12_Sub1!D55)</f>
        <v/>
      </c>
      <c r="E470" s="326"/>
      <c r="F470" s="326"/>
      <c r="G470" s="326"/>
      <c r="H470" s="326"/>
      <c r="I470" s="326"/>
      <c r="J470" s="326"/>
      <c r="K470" s="326"/>
      <c r="L470" s="326"/>
      <c r="M470" s="326"/>
      <c r="N470" s="326"/>
      <c r="O470" s="326"/>
      <c r="P470" s="326"/>
      <c r="Q470" s="326"/>
      <c r="R470" s="326"/>
      <c r="S470" s="326"/>
      <c r="T470" s="326"/>
      <c r="U470" s="326"/>
      <c r="V470" s="326"/>
      <c r="W470" s="326"/>
      <c r="X470" s="326"/>
      <c r="Y470" s="443"/>
      <c r="Z470" s="351"/>
      <c r="AA470" s="351"/>
      <c r="AB470" s="351"/>
      <c r="AC470" s="351"/>
      <c r="AD470" s="352"/>
      <c r="AG470">
        <f t="shared" si="30"/>
        <v>0</v>
      </c>
      <c r="AH470" s="2">
        <f t="shared" si="31"/>
        <v>0</v>
      </c>
      <c r="AI470" s="3" t="str">
        <f>IF(AH470=0,"",
IF(SUM($AH$445:AH470)=1,AJ470,
IF($AH$565&gt;SUM($AH$445:AH470),_xlfn.CONCAT(", ",AJ470),
IF($AH$565=SUM($AH$445:AH470),_xlfn.CONCAT(" y ",AJ470)))))</f>
        <v/>
      </c>
      <c r="AJ470" s="214">
        <v>26</v>
      </c>
      <c r="AK470">
        <f t="shared" si="32"/>
        <v>0</v>
      </c>
    </row>
    <row r="471" spans="1:37" ht="15" customHeight="1">
      <c r="A471" s="223"/>
      <c r="B471" s="248"/>
      <c r="C471" s="213" t="s">
        <v>5044</v>
      </c>
      <c r="D471" s="503" t="str">
        <f>IF(CNGE_2025_M1_Secc12_Sub1!D56="","",CNGE_2025_M1_Secc12_Sub1!D56)</f>
        <v/>
      </c>
      <c r="E471" s="326"/>
      <c r="F471" s="326"/>
      <c r="G471" s="326"/>
      <c r="H471" s="326"/>
      <c r="I471" s="326"/>
      <c r="J471" s="326"/>
      <c r="K471" s="326"/>
      <c r="L471" s="326"/>
      <c r="M471" s="326"/>
      <c r="N471" s="326"/>
      <c r="O471" s="326"/>
      <c r="P471" s="326"/>
      <c r="Q471" s="326"/>
      <c r="R471" s="326"/>
      <c r="S471" s="326"/>
      <c r="T471" s="326"/>
      <c r="U471" s="326"/>
      <c r="V471" s="326"/>
      <c r="W471" s="326"/>
      <c r="X471" s="326"/>
      <c r="Y471" s="443"/>
      <c r="Z471" s="351"/>
      <c r="AA471" s="351"/>
      <c r="AB471" s="351"/>
      <c r="AC471" s="351"/>
      <c r="AD471" s="352"/>
      <c r="AG471">
        <f t="shared" si="30"/>
        <v>0</v>
      </c>
      <c r="AH471" s="2">
        <f t="shared" si="31"/>
        <v>0</v>
      </c>
      <c r="AI471" s="3" t="str">
        <f>IF(AH471=0,"",
IF(SUM($AH$445:AH471)=1,AJ471,
IF($AH$565&gt;SUM($AH$445:AH471),_xlfn.CONCAT(", ",AJ471),
IF($AH$565=SUM($AH$445:AH471),_xlfn.CONCAT(" y ",AJ471)))))</f>
        <v/>
      </c>
      <c r="AJ471" s="214">
        <v>27</v>
      </c>
      <c r="AK471">
        <f t="shared" si="32"/>
        <v>0</v>
      </c>
    </row>
    <row r="472" spans="1:37" ht="15" customHeight="1">
      <c r="A472" s="223"/>
      <c r="B472" s="248"/>
      <c r="C472" s="213" t="s">
        <v>5045</v>
      </c>
      <c r="D472" s="503" t="str">
        <f>IF(CNGE_2025_M1_Secc12_Sub1!D57="","",CNGE_2025_M1_Secc12_Sub1!D57)</f>
        <v/>
      </c>
      <c r="E472" s="326"/>
      <c r="F472" s="326"/>
      <c r="G472" s="326"/>
      <c r="H472" s="326"/>
      <c r="I472" s="326"/>
      <c r="J472" s="326"/>
      <c r="K472" s="326"/>
      <c r="L472" s="326"/>
      <c r="M472" s="326"/>
      <c r="N472" s="326"/>
      <c r="O472" s="326"/>
      <c r="P472" s="326"/>
      <c r="Q472" s="326"/>
      <c r="R472" s="326"/>
      <c r="S472" s="326"/>
      <c r="T472" s="326"/>
      <c r="U472" s="326"/>
      <c r="V472" s="326"/>
      <c r="W472" s="326"/>
      <c r="X472" s="326"/>
      <c r="Y472" s="443"/>
      <c r="Z472" s="351"/>
      <c r="AA472" s="351"/>
      <c r="AB472" s="351"/>
      <c r="AC472" s="351"/>
      <c r="AD472" s="352"/>
      <c r="AG472">
        <f t="shared" si="30"/>
        <v>0</v>
      </c>
      <c r="AH472" s="2">
        <f t="shared" si="31"/>
        <v>0</v>
      </c>
      <c r="AI472" s="3" t="str">
        <f>IF(AH472=0,"",
IF(SUM($AH$445:AH472)=1,AJ472,
IF($AH$565&gt;SUM($AH$445:AH472),_xlfn.CONCAT(", ",AJ472),
IF($AH$565=SUM($AH$445:AH472),_xlfn.CONCAT(" y ",AJ472)))))</f>
        <v/>
      </c>
      <c r="AJ472" s="214">
        <v>28</v>
      </c>
      <c r="AK472">
        <f t="shared" si="32"/>
        <v>0</v>
      </c>
    </row>
    <row r="473" spans="1:37" ht="15" customHeight="1">
      <c r="A473" s="223"/>
      <c r="B473" s="248"/>
      <c r="C473" s="213" t="s">
        <v>5046</v>
      </c>
      <c r="D473" s="503" t="str">
        <f>IF(CNGE_2025_M1_Secc12_Sub1!D58="","",CNGE_2025_M1_Secc12_Sub1!D58)</f>
        <v/>
      </c>
      <c r="E473" s="326"/>
      <c r="F473" s="326"/>
      <c r="G473" s="326"/>
      <c r="H473" s="326"/>
      <c r="I473" s="326"/>
      <c r="J473" s="326"/>
      <c r="K473" s="326"/>
      <c r="L473" s="326"/>
      <c r="M473" s="326"/>
      <c r="N473" s="326"/>
      <c r="O473" s="326"/>
      <c r="P473" s="326"/>
      <c r="Q473" s="326"/>
      <c r="R473" s="326"/>
      <c r="S473" s="326"/>
      <c r="T473" s="326"/>
      <c r="U473" s="326"/>
      <c r="V473" s="326"/>
      <c r="W473" s="326"/>
      <c r="X473" s="326"/>
      <c r="Y473" s="443"/>
      <c r="Z473" s="351"/>
      <c r="AA473" s="351"/>
      <c r="AB473" s="351"/>
      <c r="AC473" s="351"/>
      <c r="AD473" s="352"/>
      <c r="AG473">
        <f t="shared" si="30"/>
        <v>0</v>
      </c>
      <c r="AH473" s="2">
        <f t="shared" si="31"/>
        <v>0</v>
      </c>
      <c r="AI473" s="3" t="str">
        <f>IF(AH473=0,"",
IF(SUM($AH$445:AH473)=1,AJ473,
IF($AH$565&gt;SUM($AH$445:AH473),_xlfn.CONCAT(", ",AJ473),
IF($AH$565=SUM($AH$445:AH473),_xlfn.CONCAT(" y ",AJ473)))))</f>
        <v/>
      </c>
      <c r="AJ473" s="214">
        <v>29</v>
      </c>
      <c r="AK473">
        <f t="shared" si="32"/>
        <v>0</v>
      </c>
    </row>
    <row r="474" spans="1:37" ht="15" customHeight="1">
      <c r="A474" s="223"/>
      <c r="B474" s="248"/>
      <c r="C474" s="213" t="s">
        <v>5047</v>
      </c>
      <c r="D474" s="503" t="str">
        <f>IF(CNGE_2025_M1_Secc12_Sub1!D59="","",CNGE_2025_M1_Secc12_Sub1!D59)</f>
        <v/>
      </c>
      <c r="E474" s="326"/>
      <c r="F474" s="326"/>
      <c r="G474" s="326"/>
      <c r="H474" s="326"/>
      <c r="I474" s="326"/>
      <c r="J474" s="326"/>
      <c r="K474" s="326"/>
      <c r="L474" s="326"/>
      <c r="M474" s="326"/>
      <c r="N474" s="326"/>
      <c r="O474" s="326"/>
      <c r="P474" s="326"/>
      <c r="Q474" s="326"/>
      <c r="R474" s="326"/>
      <c r="S474" s="326"/>
      <c r="T474" s="326"/>
      <c r="U474" s="326"/>
      <c r="V474" s="326"/>
      <c r="W474" s="326"/>
      <c r="X474" s="326"/>
      <c r="Y474" s="443"/>
      <c r="Z474" s="351"/>
      <c r="AA474" s="351"/>
      <c r="AB474" s="351"/>
      <c r="AC474" s="351"/>
      <c r="AD474" s="352"/>
      <c r="AG474">
        <f t="shared" si="30"/>
        <v>0</v>
      </c>
      <c r="AH474" s="2">
        <f t="shared" si="31"/>
        <v>0</v>
      </c>
      <c r="AI474" s="3" t="str">
        <f>IF(AH474=0,"",
IF(SUM($AH$445:AH474)=1,AJ474,
IF($AH$565&gt;SUM($AH$445:AH474),_xlfn.CONCAT(", ",AJ474),
IF($AH$565=SUM($AH$445:AH474),_xlfn.CONCAT(" y ",AJ474)))))</f>
        <v/>
      </c>
      <c r="AJ474" s="214">
        <v>30</v>
      </c>
      <c r="AK474">
        <f t="shared" si="32"/>
        <v>0</v>
      </c>
    </row>
    <row r="475" spans="1:37" ht="15" customHeight="1">
      <c r="A475" s="223"/>
      <c r="B475" s="248"/>
      <c r="C475" s="213" t="s">
        <v>5048</v>
      </c>
      <c r="D475" s="503" t="str">
        <f>IF(CNGE_2025_M1_Secc12_Sub1!D60="","",CNGE_2025_M1_Secc12_Sub1!D60)</f>
        <v/>
      </c>
      <c r="E475" s="326"/>
      <c r="F475" s="326"/>
      <c r="G475" s="326"/>
      <c r="H475" s="326"/>
      <c r="I475" s="326"/>
      <c r="J475" s="326"/>
      <c r="K475" s="326"/>
      <c r="L475" s="326"/>
      <c r="M475" s="326"/>
      <c r="N475" s="326"/>
      <c r="O475" s="326"/>
      <c r="P475" s="326"/>
      <c r="Q475" s="326"/>
      <c r="R475" s="326"/>
      <c r="S475" s="326"/>
      <c r="T475" s="326"/>
      <c r="U475" s="326"/>
      <c r="V475" s="326"/>
      <c r="W475" s="326"/>
      <c r="X475" s="326"/>
      <c r="Y475" s="443"/>
      <c r="Z475" s="351"/>
      <c r="AA475" s="351"/>
      <c r="AB475" s="351"/>
      <c r="AC475" s="351"/>
      <c r="AD475" s="352"/>
      <c r="AG475">
        <f t="shared" si="30"/>
        <v>0</v>
      </c>
      <c r="AH475" s="2">
        <f t="shared" si="31"/>
        <v>0</v>
      </c>
      <c r="AI475" s="3" t="str">
        <f>IF(AH475=0,"",
IF(SUM($AH$445:AH475)=1,AJ475,
IF($AH$565&gt;SUM($AH$445:AH475),_xlfn.CONCAT(", ",AJ475),
IF($AH$565=SUM($AH$445:AH475),_xlfn.CONCAT(" y ",AJ475)))))</f>
        <v/>
      </c>
      <c r="AJ475" s="214">
        <v>31</v>
      </c>
      <c r="AK475">
        <f t="shared" si="32"/>
        <v>0</v>
      </c>
    </row>
    <row r="476" spans="1:37" ht="15" customHeight="1">
      <c r="A476" s="223"/>
      <c r="B476" s="248"/>
      <c r="C476" s="213" t="s">
        <v>5049</v>
      </c>
      <c r="D476" s="503" t="str">
        <f>IF(CNGE_2025_M1_Secc12_Sub1!D61="","",CNGE_2025_M1_Secc12_Sub1!D61)</f>
        <v/>
      </c>
      <c r="E476" s="326"/>
      <c r="F476" s="326"/>
      <c r="G476" s="326"/>
      <c r="H476" s="326"/>
      <c r="I476" s="326"/>
      <c r="J476" s="326"/>
      <c r="K476" s="326"/>
      <c r="L476" s="326"/>
      <c r="M476" s="326"/>
      <c r="N476" s="326"/>
      <c r="O476" s="326"/>
      <c r="P476" s="326"/>
      <c r="Q476" s="326"/>
      <c r="R476" s="326"/>
      <c r="S476" s="326"/>
      <c r="T476" s="326"/>
      <c r="U476" s="326"/>
      <c r="V476" s="326"/>
      <c r="W476" s="326"/>
      <c r="X476" s="326"/>
      <c r="Y476" s="443"/>
      <c r="Z476" s="351"/>
      <c r="AA476" s="351"/>
      <c r="AB476" s="351"/>
      <c r="AC476" s="351"/>
      <c r="AD476" s="352"/>
      <c r="AG476">
        <f t="shared" si="30"/>
        <v>0</v>
      </c>
      <c r="AH476" s="2">
        <f t="shared" si="31"/>
        <v>0</v>
      </c>
      <c r="AI476" s="3" t="str">
        <f>IF(AH476=0,"",
IF(SUM($AH$445:AH476)=1,AJ476,
IF($AH$565&gt;SUM($AH$445:AH476),_xlfn.CONCAT(", ",AJ476),
IF($AH$565=SUM($AH$445:AH476),_xlfn.CONCAT(" y ",AJ476)))))</f>
        <v/>
      </c>
      <c r="AJ476" s="214">
        <v>32</v>
      </c>
      <c r="AK476">
        <f t="shared" si="32"/>
        <v>0</v>
      </c>
    </row>
    <row r="477" spans="1:37" ht="15" customHeight="1">
      <c r="A477" s="223"/>
      <c r="B477" s="248"/>
      <c r="C477" s="213" t="s">
        <v>5050</v>
      </c>
      <c r="D477" s="503" t="str">
        <f>IF(CNGE_2025_M1_Secc12_Sub1!D62="","",CNGE_2025_M1_Secc12_Sub1!D62)</f>
        <v/>
      </c>
      <c r="E477" s="326"/>
      <c r="F477" s="326"/>
      <c r="G477" s="326"/>
      <c r="H477" s="326"/>
      <c r="I477" s="326"/>
      <c r="J477" s="326"/>
      <c r="K477" s="326"/>
      <c r="L477" s="326"/>
      <c r="M477" s="326"/>
      <c r="N477" s="326"/>
      <c r="O477" s="326"/>
      <c r="P477" s="326"/>
      <c r="Q477" s="326"/>
      <c r="R477" s="326"/>
      <c r="S477" s="326"/>
      <c r="T477" s="326"/>
      <c r="U477" s="326"/>
      <c r="V477" s="326"/>
      <c r="W477" s="326"/>
      <c r="X477" s="326"/>
      <c r="Y477" s="443"/>
      <c r="Z477" s="351"/>
      <c r="AA477" s="351"/>
      <c r="AB477" s="351"/>
      <c r="AC477" s="351"/>
      <c r="AD477" s="352"/>
      <c r="AG477">
        <f t="shared" si="30"/>
        <v>0</v>
      </c>
      <c r="AH477" s="2">
        <f t="shared" si="31"/>
        <v>0</v>
      </c>
      <c r="AI477" s="3" t="str">
        <f>IF(AH477=0,"",
IF(SUM($AH$445:AH477)=1,AJ477,
IF($AH$565&gt;SUM($AH$445:AH477),_xlfn.CONCAT(", ",AJ477),
IF($AH$565=SUM($AH$445:AH477),_xlfn.CONCAT(" y ",AJ477)))))</f>
        <v/>
      </c>
      <c r="AJ477" s="214">
        <v>33</v>
      </c>
      <c r="AK477">
        <f t="shared" si="32"/>
        <v>0</v>
      </c>
    </row>
    <row r="478" spans="1:37" ht="15" customHeight="1">
      <c r="A478" s="223"/>
      <c r="B478" s="248"/>
      <c r="C478" s="213" t="s">
        <v>5051</v>
      </c>
      <c r="D478" s="503" t="str">
        <f>IF(CNGE_2025_M1_Secc12_Sub1!D63="","",CNGE_2025_M1_Secc12_Sub1!D63)</f>
        <v/>
      </c>
      <c r="E478" s="326"/>
      <c r="F478" s="326"/>
      <c r="G478" s="326"/>
      <c r="H478" s="326"/>
      <c r="I478" s="326"/>
      <c r="J478" s="326"/>
      <c r="K478" s="326"/>
      <c r="L478" s="326"/>
      <c r="M478" s="326"/>
      <c r="N478" s="326"/>
      <c r="O478" s="326"/>
      <c r="P478" s="326"/>
      <c r="Q478" s="326"/>
      <c r="R478" s="326"/>
      <c r="S478" s="326"/>
      <c r="T478" s="326"/>
      <c r="U478" s="326"/>
      <c r="V478" s="326"/>
      <c r="W478" s="326"/>
      <c r="X478" s="326"/>
      <c r="Y478" s="443"/>
      <c r="Z478" s="351"/>
      <c r="AA478" s="351"/>
      <c r="AB478" s="351"/>
      <c r="AC478" s="351"/>
      <c r="AD478" s="352"/>
      <c r="AG478">
        <f t="shared" si="30"/>
        <v>0</v>
      </c>
      <c r="AH478" s="2">
        <f t="shared" si="31"/>
        <v>0</v>
      </c>
      <c r="AI478" s="3" t="str">
        <f>IF(AH478=0,"",
IF(SUM($AH$445:AH478)=1,AJ478,
IF($AH$565&gt;SUM($AH$445:AH478),_xlfn.CONCAT(", ",AJ478),
IF($AH$565=SUM($AH$445:AH478),_xlfn.CONCAT(" y ",AJ478)))))</f>
        <v/>
      </c>
      <c r="AJ478" s="214">
        <v>34</v>
      </c>
      <c r="AK478">
        <f t="shared" si="32"/>
        <v>0</v>
      </c>
    </row>
    <row r="479" spans="1:37" ht="15" customHeight="1">
      <c r="A479" s="223"/>
      <c r="B479" s="248"/>
      <c r="C479" s="213" t="s">
        <v>5052</v>
      </c>
      <c r="D479" s="503" t="str">
        <f>IF(CNGE_2025_M1_Secc12_Sub1!D64="","",CNGE_2025_M1_Secc12_Sub1!D64)</f>
        <v/>
      </c>
      <c r="E479" s="326"/>
      <c r="F479" s="326"/>
      <c r="G479" s="326"/>
      <c r="H479" s="326"/>
      <c r="I479" s="326"/>
      <c r="J479" s="326"/>
      <c r="K479" s="326"/>
      <c r="L479" s="326"/>
      <c r="M479" s="326"/>
      <c r="N479" s="326"/>
      <c r="O479" s="326"/>
      <c r="P479" s="326"/>
      <c r="Q479" s="326"/>
      <c r="R479" s="326"/>
      <c r="S479" s="326"/>
      <c r="T479" s="326"/>
      <c r="U479" s="326"/>
      <c r="V479" s="326"/>
      <c r="W479" s="326"/>
      <c r="X479" s="326"/>
      <c r="Y479" s="443"/>
      <c r="Z479" s="351"/>
      <c r="AA479" s="351"/>
      <c r="AB479" s="351"/>
      <c r="AC479" s="351"/>
      <c r="AD479" s="352"/>
      <c r="AG479">
        <f t="shared" si="30"/>
        <v>0</v>
      </c>
      <c r="AH479" s="2">
        <f t="shared" si="31"/>
        <v>0</v>
      </c>
      <c r="AI479" s="3" t="str">
        <f>IF(AH479=0,"",
IF(SUM($AH$445:AH479)=1,AJ479,
IF($AH$565&gt;SUM($AH$445:AH479),_xlfn.CONCAT(", ",AJ479),
IF($AH$565=SUM($AH$445:AH479),_xlfn.CONCAT(" y ",AJ479)))))</f>
        <v/>
      </c>
      <c r="AJ479" s="214">
        <v>35</v>
      </c>
      <c r="AK479">
        <f t="shared" si="32"/>
        <v>0</v>
      </c>
    </row>
    <row r="480" spans="1:37" ht="15" customHeight="1">
      <c r="A480" s="223"/>
      <c r="B480" s="248"/>
      <c r="C480" s="213" t="s">
        <v>5082</v>
      </c>
      <c r="D480" s="503" t="str">
        <f>IF(CNGE_2025_M1_Secc12_Sub1!D65="","",CNGE_2025_M1_Secc12_Sub1!D65)</f>
        <v/>
      </c>
      <c r="E480" s="326"/>
      <c r="F480" s="326"/>
      <c r="G480" s="326"/>
      <c r="H480" s="326"/>
      <c r="I480" s="326"/>
      <c r="J480" s="326"/>
      <c r="K480" s="326"/>
      <c r="L480" s="326"/>
      <c r="M480" s="326"/>
      <c r="N480" s="326"/>
      <c r="O480" s="326"/>
      <c r="P480" s="326"/>
      <c r="Q480" s="326"/>
      <c r="R480" s="326"/>
      <c r="S480" s="326"/>
      <c r="T480" s="326"/>
      <c r="U480" s="326"/>
      <c r="V480" s="326"/>
      <c r="W480" s="326"/>
      <c r="X480" s="326"/>
      <c r="Y480" s="443"/>
      <c r="Z480" s="351"/>
      <c r="AA480" s="351"/>
      <c r="AB480" s="351"/>
      <c r="AC480" s="351"/>
      <c r="AD480" s="352"/>
      <c r="AG480">
        <f t="shared" si="30"/>
        <v>0</v>
      </c>
      <c r="AH480" s="2">
        <f t="shared" si="31"/>
        <v>0</v>
      </c>
      <c r="AI480" s="3" t="str">
        <f>IF(AH480=0,"",
IF(SUM($AH$445:AH480)=1,AJ480,
IF($AH$565&gt;SUM($AH$445:AH480),_xlfn.CONCAT(", ",AJ480),
IF($AH$565=SUM($AH$445:AH480),_xlfn.CONCAT(" y ",AJ480)))))</f>
        <v/>
      </c>
      <c r="AJ480" s="214">
        <v>36</v>
      </c>
      <c r="AK480">
        <f t="shared" si="32"/>
        <v>0</v>
      </c>
    </row>
    <row r="481" spans="1:37" ht="15" customHeight="1">
      <c r="A481" s="223"/>
      <c r="B481" s="248"/>
      <c r="C481" s="213" t="s">
        <v>5083</v>
      </c>
      <c r="D481" s="503" t="str">
        <f>IF(CNGE_2025_M1_Secc12_Sub1!D66="","",CNGE_2025_M1_Secc12_Sub1!D66)</f>
        <v/>
      </c>
      <c r="E481" s="326"/>
      <c r="F481" s="326"/>
      <c r="G481" s="326"/>
      <c r="H481" s="326"/>
      <c r="I481" s="326"/>
      <c r="J481" s="326"/>
      <c r="K481" s="326"/>
      <c r="L481" s="326"/>
      <c r="M481" s="326"/>
      <c r="N481" s="326"/>
      <c r="O481" s="326"/>
      <c r="P481" s="326"/>
      <c r="Q481" s="326"/>
      <c r="R481" s="326"/>
      <c r="S481" s="326"/>
      <c r="T481" s="326"/>
      <c r="U481" s="326"/>
      <c r="V481" s="326"/>
      <c r="W481" s="326"/>
      <c r="X481" s="326"/>
      <c r="Y481" s="443"/>
      <c r="Z481" s="351"/>
      <c r="AA481" s="351"/>
      <c r="AB481" s="351"/>
      <c r="AC481" s="351"/>
      <c r="AD481" s="352"/>
      <c r="AG481">
        <f t="shared" si="30"/>
        <v>0</v>
      </c>
      <c r="AH481" s="2">
        <f t="shared" si="31"/>
        <v>0</v>
      </c>
      <c r="AI481" s="3" t="str">
        <f>IF(AH481=0,"",
IF(SUM($AH$445:AH481)=1,AJ481,
IF($AH$565&gt;SUM($AH$445:AH481),_xlfn.CONCAT(", ",AJ481),
IF($AH$565=SUM($AH$445:AH481),_xlfn.CONCAT(" y ",AJ481)))))</f>
        <v/>
      </c>
      <c r="AJ481" s="214">
        <v>37</v>
      </c>
      <c r="AK481">
        <f t="shared" si="32"/>
        <v>0</v>
      </c>
    </row>
    <row r="482" spans="1:37" ht="15" customHeight="1">
      <c r="A482" s="223"/>
      <c r="B482" s="248"/>
      <c r="C482" s="213" t="s">
        <v>5084</v>
      </c>
      <c r="D482" s="503" t="str">
        <f>IF(CNGE_2025_M1_Secc12_Sub1!D67="","",CNGE_2025_M1_Secc12_Sub1!D67)</f>
        <v/>
      </c>
      <c r="E482" s="326"/>
      <c r="F482" s="326"/>
      <c r="G482" s="326"/>
      <c r="H482" s="326"/>
      <c r="I482" s="326"/>
      <c r="J482" s="326"/>
      <c r="K482" s="326"/>
      <c r="L482" s="326"/>
      <c r="M482" s="326"/>
      <c r="N482" s="326"/>
      <c r="O482" s="326"/>
      <c r="P482" s="326"/>
      <c r="Q482" s="326"/>
      <c r="R482" s="326"/>
      <c r="S482" s="326"/>
      <c r="T482" s="326"/>
      <c r="U482" s="326"/>
      <c r="V482" s="326"/>
      <c r="W482" s="326"/>
      <c r="X482" s="326"/>
      <c r="Y482" s="443"/>
      <c r="Z482" s="351"/>
      <c r="AA482" s="351"/>
      <c r="AB482" s="351"/>
      <c r="AC482" s="351"/>
      <c r="AD482" s="352"/>
      <c r="AG482">
        <f t="shared" si="30"/>
        <v>0</v>
      </c>
      <c r="AH482" s="2">
        <f t="shared" si="31"/>
        <v>0</v>
      </c>
      <c r="AI482" s="3" t="str">
        <f>IF(AH482=0,"",
IF(SUM($AH$445:AH482)=1,AJ482,
IF($AH$565&gt;SUM($AH$445:AH482),_xlfn.CONCAT(", ",AJ482),
IF($AH$565=SUM($AH$445:AH482),_xlfn.CONCAT(" y ",AJ482)))))</f>
        <v/>
      </c>
      <c r="AJ482" s="214">
        <v>38</v>
      </c>
      <c r="AK482">
        <f t="shared" si="32"/>
        <v>0</v>
      </c>
    </row>
    <row r="483" spans="1:37" ht="15" customHeight="1">
      <c r="A483" s="223"/>
      <c r="B483" s="248"/>
      <c r="C483" s="213" t="s">
        <v>5085</v>
      </c>
      <c r="D483" s="503" t="str">
        <f>IF(CNGE_2025_M1_Secc12_Sub1!D68="","",CNGE_2025_M1_Secc12_Sub1!D68)</f>
        <v/>
      </c>
      <c r="E483" s="326"/>
      <c r="F483" s="326"/>
      <c r="G483" s="326"/>
      <c r="H483" s="326"/>
      <c r="I483" s="326"/>
      <c r="J483" s="326"/>
      <c r="K483" s="326"/>
      <c r="L483" s="326"/>
      <c r="M483" s="326"/>
      <c r="N483" s="326"/>
      <c r="O483" s="326"/>
      <c r="P483" s="326"/>
      <c r="Q483" s="326"/>
      <c r="R483" s="326"/>
      <c r="S483" s="326"/>
      <c r="T483" s="326"/>
      <c r="U483" s="326"/>
      <c r="V483" s="326"/>
      <c r="W483" s="326"/>
      <c r="X483" s="326"/>
      <c r="Y483" s="443"/>
      <c r="Z483" s="351"/>
      <c r="AA483" s="351"/>
      <c r="AB483" s="351"/>
      <c r="AC483" s="351"/>
      <c r="AD483" s="352"/>
      <c r="AG483">
        <f t="shared" si="30"/>
        <v>0</v>
      </c>
      <c r="AH483" s="2">
        <f t="shared" si="31"/>
        <v>0</v>
      </c>
      <c r="AI483" s="3" t="str">
        <f>IF(AH483=0,"",
IF(SUM($AH$445:AH483)=1,AJ483,
IF($AH$565&gt;SUM($AH$445:AH483),_xlfn.CONCAT(", ",AJ483),
IF($AH$565=SUM($AH$445:AH483),_xlfn.CONCAT(" y ",AJ483)))))</f>
        <v/>
      </c>
      <c r="AJ483" s="214">
        <v>39</v>
      </c>
      <c r="AK483">
        <f t="shared" si="32"/>
        <v>0</v>
      </c>
    </row>
    <row r="484" spans="1:37" ht="15" customHeight="1">
      <c r="A484" s="223"/>
      <c r="B484" s="248"/>
      <c r="C484" s="213" t="s">
        <v>5086</v>
      </c>
      <c r="D484" s="503" t="str">
        <f>IF(CNGE_2025_M1_Secc12_Sub1!D69="","",CNGE_2025_M1_Secc12_Sub1!D69)</f>
        <v/>
      </c>
      <c r="E484" s="326"/>
      <c r="F484" s="326"/>
      <c r="G484" s="326"/>
      <c r="H484" s="326"/>
      <c r="I484" s="326"/>
      <c r="J484" s="326"/>
      <c r="K484" s="326"/>
      <c r="L484" s="326"/>
      <c r="M484" s="326"/>
      <c r="N484" s="326"/>
      <c r="O484" s="326"/>
      <c r="P484" s="326"/>
      <c r="Q484" s="326"/>
      <c r="R484" s="326"/>
      <c r="S484" s="326"/>
      <c r="T484" s="326"/>
      <c r="U484" s="326"/>
      <c r="V484" s="326"/>
      <c r="W484" s="326"/>
      <c r="X484" s="326"/>
      <c r="Y484" s="443"/>
      <c r="Z484" s="351"/>
      <c r="AA484" s="351"/>
      <c r="AB484" s="351"/>
      <c r="AC484" s="351"/>
      <c r="AD484" s="352"/>
      <c r="AG484">
        <f t="shared" si="30"/>
        <v>0</v>
      </c>
      <c r="AH484" s="2">
        <f t="shared" si="31"/>
        <v>0</v>
      </c>
      <c r="AI484" s="3" t="str">
        <f>IF(AH484=0,"",
IF(SUM($AH$445:AH484)=1,AJ484,
IF($AH$565&gt;SUM($AH$445:AH484),_xlfn.CONCAT(", ",AJ484),
IF($AH$565=SUM($AH$445:AH484),_xlfn.CONCAT(" y ",AJ484)))))</f>
        <v/>
      </c>
      <c r="AJ484" s="214">
        <v>40</v>
      </c>
      <c r="AK484">
        <f t="shared" si="32"/>
        <v>0</v>
      </c>
    </row>
    <row r="485" spans="1:37" ht="15" customHeight="1">
      <c r="A485" s="223"/>
      <c r="B485" s="248"/>
      <c r="C485" s="213" t="s">
        <v>5087</v>
      </c>
      <c r="D485" s="503" t="str">
        <f>IF(CNGE_2025_M1_Secc12_Sub1!D70="","",CNGE_2025_M1_Secc12_Sub1!D70)</f>
        <v/>
      </c>
      <c r="E485" s="326"/>
      <c r="F485" s="326"/>
      <c r="G485" s="326"/>
      <c r="H485" s="326"/>
      <c r="I485" s="326"/>
      <c r="J485" s="326"/>
      <c r="K485" s="326"/>
      <c r="L485" s="326"/>
      <c r="M485" s="326"/>
      <c r="N485" s="326"/>
      <c r="O485" s="326"/>
      <c r="P485" s="326"/>
      <c r="Q485" s="326"/>
      <c r="R485" s="326"/>
      <c r="S485" s="326"/>
      <c r="T485" s="326"/>
      <c r="U485" s="326"/>
      <c r="V485" s="326"/>
      <c r="W485" s="326"/>
      <c r="X485" s="326"/>
      <c r="Y485" s="443"/>
      <c r="Z485" s="351"/>
      <c r="AA485" s="351"/>
      <c r="AB485" s="351"/>
      <c r="AC485" s="351"/>
      <c r="AD485" s="352"/>
      <c r="AG485">
        <f t="shared" si="30"/>
        <v>0</v>
      </c>
      <c r="AH485" s="2">
        <f t="shared" si="31"/>
        <v>0</v>
      </c>
      <c r="AI485" s="3" t="str">
        <f>IF(AH485=0,"",
IF(SUM($AH$445:AH485)=1,AJ485,
IF($AH$565&gt;SUM($AH$445:AH485),_xlfn.CONCAT(", ",AJ485),
IF($AH$565=SUM($AH$445:AH485),_xlfn.CONCAT(" y ",AJ485)))))</f>
        <v/>
      </c>
      <c r="AJ485" s="214">
        <v>41</v>
      </c>
      <c r="AK485">
        <f t="shared" si="32"/>
        <v>0</v>
      </c>
    </row>
    <row r="486" spans="1:37" ht="15" customHeight="1">
      <c r="A486" s="223"/>
      <c r="B486" s="248"/>
      <c r="C486" s="213" t="s">
        <v>5088</v>
      </c>
      <c r="D486" s="503" t="str">
        <f>IF(CNGE_2025_M1_Secc12_Sub1!D71="","",CNGE_2025_M1_Secc12_Sub1!D71)</f>
        <v/>
      </c>
      <c r="E486" s="326"/>
      <c r="F486" s="326"/>
      <c r="G486" s="326"/>
      <c r="H486" s="326"/>
      <c r="I486" s="326"/>
      <c r="J486" s="326"/>
      <c r="K486" s="326"/>
      <c r="L486" s="326"/>
      <c r="M486" s="326"/>
      <c r="N486" s="326"/>
      <c r="O486" s="326"/>
      <c r="P486" s="326"/>
      <c r="Q486" s="326"/>
      <c r="R486" s="326"/>
      <c r="S486" s="326"/>
      <c r="T486" s="326"/>
      <c r="U486" s="326"/>
      <c r="V486" s="326"/>
      <c r="W486" s="326"/>
      <c r="X486" s="326"/>
      <c r="Y486" s="443"/>
      <c r="Z486" s="351"/>
      <c r="AA486" s="351"/>
      <c r="AB486" s="351"/>
      <c r="AC486" s="351"/>
      <c r="AD486" s="352"/>
      <c r="AG486">
        <f t="shared" si="30"/>
        <v>0</v>
      </c>
      <c r="AH486" s="2">
        <f t="shared" si="31"/>
        <v>0</v>
      </c>
      <c r="AI486" s="3" t="str">
        <f>IF(AH486=0,"",
IF(SUM($AH$445:AH486)=1,AJ486,
IF($AH$565&gt;SUM($AH$445:AH486),_xlfn.CONCAT(", ",AJ486),
IF($AH$565=SUM($AH$445:AH486),_xlfn.CONCAT(" y ",AJ486)))))</f>
        <v/>
      </c>
      <c r="AJ486" s="214">
        <v>42</v>
      </c>
      <c r="AK486">
        <f t="shared" si="32"/>
        <v>0</v>
      </c>
    </row>
    <row r="487" spans="1:37" ht="15" customHeight="1">
      <c r="A487" s="223"/>
      <c r="B487" s="248"/>
      <c r="C487" s="213" t="s">
        <v>5089</v>
      </c>
      <c r="D487" s="503" t="str">
        <f>IF(CNGE_2025_M1_Secc12_Sub1!D72="","",CNGE_2025_M1_Secc12_Sub1!D72)</f>
        <v/>
      </c>
      <c r="E487" s="326"/>
      <c r="F487" s="326"/>
      <c r="G487" s="326"/>
      <c r="H487" s="326"/>
      <c r="I487" s="326"/>
      <c r="J487" s="326"/>
      <c r="K487" s="326"/>
      <c r="L487" s="326"/>
      <c r="M487" s="326"/>
      <c r="N487" s="326"/>
      <c r="O487" s="326"/>
      <c r="P487" s="326"/>
      <c r="Q487" s="326"/>
      <c r="R487" s="326"/>
      <c r="S487" s="326"/>
      <c r="T487" s="326"/>
      <c r="U487" s="326"/>
      <c r="V487" s="326"/>
      <c r="W487" s="326"/>
      <c r="X487" s="326"/>
      <c r="Y487" s="443"/>
      <c r="Z487" s="351"/>
      <c r="AA487" s="351"/>
      <c r="AB487" s="351"/>
      <c r="AC487" s="351"/>
      <c r="AD487" s="352"/>
      <c r="AG487">
        <f t="shared" si="30"/>
        <v>0</v>
      </c>
      <c r="AH487" s="2">
        <f t="shared" si="31"/>
        <v>0</v>
      </c>
      <c r="AI487" s="3" t="str">
        <f>IF(AH487=0,"",
IF(SUM($AH$445:AH487)=1,AJ487,
IF($AH$565&gt;SUM($AH$445:AH487),_xlfn.CONCAT(", ",AJ487),
IF($AH$565=SUM($AH$445:AH487),_xlfn.CONCAT(" y ",AJ487)))))</f>
        <v/>
      </c>
      <c r="AJ487" s="214">
        <v>43</v>
      </c>
      <c r="AK487">
        <f t="shared" si="32"/>
        <v>0</v>
      </c>
    </row>
    <row r="488" spans="1:37" ht="15" customHeight="1">
      <c r="A488" s="223"/>
      <c r="B488" s="248"/>
      <c r="C488" s="213" t="s">
        <v>5090</v>
      </c>
      <c r="D488" s="503" t="str">
        <f>IF(CNGE_2025_M1_Secc12_Sub1!D73="","",CNGE_2025_M1_Secc12_Sub1!D73)</f>
        <v/>
      </c>
      <c r="E488" s="326"/>
      <c r="F488" s="326"/>
      <c r="G488" s="326"/>
      <c r="H488" s="326"/>
      <c r="I488" s="326"/>
      <c r="J488" s="326"/>
      <c r="K488" s="326"/>
      <c r="L488" s="326"/>
      <c r="M488" s="326"/>
      <c r="N488" s="326"/>
      <c r="O488" s="326"/>
      <c r="P488" s="326"/>
      <c r="Q488" s="326"/>
      <c r="R488" s="326"/>
      <c r="S488" s="326"/>
      <c r="T488" s="326"/>
      <c r="U488" s="326"/>
      <c r="V488" s="326"/>
      <c r="W488" s="326"/>
      <c r="X488" s="326"/>
      <c r="Y488" s="443"/>
      <c r="Z488" s="351"/>
      <c r="AA488" s="351"/>
      <c r="AB488" s="351"/>
      <c r="AC488" s="351"/>
      <c r="AD488" s="352"/>
      <c r="AG488">
        <f t="shared" si="30"/>
        <v>0</v>
      </c>
      <c r="AH488" s="2">
        <f t="shared" si="31"/>
        <v>0</v>
      </c>
      <c r="AI488" s="3" t="str">
        <f>IF(AH488=0,"",
IF(SUM($AH$445:AH488)=1,AJ488,
IF($AH$565&gt;SUM($AH$445:AH488),_xlfn.CONCAT(", ",AJ488),
IF($AH$565=SUM($AH$445:AH488),_xlfn.CONCAT(" y ",AJ488)))))</f>
        <v/>
      </c>
      <c r="AJ488" s="214">
        <v>44</v>
      </c>
      <c r="AK488">
        <f t="shared" si="32"/>
        <v>0</v>
      </c>
    </row>
    <row r="489" spans="1:37" ht="15" customHeight="1">
      <c r="A489" s="223"/>
      <c r="B489" s="248"/>
      <c r="C489" s="213" t="s">
        <v>5091</v>
      </c>
      <c r="D489" s="503" t="str">
        <f>IF(CNGE_2025_M1_Secc12_Sub1!D74="","",CNGE_2025_M1_Secc12_Sub1!D74)</f>
        <v/>
      </c>
      <c r="E489" s="326"/>
      <c r="F489" s="326"/>
      <c r="G489" s="326"/>
      <c r="H489" s="326"/>
      <c r="I489" s="326"/>
      <c r="J489" s="326"/>
      <c r="K489" s="326"/>
      <c r="L489" s="326"/>
      <c r="M489" s="326"/>
      <c r="N489" s="326"/>
      <c r="O489" s="326"/>
      <c r="P489" s="326"/>
      <c r="Q489" s="326"/>
      <c r="R489" s="326"/>
      <c r="S489" s="326"/>
      <c r="T489" s="326"/>
      <c r="U489" s="326"/>
      <c r="V489" s="326"/>
      <c r="W489" s="326"/>
      <c r="X489" s="326"/>
      <c r="Y489" s="443"/>
      <c r="Z489" s="351"/>
      <c r="AA489" s="351"/>
      <c r="AB489" s="351"/>
      <c r="AC489" s="351"/>
      <c r="AD489" s="352"/>
      <c r="AG489">
        <f t="shared" si="30"/>
        <v>0</v>
      </c>
      <c r="AH489" s="2">
        <f t="shared" si="31"/>
        <v>0</v>
      </c>
      <c r="AI489" s="3" t="str">
        <f>IF(AH489=0,"",
IF(SUM($AH$445:AH489)=1,AJ489,
IF($AH$565&gt;SUM($AH$445:AH489),_xlfn.CONCAT(", ",AJ489),
IF($AH$565=SUM($AH$445:AH489),_xlfn.CONCAT(" y ",AJ489)))))</f>
        <v/>
      </c>
      <c r="AJ489" s="214">
        <v>45</v>
      </c>
      <c r="AK489">
        <f t="shared" si="32"/>
        <v>0</v>
      </c>
    </row>
    <row r="490" spans="1:37" ht="15" customHeight="1">
      <c r="A490" s="223"/>
      <c r="B490" s="248"/>
      <c r="C490" s="213" t="s">
        <v>5092</v>
      </c>
      <c r="D490" s="503" t="str">
        <f>IF(CNGE_2025_M1_Secc12_Sub1!D75="","",CNGE_2025_M1_Secc12_Sub1!D75)</f>
        <v/>
      </c>
      <c r="E490" s="326"/>
      <c r="F490" s="326"/>
      <c r="G490" s="326"/>
      <c r="H490" s="326"/>
      <c r="I490" s="326"/>
      <c r="J490" s="326"/>
      <c r="K490" s="326"/>
      <c r="L490" s="326"/>
      <c r="M490" s="326"/>
      <c r="N490" s="326"/>
      <c r="O490" s="326"/>
      <c r="P490" s="326"/>
      <c r="Q490" s="326"/>
      <c r="R490" s="326"/>
      <c r="S490" s="326"/>
      <c r="T490" s="326"/>
      <c r="U490" s="326"/>
      <c r="V490" s="326"/>
      <c r="W490" s="326"/>
      <c r="X490" s="326"/>
      <c r="Y490" s="443"/>
      <c r="Z490" s="351"/>
      <c r="AA490" s="351"/>
      <c r="AB490" s="351"/>
      <c r="AC490" s="351"/>
      <c r="AD490" s="352"/>
      <c r="AG490">
        <f t="shared" si="30"/>
        <v>0</v>
      </c>
      <c r="AH490" s="2">
        <f t="shared" si="31"/>
        <v>0</v>
      </c>
      <c r="AI490" s="3" t="str">
        <f>IF(AH490=0,"",
IF(SUM($AH$445:AH490)=1,AJ490,
IF($AH$565&gt;SUM($AH$445:AH490),_xlfn.CONCAT(", ",AJ490),
IF($AH$565=SUM($AH$445:AH490),_xlfn.CONCAT(" y ",AJ490)))))</f>
        <v/>
      </c>
      <c r="AJ490" s="214">
        <v>46</v>
      </c>
      <c r="AK490">
        <f t="shared" si="32"/>
        <v>0</v>
      </c>
    </row>
    <row r="491" spans="1:37" ht="15" customHeight="1">
      <c r="A491" s="223"/>
      <c r="B491" s="248"/>
      <c r="C491" s="213" t="s">
        <v>5093</v>
      </c>
      <c r="D491" s="503" t="str">
        <f>IF(CNGE_2025_M1_Secc12_Sub1!D76="","",CNGE_2025_M1_Secc12_Sub1!D76)</f>
        <v/>
      </c>
      <c r="E491" s="326"/>
      <c r="F491" s="326"/>
      <c r="G491" s="326"/>
      <c r="H491" s="326"/>
      <c r="I491" s="326"/>
      <c r="J491" s="326"/>
      <c r="K491" s="326"/>
      <c r="L491" s="326"/>
      <c r="M491" s="326"/>
      <c r="N491" s="326"/>
      <c r="O491" s="326"/>
      <c r="P491" s="326"/>
      <c r="Q491" s="326"/>
      <c r="R491" s="326"/>
      <c r="S491" s="326"/>
      <c r="T491" s="326"/>
      <c r="U491" s="326"/>
      <c r="V491" s="326"/>
      <c r="W491" s="326"/>
      <c r="X491" s="326"/>
      <c r="Y491" s="443"/>
      <c r="Z491" s="351"/>
      <c r="AA491" s="351"/>
      <c r="AB491" s="351"/>
      <c r="AC491" s="351"/>
      <c r="AD491" s="352"/>
      <c r="AG491">
        <f t="shared" si="30"/>
        <v>0</v>
      </c>
      <c r="AH491" s="2">
        <f t="shared" si="31"/>
        <v>0</v>
      </c>
      <c r="AI491" s="3" t="str">
        <f>IF(AH491=0,"",
IF(SUM($AH$445:AH491)=1,AJ491,
IF($AH$565&gt;SUM($AH$445:AH491),_xlfn.CONCAT(", ",AJ491),
IF($AH$565=SUM($AH$445:AH491),_xlfn.CONCAT(" y ",AJ491)))))</f>
        <v/>
      </c>
      <c r="AJ491" s="214">
        <v>47</v>
      </c>
      <c r="AK491">
        <f t="shared" si="32"/>
        <v>0</v>
      </c>
    </row>
    <row r="492" spans="1:37" ht="15" customHeight="1">
      <c r="A492" s="223"/>
      <c r="B492" s="248"/>
      <c r="C492" s="213" t="s">
        <v>5094</v>
      </c>
      <c r="D492" s="503" t="str">
        <f>IF(CNGE_2025_M1_Secc12_Sub1!D77="","",CNGE_2025_M1_Secc12_Sub1!D77)</f>
        <v/>
      </c>
      <c r="E492" s="326"/>
      <c r="F492" s="326"/>
      <c r="G492" s="326"/>
      <c r="H492" s="326"/>
      <c r="I492" s="326"/>
      <c r="J492" s="326"/>
      <c r="K492" s="326"/>
      <c r="L492" s="326"/>
      <c r="M492" s="326"/>
      <c r="N492" s="326"/>
      <c r="O492" s="326"/>
      <c r="P492" s="326"/>
      <c r="Q492" s="326"/>
      <c r="R492" s="326"/>
      <c r="S492" s="326"/>
      <c r="T492" s="326"/>
      <c r="U492" s="326"/>
      <c r="V492" s="326"/>
      <c r="W492" s="326"/>
      <c r="X492" s="326"/>
      <c r="Y492" s="443"/>
      <c r="Z492" s="351"/>
      <c r="AA492" s="351"/>
      <c r="AB492" s="351"/>
      <c r="AC492" s="351"/>
      <c r="AD492" s="352"/>
      <c r="AG492">
        <f t="shared" si="30"/>
        <v>0</v>
      </c>
      <c r="AH492" s="2">
        <f t="shared" si="31"/>
        <v>0</v>
      </c>
      <c r="AI492" s="3" t="str">
        <f>IF(AH492=0,"",
IF(SUM($AH$445:AH492)=1,AJ492,
IF($AH$565&gt;SUM($AH$445:AH492),_xlfn.CONCAT(", ",AJ492),
IF($AH$565=SUM($AH$445:AH492),_xlfn.CONCAT(" y ",AJ492)))))</f>
        <v/>
      </c>
      <c r="AJ492" s="214">
        <v>48</v>
      </c>
      <c r="AK492">
        <f t="shared" si="32"/>
        <v>0</v>
      </c>
    </row>
    <row r="493" spans="1:37" ht="15" customHeight="1">
      <c r="A493" s="223"/>
      <c r="B493" s="248"/>
      <c r="C493" s="213" t="s">
        <v>5095</v>
      </c>
      <c r="D493" s="503" t="str">
        <f>IF(CNGE_2025_M1_Secc12_Sub1!D78="","",CNGE_2025_M1_Secc12_Sub1!D78)</f>
        <v/>
      </c>
      <c r="E493" s="326"/>
      <c r="F493" s="326"/>
      <c r="G493" s="326"/>
      <c r="H493" s="326"/>
      <c r="I493" s="326"/>
      <c r="J493" s="326"/>
      <c r="K493" s="326"/>
      <c r="L493" s="326"/>
      <c r="M493" s="326"/>
      <c r="N493" s="326"/>
      <c r="O493" s="326"/>
      <c r="P493" s="326"/>
      <c r="Q493" s="326"/>
      <c r="R493" s="326"/>
      <c r="S493" s="326"/>
      <c r="T493" s="326"/>
      <c r="U493" s="326"/>
      <c r="V493" s="326"/>
      <c r="W493" s="326"/>
      <c r="X493" s="326"/>
      <c r="Y493" s="443"/>
      <c r="Z493" s="351"/>
      <c r="AA493" s="351"/>
      <c r="AB493" s="351"/>
      <c r="AC493" s="351"/>
      <c r="AD493" s="352"/>
      <c r="AG493">
        <f t="shared" si="30"/>
        <v>0</v>
      </c>
      <c r="AH493" s="2">
        <f t="shared" si="31"/>
        <v>0</v>
      </c>
      <c r="AI493" s="3" t="str">
        <f>IF(AH493=0,"",
IF(SUM($AH$445:AH493)=1,AJ493,
IF($AH$565&gt;SUM($AH$445:AH493),_xlfn.CONCAT(", ",AJ493),
IF($AH$565=SUM($AH$445:AH493),_xlfn.CONCAT(" y ",AJ493)))))</f>
        <v/>
      </c>
      <c r="AJ493" s="214">
        <v>49</v>
      </c>
      <c r="AK493">
        <f t="shared" si="32"/>
        <v>0</v>
      </c>
    </row>
    <row r="494" spans="1:37" ht="15" customHeight="1">
      <c r="A494" s="223"/>
      <c r="B494" s="248"/>
      <c r="C494" s="213" t="s">
        <v>5096</v>
      </c>
      <c r="D494" s="503" t="str">
        <f>IF(CNGE_2025_M1_Secc12_Sub1!D79="","",CNGE_2025_M1_Secc12_Sub1!D79)</f>
        <v/>
      </c>
      <c r="E494" s="326"/>
      <c r="F494" s="326"/>
      <c r="G494" s="326"/>
      <c r="H494" s="326"/>
      <c r="I494" s="326"/>
      <c r="J494" s="326"/>
      <c r="K494" s="326"/>
      <c r="L494" s="326"/>
      <c r="M494" s="326"/>
      <c r="N494" s="326"/>
      <c r="O494" s="326"/>
      <c r="P494" s="326"/>
      <c r="Q494" s="326"/>
      <c r="R494" s="326"/>
      <c r="S494" s="326"/>
      <c r="T494" s="326"/>
      <c r="U494" s="326"/>
      <c r="V494" s="326"/>
      <c r="W494" s="326"/>
      <c r="X494" s="326"/>
      <c r="Y494" s="443"/>
      <c r="Z494" s="351"/>
      <c r="AA494" s="351"/>
      <c r="AB494" s="351"/>
      <c r="AC494" s="351"/>
      <c r="AD494" s="352"/>
      <c r="AG494">
        <f t="shared" si="30"/>
        <v>0</v>
      </c>
      <c r="AH494" s="2">
        <f t="shared" si="31"/>
        <v>0</v>
      </c>
      <c r="AI494" s="3" t="str">
        <f>IF(AH494=0,"",
IF(SUM($AH$445:AH494)=1,AJ494,
IF($AH$565&gt;SUM($AH$445:AH494),_xlfn.CONCAT(", ",AJ494),
IF($AH$565=SUM($AH$445:AH494),_xlfn.CONCAT(" y ",AJ494)))))</f>
        <v/>
      </c>
      <c r="AJ494" s="214">
        <v>50</v>
      </c>
      <c r="AK494">
        <f t="shared" si="32"/>
        <v>0</v>
      </c>
    </row>
    <row r="495" spans="1:37" ht="15" customHeight="1">
      <c r="A495" s="223"/>
      <c r="B495" s="248"/>
      <c r="C495" s="213" t="s">
        <v>5097</v>
      </c>
      <c r="D495" s="503" t="str">
        <f>IF(CNGE_2025_M1_Secc12_Sub1!D80="","",CNGE_2025_M1_Secc12_Sub1!D80)</f>
        <v/>
      </c>
      <c r="E495" s="326"/>
      <c r="F495" s="326"/>
      <c r="G495" s="326"/>
      <c r="H495" s="326"/>
      <c r="I495" s="326"/>
      <c r="J495" s="326"/>
      <c r="K495" s="326"/>
      <c r="L495" s="326"/>
      <c r="M495" s="326"/>
      <c r="N495" s="326"/>
      <c r="O495" s="326"/>
      <c r="P495" s="326"/>
      <c r="Q495" s="326"/>
      <c r="R495" s="326"/>
      <c r="S495" s="326"/>
      <c r="T495" s="326"/>
      <c r="U495" s="326"/>
      <c r="V495" s="326"/>
      <c r="W495" s="326"/>
      <c r="X495" s="326"/>
      <c r="Y495" s="443"/>
      <c r="Z495" s="351"/>
      <c r="AA495" s="351"/>
      <c r="AB495" s="351"/>
      <c r="AC495" s="351"/>
      <c r="AD495" s="352"/>
      <c r="AG495">
        <f t="shared" si="30"/>
        <v>0</v>
      </c>
      <c r="AH495" s="2">
        <f t="shared" si="31"/>
        <v>0</v>
      </c>
      <c r="AI495" s="3" t="str">
        <f>IF(AH495=0,"",
IF(SUM($AH$445:AH495)=1,AJ495,
IF($AH$565&gt;SUM($AH$445:AH495),_xlfn.CONCAT(", ",AJ495),
IF($AH$565=SUM($AH$445:AH495),_xlfn.CONCAT(" y ",AJ495)))))</f>
        <v/>
      </c>
      <c r="AJ495" s="214">
        <v>51</v>
      </c>
      <c r="AK495">
        <f t="shared" si="32"/>
        <v>0</v>
      </c>
    </row>
    <row r="496" spans="1:37" ht="15" customHeight="1">
      <c r="A496" s="223"/>
      <c r="B496" s="248"/>
      <c r="C496" s="213" t="s">
        <v>5098</v>
      </c>
      <c r="D496" s="503" t="str">
        <f>IF(CNGE_2025_M1_Secc12_Sub1!D81="","",CNGE_2025_M1_Secc12_Sub1!D81)</f>
        <v/>
      </c>
      <c r="E496" s="326"/>
      <c r="F496" s="326"/>
      <c r="G496" s="326"/>
      <c r="H496" s="326"/>
      <c r="I496" s="326"/>
      <c r="J496" s="326"/>
      <c r="K496" s="326"/>
      <c r="L496" s="326"/>
      <c r="M496" s="326"/>
      <c r="N496" s="326"/>
      <c r="O496" s="326"/>
      <c r="P496" s="326"/>
      <c r="Q496" s="326"/>
      <c r="R496" s="326"/>
      <c r="S496" s="326"/>
      <c r="T496" s="326"/>
      <c r="U496" s="326"/>
      <c r="V496" s="326"/>
      <c r="W496" s="326"/>
      <c r="X496" s="326"/>
      <c r="Y496" s="443"/>
      <c r="Z496" s="351"/>
      <c r="AA496" s="351"/>
      <c r="AB496" s="351"/>
      <c r="AC496" s="351"/>
      <c r="AD496" s="352"/>
      <c r="AG496">
        <f t="shared" si="30"/>
        <v>0</v>
      </c>
      <c r="AH496" s="2">
        <f t="shared" si="31"/>
        <v>0</v>
      </c>
      <c r="AI496" s="3" t="str">
        <f>IF(AH496=0,"",
IF(SUM($AH$445:AH496)=1,AJ496,
IF($AH$565&gt;SUM($AH$445:AH496),_xlfn.CONCAT(", ",AJ496),
IF($AH$565=SUM($AH$445:AH496),_xlfn.CONCAT(" y ",AJ496)))))</f>
        <v/>
      </c>
      <c r="AJ496" s="214">
        <v>52</v>
      </c>
      <c r="AK496">
        <f t="shared" si="32"/>
        <v>0</v>
      </c>
    </row>
    <row r="497" spans="1:37" ht="15" customHeight="1">
      <c r="A497" s="223"/>
      <c r="B497" s="248"/>
      <c r="C497" s="213" t="s">
        <v>5099</v>
      </c>
      <c r="D497" s="503" t="str">
        <f>IF(CNGE_2025_M1_Secc12_Sub1!D82="","",CNGE_2025_M1_Secc12_Sub1!D82)</f>
        <v/>
      </c>
      <c r="E497" s="326"/>
      <c r="F497" s="326"/>
      <c r="G497" s="326"/>
      <c r="H497" s="326"/>
      <c r="I497" s="326"/>
      <c r="J497" s="326"/>
      <c r="K497" s="326"/>
      <c r="L497" s="326"/>
      <c r="M497" s="326"/>
      <c r="N497" s="326"/>
      <c r="O497" s="326"/>
      <c r="P497" s="326"/>
      <c r="Q497" s="326"/>
      <c r="R497" s="326"/>
      <c r="S497" s="326"/>
      <c r="T497" s="326"/>
      <c r="U497" s="326"/>
      <c r="V497" s="326"/>
      <c r="W497" s="326"/>
      <c r="X497" s="326"/>
      <c r="Y497" s="443"/>
      <c r="Z497" s="351"/>
      <c r="AA497" s="351"/>
      <c r="AB497" s="351"/>
      <c r="AC497" s="351"/>
      <c r="AD497" s="352"/>
      <c r="AG497">
        <f t="shared" si="30"/>
        <v>0</v>
      </c>
      <c r="AH497" s="2">
        <f t="shared" si="31"/>
        <v>0</v>
      </c>
      <c r="AI497" s="3" t="str">
        <f>IF(AH497=0,"",
IF(SUM($AH$445:AH497)=1,AJ497,
IF($AH$565&gt;SUM($AH$445:AH497),_xlfn.CONCAT(", ",AJ497),
IF($AH$565=SUM($AH$445:AH497),_xlfn.CONCAT(" y ",AJ497)))))</f>
        <v/>
      </c>
      <c r="AJ497" s="214">
        <v>53</v>
      </c>
      <c r="AK497">
        <f t="shared" si="32"/>
        <v>0</v>
      </c>
    </row>
    <row r="498" spans="1:37" ht="15" customHeight="1">
      <c r="A498" s="223"/>
      <c r="B498" s="248"/>
      <c r="C498" s="229" t="s">
        <v>5100</v>
      </c>
      <c r="D498" s="503" t="str">
        <f>IF(CNGE_2025_M1_Secc12_Sub1!D83="","",CNGE_2025_M1_Secc12_Sub1!D83)</f>
        <v/>
      </c>
      <c r="E498" s="326"/>
      <c r="F498" s="326"/>
      <c r="G498" s="326"/>
      <c r="H498" s="326"/>
      <c r="I498" s="326"/>
      <c r="J498" s="326"/>
      <c r="K498" s="326"/>
      <c r="L498" s="326"/>
      <c r="M498" s="326"/>
      <c r="N498" s="326"/>
      <c r="O498" s="326"/>
      <c r="P498" s="326"/>
      <c r="Q498" s="326"/>
      <c r="R498" s="326"/>
      <c r="S498" s="326"/>
      <c r="T498" s="326"/>
      <c r="U498" s="326"/>
      <c r="V498" s="326"/>
      <c r="W498" s="326"/>
      <c r="X498" s="326"/>
      <c r="Y498" s="443"/>
      <c r="Z498" s="351"/>
      <c r="AA498" s="351"/>
      <c r="AB498" s="351"/>
      <c r="AC498" s="351"/>
      <c r="AD498" s="352"/>
      <c r="AG498">
        <f t="shared" si="30"/>
        <v>0</v>
      </c>
      <c r="AH498" s="2">
        <f t="shared" si="31"/>
        <v>0</v>
      </c>
      <c r="AI498" s="3" t="str">
        <f>IF(AH498=0,"",
IF(SUM($AH$445:AH498)=1,AJ498,
IF($AH$565&gt;SUM($AH$445:AH498),_xlfn.CONCAT(", ",AJ498),
IF($AH$565=SUM($AH$445:AH498),_xlfn.CONCAT(" y ",AJ498)))))</f>
        <v/>
      </c>
      <c r="AJ498" s="214">
        <v>54</v>
      </c>
      <c r="AK498">
        <f t="shared" si="32"/>
        <v>0</v>
      </c>
    </row>
    <row r="499" spans="1:37" ht="15" customHeight="1">
      <c r="A499" s="223"/>
      <c r="B499" s="248"/>
      <c r="C499" s="229" t="s">
        <v>5101</v>
      </c>
      <c r="D499" s="503" t="str">
        <f>IF(CNGE_2025_M1_Secc12_Sub1!D84="","",CNGE_2025_M1_Secc12_Sub1!D84)</f>
        <v/>
      </c>
      <c r="E499" s="326"/>
      <c r="F499" s="326"/>
      <c r="G499" s="326"/>
      <c r="H499" s="326"/>
      <c r="I499" s="326"/>
      <c r="J499" s="326"/>
      <c r="K499" s="326"/>
      <c r="L499" s="326"/>
      <c r="M499" s="326"/>
      <c r="N499" s="326"/>
      <c r="O499" s="326"/>
      <c r="P499" s="326"/>
      <c r="Q499" s="326"/>
      <c r="R499" s="326"/>
      <c r="S499" s="326"/>
      <c r="T499" s="326"/>
      <c r="U499" s="326"/>
      <c r="V499" s="326"/>
      <c r="W499" s="326"/>
      <c r="X499" s="326"/>
      <c r="Y499" s="443"/>
      <c r="Z499" s="351"/>
      <c r="AA499" s="351"/>
      <c r="AB499" s="351"/>
      <c r="AC499" s="351"/>
      <c r="AD499" s="352"/>
      <c r="AG499">
        <f t="shared" si="30"/>
        <v>0</v>
      </c>
      <c r="AH499" s="2">
        <f t="shared" si="31"/>
        <v>0</v>
      </c>
      <c r="AI499" s="3" t="str">
        <f>IF(AH499=0,"",
IF(SUM($AH$445:AH499)=1,AJ499,
IF($AH$565&gt;SUM($AH$445:AH499),_xlfn.CONCAT(", ",AJ499),
IF($AH$565=SUM($AH$445:AH499),_xlfn.CONCAT(" y ",AJ499)))))</f>
        <v/>
      </c>
      <c r="AJ499" s="214">
        <v>55</v>
      </c>
      <c r="AK499">
        <f t="shared" si="32"/>
        <v>0</v>
      </c>
    </row>
    <row r="500" spans="1:37" ht="15" customHeight="1">
      <c r="A500" s="223"/>
      <c r="B500" s="248"/>
      <c r="C500" s="229" t="s">
        <v>5102</v>
      </c>
      <c r="D500" s="503" t="str">
        <f>IF(CNGE_2025_M1_Secc12_Sub1!D85="","",CNGE_2025_M1_Secc12_Sub1!D85)</f>
        <v/>
      </c>
      <c r="E500" s="326"/>
      <c r="F500" s="326"/>
      <c r="G500" s="326"/>
      <c r="H500" s="326"/>
      <c r="I500" s="326"/>
      <c r="J500" s="326"/>
      <c r="K500" s="326"/>
      <c r="L500" s="326"/>
      <c r="M500" s="326"/>
      <c r="N500" s="326"/>
      <c r="O500" s="326"/>
      <c r="P500" s="326"/>
      <c r="Q500" s="326"/>
      <c r="R500" s="326"/>
      <c r="S500" s="326"/>
      <c r="T500" s="326"/>
      <c r="U500" s="326"/>
      <c r="V500" s="326"/>
      <c r="W500" s="326"/>
      <c r="X500" s="326"/>
      <c r="Y500" s="443"/>
      <c r="Z500" s="351"/>
      <c r="AA500" s="351"/>
      <c r="AB500" s="351"/>
      <c r="AC500" s="351"/>
      <c r="AD500" s="352"/>
      <c r="AG500">
        <f t="shared" si="30"/>
        <v>0</v>
      </c>
      <c r="AH500" s="2">
        <f t="shared" si="31"/>
        <v>0</v>
      </c>
      <c r="AI500" s="3" t="str">
        <f>IF(AH500=0,"",
IF(SUM($AH$445:AH500)=1,AJ500,
IF($AH$565&gt;SUM($AH$445:AH500),_xlfn.CONCAT(", ",AJ500),
IF($AH$565=SUM($AH$445:AH500),_xlfn.CONCAT(" y ",AJ500)))))</f>
        <v/>
      </c>
      <c r="AJ500" s="214">
        <v>56</v>
      </c>
      <c r="AK500">
        <f t="shared" si="32"/>
        <v>0</v>
      </c>
    </row>
    <row r="501" spans="1:37" ht="15" customHeight="1">
      <c r="A501" s="223"/>
      <c r="B501" s="248"/>
      <c r="C501" s="229" t="s">
        <v>5103</v>
      </c>
      <c r="D501" s="503" t="str">
        <f>IF(CNGE_2025_M1_Secc12_Sub1!D86="","",CNGE_2025_M1_Secc12_Sub1!D86)</f>
        <v/>
      </c>
      <c r="E501" s="326"/>
      <c r="F501" s="326"/>
      <c r="G501" s="326"/>
      <c r="H501" s="326"/>
      <c r="I501" s="326"/>
      <c r="J501" s="326"/>
      <c r="K501" s="326"/>
      <c r="L501" s="326"/>
      <c r="M501" s="326"/>
      <c r="N501" s="326"/>
      <c r="O501" s="326"/>
      <c r="P501" s="326"/>
      <c r="Q501" s="326"/>
      <c r="R501" s="326"/>
      <c r="S501" s="326"/>
      <c r="T501" s="326"/>
      <c r="U501" s="326"/>
      <c r="V501" s="326"/>
      <c r="W501" s="326"/>
      <c r="X501" s="326"/>
      <c r="Y501" s="443"/>
      <c r="Z501" s="351"/>
      <c r="AA501" s="351"/>
      <c r="AB501" s="351"/>
      <c r="AC501" s="351"/>
      <c r="AD501" s="352"/>
      <c r="AG501">
        <f t="shared" si="30"/>
        <v>0</v>
      </c>
      <c r="AH501" s="2">
        <f t="shared" si="31"/>
        <v>0</v>
      </c>
      <c r="AI501" s="3" t="str">
        <f>IF(AH501=0,"",
IF(SUM($AH$445:AH501)=1,AJ501,
IF($AH$565&gt;SUM($AH$445:AH501),_xlfn.CONCAT(", ",AJ501),
IF($AH$565=SUM($AH$445:AH501),_xlfn.CONCAT(" y ",AJ501)))))</f>
        <v/>
      </c>
      <c r="AJ501" s="214">
        <v>57</v>
      </c>
      <c r="AK501">
        <f t="shared" si="32"/>
        <v>0</v>
      </c>
    </row>
    <row r="502" spans="1:37" ht="15" customHeight="1">
      <c r="A502" s="223"/>
      <c r="B502" s="248"/>
      <c r="C502" s="229" t="s">
        <v>5104</v>
      </c>
      <c r="D502" s="503" t="str">
        <f>IF(CNGE_2025_M1_Secc12_Sub1!D87="","",CNGE_2025_M1_Secc12_Sub1!D87)</f>
        <v/>
      </c>
      <c r="E502" s="326"/>
      <c r="F502" s="326"/>
      <c r="G502" s="326"/>
      <c r="H502" s="326"/>
      <c r="I502" s="326"/>
      <c r="J502" s="326"/>
      <c r="K502" s="326"/>
      <c r="L502" s="326"/>
      <c r="M502" s="326"/>
      <c r="N502" s="326"/>
      <c r="O502" s="326"/>
      <c r="P502" s="326"/>
      <c r="Q502" s="326"/>
      <c r="R502" s="326"/>
      <c r="S502" s="326"/>
      <c r="T502" s="326"/>
      <c r="U502" s="326"/>
      <c r="V502" s="326"/>
      <c r="W502" s="326"/>
      <c r="X502" s="326"/>
      <c r="Y502" s="443"/>
      <c r="Z502" s="351"/>
      <c r="AA502" s="351"/>
      <c r="AB502" s="351"/>
      <c r="AC502" s="351"/>
      <c r="AD502" s="352"/>
      <c r="AG502">
        <f t="shared" si="30"/>
        <v>0</v>
      </c>
      <c r="AH502" s="2">
        <f t="shared" si="31"/>
        <v>0</v>
      </c>
      <c r="AI502" s="3" t="str">
        <f>IF(AH502=0,"",
IF(SUM($AH$445:AH502)=1,AJ502,
IF($AH$565&gt;SUM($AH$445:AH502),_xlfn.CONCAT(", ",AJ502),
IF($AH$565=SUM($AH$445:AH502),_xlfn.CONCAT(" y ",AJ502)))))</f>
        <v/>
      </c>
      <c r="AJ502" s="214">
        <v>58</v>
      </c>
      <c r="AK502">
        <f t="shared" si="32"/>
        <v>0</v>
      </c>
    </row>
    <row r="503" spans="1:37" ht="15" customHeight="1">
      <c r="A503" s="223"/>
      <c r="B503" s="248"/>
      <c r="C503" s="229" t="s">
        <v>5105</v>
      </c>
      <c r="D503" s="503" t="str">
        <f>IF(CNGE_2025_M1_Secc12_Sub1!D88="","",CNGE_2025_M1_Secc12_Sub1!D88)</f>
        <v/>
      </c>
      <c r="E503" s="326"/>
      <c r="F503" s="326"/>
      <c r="G503" s="326"/>
      <c r="H503" s="326"/>
      <c r="I503" s="326"/>
      <c r="J503" s="326"/>
      <c r="K503" s="326"/>
      <c r="L503" s="326"/>
      <c r="M503" s="326"/>
      <c r="N503" s="326"/>
      <c r="O503" s="326"/>
      <c r="P503" s="326"/>
      <c r="Q503" s="326"/>
      <c r="R503" s="326"/>
      <c r="S503" s="326"/>
      <c r="T503" s="326"/>
      <c r="U503" s="326"/>
      <c r="V503" s="326"/>
      <c r="W503" s="326"/>
      <c r="X503" s="326"/>
      <c r="Y503" s="443"/>
      <c r="Z503" s="351"/>
      <c r="AA503" s="351"/>
      <c r="AB503" s="351"/>
      <c r="AC503" s="351"/>
      <c r="AD503" s="352"/>
      <c r="AG503">
        <f t="shared" si="30"/>
        <v>0</v>
      </c>
      <c r="AH503" s="2">
        <f t="shared" si="31"/>
        <v>0</v>
      </c>
      <c r="AI503" s="3" t="str">
        <f>IF(AH503=0,"",
IF(SUM($AH$445:AH503)=1,AJ503,
IF($AH$565&gt;SUM($AH$445:AH503),_xlfn.CONCAT(", ",AJ503),
IF($AH$565=SUM($AH$445:AH503),_xlfn.CONCAT(" y ",AJ503)))))</f>
        <v/>
      </c>
      <c r="AJ503" s="214">
        <v>59</v>
      </c>
      <c r="AK503">
        <f t="shared" si="32"/>
        <v>0</v>
      </c>
    </row>
    <row r="504" spans="1:37" ht="15" customHeight="1">
      <c r="A504" s="223"/>
      <c r="B504" s="248"/>
      <c r="C504" s="229" t="s">
        <v>5106</v>
      </c>
      <c r="D504" s="503" t="str">
        <f>IF(CNGE_2025_M1_Secc12_Sub1!D89="","",CNGE_2025_M1_Secc12_Sub1!D89)</f>
        <v/>
      </c>
      <c r="E504" s="326"/>
      <c r="F504" s="326"/>
      <c r="G504" s="326"/>
      <c r="H504" s="326"/>
      <c r="I504" s="326"/>
      <c r="J504" s="326"/>
      <c r="K504" s="326"/>
      <c r="L504" s="326"/>
      <c r="M504" s="326"/>
      <c r="N504" s="326"/>
      <c r="O504" s="326"/>
      <c r="P504" s="326"/>
      <c r="Q504" s="326"/>
      <c r="R504" s="326"/>
      <c r="S504" s="326"/>
      <c r="T504" s="326"/>
      <c r="U504" s="326"/>
      <c r="V504" s="326"/>
      <c r="W504" s="326"/>
      <c r="X504" s="326"/>
      <c r="Y504" s="443"/>
      <c r="Z504" s="351"/>
      <c r="AA504" s="351"/>
      <c r="AB504" s="351"/>
      <c r="AC504" s="351"/>
      <c r="AD504" s="352"/>
      <c r="AG504">
        <f t="shared" si="30"/>
        <v>0</v>
      </c>
      <c r="AH504" s="2">
        <f t="shared" si="31"/>
        <v>0</v>
      </c>
      <c r="AI504" s="3" t="str">
        <f>IF(AH504=0,"",
IF(SUM($AH$445:AH504)=1,AJ504,
IF($AH$565&gt;SUM($AH$445:AH504),_xlfn.CONCAT(", ",AJ504),
IF($AH$565=SUM($AH$445:AH504),_xlfn.CONCAT(" y ",AJ504)))))</f>
        <v/>
      </c>
      <c r="AJ504" s="214">
        <v>60</v>
      </c>
      <c r="AK504">
        <f t="shared" si="32"/>
        <v>0</v>
      </c>
    </row>
    <row r="505" spans="1:37" ht="15" customHeight="1">
      <c r="A505" s="223"/>
      <c r="B505" s="248"/>
      <c r="C505" s="229" t="s">
        <v>5107</v>
      </c>
      <c r="D505" s="503" t="str">
        <f>IF(CNGE_2025_M1_Secc12_Sub1!D90="","",CNGE_2025_M1_Secc12_Sub1!D90)</f>
        <v/>
      </c>
      <c r="E505" s="326"/>
      <c r="F505" s="326"/>
      <c r="G505" s="326"/>
      <c r="H505" s="326"/>
      <c r="I505" s="326"/>
      <c r="J505" s="326"/>
      <c r="K505" s="326"/>
      <c r="L505" s="326"/>
      <c r="M505" s="326"/>
      <c r="N505" s="326"/>
      <c r="O505" s="326"/>
      <c r="P505" s="326"/>
      <c r="Q505" s="326"/>
      <c r="R505" s="326"/>
      <c r="S505" s="326"/>
      <c r="T505" s="326"/>
      <c r="U505" s="326"/>
      <c r="V505" s="326"/>
      <c r="W505" s="326"/>
      <c r="X505" s="326"/>
      <c r="Y505" s="443"/>
      <c r="Z505" s="351"/>
      <c r="AA505" s="351"/>
      <c r="AB505" s="351"/>
      <c r="AC505" s="351"/>
      <c r="AD505" s="352"/>
      <c r="AG505">
        <f t="shared" si="30"/>
        <v>0</v>
      </c>
      <c r="AH505" s="2">
        <f t="shared" si="31"/>
        <v>0</v>
      </c>
      <c r="AI505" s="3" t="str">
        <f>IF(AH505=0,"",
IF(SUM($AH$445:AH505)=1,AJ505,
IF($AH$565&gt;SUM($AH$445:AH505),_xlfn.CONCAT(", ",AJ505),
IF($AH$565=SUM($AH$445:AH505),_xlfn.CONCAT(" y ",AJ505)))))</f>
        <v/>
      </c>
      <c r="AJ505" s="214">
        <v>61</v>
      </c>
      <c r="AK505">
        <f t="shared" si="32"/>
        <v>0</v>
      </c>
    </row>
    <row r="506" spans="1:37" ht="15" customHeight="1">
      <c r="A506" s="223"/>
      <c r="B506" s="248"/>
      <c r="C506" s="229" t="s">
        <v>5108</v>
      </c>
      <c r="D506" s="503" t="str">
        <f>IF(CNGE_2025_M1_Secc12_Sub1!D91="","",CNGE_2025_M1_Secc12_Sub1!D91)</f>
        <v/>
      </c>
      <c r="E506" s="326"/>
      <c r="F506" s="326"/>
      <c r="G506" s="326"/>
      <c r="H506" s="326"/>
      <c r="I506" s="326"/>
      <c r="J506" s="326"/>
      <c r="K506" s="326"/>
      <c r="L506" s="326"/>
      <c r="M506" s="326"/>
      <c r="N506" s="326"/>
      <c r="O506" s="326"/>
      <c r="P506" s="326"/>
      <c r="Q506" s="326"/>
      <c r="R506" s="326"/>
      <c r="S506" s="326"/>
      <c r="T506" s="326"/>
      <c r="U506" s="326"/>
      <c r="V506" s="326"/>
      <c r="W506" s="326"/>
      <c r="X506" s="326"/>
      <c r="Y506" s="443"/>
      <c r="Z506" s="351"/>
      <c r="AA506" s="351"/>
      <c r="AB506" s="351"/>
      <c r="AC506" s="351"/>
      <c r="AD506" s="352"/>
      <c r="AG506">
        <f t="shared" si="30"/>
        <v>0</v>
      </c>
      <c r="AH506" s="2">
        <f t="shared" si="31"/>
        <v>0</v>
      </c>
      <c r="AI506" s="3" t="str">
        <f>IF(AH506=0,"",
IF(SUM($AH$445:AH506)=1,AJ506,
IF($AH$565&gt;SUM($AH$445:AH506),_xlfn.CONCAT(", ",AJ506),
IF($AH$565=SUM($AH$445:AH506),_xlfn.CONCAT(" y ",AJ506)))))</f>
        <v/>
      </c>
      <c r="AJ506" s="214">
        <v>62</v>
      </c>
      <c r="AK506">
        <f t="shared" si="32"/>
        <v>0</v>
      </c>
    </row>
    <row r="507" spans="1:37" ht="15" customHeight="1">
      <c r="A507" s="223"/>
      <c r="B507" s="248"/>
      <c r="C507" s="229" t="s">
        <v>5109</v>
      </c>
      <c r="D507" s="503" t="str">
        <f>IF(CNGE_2025_M1_Secc12_Sub1!D92="","",CNGE_2025_M1_Secc12_Sub1!D92)</f>
        <v/>
      </c>
      <c r="E507" s="326"/>
      <c r="F507" s="326"/>
      <c r="G507" s="326"/>
      <c r="H507" s="326"/>
      <c r="I507" s="326"/>
      <c r="J507" s="326"/>
      <c r="K507" s="326"/>
      <c r="L507" s="326"/>
      <c r="M507" s="326"/>
      <c r="N507" s="326"/>
      <c r="O507" s="326"/>
      <c r="P507" s="326"/>
      <c r="Q507" s="326"/>
      <c r="R507" s="326"/>
      <c r="S507" s="326"/>
      <c r="T507" s="326"/>
      <c r="U507" s="326"/>
      <c r="V507" s="326"/>
      <c r="W507" s="326"/>
      <c r="X507" s="326"/>
      <c r="Y507" s="443"/>
      <c r="Z507" s="351"/>
      <c r="AA507" s="351"/>
      <c r="AB507" s="351"/>
      <c r="AC507" s="351"/>
      <c r="AD507" s="352"/>
      <c r="AG507">
        <f t="shared" si="30"/>
        <v>0</v>
      </c>
      <c r="AH507" s="2">
        <f t="shared" si="31"/>
        <v>0</v>
      </c>
      <c r="AI507" s="3" t="str">
        <f>IF(AH507=0,"",
IF(SUM($AH$445:AH507)=1,AJ507,
IF($AH$565&gt;SUM($AH$445:AH507),_xlfn.CONCAT(", ",AJ507),
IF($AH$565=SUM($AH$445:AH507),_xlfn.CONCAT(" y ",AJ507)))))</f>
        <v/>
      </c>
      <c r="AJ507" s="214">
        <v>63</v>
      </c>
      <c r="AK507">
        <f t="shared" si="32"/>
        <v>0</v>
      </c>
    </row>
    <row r="508" spans="1:37" ht="15" customHeight="1">
      <c r="A508" s="223"/>
      <c r="B508" s="248"/>
      <c r="C508" s="229" t="s">
        <v>5110</v>
      </c>
      <c r="D508" s="503" t="str">
        <f>IF(CNGE_2025_M1_Secc12_Sub1!D93="","",CNGE_2025_M1_Secc12_Sub1!D93)</f>
        <v/>
      </c>
      <c r="E508" s="326"/>
      <c r="F508" s="326"/>
      <c r="G508" s="326"/>
      <c r="H508" s="326"/>
      <c r="I508" s="326"/>
      <c r="J508" s="326"/>
      <c r="K508" s="326"/>
      <c r="L508" s="326"/>
      <c r="M508" s="326"/>
      <c r="N508" s="326"/>
      <c r="O508" s="326"/>
      <c r="P508" s="326"/>
      <c r="Q508" s="326"/>
      <c r="R508" s="326"/>
      <c r="S508" s="326"/>
      <c r="T508" s="326"/>
      <c r="U508" s="326"/>
      <c r="V508" s="326"/>
      <c r="W508" s="326"/>
      <c r="X508" s="326"/>
      <c r="Y508" s="443"/>
      <c r="Z508" s="351"/>
      <c r="AA508" s="351"/>
      <c r="AB508" s="351"/>
      <c r="AC508" s="351"/>
      <c r="AD508" s="352"/>
      <c r="AG508">
        <f t="shared" si="30"/>
        <v>0</v>
      </c>
      <c r="AH508" s="2">
        <f t="shared" si="31"/>
        <v>0</v>
      </c>
      <c r="AI508" s="3" t="str">
        <f>IF(AH508=0,"",
IF(SUM($AH$445:AH508)=1,AJ508,
IF($AH$565&gt;SUM($AH$445:AH508),_xlfn.CONCAT(", ",AJ508),
IF($AH$565=SUM($AH$445:AH508),_xlfn.CONCAT(" y ",AJ508)))))</f>
        <v/>
      </c>
      <c r="AJ508" s="214">
        <v>64</v>
      </c>
      <c r="AK508">
        <f t="shared" si="32"/>
        <v>0</v>
      </c>
    </row>
    <row r="509" spans="1:37" ht="15" customHeight="1">
      <c r="A509" s="223"/>
      <c r="B509" s="248"/>
      <c r="C509" s="229" t="s">
        <v>5111</v>
      </c>
      <c r="D509" s="503" t="str">
        <f>IF(CNGE_2025_M1_Secc12_Sub1!D94="","",CNGE_2025_M1_Secc12_Sub1!D94)</f>
        <v/>
      </c>
      <c r="E509" s="326"/>
      <c r="F509" s="326"/>
      <c r="G509" s="326"/>
      <c r="H509" s="326"/>
      <c r="I509" s="326"/>
      <c r="J509" s="326"/>
      <c r="K509" s="326"/>
      <c r="L509" s="326"/>
      <c r="M509" s="326"/>
      <c r="N509" s="326"/>
      <c r="O509" s="326"/>
      <c r="P509" s="326"/>
      <c r="Q509" s="326"/>
      <c r="R509" s="326"/>
      <c r="S509" s="326"/>
      <c r="T509" s="326"/>
      <c r="U509" s="326"/>
      <c r="V509" s="326"/>
      <c r="W509" s="326"/>
      <c r="X509" s="326"/>
      <c r="Y509" s="443"/>
      <c r="Z509" s="351"/>
      <c r="AA509" s="351"/>
      <c r="AB509" s="351"/>
      <c r="AC509" s="351"/>
      <c r="AD509" s="352"/>
      <c r="AG509">
        <f t="shared" si="30"/>
        <v>0</v>
      </c>
      <c r="AH509" s="2">
        <f t="shared" si="31"/>
        <v>0</v>
      </c>
      <c r="AI509" s="3" t="str">
        <f>IF(AH509=0,"",
IF(SUM($AH$445:AH509)=1,AJ509,
IF($AH$565&gt;SUM($AH$445:AH509),_xlfn.CONCAT(", ",AJ509),
IF($AH$565=SUM($AH$445:AH509),_xlfn.CONCAT(" y ",AJ509)))))</f>
        <v/>
      </c>
      <c r="AJ509" s="214">
        <v>65</v>
      </c>
      <c r="AK509">
        <f t="shared" si="32"/>
        <v>0</v>
      </c>
    </row>
    <row r="510" spans="1:37" ht="15" customHeight="1">
      <c r="A510" s="223"/>
      <c r="B510" s="248"/>
      <c r="C510" s="229" t="s">
        <v>5112</v>
      </c>
      <c r="D510" s="503" t="str">
        <f>IF(CNGE_2025_M1_Secc12_Sub1!D95="","",CNGE_2025_M1_Secc12_Sub1!D95)</f>
        <v/>
      </c>
      <c r="E510" s="326"/>
      <c r="F510" s="326"/>
      <c r="G510" s="326"/>
      <c r="H510" s="326"/>
      <c r="I510" s="326"/>
      <c r="J510" s="326"/>
      <c r="K510" s="326"/>
      <c r="L510" s="326"/>
      <c r="M510" s="326"/>
      <c r="N510" s="326"/>
      <c r="O510" s="326"/>
      <c r="P510" s="326"/>
      <c r="Q510" s="326"/>
      <c r="R510" s="326"/>
      <c r="S510" s="326"/>
      <c r="T510" s="326"/>
      <c r="U510" s="326"/>
      <c r="V510" s="326"/>
      <c r="W510" s="326"/>
      <c r="X510" s="326"/>
      <c r="Y510" s="443"/>
      <c r="Z510" s="351"/>
      <c r="AA510" s="351"/>
      <c r="AB510" s="351"/>
      <c r="AC510" s="351"/>
      <c r="AD510" s="352"/>
      <c r="AG510">
        <f t="shared" ref="AG510:AG563" si="33">IF(OR(COUNTBLANK($D510)=1,$G238&lt;&gt;1),0,IF(COUNTA(Y510)=1,0,1))</f>
        <v>0</v>
      </c>
      <c r="AH510" s="2">
        <f t="shared" ref="AH510:AH563" si="34">IF(AG510=0,0,1)</f>
        <v>0</v>
      </c>
      <c r="AI510" s="3" t="str">
        <f>IF(AH510=0,"",
IF(SUM($AH$445:AH510)=1,AJ510,
IF($AH$565&gt;SUM($AH$445:AH510),_xlfn.CONCAT(", ",AJ510),
IF($AH$565=SUM($AH$445:AH510),_xlfn.CONCAT(" y ",AJ510)))))</f>
        <v/>
      </c>
      <c r="AJ510" s="214">
        <v>66</v>
      </c>
      <c r="AK510">
        <f t="shared" ref="AK510:AK563" si="35">IF(OR(COUNTBLANK($D510)=1,$G238&lt;&gt;1),IF(COUNTA(Y510)=0,0,1),0)</f>
        <v>0</v>
      </c>
    </row>
    <row r="511" spans="1:37" ht="15" customHeight="1">
      <c r="A511" s="223"/>
      <c r="B511" s="248"/>
      <c r="C511" s="229" t="s">
        <v>5113</v>
      </c>
      <c r="D511" s="503" t="str">
        <f>IF(CNGE_2025_M1_Secc12_Sub1!D96="","",CNGE_2025_M1_Secc12_Sub1!D96)</f>
        <v/>
      </c>
      <c r="E511" s="326"/>
      <c r="F511" s="326"/>
      <c r="G511" s="326"/>
      <c r="H511" s="326"/>
      <c r="I511" s="326"/>
      <c r="J511" s="326"/>
      <c r="K511" s="326"/>
      <c r="L511" s="326"/>
      <c r="M511" s="326"/>
      <c r="N511" s="326"/>
      <c r="O511" s="326"/>
      <c r="P511" s="326"/>
      <c r="Q511" s="326"/>
      <c r="R511" s="326"/>
      <c r="S511" s="326"/>
      <c r="T511" s="326"/>
      <c r="U511" s="326"/>
      <c r="V511" s="326"/>
      <c r="W511" s="326"/>
      <c r="X511" s="326"/>
      <c r="Y511" s="443"/>
      <c r="Z511" s="351"/>
      <c r="AA511" s="351"/>
      <c r="AB511" s="351"/>
      <c r="AC511" s="351"/>
      <c r="AD511" s="352"/>
      <c r="AG511">
        <f t="shared" si="33"/>
        <v>0</v>
      </c>
      <c r="AH511" s="2">
        <f t="shared" si="34"/>
        <v>0</v>
      </c>
      <c r="AI511" s="3" t="str">
        <f>IF(AH511=0,"",
IF(SUM($AH$445:AH511)=1,AJ511,
IF($AH$565&gt;SUM($AH$445:AH511),_xlfn.CONCAT(", ",AJ511),
IF($AH$565=SUM($AH$445:AH511),_xlfn.CONCAT(" y ",AJ511)))))</f>
        <v/>
      </c>
      <c r="AJ511" s="214">
        <v>67</v>
      </c>
      <c r="AK511">
        <f t="shared" si="35"/>
        <v>0</v>
      </c>
    </row>
    <row r="512" spans="1:37" ht="15" customHeight="1">
      <c r="A512" s="223"/>
      <c r="B512" s="248"/>
      <c r="C512" s="229" t="s">
        <v>5114</v>
      </c>
      <c r="D512" s="503" t="str">
        <f>IF(CNGE_2025_M1_Secc12_Sub1!D97="","",CNGE_2025_M1_Secc12_Sub1!D97)</f>
        <v/>
      </c>
      <c r="E512" s="326"/>
      <c r="F512" s="326"/>
      <c r="G512" s="326"/>
      <c r="H512" s="326"/>
      <c r="I512" s="326"/>
      <c r="J512" s="326"/>
      <c r="K512" s="326"/>
      <c r="L512" s="326"/>
      <c r="M512" s="326"/>
      <c r="N512" s="326"/>
      <c r="O512" s="326"/>
      <c r="P512" s="326"/>
      <c r="Q512" s="326"/>
      <c r="R512" s="326"/>
      <c r="S512" s="326"/>
      <c r="T512" s="326"/>
      <c r="U512" s="326"/>
      <c r="V512" s="326"/>
      <c r="W512" s="326"/>
      <c r="X512" s="326"/>
      <c r="Y512" s="443"/>
      <c r="Z512" s="351"/>
      <c r="AA512" s="351"/>
      <c r="AB512" s="351"/>
      <c r="AC512" s="351"/>
      <c r="AD512" s="352"/>
      <c r="AG512">
        <f t="shared" si="33"/>
        <v>0</v>
      </c>
      <c r="AH512" s="2">
        <f t="shared" si="34"/>
        <v>0</v>
      </c>
      <c r="AI512" s="3" t="str">
        <f>IF(AH512=0,"",
IF(SUM($AH$445:AH512)=1,AJ512,
IF($AH$565&gt;SUM($AH$445:AH512),_xlfn.CONCAT(", ",AJ512),
IF($AH$565=SUM($AH$445:AH512),_xlfn.CONCAT(" y ",AJ512)))))</f>
        <v/>
      </c>
      <c r="AJ512" s="214">
        <v>68</v>
      </c>
      <c r="AK512">
        <f t="shared" si="35"/>
        <v>0</v>
      </c>
    </row>
    <row r="513" spans="1:37" ht="15" customHeight="1">
      <c r="A513" s="223"/>
      <c r="B513" s="248"/>
      <c r="C513" s="229" t="s">
        <v>5115</v>
      </c>
      <c r="D513" s="503" t="str">
        <f>IF(CNGE_2025_M1_Secc12_Sub1!D98="","",CNGE_2025_M1_Secc12_Sub1!D98)</f>
        <v/>
      </c>
      <c r="E513" s="326"/>
      <c r="F513" s="326"/>
      <c r="G513" s="326"/>
      <c r="H513" s="326"/>
      <c r="I513" s="326"/>
      <c r="J513" s="326"/>
      <c r="K513" s="326"/>
      <c r="L513" s="326"/>
      <c r="M513" s="326"/>
      <c r="N513" s="326"/>
      <c r="O513" s="326"/>
      <c r="P513" s="326"/>
      <c r="Q513" s="326"/>
      <c r="R513" s="326"/>
      <c r="S513" s="326"/>
      <c r="T513" s="326"/>
      <c r="U513" s="326"/>
      <c r="V513" s="326"/>
      <c r="W513" s="326"/>
      <c r="X513" s="326"/>
      <c r="Y513" s="443"/>
      <c r="Z513" s="351"/>
      <c r="AA513" s="351"/>
      <c r="AB513" s="351"/>
      <c r="AC513" s="351"/>
      <c r="AD513" s="352"/>
      <c r="AG513">
        <f t="shared" si="33"/>
        <v>0</v>
      </c>
      <c r="AH513" s="2">
        <f t="shared" si="34"/>
        <v>0</v>
      </c>
      <c r="AI513" s="3" t="str">
        <f>IF(AH513=0,"",
IF(SUM($AH$445:AH513)=1,AJ513,
IF($AH$565&gt;SUM($AH$445:AH513),_xlfn.CONCAT(", ",AJ513),
IF($AH$565=SUM($AH$445:AH513),_xlfn.CONCAT(" y ",AJ513)))))</f>
        <v/>
      </c>
      <c r="AJ513" s="214">
        <v>69</v>
      </c>
      <c r="AK513">
        <f t="shared" si="35"/>
        <v>0</v>
      </c>
    </row>
    <row r="514" spans="1:37" ht="15" customHeight="1">
      <c r="A514" s="223"/>
      <c r="B514" s="248"/>
      <c r="C514" s="229" t="s">
        <v>5116</v>
      </c>
      <c r="D514" s="503" t="str">
        <f>IF(CNGE_2025_M1_Secc12_Sub1!D99="","",CNGE_2025_M1_Secc12_Sub1!D99)</f>
        <v/>
      </c>
      <c r="E514" s="326"/>
      <c r="F514" s="326"/>
      <c r="G514" s="326"/>
      <c r="H514" s="326"/>
      <c r="I514" s="326"/>
      <c r="J514" s="326"/>
      <c r="K514" s="326"/>
      <c r="L514" s="326"/>
      <c r="M514" s="326"/>
      <c r="N514" s="326"/>
      <c r="O514" s="326"/>
      <c r="P514" s="326"/>
      <c r="Q514" s="326"/>
      <c r="R514" s="326"/>
      <c r="S514" s="326"/>
      <c r="T514" s="326"/>
      <c r="U514" s="326"/>
      <c r="V514" s="326"/>
      <c r="W514" s="326"/>
      <c r="X514" s="326"/>
      <c r="Y514" s="443"/>
      <c r="Z514" s="351"/>
      <c r="AA514" s="351"/>
      <c r="AB514" s="351"/>
      <c r="AC514" s="351"/>
      <c r="AD514" s="352"/>
      <c r="AG514">
        <f t="shared" si="33"/>
        <v>0</v>
      </c>
      <c r="AH514" s="2">
        <f t="shared" si="34"/>
        <v>0</v>
      </c>
      <c r="AI514" s="3" t="str">
        <f>IF(AH514=0,"",
IF(SUM($AH$445:AH514)=1,AJ514,
IF($AH$565&gt;SUM($AH$445:AH514),_xlfn.CONCAT(", ",AJ514),
IF($AH$565=SUM($AH$445:AH514),_xlfn.CONCAT(" y ",AJ514)))))</f>
        <v/>
      </c>
      <c r="AJ514" s="214">
        <v>70</v>
      </c>
      <c r="AK514">
        <f t="shared" si="35"/>
        <v>0</v>
      </c>
    </row>
    <row r="515" spans="1:37" ht="15" customHeight="1">
      <c r="A515" s="223"/>
      <c r="B515" s="248"/>
      <c r="C515" s="229" t="s">
        <v>5117</v>
      </c>
      <c r="D515" s="503" t="str">
        <f>IF(CNGE_2025_M1_Secc12_Sub1!D100="","",CNGE_2025_M1_Secc12_Sub1!D100)</f>
        <v/>
      </c>
      <c r="E515" s="326"/>
      <c r="F515" s="326"/>
      <c r="G515" s="326"/>
      <c r="H515" s="326"/>
      <c r="I515" s="326"/>
      <c r="J515" s="326"/>
      <c r="K515" s="326"/>
      <c r="L515" s="326"/>
      <c r="M515" s="326"/>
      <c r="N515" s="326"/>
      <c r="O515" s="326"/>
      <c r="P515" s="326"/>
      <c r="Q515" s="326"/>
      <c r="R515" s="326"/>
      <c r="S515" s="326"/>
      <c r="T515" s="326"/>
      <c r="U515" s="326"/>
      <c r="V515" s="326"/>
      <c r="W515" s="326"/>
      <c r="X515" s="326"/>
      <c r="Y515" s="443"/>
      <c r="Z515" s="351"/>
      <c r="AA515" s="351"/>
      <c r="AB515" s="351"/>
      <c r="AC515" s="351"/>
      <c r="AD515" s="352"/>
      <c r="AG515">
        <f t="shared" si="33"/>
        <v>0</v>
      </c>
      <c r="AH515" s="2">
        <f t="shared" si="34"/>
        <v>0</v>
      </c>
      <c r="AI515" s="3" t="str">
        <f>IF(AH515=0,"",
IF(SUM($AH$445:AH515)=1,AJ515,
IF($AH$565&gt;SUM($AH$445:AH515),_xlfn.CONCAT(", ",AJ515),
IF($AH$565=SUM($AH$445:AH515),_xlfn.CONCAT(" y ",AJ515)))))</f>
        <v/>
      </c>
      <c r="AJ515" s="214">
        <v>71</v>
      </c>
      <c r="AK515">
        <f t="shared" si="35"/>
        <v>0</v>
      </c>
    </row>
    <row r="516" spans="1:37" ht="15" customHeight="1">
      <c r="A516" s="223"/>
      <c r="B516" s="248"/>
      <c r="C516" s="229" t="s">
        <v>5118</v>
      </c>
      <c r="D516" s="503" t="str">
        <f>IF(CNGE_2025_M1_Secc12_Sub1!D101="","",CNGE_2025_M1_Secc12_Sub1!D101)</f>
        <v/>
      </c>
      <c r="E516" s="326"/>
      <c r="F516" s="326"/>
      <c r="G516" s="326"/>
      <c r="H516" s="326"/>
      <c r="I516" s="326"/>
      <c r="J516" s="326"/>
      <c r="K516" s="326"/>
      <c r="L516" s="326"/>
      <c r="M516" s="326"/>
      <c r="N516" s="326"/>
      <c r="O516" s="326"/>
      <c r="P516" s="326"/>
      <c r="Q516" s="326"/>
      <c r="R516" s="326"/>
      <c r="S516" s="326"/>
      <c r="T516" s="326"/>
      <c r="U516" s="326"/>
      <c r="V516" s="326"/>
      <c r="W516" s="326"/>
      <c r="X516" s="326"/>
      <c r="Y516" s="443"/>
      <c r="Z516" s="351"/>
      <c r="AA516" s="351"/>
      <c r="AB516" s="351"/>
      <c r="AC516" s="351"/>
      <c r="AD516" s="352"/>
      <c r="AG516">
        <f t="shared" si="33"/>
        <v>0</v>
      </c>
      <c r="AH516" s="2">
        <f t="shared" si="34"/>
        <v>0</v>
      </c>
      <c r="AI516" s="3" t="str">
        <f>IF(AH516=0,"",
IF(SUM($AH$445:AH516)=1,AJ516,
IF($AH$565&gt;SUM($AH$445:AH516),_xlfn.CONCAT(", ",AJ516),
IF($AH$565=SUM($AH$445:AH516),_xlfn.CONCAT(" y ",AJ516)))))</f>
        <v/>
      </c>
      <c r="AJ516" s="214">
        <v>72</v>
      </c>
      <c r="AK516">
        <f t="shared" si="35"/>
        <v>0</v>
      </c>
    </row>
    <row r="517" spans="1:37" ht="15" customHeight="1">
      <c r="A517" s="223"/>
      <c r="B517" s="248"/>
      <c r="C517" s="229" t="s">
        <v>5119</v>
      </c>
      <c r="D517" s="503" t="str">
        <f>IF(CNGE_2025_M1_Secc12_Sub1!D102="","",CNGE_2025_M1_Secc12_Sub1!D102)</f>
        <v/>
      </c>
      <c r="E517" s="326"/>
      <c r="F517" s="326"/>
      <c r="G517" s="326"/>
      <c r="H517" s="326"/>
      <c r="I517" s="326"/>
      <c r="J517" s="326"/>
      <c r="K517" s="326"/>
      <c r="L517" s="326"/>
      <c r="M517" s="326"/>
      <c r="N517" s="326"/>
      <c r="O517" s="326"/>
      <c r="P517" s="326"/>
      <c r="Q517" s="326"/>
      <c r="R517" s="326"/>
      <c r="S517" s="326"/>
      <c r="T517" s="326"/>
      <c r="U517" s="326"/>
      <c r="V517" s="326"/>
      <c r="W517" s="326"/>
      <c r="X517" s="326"/>
      <c r="Y517" s="443"/>
      <c r="Z517" s="351"/>
      <c r="AA517" s="351"/>
      <c r="AB517" s="351"/>
      <c r="AC517" s="351"/>
      <c r="AD517" s="352"/>
      <c r="AG517">
        <f t="shared" si="33"/>
        <v>0</v>
      </c>
      <c r="AH517" s="2">
        <f t="shared" si="34"/>
        <v>0</v>
      </c>
      <c r="AI517" s="3" t="str">
        <f>IF(AH517=0,"",
IF(SUM($AH$445:AH517)=1,AJ517,
IF($AH$565&gt;SUM($AH$445:AH517),_xlfn.CONCAT(", ",AJ517),
IF($AH$565=SUM($AH$445:AH517),_xlfn.CONCAT(" y ",AJ517)))))</f>
        <v/>
      </c>
      <c r="AJ517" s="214">
        <v>73</v>
      </c>
      <c r="AK517">
        <f t="shared" si="35"/>
        <v>0</v>
      </c>
    </row>
    <row r="518" spans="1:37" ht="15" customHeight="1">
      <c r="A518" s="223"/>
      <c r="B518" s="248"/>
      <c r="C518" s="229" t="s">
        <v>5120</v>
      </c>
      <c r="D518" s="503" t="str">
        <f>IF(CNGE_2025_M1_Secc12_Sub1!D103="","",CNGE_2025_M1_Secc12_Sub1!D103)</f>
        <v/>
      </c>
      <c r="E518" s="326"/>
      <c r="F518" s="326"/>
      <c r="G518" s="326"/>
      <c r="H518" s="326"/>
      <c r="I518" s="326"/>
      <c r="J518" s="326"/>
      <c r="K518" s="326"/>
      <c r="L518" s="326"/>
      <c r="M518" s="326"/>
      <c r="N518" s="326"/>
      <c r="O518" s="326"/>
      <c r="P518" s="326"/>
      <c r="Q518" s="326"/>
      <c r="R518" s="326"/>
      <c r="S518" s="326"/>
      <c r="T518" s="326"/>
      <c r="U518" s="326"/>
      <c r="V518" s="326"/>
      <c r="W518" s="326"/>
      <c r="X518" s="326"/>
      <c r="Y518" s="443"/>
      <c r="Z518" s="351"/>
      <c r="AA518" s="351"/>
      <c r="AB518" s="351"/>
      <c r="AC518" s="351"/>
      <c r="AD518" s="352"/>
      <c r="AG518">
        <f t="shared" si="33"/>
        <v>0</v>
      </c>
      <c r="AH518" s="2">
        <f t="shared" si="34"/>
        <v>0</v>
      </c>
      <c r="AI518" s="3" t="str">
        <f>IF(AH518=0,"",
IF(SUM($AH$445:AH518)=1,AJ518,
IF($AH$565&gt;SUM($AH$445:AH518),_xlfn.CONCAT(", ",AJ518),
IF($AH$565=SUM($AH$445:AH518),_xlfn.CONCAT(" y ",AJ518)))))</f>
        <v/>
      </c>
      <c r="AJ518" s="214">
        <v>74</v>
      </c>
      <c r="AK518">
        <f t="shared" si="35"/>
        <v>0</v>
      </c>
    </row>
    <row r="519" spans="1:37" ht="15" customHeight="1">
      <c r="A519" s="223"/>
      <c r="B519" s="248"/>
      <c r="C519" s="229" t="s">
        <v>5121</v>
      </c>
      <c r="D519" s="503" t="str">
        <f>IF(CNGE_2025_M1_Secc12_Sub1!D104="","",CNGE_2025_M1_Secc12_Sub1!D104)</f>
        <v/>
      </c>
      <c r="E519" s="326"/>
      <c r="F519" s="326"/>
      <c r="G519" s="326"/>
      <c r="H519" s="326"/>
      <c r="I519" s="326"/>
      <c r="J519" s="326"/>
      <c r="K519" s="326"/>
      <c r="L519" s="326"/>
      <c r="M519" s="326"/>
      <c r="N519" s="326"/>
      <c r="O519" s="326"/>
      <c r="P519" s="326"/>
      <c r="Q519" s="326"/>
      <c r="R519" s="326"/>
      <c r="S519" s="326"/>
      <c r="T519" s="326"/>
      <c r="U519" s="326"/>
      <c r="V519" s="326"/>
      <c r="W519" s="326"/>
      <c r="X519" s="326"/>
      <c r="Y519" s="443"/>
      <c r="Z519" s="351"/>
      <c r="AA519" s="351"/>
      <c r="AB519" s="351"/>
      <c r="AC519" s="351"/>
      <c r="AD519" s="352"/>
      <c r="AG519">
        <f t="shared" si="33"/>
        <v>0</v>
      </c>
      <c r="AH519" s="2">
        <f t="shared" si="34"/>
        <v>0</v>
      </c>
      <c r="AI519" s="3" t="str">
        <f>IF(AH519=0,"",
IF(SUM($AH$445:AH519)=1,AJ519,
IF($AH$565&gt;SUM($AH$445:AH519),_xlfn.CONCAT(", ",AJ519),
IF($AH$565=SUM($AH$445:AH519),_xlfn.CONCAT(" y ",AJ519)))))</f>
        <v/>
      </c>
      <c r="AJ519" s="214">
        <v>75</v>
      </c>
      <c r="AK519">
        <f t="shared" si="35"/>
        <v>0</v>
      </c>
    </row>
    <row r="520" spans="1:37" ht="15" customHeight="1">
      <c r="A520" s="223"/>
      <c r="B520" s="248"/>
      <c r="C520" s="229" t="s">
        <v>5122</v>
      </c>
      <c r="D520" s="503" t="str">
        <f>IF(CNGE_2025_M1_Secc12_Sub1!D105="","",CNGE_2025_M1_Secc12_Sub1!D105)</f>
        <v/>
      </c>
      <c r="E520" s="326"/>
      <c r="F520" s="326"/>
      <c r="G520" s="326"/>
      <c r="H520" s="326"/>
      <c r="I520" s="326"/>
      <c r="J520" s="326"/>
      <c r="K520" s="326"/>
      <c r="L520" s="326"/>
      <c r="M520" s="326"/>
      <c r="N520" s="326"/>
      <c r="O520" s="326"/>
      <c r="P520" s="326"/>
      <c r="Q520" s="326"/>
      <c r="R520" s="326"/>
      <c r="S520" s="326"/>
      <c r="T520" s="326"/>
      <c r="U520" s="326"/>
      <c r="V520" s="326"/>
      <c r="W520" s="326"/>
      <c r="X520" s="326"/>
      <c r="Y520" s="443"/>
      <c r="Z520" s="351"/>
      <c r="AA520" s="351"/>
      <c r="AB520" s="351"/>
      <c r="AC520" s="351"/>
      <c r="AD520" s="352"/>
      <c r="AG520">
        <f t="shared" si="33"/>
        <v>0</v>
      </c>
      <c r="AH520" s="2">
        <f t="shared" si="34"/>
        <v>0</v>
      </c>
      <c r="AI520" s="3" t="str">
        <f>IF(AH520=0,"",
IF(SUM($AH$445:AH520)=1,AJ520,
IF($AH$565&gt;SUM($AH$445:AH520),_xlfn.CONCAT(", ",AJ520),
IF($AH$565=SUM($AH$445:AH520),_xlfn.CONCAT(" y ",AJ520)))))</f>
        <v/>
      </c>
      <c r="AJ520" s="214">
        <v>76</v>
      </c>
      <c r="AK520">
        <f t="shared" si="35"/>
        <v>0</v>
      </c>
    </row>
    <row r="521" spans="1:37" ht="15" customHeight="1">
      <c r="A521" s="223"/>
      <c r="B521" s="248"/>
      <c r="C521" s="229" t="s">
        <v>5123</v>
      </c>
      <c r="D521" s="503" t="str">
        <f>IF(CNGE_2025_M1_Secc12_Sub1!D106="","",CNGE_2025_M1_Secc12_Sub1!D106)</f>
        <v/>
      </c>
      <c r="E521" s="326"/>
      <c r="F521" s="326"/>
      <c r="G521" s="326"/>
      <c r="H521" s="326"/>
      <c r="I521" s="326"/>
      <c r="J521" s="326"/>
      <c r="K521" s="326"/>
      <c r="L521" s="326"/>
      <c r="M521" s="326"/>
      <c r="N521" s="326"/>
      <c r="O521" s="326"/>
      <c r="P521" s="326"/>
      <c r="Q521" s="326"/>
      <c r="R521" s="326"/>
      <c r="S521" s="326"/>
      <c r="T521" s="326"/>
      <c r="U521" s="326"/>
      <c r="V521" s="326"/>
      <c r="W521" s="326"/>
      <c r="X521" s="326"/>
      <c r="Y521" s="443"/>
      <c r="Z521" s="351"/>
      <c r="AA521" s="351"/>
      <c r="AB521" s="351"/>
      <c r="AC521" s="351"/>
      <c r="AD521" s="352"/>
      <c r="AG521">
        <f t="shared" si="33"/>
        <v>0</v>
      </c>
      <c r="AH521" s="2">
        <f t="shared" si="34"/>
        <v>0</v>
      </c>
      <c r="AI521" s="3" t="str">
        <f>IF(AH521=0,"",
IF(SUM($AH$445:AH521)=1,AJ521,
IF($AH$565&gt;SUM($AH$445:AH521),_xlfn.CONCAT(", ",AJ521),
IF($AH$565=SUM($AH$445:AH521),_xlfn.CONCAT(" y ",AJ521)))))</f>
        <v/>
      </c>
      <c r="AJ521" s="214">
        <v>77</v>
      </c>
      <c r="AK521">
        <f t="shared" si="35"/>
        <v>0</v>
      </c>
    </row>
    <row r="522" spans="1:37" ht="15" customHeight="1">
      <c r="A522" s="223"/>
      <c r="B522" s="248"/>
      <c r="C522" s="229" t="s">
        <v>5124</v>
      </c>
      <c r="D522" s="503" t="str">
        <f>IF(CNGE_2025_M1_Secc12_Sub1!D107="","",CNGE_2025_M1_Secc12_Sub1!D107)</f>
        <v/>
      </c>
      <c r="E522" s="326"/>
      <c r="F522" s="326"/>
      <c r="G522" s="326"/>
      <c r="H522" s="326"/>
      <c r="I522" s="326"/>
      <c r="J522" s="326"/>
      <c r="K522" s="326"/>
      <c r="L522" s="326"/>
      <c r="M522" s="326"/>
      <c r="N522" s="326"/>
      <c r="O522" s="326"/>
      <c r="P522" s="326"/>
      <c r="Q522" s="326"/>
      <c r="R522" s="326"/>
      <c r="S522" s="326"/>
      <c r="T522" s="326"/>
      <c r="U522" s="326"/>
      <c r="V522" s="326"/>
      <c r="W522" s="326"/>
      <c r="X522" s="326"/>
      <c r="Y522" s="443"/>
      <c r="Z522" s="351"/>
      <c r="AA522" s="351"/>
      <c r="AB522" s="351"/>
      <c r="AC522" s="351"/>
      <c r="AD522" s="352"/>
      <c r="AG522">
        <f t="shared" si="33"/>
        <v>0</v>
      </c>
      <c r="AH522" s="2">
        <f t="shared" si="34"/>
        <v>0</v>
      </c>
      <c r="AI522" s="3" t="str">
        <f>IF(AH522=0,"",
IF(SUM($AH$445:AH522)=1,AJ522,
IF($AH$565&gt;SUM($AH$445:AH522),_xlfn.CONCAT(", ",AJ522),
IF($AH$565=SUM($AH$445:AH522),_xlfn.CONCAT(" y ",AJ522)))))</f>
        <v/>
      </c>
      <c r="AJ522" s="214">
        <v>78</v>
      </c>
      <c r="AK522">
        <f t="shared" si="35"/>
        <v>0</v>
      </c>
    </row>
    <row r="523" spans="1:37" ht="15" customHeight="1">
      <c r="A523" s="223"/>
      <c r="B523" s="248"/>
      <c r="C523" s="229" t="s">
        <v>5125</v>
      </c>
      <c r="D523" s="503" t="str">
        <f>IF(CNGE_2025_M1_Secc12_Sub1!D108="","",CNGE_2025_M1_Secc12_Sub1!D108)</f>
        <v/>
      </c>
      <c r="E523" s="326"/>
      <c r="F523" s="326"/>
      <c r="G523" s="326"/>
      <c r="H523" s="326"/>
      <c r="I523" s="326"/>
      <c r="J523" s="326"/>
      <c r="K523" s="326"/>
      <c r="L523" s="326"/>
      <c r="M523" s="326"/>
      <c r="N523" s="326"/>
      <c r="O523" s="326"/>
      <c r="P523" s="326"/>
      <c r="Q523" s="326"/>
      <c r="R523" s="326"/>
      <c r="S523" s="326"/>
      <c r="T523" s="326"/>
      <c r="U523" s="326"/>
      <c r="V523" s="326"/>
      <c r="W523" s="326"/>
      <c r="X523" s="326"/>
      <c r="Y523" s="443"/>
      <c r="Z523" s="351"/>
      <c r="AA523" s="351"/>
      <c r="AB523" s="351"/>
      <c r="AC523" s="351"/>
      <c r="AD523" s="352"/>
      <c r="AG523">
        <f t="shared" si="33"/>
        <v>0</v>
      </c>
      <c r="AH523" s="2">
        <f t="shared" si="34"/>
        <v>0</v>
      </c>
      <c r="AI523" s="3" t="str">
        <f>IF(AH523=0,"",
IF(SUM($AH$445:AH523)=1,AJ523,
IF($AH$565&gt;SUM($AH$445:AH523),_xlfn.CONCAT(", ",AJ523),
IF($AH$565=SUM($AH$445:AH523),_xlfn.CONCAT(" y ",AJ523)))))</f>
        <v/>
      </c>
      <c r="AJ523" s="214">
        <v>79</v>
      </c>
      <c r="AK523">
        <f t="shared" si="35"/>
        <v>0</v>
      </c>
    </row>
    <row r="524" spans="1:37" ht="15" customHeight="1">
      <c r="A524" s="223"/>
      <c r="B524" s="248"/>
      <c r="C524" s="229" t="s">
        <v>5126</v>
      </c>
      <c r="D524" s="503" t="str">
        <f>IF(CNGE_2025_M1_Secc12_Sub1!D109="","",CNGE_2025_M1_Secc12_Sub1!D109)</f>
        <v/>
      </c>
      <c r="E524" s="326"/>
      <c r="F524" s="326"/>
      <c r="G524" s="326"/>
      <c r="H524" s="326"/>
      <c r="I524" s="326"/>
      <c r="J524" s="326"/>
      <c r="K524" s="326"/>
      <c r="L524" s="326"/>
      <c r="M524" s="326"/>
      <c r="N524" s="326"/>
      <c r="O524" s="326"/>
      <c r="P524" s="326"/>
      <c r="Q524" s="326"/>
      <c r="R524" s="326"/>
      <c r="S524" s="326"/>
      <c r="T524" s="326"/>
      <c r="U524" s="326"/>
      <c r="V524" s="326"/>
      <c r="W524" s="326"/>
      <c r="X524" s="326"/>
      <c r="Y524" s="443"/>
      <c r="Z524" s="351"/>
      <c r="AA524" s="351"/>
      <c r="AB524" s="351"/>
      <c r="AC524" s="351"/>
      <c r="AD524" s="352"/>
      <c r="AG524">
        <f t="shared" si="33"/>
        <v>0</v>
      </c>
      <c r="AH524" s="2">
        <f t="shared" si="34"/>
        <v>0</v>
      </c>
      <c r="AI524" s="3" t="str">
        <f>IF(AH524=0,"",
IF(SUM($AH$445:AH524)=1,AJ524,
IF($AH$565&gt;SUM($AH$445:AH524),_xlfn.CONCAT(", ",AJ524),
IF($AH$565=SUM($AH$445:AH524),_xlfn.CONCAT(" y ",AJ524)))))</f>
        <v/>
      </c>
      <c r="AJ524" s="214">
        <v>80</v>
      </c>
      <c r="AK524">
        <f t="shared" si="35"/>
        <v>0</v>
      </c>
    </row>
    <row r="525" spans="1:37" ht="15" customHeight="1">
      <c r="A525" s="223"/>
      <c r="B525" s="248"/>
      <c r="C525" s="229" t="s">
        <v>5127</v>
      </c>
      <c r="D525" s="503" t="str">
        <f>IF(CNGE_2025_M1_Secc12_Sub1!D110="","",CNGE_2025_M1_Secc12_Sub1!D110)</f>
        <v/>
      </c>
      <c r="E525" s="326"/>
      <c r="F525" s="326"/>
      <c r="G525" s="326"/>
      <c r="H525" s="326"/>
      <c r="I525" s="326"/>
      <c r="J525" s="326"/>
      <c r="K525" s="326"/>
      <c r="L525" s="326"/>
      <c r="M525" s="326"/>
      <c r="N525" s="326"/>
      <c r="O525" s="326"/>
      <c r="P525" s="326"/>
      <c r="Q525" s="326"/>
      <c r="R525" s="326"/>
      <c r="S525" s="326"/>
      <c r="T525" s="326"/>
      <c r="U525" s="326"/>
      <c r="V525" s="326"/>
      <c r="W525" s="326"/>
      <c r="X525" s="326"/>
      <c r="Y525" s="443"/>
      <c r="Z525" s="351"/>
      <c r="AA525" s="351"/>
      <c r="AB525" s="351"/>
      <c r="AC525" s="351"/>
      <c r="AD525" s="352"/>
      <c r="AG525">
        <f t="shared" si="33"/>
        <v>0</v>
      </c>
      <c r="AH525" s="2">
        <f t="shared" si="34"/>
        <v>0</v>
      </c>
      <c r="AI525" s="3" t="str">
        <f>IF(AH525=0,"",
IF(SUM($AH$445:AH525)=1,AJ525,
IF($AH$565&gt;SUM($AH$445:AH525),_xlfn.CONCAT(", ",AJ525),
IF($AH$565=SUM($AH$445:AH525),_xlfn.CONCAT(" y ",AJ525)))))</f>
        <v/>
      </c>
      <c r="AJ525" s="214">
        <v>81</v>
      </c>
      <c r="AK525">
        <f t="shared" si="35"/>
        <v>0</v>
      </c>
    </row>
    <row r="526" spans="1:37" ht="15" customHeight="1">
      <c r="A526" s="223"/>
      <c r="B526" s="248"/>
      <c r="C526" s="229" t="s">
        <v>5128</v>
      </c>
      <c r="D526" s="503" t="str">
        <f>IF(CNGE_2025_M1_Secc12_Sub1!D111="","",CNGE_2025_M1_Secc12_Sub1!D111)</f>
        <v/>
      </c>
      <c r="E526" s="326"/>
      <c r="F526" s="326"/>
      <c r="G526" s="326"/>
      <c r="H526" s="326"/>
      <c r="I526" s="326"/>
      <c r="J526" s="326"/>
      <c r="K526" s="326"/>
      <c r="L526" s="326"/>
      <c r="M526" s="326"/>
      <c r="N526" s="326"/>
      <c r="O526" s="326"/>
      <c r="P526" s="326"/>
      <c r="Q526" s="326"/>
      <c r="R526" s="326"/>
      <c r="S526" s="326"/>
      <c r="T526" s="326"/>
      <c r="U526" s="326"/>
      <c r="V526" s="326"/>
      <c r="W526" s="326"/>
      <c r="X526" s="326"/>
      <c r="Y526" s="443"/>
      <c r="Z526" s="351"/>
      <c r="AA526" s="351"/>
      <c r="AB526" s="351"/>
      <c r="AC526" s="351"/>
      <c r="AD526" s="352"/>
      <c r="AG526">
        <f t="shared" si="33"/>
        <v>0</v>
      </c>
      <c r="AH526" s="2">
        <f t="shared" si="34"/>
        <v>0</v>
      </c>
      <c r="AI526" s="3" t="str">
        <f>IF(AH526=0,"",
IF(SUM($AH$445:AH526)=1,AJ526,
IF($AH$565&gt;SUM($AH$445:AH526),_xlfn.CONCAT(", ",AJ526),
IF($AH$565=SUM($AH$445:AH526),_xlfn.CONCAT(" y ",AJ526)))))</f>
        <v/>
      </c>
      <c r="AJ526" s="214">
        <v>82</v>
      </c>
      <c r="AK526">
        <f t="shared" si="35"/>
        <v>0</v>
      </c>
    </row>
    <row r="527" spans="1:37" ht="15" customHeight="1">
      <c r="A527" s="223"/>
      <c r="B527" s="248"/>
      <c r="C527" s="229" t="s">
        <v>5129</v>
      </c>
      <c r="D527" s="503" t="str">
        <f>IF(CNGE_2025_M1_Secc12_Sub1!D112="","",CNGE_2025_M1_Secc12_Sub1!D112)</f>
        <v/>
      </c>
      <c r="E527" s="326"/>
      <c r="F527" s="326"/>
      <c r="G527" s="326"/>
      <c r="H527" s="326"/>
      <c r="I527" s="326"/>
      <c r="J527" s="326"/>
      <c r="K527" s="326"/>
      <c r="L527" s="326"/>
      <c r="M527" s="326"/>
      <c r="N527" s="326"/>
      <c r="O527" s="326"/>
      <c r="P527" s="326"/>
      <c r="Q527" s="326"/>
      <c r="R527" s="326"/>
      <c r="S527" s="326"/>
      <c r="T527" s="326"/>
      <c r="U527" s="326"/>
      <c r="V527" s="326"/>
      <c r="W527" s="326"/>
      <c r="X527" s="326"/>
      <c r="Y527" s="443"/>
      <c r="Z527" s="351"/>
      <c r="AA527" s="351"/>
      <c r="AB527" s="351"/>
      <c r="AC527" s="351"/>
      <c r="AD527" s="352"/>
      <c r="AG527">
        <f t="shared" si="33"/>
        <v>0</v>
      </c>
      <c r="AH527" s="2">
        <f t="shared" si="34"/>
        <v>0</v>
      </c>
      <c r="AI527" s="3" t="str">
        <f>IF(AH527=0,"",
IF(SUM($AH$445:AH527)=1,AJ527,
IF($AH$565&gt;SUM($AH$445:AH527),_xlfn.CONCAT(", ",AJ527),
IF($AH$565=SUM($AH$445:AH527),_xlfn.CONCAT(" y ",AJ527)))))</f>
        <v/>
      </c>
      <c r="AJ527" s="214">
        <v>83</v>
      </c>
      <c r="AK527">
        <f t="shared" si="35"/>
        <v>0</v>
      </c>
    </row>
    <row r="528" spans="1:37" ht="15" customHeight="1">
      <c r="A528" s="223"/>
      <c r="B528" s="248"/>
      <c r="C528" s="229" t="s">
        <v>5130</v>
      </c>
      <c r="D528" s="503" t="str">
        <f>IF(CNGE_2025_M1_Secc12_Sub1!D113="","",CNGE_2025_M1_Secc12_Sub1!D113)</f>
        <v/>
      </c>
      <c r="E528" s="326"/>
      <c r="F528" s="326"/>
      <c r="G528" s="326"/>
      <c r="H528" s="326"/>
      <c r="I528" s="326"/>
      <c r="J528" s="326"/>
      <c r="K528" s="326"/>
      <c r="L528" s="326"/>
      <c r="M528" s="326"/>
      <c r="N528" s="326"/>
      <c r="O528" s="326"/>
      <c r="P528" s="326"/>
      <c r="Q528" s="326"/>
      <c r="R528" s="326"/>
      <c r="S528" s="326"/>
      <c r="T528" s="326"/>
      <c r="U528" s="326"/>
      <c r="V528" s="326"/>
      <c r="W528" s="326"/>
      <c r="X528" s="326"/>
      <c r="Y528" s="443"/>
      <c r="Z528" s="351"/>
      <c r="AA528" s="351"/>
      <c r="AB528" s="351"/>
      <c r="AC528" s="351"/>
      <c r="AD528" s="352"/>
      <c r="AG528">
        <f t="shared" si="33"/>
        <v>0</v>
      </c>
      <c r="AH528" s="2">
        <f t="shared" si="34"/>
        <v>0</v>
      </c>
      <c r="AI528" s="3" t="str">
        <f>IF(AH528=0,"",
IF(SUM($AH$445:AH528)=1,AJ528,
IF($AH$565&gt;SUM($AH$445:AH528),_xlfn.CONCAT(", ",AJ528),
IF($AH$565=SUM($AH$445:AH528),_xlfn.CONCAT(" y ",AJ528)))))</f>
        <v/>
      </c>
      <c r="AJ528" s="214">
        <v>84</v>
      </c>
      <c r="AK528">
        <f t="shared" si="35"/>
        <v>0</v>
      </c>
    </row>
    <row r="529" spans="1:37" ht="15" customHeight="1">
      <c r="A529" s="223"/>
      <c r="B529" s="248"/>
      <c r="C529" s="229" t="s">
        <v>5131</v>
      </c>
      <c r="D529" s="503" t="str">
        <f>IF(CNGE_2025_M1_Secc12_Sub1!D114="","",CNGE_2025_M1_Secc12_Sub1!D114)</f>
        <v/>
      </c>
      <c r="E529" s="326"/>
      <c r="F529" s="326"/>
      <c r="G529" s="326"/>
      <c r="H529" s="326"/>
      <c r="I529" s="326"/>
      <c r="J529" s="326"/>
      <c r="K529" s="326"/>
      <c r="L529" s="326"/>
      <c r="M529" s="326"/>
      <c r="N529" s="326"/>
      <c r="O529" s="326"/>
      <c r="P529" s="326"/>
      <c r="Q529" s="326"/>
      <c r="R529" s="326"/>
      <c r="S529" s="326"/>
      <c r="T529" s="326"/>
      <c r="U529" s="326"/>
      <c r="V529" s="326"/>
      <c r="W529" s="326"/>
      <c r="X529" s="326"/>
      <c r="Y529" s="443"/>
      <c r="Z529" s="351"/>
      <c r="AA529" s="351"/>
      <c r="AB529" s="351"/>
      <c r="AC529" s="351"/>
      <c r="AD529" s="352"/>
      <c r="AG529">
        <f t="shared" si="33"/>
        <v>0</v>
      </c>
      <c r="AH529" s="2">
        <f t="shared" si="34"/>
        <v>0</v>
      </c>
      <c r="AI529" s="3" t="str">
        <f>IF(AH529=0,"",
IF(SUM($AH$445:AH529)=1,AJ529,
IF($AH$565&gt;SUM($AH$445:AH529),_xlfn.CONCAT(", ",AJ529),
IF($AH$565=SUM($AH$445:AH529),_xlfn.CONCAT(" y ",AJ529)))))</f>
        <v/>
      </c>
      <c r="AJ529" s="214">
        <v>85</v>
      </c>
      <c r="AK529">
        <f t="shared" si="35"/>
        <v>0</v>
      </c>
    </row>
    <row r="530" spans="1:37" ht="15" customHeight="1">
      <c r="A530" s="223"/>
      <c r="B530" s="248"/>
      <c r="C530" s="229" t="s">
        <v>5132</v>
      </c>
      <c r="D530" s="503" t="str">
        <f>IF(CNGE_2025_M1_Secc12_Sub1!D115="","",CNGE_2025_M1_Secc12_Sub1!D115)</f>
        <v/>
      </c>
      <c r="E530" s="326"/>
      <c r="F530" s="326"/>
      <c r="G530" s="326"/>
      <c r="H530" s="326"/>
      <c r="I530" s="326"/>
      <c r="J530" s="326"/>
      <c r="K530" s="326"/>
      <c r="L530" s="326"/>
      <c r="M530" s="326"/>
      <c r="N530" s="326"/>
      <c r="O530" s="326"/>
      <c r="P530" s="326"/>
      <c r="Q530" s="326"/>
      <c r="R530" s="326"/>
      <c r="S530" s="326"/>
      <c r="T530" s="326"/>
      <c r="U530" s="326"/>
      <c r="V530" s="326"/>
      <c r="W530" s="326"/>
      <c r="X530" s="326"/>
      <c r="Y530" s="443"/>
      <c r="Z530" s="351"/>
      <c r="AA530" s="351"/>
      <c r="AB530" s="351"/>
      <c r="AC530" s="351"/>
      <c r="AD530" s="352"/>
      <c r="AG530">
        <f t="shared" si="33"/>
        <v>0</v>
      </c>
      <c r="AH530" s="2">
        <f t="shared" si="34"/>
        <v>0</v>
      </c>
      <c r="AI530" s="3" t="str">
        <f>IF(AH530=0,"",
IF(SUM($AH$445:AH530)=1,AJ530,
IF($AH$565&gt;SUM($AH$445:AH530),_xlfn.CONCAT(", ",AJ530),
IF($AH$565=SUM($AH$445:AH530),_xlfn.CONCAT(" y ",AJ530)))))</f>
        <v/>
      </c>
      <c r="AJ530" s="214">
        <v>86</v>
      </c>
      <c r="AK530">
        <f t="shared" si="35"/>
        <v>0</v>
      </c>
    </row>
    <row r="531" spans="1:37" ht="15" customHeight="1">
      <c r="A531" s="223"/>
      <c r="B531" s="248"/>
      <c r="C531" s="229" t="s">
        <v>5133</v>
      </c>
      <c r="D531" s="503" t="str">
        <f>IF(CNGE_2025_M1_Secc12_Sub1!D116="","",CNGE_2025_M1_Secc12_Sub1!D116)</f>
        <v/>
      </c>
      <c r="E531" s="326"/>
      <c r="F531" s="326"/>
      <c r="G531" s="326"/>
      <c r="H531" s="326"/>
      <c r="I531" s="326"/>
      <c r="J531" s="326"/>
      <c r="K531" s="326"/>
      <c r="L531" s="326"/>
      <c r="M531" s="326"/>
      <c r="N531" s="326"/>
      <c r="O531" s="326"/>
      <c r="P531" s="326"/>
      <c r="Q531" s="326"/>
      <c r="R531" s="326"/>
      <c r="S531" s="326"/>
      <c r="T531" s="326"/>
      <c r="U531" s="326"/>
      <c r="V531" s="326"/>
      <c r="W531" s="326"/>
      <c r="X531" s="326"/>
      <c r="Y531" s="443"/>
      <c r="Z531" s="351"/>
      <c r="AA531" s="351"/>
      <c r="AB531" s="351"/>
      <c r="AC531" s="351"/>
      <c r="AD531" s="352"/>
      <c r="AG531">
        <f t="shared" si="33"/>
        <v>0</v>
      </c>
      <c r="AH531" s="2">
        <f t="shared" si="34"/>
        <v>0</v>
      </c>
      <c r="AI531" s="3" t="str">
        <f>IF(AH531=0,"",
IF(SUM($AH$445:AH531)=1,AJ531,
IF($AH$565&gt;SUM($AH$445:AH531),_xlfn.CONCAT(", ",AJ531),
IF($AH$565=SUM($AH$445:AH531),_xlfn.CONCAT(" y ",AJ531)))))</f>
        <v/>
      </c>
      <c r="AJ531" s="214">
        <v>87</v>
      </c>
      <c r="AK531">
        <f t="shared" si="35"/>
        <v>0</v>
      </c>
    </row>
    <row r="532" spans="1:37" ht="15" customHeight="1">
      <c r="A532" s="223"/>
      <c r="B532" s="248"/>
      <c r="C532" s="229" t="s">
        <v>5134</v>
      </c>
      <c r="D532" s="503" t="str">
        <f>IF(CNGE_2025_M1_Secc12_Sub1!D117="","",CNGE_2025_M1_Secc12_Sub1!D117)</f>
        <v/>
      </c>
      <c r="E532" s="326"/>
      <c r="F532" s="326"/>
      <c r="G532" s="326"/>
      <c r="H532" s="326"/>
      <c r="I532" s="326"/>
      <c r="J532" s="326"/>
      <c r="K532" s="326"/>
      <c r="L532" s="326"/>
      <c r="M532" s="326"/>
      <c r="N532" s="326"/>
      <c r="O532" s="326"/>
      <c r="P532" s="326"/>
      <c r="Q532" s="326"/>
      <c r="R532" s="326"/>
      <c r="S532" s="326"/>
      <c r="T532" s="326"/>
      <c r="U532" s="326"/>
      <c r="V532" s="326"/>
      <c r="W532" s="326"/>
      <c r="X532" s="326"/>
      <c r="Y532" s="443"/>
      <c r="Z532" s="351"/>
      <c r="AA532" s="351"/>
      <c r="AB532" s="351"/>
      <c r="AC532" s="351"/>
      <c r="AD532" s="352"/>
      <c r="AG532">
        <f t="shared" si="33"/>
        <v>0</v>
      </c>
      <c r="AH532" s="2">
        <f t="shared" si="34"/>
        <v>0</v>
      </c>
      <c r="AI532" s="3" t="str">
        <f>IF(AH532=0,"",
IF(SUM($AH$445:AH532)=1,AJ532,
IF($AH$565&gt;SUM($AH$445:AH532),_xlfn.CONCAT(", ",AJ532),
IF($AH$565=SUM($AH$445:AH532),_xlfn.CONCAT(" y ",AJ532)))))</f>
        <v/>
      </c>
      <c r="AJ532" s="214">
        <v>88</v>
      </c>
      <c r="AK532">
        <f t="shared" si="35"/>
        <v>0</v>
      </c>
    </row>
    <row r="533" spans="1:37" ht="15" customHeight="1">
      <c r="A533" s="223"/>
      <c r="B533" s="248"/>
      <c r="C533" s="229" t="s">
        <v>5135</v>
      </c>
      <c r="D533" s="503" t="str">
        <f>IF(CNGE_2025_M1_Secc12_Sub1!D118="","",CNGE_2025_M1_Secc12_Sub1!D118)</f>
        <v/>
      </c>
      <c r="E533" s="326"/>
      <c r="F533" s="326"/>
      <c r="G533" s="326"/>
      <c r="H533" s="326"/>
      <c r="I533" s="326"/>
      <c r="J533" s="326"/>
      <c r="K533" s="326"/>
      <c r="L533" s="326"/>
      <c r="M533" s="326"/>
      <c r="N533" s="326"/>
      <c r="O533" s="326"/>
      <c r="P533" s="326"/>
      <c r="Q533" s="326"/>
      <c r="R533" s="326"/>
      <c r="S533" s="326"/>
      <c r="T533" s="326"/>
      <c r="U533" s="326"/>
      <c r="V533" s="326"/>
      <c r="W533" s="326"/>
      <c r="X533" s="326"/>
      <c r="Y533" s="443"/>
      <c r="Z533" s="351"/>
      <c r="AA533" s="351"/>
      <c r="AB533" s="351"/>
      <c r="AC533" s="351"/>
      <c r="AD533" s="352"/>
      <c r="AG533">
        <f t="shared" si="33"/>
        <v>0</v>
      </c>
      <c r="AH533" s="2">
        <f t="shared" si="34"/>
        <v>0</v>
      </c>
      <c r="AI533" s="3" t="str">
        <f>IF(AH533=0,"",
IF(SUM($AH$445:AH533)=1,AJ533,
IF($AH$565&gt;SUM($AH$445:AH533),_xlfn.CONCAT(", ",AJ533),
IF($AH$565=SUM($AH$445:AH533),_xlfn.CONCAT(" y ",AJ533)))))</f>
        <v/>
      </c>
      <c r="AJ533" s="214">
        <v>89</v>
      </c>
      <c r="AK533">
        <f t="shared" si="35"/>
        <v>0</v>
      </c>
    </row>
    <row r="534" spans="1:37" ht="15" customHeight="1">
      <c r="A534" s="223"/>
      <c r="B534" s="248"/>
      <c r="C534" s="229" t="s">
        <v>5136</v>
      </c>
      <c r="D534" s="503" t="str">
        <f>IF(CNGE_2025_M1_Secc12_Sub1!D119="","",CNGE_2025_M1_Secc12_Sub1!D119)</f>
        <v/>
      </c>
      <c r="E534" s="326"/>
      <c r="F534" s="326"/>
      <c r="G534" s="326"/>
      <c r="H534" s="326"/>
      <c r="I534" s="326"/>
      <c r="J534" s="326"/>
      <c r="K534" s="326"/>
      <c r="L534" s="326"/>
      <c r="M534" s="326"/>
      <c r="N534" s="326"/>
      <c r="O534" s="326"/>
      <c r="P534" s="326"/>
      <c r="Q534" s="326"/>
      <c r="R534" s="326"/>
      <c r="S534" s="326"/>
      <c r="T534" s="326"/>
      <c r="U534" s="326"/>
      <c r="V534" s="326"/>
      <c r="W534" s="326"/>
      <c r="X534" s="326"/>
      <c r="Y534" s="443"/>
      <c r="Z534" s="351"/>
      <c r="AA534" s="351"/>
      <c r="AB534" s="351"/>
      <c r="AC534" s="351"/>
      <c r="AD534" s="352"/>
      <c r="AG534">
        <f t="shared" si="33"/>
        <v>0</v>
      </c>
      <c r="AH534" s="2">
        <f t="shared" si="34"/>
        <v>0</v>
      </c>
      <c r="AI534" s="3" t="str">
        <f>IF(AH534=0,"",
IF(SUM($AH$445:AH534)=1,AJ534,
IF($AH$565&gt;SUM($AH$445:AH534),_xlfn.CONCAT(", ",AJ534),
IF($AH$565=SUM($AH$445:AH534),_xlfn.CONCAT(" y ",AJ534)))))</f>
        <v/>
      </c>
      <c r="AJ534" s="214">
        <v>90</v>
      </c>
      <c r="AK534">
        <f t="shared" si="35"/>
        <v>0</v>
      </c>
    </row>
    <row r="535" spans="1:37" ht="15" customHeight="1">
      <c r="A535" s="223"/>
      <c r="B535" s="248"/>
      <c r="C535" s="229" t="s">
        <v>5137</v>
      </c>
      <c r="D535" s="503" t="str">
        <f>IF(CNGE_2025_M1_Secc12_Sub1!D120="","",CNGE_2025_M1_Secc12_Sub1!D120)</f>
        <v/>
      </c>
      <c r="E535" s="326"/>
      <c r="F535" s="326"/>
      <c r="G535" s="326"/>
      <c r="H535" s="326"/>
      <c r="I535" s="326"/>
      <c r="J535" s="326"/>
      <c r="K535" s="326"/>
      <c r="L535" s="326"/>
      <c r="M535" s="326"/>
      <c r="N535" s="326"/>
      <c r="O535" s="326"/>
      <c r="P535" s="326"/>
      <c r="Q535" s="326"/>
      <c r="R535" s="326"/>
      <c r="S535" s="326"/>
      <c r="T535" s="326"/>
      <c r="U535" s="326"/>
      <c r="V535" s="326"/>
      <c r="W535" s="326"/>
      <c r="X535" s="326"/>
      <c r="Y535" s="443"/>
      <c r="Z535" s="351"/>
      <c r="AA535" s="351"/>
      <c r="AB535" s="351"/>
      <c r="AC535" s="351"/>
      <c r="AD535" s="352"/>
      <c r="AG535">
        <f t="shared" si="33"/>
        <v>0</v>
      </c>
      <c r="AH535" s="2">
        <f t="shared" si="34"/>
        <v>0</v>
      </c>
      <c r="AI535" s="3" t="str">
        <f>IF(AH535=0,"",
IF(SUM($AH$445:AH535)=1,AJ535,
IF($AH$565&gt;SUM($AH$445:AH535),_xlfn.CONCAT(", ",AJ535),
IF($AH$565=SUM($AH$445:AH535),_xlfn.CONCAT(" y ",AJ535)))))</f>
        <v/>
      </c>
      <c r="AJ535" s="214">
        <v>91</v>
      </c>
      <c r="AK535">
        <f t="shared" si="35"/>
        <v>0</v>
      </c>
    </row>
    <row r="536" spans="1:37" ht="15" customHeight="1">
      <c r="A536" s="223"/>
      <c r="B536" s="248"/>
      <c r="C536" s="229" t="s">
        <v>5138</v>
      </c>
      <c r="D536" s="503" t="str">
        <f>IF(CNGE_2025_M1_Secc12_Sub1!D121="","",CNGE_2025_M1_Secc12_Sub1!D121)</f>
        <v/>
      </c>
      <c r="E536" s="326"/>
      <c r="F536" s="326"/>
      <c r="G536" s="326"/>
      <c r="H536" s="326"/>
      <c r="I536" s="326"/>
      <c r="J536" s="326"/>
      <c r="K536" s="326"/>
      <c r="L536" s="326"/>
      <c r="M536" s="326"/>
      <c r="N536" s="326"/>
      <c r="O536" s="326"/>
      <c r="P536" s="326"/>
      <c r="Q536" s="326"/>
      <c r="R536" s="326"/>
      <c r="S536" s="326"/>
      <c r="T536" s="326"/>
      <c r="U536" s="326"/>
      <c r="V536" s="326"/>
      <c r="W536" s="326"/>
      <c r="X536" s="326"/>
      <c r="Y536" s="443"/>
      <c r="Z536" s="351"/>
      <c r="AA536" s="351"/>
      <c r="AB536" s="351"/>
      <c r="AC536" s="351"/>
      <c r="AD536" s="352"/>
      <c r="AG536">
        <f t="shared" si="33"/>
        <v>0</v>
      </c>
      <c r="AH536" s="2">
        <f t="shared" si="34"/>
        <v>0</v>
      </c>
      <c r="AI536" s="3" t="str">
        <f>IF(AH536=0,"",
IF(SUM($AH$445:AH536)=1,AJ536,
IF($AH$565&gt;SUM($AH$445:AH536),_xlfn.CONCAT(", ",AJ536),
IF($AH$565=SUM($AH$445:AH536),_xlfn.CONCAT(" y ",AJ536)))))</f>
        <v/>
      </c>
      <c r="AJ536" s="214">
        <v>92</v>
      </c>
      <c r="AK536">
        <f t="shared" si="35"/>
        <v>0</v>
      </c>
    </row>
    <row r="537" spans="1:37" ht="15" customHeight="1">
      <c r="A537" s="223"/>
      <c r="B537" s="248"/>
      <c r="C537" s="229" t="s">
        <v>5139</v>
      </c>
      <c r="D537" s="503" t="str">
        <f>IF(CNGE_2025_M1_Secc12_Sub1!D122="","",CNGE_2025_M1_Secc12_Sub1!D122)</f>
        <v/>
      </c>
      <c r="E537" s="326"/>
      <c r="F537" s="326"/>
      <c r="G537" s="326"/>
      <c r="H537" s="326"/>
      <c r="I537" s="326"/>
      <c r="J537" s="326"/>
      <c r="K537" s="326"/>
      <c r="L537" s="326"/>
      <c r="M537" s="326"/>
      <c r="N537" s="326"/>
      <c r="O537" s="326"/>
      <c r="P537" s="326"/>
      <c r="Q537" s="326"/>
      <c r="R537" s="326"/>
      <c r="S537" s="326"/>
      <c r="T537" s="326"/>
      <c r="U537" s="326"/>
      <c r="V537" s="326"/>
      <c r="W537" s="326"/>
      <c r="X537" s="326"/>
      <c r="Y537" s="443"/>
      <c r="Z537" s="351"/>
      <c r="AA537" s="351"/>
      <c r="AB537" s="351"/>
      <c r="AC537" s="351"/>
      <c r="AD537" s="352"/>
      <c r="AG537">
        <f t="shared" si="33"/>
        <v>0</v>
      </c>
      <c r="AH537" s="2">
        <f t="shared" si="34"/>
        <v>0</v>
      </c>
      <c r="AI537" s="3" t="str">
        <f>IF(AH537=0,"",
IF(SUM($AH$445:AH537)=1,AJ537,
IF($AH$565&gt;SUM($AH$445:AH537),_xlfn.CONCAT(", ",AJ537),
IF($AH$565=SUM($AH$445:AH537),_xlfn.CONCAT(" y ",AJ537)))))</f>
        <v/>
      </c>
      <c r="AJ537" s="214">
        <v>93</v>
      </c>
      <c r="AK537">
        <f t="shared" si="35"/>
        <v>0</v>
      </c>
    </row>
    <row r="538" spans="1:37" ht="15" customHeight="1">
      <c r="A538" s="223"/>
      <c r="B538" s="248"/>
      <c r="C538" s="229" t="s">
        <v>5140</v>
      </c>
      <c r="D538" s="503" t="str">
        <f>IF(CNGE_2025_M1_Secc12_Sub1!D123="","",CNGE_2025_M1_Secc12_Sub1!D123)</f>
        <v/>
      </c>
      <c r="E538" s="326"/>
      <c r="F538" s="326"/>
      <c r="G538" s="326"/>
      <c r="H538" s="326"/>
      <c r="I538" s="326"/>
      <c r="J538" s="326"/>
      <c r="K538" s="326"/>
      <c r="L538" s="326"/>
      <c r="M538" s="326"/>
      <c r="N538" s="326"/>
      <c r="O538" s="326"/>
      <c r="P538" s="326"/>
      <c r="Q538" s="326"/>
      <c r="R538" s="326"/>
      <c r="S538" s="326"/>
      <c r="T538" s="326"/>
      <c r="U538" s="326"/>
      <c r="V538" s="326"/>
      <c r="W538" s="326"/>
      <c r="X538" s="326"/>
      <c r="Y538" s="443"/>
      <c r="Z538" s="351"/>
      <c r="AA538" s="351"/>
      <c r="AB538" s="351"/>
      <c r="AC538" s="351"/>
      <c r="AD538" s="352"/>
      <c r="AG538">
        <f t="shared" si="33"/>
        <v>0</v>
      </c>
      <c r="AH538" s="2">
        <f t="shared" si="34"/>
        <v>0</v>
      </c>
      <c r="AI538" s="3" t="str">
        <f>IF(AH538=0,"",
IF(SUM($AH$445:AH538)=1,AJ538,
IF($AH$565&gt;SUM($AH$445:AH538),_xlfn.CONCAT(", ",AJ538),
IF($AH$565=SUM($AH$445:AH538),_xlfn.CONCAT(" y ",AJ538)))))</f>
        <v/>
      </c>
      <c r="AJ538" s="214">
        <v>94</v>
      </c>
      <c r="AK538">
        <f t="shared" si="35"/>
        <v>0</v>
      </c>
    </row>
    <row r="539" spans="1:37" ht="15" customHeight="1">
      <c r="A539" s="223"/>
      <c r="B539" s="248"/>
      <c r="C539" s="229" t="s">
        <v>5141</v>
      </c>
      <c r="D539" s="503" t="str">
        <f>IF(CNGE_2025_M1_Secc12_Sub1!D124="","",CNGE_2025_M1_Secc12_Sub1!D124)</f>
        <v/>
      </c>
      <c r="E539" s="326"/>
      <c r="F539" s="326"/>
      <c r="G539" s="326"/>
      <c r="H539" s="326"/>
      <c r="I539" s="326"/>
      <c r="J539" s="326"/>
      <c r="K539" s="326"/>
      <c r="L539" s="326"/>
      <c r="M539" s="326"/>
      <c r="N539" s="326"/>
      <c r="O539" s="326"/>
      <c r="P539" s="326"/>
      <c r="Q539" s="326"/>
      <c r="R539" s="326"/>
      <c r="S539" s="326"/>
      <c r="T539" s="326"/>
      <c r="U539" s="326"/>
      <c r="V539" s="326"/>
      <c r="W539" s="326"/>
      <c r="X539" s="326"/>
      <c r="Y539" s="443"/>
      <c r="Z539" s="351"/>
      <c r="AA539" s="351"/>
      <c r="AB539" s="351"/>
      <c r="AC539" s="351"/>
      <c r="AD539" s="352"/>
      <c r="AG539">
        <f t="shared" si="33"/>
        <v>0</v>
      </c>
      <c r="AH539" s="2">
        <f t="shared" si="34"/>
        <v>0</v>
      </c>
      <c r="AI539" s="3" t="str">
        <f>IF(AH539=0,"",
IF(SUM($AH$445:AH539)=1,AJ539,
IF($AH$565&gt;SUM($AH$445:AH539),_xlfn.CONCAT(", ",AJ539),
IF($AH$565=SUM($AH$445:AH539),_xlfn.CONCAT(" y ",AJ539)))))</f>
        <v/>
      </c>
      <c r="AJ539" s="214">
        <v>95</v>
      </c>
      <c r="AK539">
        <f t="shared" si="35"/>
        <v>0</v>
      </c>
    </row>
    <row r="540" spans="1:37" ht="15" customHeight="1">
      <c r="A540" s="223"/>
      <c r="B540" s="248"/>
      <c r="C540" s="229" t="s">
        <v>5142</v>
      </c>
      <c r="D540" s="503" t="str">
        <f>IF(CNGE_2025_M1_Secc12_Sub1!D125="","",CNGE_2025_M1_Secc12_Sub1!D125)</f>
        <v/>
      </c>
      <c r="E540" s="326"/>
      <c r="F540" s="326"/>
      <c r="G540" s="326"/>
      <c r="H540" s="326"/>
      <c r="I540" s="326"/>
      <c r="J540" s="326"/>
      <c r="K540" s="326"/>
      <c r="L540" s="326"/>
      <c r="M540" s="326"/>
      <c r="N540" s="326"/>
      <c r="O540" s="326"/>
      <c r="P540" s="326"/>
      <c r="Q540" s="326"/>
      <c r="R540" s="326"/>
      <c r="S540" s="326"/>
      <c r="T540" s="326"/>
      <c r="U540" s="326"/>
      <c r="V540" s="326"/>
      <c r="W540" s="326"/>
      <c r="X540" s="326"/>
      <c r="Y540" s="443"/>
      <c r="Z540" s="351"/>
      <c r="AA540" s="351"/>
      <c r="AB540" s="351"/>
      <c r="AC540" s="351"/>
      <c r="AD540" s="352"/>
      <c r="AG540">
        <f t="shared" si="33"/>
        <v>0</v>
      </c>
      <c r="AH540" s="2">
        <f t="shared" si="34"/>
        <v>0</v>
      </c>
      <c r="AI540" s="3" t="str">
        <f>IF(AH540=0,"",
IF(SUM($AH$445:AH540)=1,AJ540,
IF($AH$565&gt;SUM($AH$445:AH540),_xlfn.CONCAT(", ",AJ540),
IF($AH$565=SUM($AH$445:AH540),_xlfn.CONCAT(" y ",AJ540)))))</f>
        <v/>
      </c>
      <c r="AJ540" s="214">
        <v>96</v>
      </c>
      <c r="AK540">
        <f t="shared" si="35"/>
        <v>0</v>
      </c>
    </row>
    <row r="541" spans="1:37" ht="15" customHeight="1">
      <c r="A541" s="223"/>
      <c r="B541" s="248"/>
      <c r="C541" s="229" t="s">
        <v>5143</v>
      </c>
      <c r="D541" s="503" t="str">
        <f>IF(CNGE_2025_M1_Secc12_Sub1!D126="","",CNGE_2025_M1_Secc12_Sub1!D126)</f>
        <v/>
      </c>
      <c r="E541" s="326"/>
      <c r="F541" s="326"/>
      <c r="G541" s="326"/>
      <c r="H541" s="326"/>
      <c r="I541" s="326"/>
      <c r="J541" s="326"/>
      <c r="K541" s="326"/>
      <c r="L541" s="326"/>
      <c r="M541" s="326"/>
      <c r="N541" s="326"/>
      <c r="O541" s="326"/>
      <c r="P541" s="326"/>
      <c r="Q541" s="326"/>
      <c r="R541" s="326"/>
      <c r="S541" s="326"/>
      <c r="T541" s="326"/>
      <c r="U541" s="326"/>
      <c r="V541" s="326"/>
      <c r="W541" s="326"/>
      <c r="X541" s="326"/>
      <c r="Y541" s="443"/>
      <c r="Z541" s="351"/>
      <c r="AA541" s="351"/>
      <c r="AB541" s="351"/>
      <c r="AC541" s="351"/>
      <c r="AD541" s="352"/>
      <c r="AG541">
        <f t="shared" si="33"/>
        <v>0</v>
      </c>
      <c r="AH541" s="2">
        <f t="shared" si="34"/>
        <v>0</v>
      </c>
      <c r="AI541" s="3" t="str">
        <f>IF(AH541=0,"",
IF(SUM($AH$445:AH541)=1,AJ541,
IF($AH$565&gt;SUM($AH$445:AH541),_xlfn.CONCAT(", ",AJ541),
IF($AH$565=SUM($AH$445:AH541),_xlfn.CONCAT(" y ",AJ541)))))</f>
        <v/>
      </c>
      <c r="AJ541" s="214">
        <v>97</v>
      </c>
      <c r="AK541">
        <f t="shared" si="35"/>
        <v>0</v>
      </c>
    </row>
    <row r="542" spans="1:37" ht="15" customHeight="1">
      <c r="A542" s="223"/>
      <c r="B542" s="248"/>
      <c r="C542" s="229" t="s">
        <v>5144</v>
      </c>
      <c r="D542" s="503" t="str">
        <f>IF(CNGE_2025_M1_Secc12_Sub1!D127="","",CNGE_2025_M1_Secc12_Sub1!D127)</f>
        <v/>
      </c>
      <c r="E542" s="326"/>
      <c r="F542" s="326"/>
      <c r="G542" s="326"/>
      <c r="H542" s="326"/>
      <c r="I542" s="326"/>
      <c r="J542" s="326"/>
      <c r="K542" s="326"/>
      <c r="L542" s="326"/>
      <c r="M542" s="326"/>
      <c r="N542" s="326"/>
      <c r="O542" s="326"/>
      <c r="P542" s="326"/>
      <c r="Q542" s="326"/>
      <c r="R542" s="326"/>
      <c r="S542" s="326"/>
      <c r="T542" s="326"/>
      <c r="U542" s="326"/>
      <c r="V542" s="326"/>
      <c r="W542" s="326"/>
      <c r="X542" s="326"/>
      <c r="Y542" s="443"/>
      <c r="Z542" s="351"/>
      <c r="AA542" s="351"/>
      <c r="AB542" s="351"/>
      <c r="AC542" s="351"/>
      <c r="AD542" s="352"/>
      <c r="AG542">
        <f t="shared" si="33"/>
        <v>0</v>
      </c>
      <c r="AH542" s="2">
        <f t="shared" si="34"/>
        <v>0</v>
      </c>
      <c r="AI542" s="3" t="str">
        <f>IF(AH542=0,"",
IF(SUM($AH$445:AH542)=1,AJ542,
IF($AH$565&gt;SUM($AH$445:AH542),_xlfn.CONCAT(", ",AJ542),
IF($AH$565=SUM($AH$445:AH542),_xlfn.CONCAT(" y ",AJ542)))))</f>
        <v/>
      </c>
      <c r="AJ542" s="214">
        <v>98</v>
      </c>
      <c r="AK542">
        <f t="shared" si="35"/>
        <v>0</v>
      </c>
    </row>
    <row r="543" spans="1:37" ht="15" customHeight="1">
      <c r="A543" s="223"/>
      <c r="B543" s="248"/>
      <c r="C543" s="229" t="s">
        <v>5145</v>
      </c>
      <c r="D543" s="503" t="str">
        <f>IF(CNGE_2025_M1_Secc12_Sub1!D128="","",CNGE_2025_M1_Secc12_Sub1!D128)</f>
        <v/>
      </c>
      <c r="E543" s="326"/>
      <c r="F543" s="326"/>
      <c r="G543" s="326"/>
      <c r="H543" s="326"/>
      <c r="I543" s="326"/>
      <c r="J543" s="326"/>
      <c r="K543" s="326"/>
      <c r="L543" s="326"/>
      <c r="M543" s="326"/>
      <c r="N543" s="326"/>
      <c r="O543" s="326"/>
      <c r="P543" s="326"/>
      <c r="Q543" s="326"/>
      <c r="R543" s="326"/>
      <c r="S543" s="326"/>
      <c r="T543" s="326"/>
      <c r="U543" s="326"/>
      <c r="V543" s="326"/>
      <c r="W543" s="326"/>
      <c r="X543" s="326"/>
      <c r="Y543" s="443"/>
      <c r="Z543" s="351"/>
      <c r="AA543" s="351"/>
      <c r="AB543" s="351"/>
      <c r="AC543" s="351"/>
      <c r="AD543" s="352"/>
      <c r="AG543">
        <f t="shared" si="33"/>
        <v>0</v>
      </c>
      <c r="AH543" s="2">
        <f t="shared" si="34"/>
        <v>0</v>
      </c>
      <c r="AI543" s="3" t="str">
        <f>IF(AH543=0,"",
IF(SUM($AH$445:AH543)=1,AJ543,
IF($AH$565&gt;SUM($AH$445:AH543),_xlfn.CONCAT(", ",AJ543),
IF($AH$565=SUM($AH$445:AH543),_xlfn.CONCAT(" y ",AJ543)))))</f>
        <v/>
      </c>
      <c r="AJ543" s="214">
        <v>99</v>
      </c>
      <c r="AK543">
        <f t="shared" si="35"/>
        <v>0</v>
      </c>
    </row>
    <row r="544" spans="1:37" ht="15" customHeight="1">
      <c r="A544" s="223"/>
      <c r="B544" s="248"/>
      <c r="C544" s="213" t="s">
        <v>5146</v>
      </c>
      <c r="D544" s="503" t="str">
        <f>IF(CNGE_2025_M1_Secc12_Sub1!D129="","",CNGE_2025_M1_Secc12_Sub1!D129)</f>
        <v/>
      </c>
      <c r="E544" s="326"/>
      <c r="F544" s="326"/>
      <c r="G544" s="326"/>
      <c r="H544" s="326"/>
      <c r="I544" s="326"/>
      <c r="J544" s="326"/>
      <c r="K544" s="326"/>
      <c r="L544" s="326"/>
      <c r="M544" s="326"/>
      <c r="N544" s="326"/>
      <c r="O544" s="326"/>
      <c r="P544" s="326"/>
      <c r="Q544" s="326"/>
      <c r="R544" s="326"/>
      <c r="S544" s="326"/>
      <c r="T544" s="326"/>
      <c r="U544" s="326"/>
      <c r="V544" s="326"/>
      <c r="W544" s="326"/>
      <c r="X544" s="326"/>
      <c r="Y544" s="443"/>
      <c r="Z544" s="351"/>
      <c r="AA544" s="351"/>
      <c r="AB544" s="351"/>
      <c r="AC544" s="351"/>
      <c r="AD544" s="352"/>
      <c r="AG544">
        <f t="shared" si="33"/>
        <v>0</v>
      </c>
      <c r="AH544" s="2">
        <f t="shared" si="34"/>
        <v>0</v>
      </c>
      <c r="AI544" s="3" t="str">
        <f>IF(AH544=0,"",
IF(SUM($AH$445:AH544)=1,AJ544,
IF($AH$565&gt;SUM($AH$445:AH544),_xlfn.CONCAT(", ",AJ544),
IF($AH$565=SUM($AH$445:AH544),_xlfn.CONCAT(" y ",AJ544)))))</f>
        <v/>
      </c>
      <c r="AJ544" s="214">
        <v>100</v>
      </c>
      <c r="AK544">
        <f t="shared" si="35"/>
        <v>0</v>
      </c>
    </row>
    <row r="545" spans="1:37" ht="15" customHeight="1">
      <c r="A545" s="223"/>
      <c r="B545" s="248"/>
      <c r="C545" s="213" t="s">
        <v>5147</v>
      </c>
      <c r="D545" s="503" t="str">
        <f>IF(CNGE_2025_M1_Secc12_Sub1!D130="","",CNGE_2025_M1_Secc12_Sub1!D130)</f>
        <v/>
      </c>
      <c r="E545" s="326"/>
      <c r="F545" s="326"/>
      <c r="G545" s="326"/>
      <c r="H545" s="326"/>
      <c r="I545" s="326"/>
      <c r="J545" s="326"/>
      <c r="K545" s="326"/>
      <c r="L545" s="326"/>
      <c r="M545" s="326"/>
      <c r="N545" s="326"/>
      <c r="O545" s="326"/>
      <c r="P545" s="326"/>
      <c r="Q545" s="326"/>
      <c r="R545" s="326"/>
      <c r="S545" s="326"/>
      <c r="T545" s="326"/>
      <c r="U545" s="326"/>
      <c r="V545" s="326"/>
      <c r="W545" s="326"/>
      <c r="X545" s="326"/>
      <c r="Y545" s="443"/>
      <c r="Z545" s="351"/>
      <c r="AA545" s="351"/>
      <c r="AB545" s="351"/>
      <c r="AC545" s="351"/>
      <c r="AD545" s="352"/>
      <c r="AG545">
        <f t="shared" si="33"/>
        <v>0</v>
      </c>
      <c r="AH545" s="2">
        <f t="shared" si="34"/>
        <v>0</v>
      </c>
      <c r="AI545" s="3" t="str">
        <f>IF(AH545=0,"",
IF(SUM($AH$445:AH545)=1,AJ545,
IF($AH$565&gt;SUM($AH$445:AH545),_xlfn.CONCAT(", ",AJ545),
IF($AH$565=SUM($AH$445:AH545),_xlfn.CONCAT(" y ",AJ545)))))</f>
        <v/>
      </c>
      <c r="AJ545" s="214">
        <v>101</v>
      </c>
      <c r="AK545">
        <f t="shared" si="35"/>
        <v>0</v>
      </c>
    </row>
    <row r="546" spans="1:37" ht="15" customHeight="1">
      <c r="A546" s="223"/>
      <c r="B546" s="248"/>
      <c r="C546" s="213" t="s">
        <v>5148</v>
      </c>
      <c r="D546" s="503" t="str">
        <f>IF(CNGE_2025_M1_Secc12_Sub1!D131="","",CNGE_2025_M1_Secc12_Sub1!D131)</f>
        <v/>
      </c>
      <c r="E546" s="326"/>
      <c r="F546" s="326"/>
      <c r="G546" s="326"/>
      <c r="H546" s="326"/>
      <c r="I546" s="326"/>
      <c r="J546" s="326"/>
      <c r="K546" s="326"/>
      <c r="L546" s="326"/>
      <c r="M546" s="326"/>
      <c r="N546" s="326"/>
      <c r="O546" s="326"/>
      <c r="P546" s="326"/>
      <c r="Q546" s="326"/>
      <c r="R546" s="326"/>
      <c r="S546" s="326"/>
      <c r="T546" s="326"/>
      <c r="U546" s="326"/>
      <c r="V546" s="326"/>
      <c r="W546" s="326"/>
      <c r="X546" s="326"/>
      <c r="Y546" s="443"/>
      <c r="Z546" s="351"/>
      <c r="AA546" s="351"/>
      <c r="AB546" s="351"/>
      <c r="AC546" s="351"/>
      <c r="AD546" s="352"/>
      <c r="AG546">
        <f t="shared" si="33"/>
        <v>0</v>
      </c>
      <c r="AH546" s="2">
        <f t="shared" si="34"/>
        <v>0</v>
      </c>
      <c r="AI546" s="3" t="str">
        <f>IF(AH546=0,"",
IF(SUM($AH$445:AH546)=1,AJ546,
IF($AH$565&gt;SUM($AH$445:AH546),_xlfn.CONCAT(", ",AJ546),
IF($AH$565=SUM($AH$445:AH546),_xlfn.CONCAT(" y ",AJ546)))))</f>
        <v/>
      </c>
      <c r="AJ546" s="214">
        <v>102</v>
      </c>
      <c r="AK546">
        <f t="shared" si="35"/>
        <v>0</v>
      </c>
    </row>
    <row r="547" spans="1:37" ht="15" customHeight="1">
      <c r="A547" s="223"/>
      <c r="B547" s="248"/>
      <c r="C547" s="213" t="s">
        <v>5149</v>
      </c>
      <c r="D547" s="503" t="str">
        <f>IF(CNGE_2025_M1_Secc12_Sub1!D132="","",CNGE_2025_M1_Secc12_Sub1!D132)</f>
        <v/>
      </c>
      <c r="E547" s="326"/>
      <c r="F547" s="326"/>
      <c r="G547" s="326"/>
      <c r="H547" s="326"/>
      <c r="I547" s="326"/>
      <c r="J547" s="326"/>
      <c r="K547" s="326"/>
      <c r="L547" s="326"/>
      <c r="M547" s="326"/>
      <c r="N547" s="326"/>
      <c r="O547" s="326"/>
      <c r="P547" s="326"/>
      <c r="Q547" s="326"/>
      <c r="R547" s="326"/>
      <c r="S547" s="326"/>
      <c r="T547" s="326"/>
      <c r="U547" s="326"/>
      <c r="V547" s="326"/>
      <c r="W547" s="326"/>
      <c r="X547" s="326"/>
      <c r="Y547" s="443"/>
      <c r="Z547" s="351"/>
      <c r="AA547" s="351"/>
      <c r="AB547" s="351"/>
      <c r="AC547" s="351"/>
      <c r="AD547" s="352"/>
      <c r="AG547">
        <f t="shared" si="33"/>
        <v>0</v>
      </c>
      <c r="AH547" s="2">
        <f t="shared" si="34"/>
        <v>0</v>
      </c>
      <c r="AI547" s="3" t="str">
        <f>IF(AH547=0,"",
IF(SUM($AH$445:AH547)=1,AJ547,
IF($AH$565&gt;SUM($AH$445:AH547),_xlfn.CONCAT(", ",AJ547),
IF($AH$565=SUM($AH$445:AH547),_xlfn.CONCAT(" y ",AJ547)))))</f>
        <v/>
      </c>
      <c r="AJ547" s="214">
        <v>103</v>
      </c>
      <c r="AK547">
        <f t="shared" si="35"/>
        <v>0</v>
      </c>
    </row>
    <row r="548" spans="1:37" ht="15" customHeight="1">
      <c r="A548" s="223"/>
      <c r="B548" s="248"/>
      <c r="C548" s="213" t="s">
        <v>5150</v>
      </c>
      <c r="D548" s="503" t="str">
        <f>IF(CNGE_2025_M1_Secc12_Sub1!D133="","",CNGE_2025_M1_Secc12_Sub1!D133)</f>
        <v/>
      </c>
      <c r="E548" s="326"/>
      <c r="F548" s="326"/>
      <c r="G548" s="326"/>
      <c r="H548" s="326"/>
      <c r="I548" s="326"/>
      <c r="J548" s="326"/>
      <c r="K548" s="326"/>
      <c r="L548" s="326"/>
      <c r="M548" s="326"/>
      <c r="N548" s="326"/>
      <c r="O548" s="326"/>
      <c r="P548" s="326"/>
      <c r="Q548" s="326"/>
      <c r="R548" s="326"/>
      <c r="S548" s="326"/>
      <c r="T548" s="326"/>
      <c r="U548" s="326"/>
      <c r="V548" s="326"/>
      <c r="W548" s="326"/>
      <c r="X548" s="326"/>
      <c r="Y548" s="443"/>
      <c r="Z548" s="351"/>
      <c r="AA548" s="351"/>
      <c r="AB548" s="351"/>
      <c r="AC548" s="351"/>
      <c r="AD548" s="352"/>
      <c r="AG548">
        <f t="shared" si="33"/>
        <v>0</v>
      </c>
      <c r="AH548" s="2">
        <f t="shared" si="34"/>
        <v>0</v>
      </c>
      <c r="AI548" s="3" t="str">
        <f>IF(AH548=0,"",
IF(SUM($AH$445:AH548)=1,AJ548,
IF($AH$565&gt;SUM($AH$445:AH548),_xlfn.CONCAT(", ",AJ548),
IF($AH$565=SUM($AH$445:AH548),_xlfn.CONCAT(" y ",AJ548)))))</f>
        <v/>
      </c>
      <c r="AJ548" s="214">
        <v>104</v>
      </c>
      <c r="AK548">
        <f t="shared" si="35"/>
        <v>0</v>
      </c>
    </row>
    <row r="549" spans="1:37" ht="15" customHeight="1">
      <c r="A549" s="223"/>
      <c r="B549" s="248"/>
      <c r="C549" s="213" t="s">
        <v>5151</v>
      </c>
      <c r="D549" s="503" t="str">
        <f>IF(CNGE_2025_M1_Secc12_Sub1!D134="","",CNGE_2025_M1_Secc12_Sub1!D134)</f>
        <v/>
      </c>
      <c r="E549" s="326"/>
      <c r="F549" s="326"/>
      <c r="G549" s="326"/>
      <c r="H549" s="326"/>
      <c r="I549" s="326"/>
      <c r="J549" s="326"/>
      <c r="K549" s="326"/>
      <c r="L549" s="326"/>
      <c r="M549" s="326"/>
      <c r="N549" s="326"/>
      <c r="O549" s="326"/>
      <c r="P549" s="326"/>
      <c r="Q549" s="326"/>
      <c r="R549" s="326"/>
      <c r="S549" s="326"/>
      <c r="T549" s="326"/>
      <c r="U549" s="326"/>
      <c r="V549" s="326"/>
      <c r="W549" s="326"/>
      <c r="X549" s="326"/>
      <c r="Y549" s="443"/>
      <c r="Z549" s="351"/>
      <c r="AA549" s="351"/>
      <c r="AB549" s="351"/>
      <c r="AC549" s="351"/>
      <c r="AD549" s="352"/>
      <c r="AG549">
        <f t="shared" si="33"/>
        <v>0</v>
      </c>
      <c r="AH549" s="2">
        <f t="shared" si="34"/>
        <v>0</v>
      </c>
      <c r="AI549" s="3" t="str">
        <f>IF(AH549=0,"",
IF(SUM($AH$445:AH549)=1,AJ549,
IF($AH$565&gt;SUM($AH$445:AH549),_xlfn.CONCAT(", ",AJ549),
IF($AH$565=SUM($AH$445:AH549),_xlfn.CONCAT(" y ",AJ549)))))</f>
        <v/>
      </c>
      <c r="AJ549" s="214">
        <v>105</v>
      </c>
      <c r="AK549">
        <f t="shared" si="35"/>
        <v>0</v>
      </c>
    </row>
    <row r="550" spans="1:37" ht="15" customHeight="1">
      <c r="A550" s="223"/>
      <c r="B550" s="248"/>
      <c r="C550" s="213" t="s">
        <v>5152</v>
      </c>
      <c r="D550" s="503" t="str">
        <f>IF(CNGE_2025_M1_Secc12_Sub1!D135="","",CNGE_2025_M1_Secc12_Sub1!D135)</f>
        <v/>
      </c>
      <c r="E550" s="326"/>
      <c r="F550" s="326"/>
      <c r="G550" s="326"/>
      <c r="H550" s="326"/>
      <c r="I550" s="326"/>
      <c r="J550" s="326"/>
      <c r="K550" s="326"/>
      <c r="L550" s="326"/>
      <c r="M550" s="326"/>
      <c r="N550" s="326"/>
      <c r="O550" s="326"/>
      <c r="P550" s="326"/>
      <c r="Q550" s="326"/>
      <c r="R550" s="326"/>
      <c r="S550" s="326"/>
      <c r="T550" s="326"/>
      <c r="U550" s="326"/>
      <c r="V550" s="326"/>
      <c r="W550" s="326"/>
      <c r="X550" s="326"/>
      <c r="Y550" s="443"/>
      <c r="Z550" s="351"/>
      <c r="AA550" s="351"/>
      <c r="AB550" s="351"/>
      <c r="AC550" s="351"/>
      <c r="AD550" s="352"/>
      <c r="AG550">
        <f t="shared" si="33"/>
        <v>0</v>
      </c>
      <c r="AH550" s="2">
        <f t="shared" si="34"/>
        <v>0</v>
      </c>
      <c r="AI550" s="3" t="str">
        <f>IF(AH550=0,"",
IF(SUM($AH$445:AH550)=1,AJ550,
IF($AH$565&gt;SUM($AH$445:AH550),_xlfn.CONCAT(", ",AJ550),
IF($AH$565=SUM($AH$445:AH550),_xlfn.CONCAT(" y ",AJ550)))))</f>
        <v/>
      </c>
      <c r="AJ550" s="214">
        <v>106</v>
      </c>
      <c r="AK550">
        <f t="shared" si="35"/>
        <v>0</v>
      </c>
    </row>
    <row r="551" spans="1:37" ht="15" customHeight="1">
      <c r="A551" s="223"/>
      <c r="B551" s="248"/>
      <c r="C551" s="213" t="s">
        <v>5153</v>
      </c>
      <c r="D551" s="503" t="str">
        <f>IF(CNGE_2025_M1_Secc12_Sub1!D136="","",CNGE_2025_M1_Secc12_Sub1!D136)</f>
        <v/>
      </c>
      <c r="E551" s="326"/>
      <c r="F551" s="326"/>
      <c r="G551" s="326"/>
      <c r="H551" s="326"/>
      <c r="I551" s="326"/>
      <c r="J551" s="326"/>
      <c r="K551" s="326"/>
      <c r="L551" s="326"/>
      <c r="M551" s="326"/>
      <c r="N551" s="326"/>
      <c r="O551" s="326"/>
      <c r="P551" s="326"/>
      <c r="Q551" s="326"/>
      <c r="R551" s="326"/>
      <c r="S551" s="326"/>
      <c r="T551" s="326"/>
      <c r="U551" s="326"/>
      <c r="V551" s="326"/>
      <c r="W551" s="326"/>
      <c r="X551" s="326"/>
      <c r="Y551" s="443"/>
      <c r="Z551" s="351"/>
      <c r="AA551" s="351"/>
      <c r="AB551" s="351"/>
      <c r="AC551" s="351"/>
      <c r="AD551" s="352"/>
      <c r="AG551">
        <f t="shared" si="33"/>
        <v>0</v>
      </c>
      <c r="AH551" s="2">
        <f t="shared" si="34"/>
        <v>0</v>
      </c>
      <c r="AI551" s="3" t="str">
        <f>IF(AH551=0,"",
IF(SUM($AH$445:AH551)=1,AJ551,
IF($AH$565&gt;SUM($AH$445:AH551),_xlfn.CONCAT(", ",AJ551),
IF($AH$565=SUM($AH$445:AH551),_xlfn.CONCAT(" y ",AJ551)))))</f>
        <v/>
      </c>
      <c r="AJ551" s="214">
        <v>107</v>
      </c>
      <c r="AK551">
        <f t="shared" si="35"/>
        <v>0</v>
      </c>
    </row>
    <row r="552" spans="1:37" ht="15" customHeight="1">
      <c r="A552" s="223"/>
      <c r="B552" s="248"/>
      <c r="C552" s="213" t="s">
        <v>5154</v>
      </c>
      <c r="D552" s="503" t="str">
        <f>IF(CNGE_2025_M1_Secc12_Sub1!D137="","",CNGE_2025_M1_Secc12_Sub1!D137)</f>
        <v/>
      </c>
      <c r="E552" s="326"/>
      <c r="F552" s="326"/>
      <c r="G552" s="326"/>
      <c r="H552" s="326"/>
      <c r="I552" s="326"/>
      <c r="J552" s="326"/>
      <c r="K552" s="326"/>
      <c r="L552" s="326"/>
      <c r="M552" s="326"/>
      <c r="N552" s="326"/>
      <c r="O552" s="326"/>
      <c r="P552" s="326"/>
      <c r="Q552" s="326"/>
      <c r="R552" s="326"/>
      <c r="S552" s="326"/>
      <c r="T552" s="326"/>
      <c r="U552" s="326"/>
      <c r="V552" s="326"/>
      <c r="W552" s="326"/>
      <c r="X552" s="326"/>
      <c r="Y552" s="443"/>
      <c r="Z552" s="351"/>
      <c r="AA552" s="351"/>
      <c r="AB552" s="351"/>
      <c r="AC552" s="351"/>
      <c r="AD552" s="352"/>
      <c r="AG552">
        <f t="shared" si="33"/>
        <v>0</v>
      </c>
      <c r="AH552" s="2">
        <f t="shared" si="34"/>
        <v>0</v>
      </c>
      <c r="AI552" s="3" t="str">
        <f>IF(AH552=0,"",
IF(SUM($AH$445:AH552)=1,AJ552,
IF($AH$565&gt;SUM($AH$445:AH552),_xlfn.CONCAT(", ",AJ552),
IF($AH$565=SUM($AH$445:AH552),_xlfn.CONCAT(" y ",AJ552)))))</f>
        <v/>
      </c>
      <c r="AJ552" s="214">
        <v>108</v>
      </c>
      <c r="AK552">
        <f t="shared" si="35"/>
        <v>0</v>
      </c>
    </row>
    <row r="553" spans="1:37" ht="15" customHeight="1">
      <c r="A553" s="223"/>
      <c r="B553" s="248"/>
      <c r="C553" s="213" t="s">
        <v>5155</v>
      </c>
      <c r="D553" s="503" t="str">
        <f>IF(CNGE_2025_M1_Secc12_Sub1!D138="","",CNGE_2025_M1_Secc12_Sub1!D138)</f>
        <v/>
      </c>
      <c r="E553" s="326"/>
      <c r="F553" s="326"/>
      <c r="G553" s="326"/>
      <c r="H553" s="326"/>
      <c r="I553" s="326"/>
      <c r="J553" s="326"/>
      <c r="K553" s="326"/>
      <c r="L553" s="326"/>
      <c r="M553" s="326"/>
      <c r="N553" s="326"/>
      <c r="O553" s="326"/>
      <c r="P553" s="326"/>
      <c r="Q553" s="326"/>
      <c r="R553" s="326"/>
      <c r="S553" s="326"/>
      <c r="T553" s="326"/>
      <c r="U553" s="326"/>
      <c r="V553" s="326"/>
      <c r="W553" s="326"/>
      <c r="X553" s="326"/>
      <c r="Y553" s="443"/>
      <c r="Z553" s="351"/>
      <c r="AA553" s="351"/>
      <c r="AB553" s="351"/>
      <c r="AC553" s="351"/>
      <c r="AD553" s="352"/>
      <c r="AG553">
        <f t="shared" si="33"/>
        <v>0</v>
      </c>
      <c r="AH553" s="2">
        <f t="shared" si="34"/>
        <v>0</v>
      </c>
      <c r="AI553" s="3" t="str">
        <f>IF(AH553=0,"",
IF(SUM($AH$445:AH553)=1,AJ553,
IF($AH$565&gt;SUM($AH$445:AH553),_xlfn.CONCAT(", ",AJ553),
IF($AH$565=SUM($AH$445:AH553),_xlfn.CONCAT(" y ",AJ553)))))</f>
        <v/>
      </c>
      <c r="AJ553" s="214">
        <v>109</v>
      </c>
      <c r="AK553">
        <f t="shared" si="35"/>
        <v>0</v>
      </c>
    </row>
    <row r="554" spans="1:37" ht="15" customHeight="1">
      <c r="A554" s="223"/>
      <c r="B554" s="248"/>
      <c r="C554" s="213" t="s">
        <v>5156</v>
      </c>
      <c r="D554" s="503" t="str">
        <f>IF(CNGE_2025_M1_Secc12_Sub1!D139="","",CNGE_2025_M1_Secc12_Sub1!D139)</f>
        <v/>
      </c>
      <c r="E554" s="326"/>
      <c r="F554" s="326"/>
      <c r="G554" s="326"/>
      <c r="H554" s="326"/>
      <c r="I554" s="326"/>
      <c r="J554" s="326"/>
      <c r="K554" s="326"/>
      <c r="L554" s="326"/>
      <c r="M554" s="326"/>
      <c r="N554" s="326"/>
      <c r="O554" s="326"/>
      <c r="P554" s="326"/>
      <c r="Q554" s="326"/>
      <c r="R554" s="326"/>
      <c r="S554" s="326"/>
      <c r="T554" s="326"/>
      <c r="U554" s="326"/>
      <c r="V554" s="326"/>
      <c r="W554" s="326"/>
      <c r="X554" s="326"/>
      <c r="Y554" s="443"/>
      <c r="Z554" s="351"/>
      <c r="AA554" s="351"/>
      <c r="AB554" s="351"/>
      <c r="AC554" s="351"/>
      <c r="AD554" s="352"/>
      <c r="AG554">
        <f t="shared" si="33"/>
        <v>0</v>
      </c>
      <c r="AH554" s="2">
        <f t="shared" si="34"/>
        <v>0</v>
      </c>
      <c r="AI554" s="3" t="str">
        <f>IF(AH554=0,"",
IF(SUM($AH$445:AH554)=1,AJ554,
IF($AH$565&gt;SUM($AH$445:AH554),_xlfn.CONCAT(", ",AJ554),
IF($AH$565=SUM($AH$445:AH554),_xlfn.CONCAT(" y ",AJ554)))))</f>
        <v/>
      </c>
      <c r="AJ554" s="214">
        <v>110</v>
      </c>
      <c r="AK554">
        <f t="shared" si="35"/>
        <v>0</v>
      </c>
    </row>
    <row r="555" spans="1:37" ht="15" customHeight="1">
      <c r="A555" s="223"/>
      <c r="B555" s="248"/>
      <c r="C555" s="213" t="s">
        <v>5157</v>
      </c>
      <c r="D555" s="503" t="str">
        <f>IF(CNGE_2025_M1_Secc12_Sub1!D140="","",CNGE_2025_M1_Secc12_Sub1!D140)</f>
        <v/>
      </c>
      <c r="E555" s="326"/>
      <c r="F555" s="326"/>
      <c r="G555" s="326"/>
      <c r="H555" s="326"/>
      <c r="I555" s="326"/>
      <c r="J555" s="326"/>
      <c r="K555" s="326"/>
      <c r="L555" s="326"/>
      <c r="M555" s="326"/>
      <c r="N555" s="326"/>
      <c r="O555" s="326"/>
      <c r="P555" s="326"/>
      <c r="Q555" s="326"/>
      <c r="R555" s="326"/>
      <c r="S555" s="326"/>
      <c r="T555" s="326"/>
      <c r="U555" s="326"/>
      <c r="V555" s="326"/>
      <c r="W555" s="326"/>
      <c r="X555" s="326"/>
      <c r="Y555" s="443"/>
      <c r="Z555" s="351"/>
      <c r="AA555" s="351"/>
      <c r="AB555" s="351"/>
      <c r="AC555" s="351"/>
      <c r="AD555" s="352"/>
      <c r="AG555">
        <f t="shared" si="33"/>
        <v>0</v>
      </c>
      <c r="AH555" s="2">
        <f t="shared" si="34"/>
        <v>0</v>
      </c>
      <c r="AI555" s="3" t="str">
        <f>IF(AH555=0,"",
IF(SUM($AH$445:AH555)=1,AJ555,
IF($AH$565&gt;SUM($AH$445:AH555),_xlfn.CONCAT(", ",AJ555),
IF($AH$565=SUM($AH$445:AH555),_xlfn.CONCAT(" y ",AJ555)))))</f>
        <v/>
      </c>
      <c r="AJ555" s="214">
        <v>111</v>
      </c>
      <c r="AK555">
        <f t="shared" si="35"/>
        <v>0</v>
      </c>
    </row>
    <row r="556" spans="1:37" ht="15" customHeight="1">
      <c r="A556" s="223"/>
      <c r="B556" s="248"/>
      <c r="C556" s="213" t="s">
        <v>5158</v>
      </c>
      <c r="D556" s="503" t="str">
        <f>IF(CNGE_2025_M1_Secc12_Sub1!D141="","",CNGE_2025_M1_Secc12_Sub1!D141)</f>
        <v/>
      </c>
      <c r="E556" s="326"/>
      <c r="F556" s="326"/>
      <c r="G556" s="326"/>
      <c r="H556" s="326"/>
      <c r="I556" s="326"/>
      <c r="J556" s="326"/>
      <c r="K556" s="326"/>
      <c r="L556" s="326"/>
      <c r="M556" s="326"/>
      <c r="N556" s="326"/>
      <c r="O556" s="326"/>
      <c r="P556" s="326"/>
      <c r="Q556" s="326"/>
      <c r="R556" s="326"/>
      <c r="S556" s="326"/>
      <c r="T556" s="326"/>
      <c r="U556" s="326"/>
      <c r="V556" s="326"/>
      <c r="W556" s="326"/>
      <c r="X556" s="326"/>
      <c r="Y556" s="443"/>
      <c r="Z556" s="351"/>
      <c r="AA556" s="351"/>
      <c r="AB556" s="351"/>
      <c r="AC556" s="351"/>
      <c r="AD556" s="352"/>
      <c r="AG556">
        <f t="shared" si="33"/>
        <v>0</v>
      </c>
      <c r="AH556" s="2">
        <f t="shared" si="34"/>
        <v>0</v>
      </c>
      <c r="AI556" s="3" t="str">
        <f>IF(AH556=0,"",
IF(SUM($AH$445:AH556)=1,AJ556,
IF($AH$565&gt;SUM($AH$445:AH556),_xlfn.CONCAT(", ",AJ556),
IF($AH$565=SUM($AH$445:AH556),_xlfn.CONCAT(" y ",AJ556)))))</f>
        <v/>
      </c>
      <c r="AJ556" s="214">
        <v>112</v>
      </c>
      <c r="AK556">
        <f t="shared" si="35"/>
        <v>0</v>
      </c>
    </row>
    <row r="557" spans="1:37" ht="15" customHeight="1">
      <c r="A557" s="223"/>
      <c r="B557" s="248"/>
      <c r="C557" s="213" t="s">
        <v>5159</v>
      </c>
      <c r="D557" s="503" t="str">
        <f>IF(CNGE_2025_M1_Secc12_Sub1!D142="","",CNGE_2025_M1_Secc12_Sub1!D142)</f>
        <v/>
      </c>
      <c r="E557" s="326"/>
      <c r="F557" s="326"/>
      <c r="G557" s="326"/>
      <c r="H557" s="326"/>
      <c r="I557" s="326"/>
      <c r="J557" s="326"/>
      <c r="K557" s="326"/>
      <c r="L557" s="326"/>
      <c r="M557" s="326"/>
      <c r="N557" s="326"/>
      <c r="O557" s="326"/>
      <c r="P557" s="326"/>
      <c r="Q557" s="326"/>
      <c r="R557" s="326"/>
      <c r="S557" s="326"/>
      <c r="T557" s="326"/>
      <c r="U557" s="326"/>
      <c r="V557" s="326"/>
      <c r="W557" s="326"/>
      <c r="X557" s="326"/>
      <c r="Y557" s="443"/>
      <c r="Z557" s="351"/>
      <c r="AA557" s="351"/>
      <c r="AB557" s="351"/>
      <c r="AC557" s="351"/>
      <c r="AD557" s="352"/>
      <c r="AG557">
        <f t="shared" si="33"/>
        <v>0</v>
      </c>
      <c r="AH557" s="2">
        <f t="shared" si="34"/>
        <v>0</v>
      </c>
      <c r="AI557" s="3" t="str">
        <f>IF(AH557=0,"",
IF(SUM($AH$445:AH557)=1,AJ557,
IF($AH$565&gt;SUM($AH$445:AH557),_xlfn.CONCAT(", ",AJ557),
IF($AH$565=SUM($AH$445:AH557),_xlfn.CONCAT(" y ",AJ557)))))</f>
        <v/>
      </c>
      <c r="AJ557" s="214">
        <v>113</v>
      </c>
      <c r="AK557">
        <f t="shared" si="35"/>
        <v>0</v>
      </c>
    </row>
    <row r="558" spans="1:37" ht="15" customHeight="1">
      <c r="A558" s="223"/>
      <c r="B558" s="248"/>
      <c r="C558" s="213" t="s">
        <v>5160</v>
      </c>
      <c r="D558" s="503" t="str">
        <f>IF(CNGE_2025_M1_Secc12_Sub1!D143="","",CNGE_2025_M1_Secc12_Sub1!D143)</f>
        <v/>
      </c>
      <c r="E558" s="326"/>
      <c r="F558" s="326"/>
      <c r="G558" s="326"/>
      <c r="H558" s="326"/>
      <c r="I558" s="326"/>
      <c r="J558" s="326"/>
      <c r="K558" s="326"/>
      <c r="L558" s="326"/>
      <c r="M558" s="326"/>
      <c r="N558" s="326"/>
      <c r="O558" s="326"/>
      <c r="P558" s="326"/>
      <c r="Q558" s="326"/>
      <c r="R558" s="326"/>
      <c r="S558" s="326"/>
      <c r="T558" s="326"/>
      <c r="U558" s="326"/>
      <c r="V558" s="326"/>
      <c r="W558" s="326"/>
      <c r="X558" s="326"/>
      <c r="Y558" s="443"/>
      <c r="Z558" s="351"/>
      <c r="AA558" s="351"/>
      <c r="AB558" s="351"/>
      <c r="AC558" s="351"/>
      <c r="AD558" s="352"/>
      <c r="AG558">
        <f t="shared" si="33"/>
        <v>0</v>
      </c>
      <c r="AH558" s="2">
        <f t="shared" si="34"/>
        <v>0</v>
      </c>
      <c r="AI558" s="3" t="str">
        <f>IF(AH558=0,"",
IF(SUM($AH$445:AH558)=1,AJ558,
IF($AH$565&gt;SUM($AH$445:AH558),_xlfn.CONCAT(", ",AJ558),
IF($AH$565=SUM($AH$445:AH558),_xlfn.CONCAT(" y ",AJ558)))))</f>
        <v/>
      </c>
      <c r="AJ558" s="214">
        <v>114</v>
      </c>
      <c r="AK558">
        <f t="shared" si="35"/>
        <v>0</v>
      </c>
    </row>
    <row r="559" spans="1:37" ht="15" customHeight="1">
      <c r="A559" s="223"/>
      <c r="B559" s="248"/>
      <c r="C559" s="213" t="s">
        <v>5161</v>
      </c>
      <c r="D559" s="503" t="str">
        <f>IF(CNGE_2025_M1_Secc12_Sub1!D144="","",CNGE_2025_M1_Secc12_Sub1!D144)</f>
        <v/>
      </c>
      <c r="E559" s="326"/>
      <c r="F559" s="326"/>
      <c r="G559" s="326"/>
      <c r="H559" s="326"/>
      <c r="I559" s="326"/>
      <c r="J559" s="326"/>
      <c r="K559" s="326"/>
      <c r="L559" s="326"/>
      <c r="M559" s="326"/>
      <c r="N559" s="326"/>
      <c r="O559" s="326"/>
      <c r="P559" s="326"/>
      <c r="Q559" s="326"/>
      <c r="R559" s="326"/>
      <c r="S559" s="326"/>
      <c r="T559" s="326"/>
      <c r="U559" s="326"/>
      <c r="V559" s="326"/>
      <c r="W559" s="326"/>
      <c r="X559" s="326"/>
      <c r="Y559" s="443"/>
      <c r="Z559" s="351"/>
      <c r="AA559" s="351"/>
      <c r="AB559" s="351"/>
      <c r="AC559" s="351"/>
      <c r="AD559" s="352"/>
      <c r="AG559">
        <f t="shared" si="33"/>
        <v>0</v>
      </c>
      <c r="AH559" s="2">
        <f t="shared" si="34"/>
        <v>0</v>
      </c>
      <c r="AI559" s="3" t="str">
        <f>IF(AH559=0,"",
IF(SUM($AH$445:AH559)=1,AJ559,
IF($AH$565&gt;SUM($AH$445:AH559),_xlfn.CONCAT(", ",AJ559),
IF($AH$565=SUM($AH$445:AH559),_xlfn.CONCAT(" y ",AJ559)))))</f>
        <v/>
      </c>
      <c r="AJ559" s="214">
        <v>115</v>
      </c>
      <c r="AK559">
        <f t="shared" si="35"/>
        <v>0</v>
      </c>
    </row>
    <row r="560" spans="1:37" ht="15" customHeight="1">
      <c r="A560" s="223"/>
      <c r="B560" s="248"/>
      <c r="C560" s="213" t="s">
        <v>5162</v>
      </c>
      <c r="D560" s="503" t="str">
        <f>IF(CNGE_2025_M1_Secc12_Sub1!D145="","",CNGE_2025_M1_Secc12_Sub1!D145)</f>
        <v/>
      </c>
      <c r="E560" s="326"/>
      <c r="F560" s="326"/>
      <c r="G560" s="326"/>
      <c r="H560" s="326"/>
      <c r="I560" s="326"/>
      <c r="J560" s="326"/>
      <c r="K560" s="326"/>
      <c r="L560" s="326"/>
      <c r="M560" s="326"/>
      <c r="N560" s="326"/>
      <c r="O560" s="326"/>
      <c r="P560" s="326"/>
      <c r="Q560" s="326"/>
      <c r="R560" s="326"/>
      <c r="S560" s="326"/>
      <c r="T560" s="326"/>
      <c r="U560" s="326"/>
      <c r="V560" s="326"/>
      <c r="W560" s="326"/>
      <c r="X560" s="326"/>
      <c r="Y560" s="443"/>
      <c r="Z560" s="351"/>
      <c r="AA560" s="351"/>
      <c r="AB560" s="351"/>
      <c r="AC560" s="351"/>
      <c r="AD560" s="352"/>
      <c r="AG560">
        <f t="shared" si="33"/>
        <v>0</v>
      </c>
      <c r="AH560" s="2">
        <f t="shared" si="34"/>
        <v>0</v>
      </c>
      <c r="AI560" s="3" t="str">
        <f>IF(AH560=0,"",
IF(SUM($AH$445:AH560)=1,AJ560,
IF($AH$565&gt;SUM($AH$445:AH560),_xlfn.CONCAT(", ",AJ560),
IF($AH$565=SUM($AH$445:AH560),_xlfn.CONCAT(" y ",AJ560)))))</f>
        <v/>
      </c>
      <c r="AJ560" s="214">
        <v>116</v>
      </c>
      <c r="AK560">
        <f t="shared" si="35"/>
        <v>0</v>
      </c>
    </row>
    <row r="561" spans="1:37" ht="15" customHeight="1">
      <c r="A561" s="223"/>
      <c r="B561" s="248"/>
      <c r="C561" s="213" t="s">
        <v>5163</v>
      </c>
      <c r="D561" s="503" t="str">
        <f>IF(CNGE_2025_M1_Secc12_Sub1!D146="","",CNGE_2025_M1_Secc12_Sub1!D146)</f>
        <v/>
      </c>
      <c r="E561" s="326"/>
      <c r="F561" s="326"/>
      <c r="G561" s="326"/>
      <c r="H561" s="326"/>
      <c r="I561" s="326"/>
      <c r="J561" s="326"/>
      <c r="K561" s="326"/>
      <c r="L561" s="326"/>
      <c r="M561" s="326"/>
      <c r="N561" s="326"/>
      <c r="O561" s="326"/>
      <c r="P561" s="326"/>
      <c r="Q561" s="326"/>
      <c r="R561" s="326"/>
      <c r="S561" s="326"/>
      <c r="T561" s="326"/>
      <c r="U561" s="326"/>
      <c r="V561" s="326"/>
      <c r="W561" s="326"/>
      <c r="X561" s="326"/>
      <c r="Y561" s="443"/>
      <c r="Z561" s="351"/>
      <c r="AA561" s="351"/>
      <c r="AB561" s="351"/>
      <c r="AC561" s="351"/>
      <c r="AD561" s="352"/>
      <c r="AG561">
        <f t="shared" si="33"/>
        <v>0</v>
      </c>
      <c r="AH561" s="2">
        <f t="shared" si="34"/>
        <v>0</v>
      </c>
      <c r="AI561" s="3" t="str">
        <f>IF(AH561=0,"",
IF(SUM($AH$445:AH561)=1,AJ561,
IF($AH$565&gt;SUM($AH$445:AH561),_xlfn.CONCAT(", ",AJ561),
IF($AH$565=SUM($AH$445:AH561),_xlfn.CONCAT(" y ",AJ561)))))</f>
        <v/>
      </c>
      <c r="AJ561" s="214">
        <v>117</v>
      </c>
      <c r="AK561">
        <f t="shared" si="35"/>
        <v>0</v>
      </c>
    </row>
    <row r="562" spans="1:37" ht="15" customHeight="1">
      <c r="A562" s="223"/>
      <c r="B562" s="248"/>
      <c r="C562" s="213" t="s">
        <v>5164</v>
      </c>
      <c r="D562" s="503" t="str">
        <f>IF(CNGE_2025_M1_Secc12_Sub1!D147="","",CNGE_2025_M1_Secc12_Sub1!D147)</f>
        <v/>
      </c>
      <c r="E562" s="326"/>
      <c r="F562" s="326"/>
      <c r="G562" s="326"/>
      <c r="H562" s="326"/>
      <c r="I562" s="326"/>
      <c r="J562" s="326"/>
      <c r="K562" s="326"/>
      <c r="L562" s="326"/>
      <c r="M562" s="326"/>
      <c r="N562" s="326"/>
      <c r="O562" s="326"/>
      <c r="P562" s="326"/>
      <c r="Q562" s="326"/>
      <c r="R562" s="326"/>
      <c r="S562" s="326"/>
      <c r="T562" s="326"/>
      <c r="U562" s="326"/>
      <c r="V562" s="326"/>
      <c r="W562" s="326"/>
      <c r="X562" s="326"/>
      <c r="Y562" s="443"/>
      <c r="Z562" s="351"/>
      <c r="AA562" s="351"/>
      <c r="AB562" s="351"/>
      <c r="AC562" s="351"/>
      <c r="AD562" s="352"/>
      <c r="AG562">
        <f t="shared" si="33"/>
        <v>0</v>
      </c>
      <c r="AH562" s="2">
        <f t="shared" si="34"/>
        <v>0</v>
      </c>
      <c r="AI562" s="3" t="str">
        <f>IF(AH562=0,"",
IF(SUM($AH$445:AH562)=1,AJ562,
IF($AH$565&gt;SUM($AH$445:AH562),_xlfn.CONCAT(", ",AJ562),
IF($AH$565=SUM($AH$445:AH562),_xlfn.CONCAT(" y ",AJ562)))))</f>
        <v/>
      </c>
      <c r="AJ562" s="214">
        <v>118</v>
      </c>
      <c r="AK562">
        <f t="shared" si="35"/>
        <v>0</v>
      </c>
    </row>
    <row r="563" spans="1:37" ht="15" customHeight="1">
      <c r="A563" s="223"/>
      <c r="B563" s="248"/>
      <c r="C563" s="213" t="s">
        <v>5165</v>
      </c>
      <c r="D563" s="503" t="str">
        <f>IF(CNGE_2025_M1_Secc12_Sub1!D148="","",CNGE_2025_M1_Secc12_Sub1!D148)</f>
        <v/>
      </c>
      <c r="E563" s="326"/>
      <c r="F563" s="326"/>
      <c r="G563" s="326"/>
      <c r="H563" s="326"/>
      <c r="I563" s="326"/>
      <c r="J563" s="326"/>
      <c r="K563" s="326"/>
      <c r="L563" s="326"/>
      <c r="M563" s="326"/>
      <c r="N563" s="326"/>
      <c r="O563" s="326"/>
      <c r="P563" s="326"/>
      <c r="Q563" s="326"/>
      <c r="R563" s="326"/>
      <c r="S563" s="326"/>
      <c r="T563" s="326"/>
      <c r="U563" s="326"/>
      <c r="V563" s="326"/>
      <c r="W563" s="326"/>
      <c r="X563" s="326"/>
      <c r="Y563" s="443"/>
      <c r="Z563" s="351"/>
      <c r="AA563" s="351"/>
      <c r="AB563" s="351"/>
      <c r="AC563" s="351"/>
      <c r="AD563" s="352"/>
      <c r="AG563">
        <f t="shared" si="33"/>
        <v>0</v>
      </c>
      <c r="AH563" s="2">
        <f t="shared" si="34"/>
        <v>0</v>
      </c>
      <c r="AI563" s="3" t="str">
        <f>IF(AH563=0,"",
IF(SUM($AH$445:AH563)=1,AJ563,
IF($AH$565&gt;SUM($AH$445:AH563),_xlfn.CONCAT(", ",AJ563),
IF($AH$565=SUM($AH$445:AH563),_xlfn.CONCAT(" y ",AJ563)))))</f>
        <v/>
      </c>
      <c r="AJ563" s="214">
        <v>119</v>
      </c>
      <c r="AK563">
        <f t="shared" si="35"/>
        <v>0</v>
      </c>
    </row>
    <row r="564" spans="1:37" ht="15" customHeight="1">
      <c r="A564" s="223"/>
      <c r="B564" s="248"/>
      <c r="C564" s="213" t="s">
        <v>5166</v>
      </c>
      <c r="D564" s="503" t="str">
        <f>IF(CNGE_2025_M1_Secc12_Sub1!D149="","",CNGE_2025_M1_Secc12_Sub1!D149)</f>
        <v/>
      </c>
      <c r="E564" s="326"/>
      <c r="F564" s="326"/>
      <c r="G564" s="326"/>
      <c r="H564" s="326"/>
      <c r="I564" s="326"/>
      <c r="J564" s="326"/>
      <c r="K564" s="326"/>
      <c r="L564" s="326"/>
      <c r="M564" s="326"/>
      <c r="N564" s="326"/>
      <c r="O564" s="326"/>
      <c r="P564" s="326"/>
      <c r="Q564" s="326"/>
      <c r="R564" s="326"/>
      <c r="S564" s="326"/>
      <c r="T564" s="326"/>
      <c r="U564" s="326"/>
      <c r="V564" s="326"/>
      <c r="W564" s="326"/>
      <c r="X564" s="326"/>
      <c r="Y564" s="443"/>
      <c r="Z564" s="351"/>
      <c r="AA564" s="351"/>
      <c r="AB564" s="351"/>
      <c r="AC564" s="351"/>
      <c r="AD564" s="352"/>
      <c r="AG564">
        <f>IF(OR(COUNTBLANK($D564)=1,$G292&lt;&gt;1),0,IF(COUNTA(Y564)=1,0,1))</f>
        <v>0</v>
      </c>
      <c r="AH564" s="2">
        <f>IF(AG564=0,0,1)</f>
        <v>0</v>
      </c>
      <c r="AI564" s="3" t="str">
        <f>IF(AH564=0,"",
IF(SUM($AH$445:AH564)=1,AJ564,
IF($AH$565&gt;SUM($AH$445:AH564),_xlfn.CONCAT(", ",AJ564),
IF($AH$565=SUM($AH$445:AH564),_xlfn.CONCAT(" y ",AJ564)))))</f>
        <v/>
      </c>
      <c r="AJ564" s="214">
        <v>120</v>
      </c>
      <c r="AK564">
        <f>IF(OR(COUNTBLANK($D564)=1,$G292&lt;&gt;1),IF(COUNTA(Y564)=0,0,1),0)</f>
        <v>0</v>
      </c>
    </row>
    <row r="565" spans="1:37" ht="15" customHeight="1">
      <c r="A565" s="223"/>
      <c r="B565" s="248"/>
      <c r="C565" s="224"/>
      <c r="D565" s="224"/>
      <c r="E565" s="224"/>
      <c r="F565" s="224"/>
      <c r="G565" s="224"/>
      <c r="H565" s="224"/>
      <c r="I565" s="224"/>
      <c r="J565" s="224"/>
      <c r="K565" s="224"/>
      <c r="L565" s="224"/>
      <c r="M565" s="224"/>
      <c r="N565" s="224"/>
      <c r="O565" s="224"/>
      <c r="P565" s="224"/>
      <c r="Q565" s="224"/>
      <c r="R565" s="224"/>
      <c r="S565" s="224"/>
      <c r="T565" s="224"/>
      <c r="U565" s="224"/>
      <c r="V565" s="224"/>
      <c r="W565" s="224"/>
      <c r="X565" s="224"/>
      <c r="Y565" s="224"/>
      <c r="Z565" s="224"/>
      <c r="AA565" s="224"/>
      <c r="AB565" s="224"/>
      <c r="AC565" s="224"/>
      <c r="AD565" s="224"/>
      <c r="AH565" s="219">
        <f>SUM(AH445:AH564)</f>
        <v>0</v>
      </c>
      <c r="AI565" s="219" t="str">
        <f>IF(AH565=0,"",_xlfn.CONCAT(AI445:AI564))</f>
        <v/>
      </c>
      <c r="AJ565" s="4" t="str">
        <f>IF(AH565=0,"",
IF(AH565=1,_xlfn.CONCAT("Favor de revisar la información capturada en el numeral: ",AI565),_xlfn.CONCAT("Favor de revisar la información capturada en los numerales: ",AI565)))</f>
        <v/>
      </c>
      <c r="AK565" s="230">
        <f>SUM(AK445:AK564)</f>
        <v>0</v>
      </c>
    </row>
    <row r="566" spans="1:37" ht="24" customHeight="1">
      <c r="A566" s="223"/>
      <c r="B566" s="207"/>
      <c r="C566" s="461" t="s">
        <v>5167</v>
      </c>
      <c r="D566" s="462"/>
      <c r="E566" s="462"/>
      <c r="F566" s="462"/>
      <c r="G566" s="462"/>
      <c r="H566" s="462"/>
      <c r="I566" s="462"/>
      <c r="J566" s="462"/>
      <c r="K566" s="462"/>
      <c r="L566" s="462"/>
      <c r="M566" s="462"/>
      <c r="N566" s="462"/>
      <c r="O566" s="462"/>
      <c r="P566" s="462"/>
      <c r="Q566" s="462"/>
      <c r="R566" s="462"/>
      <c r="S566" s="462"/>
      <c r="T566" s="462"/>
      <c r="U566" s="462"/>
      <c r="V566" s="462"/>
      <c r="W566" s="462"/>
      <c r="X566" s="462"/>
      <c r="Y566" s="462"/>
      <c r="Z566" s="462"/>
      <c r="AA566" s="462"/>
      <c r="AB566" s="462"/>
      <c r="AC566" s="462"/>
      <c r="AD566" s="462"/>
    </row>
    <row r="567" spans="1:37" ht="60" customHeight="1">
      <c r="A567" s="223"/>
      <c r="B567" s="207"/>
      <c r="C567" s="491"/>
      <c r="D567" s="492"/>
      <c r="E567" s="492"/>
      <c r="F567" s="492"/>
      <c r="G567" s="492"/>
      <c r="H567" s="492"/>
      <c r="I567" s="492"/>
      <c r="J567" s="492"/>
      <c r="K567" s="492"/>
      <c r="L567" s="492"/>
      <c r="M567" s="492"/>
      <c r="N567" s="492"/>
      <c r="O567" s="492"/>
      <c r="P567" s="492"/>
      <c r="Q567" s="492"/>
      <c r="R567" s="492"/>
      <c r="S567" s="492"/>
      <c r="T567" s="492"/>
      <c r="U567" s="492"/>
      <c r="V567" s="492"/>
      <c r="W567" s="492"/>
      <c r="X567" s="492"/>
      <c r="Y567" s="492"/>
      <c r="Z567" s="492"/>
      <c r="AA567" s="492"/>
      <c r="AB567" s="492"/>
      <c r="AC567" s="492"/>
      <c r="AD567" s="493"/>
    </row>
    <row r="568" spans="1:37" ht="14.25">
      <c r="B568" s="464" t="str">
        <f>AJ565</f>
        <v/>
      </c>
      <c r="C568" s="501"/>
      <c r="D568" s="501"/>
      <c r="E568" s="501"/>
      <c r="F568" s="501"/>
      <c r="G568" s="501"/>
      <c r="H568" s="501"/>
      <c r="I568" s="501"/>
      <c r="J568" s="501"/>
      <c r="K568" s="501"/>
      <c r="L568" s="501"/>
      <c r="M568" s="501"/>
      <c r="N568" s="501"/>
      <c r="O568" s="501"/>
      <c r="P568" s="501"/>
      <c r="Q568" s="501"/>
      <c r="R568" s="501"/>
      <c r="S568" s="501"/>
      <c r="T568" s="501"/>
      <c r="U568" s="501"/>
      <c r="V568" s="501"/>
      <c r="W568" s="501"/>
      <c r="X568" s="501"/>
      <c r="Y568" s="501"/>
      <c r="Z568" s="501"/>
      <c r="AA568" s="501"/>
      <c r="AB568" s="501"/>
      <c r="AC568" s="501"/>
      <c r="AD568" s="501"/>
      <c r="AE568" s="501"/>
    </row>
    <row r="569" spans="1:37" ht="15" customHeight="1">
      <c r="B569" s="445" t="str">
        <f>IF(AK565&gt;0,"Revise la información capturada, ya que tiene datos ingresados en celdas que están sombreadas","")</f>
        <v/>
      </c>
      <c r="C569" s="445"/>
      <c r="D569" s="445"/>
      <c r="E569" s="445"/>
      <c r="F569" s="445"/>
      <c r="G569" s="445"/>
      <c r="H569" s="445"/>
      <c r="I569" s="445"/>
      <c r="J569" s="445"/>
      <c r="K569" s="445"/>
      <c r="L569" s="445"/>
      <c r="M569" s="445"/>
      <c r="N569" s="445"/>
      <c r="O569" s="445"/>
      <c r="P569" s="445"/>
      <c r="Q569" s="445"/>
      <c r="R569" s="445"/>
      <c r="S569" s="445"/>
      <c r="T569" s="445"/>
      <c r="U569" s="445"/>
      <c r="V569" s="445"/>
      <c r="W569" s="445"/>
      <c r="X569" s="445"/>
      <c r="Y569" s="445"/>
      <c r="Z569" s="445"/>
      <c r="AA569" s="445"/>
      <c r="AB569" s="445"/>
      <c r="AC569" s="445"/>
      <c r="AD569" s="445"/>
      <c r="AE569" s="445"/>
    </row>
    <row r="570" spans="1:37" ht="15" customHeight="1">
      <c r="B570" s="255"/>
      <c r="C570" s="255"/>
      <c r="D570" s="255"/>
      <c r="E570" s="255"/>
      <c r="F570" s="255"/>
      <c r="G570" s="255"/>
      <c r="H570" s="255"/>
      <c r="I570" s="255"/>
      <c r="J570" s="255"/>
      <c r="K570" s="255"/>
      <c r="L570" s="255"/>
      <c r="M570" s="255"/>
      <c r="N570" s="255"/>
      <c r="O570" s="255"/>
      <c r="P570" s="255"/>
      <c r="Q570" s="255"/>
      <c r="R570" s="255"/>
      <c r="S570" s="255"/>
      <c r="T570" s="255"/>
      <c r="U570" s="255"/>
      <c r="V570" s="255"/>
      <c r="W570" s="255"/>
      <c r="X570" s="255"/>
      <c r="Y570" s="255"/>
      <c r="Z570" s="255"/>
      <c r="AA570" s="255"/>
      <c r="AB570" s="255"/>
      <c r="AC570" s="255"/>
      <c r="AD570" s="255"/>
      <c r="AE570" s="255"/>
    </row>
    <row r="571" spans="1:37" ht="15" customHeight="1"/>
    <row r="572" spans="1:37" ht="15" customHeight="1"/>
    <row r="573" spans="1:37" ht="15" customHeight="1"/>
    <row r="574" spans="1:37" ht="12" hidden="1"/>
    <row r="575" spans="1:37" ht="12" hidden="1"/>
    <row r="576" spans="1:37" ht="12" hidden="1"/>
    <row r="689" spans="3:30" ht="12" hidden="1"/>
    <row r="690" spans="3:30" ht="12" hidden="1"/>
    <row r="691" spans="3:30" ht="12" hidden="1"/>
    <row r="692" spans="3:30" ht="12" hidden="1"/>
    <row r="693" spans="3:30" ht="12" hidden="1"/>
    <row r="694" spans="3:30" ht="12" hidden="1"/>
    <row r="695" spans="3:30" ht="12" hidden="1"/>
    <row r="696" spans="3:30" ht="12" hidden="1"/>
    <row r="697" spans="3:30" ht="12" hidden="1"/>
    <row r="698" spans="3:30" ht="24" hidden="1" customHeight="1">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256"/>
    </row>
    <row r="699" spans="3:30" ht="24" hidden="1" customHeight="1">
      <c r="C699" s="256"/>
      <c r="D699" s="256"/>
      <c r="E699" s="256"/>
      <c r="F699" s="256"/>
      <c r="G699" s="256"/>
      <c r="H699" s="256"/>
      <c r="I699" s="256"/>
      <c r="J699" s="256"/>
      <c r="K699" s="256"/>
      <c r="L699" s="256"/>
      <c r="M699" s="256"/>
      <c r="N699" s="256"/>
      <c r="O699" s="256"/>
      <c r="P699" s="256"/>
      <c r="Q699" s="256"/>
      <c r="R699" s="256"/>
      <c r="S699" s="256"/>
      <c r="T699" s="256"/>
      <c r="U699" s="256"/>
      <c r="V699" s="256"/>
      <c r="W699" s="256"/>
      <c r="X699" s="256"/>
      <c r="Y699" s="256"/>
      <c r="Z699" s="256"/>
      <c r="AA699" s="256"/>
      <c r="AB699" s="256"/>
      <c r="AC699" s="256"/>
      <c r="AD699" s="256"/>
    </row>
    <row r="700" spans="3:30" ht="12" hidden="1"/>
    <row r="701" spans="3:30" ht="15" hidden="1" customHeight="1">
      <c r="C701" s="505" t="s">
        <v>5357</v>
      </c>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row>
    <row r="702" spans="3:30" ht="12" hidden="1"/>
    <row r="703" spans="3:30" ht="15" hidden="1" customHeight="1">
      <c r="C703" s="504" t="s">
        <v>5358</v>
      </c>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c r="AA703" s="318"/>
      <c r="AB703" s="318"/>
      <c r="AC703" s="318"/>
      <c r="AD703" s="318"/>
    </row>
    <row r="704" spans="3:30" ht="12" hidden="1"/>
    <row r="817" spans="1:31" ht="12" hidden="1"/>
    <row r="818" spans="1:31" ht="12" hidden="1"/>
    <row r="819" spans="1:31" ht="12" hidden="1"/>
    <row r="820" spans="1:31" ht="12" hidden="1"/>
    <row r="821" spans="1:31" ht="12" hidden="1"/>
    <row r="822" spans="1:31" ht="12" hidden="1"/>
    <row r="823" spans="1:31" ht="12" hidden="1"/>
    <row r="824" spans="1:31" ht="12" hidden="1"/>
    <row r="825" spans="1:31" ht="12" hidden="1"/>
    <row r="826" spans="1:31" ht="12" hidden="1"/>
    <row r="827" spans="1:31" ht="15" hidden="1" customHeight="1">
      <c r="A827" s="257"/>
      <c r="B827" s="257"/>
      <c r="C827" s="257"/>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c r="AA827" s="257"/>
      <c r="AB827" s="257"/>
      <c r="AC827" s="257"/>
      <c r="AD827" s="257"/>
      <c r="AE827" s="257"/>
    </row>
    <row r="828" spans="1:31" ht="12" hidden="1"/>
    <row r="829" spans="1:31" ht="12" hidden="1"/>
    <row r="830" spans="1:31" ht="12" hidden="1"/>
    <row r="831" spans="1:31" ht="12" hidden="1"/>
    <row r="832" spans="1:31" ht="12" hidden="1"/>
    <row r="833" spans="3:30" ht="12" hidden="1"/>
    <row r="834" spans="3:30" ht="12" hidden="1"/>
    <row r="835" spans="3:30" ht="12" hidden="1"/>
    <row r="836" spans="3:30" ht="12" hidden="1"/>
    <row r="837" spans="3:30" ht="15" hidden="1" customHeight="1">
      <c r="C837" s="257" t="s">
        <v>5359</v>
      </c>
      <c r="D837" s="257"/>
      <c r="E837" s="257"/>
      <c r="F837" s="257"/>
      <c r="G837" s="257"/>
      <c r="H837" s="257"/>
      <c r="I837" s="257"/>
      <c r="J837" s="257"/>
      <c r="K837" s="257"/>
      <c r="L837" s="257"/>
      <c r="M837" s="257"/>
      <c r="N837" s="257"/>
      <c r="O837" s="257"/>
      <c r="P837" s="257"/>
      <c r="Q837" s="257"/>
      <c r="R837" s="257"/>
      <c r="S837" s="257"/>
      <c r="T837" s="257"/>
      <c r="U837" s="257"/>
      <c r="V837" s="257"/>
      <c r="W837" s="257"/>
      <c r="X837" s="257"/>
      <c r="Y837" s="257"/>
      <c r="Z837" s="257"/>
      <c r="AA837" s="257"/>
      <c r="AB837" s="257"/>
      <c r="AC837" s="257"/>
      <c r="AD837" s="257"/>
    </row>
    <row r="838" spans="3:30" ht="15" hidden="1" customHeight="1">
      <c r="C838" s="507" t="s">
        <v>5360</v>
      </c>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318"/>
    </row>
    <row r="839" spans="3:30" ht="12" hidden="1"/>
    <row r="840" spans="3:30" ht="12" hidden="1"/>
    <row r="841" spans="3:30" ht="12" hidden="1"/>
    <row r="842" spans="3:30" ht="12" hidden="1"/>
    <row r="843" spans="3:30" ht="12" hidden="1"/>
    <row r="844" spans="3:30" ht="12" hidden="1"/>
  </sheetData>
  <sheetProtection algorithmName="SHA-512" hashValue="vtrB9YxD39TwVF+MP8l2VXcIPCaG9Ca2Q8YBgGajVKFBV5V3jRIt+FqSl5x/TW8dpr8JmjNwim8O5iUnvH8p+Q==" saltValue="8a1qTkiQk/UX3plf28EzAg==" spinCount="100000" sheet="1" objects="1" scenarios="1"/>
  <mergeCells count="3342">
    <mergeCell ref="D34:F34"/>
    <mergeCell ref="AH32:AJ32"/>
    <mergeCell ref="B156:AE156"/>
    <mergeCell ref="B159:AE159"/>
    <mergeCell ref="B161:AE161"/>
    <mergeCell ref="B162:AE162"/>
    <mergeCell ref="AC48:AD48"/>
    <mergeCell ref="D543:X543"/>
    <mergeCell ref="D518:X518"/>
    <mergeCell ref="D287:F287"/>
    <mergeCell ref="G200:J200"/>
    <mergeCell ref="O257:R257"/>
    <mergeCell ref="W219:Z219"/>
    <mergeCell ref="S384:V384"/>
    <mergeCell ref="D253:F253"/>
    <mergeCell ref="D289:F289"/>
    <mergeCell ref="W65:X65"/>
    <mergeCell ref="G202:J202"/>
    <mergeCell ref="M60:N60"/>
    <mergeCell ref="M35:N35"/>
    <mergeCell ref="S255:V255"/>
    <mergeCell ref="AA312:AD312"/>
    <mergeCell ref="G291:J291"/>
    <mergeCell ref="S386:V386"/>
    <mergeCell ref="O88:P88"/>
    <mergeCell ref="O63:P63"/>
    <mergeCell ref="Y129:Z129"/>
    <mergeCell ref="U42:V42"/>
    <mergeCell ref="B1:AD1"/>
    <mergeCell ref="D129:F129"/>
    <mergeCell ref="K324:N324"/>
    <mergeCell ref="S381:V381"/>
    <mergeCell ref="W201:Z201"/>
    <mergeCell ref="O275:R275"/>
    <mergeCell ref="G184:J184"/>
    <mergeCell ref="D190:F190"/>
    <mergeCell ref="W203:Z203"/>
    <mergeCell ref="O277:R277"/>
    <mergeCell ref="AA234:AD234"/>
    <mergeCell ref="M50:N50"/>
    <mergeCell ref="O150:P150"/>
    <mergeCell ref="O276:R276"/>
    <mergeCell ref="D183:F183"/>
    <mergeCell ref="G222:J222"/>
    <mergeCell ref="D219:F219"/>
    <mergeCell ref="W78:X78"/>
    <mergeCell ref="AA236:AD236"/>
    <mergeCell ref="O152:P152"/>
    <mergeCell ref="D185:F185"/>
    <mergeCell ref="Y134:Z134"/>
    <mergeCell ref="G215:J215"/>
    <mergeCell ref="W50:X50"/>
    <mergeCell ref="AC39:AD39"/>
    <mergeCell ref="K39:L39"/>
    <mergeCell ref="AA38:AB38"/>
    <mergeCell ref="AA40:AB40"/>
    <mergeCell ref="AA33:AB33"/>
    <mergeCell ref="O132:P132"/>
    <mergeCell ref="AA374:AD374"/>
    <mergeCell ref="AC100:AD100"/>
    <mergeCell ref="K41:L41"/>
    <mergeCell ref="W359:Z359"/>
    <mergeCell ref="S103:T103"/>
    <mergeCell ref="S78:T78"/>
    <mergeCell ref="W236:Z236"/>
    <mergeCell ref="S182:V182"/>
    <mergeCell ref="O384:R384"/>
    <mergeCell ref="K341:N341"/>
    <mergeCell ref="O377:R377"/>
    <mergeCell ref="S328:V328"/>
    <mergeCell ref="S199:V199"/>
    <mergeCell ref="Q95:R95"/>
    <mergeCell ref="Q70:R70"/>
    <mergeCell ref="K273:N273"/>
    <mergeCell ref="S119:T119"/>
    <mergeCell ref="S379:V379"/>
    <mergeCell ref="AA65:AB65"/>
    <mergeCell ref="U134:V134"/>
    <mergeCell ref="K43:L43"/>
    <mergeCell ref="M105:N105"/>
    <mergeCell ref="O134:P134"/>
    <mergeCell ref="W285:Z285"/>
    <mergeCell ref="Q51:R51"/>
    <mergeCell ref="K50:L50"/>
    <mergeCell ref="S107:T107"/>
    <mergeCell ref="O51:P51"/>
    <mergeCell ref="K54:L54"/>
    <mergeCell ref="K53:L53"/>
    <mergeCell ref="Y46:Z46"/>
    <mergeCell ref="O41:P41"/>
    <mergeCell ref="Q57:R57"/>
    <mergeCell ref="D365:J365"/>
    <mergeCell ref="S311:V311"/>
    <mergeCell ref="O147:P147"/>
    <mergeCell ref="D338:J338"/>
    <mergeCell ref="O200:R200"/>
    <mergeCell ref="K256:N256"/>
    <mergeCell ref="Y123:Z123"/>
    <mergeCell ref="K78:L78"/>
    <mergeCell ref="G119:J119"/>
    <mergeCell ref="S145:T145"/>
    <mergeCell ref="S272:V272"/>
    <mergeCell ref="W360:Z360"/>
    <mergeCell ref="W376:Z376"/>
    <mergeCell ref="D88:F88"/>
    <mergeCell ref="K88:L88"/>
    <mergeCell ref="D242:F242"/>
    <mergeCell ref="W119:X119"/>
    <mergeCell ref="M135:N135"/>
    <mergeCell ref="K134:L134"/>
    <mergeCell ref="G238:J238"/>
    <mergeCell ref="D498:X498"/>
    <mergeCell ref="AA413:AD413"/>
    <mergeCell ref="AA407:AD407"/>
    <mergeCell ref="Q104:R104"/>
    <mergeCell ref="W274:Z274"/>
    <mergeCell ref="Y66:Z66"/>
    <mergeCell ref="Q140:R140"/>
    <mergeCell ref="S416:V416"/>
    <mergeCell ref="AA378:AD378"/>
    <mergeCell ref="AA403:AD403"/>
    <mergeCell ref="Y496:AD496"/>
    <mergeCell ref="M98:N98"/>
    <mergeCell ref="W89:X89"/>
    <mergeCell ref="O318:R318"/>
    <mergeCell ref="O312:R312"/>
    <mergeCell ref="Y498:AD498"/>
    <mergeCell ref="K193:N193"/>
    <mergeCell ref="D495:X495"/>
    <mergeCell ref="M126:N126"/>
    <mergeCell ref="W148:X148"/>
    <mergeCell ref="G81:J81"/>
    <mergeCell ref="O314:R314"/>
    <mergeCell ref="M69:N69"/>
    <mergeCell ref="O125:P125"/>
    <mergeCell ref="W234:Z234"/>
    <mergeCell ref="K150:L150"/>
    <mergeCell ref="W270:Z270"/>
    <mergeCell ref="S232:V232"/>
    <mergeCell ref="D345:J345"/>
    <mergeCell ref="W392:Z392"/>
    <mergeCell ref="O397:R397"/>
    <mergeCell ref="O127:P127"/>
    <mergeCell ref="D514:X514"/>
    <mergeCell ref="W269:Z269"/>
    <mergeCell ref="D283:F283"/>
    <mergeCell ref="Q135:R135"/>
    <mergeCell ref="U86:V86"/>
    <mergeCell ref="O220:R220"/>
    <mergeCell ref="O342:R342"/>
    <mergeCell ref="D224:F224"/>
    <mergeCell ref="AA342:AD342"/>
    <mergeCell ref="D516:X516"/>
    <mergeCell ref="K423:N423"/>
    <mergeCell ref="D285:F285"/>
    <mergeCell ref="G239:J239"/>
    <mergeCell ref="M103:N103"/>
    <mergeCell ref="Y516:AD516"/>
    <mergeCell ref="D507:X507"/>
    <mergeCell ref="Y509:AD509"/>
    <mergeCell ref="Y511:AD511"/>
    <mergeCell ref="W195:Z195"/>
    <mergeCell ref="AA412:AD412"/>
    <mergeCell ref="Y505:AD505"/>
    <mergeCell ref="D496:X496"/>
    <mergeCell ref="D501:X501"/>
    <mergeCell ref="C297:AD297"/>
    <mergeCell ref="W143:X143"/>
    <mergeCell ref="S412:V412"/>
    <mergeCell ref="D461:X461"/>
    <mergeCell ref="Y474:AD474"/>
    <mergeCell ref="Y501:AD501"/>
    <mergeCell ref="K238:N238"/>
    <mergeCell ref="D222:F222"/>
    <mergeCell ref="M116:N116"/>
    <mergeCell ref="D470:X470"/>
    <mergeCell ref="K240:N240"/>
    <mergeCell ref="G289:J289"/>
    <mergeCell ref="AA422:AD422"/>
    <mergeCell ref="D96:F96"/>
    <mergeCell ref="O183:R183"/>
    <mergeCell ref="K204:N204"/>
    <mergeCell ref="W416:Z416"/>
    <mergeCell ref="O90:P90"/>
    <mergeCell ref="Y470:AD470"/>
    <mergeCell ref="G287:J287"/>
    <mergeCell ref="Y454:AD454"/>
    <mergeCell ref="Y480:AD480"/>
    <mergeCell ref="D371:J371"/>
    <mergeCell ref="D401:J401"/>
    <mergeCell ref="O207:R207"/>
    <mergeCell ref="G241:J241"/>
    <mergeCell ref="Y479:AD479"/>
    <mergeCell ref="Y473:AD473"/>
    <mergeCell ref="Y461:AD461"/>
    <mergeCell ref="C434:AD434"/>
    <mergeCell ref="G104:J104"/>
    <mergeCell ref="AA227:AD227"/>
    <mergeCell ref="O131:P131"/>
    <mergeCell ref="G269:J269"/>
    <mergeCell ref="O395:R395"/>
    <mergeCell ref="K416:N416"/>
    <mergeCell ref="D315:J315"/>
    <mergeCell ref="K106:L106"/>
    <mergeCell ref="G243:J243"/>
    <mergeCell ref="M101:N101"/>
    <mergeCell ref="S181:V181"/>
    <mergeCell ref="W414:Z414"/>
    <mergeCell ref="W327:Z327"/>
    <mergeCell ref="D402:J402"/>
    <mergeCell ref="AC80:AD80"/>
    <mergeCell ref="K190:N190"/>
    <mergeCell ref="S423:V423"/>
    <mergeCell ref="M96:N96"/>
    <mergeCell ref="W87:X87"/>
    <mergeCell ref="K359:N359"/>
    <mergeCell ref="AA376:AD376"/>
    <mergeCell ref="Q122:R122"/>
    <mergeCell ref="D201:F201"/>
    <mergeCell ref="O288:R288"/>
    <mergeCell ref="AA270:AD270"/>
    <mergeCell ref="AA414:AD414"/>
    <mergeCell ref="W402:Z402"/>
    <mergeCell ref="W332:Z332"/>
    <mergeCell ref="D407:J407"/>
    <mergeCell ref="W343:Z343"/>
    <mergeCell ref="O368:R368"/>
    <mergeCell ref="K208:N208"/>
    <mergeCell ref="K209:N209"/>
    <mergeCell ref="K203:N203"/>
    <mergeCell ref="K361:N361"/>
    <mergeCell ref="AA405:AD405"/>
    <mergeCell ref="O202:R202"/>
    <mergeCell ref="Q138:R138"/>
    <mergeCell ref="O145:P145"/>
    <mergeCell ref="W80:X80"/>
    <mergeCell ref="Y142:Z142"/>
    <mergeCell ref="D214:F214"/>
    <mergeCell ref="W290:Z290"/>
    <mergeCell ref="D527:X527"/>
    <mergeCell ref="K396:N396"/>
    <mergeCell ref="K390:N390"/>
    <mergeCell ref="O347:R347"/>
    <mergeCell ref="O77:P77"/>
    <mergeCell ref="Q106:R106"/>
    <mergeCell ref="Q133:R133"/>
    <mergeCell ref="Y68:Z68"/>
    <mergeCell ref="AA130:AB130"/>
    <mergeCell ref="W186:Z186"/>
    <mergeCell ref="U84:V84"/>
    <mergeCell ref="D524:X524"/>
    <mergeCell ref="Y472:AD472"/>
    <mergeCell ref="W394:Z394"/>
    <mergeCell ref="S41:T41"/>
    <mergeCell ref="W199:Z199"/>
    <mergeCell ref="S406:V406"/>
    <mergeCell ref="O248:R248"/>
    <mergeCell ref="Y122:Z122"/>
    <mergeCell ref="O241:R241"/>
    <mergeCell ref="S43:T43"/>
    <mergeCell ref="U99:V99"/>
    <mergeCell ref="W74:X74"/>
    <mergeCell ref="O148:P148"/>
    <mergeCell ref="K110:L110"/>
    <mergeCell ref="O243:R243"/>
    <mergeCell ref="O268:R268"/>
    <mergeCell ref="AA365:AD365"/>
    <mergeCell ref="U101:V101"/>
    <mergeCell ref="AA357:AD357"/>
    <mergeCell ref="O141:P141"/>
    <mergeCell ref="W76:X76"/>
    <mergeCell ref="AA337:AD337"/>
    <mergeCell ref="D60:F60"/>
    <mergeCell ref="S89:T89"/>
    <mergeCell ref="D355:J355"/>
    <mergeCell ref="AA225:AD225"/>
    <mergeCell ref="D174:F174"/>
    <mergeCell ref="G62:J62"/>
    <mergeCell ref="S274:V274"/>
    <mergeCell ref="AC148:AD148"/>
    <mergeCell ref="S267:V267"/>
    <mergeCell ref="K80:L80"/>
    <mergeCell ref="M142:N142"/>
    <mergeCell ref="G100:J100"/>
    <mergeCell ref="W328:Z328"/>
    <mergeCell ref="W284:Z284"/>
    <mergeCell ref="G94:J94"/>
    <mergeCell ref="AA218:AD218"/>
    <mergeCell ref="M122:N122"/>
    <mergeCell ref="K288:N288"/>
    <mergeCell ref="AA91:AB91"/>
    <mergeCell ref="S285:V285"/>
    <mergeCell ref="G192:J192"/>
    <mergeCell ref="Q84:R84"/>
    <mergeCell ref="Y102:Z102"/>
    <mergeCell ref="AC85:AD85"/>
    <mergeCell ref="AA352:AD352"/>
    <mergeCell ref="O172:R172"/>
    <mergeCell ref="AC84:AD84"/>
    <mergeCell ref="W150:X150"/>
    <mergeCell ref="W144:X144"/>
    <mergeCell ref="AA259:AD259"/>
    <mergeCell ref="S226:V226"/>
    <mergeCell ref="W341:Z341"/>
    <mergeCell ref="O415:R415"/>
    <mergeCell ref="D104:F104"/>
    <mergeCell ref="O101:P101"/>
    <mergeCell ref="M68:N68"/>
    <mergeCell ref="O130:P130"/>
    <mergeCell ref="AA345:AD345"/>
    <mergeCell ref="S201:V201"/>
    <mergeCell ref="K275:N275"/>
    <mergeCell ref="M67:N67"/>
    <mergeCell ref="S237:V237"/>
    <mergeCell ref="D328:J328"/>
    <mergeCell ref="O410:R410"/>
    <mergeCell ref="S230:V230"/>
    <mergeCell ref="D343:J343"/>
    <mergeCell ref="U55:V55"/>
    <mergeCell ref="W111:X111"/>
    <mergeCell ref="AC95:AD95"/>
    <mergeCell ref="K147:L147"/>
    <mergeCell ref="AA62:AB62"/>
    <mergeCell ref="O406:R406"/>
    <mergeCell ref="AC134:AD134"/>
    <mergeCell ref="G109:J109"/>
    <mergeCell ref="W337:Z337"/>
    <mergeCell ref="D75:F75"/>
    <mergeCell ref="G82:J82"/>
    <mergeCell ref="O59:P59"/>
    <mergeCell ref="Y119:Z119"/>
    <mergeCell ref="W329:Z329"/>
    <mergeCell ref="O95:P95"/>
    <mergeCell ref="O215:R215"/>
    <mergeCell ref="W152:X152"/>
    <mergeCell ref="B569:AE569"/>
    <mergeCell ref="D93:F93"/>
    <mergeCell ref="O239:R239"/>
    <mergeCell ref="M137:N137"/>
    <mergeCell ref="U97:V97"/>
    <mergeCell ref="D330:J330"/>
    <mergeCell ref="W153:X153"/>
    <mergeCell ref="M139:N139"/>
    <mergeCell ref="G97:J97"/>
    <mergeCell ref="AC54:AD54"/>
    <mergeCell ref="S219:V219"/>
    <mergeCell ref="M41:N41"/>
    <mergeCell ref="W340:Z340"/>
    <mergeCell ref="S65:T65"/>
    <mergeCell ref="D109:F109"/>
    <mergeCell ref="D325:J325"/>
    <mergeCell ref="U121:V121"/>
    <mergeCell ref="AC56:AD56"/>
    <mergeCell ref="O255:R255"/>
    <mergeCell ref="D551:X551"/>
    <mergeCell ref="O413:R413"/>
    <mergeCell ref="U129:V129"/>
    <mergeCell ref="W252:Z252"/>
    <mergeCell ref="AC49:AD49"/>
    <mergeCell ref="M66:N66"/>
    <mergeCell ref="U123:V123"/>
    <mergeCell ref="S50:T50"/>
    <mergeCell ref="AC110:AD110"/>
    <mergeCell ref="K124:L124"/>
    <mergeCell ref="D111:F111"/>
    <mergeCell ref="D327:J327"/>
    <mergeCell ref="Y131:Z131"/>
    <mergeCell ref="D35:F35"/>
    <mergeCell ref="O426:R426"/>
    <mergeCell ref="K145:L145"/>
    <mergeCell ref="S80:T80"/>
    <mergeCell ref="U142:V142"/>
    <mergeCell ref="W265:Z265"/>
    <mergeCell ref="G37:J37"/>
    <mergeCell ref="AC129:AD129"/>
    <mergeCell ref="G93:J93"/>
    <mergeCell ref="S190:V190"/>
    <mergeCell ref="Q86:R86"/>
    <mergeCell ref="C294:E294"/>
    <mergeCell ref="K264:N264"/>
    <mergeCell ref="D203:F203"/>
    <mergeCell ref="Y48:Z48"/>
    <mergeCell ref="AA104:AB104"/>
    <mergeCell ref="G205:J205"/>
    <mergeCell ref="AC52:AD52"/>
    <mergeCell ref="K257:N257"/>
    <mergeCell ref="G124:J124"/>
    <mergeCell ref="S150:T150"/>
    <mergeCell ref="K87:L87"/>
    <mergeCell ref="D37:F37"/>
    <mergeCell ref="AA314:AD314"/>
    <mergeCell ref="AA366:AD366"/>
    <mergeCell ref="S397:V397"/>
    <mergeCell ref="S39:T39"/>
    <mergeCell ref="O237:R237"/>
    <mergeCell ref="U95:V95"/>
    <mergeCell ref="U70:V70"/>
    <mergeCell ref="M144:N144"/>
    <mergeCell ref="G102:J102"/>
    <mergeCell ref="W412:Z412"/>
    <mergeCell ref="D175:F175"/>
    <mergeCell ref="W364:Z364"/>
    <mergeCell ref="D133:F133"/>
    <mergeCell ref="K241:N241"/>
    <mergeCell ref="D128:F128"/>
    <mergeCell ref="K314:N314"/>
    <mergeCell ref="D78:F78"/>
    <mergeCell ref="D200:F200"/>
    <mergeCell ref="G230:J230"/>
    <mergeCell ref="W403:Z403"/>
    <mergeCell ref="W378:Z378"/>
    <mergeCell ref="K378:N378"/>
    <mergeCell ref="D240:F240"/>
    <mergeCell ref="W255:Z255"/>
    <mergeCell ref="G272:J272"/>
    <mergeCell ref="D340:J340"/>
    <mergeCell ref="O339:R339"/>
    <mergeCell ref="S290:V290"/>
    <mergeCell ref="O244:R244"/>
    <mergeCell ref="S377:V377"/>
    <mergeCell ref="Q153:R153"/>
    <mergeCell ref="O246:R246"/>
    <mergeCell ref="K409:N409"/>
    <mergeCell ref="D334:J334"/>
    <mergeCell ref="W256:Z256"/>
    <mergeCell ref="Y135:Z135"/>
    <mergeCell ref="Y138:Z138"/>
    <mergeCell ref="Y132:Z132"/>
    <mergeCell ref="O87:P87"/>
    <mergeCell ref="O122:P122"/>
    <mergeCell ref="K320:N320"/>
    <mergeCell ref="Q33:R33"/>
    <mergeCell ref="B442:AD442"/>
    <mergeCell ref="AA93:AB93"/>
    <mergeCell ref="G63:J63"/>
    <mergeCell ref="O181:R181"/>
    <mergeCell ref="W405:Z405"/>
    <mergeCell ref="D477:X477"/>
    <mergeCell ref="K202:N202"/>
    <mergeCell ref="AC121:AD121"/>
    <mergeCell ref="AA86:AB86"/>
    <mergeCell ref="D399:J399"/>
    <mergeCell ref="D62:F62"/>
    <mergeCell ref="S187:V187"/>
    <mergeCell ref="AC151:AD151"/>
    <mergeCell ref="D56:F56"/>
    <mergeCell ref="W407:Z407"/>
    <mergeCell ref="D176:F176"/>
    <mergeCell ref="U66:V66"/>
    <mergeCell ref="K231:N231"/>
    <mergeCell ref="M140:N140"/>
    <mergeCell ref="G98:J98"/>
    <mergeCell ref="O322:R322"/>
    <mergeCell ref="D64:F64"/>
    <mergeCell ref="S189:V189"/>
    <mergeCell ref="K77:L77"/>
    <mergeCell ref="M133:N133"/>
    <mergeCell ref="D71:F71"/>
    <mergeCell ref="D36:F36"/>
    <mergeCell ref="O35:P35"/>
    <mergeCell ref="AA283:AD283"/>
    <mergeCell ref="D61:F61"/>
    <mergeCell ref="K200:N200"/>
    <mergeCell ref="AC76:AD76"/>
    <mergeCell ref="K90:L90"/>
    <mergeCell ref="Q151:R151"/>
    <mergeCell ref="W231:Z231"/>
    <mergeCell ref="G218:J218"/>
    <mergeCell ref="Y136:Z136"/>
    <mergeCell ref="U122:V122"/>
    <mergeCell ref="Y59:Z59"/>
    <mergeCell ref="U57:V57"/>
    <mergeCell ref="K58:L58"/>
    <mergeCell ref="W113:X113"/>
    <mergeCell ref="O313:R313"/>
    <mergeCell ref="K52:L52"/>
    <mergeCell ref="C157:AD157"/>
    <mergeCell ref="D256:F256"/>
    <mergeCell ref="AA44:AB44"/>
    <mergeCell ref="S265:V265"/>
    <mergeCell ref="O61:P61"/>
    <mergeCell ref="W57:X57"/>
    <mergeCell ref="M58:N58"/>
    <mergeCell ref="AA282:AD282"/>
    <mergeCell ref="O89:P89"/>
    <mergeCell ref="AA310:AD310"/>
    <mergeCell ref="S76:T76"/>
    <mergeCell ref="U138:V138"/>
    <mergeCell ref="S292:V292"/>
    <mergeCell ref="U58:V58"/>
    <mergeCell ref="D55:F55"/>
    <mergeCell ref="W51:X51"/>
    <mergeCell ref="O76:P76"/>
    <mergeCell ref="AA75:AB75"/>
    <mergeCell ref="AA253:AD253"/>
    <mergeCell ref="Y527:AD527"/>
    <mergeCell ref="Y514:AD514"/>
    <mergeCell ref="W115:X115"/>
    <mergeCell ref="Y546:AD546"/>
    <mergeCell ref="Y543:AD543"/>
    <mergeCell ref="Y518:AD518"/>
    <mergeCell ref="S411:V411"/>
    <mergeCell ref="D511:X511"/>
    <mergeCell ref="Y520:AD520"/>
    <mergeCell ref="S394:V394"/>
    <mergeCell ref="K312:N312"/>
    <mergeCell ref="AA320:AD320"/>
    <mergeCell ref="AA356:AD356"/>
    <mergeCell ref="D284:F284"/>
    <mergeCell ref="O107:P107"/>
    <mergeCell ref="D446:X446"/>
    <mergeCell ref="D412:J412"/>
    <mergeCell ref="D489:X489"/>
    <mergeCell ref="K115:L115"/>
    <mergeCell ref="S228:V228"/>
    <mergeCell ref="AA285:AD285"/>
    <mergeCell ref="D425:J425"/>
    <mergeCell ref="W319:Z319"/>
    <mergeCell ref="W365:Z365"/>
    <mergeCell ref="G137:J137"/>
    <mergeCell ref="U119:V119"/>
    <mergeCell ref="S329:V329"/>
    <mergeCell ref="O350:R350"/>
    <mergeCell ref="G226:J226"/>
    <mergeCell ref="K335:N335"/>
    <mergeCell ref="W212:Z212"/>
    <mergeCell ref="AA316:AD316"/>
    <mergeCell ref="C27:AD27"/>
    <mergeCell ref="AA183:AD183"/>
    <mergeCell ref="O359:R359"/>
    <mergeCell ref="D126:F126"/>
    <mergeCell ref="O219:R219"/>
    <mergeCell ref="K114:L114"/>
    <mergeCell ref="AA272:AD272"/>
    <mergeCell ref="D215:F215"/>
    <mergeCell ref="S340:V340"/>
    <mergeCell ref="Q121:R121"/>
    <mergeCell ref="AA185:AD185"/>
    <mergeCell ref="Y83:Z83"/>
    <mergeCell ref="G217:J217"/>
    <mergeCell ref="AA37:AB37"/>
    <mergeCell ref="O285:R285"/>
    <mergeCell ref="AC112:AD112"/>
    <mergeCell ref="K189:N189"/>
    <mergeCell ref="AC106:AD106"/>
    <mergeCell ref="D51:F51"/>
    <mergeCell ref="M113:N113"/>
    <mergeCell ref="S34:T34"/>
    <mergeCell ref="S269:V269"/>
    <mergeCell ref="G201:J201"/>
    <mergeCell ref="S115:T115"/>
    <mergeCell ref="Q42:R42"/>
    <mergeCell ref="AA102:AB102"/>
    <mergeCell ref="G203:J203"/>
    <mergeCell ref="G219:J219"/>
    <mergeCell ref="S97:T97"/>
    <mergeCell ref="W93:X93"/>
    <mergeCell ref="O43:P43"/>
    <mergeCell ref="AC63:AD63"/>
    <mergeCell ref="D560:X560"/>
    <mergeCell ref="AC118:AD118"/>
    <mergeCell ref="K132:L132"/>
    <mergeCell ref="G190:J190"/>
    <mergeCell ref="W374:Z374"/>
    <mergeCell ref="K410:N410"/>
    <mergeCell ref="O230:R230"/>
    <mergeCell ref="AA325:AD325"/>
    <mergeCell ref="AA55:AB55"/>
    <mergeCell ref="D526:X526"/>
    <mergeCell ref="K125:L125"/>
    <mergeCell ref="O283:R283"/>
    <mergeCell ref="W218:Z218"/>
    <mergeCell ref="W245:Z245"/>
    <mergeCell ref="D457:X457"/>
    <mergeCell ref="D279:F279"/>
    <mergeCell ref="W91:X91"/>
    <mergeCell ref="Y459:AD459"/>
    <mergeCell ref="Y57:Z57"/>
    <mergeCell ref="C305:AD305"/>
    <mergeCell ref="O218:R218"/>
    <mergeCell ref="U132:V132"/>
    <mergeCell ref="G139:J139"/>
    <mergeCell ref="AA187:AD187"/>
    <mergeCell ref="W350:Z350"/>
    <mergeCell ref="O421:R421"/>
    <mergeCell ref="S137:T137"/>
    <mergeCell ref="AA99:AB99"/>
    <mergeCell ref="D257:F257"/>
    <mergeCell ref="O400:R400"/>
    <mergeCell ref="Y478:AD478"/>
    <mergeCell ref="Y551:AD551"/>
    <mergeCell ref="C29:AD29"/>
    <mergeCell ref="D531:X531"/>
    <mergeCell ref="K130:L130"/>
    <mergeCell ref="Q152:R152"/>
    <mergeCell ref="W372:Z372"/>
    <mergeCell ref="M46:N46"/>
    <mergeCell ref="K286:N286"/>
    <mergeCell ref="S131:T131"/>
    <mergeCell ref="D364:J364"/>
    <mergeCell ref="S87:T87"/>
    <mergeCell ref="AA240:AD240"/>
    <mergeCell ref="D91:F91"/>
    <mergeCell ref="D403:J403"/>
    <mergeCell ref="K79:L79"/>
    <mergeCell ref="K394:N394"/>
    <mergeCell ref="D263:F263"/>
    <mergeCell ref="O86:P86"/>
    <mergeCell ref="Q115:R115"/>
    <mergeCell ref="Y150:Z150"/>
    <mergeCell ref="C432:E432"/>
    <mergeCell ref="O189:R189"/>
    <mergeCell ref="O311:R311"/>
    <mergeCell ref="U41:V41"/>
    <mergeCell ref="G43:J43"/>
    <mergeCell ref="AA389:AD389"/>
    <mergeCell ref="K239:N239"/>
    <mergeCell ref="AA129:AB129"/>
    <mergeCell ref="D124:F124"/>
    <mergeCell ref="S153:T153"/>
    <mergeCell ref="Q96:R96"/>
    <mergeCell ref="AC47:AD47"/>
    <mergeCell ref="O379:R379"/>
    <mergeCell ref="D562:X562"/>
    <mergeCell ref="O416:R416"/>
    <mergeCell ref="W38:X38"/>
    <mergeCell ref="AA196:AD196"/>
    <mergeCell ref="S392:V392"/>
    <mergeCell ref="D139:F139"/>
    <mergeCell ref="O106:P106"/>
    <mergeCell ref="AA354:AD354"/>
    <mergeCell ref="AC119:AD119"/>
    <mergeCell ref="D528:X528"/>
    <mergeCell ref="K127:L127"/>
    <mergeCell ref="O78:P78"/>
    <mergeCell ref="M43:N43"/>
    <mergeCell ref="O105:P105"/>
    <mergeCell ref="S263:V263"/>
    <mergeCell ref="W40:X40"/>
    <mergeCell ref="Q134:R134"/>
    <mergeCell ref="AA198:AD198"/>
    <mergeCell ref="D478:X478"/>
    <mergeCell ref="D209:F209"/>
    <mergeCell ref="Q97:R97"/>
    <mergeCell ref="C296:AD296"/>
    <mergeCell ref="K51:L51"/>
    <mergeCell ref="U48:V48"/>
    <mergeCell ref="G247:J247"/>
    <mergeCell ref="W104:X104"/>
    <mergeCell ref="K376:N376"/>
    <mergeCell ref="D211:F211"/>
    <mergeCell ref="G257:J257"/>
    <mergeCell ref="Y79:Z79"/>
    <mergeCell ref="K384:N384"/>
    <mergeCell ref="W106:X106"/>
    <mergeCell ref="U46:V46"/>
    <mergeCell ref="M33:N33"/>
    <mergeCell ref="M62:N62"/>
    <mergeCell ref="Q66:R66"/>
    <mergeCell ref="G41:J41"/>
    <mergeCell ref="K33:L33"/>
    <mergeCell ref="W128:X128"/>
    <mergeCell ref="K191:N191"/>
    <mergeCell ref="D53:F53"/>
    <mergeCell ref="S178:V178"/>
    <mergeCell ref="U65:V65"/>
    <mergeCell ref="D47:F47"/>
    <mergeCell ref="AA235:AD235"/>
    <mergeCell ref="U43:V43"/>
    <mergeCell ref="W105:X105"/>
    <mergeCell ref="S337:V337"/>
    <mergeCell ref="D54:F54"/>
    <mergeCell ref="D271:F271"/>
    <mergeCell ref="Y39:Z39"/>
    <mergeCell ref="M153:N153"/>
    <mergeCell ref="G111:J111"/>
    <mergeCell ref="K246:N246"/>
    <mergeCell ref="D102:F102"/>
    <mergeCell ref="AA290:AD290"/>
    <mergeCell ref="S74:T74"/>
    <mergeCell ref="AC45:AD45"/>
    <mergeCell ref="AC81:AD81"/>
    <mergeCell ref="K95:L95"/>
    <mergeCell ref="K89:L89"/>
    <mergeCell ref="W83:X83"/>
    <mergeCell ref="K141:L141"/>
    <mergeCell ref="K116:L116"/>
    <mergeCell ref="AA103:AB103"/>
    <mergeCell ref="O375:R375"/>
    <mergeCell ref="D73:F73"/>
    <mergeCell ref="D231:F231"/>
    <mergeCell ref="S259:V259"/>
    <mergeCell ref="G256:J256"/>
    <mergeCell ref="D452:X452"/>
    <mergeCell ref="W242:Z242"/>
    <mergeCell ref="S141:T141"/>
    <mergeCell ref="K181:N181"/>
    <mergeCell ref="S405:V405"/>
    <mergeCell ref="AA340:AD340"/>
    <mergeCell ref="W86:X86"/>
    <mergeCell ref="O187:R187"/>
    <mergeCell ref="Y151:Z151"/>
    <mergeCell ref="S407:V407"/>
    <mergeCell ref="G231:J231"/>
    <mergeCell ref="AA126:AB126"/>
    <mergeCell ref="AA252:AD252"/>
    <mergeCell ref="U140:V140"/>
    <mergeCell ref="D344:J344"/>
    <mergeCell ref="D363:J363"/>
    <mergeCell ref="W282:Z282"/>
    <mergeCell ref="AC130:AD130"/>
    <mergeCell ref="S144:T144"/>
    <mergeCell ref="AA106:AB106"/>
    <mergeCell ref="S414:V414"/>
    <mergeCell ref="D383:J383"/>
    <mergeCell ref="O222:R222"/>
    <mergeCell ref="M124:N124"/>
    <mergeCell ref="AA394:AD394"/>
    <mergeCell ref="AA216:AD216"/>
    <mergeCell ref="M70:N70"/>
    <mergeCell ref="G60:J60"/>
    <mergeCell ref="S86:T86"/>
    <mergeCell ref="AC83:AD83"/>
    <mergeCell ref="AA48:AB48"/>
    <mergeCell ref="S122:T122"/>
    <mergeCell ref="K187:N187"/>
    <mergeCell ref="Y515:AD515"/>
    <mergeCell ref="Y81:Z81"/>
    <mergeCell ref="Y452:AD452"/>
    <mergeCell ref="Y115:Z115"/>
    <mergeCell ref="O116:P116"/>
    <mergeCell ref="U150:V150"/>
    <mergeCell ref="O338:R338"/>
    <mergeCell ref="W131:X131"/>
    <mergeCell ref="AA289:AD289"/>
    <mergeCell ref="W103:X103"/>
    <mergeCell ref="O329:R329"/>
    <mergeCell ref="O274:R274"/>
    <mergeCell ref="W216:Z216"/>
    <mergeCell ref="D455:X455"/>
    <mergeCell ref="Q55:R55"/>
    <mergeCell ref="S111:T111"/>
    <mergeCell ref="AA73:AB73"/>
    <mergeCell ref="AA68:AB68"/>
    <mergeCell ref="D468:X468"/>
    <mergeCell ref="Q68:R68"/>
    <mergeCell ref="G232:J232"/>
    <mergeCell ref="S327:V327"/>
    <mergeCell ref="K367:N367"/>
    <mergeCell ref="W422:Z422"/>
    <mergeCell ref="D202:F202"/>
    <mergeCell ref="AC91:AD91"/>
    <mergeCell ref="S252:V252"/>
    <mergeCell ref="Y120:Z120"/>
    <mergeCell ref="S376:V376"/>
    <mergeCell ref="AA363:AD363"/>
    <mergeCell ref="S132:T132"/>
    <mergeCell ref="AA119:AB119"/>
    <mergeCell ref="W140:X140"/>
    <mergeCell ref="D89:F89"/>
    <mergeCell ref="N8:O8"/>
    <mergeCell ref="O254:R254"/>
    <mergeCell ref="W189:Z189"/>
    <mergeCell ref="AC38:AD38"/>
    <mergeCell ref="W283:Z283"/>
    <mergeCell ref="D264:F264"/>
    <mergeCell ref="K218:N218"/>
    <mergeCell ref="AA404:AD404"/>
    <mergeCell ref="W129:X129"/>
    <mergeCell ref="AC36:AD36"/>
    <mergeCell ref="D277:F277"/>
    <mergeCell ref="Y118:Z118"/>
    <mergeCell ref="U80:V80"/>
    <mergeCell ref="W142:X142"/>
    <mergeCell ref="D354:J354"/>
    <mergeCell ref="W123:X123"/>
    <mergeCell ref="AA323:AD323"/>
    <mergeCell ref="M99:N99"/>
    <mergeCell ref="Q148:R148"/>
    <mergeCell ref="Q123:R123"/>
    <mergeCell ref="AA145:AB145"/>
    <mergeCell ref="AA265:AD265"/>
    <mergeCell ref="AA139:AB139"/>
    <mergeCell ref="D542:X542"/>
    <mergeCell ref="D286:F286"/>
    <mergeCell ref="W182:Z182"/>
    <mergeCell ref="G199:J199"/>
    <mergeCell ref="AC46:AD46"/>
    <mergeCell ref="O256:R256"/>
    <mergeCell ref="AC40:AD40"/>
    <mergeCell ref="G288:J288"/>
    <mergeCell ref="D535:X535"/>
    <mergeCell ref="O129:P129"/>
    <mergeCell ref="Y457:AD457"/>
    <mergeCell ref="AA153:AB153"/>
    <mergeCell ref="C16:AD16"/>
    <mergeCell ref="D237:F237"/>
    <mergeCell ref="C168:AD168"/>
    <mergeCell ref="Y76:Z76"/>
    <mergeCell ref="AA138:AB138"/>
    <mergeCell ref="O360:R360"/>
    <mergeCell ref="K406:N406"/>
    <mergeCell ref="W34:X34"/>
    <mergeCell ref="O228:R228"/>
    <mergeCell ref="S363:V363"/>
    <mergeCell ref="C169:AD169"/>
    <mergeCell ref="D268:F268"/>
    <mergeCell ref="K222:N222"/>
    <mergeCell ref="C435:AD435"/>
    <mergeCell ref="S271:V271"/>
    <mergeCell ref="D429:J429"/>
    <mergeCell ref="K35:L35"/>
    <mergeCell ref="AC64:AD64"/>
    <mergeCell ref="K105:L105"/>
    <mergeCell ref="S364:V364"/>
    <mergeCell ref="C838:AD838"/>
    <mergeCell ref="O113:P113"/>
    <mergeCell ref="G36:J36"/>
    <mergeCell ref="W75:X75"/>
    <mergeCell ref="S429:V429"/>
    <mergeCell ref="O269:R269"/>
    <mergeCell ref="AA391:AD391"/>
    <mergeCell ref="M86:N86"/>
    <mergeCell ref="M42:N42"/>
    <mergeCell ref="M80:N80"/>
    <mergeCell ref="W102:X102"/>
    <mergeCell ref="O142:P142"/>
    <mergeCell ref="W251:Z251"/>
    <mergeCell ref="Y486:AD486"/>
    <mergeCell ref="U39:V39"/>
    <mergeCell ref="O144:P144"/>
    <mergeCell ref="AA392:AD392"/>
    <mergeCell ref="W259:Z259"/>
    <mergeCell ref="K38:L38"/>
    <mergeCell ref="G69:J69"/>
    <mergeCell ref="W253:Z253"/>
    <mergeCell ref="W280:Z280"/>
    <mergeCell ref="O327:R327"/>
    <mergeCell ref="D492:X492"/>
    <mergeCell ref="C566:AD566"/>
    <mergeCell ref="K375:N375"/>
    <mergeCell ref="D52:F52"/>
    <mergeCell ref="D553:X553"/>
    <mergeCell ref="D255:F255"/>
    <mergeCell ref="Y528:AD528"/>
    <mergeCell ref="K310:N310"/>
    <mergeCell ref="Y94:Z94"/>
    <mergeCell ref="D563:X563"/>
    <mergeCell ref="O186:R186"/>
    <mergeCell ref="M84:N84"/>
    <mergeCell ref="W187:Z187"/>
    <mergeCell ref="S350:V350"/>
    <mergeCell ref="G117:J117"/>
    <mergeCell ref="D552:X552"/>
    <mergeCell ref="M39:N39"/>
    <mergeCell ref="Y47:Z47"/>
    <mergeCell ref="O356:R356"/>
    <mergeCell ref="D357:J357"/>
    <mergeCell ref="AA233:AD233"/>
    <mergeCell ref="K379:N379"/>
    <mergeCell ref="S339:V339"/>
    <mergeCell ref="Y471:AD471"/>
    <mergeCell ref="D494:X494"/>
    <mergeCell ref="D493:X493"/>
    <mergeCell ref="D361:J361"/>
    <mergeCell ref="Y522:AD522"/>
    <mergeCell ref="O263:R263"/>
    <mergeCell ref="W411:Z411"/>
    <mergeCell ref="AA291:AD291"/>
    <mergeCell ref="Y526:AD526"/>
    <mergeCell ref="S365:V365"/>
    <mergeCell ref="D522:X522"/>
    <mergeCell ref="D239:F239"/>
    <mergeCell ref="W49:X49"/>
    <mergeCell ref="S378:V378"/>
    <mergeCell ref="O272:R272"/>
    <mergeCell ref="Y458:AD458"/>
    <mergeCell ref="K108:L108"/>
    <mergeCell ref="Y148:Z148"/>
    <mergeCell ref="O74:P74"/>
    <mergeCell ref="Q43:R43"/>
    <mergeCell ref="S105:T105"/>
    <mergeCell ref="G73:J73"/>
    <mergeCell ref="F432:AD432"/>
    <mergeCell ref="AA429:AD429"/>
    <mergeCell ref="K75:L75"/>
    <mergeCell ref="S188:V188"/>
    <mergeCell ref="D49:F49"/>
    <mergeCell ref="Y54:Z54"/>
    <mergeCell ref="G255:J255"/>
    <mergeCell ref="Q102:R102"/>
    <mergeCell ref="W55:X55"/>
    <mergeCell ref="S33:T33"/>
    <mergeCell ref="AC93:AD93"/>
    <mergeCell ref="K107:L107"/>
    <mergeCell ref="O265:R265"/>
    <mergeCell ref="O58:P58"/>
    <mergeCell ref="AA178:AD178"/>
    <mergeCell ref="AC65:AD65"/>
    <mergeCell ref="K292:N292"/>
    <mergeCell ref="M76:N76"/>
    <mergeCell ref="O138:P138"/>
    <mergeCell ref="W73:X73"/>
    <mergeCell ref="Q46:R46"/>
    <mergeCell ref="G32:J33"/>
    <mergeCell ref="Q48:R48"/>
    <mergeCell ref="S104:T104"/>
    <mergeCell ref="W420:Z420"/>
    <mergeCell ref="K57:L57"/>
    <mergeCell ref="Q41:R41"/>
    <mergeCell ref="O430:R430"/>
    <mergeCell ref="G80:J80"/>
    <mergeCell ref="S106:T106"/>
    <mergeCell ref="W291:Z291"/>
    <mergeCell ref="U74:V74"/>
    <mergeCell ref="K358:N358"/>
    <mergeCell ref="U83:V83"/>
    <mergeCell ref="M150:N150"/>
    <mergeCell ref="W214:Z214"/>
    <mergeCell ref="U85:V85"/>
    <mergeCell ref="D411:J411"/>
    <mergeCell ref="W267:Z267"/>
    <mergeCell ref="G284:J284"/>
    <mergeCell ref="O341:R341"/>
    <mergeCell ref="D275:F275"/>
    <mergeCell ref="Y563:AD563"/>
    <mergeCell ref="AA364:AD364"/>
    <mergeCell ref="S245:V245"/>
    <mergeCell ref="W380:Z380"/>
    <mergeCell ref="O140:P140"/>
    <mergeCell ref="O115:P115"/>
    <mergeCell ref="Y495:AD495"/>
    <mergeCell ref="U115:V115"/>
    <mergeCell ref="AC102:AD102"/>
    <mergeCell ref="G147:J147"/>
    <mergeCell ref="D90:F90"/>
    <mergeCell ref="S215:V215"/>
    <mergeCell ref="K103:L103"/>
    <mergeCell ref="O236:R236"/>
    <mergeCell ref="AA373:AD373"/>
    <mergeCell ref="AA88:AB88"/>
    <mergeCell ref="AA208:AD208"/>
    <mergeCell ref="S282:V282"/>
    <mergeCell ref="G65:J65"/>
    <mergeCell ref="S91:T91"/>
    <mergeCell ref="D326:J326"/>
    <mergeCell ref="W382:Z382"/>
    <mergeCell ref="W68:X68"/>
    <mergeCell ref="Y130:Z130"/>
    <mergeCell ref="D145:F145"/>
    <mergeCell ref="O291:R291"/>
    <mergeCell ref="S93:T93"/>
    <mergeCell ref="AC75:AD75"/>
    <mergeCell ref="D353:J353"/>
    <mergeCell ref="Y493:AD493"/>
    <mergeCell ref="M95:N95"/>
    <mergeCell ref="K188:N188"/>
    <mergeCell ref="D356:J356"/>
    <mergeCell ref="M89:N89"/>
    <mergeCell ref="K182:N182"/>
    <mergeCell ref="U152:V152"/>
    <mergeCell ref="AA372:AD372"/>
    <mergeCell ref="AA402:AD402"/>
    <mergeCell ref="M97:N97"/>
    <mergeCell ref="O153:P153"/>
    <mergeCell ref="D387:J387"/>
    <mergeCell ref="G78:J78"/>
    <mergeCell ref="D381:J381"/>
    <mergeCell ref="U78:V78"/>
    <mergeCell ref="S216:V216"/>
    <mergeCell ref="Q112:R112"/>
    <mergeCell ref="S210:V210"/>
    <mergeCell ref="G181:J181"/>
    <mergeCell ref="O405:R405"/>
    <mergeCell ref="K272:N272"/>
    <mergeCell ref="S36:T36"/>
    <mergeCell ref="K70:L70"/>
    <mergeCell ref="U92:V92"/>
    <mergeCell ref="O392:R392"/>
    <mergeCell ref="O40:P40"/>
    <mergeCell ref="G77:J77"/>
    <mergeCell ref="U47:V47"/>
    <mergeCell ref="K356:N356"/>
    <mergeCell ref="O176:R176"/>
    <mergeCell ref="Y38:Z38"/>
    <mergeCell ref="K55:L55"/>
    <mergeCell ref="Q39:R39"/>
    <mergeCell ref="G44:J44"/>
    <mergeCell ref="S57:T57"/>
    <mergeCell ref="S49:T49"/>
    <mergeCell ref="G53:J53"/>
    <mergeCell ref="S38:T38"/>
    <mergeCell ref="S217:V217"/>
    <mergeCell ref="W36:X36"/>
    <mergeCell ref="Y92:Z92"/>
    <mergeCell ref="S75:T75"/>
    <mergeCell ref="K269:N269"/>
    <mergeCell ref="K254:N254"/>
    <mergeCell ref="K144:L144"/>
    <mergeCell ref="G171:J172"/>
    <mergeCell ref="S280:V280"/>
    <mergeCell ref="S356:V356"/>
    <mergeCell ref="W176:Z176"/>
    <mergeCell ref="S40:T40"/>
    <mergeCell ref="W198:Z198"/>
    <mergeCell ref="U149:V149"/>
    <mergeCell ref="O103:P103"/>
    <mergeCell ref="AC92:AD92"/>
    <mergeCell ref="Q99:R99"/>
    <mergeCell ref="W227:Z227"/>
    <mergeCell ref="W254:Z254"/>
    <mergeCell ref="O328:R328"/>
    <mergeCell ref="W373:Z373"/>
    <mergeCell ref="O378:R378"/>
    <mergeCell ref="D467:X467"/>
    <mergeCell ref="W404:Z404"/>
    <mergeCell ref="S129:T129"/>
    <mergeCell ref="AA428:AD428"/>
    <mergeCell ref="D427:J427"/>
    <mergeCell ref="M134:N134"/>
    <mergeCell ref="U94:V94"/>
    <mergeCell ref="AA122:AB122"/>
    <mergeCell ref="G92:J92"/>
    <mergeCell ref="O394:R394"/>
    <mergeCell ref="W320:Z320"/>
    <mergeCell ref="D419:J419"/>
    <mergeCell ref="AA426:AD426"/>
    <mergeCell ref="W429:Z429"/>
    <mergeCell ref="D449:X449"/>
    <mergeCell ref="AA406:AD406"/>
    <mergeCell ref="S173:V173"/>
    <mergeCell ref="U112:V112"/>
    <mergeCell ref="D250:F250"/>
    <mergeCell ref="D266:F266"/>
    <mergeCell ref="K413:N413"/>
    <mergeCell ref="F294:AD294"/>
    <mergeCell ref="O199:R199"/>
    <mergeCell ref="AA411:AD411"/>
    <mergeCell ref="K183:N183"/>
    <mergeCell ref="Q80:R80"/>
    <mergeCell ref="G116:J116"/>
    <mergeCell ref="S142:T142"/>
    <mergeCell ref="AA338:AD338"/>
    <mergeCell ref="Q150:R150"/>
    <mergeCell ref="Y85:Z85"/>
    <mergeCell ref="S123:T123"/>
    <mergeCell ref="AA355:AD355"/>
    <mergeCell ref="AC120:AD120"/>
    <mergeCell ref="AA85:AB85"/>
    <mergeCell ref="D398:J398"/>
    <mergeCell ref="D86:F86"/>
    <mergeCell ref="O173:R173"/>
    <mergeCell ref="AA268:AD268"/>
    <mergeCell ref="K382:N382"/>
    <mergeCell ref="W356:Z356"/>
    <mergeCell ref="AA176:AD176"/>
    <mergeCell ref="AA275:AD275"/>
    <mergeCell ref="AC123:AD123"/>
    <mergeCell ref="G149:J149"/>
    <mergeCell ref="D216:F216"/>
    <mergeCell ref="D120:F120"/>
    <mergeCell ref="AC149:AD149"/>
    <mergeCell ref="S310:V310"/>
    <mergeCell ref="M132:N132"/>
    <mergeCell ref="G90:J90"/>
    <mergeCell ref="S212:V212"/>
    <mergeCell ref="K391:N391"/>
    <mergeCell ref="D396:J396"/>
    <mergeCell ref="K377:N377"/>
    <mergeCell ref="O217:R217"/>
    <mergeCell ref="Y91:Z91"/>
    <mergeCell ref="Y561:AD561"/>
    <mergeCell ref="S62:T62"/>
    <mergeCell ref="D322:J322"/>
    <mergeCell ref="K283:N283"/>
    <mergeCell ref="G150:J150"/>
    <mergeCell ref="S218:V218"/>
    <mergeCell ref="O404:R404"/>
    <mergeCell ref="K129:L129"/>
    <mergeCell ref="D230:F230"/>
    <mergeCell ref="W249:Z249"/>
    <mergeCell ref="D324:J324"/>
    <mergeCell ref="U120:V120"/>
    <mergeCell ref="K285:N285"/>
    <mergeCell ref="AA200:AD200"/>
    <mergeCell ref="O376:R376"/>
    <mergeCell ref="G207:J207"/>
    <mergeCell ref="W391:Z391"/>
    <mergeCell ref="S110:T110"/>
    <mergeCell ref="Q76:R76"/>
    <mergeCell ref="S138:T138"/>
    <mergeCell ref="AA72:AB72"/>
    <mergeCell ref="K142:L142"/>
    <mergeCell ref="D456:X456"/>
    <mergeCell ref="AA213:AD213"/>
    <mergeCell ref="AC136:AD136"/>
    <mergeCell ref="S70:T70"/>
    <mergeCell ref="Y559:AD559"/>
    <mergeCell ref="D469:X469"/>
    <mergeCell ref="K68:L68"/>
    <mergeCell ref="M130:N130"/>
    <mergeCell ref="G88:J88"/>
    <mergeCell ref="D391:J391"/>
    <mergeCell ref="Y562:AD562"/>
    <mergeCell ref="D143:F143"/>
    <mergeCell ref="W338:Z338"/>
    <mergeCell ref="O407:R407"/>
    <mergeCell ref="K425:N425"/>
    <mergeCell ref="D561:X561"/>
    <mergeCell ref="AA215:AD215"/>
    <mergeCell ref="K354:N354"/>
    <mergeCell ref="Y494:AD494"/>
    <mergeCell ref="D559:X559"/>
    <mergeCell ref="Y524:AD524"/>
    <mergeCell ref="Y553:AD553"/>
    <mergeCell ref="Y550:AD550"/>
    <mergeCell ref="M152:N152"/>
    <mergeCell ref="Y542:AD542"/>
    <mergeCell ref="Y535:AD535"/>
    <mergeCell ref="K230:N230"/>
    <mergeCell ref="Y532:AD532"/>
    <mergeCell ref="W430:Z430"/>
    <mergeCell ref="S214:V214"/>
    <mergeCell ref="D485:X485"/>
    <mergeCell ref="W178:Z178"/>
    <mergeCell ref="G286:J286"/>
    <mergeCell ref="O429:R429"/>
    <mergeCell ref="AA151:AB151"/>
    <mergeCell ref="Y477:AD477"/>
    <mergeCell ref="W428:Z428"/>
    <mergeCell ref="AA195:AD195"/>
    <mergeCell ref="G174:J174"/>
    <mergeCell ref="U148:V148"/>
    <mergeCell ref="S358:V358"/>
    <mergeCell ref="G187:J187"/>
    <mergeCell ref="C13:AD13"/>
    <mergeCell ref="Q85:R85"/>
    <mergeCell ref="G115:J115"/>
    <mergeCell ref="K368:N368"/>
    <mergeCell ref="D226:F226"/>
    <mergeCell ref="AC42:AD42"/>
    <mergeCell ref="Q78:R78"/>
    <mergeCell ref="C15:AD15"/>
    <mergeCell ref="Y40:Z40"/>
    <mergeCell ref="Q114:R114"/>
    <mergeCell ref="W334:Z334"/>
    <mergeCell ref="D409:J409"/>
    <mergeCell ref="S53:T53"/>
    <mergeCell ref="W121:X121"/>
    <mergeCell ref="AC44:AD44"/>
    <mergeCell ref="D228:F228"/>
    <mergeCell ref="O47:P47"/>
    <mergeCell ref="O401:R401"/>
    <mergeCell ref="Y96:Z96"/>
    <mergeCell ref="S55:T55"/>
    <mergeCell ref="D99:F99"/>
    <mergeCell ref="D321:J321"/>
    <mergeCell ref="AA281:AD281"/>
    <mergeCell ref="K395:N395"/>
    <mergeCell ref="G118:J118"/>
    <mergeCell ref="O38:P38"/>
    <mergeCell ref="O403:R403"/>
    <mergeCell ref="AA280:AD280"/>
    <mergeCell ref="O33:P33"/>
    <mergeCell ref="Y93:Z93"/>
    <mergeCell ref="S227:V227"/>
    <mergeCell ref="G134:J134"/>
    <mergeCell ref="C28:AD28"/>
    <mergeCell ref="AA184:AD184"/>
    <mergeCell ref="S380:V380"/>
    <mergeCell ref="D127:F127"/>
    <mergeCell ref="S66:T66"/>
    <mergeCell ref="K140:L140"/>
    <mergeCell ref="W357:Z357"/>
    <mergeCell ref="S177:V177"/>
    <mergeCell ref="W426:Z426"/>
    <mergeCell ref="K340:N340"/>
    <mergeCell ref="W217:Z217"/>
    <mergeCell ref="O229:R229"/>
    <mergeCell ref="Y146:Z146"/>
    <mergeCell ref="O286:R286"/>
    <mergeCell ref="AA408:AD408"/>
    <mergeCell ref="K180:N180"/>
    <mergeCell ref="AA94:AB94"/>
    <mergeCell ref="S317:V317"/>
    <mergeCell ref="U76:V76"/>
    <mergeCell ref="W138:X138"/>
    <mergeCell ref="K360:N360"/>
    <mergeCell ref="O180:R180"/>
    <mergeCell ref="S389:V389"/>
    <mergeCell ref="Y34:Z34"/>
    <mergeCell ref="AA63:AB63"/>
    <mergeCell ref="K333:N333"/>
    <mergeCell ref="S322:V322"/>
    <mergeCell ref="Q74:R74"/>
    <mergeCell ref="Q49:R49"/>
    <mergeCell ref="K252:N252"/>
    <mergeCell ref="O284:R284"/>
    <mergeCell ref="Y36:Z36"/>
    <mergeCell ref="B8:L8"/>
    <mergeCell ref="S251:V251"/>
    <mergeCell ref="C30:AD30"/>
    <mergeCell ref="K325:N325"/>
    <mergeCell ref="S382:V382"/>
    <mergeCell ref="Y109:Z109"/>
    <mergeCell ref="S68:T68"/>
    <mergeCell ref="U130:V130"/>
    <mergeCell ref="K414:N414"/>
    <mergeCell ref="W46:X46"/>
    <mergeCell ref="AA179:AD179"/>
    <mergeCell ref="K318:N318"/>
    <mergeCell ref="S253:V253"/>
    <mergeCell ref="Y111:Z111"/>
    <mergeCell ref="W48:X48"/>
    <mergeCell ref="AA206:AD206"/>
    <mergeCell ref="D465:X465"/>
    <mergeCell ref="D362:J362"/>
    <mergeCell ref="S393:V393"/>
    <mergeCell ref="AC145:AD145"/>
    <mergeCell ref="AC139:AD139"/>
    <mergeCell ref="K153:L153"/>
    <mergeCell ref="AA232:AD232"/>
    <mergeCell ref="W401:Z401"/>
    <mergeCell ref="D181:F181"/>
    <mergeCell ref="G211:J211"/>
    <mergeCell ref="AA346:AD346"/>
    <mergeCell ref="K338:N338"/>
    <mergeCell ref="S420:V420"/>
    <mergeCell ref="S395:V395"/>
    <mergeCell ref="AC147:AD147"/>
    <mergeCell ref="D196:F196"/>
    <mergeCell ref="D72:F72"/>
    <mergeCell ref="S197:V197"/>
    <mergeCell ref="O366:R366"/>
    <mergeCell ref="S130:T130"/>
    <mergeCell ref="G79:J79"/>
    <mergeCell ref="W354:Z354"/>
    <mergeCell ref="D267:F267"/>
    <mergeCell ref="G180:J180"/>
    <mergeCell ref="AA351:AD351"/>
    <mergeCell ref="AA326:AD326"/>
    <mergeCell ref="AA81:AB81"/>
    <mergeCell ref="G188:J188"/>
    <mergeCell ref="D269:F269"/>
    <mergeCell ref="G182:J182"/>
    <mergeCell ref="O340:R340"/>
    <mergeCell ref="AA231:AD231"/>
    <mergeCell ref="M123:N123"/>
    <mergeCell ref="D108:F108"/>
    <mergeCell ref="K143:L143"/>
    <mergeCell ref="U79:V79"/>
    <mergeCell ref="O213:R213"/>
    <mergeCell ref="Y77:Z77"/>
    <mergeCell ref="D115:F115"/>
    <mergeCell ref="D134:F134"/>
    <mergeCell ref="D95:F95"/>
    <mergeCell ref="D182:F182"/>
    <mergeCell ref="S283:V283"/>
    <mergeCell ref="AA241:AD241"/>
    <mergeCell ref="Q83:R83"/>
    <mergeCell ref="S354:V354"/>
    <mergeCell ref="D101:F101"/>
    <mergeCell ref="AA193:AD193"/>
    <mergeCell ref="D509:X509"/>
    <mergeCell ref="G281:J281"/>
    <mergeCell ref="D278:F278"/>
    <mergeCell ref="Y506:AD506"/>
    <mergeCell ref="Y467:AD467"/>
    <mergeCell ref="AA424:AD424"/>
    <mergeCell ref="AA250:AD250"/>
    <mergeCell ref="G229:J229"/>
    <mergeCell ref="S254:V254"/>
    <mergeCell ref="D125:F125"/>
    <mergeCell ref="K267:N267"/>
    <mergeCell ref="W389:Z389"/>
    <mergeCell ref="K421:N421"/>
    <mergeCell ref="O316:R316"/>
    <mergeCell ref="S425:V425"/>
    <mergeCell ref="D415:J415"/>
    <mergeCell ref="K315:N315"/>
    <mergeCell ref="W393:Z393"/>
    <mergeCell ref="O292:R292"/>
    <mergeCell ref="K268:N268"/>
    <mergeCell ref="AA204:AD204"/>
    <mergeCell ref="B299:AE299"/>
    <mergeCell ref="O178:R178"/>
    <mergeCell ref="D180:F180"/>
    <mergeCell ref="O267:R267"/>
    <mergeCell ref="O363:R363"/>
    <mergeCell ref="W325:Z325"/>
    <mergeCell ref="D400:J400"/>
    <mergeCell ref="AA339:AD339"/>
    <mergeCell ref="S421:V421"/>
    <mergeCell ref="O388:R388"/>
    <mergeCell ref="O143:P143"/>
    <mergeCell ref="W82:X82"/>
    <mergeCell ref="G95:J95"/>
    <mergeCell ref="G89:J89"/>
    <mergeCell ref="O380:R380"/>
    <mergeCell ref="Y512:AD512"/>
    <mergeCell ref="D503:X503"/>
    <mergeCell ref="Y507:AD507"/>
    <mergeCell ref="W385:Z385"/>
    <mergeCell ref="S401:V401"/>
    <mergeCell ref="S278:V278"/>
    <mergeCell ref="M100:N100"/>
    <mergeCell ref="D451:X451"/>
    <mergeCell ref="W388:Z388"/>
    <mergeCell ref="K424:N424"/>
    <mergeCell ref="W261:Z261"/>
    <mergeCell ref="D336:J336"/>
    <mergeCell ref="W317:Z317"/>
    <mergeCell ref="D417:J417"/>
    <mergeCell ref="S184:V184"/>
    <mergeCell ref="O391:R391"/>
    <mergeCell ref="O385:R385"/>
    <mergeCell ref="S336:V336"/>
    <mergeCell ref="D508:X508"/>
    <mergeCell ref="Y510:AD510"/>
    <mergeCell ref="G254:J254"/>
    <mergeCell ref="G244:J244"/>
    <mergeCell ref="D506:X506"/>
    <mergeCell ref="Y484:AD484"/>
    <mergeCell ref="Y450:AD450"/>
    <mergeCell ref="D484:X484"/>
    <mergeCell ref="D207:F207"/>
    <mergeCell ref="W326:Z326"/>
    <mergeCell ref="D521:X521"/>
    <mergeCell ref="Y521:AD521"/>
    <mergeCell ref="Y523:AD523"/>
    <mergeCell ref="D148:F148"/>
    <mergeCell ref="D123:F123"/>
    <mergeCell ref="K72:L72"/>
    <mergeCell ref="G86:J86"/>
    <mergeCell ref="K363:N363"/>
    <mergeCell ref="M111:N111"/>
    <mergeCell ref="O188:R188"/>
    <mergeCell ref="Y152:Z152"/>
    <mergeCell ref="O182:R182"/>
    <mergeCell ref="AA209:AD209"/>
    <mergeCell ref="D152:F152"/>
    <mergeCell ref="Y137:Z137"/>
    <mergeCell ref="S98:T98"/>
    <mergeCell ref="S73:T73"/>
    <mergeCell ref="D510:X510"/>
    <mergeCell ref="Q131:R131"/>
    <mergeCell ref="D447:X447"/>
    <mergeCell ref="G114:J114"/>
    <mergeCell ref="D523:X523"/>
    <mergeCell ref="D229:F229"/>
    <mergeCell ref="W370:Z370"/>
    <mergeCell ref="G142:J142"/>
    <mergeCell ref="K121:L121"/>
    <mergeCell ref="D512:X512"/>
    <mergeCell ref="AC99:AD99"/>
    <mergeCell ref="D466:X466"/>
    <mergeCell ref="W348:Z348"/>
    <mergeCell ref="S242:V242"/>
    <mergeCell ref="S408:V408"/>
    <mergeCell ref="C26:AD26"/>
    <mergeCell ref="AA421:AD421"/>
    <mergeCell ref="G283:J283"/>
    <mergeCell ref="D541:X541"/>
    <mergeCell ref="K404:N404"/>
    <mergeCell ref="G127:J127"/>
    <mergeCell ref="AA175:AD175"/>
    <mergeCell ref="O91:P91"/>
    <mergeCell ref="Y541:AD541"/>
    <mergeCell ref="Q120:R120"/>
    <mergeCell ref="O85:P85"/>
    <mergeCell ref="G285:J285"/>
    <mergeCell ref="W200:Z200"/>
    <mergeCell ref="O57:P57"/>
    <mergeCell ref="AA177:AD177"/>
    <mergeCell ref="S373:V373"/>
    <mergeCell ref="Y75:Z75"/>
    <mergeCell ref="Q149:R149"/>
    <mergeCell ref="AA335:AD335"/>
    <mergeCell ref="K405:N405"/>
    <mergeCell ref="D525:X525"/>
    <mergeCell ref="O75:P75"/>
    <mergeCell ref="Q45:R45"/>
    <mergeCell ref="W215:Z215"/>
    <mergeCell ref="AA348:AD348"/>
    <mergeCell ref="U113:V113"/>
    <mergeCell ref="K331:N331"/>
    <mergeCell ref="W88:X88"/>
    <mergeCell ref="D292:F292"/>
    <mergeCell ref="AA353:AD353"/>
    <mergeCell ref="Y446:AD446"/>
    <mergeCell ref="O104:P104"/>
    <mergeCell ref="Q47:R47"/>
    <mergeCell ref="K176:N176"/>
    <mergeCell ref="W244:Z244"/>
    <mergeCell ref="AA379:AD379"/>
    <mergeCell ref="W425:Z425"/>
    <mergeCell ref="S140:T140"/>
    <mergeCell ref="AA410:AD410"/>
    <mergeCell ref="S430:V430"/>
    <mergeCell ref="AA417:AD417"/>
    <mergeCell ref="Q75:R75"/>
    <mergeCell ref="O336:R336"/>
    <mergeCell ref="K407:N407"/>
    <mergeCell ref="AA322:AD322"/>
    <mergeCell ref="O358:R358"/>
    <mergeCell ref="AA427:AD427"/>
    <mergeCell ref="K199:N199"/>
    <mergeCell ref="AA419:AD419"/>
    <mergeCell ref="O422:R422"/>
    <mergeCell ref="S124:T124"/>
    <mergeCell ref="AC115:AD115"/>
    <mergeCell ref="O174:R174"/>
    <mergeCell ref="W101:X101"/>
    <mergeCell ref="M102:N102"/>
    <mergeCell ref="K195:N195"/>
    <mergeCell ref="W85:X85"/>
    <mergeCell ref="AA243:AD243"/>
    <mergeCell ref="K357:N357"/>
    <mergeCell ref="AA317:AD317"/>
    <mergeCell ref="S391:V391"/>
    <mergeCell ref="AA418:AD418"/>
    <mergeCell ref="AA420:AD420"/>
    <mergeCell ref="Q111:R111"/>
    <mergeCell ref="AA36:AB36"/>
    <mergeCell ref="Y60:Z60"/>
    <mergeCell ref="G42:J42"/>
    <mergeCell ref="AA116:AB116"/>
    <mergeCell ref="S316:V316"/>
    <mergeCell ref="Y149:Z149"/>
    <mergeCell ref="O179:R179"/>
    <mergeCell ref="G253:J253"/>
    <mergeCell ref="O310:R310"/>
    <mergeCell ref="AC94:AD94"/>
    <mergeCell ref="AA124:AB124"/>
    <mergeCell ref="AA118:AB118"/>
    <mergeCell ref="K174:N174"/>
    <mergeCell ref="K48:L48"/>
    <mergeCell ref="AA137:AB137"/>
    <mergeCell ref="U91:V91"/>
    <mergeCell ref="K67:L67"/>
    <mergeCell ref="C166:AD166"/>
    <mergeCell ref="O253:R253"/>
    <mergeCell ref="AC37:AD37"/>
    <mergeCell ref="G38:J38"/>
    <mergeCell ref="W268:Z268"/>
    <mergeCell ref="M40:N40"/>
    <mergeCell ref="U40:V40"/>
    <mergeCell ref="M114:N114"/>
    <mergeCell ref="K207:N207"/>
    <mergeCell ref="O53:P53"/>
    <mergeCell ref="W279:Z279"/>
    <mergeCell ref="Y71:Z71"/>
    <mergeCell ref="M107:N107"/>
    <mergeCell ref="U96:V96"/>
    <mergeCell ref="Q117:R117"/>
    <mergeCell ref="G51:J51"/>
    <mergeCell ref="W210:Z210"/>
    <mergeCell ref="S419:V419"/>
    <mergeCell ref="D378:J378"/>
    <mergeCell ref="K339:N339"/>
    <mergeCell ref="W417:Z417"/>
    <mergeCell ref="S176:V176"/>
    <mergeCell ref="D265:F265"/>
    <mergeCell ref="O235:R235"/>
    <mergeCell ref="M64:N64"/>
    <mergeCell ref="D341:J341"/>
    <mergeCell ref="D70:F70"/>
    <mergeCell ref="G106:J106"/>
    <mergeCell ref="D103:F103"/>
    <mergeCell ref="W175:Z175"/>
    <mergeCell ref="AC77:AD77"/>
    <mergeCell ref="K91:L91"/>
    <mergeCell ref="K85:L85"/>
    <mergeCell ref="G105:J105"/>
    <mergeCell ref="D408:J408"/>
    <mergeCell ref="O62:P62"/>
    <mergeCell ref="Q89:R89"/>
    <mergeCell ref="O56:P56"/>
    <mergeCell ref="S262:V262"/>
    <mergeCell ref="AA319:AD319"/>
    <mergeCell ref="W213:Z213"/>
    <mergeCell ref="Y112:Z112"/>
    <mergeCell ref="S256:V256"/>
    <mergeCell ref="Y114:Z114"/>
    <mergeCell ref="D146:F146"/>
    <mergeCell ref="S113:T113"/>
    <mergeCell ref="O271:R271"/>
    <mergeCell ref="M36:N36"/>
    <mergeCell ref="U93:V93"/>
    <mergeCell ref="AA288:AD288"/>
    <mergeCell ref="G267:J267"/>
    <mergeCell ref="S362:V362"/>
    <mergeCell ref="D550:X550"/>
    <mergeCell ref="O100:P100"/>
    <mergeCell ref="Y525:AD525"/>
    <mergeCell ref="K429:N429"/>
    <mergeCell ref="W151:X151"/>
    <mergeCell ref="W184:Z184"/>
    <mergeCell ref="O66:P66"/>
    <mergeCell ref="W336:Z336"/>
    <mergeCell ref="G108:J108"/>
    <mergeCell ref="D105:F105"/>
    <mergeCell ref="O102:P102"/>
    <mergeCell ref="S357:V357"/>
    <mergeCell ref="AA344:AD344"/>
    <mergeCell ref="O251:R251"/>
    <mergeCell ref="S47:T47"/>
    <mergeCell ref="U109:V109"/>
    <mergeCell ref="D313:J313"/>
    <mergeCell ref="D547:X547"/>
    <mergeCell ref="O68:P68"/>
    <mergeCell ref="D107:F107"/>
    <mergeCell ref="D323:J323"/>
    <mergeCell ref="S46:T46"/>
    <mergeCell ref="W179:Z179"/>
    <mergeCell ref="D549:X549"/>
    <mergeCell ref="U111:V111"/>
    <mergeCell ref="O411:R411"/>
    <mergeCell ref="O97:P97"/>
    <mergeCell ref="S48:T48"/>
    <mergeCell ref="K122:L122"/>
    <mergeCell ref="AA368:AD368"/>
    <mergeCell ref="U104:V104"/>
    <mergeCell ref="S233:V233"/>
    <mergeCell ref="W79:X79"/>
    <mergeCell ref="W54:X54"/>
    <mergeCell ref="O128:P128"/>
    <mergeCell ref="W235:Z235"/>
    <mergeCell ref="AA370:AD370"/>
    <mergeCell ref="M65:N65"/>
    <mergeCell ref="Y455:AD455"/>
    <mergeCell ref="W81:X81"/>
    <mergeCell ref="W56:X56"/>
    <mergeCell ref="Y449:AD449"/>
    <mergeCell ref="S410:V410"/>
    <mergeCell ref="W230:Z230"/>
    <mergeCell ref="W266:Z266"/>
    <mergeCell ref="O393:R393"/>
    <mergeCell ref="O123:P123"/>
    <mergeCell ref="Y145:Z145"/>
    <mergeCell ref="W355:Z355"/>
    <mergeCell ref="Y139:Z139"/>
    <mergeCell ref="W232:Z232"/>
    <mergeCell ref="O423:R423"/>
    <mergeCell ref="K148:L148"/>
    <mergeCell ref="AA286:AD286"/>
    <mergeCell ref="K216:N216"/>
    <mergeCell ref="K210:N210"/>
    <mergeCell ref="S172:V172"/>
    <mergeCell ref="S353:V353"/>
    <mergeCell ref="O374:R374"/>
    <mergeCell ref="U34:V34"/>
    <mergeCell ref="M83:N83"/>
    <mergeCell ref="G35:J35"/>
    <mergeCell ref="S428:V428"/>
    <mergeCell ref="AA214:AD214"/>
    <mergeCell ref="AA390:AD390"/>
    <mergeCell ref="K284:N284"/>
    <mergeCell ref="M49:N49"/>
    <mergeCell ref="G252:J252"/>
    <mergeCell ref="D41:F41"/>
    <mergeCell ref="D82:F82"/>
    <mergeCell ref="G126:J126"/>
    <mergeCell ref="AC71:AD71"/>
    <mergeCell ref="K123:L123"/>
    <mergeCell ref="S355:V355"/>
    <mergeCell ref="AC101:AD101"/>
    <mergeCell ref="Q130:R130"/>
    <mergeCell ref="AA194:AD194"/>
    <mergeCell ref="S268:V268"/>
    <mergeCell ref="G173:J173"/>
    <mergeCell ref="K422:N422"/>
    <mergeCell ref="S261:V261"/>
    <mergeCell ref="Q132:R132"/>
    <mergeCell ref="AA34:AB34"/>
    <mergeCell ref="AA399:AD399"/>
    <mergeCell ref="W241:Z241"/>
    <mergeCell ref="S404:V404"/>
    <mergeCell ref="AA251:AD251"/>
    <mergeCell ref="AA125:AB125"/>
    <mergeCell ref="S325:V325"/>
    <mergeCell ref="D194:F194"/>
    <mergeCell ref="S319:V319"/>
    <mergeCell ref="U36:V36"/>
    <mergeCell ref="W92:X92"/>
    <mergeCell ref="K197:N197"/>
    <mergeCell ref="AA383:AD383"/>
    <mergeCell ref="S117:T117"/>
    <mergeCell ref="W250:Z250"/>
    <mergeCell ref="M78:N78"/>
    <mergeCell ref="W408:Z408"/>
    <mergeCell ref="Y468:AD468"/>
    <mergeCell ref="K372:N372"/>
    <mergeCell ref="W94:X94"/>
    <mergeCell ref="G59:J59"/>
    <mergeCell ref="AA45:AB45"/>
    <mergeCell ref="O317:R317"/>
    <mergeCell ref="AA385:AD385"/>
    <mergeCell ref="Y503:AD503"/>
    <mergeCell ref="G58:J58"/>
    <mergeCell ref="Q37:R37"/>
    <mergeCell ref="AA223:AD223"/>
    <mergeCell ref="K337:N337"/>
    <mergeCell ref="W124:X124"/>
    <mergeCell ref="Y492:AD492"/>
    <mergeCell ref="W118:X118"/>
    <mergeCell ref="K350:N350"/>
    <mergeCell ref="M115:N115"/>
    <mergeCell ref="S195:V195"/>
    <mergeCell ref="Q91:R91"/>
    <mergeCell ref="Y53:Z53"/>
    <mergeCell ref="AA82:AB82"/>
    <mergeCell ref="Q109:R109"/>
    <mergeCell ref="K281:N281"/>
    <mergeCell ref="D464:X464"/>
    <mergeCell ref="K32:AD32"/>
    <mergeCell ref="B11:AD11"/>
    <mergeCell ref="D42:F42"/>
    <mergeCell ref="D173:F173"/>
    <mergeCell ref="W125:X125"/>
    <mergeCell ref="O325:R325"/>
    <mergeCell ref="AC109:AD109"/>
    <mergeCell ref="G122:J122"/>
    <mergeCell ref="O319:R319"/>
    <mergeCell ref="W281:Z281"/>
    <mergeCell ref="D50:F50"/>
    <mergeCell ref="D44:F44"/>
    <mergeCell ref="U62:V62"/>
    <mergeCell ref="M136:N136"/>
    <mergeCell ref="AA46:AB46"/>
    <mergeCell ref="S185:V185"/>
    <mergeCell ref="O354:R354"/>
    <mergeCell ref="O348:R348"/>
    <mergeCell ref="U64:V64"/>
    <mergeCell ref="G263:J263"/>
    <mergeCell ref="AC51:AD51"/>
    <mergeCell ref="W120:X120"/>
    <mergeCell ref="K65:L65"/>
    <mergeCell ref="O320:R320"/>
    <mergeCell ref="AA71:AB71"/>
    <mergeCell ref="D45:F45"/>
    <mergeCell ref="M131:N131"/>
    <mergeCell ref="AC43:AD43"/>
    <mergeCell ref="C32:F33"/>
    <mergeCell ref="G57:J57"/>
    <mergeCell ref="AA47:AB47"/>
    <mergeCell ref="U60:V60"/>
    <mergeCell ref="Y547:AD547"/>
    <mergeCell ref="W177:Z177"/>
    <mergeCell ref="U75:V75"/>
    <mergeCell ref="M149:N149"/>
    <mergeCell ref="G107:J107"/>
    <mergeCell ref="D410:J410"/>
    <mergeCell ref="W335:Z335"/>
    <mergeCell ref="D98:F98"/>
    <mergeCell ref="S198:V198"/>
    <mergeCell ref="D379:J379"/>
    <mergeCell ref="D453:X453"/>
    <mergeCell ref="D448:X448"/>
    <mergeCell ref="Y540:AD540"/>
    <mergeCell ref="D87:F87"/>
    <mergeCell ref="AC86:AD86"/>
    <mergeCell ref="G131:J131"/>
    <mergeCell ref="D245:F245"/>
    <mergeCell ref="D122:F122"/>
    <mergeCell ref="K76:L76"/>
    <mergeCell ref="M138:N138"/>
    <mergeCell ref="G96:J96"/>
    <mergeCell ref="D236:F236"/>
    <mergeCell ref="K217:N217"/>
    <mergeCell ref="Y508:AD508"/>
    <mergeCell ref="G242:J242"/>
    <mergeCell ref="S120:T120"/>
    <mergeCell ref="G208:J208"/>
    <mergeCell ref="D486:X486"/>
    <mergeCell ref="D428:J428"/>
    <mergeCell ref="AA79:AB79"/>
    <mergeCell ref="D540:X540"/>
    <mergeCell ref="O216:R216"/>
    <mergeCell ref="AC34:AD34"/>
    <mergeCell ref="AC72:AD72"/>
    <mergeCell ref="K86:L86"/>
    <mergeCell ref="Y549:AD549"/>
    <mergeCell ref="M151:N151"/>
    <mergeCell ref="K244:N244"/>
    <mergeCell ref="S231:V231"/>
    <mergeCell ref="Q129:R129"/>
    <mergeCell ref="W52:X52"/>
    <mergeCell ref="Y108:Z108"/>
    <mergeCell ref="AC59:AD59"/>
    <mergeCell ref="U133:V133"/>
    <mergeCell ref="D312:J312"/>
    <mergeCell ref="K229:N229"/>
    <mergeCell ref="O119:P119"/>
    <mergeCell ref="D131:F131"/>
    <mergeCell ref="D426:J426"/>
    <mergeCell ref="W351:Z351"/>
    <mergeCell ref="Y544:AD544"/>
    <mergeCell ref="AC61:AD61"/>
    <mergeCell ref="G133:J133"/>
    <mergeCell ref="AA226:AD226"/>
    <mergeCell ref="D144:F144"/>
    <mergeCell ref="Q38:R38"/>
    <mergeCell ref="AA98:AB98"/>
    <mergeCell ref="W427:Z427"/>
    <mergeCell ref="D74:F74"/>
    <mergeCell ref="Y487:AD487"/>
    <mergeCell ref="D68:F68"/>
    <mergeCell ref="W419:Z419"/>
    <mergeCell ref="D188:F188"/>
    <mergeCell ref="K56:L56"/>
    <mergeCell ref="W63:X63"/>
    <mergeCell ref="K99:L99"/>
    <mergeCell ref="Y110:Z110"/>
    <mergeCell ref="M74:N74"/>
    <mergeCell ref="U131:V131"/>
    <mergeCell ref="D142:F142"/>
    <mergeCell ref="O139:P139"/>
    <mergeCell ref="AA381:AD381"/>
    <mergeCell ref="D350:J350"/>
    <mergeCell ref="U146:V146"/>
    <mergeCell ref="K84:L84"/>
    <mergeCell ref="D360:J360"/>
    <mergeCell ref="S83:T83"/>
    <mergeCell ref="D352:J352"/>
    <mergeCell ref="G146:J146"/>
    <mergeCell ref="W276:Z276"/>
    <mergeCell ref="S85:T85"/>
    <mergeCell ref="D351:J351"/>
    <mergeCell ref="AA221:AD221"/>
    <mergeCell ref="S270:V270"/>
    <mergeCell ref="K152:L152"/>
    <mergeCell ref="M92:N92"/>
    <mergeCell ref="K179:N179"/>
    <mergeCell ref="Y73:Z73"/>
    <mergeCell ref="Q64:R64"/>
    <mergeCell ref="AA197:AD197"/>
    <mergeCell ref="U114:V114"/>
    <mergeCell ref="G148:J148"/>
    <mergeCell ref="M146:N146"/>
    <mergeCell ref="AA247:AD247"/>
    <mergeCell ref="Y65:Z65"/>
    <mergeCell ref="K237:N237"/>
    <mergeCell ref="Q40:R40"/>
    <mergeCell ref="G70:J70"/>
    <mergeCell ref="D67:F67"/>
    <mergeCell ref="AA249:AD249"/>
    <mergeCell ref="W418:Z418"/>
    <mergeCell ref="G228:J228"/>
    <mergeCell ref="U71:V71"/>
    <mergeCell ref="K355:N355"/>
    <mergeCell ref="M120:N120"/>
    <mergeCell ref="D406:J406"/>
    <mergeCell ref="S200:V200"/>
    <mergeCell ref="D69:F69"/>
    <mergeCell ref="AA257:AD257"/>
    <mergeCell ref="S194:V194"/>
    <mergeCell ref="U73:V73"/>
    <mergeCell ref="O373:R373"/>
    <mergeCell ref="U38:V38"/>
    <mergeCell ref="G248:J248"/>
    <mergeCell ref="M112:N112"/>
    <mergeCell ref="W390:Z390"/>
    <mergeCell ref="W322:Z322"/>
    <mergeCell ref="K352:N352"/>
    <mergeCell ref="G246:J246"/>
    <mergeCell ref="G129:J129"/>
    <mergeCell ref="D210:F210"/>
    <mergeCell ref="W288:Z288"/>
    <mergeCell ref="Y55:Z55"/>
    <mergeCell ref="AA117:AB117"/>
    <mergeCell ref="O362:R362"/>
    <mergeCell ref="AC146:AD146"/>
    <mergeCell ref="AA111:AB111"/>
    <mergeCell ref="O389:R389"/>
    <mergeCell ref="Y558:AD558"/>
    <mergeCell ref="O46:P46"/>
    <mergeCell ref="S179:V179"/>
    <mergeCell ref="K253:N253"/>
    <mergeCell ref="AA321:AD321"/>
    <mergeCell ref="O335:R335"/>
    <mergeCell ref="S426:V426"/>
    <mergeCell ref="G143:J143"/>
    <mergeCell ref="Q136:R136"/>
    <mergeCell ref="K392:N392"/>
    <mergeCell ref="K201:N201"/>
    <mergeCell ref="D450:X450"/>
    <mergeCell ref="D459:X459"/>
    <mergeCell ref="K418:N418"/>
    <mergeCell ref="S346:V346"/>
    <mergeCell ref="K420:N420"/>
    <mergeCell ref="S348:V348"/>
    <mergeCell ref="S418:V418"/>
    <mergeCell ref="D556:X556"/>
    <mergeCell ref="O418:R418"/>
    <mergeCell ref="W353:Z353"/>
    <mergeCell ref="S72:T72"/>
    <mergeCell ref="D116:F116"/>
    <mergeCell ref="W257:Z257"/>
    <mergeCell ref="D332:J332"/>
    <mergeCell ref="U128:V128"/>
    <mergeCell ref="AC96:AD96"/>
    <mergeCell ref="K104:L104"/>
    <mergeCell ref="G135:J135"/>
    <mergeCell ref="W346:Z346"/>
    <mergeCell ref="D558:X558"/>
    <mergeCell ref="O420:R420"/>
    <mergeCell ref="K69:L69"/>
    <mergeCell ref="Q93:R93"/>
    <mergeCell ref="W313:Z313"/>
    <mergeCell ref="D388:J388"/>
    <mergeCell ref="W100:X100"/>
    <mergeCell ref="M79:N79"/>
    <mergeCell ref="U136:V136"/>
    <mergeCell ref="D377:J377"/>
    <mergeCell ref="D65:F65"/>
    <mergeCell ref="S94:T94"/>
    <mergeCell ref="G186:J186"/>
    <mergeCell ref="D274:F274"/>
    <mergeCell ref="Y107:Z107"/>
    <mergeCell ref="K279:N279"/>
    <mergeCell ref="U106:V106"/>
    <mergeCell ref="Y126:Z126"/>
    <mergeCell ref="S108:T108"/>
    <mergeCell ref="Q101:R101"/>
    <mergeCell ref="D276:F276"/>
    <mergeCell ref="Q128:R128"/>
    <mergeCell ref="W181:Z181"/>
    <mergeCell ref="G216:J216"/>
    <mergeCell ref="O273:R273"/>
    <mergeCell ref="G270:J270"/>
    <mergeCell ref="D281:F281"/>
    <mergeCell ref="S225:V225"/>
    <mergeCell ref="G125:J125"/>
    <mergeCell ref="W208:Z208"/>
    <mergeCell ref="O282:R282"/>
    <mergeCell ref="G251:J251"/>
    <mergeCell ref="O201:R201"/>
    <mergeCell ref="G275:J275"/>
    <mergeCell ref="AC128:AD128"/>
    <mergeCell ref="AA359:AD359"/>
    <mergeCell ref="D342:J342"/>
    <mergeCell ref="D43:F43"/>
    <mergeCell ref="G75:J75"/>
    <mergeCell ref="Y37:Z37"/>
    <mergeCell ref="W375:Z375"/>
    <mergeCell ref="K411:N411"/>
    <mergeCell ref="S331:V331"/>
    <mergeCell ref="D138:F138"/>
    <mergeCell ref="K97:L97"/>
    <mergeCell ref="O48:P48"/>
    <mergeCell ref="W368:Z368"/>
    <mergeCell ref="S208:V208"/>
    <mergeCell ref="K282:N282"/>
    <mergeCell ref="D140:F140"/>
    <mergeCell ref="O233:R233"/>
    <mergeCell ref="S54:T54"/>
    <mergeCell ref="K128:L128"/>
    <mergeCell ref="AC58:AD58"/>
    <mergeCell ref="AA262:AD262"/>
    <mergeCell ref="AA181:AD181"/>
    <mergeCell ref="AA112:AB112"/>
    <mergeCell ref="AA42:AB42"/>
    <mergeCell ref="S56:T56"/>
    <mergeCell ref="Q53:R53"/>
    <mergeCell ref="U59:V59"/>
    <mergeCell ref="K64:L64"/>
    <mergeCell ref="O357:R357"/>
    <mergeCell ref="W344:Z344"/>
    <mergeCell ref="K251:N251"/>
    <mergeCell ref="S213:V213"/>
    <mergeCell ref="C12:AD12"/>
    <mergeCell ref="O198:R198"/>
    <mergeCell ref="Y72:Z72"/>
    <mergeCell ref="D225:F225"/>
    <mergeCell ref="S206:V206"/>
    <mergeCell ref="G113:J113"/>
    <mergeCell ref="G271:J271"/>
    <mergeCell ref="G265:J265"/>
    <mergeCell ref="M129:N129"/>
    <mergeCell ref="S52:T52"/>
    <mergeCell ref="U108:V108"/>
    <mergeCell ref="AA136:AB136"/>
    <mergeCell ref="D227:F227"/>
    <mergeCell ref="D106:F106"/>
    <mergeCell ref="O72:P72"/>
    <mergeCell ref="U33:V33"/>
    <mergeCell ref="AA84:AB84"/>
    <mergeCell ref="AA50:AB50"/>
    <mergeCell ref="AA43:AB43"/>
    <mergeCell ref="G144:J144"/>
    <mergeCell ref="D141:F141"/>
    <mergeCell ref="AA192:AD192"/>
    <mergeCell ref="Y63:Z63"/>
    <mergeCell ref="D135:F135"/>
    <mergeCell ref="S266:V266"/>
    <mergeCell ref="AA35:AB35"/>
    <mergeCell ref="Q36:R36"/>
    <mergeCell ref="S136:T136"/>
    <mergeCell ref="D153:F153"/>
    <mergeCell ref="AC133:AD133"/>
    <mergeCell ref="AC127:AD127"/>
    <mergeCell ref="M57:N57"/>
    <mergeCell ref="U61:V61"/>
    <mergeCell ref="M61:N61"/>
    <mergeCell ref="S45:T45"/>
    <mergeCell ref="K36:L36"/>
    <mergeCell ref="Q34:R34"/>
    <mergeCell ref="AA69:AB69"/>
    <mergeCell ref="B25:AD25"/>
    <mergeCell ref="AC117:AD117"/>
    <mergeCell ref="K194:N194"/>
    <mergeCell ref="D538:X538"/>
    <mergeCell ref="S63:T63"/>
    <mergeCell ref="D282:F282"/>
    <mergeCell ref="G195:J195"/>
    <mergeCell ref="O252:R252"/>
    <mergeCell ref="M53:N53"/>
    <mergeCell ref="S174:V174"/>
    <mergeCell ref="AA101:AB101"/>
    <mergeCell ref="O195:R195"/>
    <mergeCell ref="O69:P69"/>
    <mergeCell ref="W126:X126"/>
    <mergeCell ref="U53:V53"/>
    <mergeCell ref="D491:X491"/>
    <mergeCell ref="W109:X109"/>
    <mergeCell ref="AA400:AD400"/>
    <mergeCell ref="W117:X117"/>
    <mergeCell ref="K389:N389"/>
    <mergeCell ref="Y485:AD485"/>
    <mergeCell ref="O64:P64"/>
    <mergeCell ref="G264:J264"/>
    <mergeCell ref="O346:R346"/>
    <mergeCell ref="O94:P94"/>
    <mergeCell ref="W345:Z345"/>
    <mergeCell ref="AA7:AD7"/>
    <mergeCell ref="U110:V110"/>
    <mergeCell ref="O428:R428"/>
    <mergeCell ref="AA330:AD330"/>
    <mergeCell ref="W44:X44"/>
    <mergeCell ref="D248:F248"/>
    <mergeCell ref="AA149:AB149"/>
    <mergeCell ref="G197:J197"/>
    <mergeCell ref="D150:F150"/>
    <mergeCell ref="M55:N55"/>
    <mergeCell ref="O117:P117"/>
    <mergeCell ref="S250:V250"/>
    <mergeCell ref="Q146:R146"/>
    <mergeCell ref="S372:V372"/>
    <mergeCell ref="AC124:AD124"/>
    <mergeCell ref="D533:X533"/>
    <mergeCell ref="O83:P83"/>
    <mergeCell ref="M48:N48"/>
    <mergeCell ref="W45:X45"/>
    <mergeCell ref="K317:N317"/>
    <mergeCell ref="S399:V399"/>
    <mergeCell ref="S374:V374"/>
    <mergeCell ref="AA361:AD361"/>
    <mergeCell ref="AC126:AD126"/>
    <mergeCell ref="G210:J210"/>
    <mergeCell ref="K34:L34"/>
    <mergeCell ref="Y35:Z35"/>
    <mergeCell ref="G236:J236"/>
    <mergeCell ref="M94:N94"/>
    <mergeCell ref="G52:J52"/>
    <mergeCell ref="D519:X519"/>
    <mergeCell ref="AA371:AD371"/>
    <mergeCell ref="D564:X564"/>
    <mergeCell ref="S276:V276"/>
    <mergeCell ref="O112:P112"/>
    <mergeCell ref="W47:X47"/>
    <mergeCell ref="K319:N319"/>
    <mergeCell ref="W221:Z221"/>
    <mergeCell ref="W196:Z196"/>
    <mergeCell ref="O270:R270"/>
    <mergeCell ref="Y456:AD456"/>
    <mergeCell ref="D177:F177"/>
    <mergeCell ref="AA78:AB78"/>
    <mergeCell ref="O114:P114"/>
    <mergeCell ref="G179:J179"/>
    <mergeCell ref="M81:N81"/>
    <mergeCell ref="G39:J39"/>
    <mergeCell ref="M37:N37"/>
    <mergeCell ref="W223:Z223"/>
    <mergeCell ref="AA80:AB80"/>
    <mergeCell ref="O109:P109"/>
    <mergeCell ref="AC142:AD142"/>
    <mergeCell ref="AA229:AD229"/>
    <mergeCell ref="D178:F178"/>
    <mergeCell ref="O290:R290"/>
    <mergeCell ref="AA387:AD387"/>
    <mergeCell ref="AA343:AD343"/>
    <mergeCell ref="AC108:AD108"/>
    <mergeCell ref="S147:T147"/>
    <mergeCell ref="M38:N38"/>
    <mergeCell ref="W98:X98"/>
    <mergeCell ref="K370:N370"/>
    <mergeCell ref="Y466:AD466"/>
    <mergeCell ref="D463:X463"/>
    <mergeCell ref="C171:F172"/>
    <mergeCell ref="G152:J152"/>
    <mergeCell ref="S109:T109"/>
    <mergeCell ref="U118:V118"/>
    <mergeCell ref="D288:F288"/>
    <mergeCell ref="G233:J233"/>
    <mergeCell ref="K271:N271"/>
    <mergeCell ref="W197:Z197"/>
    <mergeCell ref="M108:N108"/>
    <mergeCell ref="K280:N280"/>
    <mergeCell ref="K255:N255"/>
    <mergeCell ref="K118:L118"/>
    <mergeCell ref="K131:L131"/>
    <mergeCell ref="W324:Z324"/>
    <mergeCell ref="S191:V191"/>
    <mergeCell ref="K137:L137"/>
    <mergeCell ref="D213:F213"/>
    <mergeCell ref="K120:L120"/>
    <mergeCell ref="U143:V143"/>
    <mergeCell ref="D270:F270"/>
    <mergeCell ref="K287:N287"/>
    <mergeCell ref="O121:P121"/>
    <mergeCell ref="S279:V279"/>
    <mergeCell ref="O210:R210"/>
    <mergeCell ref="C167:AD167"/>
    <mergeCell ref="K205:N205"/>
    <mergeCell ref="AA224:AD224"/>
    <mergeCell ref="G273:J273"/>
    <mergeCell ref="K119:L119"/>
    <mergeCell ref="AC111:AD111"/>
    <mergeCell ref="AC114:AD114"/>
    <mergeCell ref="Y460:AD460"/>
    <mergeCell ref="G176:J176"/>
    <mergeCell ref="D445:X445"/>
    <mergeCell ref="K316:N316"/>
    <mergeCell ref="O417:R417"/>
    <mergeCell ref="O427:R427"/>
    <mergeCell ref="K321:N321"/>
    <mergeCell ref="D430:J430"/>
    <mergeCell ref="G279:J279"/>
    <mergeCell ref="K260:N260"/>
    <mergeCell ref="O419:R419"/>
    <mergeCell ref="O412:R412"/>
    <mergeCell ref="W400:Z400"/>
    <mergeCell ref="W424:Z424"/>
    <mergeCell ref="O396:R396"/>
    <mergeCell ref="O390:R390"/>
    <mergeCell ref="K385:N385"/>
    <mergeCell ref="W386:Z386"/>
    <mergeCell ref="O197:R197"/>
    <mergeCell ref="D199:F199"/>
    <mergeCell ref="O234:R234"/>
    <mergeCell ref="W233:Z233"/>
    <mergeCell ref="AA267:AD267"/>
    <mergeCell ref="S341:V341"/>
    <mergeCell ref="K415:N415"/>
    <mergeCell ref="AA205:AD205"/>
    <mergeCell ref="AA336:AD336"/>
    <mergeCell ref="W406:Z406"/>
    <mergeCell ref="W399:Z399"/>
    <mergeCell ref="O424:R424"/>
    <mergeCell ref="W339:Z339"/>
    <mergeCell ref="K398:N398"/>
    <mergeCell ref="K383:N383"/>
    <mergeCell ref="K346:N346"/>
    <mergeCell ref="S281:V281"/>
    <mergeCell ref="S403:V403"/>
    <mergeCell ref="D179:F179"/>
    <mergeCell ref="D393:J393"/>
    <mergeCell ref="O185:R185"/>
    <mergeCell ref="K348:N348"/>
    <mergeCell ref="D212:F212"/>
    <mergeCell ref="W225:Z225"/>
    <mergeCell ref="S193:V193"/>
    <mergeCell ref="K328:N328"/>
    <mergeCell ref="D375:J375"/>
    <mergeCell ref="D369:J369"/>
    <mergeCell ref="W383:Z383"/>
    <mergeCell ref="D252:F252"/>
    <mergeCell ref="K219:N219"/>
    <mergeCell ref="W272:Z272"/>
    <mergeCell ref="K329:N329"/>
    <mergeCell ref="D254:F254"/>
    <mergeCell ref="D191:F191"/>
    <mergeCell ref="S235:V235"/>
    <mergeCell ref="K322:N322"/>
    <mergeCell ref="S249:V249"/>
    <mergeCell ref="D218:F218"/>
    <mergeCell ref="O280:R280"/>
    <mergeCell ref="D333:J333"/>
    <mergeCell ref="D233:F233"/>
    <mergeCell ref="D197:F197"/>
    <mergeCell ref="D290:F290"/>
    <mergeCell ref="W377:Z377"/>
    <mergeCell ref="K349:N349"/>
    <mergeCell ref="Y531:AD531"/>
    <mergeCell ref="C18:AD18"/>
    <mergeCell ref="S370:V370"/>
    <mergeCell ref="AA332:AD332"/>
    <mergeCell ref="K226:N226"/>
    <mergeCell ref="S241:V241"/>
    <mergeCell ref="W43:X43"/>
    <mergeCell ref="Y105:Z105"/>
    <mergeCell ref="Y533:AD533"/>
    <mergeCell ref="W192:Z192"/>
    <mergeCell ref="O266:R266"/>
    <mergeCell ref="K228:N228"/>
    <mergeCell ref="AC50:AD50"/>
    <mergeCell ref="O355:R355"/>
    <mergeCell ref="O110:P110"/>
    <mergeCell ref="S243:V243"/>
    <mergeCell ref="D262:F262"/>
    <mergeCell ref="AC60:AD60"/>
    <mergeCell ref="O259:R259"/>
    <mergeCell ref="W64:X64"/>
    <mergeCell ref="G48:J48"/>
    <mergeCell ref="AA396:AD396"/>
    <mergeCell ref="Y489:AD489"/>
    <mergeCell ref="Y56:Z56"/>
    <mergeCell ref="O365:R365"/>
    <mergeCell ref="K386:N386"/>
    <mergeCell ref="U81:V81"/>
    <mergeCell ref="G280:J280"/>
    <mergeCell ref="S375:V375"/>
    <mergeCell ref="W137:X137"/>
    <mergeCell ref="O337:R337"/>
    <mergeCell ref="D476:X476"/>
    <mergeCell ref="Y564:AD564"/>
    <mergeCell ref="W194:Z194"/>
    <mergeCell ref="Y100:Z100"/>
    <mergeCell ref="D291:F291"/>
    <mergeCell ref="W67:X67"/>
    <mergeCell ref="O261:R261"/>
    <mergeCell ref="S388:V388"/>
    <mergeCell ref="AA174:AD174"/>
    <mergeCell ref="W69:X69"/>
    <mergeCell ref="Y125:Z125"/>
    <mergeCell ref="K430:N430"/>
    <mergeCell ref="S390:V390"/>
    <mergeCell ref="O136:P136"/>
    <mergeCell ref="Y133:Z133"/>
    <mergeCell ref="Y127:Z127"/>
    <mergeCell ref="S383:V383"/>
    <mergeCell ref="AC78:AD78"/>
    <mergeCell ref="Y463:AD463"/>
    <mergeCell ref="S385:V385"/>
    <mergeCell ref="O323:R323"/>
    <mergeCell ref="W205:Z205"/>
    <mergeCell ref="AC107:AD107"/>
    <mergeCell ref="O279:R279"/>
    <mergeCell ref="Y465:AD465"/>
    <mergeCell ref="AA401:AD401"/>
    <mergeCell ref="W363:Z363"/>
    <mergeCell ref="Y128:Z128"/>
    <mergeCell ref="U147:V147"/>
    <mergeCell ref="O281:R281"/>
    <mergeCell ref="W122:X122"/>
    <mergeCell ref="D481:X481"/>
    <mergeCell ref="K185:N185"/>
    <mergeCell ref="K47:L47"/>
    <mergeCell ref="M109:N109"/>
    <mergeCell ref="D370:J370"/>
    <mergeCell ref="D84:F84"/>
    <mergeCell ref="O351:R351"/>
    <mergeCell ref="O81:P81"/>
    <mergeCell ref="C444:X444"/>
    <mergeCell ref="U88:V88"/>
    <mergeCell ref="W323:Z323"/>
    <mergeCell ref="K49:L49"/>
    <mergeCell ref="D48:F48"/>
    <mergeCell ref="O194:R194"/>
    <mergeCell ref="W278:Z278"/>
    <mergeCell ref="G50:J50"/>
    <mergeCell ref="K373:N373"/>
    <mergeCell ref="D220:F220"/>
    <mergeCell ref="Y88:Z88"/>
    <mergeCell ref="C307:AD307"/>
    <mergeCell ref="AA279:AD279"/>
    <mergeCell ref="D251:F251"/>
    <mergeCell ref="Y90:Z90"/>
    <mergeCell ref="W183:Z183"/>
    <mergeCell ref="AA54:AB54"/>
    <mergeCell ref="S128:T128"/>
    <mergeCell ref="Q65:R65"/>
    <mergeCell ref="AA56:AB56"/>
    <mergeCell ref="AA83:AB83"/>
    <mergeCell ref="G220:J220"/>
    <mergeCell ref="W72:X72"/>
    <mergeCell ref="Q62:R62"/>
    <mergeCell ref="Y62:Z62"/>
    <mergeCell ref="D394:J394"/>
    <mergeCell ref="U37:V37"/>
    <mergeCell ref="AA416:AD416"/>
    <mergeCell ref="D500:X500"/>
    <mergeCell ref="K198:N198"/>
    <mergeCell ref="U72:V72"/>
    <mergeCell ref="AA409:AD409"/>
    <mergeCell ref="M104:N104"/>
    <mergeCell ref="D529:X529"/>
    <mergeCell ref="K71:L71"/>
    <mergeCell ref="O79:P79"/>
    <mergeCell ref="Y529:AD529"/>
    <mergeCell ref="W136:X136"/>
    <mergeCell ref="Y504:AD504"/>
    <mergeCell ref="Y70:Z70"/>
    <mergeCell ref="M106:N106"/>
    <mergeCell ref="S326:V326"/>
    <mergeCell ref="K73:L73"/>
    <mergeCell ref="S186:V186"/>
    <mergeCell ref="W321:Z321"/>
    <mergeCell ref="W315:Z315"/>
    <mergeCell ref="G87:J87"/>
    <mergeCell ref="AA398:AD398"/>
    <mergeCell ref="Y491:AD491"/>
    <mergeCell ref="W292:Z292"/>
    <mergeCell ref="D367:J367"/>
    <mergeCell ref="Y483:AD483"/>
    <mergeCell ref="O149:P149"/>
    <mergeCell ref="S100:T100"/>
    <mergeCell ref="W258:Z258"/>
    <mergeCell ref="K45:L45"/>
    <mergeCell ref="G76:J76"/>
    <mergeCell ref="S102:T102"/>
    <mergeCell ref="K46:L46"/>
    <mergeCell ref="W141:X141"/>
    <mergeCell ref="M75:N75"/>
    <mergeCell ref="G250:J250"/>
    <mergeCell ref="Q124:R124"/>
    <mergeCell ref="Y476:AD476"/>
    <mergeCell ref="O151:P151"/>
    <mergeCell ref="D490:X490"/>
    <mergeCell ref="Y469:AD469"/>
    <mergeCell ref="D280:F280"/>
    <mergeCell ref="W185:Z185"/>
    <mergeCell ref="O242:R242"/>
    <mergeCell ref="D246:F246"/>
    <mergeCell ref="O205:R205"/>
    <mergeCell ref="D249:F249"/>
    <mergeCell ref="W262:Z262"/>
    <mergeCell ref="AC90:AD90"/>
    <mergeCell ref="W387:Z387"/>
    <mergeCell ref="Y447:AD447"/>
    <mergeCell ref="G72:J72"/>
    <mergeCell ref="K138:L138"/>
    <mergeCell ref="W135:X135"/>
    <mergeCell ref="O204:R204"/>
    <mergeCell ref="D368:J368"/>
    <mergeCell ref="W287:Z287"/>
    <mergeCell ref="O361:R361"/>
    <mergeCell ref="D483:X483"/>
    <mergeCell ref="K82:L82"/>
    <mergeCell ref="W330:Z330"/>
    <mergeCell ref="S139:T139"/>
    <mergeCell ref="D405:J405"/>
    <mergeCell ref="O383:R383"/>
    <mergeCell ref="D58:F58"/>
    <mergeCell ref="D557:X557"/>
    <mergeCell ref="K426:N426"/>
    <mergeCell ref="C158:AD158"/>
    <mergeCell ref="D513:X513"/>
    <mergeCell ref="K242:N242"/>
    <mergeCell ref="W333:Z333"/>
    <mergeCell ref="D318:J318"/>
    <mergeCell ref="K428:N428"/>
    <mergeCell ref="W149:X149"/>
    <mergeCell ref="D320:J320"/>
    <mergeCell ref="U116:V116"/>
    <mergeCell ref="AC103:AD103"/>
    <mergeCell ref="K117:L117"/>
    <mergeCell ref="O250:R250"/>
    <mergeCell ref="O372:R372"/>
    <mergeCell ref="Y124:Z124"/>
    <mergeCell ref="O408:R408"/>
    <mergeCell ref="O402:R402"/>
    <mergeCell ref="Y557:AD557"/>
    <mergeCell ref="W331:Z331"/>
    <mergeCell ref="W145:X145"/>
    <mergeCell ref="D100:F100"/>
    <mergeCell ref="D316:J316"/>
    <mergeCell ref="Y513:AD513"/>
    <mergeCell ref="Y500:AD500"/>
    <mergeCell ref="Y475:AD475"/>
    <mergeCell ref="D392:J392"/>
    <mergeCell ref="Y502:AD502"/>
    <mergeCell ref="Y538:AD538"/>
    <mergeCell ref="G282:J282"/>
    <mergeCell ref="W139:X139"/>
    <mergeCell ref="D539:X539"/>
    <mergeCell ref="W361:Z361"/>
    <mergeCell ref="S224:V224"/>
    <mergeCell ref="K112:L112"/>
    <mergeCell ref="W371:Z371"/>
    <mergeCell ref="D366:J366"/>
    <mergeCell ref="S205:V205"/>
    <mergeCell ref="Q126:R126"/>
    <mergeCell ref="W110:X110"/>
    <mergeCell ref="D479:X479"/>
    <mergeCell ref="D376:J376"/>
    <mergeCell ref="O369:R369"/>
    <mergeCell ref="D482:X482"/>
    <mergeCell ref="B437:AE437"/>
    <mergeCell ref="W275:Z275"/>
    <mergeCell ref="K277:N277"/>
    <mergeCell ref="AC137:AD137"/>
    <mergeCell ref="G112:J112"/>
    <mergeCell ref="D534:X534"/>
    <mergeCell ref="W289:Z289"/>
    <mergeCell ref="K196:N196"/>
    <mergeCell ref="D504:X504"/>
    <mergeCell ref="D273:F273"/>
    <mergeCell ref="K233:N233"/>
    <mergeCell ref="K227:N227"/>
    <mergeCell ref="AA147:AB147"/>
    <mergeCell ref="D244:F244"/>
    <mergeCell ref="O331:R331"/>
    <mergeCell ref="G274:J274"/>
    <mergeCell ref="W352:Z352"/>
    <mergeCell ref="M148:N148"/>
    <mergeCell ref="S368:V368"/>
    <mergeCell ref="D537:X537"/>
    <mergeCell ref="O34:P34"/>
    <mergeCell ref="O399:R399"/>
    <mergeCell ref="AA276:AD276"/>
    <mergeCell ref="D97:F97"/>
    <mergeCell ref="M52:N52"/>
    <mergeCell ref="S222:V222"/>
    <mergeCell ref="Y539:AD539"/>
    <mergeCell ref="K259:N259"/>
    <mergeCell ref="G99:J99"/>
    <mergeCell ref="O36:P36"/>
    <mergeCell ref="K234:N234"/>
    <mergeCell ref="S221:V221"/>
    <mergeCell ref="Q92:R92"/>
    <mergeCell ref="AA278:AD278"/>
    <mergeCell ref="S67:T67"/>
    <mergeCell ref="S223:V223"/>
    <mergeCell ref="G130:J130"/>
    <mergeCell ref="Q94:R94"/>
    <mergeCell ref="D121:F121"/>
    <mergeCell ref="W174:Z174"/>
    <mergeCell ref="O118:P118"/>
    <mergeCell ref="S69:T69"/>
    <mergeCell ref="D113:F113"/>
    <mergeCell ref="D329:J329"/>
    <mergeCell ref="U125:V125"/>
    <mergeCell ref="K290:N290"/>
    <mergeCell ref="G54:J54"/>
    <mergeCell ref="K274:N274"/>
    <mergeCell ref="G212:J212"/>
    <mergeCell ref="W396:Z396"/>
    <mergeCell ref="O409:R409"/>
    <mergeCell ref="G67:J67"/>
    <mergeCell ref="G61:J61"/>
    <mergeCell ref="U68:V68"/>
    <mergeCell ref="AA220:AD220"/>
    <mergeCell ref="W116:X116"/>
    <mergeCell ref="M117:N117"/>
    <mergeCell ref="F155:AD155"/>
    <mergeCell ref="W108:X108"/>
    <mergeCell ref="D241:F241"/>
    <mergeCell ref="M71:N71"/>
    <mergeCell ref="AA202:AD202"/>
    <mergeCell ref="S234:V234"/>
    <mergeCell ref="AA110:AB110"/>
    <mergeCell ref="AA207:AD207"/>
    <mergeCell ref="AA182:AD182"/>
    <mergeCell ref="O70:P70"/>
    <mergeCell ref="AC144:AD144"/>
    <mergeCell ref="M93:N93"/>
    <mergeCell ref="Y84:Z84"/>
    <mergeCell ref="O232:R232"/>
    <mergeCell ref="U90:V90"/>
    <mergeCell ref="W146:X146"/>
    <mergeCell ref="AA64:AB64"/>
    <mergeCell ref="Y61:Z61"/>
    <mergeCell ref="AC62:AD62"/>
    <mergeCell ref="AA210:AD210"/>
    <mergeCell ref="AC79:AD79"/>
    <mergeCell ref="AC73:AD73"/>
    <mergeCell ref="D232:F232"/>
    <mergeCell ref="G145:J145"/>
    <mergeCell ref="K66:L66"/>
    <mergeCell ref="U63:V63"/>
    <mergeCell ref="Y117:Z117"/>
    <mergeCell ref="AA277:AD277"/>
    <mergeCell ref="K83:L83"/>
    <mergeCell ref="K365:N365"/>
    <mergeCell ref="Q81:R81"/>
    <mergeCell ref="K81:L81"/>
    <mergeCell ref="S192:V192"/>
    <mergeCell ref="Q88:R88"/>
    <mergeCell ref="K266:N266"/>
    <mergeCell ref="AA123:AB123"/>
    <mergeCell ref="K220:N220"/>
    <mergeCell ref="K236:N236"/>
    <mergeCell ref="S320:V320"/>
    <mergeCell ref="S236:V236"/>
    <mergeCell ref="O208:R208"/>
    <mergeCell ref="M91:N91"/>
    <mergeCell ref="Y147:Z147"/>
    <mergeCell ref="B160:AE160"/>
    <mergeCell ref="S112:T112"/>
    <mergeCell ref="U151:V151"/>
    <mergeCell ref="D117:F117"/>
    <mergeCell ref="Y113:Z113"/>
    <mergeCell ref="O124:P124"/>
    <mergeCell ref="O99:P99"/>
    <mergeCell ref="S338:V338"/>
    <mergeCell ref="G268:J268"/>
    <mergeCell ref="G191:J191"/>
    <mergeCell ref="Y104:Z104"/>
    <mergeCell ref="G110:J110"/>
    <mergeCell ref="Q110:R110"/>
    <mergeCell ref="Q139:R139"/>
    <mergeCell ref="K172:N172"/>
    <mergeCell ref="Y537:AD537"/>
    <mergeCell ref="O211:R211"/>
    <mergeCell ref="K232:N232"/>
    <mergeCell ref="Q90:R90"/>
    <mergeCell ref="O55:P55"/>
    <mergeCell ref="Y52:Z52"/>
    <mergeCell ref="S146:T146"/>
    <mergeCell ref="AA108:AB108"/>
    <mergeCell ref="D536:X536"/>
    <mergeCell ref="K261:N261"/>
    <mergeCell ref="G128:J128"/>
    <mergeCell ref="Q119:R119"/>
    <mergeCell ref="D119:F119"/>
    <mergeCell ref="O212:R212"/>
    <mergeCell ref="D414:J414"/>
    <mergeCell ref="O206:R206"/>
    <mergeCell ref="AA140:AB140"/>
    <mergeCell ref="AA61:AB61"/>
    <mergeCell ref="S135:T135"/>
    <mergeCell ref="AA97:AB97"/>
    <mergeCell ref="AC153:AD153"/>
    <mergeCell ref="D63:F63"/>
    <mergeCell ref="Q63:R63"/>
    <mergeCell ref="S209:V209"/>
    <mergeCell ref="Q105:R105"/>
    <mergeCell ref="S203:V203"/>
    <mergeCell ref="AA77:AB77"/>
    <mergeCell ref="D502:X502"/>
    <mergeCell ref="D474:X474"/>
    <mergeCell ref="G227:J227"/>
    <mergeCell ref="O370:R370"/>
    <mergeCell ref="S321:V321"/>
    <mergeCell ref="D520:X520"/>
    <mergeCell ref="Q147:R147"/>
    <mergeCell ref="W367:Z367"/>
    <mergeCell ref="K403:N403"/>
    <mergeCell ref="D130:F130"/>
    <mergeCell ref="AA318:AD318"/>
    <mergeCell ref="W193:Z193"/>
    <mergeCell ref="C22:AD22"/>
    <mergeCell ref="AA109:AB109"/>
    <mergeCell ref="AA172:AD172"/>
    <mergeCell ref="O214:R214"/>
    <mergeCell ref="D416:J416"/>
    <mergeCell ref="S60:T60"/>
    <mergeCell ref="AA292:AD292"/>
    <mergeCell ref="K92:L92"/>
    <mergeCell ref="G123:J123"/>
    <mergeCell ref="S149:T149"/>
    <mergeCell ref="Y42:Z42"/>
    <mergeCell ref="Q116:R116"/>
    <mergeCell ref="Y103:Z103"/>
    <mergeCell ref="K250:N250"/>
    <mergeCell ref="U124:V124"/>
    <mergeCell ref="AA134:AB134"/>
    <mergeCell ref="S334:V334"/>
    <mergeCell ref="K408:N408"/>
    <mergeCell ref="O45:P45"/>
    <mergeCell ref="Q145:R145"/>
    <mergeCell ref="Q79:R79"/>
    <mergeCell ref="S291:V291"/>
    <mergeCell ref="Y50:Z50"/>
    <mergeCell ref="S323:V323"/>
    <mergeCell ref="S315:V315"/>
    <mergeCell ref="K401:N401"/>
    <mergeCell ref="S361:V361"/>
    <mergeCell ref="D137:F137"/>
    <mergeCell ref="D259:F259"/>
    <mergeCell ref="K327:N327"/>
    <mergeCell ref="W84:X84"/>
    <mergeCell ref="S82:T82"/>
    <mergeCell ref="G214:J214"/>
    <mergeCell ref="W398:Z398"/>
    <mergeCell ref="G292:J292"/>
    <mergeCell ref="AA349:AD349"/>
    <mergeCell ref="O73:P73"/>
    <mergeCell ref="S258:V258"/>
    <mergeCell ref="W60:X60"/>
    <mergeCell ref="AA315:AD315"/>
    <mergeCell ref="K332:N332"/>
    <mergeCell ref="K101:L101"/>
    <mergeCell ref="D208:F208"/>
    <mergeCell ref="G121:J121"/>
    <mergeCell ref="S333:V333"/>
    <mergeCell ref="AA95:AB95"/>
    <mergeCell ref="B304:AD304"/>
    <mergeCell ref="S289:V289"/>
    <mergeCell ref="W204:Z204"/>
    <mergeCell ref="G68:J68"/>
    <mergeCell ref="G84:J84"/>
    <mergeCell ref="G141:J141"/>
    <mergeCell ref="W369:Z369"/>
    <mergeCell ref="D132:F132"/>
    <mergeCell ref="D66:F66"/>
    <mergeCell ref="AA248:AD248"/>
    <mergeCell ref="D80:F80"/>
    <mergeCell ref="Y64:Z64"/>
    <mergeCell ref="O65:P65"/>
    <mergeCell ref="S64:T64"/>
    <mergeCell ref="Q143:R143"/>
    <mergeCell ref="K399:N399"/>
    <mergeCell ref="K213:N213"/>
    <mergeCell ref="AA133:AB133"/>
    <mergeCell ref="AA397:AD397"/>
    <mergeCell ref="O224:R224"/>
    <mergeCell ref="Y98:Z98"/>
    <mergeCell ref="D81:F81"/>
    <mergeCell ref="D76:F76"/>
    <mergeCell ref="S134:T134"/>
    <mergeCell ref="AA121:AB121"/>
    <mergeCell ref="Q71:R71"/>
    <mergeCell ref="AA87:AB87"/>
    <mergeCell ref="D221:F221"/>
    <mergeCell ref="S202:V202"/>
    <mergeCell ref="Q73:R73"/>
    <mergeCell ref="O367:R367"/>
    <mergeCell ref="AC97:AD97"/>
    <mergeCell ref="AA173:AD173"/>
    <mergeCell ref="O225:R225"/>
    <mergeCell ref="U77:V77"/>
    <mergeCell ref="K192:N192"/>
    <mergeCell ref="W260:Z260"/>
    <mergeCell ref="AA211:AD211"/>
    <mergeCell ref="G91:J91"/>
    <mergeCell ref="G85:J85"/>
    <mergeCell ref="AA350:AD350"/>
    <mergeCell ref="O289:R289"/>
    <mergeCell ref="AA347:AD347"/>
    <mergeCell ref="W53:X53"/>
    <mergeCell ref="S260:V260"/>
    <mergeCell ref="W211:Z211"/>
    <mergeCell ref="U56:V56"/>
    <mergeCell ref="S196:V196"/>
    <mergeCell ref="K270:N270"/>
    <mergeCell ref="M56:N56"/>
    <mergeCell ref="K263:N263"/>
    <mergeCell ref="O120:P120"/>
    <mergeCell ref="W58:X58"/>
    <mergeCell ref="AA191:AD191"/>
    <mergeCell ref="AA313:AD313"/>
    <mergeCell ref="K330:N330"/>
    <mergeCell ref="O227:R227"/>
    <mergeCell ref="S387:V387"/>
    <mergeCell ref="AA60:AB60"/>
    <mergeCell ref="AA70:AB70"/>
    <mergeCell ref="AC88:AD88"/>
    <mergeCell ref="AC82:AD82"/>
    <mergeCell ref="S151:T151"/>
    <mergeCell ref="AC67:AD67"/>
    <mergeCell ref="U141:V141"/>
    <mergeCell ref="W239:Z239"/>
    <mergeCell ref="U135:V135"/>
    <mergeCell ref="O54:P54"/>
    <mergeCell ref="M119:N119"/>
    <mergeCell ref="K212:N212"/>
    <mergeCell ref="K206:N206"/>
    <mergeCell ref="O333:R333"/>
    <mergeCell ref="AC53:AD53"/>
    <mergeCell ref="S207:V207"/>
    <mergeCell ref="AA264:AD264"/>
    <mergeCell ref="U35:V35"/>
    <mergeCell ref="AA255:AD255"/>
    <mergeCell ref="D204:F204"/>
    <mergeCell ref="G234:J234"/>
    <mergeCell ref="D198:F198"/>
    <mergeCell ref="Q56:R56"/>
    <mergeCell ref="K171:AD171"/>
    <mergeCell ref="Y43:Z43"/>
    <mergeCell ref="AA105:AB105"/>
    <mergeCell ref="AA263:AD263"/>
    <mergeCell ref="W99:X99"/>
    <mergeCell ref="K371:N371"/>
    <mergeCell ref="D206:F206"/>
    <mergeCell ref="AA415:AD415"/>
    <mergeCell ref="Y74:Z74"/>
    <mergeCell ref="M110:N110"/>
    <mergeCell ref="S330:V330"/>
    <mergeCell ref="S324:V324"/>
    <mergeCell ref="D235:F235"/>
    <mergeCell ref="Y67:Z67"/>
    <mergeCell ref="Q141:R141"/>
    <mergeCell ref="AA258:AD258"/>
    <mergeCell ref="AA132:AB132"/>
    <mergeCell ref="G198:J198"/>
    <mergeCell ref="G196:J196"/>
    <mergeCell ref="AA67:AB67"/>
    <mergeCell ref="G56:J56"/>
    <mergeCell ref="Y116:Z116"/>
    <mergeCell ref="W209:Z209"/>
    <mergeCell ref="U137:V137"/>
    <mergeCell ref="D38:F38"/>
    <mergeCell ref="W62:X62"/>
    <mergeCell ref="U54:V54"/>
    <mergeCell ref="D261:F261"/>
    <mergeCell ref="D217:F217"/>
    <mergeCell ref="O67:P67"/>
    <mergeCell ref="O223:R223"/>
    <mergeCell ref="S352:V352"/>
    <mergeCell ref="M121:N121"/>
    <mergeCell ref="S44:T44"/>
    <mergeCell ref="D46:F46"/>
    <mergeCell ref="K96:L96"/>
    <mergeCell ref="D413:J413"/>
    <mergeCell ref="U87:V87"/>
    <mergeCell ref="S180:V180"/>
    <mergeCell ref="O387:R387"/>
    <mergeCell ref="O343:R343"/>
    <mergeCell ref="O381:R381"/>
    <mergeCell ref="K248:N248"/>
    <mergeCell ref="D110:F110"/>
    <mergeCell ref="D85:F85"/>
    <mergeCell ref="K98:L98"/>
    <mergeCell ref="O353:R353"/>
    <mergeCell ref="Q61:R61"/>
    <mergeCell ref="S409:V409"/>
    <mergeCell ref="G260:J260"/>
    <mergeCell ref="K211:N211"/>
    <mergeCell ref="K44:L44"/>
    <mergeCell ref="S101:T101"/>
    <mergeCell ref="K343:N343"/>
    <mergeCell ref="S400:V400"/>
    <mergeCell ref="G237:J237"/>
    <mergeCell ref="G245:J245"/>
    <mergeCell ref="O191:R191"/>
    <mergeCell ref="M47:N47"/>
    <mergeCell ref="AA324:AD324"/>
    <mergeCell ref="D460:X460"/>
    <mergeCell ref="D454:X454"/>
    <mergeCell ref="Y153:Z153"/>
    <mergeCell ref="D487:X487"/>
    <mergeCell ref="O349:R349"/>
    <mergeCell ref="K364:N364"/>
    <mergeCell ref="W247:Z247"/>
    <mergeCell ref="O184:R184"/>
    <mergeCell ref="O321:R321"/>
    <mergeCell ref="G258:J258"/>
    <mergeCell ref="AC105:AD105"/>
    <mergeCell ref="O315:R315"/>
    <mergeCell ref="D480:X480"/>
    <mergeCell ref="W277:Z277"/>
    <mergeCell ref="G49:J49"/>
    <mergeCell ref="AA127:AB127"/>
    <mergeCell ref="O221:R221"/>
    <mergeCell ref="Y482:AD482"/>
    <mergeCell ref="AA131:AB131"/>
    <mergeCell ref="AA333:AD333"/>
    <mergeCell ref="AC150:AD150"/>
    <mergeCell ref="AC152:AD152"/>
    <mergeCell ref="Q59:R59"/>
    <mergeCell ref="AA245:AD245"/>
    <mergeCell ref="AA362:AD362"/>
    <mergeCell ref="AA239:AD239"/>
    <mergeCell ref="K345:N345"/>
    <mergeCell ref="S402:V402"/>
    <mergeCell ref="S332:V332"/>
    <mergeCell ref="Y69:Z69"/>
    <mergeCell ref="AC33:AD33"/>
    <mergeCell ref="K412:N412"/>
    <mergeCell ref="U107:V107"/>
    <mergeCell ref="D311:J311"/>
    <mergeCell ref="AA57:AB57"/>
    <mergeCell ref="O93:P93"/>
    <mergeCell ref="W202:Z202"/>
    <mergeCell ref="AA146:AB146"/>
    <mergeCell ref="G194:J194"/>
    <mergeCell ref="U100:V100"/>
    <mergeCell ref="AC35:AD35"/>
    <mergeCell ref="AA329:AD329"/>
    <mergeCell ref="D530:X530"/>
    <mergeCell ref="M45:N45"/>
    <mergeCell ref="Y140:Z140"/>
    <mergeCell ref="U102:V102"/>
    <mergeCell ref="W42:X42"/>
    <mergeCell ref="S396:V396"/>
    <mergeCell ref="S371:V371"/>
    <mergeCell ref="AA331:AD331"/>
    <mergeCell ref="AA358:AD358"/>
    <mergeCell ref="O96:P96"/>
    <mergeCell ref="Q125:R125"/>
    <mergeCell ref="AA311:AD311"/>
    <mergeCell ref="G290:J290"/>
    <mergeCell ref="S360:V360"/>
    <mergeCell ref="Y87:Z87"/>
    <mergeCell ref="S343:V343"/>
    <mergeCell ref="Y451:AD451"/>
    <mergeCell ref="W77:X77"/>
    <mergeCell ref="Y445:AD445"/>
    <mergeCell ref="G189:J189"/>
    <mergeCell ref="AA386:AD386"/>
    <mergeCell ref="O137:P137"/>
    <mergeCell ref="W97:X97"/>
    <mergeCell ref="K369:N369"/>
    <mergeCell ref="D548:X548"/>
    <mergeCell ref="K417:N417"/>
    <mergeCell ref="O98:P98"/>
    <mergeCell ref="Q127:R127"/>
    <mergeCell ref="K427:N427"/>
    <mergeCell ref="O247:R247"/>
    <mergeCell ref="Y89:Z89"/>
    <mergeCell ref="W207:Z207"/>
    <mergeCell ref="U105:V105"/>
    <mergeCell ref="Y82:Z82"/>
    <mergeCell ref="O249:R249"/>
    <mergeCell ref="D546:X546"/>
    <mergeCell ref="D532:X532"/>
    <mergeCell ref="O126:P126"/>
    <mergeCell ref="O82:P82"/>
    <mergeCell ref="D545:X545"/>
    <mergeCell ref="D517:X517"/>
    <mergeCell ref="W246:Z246"/>
    <mergeCell ref="Y144:Z144"/>
    <mergeCell ref="W248:Z248"/>
    <mergeCell ref="AA246:AD246"/>
    <mergeCell ref="D195:F195"/>
    <mergeCell ref="G225:J225"/>
    <mergeCell ref="D189:F189"/>
    <mergeCell ref="K402:N402"/>
    <mergeCell ref="D382:J382"/>
    <mergeCell ref="D462:X462"/>
    <mergeCell ref="AA287:AD287"/>
    <mergeCell ref="G34:J34"/>
    <mergeCell ref="D337:J337"/>
    <mergeCell ref="S398:V398"/>
    <mergeCell ref="AA360:AD360"/>
    <mergeCell ref="Y453:AD453"/>
    <mergeCell ref="Y141:Z141"/>
    <mergeCell ref="W228:Z228"/>
    <mergeCell ref="W37:X37"/>
    <mergeCell ref="O111:P111"/>
    <mergeCell ref="W264:Z264"/>
    <mergeCell ref="D339:J339"/>
    <mergeCell ref="W220:Z220"/>
    <mergeCell ref="S427:V427"/>
    <mergeCell ref="Y143:Z143"/>
    <mergeCell ref="M44:N44"/>
    <mergeCell ref="O287:R287"/>
    <mergeCell ref="U45:V45"/>
    <mergeCell ref="Q52:R52"/>
    <mergeCell ref="W222:Z222"/>
    <mergeCell ref="O262:R262"/>
    <mergeCell ref="S422:V422"/>
    <mergeCell ref="AA384:AD384"/>
    <mergeCell ref="Y448:AD448"/>
    <mergeCell ref="O108:P108"/>
    <mergeCell ref="M73:N73"/>
    <mergeCell ref="W95:X95"/>
    <mergeCell ref="D57:F57"/>
    <mergeCell ref="U69:V69"/>
    <mergeCell ref="Q54:R54"/>
    <mergeCell ref="W318:Z318"/>
    <mergeCell ref="O386:R386"/>
    <mergeCell ref="S424:V424"/>
    <mergeCell ref="K63:L63"/>
    <mergeCell ref="K223:N223"/>
    <mergeCell ref="O352:R352"/>
    <mergeCell ref="AA107:AB107"/>
    <mergeCell ref="D420:J420"/>
    <mergeCell ref="W314:Z314"/>
    <mergeCell ref="Y464:AD464"/>
    <mergeCell ref="AA230:AD230"/>
    <mergeCell ref="O175:R175"/>
    <mergeCell ref="G249:J249"/>
    <mergeCell ref="W224:Z224"/>
    <mergeCell ref="AA114:AB114"/>
    <mergeCell ref="U89:V89"/>
    <mergeCell ref="K247:N247"/>
    <mergeCell ref="K326:N326"/>
    <mergeCell ref="S288:V288"/>
    <mergeCell ref="K362:N362"/>
    <mergeCell ref="M127:N127"/>
    <mergeCell ref="K245:N245"/>
    <mergeCell ref="AA430:AD430"/>
    <mergeCell ref="G83:J83"/>
    <mergeCell ref="D386:J386"/>
    <mergeCell ref="S417:V417"/>
    <mergeCell ref="K262:N262"/>
    <mergeCell ref="W384:Z384"/>
    <mergeCell ref="O398:R398"/>
    <mergeCell ref="K111:L111"/>
    <mergeCell ref="AA190:AD190"/>
    <mergeCell ref="S264:V264"/>
    <mergeCell ref="S247:V247"/>
    <mergeCell ref="AC69:AD69"/>
    <mergeCell ref="O71:P71"/>
    <mergeCell ref="Y548:AD548"/>
    <mergeCell ref="O245:R245"/>
    <mergeCell ref="U103:V103"/>
    <mergeCell ref="W134:X134"/>
    <mergeCell ref="O334:R334"/>
    <mergeCell ref="Y80:Z80"/>
    <mergeCell ref="W173:Z173"/>
    <mergeCell ref="AA142:AB142"/>
    <mergeCell ref="O364:R364"/>
    <mergeCell ref="M145:N145"/>
    <mergeCell ref="G103:J103"/>
    <mergeCell ref="K224:N224"/>
    <mergeCell ref="Y545:AD545"/>
    <mergeCell ref="U98:V98"/>
    <mergeCell ref="C309:J310"/>
    <mergeCell ref="M147:N147"/>
    <mergeCell ref="S367:V367"/>
    <mergeCell ref="O330:R330"/>
    <mergeCell ref="D497:X497"/>
    <mergeCell ref="W410:Z410"/>
    <mergeCell ref="AA423:AD423"/>
    <mergeCell ref="M143:N143"/>
    <mergeCell ref="M118:N118"/>
    <mergeCell ref="AA238:AD238"/>
    <mergeCell ref="G213:J213"/>
    <mergeCell ref="W133:X133"/>
    <mergeCell ref="W127:X127"/>
    <mergeCell ref="K221:N221"/>
    <mergeCell ref="B165:AD165"/>
    <mergeCell ref="S183:V183"/>
    <mergeCell ref="K215:N215"/>
    <mergeCell ref="W312:Z312"/>
    <mergeCell ref="D555:X555"/>
    <mergeCell ref="Y530:AD530"/>
    <mergeCell ref="S369:V369"/>
    <mergeCell ref="K225:N225"/>
    <mergeCell ref="W347:Z347"/>
    <mergeCell ref="D422:J422"/>
    <mergeCell ref="Y106:Z106"/>
    <mergeCell ref="W33:X33"/>
    <mergeCell ref="AC57:AD57"/>
    <mergeCell ref="D335:J335"/>
    <mergeCell ref="S58:T58"/>
    <mergeCell ref="W191:Z191"/>
    <mergeCell ref="W349:Z349"/>
    <mergeCell ref="D424:J424"/>
    <mergeCell ref="W35:X35"/>
    <mergeCell ref="D112:F112"/>
    <mergeCell ref="K100:L100"/>
    <mergeCell ref="O258:R258"/>
    <mergeCell ref="Y444:AD444"/>
    <mergeCell ref="K94:L94"/>
    <mergeCell ref="W342:Z342"/>
    <mergeCell ref="AA380:AD380"/>
    <mergeCell ref="D554:X554"/>
    <mergeCell ref="D114:F114"/>
    <mergeCell ref="U126:V126"/>
    <mergeCell ref="W66:X66"/>
    <mergeCell ref="W415:Z415"/>
    <mergeCell ref="G66:J66"/>
    <mergeCell ref="W130:X130"/>
    <mergeCell ref="S92:T92"/>
    <mergeCell ref="O60:P60"/>
    <mergeCell ref="O324:R324"/>
    <mergeCell ref="B10:AD10"/>
    <mergeCell ref="W61:X61"/>
    <mergeCell ref="O135:P135"/>
    <mergeCell ref="AA377:AD377"/>
    <mergeCell ref="W271:Z271"/>
    <mergeCell ref="D346:J346"/>
    <mergeCell ref="M72:N72"/>
    <mergeCell ref="Y462:AD462"/>
    <mergeCell ref="S79:T79"/>
    <mergeCell ref="AC70:AD70"/>
    <mergeCell ref="M87:N87"/>
    <mergeCell ref="U144:V144"/>
    <mergeCell ref="AA395:AD395"/>
    <mergeCell ref="Y488:AD488"/>
    <mergeCell ref="Y490:AD490"/>
    <mergeCell ref="W413:Z413"/>
    <mergeCell ref="S99:T99"/>
    <mergeCell ref="Y49:Z49"/>
    <mergeCell ref="D359:J359"/>
    <mergeCell ref="M85:N85"/>
    <mergeCell ref="K351:N351"/>
    <mergeCell ref="G74:J74"/>
    <mergeCell ref="D186:F186"/>
    <mergeCell ref="D83:F83"/>
    <mergeCell ref="AC55:AD55"/>
    <mergeCell ref="D40:F40"/>
    <mergeCell ref="O192:R192"/>
    <mergeCell ref="M63:N63"/>
    <mergeCell ref="G266:J266"/>
    <mergeCell ref="D488:X488"/>
    <mergeCell ref="U50:V50"/>
    <mergeCell ref="D59:F59"/>
    <mergeCell ref="B5:AD5"/>
    <mergeCell ref="G45:J45"/>
    <mergeCell ref="W273:Z273"/>
    <mergeCell ref="D348:J348"/>
    <mergeCell ref="W362:Z362"/>
    <mergeCell ref="M59:N59"/>
    <mergeCell ref="G55:J55"/>
    <mergeCell ref="S81:T81"/>
    <mergeCell ref="D347:J347"/>
    <mergeCell ref="G47:J47"/>
    <mergeCell ref="K113:L113"/>
    <mergeCell ref="AA393:AD393"/>
    <mergeCell ref="K309:AD309"/>
    <mergeCell ref="M88:N88"/>
    <mergeCell ref="G46:J46"/>
    <mergeCell ref="U145:V145"/>
    <mergeCell ref="M82:N82"/>
    <mergeCell ref="G40:J40"/>
    <mergeCell ref="U139:V139"/>
    <mergeCell ref="K175:N175"/>
    <mergeCell ref="D349:J349"/>
    <mergeCell ref="AA219:AD219"/>
    <mergeCell ref="M54:N54"/>
    <mergeCell ref="W114:X114"/>
    <mergeCell ref="M90:N90"/>
    <mergeCell ref="O146:P146"/>
    <mergeCell ref="D39:F39"/>
    <mergeCell ref="K177:N177"/>
    <mergeCell ref="G71:J71"/>
    <mergeCell ref="Q35:R35"/>
    <mergeCell ref="D374:J374"/>
    <mergeCell ref="K42:L42"/>
    <mergeCell ref="Y560:AD560"/>
    <mergeCell ref="Y554:AD554"/>
    <mergeCell ref="U82:V82"/>
    <mergeCell ref="S175:V175"/>
    <mergeCell ref="K249:N249"/>
    <mergeCell ref="K276:N276"/>
    <mergeCell ref="Y33:Z33"/>
    <mergeCell ref="S211:V211"/>
    <mergeCell ref="Q107:R107"/>
    <mergeCell ref="K243:N243"/>
    <mergeCell ref="AC41:AD41"/>
    <mergeCell ref="K93:L93"/>
    <mergeCell ref="D317:J317"/>
    <mergeCell ref="Q100:R100"/>
    <mergeCell ref="K278:N278"/>
    <mergeCell ref="Y555:AD555"/>
    <mergeCell ref="D136:F136"/>
    <mergeCell ref="Y121:Z121"/>
    <mergeCell ref="AC66:AD66"/>
    <mergeCell ref="W366:Z366"/>
    <mergeCell ref="G138:J138"/>
    <mergeCell ref="D319:J319"/>
    <mergeCell ref="Y556:AD556"/>
    <mergeCell ref="D314:J314"/>
    <mergeCell ref="D149:F149"/>
    <mergeCell ref="D79:F79"/>
    <mergeCell ref="D385:J385"/>
    <mergeCell ref="G240:J240"/>
    <mergeCell ref="D92:F92"/>
    <mergeCell ref="G136:J136"/>
    <mergeCell ref="M51:N51"/>
    <mergeCell ref="W41:X41"/>
    <mergeCell ref="Y51:Z51"/>
    <mergeCell ref="W90:X90"/>
    <mergeCell ref="K102:L102"/>
    <mergeCell ref="O260:R260"/>
    <mergeCell ref="AA382:AD382"/>
    <mergeCell ref="K59:L59"/>
    <mergeCell ref="S116:T116"/>
    <mergeCell ref="AC113:AD113"/>
    <mergeCell ref="W316:Z316"/>
    <mergeCell ref="S152:T152"/>
    <mergeCell ref="W310:Z310"/>
    <mergeCell ref="Y58:Z58"/>
    <mergeCell ref="AA274:AD274"/>
    <mergeCell ref="S77:T77"/>
    <mergeCell ref="AC74:AD74"/>
    <mergeCell ref="AC122:AD122"/>
    <mergeCell ref="Q137:R137"/>
    <mergeCell ref="S349:V349"/>
    <mergeCell ref="AA269:AD269"/>
    <mergeCell ref="S246:V246"/>
    <mergeCell ref="Q142:R142"/>
    <mergeCell ref="Q82:R82"/>
    <mergeCell ref="W286:Z286"/>
    <mergeCell ref="U67:V67"/>
    <mergeCell ref="AA237:AD237"/>
    <mergeCell ref="M141:N141"/>
    <mergeCell ref="AC141:AD141"/>
    <mergeCell ref="K149:L149"/>
    <mergeCell ref="W96:X96"/>
    <mergeCell ref="M125:N125"/>
    <mergeCell ref="W311:Z311"/>
    <mergeCell ref="K62:L62"/>
    <mergeCell ref="S42:T42"/>
    <mergeCell ref="O371:R371"/>
    <mergeCell ref="K37:L37"/>
    <mergeCell ref="W132:X132"/>
    <mergeCell ref="S238:V238"/>
    <mergeCell ref="M77:N77"/>
    <mergeCell ref="W59:X59"/>
    <mergeCell ref="O133:P133"/>
    <mergeCell ref="U117:V117"/>
    <mergeCell ref="S84:T84"/>
    <mergeCell ref="S240:V240"/>
    <mergeCell ref="W243:Z243"/>
    <mergeCell ref="AA369:AD369"/>
    <mergeCell ref="W229:Z229"/>
    <mergeCell ref="AC131:AD131"/>
    <mergeCell ref="AA58:AB58"/>
    <mergeCell ref="K265:N265"/>
    <mergeCell ref="AC87:AD87"/>
    <mergeCell ref="K173:N173"/>
    <mergeCell ref="S257:V257"/>
    <mergeCell ref="U44:V44"/>
    <mergeCell ref="O344:R344"/>
    <mergeCell ref="S51:T51"/>
    <mergeCell ref="Y45:Z45"/>
    <mergeCell ref="AA53:AB53"/>
    <mergeCell ref="AA51:AB51"/>
    <mergeCell ref="K323:N323"/>
    <mergeCell ref="K40:L40"/>
    <mergeCell ref="AA199:AD199"/>
    <mergeCell ref="S273:V273"/>
    <mergeCell ref="S248:V248"/>
    <mergeCell ref="K313:N313"/>
    <mergeCell ref="S37:T37"/>
    <mergeCell ref="AA39:AB39"/>
    <mergeCell ref="K126:L126"/>
    <mergeCell ref="AC68:AD68"/>
    <mergeCell ref="K109:L109"/>
    <mergeCell ref="AA188:AD188"/>
    <mergeCell ref="AC143:AD143"/>
    <mergeCell ref="K151:L151"/>
    <mergeCell ref="Q44:R44"/>
    <mergeCell ref="AA66:AB66"/>
    <mergeCell ref="S287:V287"/>
    <mergeCell ref="U52:V52"/>
    <mergeCell ref="AA222:AD222"/>
    <mergeCell ref="K336:N336"/>
    <mergeCell ref="K380:N380"/>
    <mergeCell ref="K374:N374"/>
    <mergeCell ref="AA135:AB135"/>
    <mergeCell ref="S335:V335"/>
    <mergeCell ref="S351:V351"/>
    <mergeCell ref="S347:V347"/>
    <mergeCell ref="AA76:AB76"/>
    <mergeCell ref="AC132:AD132"/>
    <mergeCell ref="K146:L146"/>
    <mergeCell ref="O84:P84"/>
    <mergeCell ref="O44:P44"/>
    <mergeCell ref="AA41:AB41"/>
    <mergeCell ref="Y41:Z41"/>
    <mergeCell ref="O177:R177"/>
    <mergeCell ref="K334:N334"/>
    <mergeCell ref="Q60:R60"/>
    <mergeCell ref="K61:L61"/>
    <mergeCell ref="S118:T118"/>
    <mergeCell ref="B20:AD20"/>
    <mergeCell ref="W379:Z379"/>
    <mergeCell ref="U153:V153"/>
    <mergeCell ref="K347:N347"/>
    <mergeCell ref="D373:J373"/>
    <mergeCell ref="D151:F151"/>
    <mergeCell ref="G64:J64"/>
    <mergeCell ref="S90:T90"/>
    <mergeCell ref="K139:L139"/>
    <mergeCell ref="AA52:AB52"/>
    <mergeCell ref="C567:AD567"/>
    <mergeCell ref="S126:T126"/>
    <mergeCell ref="G153:J153"/>
    <mergeCell ref="AA201:AD201"/>
    <mergeCell ref="W381:Z381"/>
    <mergeCell ref="S275:V275"/>
    <mergeCell ref="W226:Z226"/>
    <mergeCell ref="D358:J358"/>
    <mergeCell ref="K184:N184"/>
    <mergeCell ref="S121:T121"/>
    <mergeCell ref="AA228:AD228"/>
    <mergeCell ref="AA203:AD203"/>
    <mergeCell ref="K342:N342"/>
    <mergeCell ref="S277:V277"/>
    <mergeCell ref="Y497:AD497"/>
    <mergeCell ref="Q58:R58"/>
    <mergeCell ref="AA49:AB49"/>
    <mergeCell ref="D389:J389"/>
    <mergeCell ref="Q50:R50"/>
    <mergeCell ref="K344:N344"/>
    <mergeCell ref="G140:J140"/>
    <mergeCell ref="O425:R425"/>
    <mergeCell ref="Q72:R72"/>
    <mergeCell ref="D260:F260"/>
    <mergeCell ref="G262:J262"/>
    <mergeCell ref="S96:T96"/>
    <mergeCell ref="S71:T71"/>
    <mergeCell ref="AA180:AD180"/>
    <mergeCell ref="G259:J259"/>
    <mergeCell ref="D193:F193"/>
    <mergeCell ref="G223:J223"/>
    <mergeCell ref="AA96:AB96"/>
    <mergeCell ref="AC125:AD125"/>
    <mergeCell ref="AA90:AB90"/>
    <mergeCell ref="W172:Z172"/>
    <mergeCell ref="K214:N214"/>
    <mergeCell ref="K235:N235"/>
    <mergeCell ref="Y78:Z78"/>
    <mergeCell ref="G221:J221"/>
    <mergeCell ref="AA242:AD242"/>
    <mergeCell ref="AC89:AD89"/>
    <mergeCell ref="AC116:AD116"/>
    <mergeCell ref="G132:J132"/>
    <mergeCell ref="K74:L74"/>
    <mergeCell ref="W71:X71"/>
    <mergeCell ref="D77:F77"/>
    <mergeCell ref="AA92:AB92"/>
    <mergeCell ref="W112:X112"/>
    <mergeCell ref="AA144:AB144"/>
    <mergeCell ref="W147:X147"/>
    <mergeCell ref="S229:V229"/>
    <mergeCell ref="K186:N186"/>
    <mergeCell ref="W180:Z180"/>
    <mergeCell ref="O196:R196"/>
    <mergeCell ref="D544:X544"/>
    <mergeCell ref="AA256:AD256"/>
    <mergeCell ref="G235:J235"/>
    <mergeCell ref="D404:J404"/>
    <mergeCell ref="Y481:AD481"/>
    <mergeCell ref="K419:N419"/>
    <mergeCell ref="D380:J380"/>
    <mergeCell ref="AA266:AD266"/>
    <mergeCell ref="AA260:AD260"/>
    <mergeCell ref="AA120:AB120"/>
    <mergeCell ref="O226:R226"/>
    <mergeCell ref="Y517:AD517"/>
    <mergeCell ref="G261:J261"/>
    <mergeCell ref="Y499:AD499"/>
    <mergeCell ref="W397:Z397"/>
    <mergeCell ref="D384:J384"/>
    <mergeCell ref="K136:L136"/>
    <mergeCell ref="D331:J331"/>
    <mergeCell ref="U127:V127"/>
    <mergeCell ref="AA367:AD367"/>
    <mergeCell ref="K178:N178"/>
    <mergeCell ref="Y519:AD519"/>
    <mergeCell ref="AA425:AD425"/>
    <mergeCell ref="O326:R326"/>
    <mergeCell ref="W395:Z395"/>
    <mergeCell ref="K388:N388"/>
    <mergeCell ref="AA334:AD334"/>
    <mergeCell ref="O238:R238"/>
    <mergeCell ref="AA186:AD186"/>
    <mergeCell ref="M128:N128"/>
    <mergeCell ref="AC138:AD138"/>
    <mergeCell ref="D418:J418"/>
    <mergeCell ref="K366:N366"/>
    <mergeCell ref="O382:R382"/>
    <mergeCell ref="S125:T125"/>
    <mergeCell ref="AA74:AB74"/>
    <mergeCell ref="AA100:AB100"/>
    <mergeCell ref="AA254:AD254"/>
    <mergeCell ref="AA128:AB128"/>
    <mergeCell ref="G175:J175"/>
    <mergeCell ref="D118:F118"/>
    <mergeCell ref="S114:T114"/>
    <mergeCell ref="Y101:Z101"/>
    <mergeCell ref="O264:R264"/>
    <mergeCell ref="W358:Z358"/>
    <mergeCell ref="G177:J177"/>
    <mergeCell ref="G204:J204"/>
    <mergeCell ref="AA217:AD217"/>
    <mergeCell ref="AC104:AD104"/>
    <mergeCell ref="Y99:Z99"/>
    <mergeCell ref="G209:J209"/>
    <mergeCell ref="O278:R278"/>
    <mergeCell ref="W240:Z240"/>
    <mergeCell ref="AA244:AD244"/>
    <mergeCell ref="W206:Z206"/>
    <mergeCell ref="D243:F243"/>
    <mergeCell ref="S344:V344"/>
    <mergeCell ref="K291:N291"/>
    <mergeCell ref="S204:V204"/>
    <mergeCell ref="AA141:AB141"/>
    <mergeCell ref="AA261:AD261"/>
    <mergeCell ref="Q77:R77"/>
    <mergeCell ref="D372:J372"/>
    <mergeCell ref="D272:F272"/>
    <mergeCell ref="O414:R414"/>
    <mergeCell ref="S59:T59"/>
    <mergeCell ref="K133:L133"/>
    <mergeCell ref="D234:F234"/>
    <mergeCell ref="S359:V359"/>
    <mergeCell ref="AA152:AB152"/>
    <mergeCell ref="K289:N289"/>
    <mergeCell ref="C23:AD23"/>
    <mergeCell ref="G183:J183"/>
    <mergeCell ref="D147:F147"/>
    <mergeCell ref="O240:R240"/>
    <mergeCell ref="S61:T61"/>
    <mergeCell ref="K135:L135"/>
    <mergeCell ref="G193:J193"/>
    <mergeCell ref="D94:F94"/>
    <mergeCell ref="C155:E155"/>
    <mergeCell ref="D390:J390"/>
    <mergeCell ref="S345:V345"/>
    <mergeCell ref="K393:N393"/>
    <mergeCell ref="AA212:AD212"/>
    <mergeCell ref="AA388:AD388"/>
    <mergeCell ref="AA189:AD189"/>
    <mergeCell ref="O49:P49"/>
    <mergeCell ref="G151:J151"/>
    <mergeCell ref="G178:J178"/>
    <mergeCell ref="G185:J185"/>
    <mergeCell ref="W70:X70"/>
    <mergeCell ref="AC98:AD98"/>
    <mergeCell ref="S95:T95"/>
    <mergeCell ref="S88:T88"/>
    <mergeCell ref="AA150:AB150"/>
    <mergeCell ref="W409:Z409"/>
    <mergeCell ref="C701:AD701"/>
    <mergeCell ref="S143:T143"/>
    <mergeCell ref="S413:V413"/>
    <mergeCell ref="AA375:AD375"/>
    <mergeCell ref="AC140:AD140"/>
    <mergeCell ref="S127:T127"/>
    <mergeCell ref="C306:AD306"/>
    <mergeCell ref="AA89:AB89"/>
    <mergeCell ref="S318:V318"/>
    <mergeCell ref="D187:F187"/>
    <mergeCell ref="S312:V312"/>
    <mergeCell ref="D473:X473"/>
    <mergeCell ref="W263:Z263"/>
    <mergeCell ref="O193:R193"/>
    <mergeCell ref="D395:J395"/>
    <mergeCell ref="D505:X505"/>
    <mergeCell ref="D475:X475"/>
    <mergeCell ref="Q118:R118"/>
    <mergeCell ref="D223:F223"/>
    <mergeCell ref="D397:J397"/>
    <mergeCell ref="G276:J276"/>
    <mergeCell ref="AA327:AD327"/>
    <mergeCell ref="K397:N397"/>
    <mergeCell ref="G120:J120"/>
    <mergeCell ref="D423:J423"/>
    <mergeCell ref="Y534:AD534"/>
    <mergeCell ref="Q113:R113"/>
    <mergeCell ref="D499:X499"/>
    <mergeCell ref="D205:F205"/>
    <mergeCell ref="AA148:AB148"/>
    <mergeCell ref="D421:J421"/>
    <mergeCell ref="D247:F247"/>
    <mergeCell ref="C17:AD17"/>
    <mergeCell ref="O209:R209"/>
    <mergeCell ref="D238:F238"/>
    <mergeCell ref="O203:R203"/>
    <mergeCell ref="G277:J277"/>
    <mergeCell ref="M34:N34"/>
    <mergeCell ref="G206:J206"/>
    <mergeCell ref="S284:V284"/>
    <mergeCell ref="U49:V49"/>
    <mergeCell ref="AA341:AD341"/>
    <mergeCell ref="S415:V415"/>
    <mergeCell ref="C703:AD703"/>
    <mergeCell ref="O39:P39"/>
    <mergeCell ref="O92:P92"/>
    <mergeCell ref="B3:AD3"/>
    <mergeCell ref="K60:L60"/>
    <mergeCell ref="S286:V286"/>
    <mergeCell ref="W421:Z421"/>
    <mergeCell ref="Q67:R67"/>
    <mergeCell ref="AC135:AD135"/>
    <mergeCell ref="W237:Z237"/>
    <mergeCell ref="D184:F184"/>
    <mergeCell ref="Q103:R103"/>
    <mergeCell ref="O190:R190"/>
    <mergeCell ref="K353:N353"/>
    <mergeCell ref="Y552:AD552"/>
    <mergeCell ref="W423:Z423"/>
    <mergeCell ref="D192:F192"/>
    <mergeCell ref="Q69:R69"/>
    <mergeCell ref="W238:Z238"/>
    <mergeCell ref="W190:Z190"/>
    <mergeCell ref="D515:X515"/>
    <mergeCell ref="C19:AD19"/>
    <mergeCell ref="Y44:Z44"/>
    <mergeCell ref="G278:J278"/>
    <mergeCell ref="AA143:AB143"/>
    <mergeCell ref="O50:P50"/>
    <mergeCell ref="U51:V51"/>
    <mergeCell ref="AA271:AD271"/>
    <mergeCell ref="W107:X107"/>
    <mergeCell ref="D472:X472"/>
    <mergeCell ref="S314:V314"/>
    <mergeCell ref="AA113:AB113"/>
    <mergeCell ref="Q87:R87"/>
    <mergeCell ref="AA273:AD273"/>
    <mergeCell ref="S313:V313"/>
    <mergeCell ref="K387:N387"/>
    <mergeCell ref="K381:N381"/>
    <mergeCell ref="O332:R332"/>
    <mergeCell ref="AA115:AB115"/>
    <mergeCell ref="AA59:AB59"/>
    <mergeCell ref="D471:X471"/>
    <mergeCell ref="S133:T133"/>
    <mergeCell ref="Q98:R98"/>
    <mergeCell ref="G101:J101"/>
    <mergeCell ref="S148:T148"/>
    <mergeCell ref="D458:X458"/>
    <mergeCell ref="G224:J224"/>
    <mergeCell ref="S35:T35"/>
    <mergeCell ref="Y86:Z86"/>
    <mergeCell ref="K258:N258"/>
    <mergeCell ref="S220:V220"/>
    <mergeCell ref="S342:V342"/>
    <mergeCell ref="C21:AD21"/>
    <mergeCell ref="AH171:AJ171"/>
    <mergeCell ref="B295:AE295"/>
    <mergeCell ref="B298:AE298"/>
    <mergeCell ref="B300:AE300"/>
    <mergeCell ref="AH309:AJ309"/>
    <mergeCell ref="B433:AE433"/>
    <mergeCell ref="B436:AE436"/>
    <mergeCell ref="B438:AE438"/>
    <mergeCell ref="AH443:AJ443"/>
    <mergeCell ref="B568:AE568"/>
    <mergeCell ref="C14:AD14"/>
    <mergeCell ref="O231:R231"/>
    <mergeCell ref="S244:V244"/>
    <mergeCell ref="S366:V366"/>
    <mergeCell ref="O42:P42"/>
    <mergeCell ref="O80:P80"/>
    <mergeCell ref="AA328:AD328"/>
    <mergeCell ref="Y536:AD536"/>
    <mergeCell ref="AA284:AD284"/>
    <mergeCell ref="O52:P52"/>
    <mergeCell ref="W39:X39"/>
    <mergeCell ref="Q108:R108"/>
    <mergeCell ref="K311:N311"/>
    <mergeCell ref="Y95:Z95"/>
    <mergeCell ref="W188:Z188"/>
    <mergeCell ref="Q144:R144"/>
    <mergeCell ref="K400:N400"/>
    <mergeCell ref="D258:F258"/>
    <mergeCell ref="S239:V239"/>
    <mergeCell ref="O345:R345"/>
    <mergeCell ref="O37:P37"/>
    <mergeCell ref="Y97:Z97"/>
  </mergeCells>
  <conditionalFormatting sqref="F155:AD155">
    <cfRule type="expression" dxfId="65" priority="16">
      <formula>COUNTIF(AA34:AA153,"X")=0</formula>
    </cfRule>
    <cfRule type="expression" dxfId="64" priority="17">
      <formula>AND(COUNTIF(AA34:AA153,"X")&gt;0,F155="")</formula>
    </cfRule>
  </conditionalFormatting>
  <conditionalFormatting sqref="F294:AD294">
    <cfRule type="expression" dxfId="63" priority="7">
      <formula>COUNTIF(S173:S292,"X")=0</formula>
    </cfRule>
    <cfRule type="expression" dxfId="62" priority="8">
      <formula>AND(COUNTIF(S173:S292,"X")&gt;0,F294="")</formula>
    </cfRule>
  </conditionalFormatting>
  <conditionalFormatting sqref="F432:AD432">
    <cfRule type="expression" dxfId="61" priority="3">
      <formula>COUNTIF(W311:W430,"X")=0</formula>
    </cfRule>
    <cfRule type="expression" dxfId="60" priority="4">
      <formula>AND(COUNTIF(W311:W430,"X")&gt;0,F432="")</formula>
    </cfRule>
  </conditionalFormatting>
  <conditionalFormatting sqref="G34:AD153">
    <cfRule type="expression" dxfId="59" priority="14">
      <formula>COUNTBLANK($D34)=1</formula>
    </cfRule>
  </conditionalFormatting>
  <conditionalFormatting sqref="G173:AD292">
    <cfRule type="expression" dxfId="58" priority="9">
      <formula>COUNTBLANK($D173)=1</formula>
    </cfRule>
  </conditionalFormatting>
  <conditionalFormatting sqref="K173:V292 AA173:AD292">
    <cfRule type="expression" dxfId="57" priority="10">
      <formula>$W173="X"</formula>
    </cfRule>
  </conditionalFormatting>
  <conditionalFormatting sqref="K173:Z292">
    <cfRule type="expression" dxfId="56" priority="11">
      <formula>$AA173="X"</formula>
    </cfRule>
  </conditionalFormatting>
  <conditionalFormatting sqref="K311:Z430">
    <cfRule type="expression" dxfId="55" priority="6">
      <formula>$AA311="X"</formula>
    </cfRule>
  </conditionalFormatting>
  <conditionalFormatting sqref="K34:AB153">
    <cfRule type="expression" dxfId="54" priority="13">
      <formula>$AC34="X"</formula>
    </cfRule>
  </conditionalFormatting>
  <conditionalFormatting sqref="K34:AD153">
    <cfRule type="expression" dxfId="53" priority="15">
      <formula>$G34&gt;1</formula>
    </cfRule>
  </conditionalFormatting>
  <conditionalFormatting sqref="K173:AD292">
    <cfRule type="expression" dxfId="52" priority="12">
      <formula>$G173&gt;1</formula>
    </cfRule>
  </conditionalFormatting>
  <conditionalFormatting sqref="K311:AD430">
    <cfRule type="expression" dxfId="51" priority="5">
      <formula>OR(COUNTBLANK($D311)=1,$G173&lt;&gt;1)</formula>
    </cfRule>
  </conditionalFormatting>
  <conditionalFormatting sqref="Y445:AD564">
    <cfRule type="expression" dxfId="50" priority="2">
      <formula>OR(COUNTBLANK($D445)=1,$G173&lt;&gt;1)</formula>
    </cfRule>
  </conditionalFormatting>
  <dataValidations count="3">
    <dataValidation type="list" allowBlank="1" showErrorMessage="1" errorTitle="Datos incorrectos" error="Los datos ingresados no son correctos, revise las opciones disponibles" sqref="G34:G153 Y445:Y564" xr:uid="{00000000-0002-0000-0600-000000000000}">
      <formula1>"1,2,3,9"</formula1>
    </dataValidation>
    <dataValidation type="list" allowBlank="1" showErrorMessage="1" errorTitle="Datos incorrectos" error="Los datos ingresados no son correctos, revise las opciones disponibles" sqref="G173:G292" xr:uid="{00000000-0002-0000-0600-000001000000}">
      <formula1>"1,2,9"</formula1>
    </dataValidation>
    <dataValidation type="list" allowBlank="1" showInputMessage="1" showErrorMessage="1" sqref="K34:AD153 K173:AD292 K311:AD430" xr:uid="{2F4E10EB-F5EF-4EC1-A353-3AFB299824E0}">
      <formula1>"X"</formula1>
    </dataValidation>
  </dataValidations>
  <hyperlinks>
    <hyperlink ref="AA7" location="Índice!C23" display="Índice" xr:uid="{00000000-0004-0000-0600-000000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XII
Cuestionario</oddHeader>
    <oddFooter>&amp;LCenso Nacional de Gobiernos Estatales 2025&amp;R&amp;P de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L1048576"/>
  <sheetViews>
    <sheetView showGridLines="0" zoomScaleNormal="100" workbookViewId="0"/>
  </sheetViews>
  <sheetFormatPr baseColWidth="10" defaultColWidth="0" defaultRowHeight="15" customHeight="1" zeroHeight="1"/>
  <cols>
    <col min="1" max="1" width="5.75" style="9" customWidth="1"/>
    <col min="2" max="30" width="3.75" style="9" customWidth="1"/>
    <col min="31" max="31" width="5.75" style="9" customWidth="1"/>
    <col min="32" max="64" width="0" style="9" hidden="1" customWidth="1"/>
    <col min="65" max="16384" width="13.75" style="9" hidden="1"/>
  </cols>
  <sheetData>
    <row r="1" spans="1:30" ht="173.25" customHeight="1">
      <c r="A1" s="195"/>
      <c r="B1" s="319" t="s">
        <v>0</v>
      </c>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row>
    <row r="2" spans="1:30" ht="15" customHeight="1">
      <c r="A2" s="195"/>
      <c r="B2" s="8"/>
      <c r="C2" s="8"/>
      <c r="D2" s="8"/>
      <c r="E2" s="8"/>
      <c r="F2" s="8"/>
      <c r="G2" s="8"/>
      <c r="H2" s="8"/>
      <c r="I2" s="8"/>
      <c r="J2" s="8"/>
      <c r="K2" s="8"/>
      <c r="L2" s="8"/>
      <c r="M2" s="8"/>
      <c r="N2" s="8"/>
      <c r="O2" s="8"/>
      <c r="P2" s="8"/>
      <c r="Q2" s="8"/>
      <c r="R2" s="8"/>
      <c r="S2" s="8"/>
      <c r="T2" s="8"/>
      <c r="U2" s="8"/>
      <c r="V2" s="8"/>
      <c r="W2" s="8"/>
      <c r="X2" s="8"/>
      <c r="Y2" s="8"/>
      <c r="Z2" s="8"/>
      <c r="AA2" s="8"/>
      <c r="AB2" s="8"/>
      <c r="AC2" s="8"/>
      <c r="AD2" s="8"/>
    </row>
    <row r="3" spans="1:30" ht="45" customHeight="1">
      <c r="A3" s="195"/>
      <c r="B3" s="323" t="s">
        <v>1</v>
      </c>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row>
    <row r="4" spans="1:30" ht="12">
      <c r="A4" s="195"/>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row>
    <row r="5" spans="1:30" ht="45" customHeight="1">
      <c r="A5" s="195"/>
      <c r="B5" s="323" t="s">
        <v>2</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row>
    <row r="6" spans="1:30" ht="14.25">
      <c r="A6" s="195"/>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row>
    <row r="7" spans="1:30" ht="15" customHeight="1" thickBot="1">
      <c r="A7" s="195"/>
      <c r="B7" s="12" t="s">
        <v>4</v>
      </c>
      <c r="C7" s="13"/>
      <c r="D7" s="13"/>
      <c r="E7" s="13"/>
      <c r="F7" s="13"/>
      <c r="G7" s="13"/>
      <c r="H7" s="13"/>
      <c r="I7" s="13"/>
      <c r="J7" s="13"/>
      <c r="K7" s="13"/>
      <c r="L7" s="13"/>
      <c r="M7" s="197"/>
      <c r="N7" s="12" t="s">
        <v>5</v>
      </c>
      <c r="O7" s="197"/>
      <c r="P7" s="14"/>
      <c r="Q7" s="14"/>
      <c r="R7" s="14"/>
      <c r="S7" s="14"/>
      <c r="T7" s="14"/>
      <c r="U7" s="14"/>
      <c r="V7" s="14"/>
      <c r="W7" s="14"/>
      <c r="X7" s="14"/>
      <c r="Y7" s="14"/>
      <c r="Z7" s="14"/>
      <c r="AA7" s="458" t="s">
        <v>3</v>
      </c>
      <c r="AB7" s="318"/>
      <c r="AC7" s="318"/>
      <c r="AD7" s="318"/>
    </row>
    <row r="8" spans="1:30" ht="15" customHeight="1" thickBot="1">
      <c r="A8" s="195"/>
      <c r="B8" s="320" t="str">
        <f>IF(Presentación!B10="","",Presentación!B10)</f>
        <v/>
      </c>
      <c r="C8" s="321"/>
      <c r="D8" s="321"/>
      <c r="E8" s="321"/>
      <c r="F8" s="321"/>
      <c r="G8" s="321"/>
      <c r="H8" s="321"/>
      <c r="I8" s="321"/>
      <c r="J8" s="321"/>
      <c r="K8" s="321"/>
      <c r="L8" s="322"/>
      <c r="M8" s="17"/>
      <c r="N8" s="320" t="str">
        <f>IF(Presentación!N10="","",Presentación!N10)</f>
        <v/>
      </c>
      <c r="O8" s="322"/>
      <c r="P8" s="198"/>
      <c r="Q8" s="15"/>
      <c r="R8" s="15"/>
      <c r="S8" s="15"/>
      <c r="T8" s="15"/>
      <c r="U8" s="15"/>
      <c r="V8" s="15"/>
      <c r="W8" s="15"/>
      <c r="X8" s="15"/>
      <c r="Y8" s="15"/>
      <c r="Z8" s="15"/>
      <c r="AA8" s="15"/>
      <c r="AB8" s="198"/>
      <c r="AC8" s="15"/>
      <c r="AD8" s="199"/>
    </row>
    <row r="9" spans="1:30" ht="15" customHeight="1" thickBot="1">
      <c r="A9" s="195"/>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30" ht="15" customHeight="1" thickBot="1">
      <c r="A10" s="200"/>
      <c r="B10" s="457" t="s">
        <v>5361</v>
      </c>
      <c r="C10" s="363"/>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79"/>
    </row>
    <row r="11" spans="1:30" ht="15" customHeight="1">
      <c r="A11" s="195"/>
      <c r="B11" s="446" t="s">
        <v>5169</v>
      </c>
      <c r="C11" s="447"/>
      <c r="D11" s="447"/>
      <c r="E11" s="447"/>
      <c r="F11" s="447"/>
      <c r="G11" s="447"/>
      <c r="H11" s="447"/>
      <c r="I11" s="447"/>
      <c r="J11" s="447"/>
      <c r="K11" s="447"/>
      <c r="L11" s="447"/>
      <c r="M11" s="447"/>
      <c r="N11" s="447"/>
      <c r="O11" s="447"/>
      <c r="P11" s="447"/>
      <c r="Q11" s="447"/>
      <c r="R11" s="447"/>
      <c r="S11" s="447"/>
      <c r="T11" s="447"/>
      <c r="U11" s="447"/>
      <c r="V11" s="447"/>
      <c r="W11" s="447"/>
      <c r="X11" s="447"/>
      <c r="Y11" s="447"/>
      <c r="Z11" s="447"/>
      <c r="AA11" s="447"/>
      <c r="AB11" s="447"/>
      <c r="AC11" s="447"/>
      <c r="AD11" s="448"/>
    </row>
    <row r="12" spans="1:30" ht="36" customHeight="1">
      <c r="A12" s="195"/>
      <c r="B12" s="201"/>
      <c r="C12" s="441" t="s">
        <v>5362</v>
      </c>
      <c r="D12" s="318"/>
      <c r="E12" s="318"/>
      <c r="F12" s="318"/>
      <c r="G12" s="318"/>
      <c r="H12" s="318"/>
      <c r="I12" s="318"/>
      <c r="J12" s="318"/>
      <c r="K12" s="318"/>
      <c r="L12" s="318"/>
      <c r="M12" s="318"/>
      <c r="N12" s="318"/>
      <c r="O12" s="318"/>
      <c r="P12" s="318"/>
      <c r="Q12" s="318"/>
      <c r="R12" s="318"/>
      <c r="S12" s="318"/>
      <c r="T12" s="318"/>
      <c r="U12" s="318"/>
      <c r="V12" s="318"/>
      <c r="W12" s="318"/>
      <c r="X12" s="318"/>
      <c r="Y12" s="318"/>
      <c r="Z12" s="318"/>
      <c r="AA12" s="318"/>
      <c r="AB12" s="318"/>
      <c r="AC12" s="318"/>
      <c r="AD12" s="410"/>
    </row>
    <row r="13" spans="1:30" ht="24" customHeight="1">
      <c r="A13" s="195"/>
      <c r="B13" s="201"/>
      <c r="C13" s="451" t="s">
        <v>5056</v>
      </c>
      <c r="D13" s="318"/>
      <c r="E13" s="318"/>
      <c r="F13" s="318"/>
      <c r="G13" s="318"/>
      <c r="H13" s="318"/>
      <c r="I13" s="318"/>
      <c r="J13" s="318"/>
      <c r="K13" s="318"/>
      <c r="L13" s="318"/>
      <c r="M13" s="318"/>
      <c r="N13" s="318"/>
      <c r="O13" s="318"/>
      <c r="P13" s="318"/>
      <c r="Q13" s="318"/>
      <c r="R13" s="318"/>
      <c r="S13" s="318"/>
      <c r="T13" s="318"/>
      <c r="U13" s="318"/>
      <c r="V13" s="318"/>
      <c r="W13" s="318"/>
      <c r="X13" s="318"/>
      <c r="Y13" s="318"/>
      <c r="Z13" s="318"/>
      <c r="AA13" s="318"/>
      <c r="AB13" s="318"/>
      <c r="AC13" s="318"/>
      <c r="AD13" s="452"/>
    </row>
    <row r="14" spans="1:30" ht="15" customHeight="1">
      <c r="A14" s="195"/>
      <c r="B14" s="201"/>
      <c r="C14" s="451" t="s">
        <v>5057</v>
      </c>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452"/>
    </row>
    <row r="15" spans="1:30" ht="24" customHeight="1">
      <c r="A15" s="195"/>
      <c r="B15" s="201"/>
      <c r="C15" s="451" t="s">
        <v>5363</v>
      </c>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452"/>
    </row>
    <row r="16" spans="1:30" ht="15" customHeight="1">
      <c r="A16" s="195"/>
      <c r="B16" s="201"/>
      <c r="C16" s="525" t="s">
        <v>5364</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410"/>
    </row>
    <row r="17" spans="1:30" ht="36" customHeight="1">
      <c r="A17" s="195"/>
      <c r="B17" s="202"/>
      <c r="C17" s="459" t="s">
        <v>5301</v>
      </c>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410"/>
    </row>
    <row r="18" spans="1:30" ht="48" customHeight="1">
      <c r="A18" s="195"/>
      <c r="B18" s="202"/>
      <c r="C18" s="451" t="s">
        <v>5302</v>
      </c>
      <c r="D18" s="318"/>
      <c r="E18" s="318"/>
      <c r="F18" s="318"/>
      <c r="G18" s="318"/>
      <c r="H18" s="318"/>
      <c r="I18" s="318"/>
      <c r="J18" s="318"/>
      <c r="K18" s="318"/>
      <c r="L18" s="318"/>
      <c r="M18" s="318"/>
      <c r="N18" s="318"/>
      <c r="O18" s="318"/>
      <c r="P18" s="318"/>
      <c r="Q18" s="318"/>
      <c r="R18" s="318"/>
      <c r="S18" s="318"/>
      <c r="T18" s="318"/>
      <c r="U18" s="318"/>
      <c r="V18" s="318"/>
      <c r="W18" s="318"/>
      <c r="X18" s="318"/>
      <c r="Y18" s="318"/>
      <c r="Z18" s="318"/>
      <c r="AA18" s="318"/>
      <c r="AB18" s="318"/>
      <c r="AC18" s="318"/>
      <c r="AD18" s="452"/>
    </row>
    <row r="19" spans="1:30" ht="15" customHeight="1">
      <c r="A19" s="195"/>
      <c r="B19" s="203"/>
      <c r="C19" s="450" t="s">
        <v>5303</v>
      </c>
      <c r="D19" s="422"/>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423"/>
    </row>
    <row r="20" spans="1:30" ht="15" customHeight="1" thickBot="1">
      <c r="A20" s="195"/>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row>
    <row r="21" spans="1:30" ht="15" customHeight="1" thickBot="1">
      <c r="A21" s="200"/>
      <c r="B21" s="499" t="s">
        <v>5365</v>
      </c>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79"/>
    </row>
    <row r="22" spans="1:30" ht="15" customHeight="1">
      <c r="A22" s="238"/>
    </row>
    <row r="23" spans="1:30" ht="48" customHeight="1">
      <c r="A23" s="239" t="s">
        <v>5366</v>
      </c>
      <c r="B23" s="477" t="s">
        <v>5367</v>
      </c>
      <c r="C23" s="31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row>
    <row r="24" spans="1:30" ht="36" customHeight="1">
      <c r="A24" s="260"/>
      <c r="B24" s="14"/>
      <c r="C24" s="456" t="s">
        <v>5368</v>
      </c>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318"/>
    </row>
    <row r="25" spans="1:30" ht="36" customHeight="1">
      <c r="A25" s="260"/>
      <c r="B25" s="14"/>
      <c r="C25" s="456" t="s">
        <v>5369</v>
      </c>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row>
    <row r="26" spans="1:30" ht="36" customHeight="1">
      <c r="A26" s="260"/>
      <c r="B26" s="14"/>
      <c r="C26" s="456" t="s">
        <v>5370</v>
      </c>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318"/>
    </row>
    <row r="27" spans="1:30" ht="24" customHeight="1">
      <c r="A27" s="260"/>
      <c r="B27" s="14"/>
      <c r="C27" s="456" t="s">
        <v>5371</v>
      </c>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row>
    <row r="28" spans="1:30" ht="24" customHeight="1">
      <c r="A28" s="260"/>
      <c r="B28" s="14"/>
      <c r="C28" s="524" t="s">
        <v>5372</v>
      </c>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8"/>
      <c r="AD28" s="318"/>
    </row>
    <row r="29" spans="1:30" ht="36" customHeight="1">
      <c r="A29" s="260"/>
      <c r="B29" s="14"/>
      <c r="C29" s="482" t="s">
        <v>5373</v>
      </c>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318"/>
    </row>
    <row r="30" spans="1:30" ht="15" customHeight="1">
      <c r="A30" s="260"/>
      <c r="B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1:30" ht="15" customHeight="1">
      <c r="A31" s="260"/>
      <c r="B31" s="14"/>
      <c r="C31" s="453" t="s">
        <v>5071</v>
      </c>
      <c r="D31" s="447"/>
      <c r="E31" s="447"/>
      <c r="F31" s="447"/>
      <c r="G31" s="447"/>
      <c r="H31" s="447"/>
      <c r="I31" s="447"/>
      <c r="J31" s="448"/>
      <c r="K31" s="453" t="s">
        <v>5264</v>
      </c>
      <c r="L31" s="326"/>
      <c r="M31" s="326"/>
      <c r="N31" s="326"/>
      <c r="O31" s="326"/>
      <c r="P31" s="326"/>
      <c r="Q31" s="326"/>
      <c r="R31" s="326"/>
      <c r="S31" s="326"/>
      <c r="T31" s="326"/>
      <c r="U31" s="326"/>
      <c r="V31" s="326"/>
      <c r="W31" s="326"/>
      <c r="X31" s="326"/>
      <c r="Y31" s="326"/>
      <c r="Z31" s="326"/>
      <c r="AA31" s="326"/>
      <c r="AB31" s="326"/>
      <c r="AC31" s="326"/>
      <c r="AD31" s="327"/>
    </row>
    <row r="32" spans="1:30" ht="15" customHeight="1">
      <c r="A32" s="260"/>
      <c r="B32" s="14"/>
      <c r="C32" s="485"/>
      <c r="D32" s="318"/>
      <c r="E32" s="318"/>
      <c r="F32" s="318"/>
      <c r="G32" s="318"/>
      <c r="H32" s="318"/>
      <c r="I32" s="318"/>
      <c r="J32" s="410"/>
      <c r="K32" s="449" t="s">
        <v>5374</v>
      </c>
      <c r="L32" s="326"/>
      <c r="M32" s="326"/>
      <c r="N32" s="326"/>
      <c r="O32" s="326"/>
      <c r="P32" s="326"/>
      <c r="Q32" s="326"/>
      <c r="R32" s="326"/>
      <c r="S32" s="326"/>
      <c r="T32" s="327"/>
      <c r="U32" s="449" t="s">
        <v>5375</v>
      </c>
      <c r="V32" s="326"/>
      <c r="W32" s="326"/>
      <c r="X32" s="326"/>
      <c r="Y32" s="326"/>
      <c r="Z32" s="326"/>
      <c r="AA32" s="326"/>
      <c r="AB32" s="326"/>
      <c r="AC32" s="326"/>
      <c r="AD32" s="327"/>
    </row>
    <row r="33" spans="1:64" ht="109.5" customHeight="1">
      <c r="A33" s="260"/>
      <c r="B33" s="14"/>
      <c r="C33" s="485"/>
      <c r="D33" s="318"/>
      <c r="E33" s="318"/>
      <c r="F33" s="318"/>
      <c r="G33" s="318"/>
      <c r="H33" s="318"/>
      <c r="I33" s="318"/>
      <c r="J33" s="410"/>
      <c r="K33" s="449" t="s">
        <v>5376</v>
      </c>
      <c r="L33" s="447"/>
      <c r="M33" s="447"/>
      <c r="N33" s="448"/>
      <c r="O33" s="449" t="s">
        <v>5377</v>
      </c>
      <c r="P33" s="326"/>
      <c r="Q33" s="327"/>
      <c r="R33" s="449" t="s">
        <v>5378</v>
      </c>
      <c r="S33" s="326"/>
      <c r="T33" s="327"/>
      <c r="U33" s="449" t="s">
        <v>5376</v>
      </c>
      <c r="V33" s="447"/>
      <c r="W33" s="447"/>
      <c r="X33" s="448"/>
      <c r="Y33" s="449" t="s">
        <v>5377</v>
      </c>
      <c r="Z33" s="326"/>
      <c r="AA33" s="327"/>
      <c r="AB33" s="449" t="s">
        <v>5378</v>
      </c>
      <c r="AC33" s="326"/>
      <c r="AD33" s="327"/>
      <c r="AK33" s="466" t="s">
        <v>5073</v>
      </c>
      <c r="AL33" s="467"/>
      <c r="AM33" s="468"/>
    </row>
    <row r="34" spans="1:64" ht="48" customHeight="1">
      <c r="A34" s="260"/>
      <c r="B34" s="14"/>
      <c r="C34" s="454"/>
      <c r="D34" s="422"/>
      <c r="E34" s="422"/>
      <c r="F34" s="422"/>
      <c r="G34" s="422"/>
      <c r="H34" s="422"/>
      <c r="I34" s="422"/>
      <c r="J34" s="423"/>
      <c r="K34" s="454"/>
      <c r="L34" s="422"/>
      <c r="M34" s="422"/>
      <c r="N34" s="423"/>
      <c r="O34" s="261" t="s">
        <v>5379</v>
      </c>
      <c r="P34" s="227" t="s">
        <v>5380</v>
      </c>
      <c r="Q34" s="227" t="s">
        <v>5381</v>
      </c>
      <c r="R34" s="261" t="s">
        <v>5379</v>
      </c>
      <c r="S34" s="227" t="s">
        <v>5380</v>
      </c>
      <c r="T34" s="227" t="s">
        <v>5381</v>
      </c>
      <c r="U34" s="454"/>
      <c r="V34" s="422"/>
      <c r="W34" s="422"/>
      <c r="X34" s="423"/>
      <c r="Y34" s="261" t="s">
        <v>5379</v>
      </c>
      <c r="Z34" s="227" t="s">
        <v>5380</v>
      </c>
      <c r="AA34" s="227" t="s">
        <v>5381</v>
      </c>
      <c r="AB34" s="261" t="s">
        <v>5379</v>
      </c>
      <c r="AC34" s="227" t="s">
        <v>5380</v>
      </c>
      <c r="AD34" s="227" t="s">
        <v>5381</v>
      </c>
      <c r="AG34" t="s">
        <v>5205</v>
      </c>
      <c r="AH34" t="s">
        <v>5206</v>
      </c>
      <c r="AI34" t="s">
        <v>5207</v>
      </c>
      <c r="AJ34" t="s">
        <v>5209</v>
      </c>
      <c r="AK34" s="211" t="s">
        <v>5079</v>
      </c>
      <c r="AL34" s="1" t="s">
        <v>5080</v>
      </c>
      <c r="AM34" s="212" t="s">
        <v>5081</v>
      </c>
      <c r="AN34" t="s">
        <v>5210</v>
      </c>
      <c r="AO34" t="s">
        <v>5211</v>
      </c>
      <c r="AP34" t="s">
        <v>5212</v>
      </c>
      <c r="AQ34" s="223" t="s">
        <v>5382</v>
      </c>
      <c r="AR34"/>
      <c r="AS34"/>
      <c r="AW34" t="s">
        <v>5383</v>
      </c>
      <c r="AX34" t="s">
        <v>5384</v>
      </c>
      <c r="AY34" t="s">
        <v>5385</v>
      </c>
      <c r="AZ34" t="s">
        <v>5386</v>
      </c>
      <c r="BA34" t="s">
        <v>5387</v>
      </c>
      <c r="BB34" t="s">
        <v>5388</v>
      </c>
      <c r="BC34" t="s">
        <v>5389</v>
      </c>
      <c r="BD34" t="s">
        <v>5390</v>
      </c>
      <c r="BE34" t="s">
        <v>5391</v>
      </c>
      <c r="BF34" t="s">
        <v>5392</v>
      </c>
      <c r="BG34" t="s">
        <v>5393</v>
      </c>
      <c r="BH34" t="s">
        <v>5394</v>
      </c>
      <c r="BI34" t="s">
        <v>5395</v>
      </c>
      <c r="BJ34" t="s">
        <v>5396</v>
      </c>
      <c r="BK34" t="s">
        <v>5397</v>
      </c>
      <c r="BL34" t="s">
        <v>5398</v>
      </c>
    </row>
    <row r="35" spans="1:64" ht="15" customHeight="1">
      <c r="A35" s="260"/>
      <c r="B35" s="14"/>
      <c r="C35" s="253" t="s">
        <v>5009</v>
      </c>
      <c r="D35" s="469" t="str">
        <f>IF(CNGE_2025_M1_Secc12_Sub1!D30="","",CNGE_2025_M1_Secc12_Sub1!D30)</f>
        <v/>
      </c>
      <c r="E35" s="326"/>
      <c r="F35" s="326"/>
      <c r="G35" s="326"/>
      <c r="H35" s="326"/>
      <c r="I35" s="326"/>
      <c r="J35" s="327"/>
      <c r="K35" s="443"/>
      <c r="L35" s="351"/>
      <c r="M35" s="351"/>
      <c r="N35" s="352"/>
      <c r="O35" s="258"/>
      <c r="P35" s="258"/>
      <c r="Q35" s="258"/>
      <c r="R35" s="258"/>
      <c r="S35" s="258"/>
      <c r="T35" s="258"/>
      <c r="U35" s="443"/>
      <c r="V35" s="351"/>
      <c r="W35" s="351"/>
      <c r="X35" s="352"/>
      <c r="Y35" s="258"/>
      <c r="Z35" s="258"/>
      <c r="AA35" s="258"/>
      <c r="AB35" s="258"/>
      <c r="AC35" s="258"/>
      <c r="AD35" s="258"/>
      <c r="AG35">
        <f>IF(COUNTBLANK($D35)=1,0,IF(COUNTA(K35,U35)=2,0,1))</f>
        <v>0</v>
      </c>
      <c r="AH35">
        <f>IF(OR(COUNTBLANK($D35)=1,CNGE_2025_M1_Secc12_Sub2!$S48&lt;&gt;1),0,IF(COUNTA(O35:T35)=6,0,1))</f>
        <v>0</v>
      </c>
      <c r="AI35">
        <f>IF(OR(COUNTBLANK($D35)=1,CNGE_2025_M1_Secc12_Sub2!$Y48&lt;&gt;1),0,IF(COUNTA(Y35:AD35)=6,0,1))</f>
        <v>0</v>
      </c>
      <c r="AJ35" s="228">
        <f>SUM(AG35:AI35)</f>
        <v>0</v>
      </c>
      <c r="AK35" s="2">
        <f>IF(AJ35=0,0,1)</f>
        <v>0</v>
      </c>
      <c r="AL35" s="3" t="str">
        <f>IF(AK35=0,"",
IF(SUM($AK$35:AK35)=1,AM35,
IF($AK$155&gt;SUM($AK$35:AK35),_xlfn.CONCAT(", ",AM35),
IF($AK$155=SUM($AK$35:AK35),_xlfn.CONCAT(" y ",AM35)))))</f>
        <v/>
      </c>
      <c r="AM35" s="214">
        <v>1</v>
      </c>
      <c r="AN35">
        <f>IF(AND(COUNTBLANK($D35)=1,COUNTA(K35:AD35)&gt;0),1,0)</f>
        <v>0</v>
      </c>
      <c r="AO35">
        <f>IF(CNGE_2025_M1_Secc12_Sub2!$S48&lt;&gt;1,IF(COUNTA(O35:T35)=0,0,1),0)</f>
        <v>0</v>
      </c>
      <c r="AP35">
        <f>IF(CNGE_2025_M1_Secc12_Sub2!$Y48&lt;&gt;1,IF(COUNTA(Y35:AD35)=0,0,1),0)</f>
        <v>0</v>
      </c>
      <c r="AQ35" s="204">
        <f>IF(OR(R35="NS",O35="NS"),0,IF(AND(R35="NA",O35="NA"),0,IF(R35&lt;=O35,0,1)))</f>
        <v>0</v>
      </c>
      <c r="AR35" s="204">
        <f>IF(OR(S35="NS",P35="NS"),0,IF(AND(S35="NA",P35="NA"),0,IF(S35&lt;=P35,0,1)))</f>
        <v>0</v>
      </c>
      <c r="AS35" s="204">
        <f>IF(OR(T35="NS",Q35="NS"),0,IF(AND(T35="NA",Q35="NA"),0,IF(T35&lt;=Q35,0,1)))</f>
        <v>0</v>
      </c>
      <c r="AT35" s="204">
        <f>IF(OR(AB35="NS",Y35="NS"),0,IF(AND(AB35="NA",Y35="NA"),0,IF(AB35&lt;=Y35,0,1)))</f>
        <v>0</v>
      </c>
      <c r="AU35" s="204">
        <f>IF(OR(AC35="NS",Z35="NS"),0,IF(AND(AC35="NA",Z35="NA"),0,IF(AC35&lt;=Z35,0,1)))</f>
        <v>0</v>
      </c>
      <c r="AV35" s="204">
        <f>IF(OR(AD35="NS",AA35="NS"),0,IF(AND(AD35="NA",AA35="NA"),0,IF(AD35&lt;=AA35,0,1)))</f>
        <v>0</v>
      </c>
      <c r="AW35">
        <f>O35</f>
        <v>0</v>
      </c>
      <c r="AX35">
        <f>COUNTIF(P35:Q35,"NS")</f>
        <v>0</v>
      </c>
      <c r="AY35">
        <f>SUM(P35:Q35)</f>
        <v>0</v>
      </c>
      <c r="AZ35">
        <f>IF(COUNTIF(O35:Q35,"NA")=3,0,IF(OR(AND(AW35=0,AX35&gt;0),AND(AW35="NS",AY35&gt;0), AND(AW35="NS", AX35=0,AY35=0)), 1, IF(OR(AND(AW35&gt;0,AX35&gt;1,AW35&gt;AY35), AND(AW35="NS",AX35=2), AND(AW35="NS",AY35=0,AX35&gt;0),AW35=AY35), 0, 1)))</f>
        <v>0</v>
      </c>
      <c r="BA35">
        <f>R35</f>
        <v>0</v>
      </c>
      <c r="BB35">
        <f>COUNTIF(S35:T35,"NS")</f>
        <v>0</v>
      </c>
      <c r="BC35">
        <f>SUM(S35:T35)</f>
        <v>0</v>
      </c>
      <c r="BD35">
        <f>IF(COUNTIF(R35:T35,"NA")=3,0,IF(OR(AND(BA35=0,BB35&gt;0),AND(BA35="NS",BC35&gt;0), AND(BA35="NS", BB35=0,BC35=0)), 1, IF(OR(AND(BA35&gt;0,BB35&gt;1,BA35&gt;BC35), AND(BA35="NS",BB35=2), AND(BA35="NS",BC35=0,BB35&gt;0),BA35=BC35), 0, 1)))</f>
        <v>0</v>
      </c>
      <c r="BE35">
        <f>Y35</f>
        <v>0</v>
      </c>
      <c r="BF35">
        <f>COUNTIF(Z35:AA35,"NS")</f>
        <v>0</v>
      </c>
      <c r="BG35">
        <f>SUM(Z35:AA35)</f>
        <v>0</v>
      </c>
      <c r="BH35">
        <f>IF(COUNTIF(Y35:AA35,"NA")=3,0,IF(OR(AND(BE35=0,BF35&gt;0),AND(BE35="NS",BG35&gt;0), AND(BE35="NS", BF35=0,BG35=0)), 1, IF(OR(AND(BE35&gt;0,BF35&gt;1,BE35&gt;BG35), AND(BE35="NS",BF35=2), AND(BE35="NS",BG35=0,BF35&gt;0),BE35=BG35), 0, 1)))</f>
        <v>0</v>
      </c>
      <c r="BI35">
        <f>AB35</f>
        <v>0</v>
      </c>
      <c r="BJ35">
        <f>COUNTIF(AC35:AD35,"NS")</f>
        <v>0</v>
      </c>
      <c r="BK35">
        <f>SUM(AC35:AD35)</f>
        <v>0</v>
      </c>
      <c r="BL35">
        <f>IF(COUNTIF(AB35:AD35,"NA")=3,0,IF(OR(AND(BI35=0,BJ35&gt;0),AND(BI35="NS",BK35&gt;0), AND(BI35="NS", BJ35=0,BK35=0)), 1, IF(OR(AND(BI35&gt;0,BJ35&gt;1,BI35&gt;BK35), AND(BI35="NS",BJ35=2), AND(BI35="NS",BK35=0,BJ35&gt;0),BI35=BK35), 0, 1)))</f>
        <v>0</v>
      </c>
    </row>
    <row r="36" spans="1:64" ht="15" customHeight="1">
      <c r="A36" s="260"/>
      <c r="B36" s="14"/>
      <c r="C36" s="213" t="s">
        <v>5011</v>
      </c>
      <c r="D36" s="469" t="str">
        <f>IF(CNGE_2025_M1_Secc12_Sub1!D31="","",CNGE_2025_M1_Secc12_Sub1!D31)</f>
        <v/>
      </c>
      <c r="E36" s="326"/>
      <c r="F36" s="326"/>
      <c r="G36" s="326"/>
      <c r="H36" s="326"/>
      <c r="I36" s="326"/>
      <c r="J36" s="327"/>
      <c r="K36" s="443"/>
      <c r="L36" s="351"/>
      <c r="M36" s="351"/>
      <c r="N36" s="352"/>
      <c r="O36" s="258"/>
      <c r="P36" s="258"/>
      <c r="Q36" s="258"/>
      <c r="R36" s="258"/>
      <c r="S36" s="258"/>
      <c r="T36" s="258"/>
      <c r="U36" s="443"/>
      <c r="V36" s="351"/>
      <c r="W36" s="351"/>
      <c r="X36" s="352"/>
      <c r="Y36" s="258"/>
      <c r="Z36" s="258"/>
      <c r="AA36" s="258"/>
      <c r="AB36" s="258"/>
      <c r="AC36" s="258"/>
      <c r="AD36" s="258"/>
      <c r="AG36">
        <f t="shared" ref="AG36:AG99" si="0">IF(COUNTBLANK($D36)=1,0,IF(COUNTA(K36,U36)=2,0,1))</f>
        <v>0</v>
      </c>
      <c r="AH36">
        <f>IF(OR(COUNTBLANK($D36)=1,CNGE_2025_M1_Secc12_Sub2!$S49&lt;&gt;1),0,IF(COUNTA(O36:T36)=6,0,1))</f>
        <v>0</v>
      </c>
      <c r="AI36">
        <f>IF(OR(COUNTBLANK($D36)=1,CNGE_2025_M1_Secc12_Sub2!$Y49&lt;&gt;1),0,IF(COUNTA(Y36:AD36)=6,0,1))</f>
        <v>0</v>
      </c>
      <c r="AJ36" s="228">
        <f t="shared" ref="AJ36:AJ99" si="1">SUM(AG36:AI36)</f>
        <v>0</v>
      </c>
      <c r="AK36" s="2">
        <f t="shared" ref="AK36:AK99" si="2">IF(AJ36=0,0,1)</f>
        <v>0</v>
      </c>
      <c r="AL36" s="3" t="str">
        <f>IF(AK36=0,"",
IF(SUM($AK$35:AK36)=1,AM36,
IF($AK$155&gt;SUM($AK$35:AK36),_xlfn.CONCAT(", ",AM36),
IF($AK$155=SUM($AK$35:AK36),_xlfn.CONCAT(" y ",AM36)))))</f>
        <v/>
      </c>
      <c r="AM36" s="214">
        <v>2</v>
      </c>
      <c r="AN36">
        <f t="shared" ref="AN36:AN99" si="3">IF(AND(COUNTBLANK($D36)=1,COUNTA(K36:AD36)&gt;0),1,0)</f>
        <v>0</v>
      </c>
      <c r="AO36">
        <f>IF(CNGE_2025_M1_Secc12_Sub2!$S49&lt;&gt;1,IF(COUNTA(O36:T36)=0,0,1),0)</f>
        <v>0</v>
      </c>
      <c r="AP36">
        <f>IF(CNGE_2025_M1_Secc12_Sub2!$Y49&lt;&gt;1,IF(COUNTA(Y36:AD36)=0,0,1),0)</f>
        <v>0</v>
      </c>
      <c r="AQ36" s="204">
        <f t="shared" ref="AQ36:AQ99" si="4">IF(OR(R36="NS",O36="NS"),0,IF(AND(R36="NA",O36="NA"),0,IF(R36&lt;=O36,0,1)))</f>
        <v>0</v>
      </c>
      <c r="AR36" s="204">
        <f t="shared" ref="AR36:AR99" si="5">IF(OR(S36="NS",P36="NS"),0,IF(AND(S36="NA",P36="NA"),0,IF(S36&lt;=P36,0,1)))</f>
        <v>0</v>
      </c>
      <c r="AS36" s="204">
        <f t="shared" ref="AS36:AS99" si="6">IF(OR(T36="NS",Q36="NS"),0,IF(AND(T36="NA",Q36="NA"),0,IF(T36&lt;=Q36,0,1)))</f>
        <v>0</v>
      </c>
      <c r="AT36" s="204">
        <f t="shared" ref="AT36:AT99" si="7">IF(OR(AB36="NS",Y36="NS"),0,IF(AND(AB36="NA",Y36="NA"),0,IF(AB36&lt;=Y36,0,1)))</f>
        <v>0</v>
      </c>
      <c r="AU36" s="204">
        <f t="shared" ref="AU36:AU99" si="8">IF(OR(AC36="NS",Z36="NS"),0,IF(AND(AC36="NA",Z36="NA"),0,IF(AC36&lt;=Z36,0,1)))</f>
        <v>0</v>
      </c>
      <c r="AV36" s="204">
        <f t="shared" ref="AV36:AV99" si="9">IF(OR(AD36="NS",AA36="NS"),0,IF(AND(AD36="NA",AA36="NA"),0,IF(AD36&lt;=AA36,0,1)))</f>
        <v>0</v>
      </c>
      <c r="AW36">
        <f t="shared" ref="AW36:AW99" si="10">O36</f>
        <v>0</v>
      </c>
      <c r="AX36">
        <f t="shared" ref="AX36:AX99" si="11">COUNTIF(P36:Q36,"NS")</f>
        <v>0</v>
      </c>
      <c r="AY36">
        <f t="shared" ref="AY36:AY99" si="12">SUM(P36:Q36)</f>
        <v>0</v>
      </c>
      <c r="AZ36">
        <f t="shared" ref="AZ36:AZ99" si="13">IF(COUNTIF(O36:Q36,"NA")=3,0,IF(OR(AND(AW36=0,AX36&gt;0),AND(AW36="NS",AY36&gt;0), AND(AW36="NS", AX36=0,AY36=0)), 1, IF(OR(AND(AW36&gt;0,AX36&gt;1,AW36&gt;AY36), AND(AW36="NS",AX36=2), AND(AW36="NS",AY36=0,AX36&gt;0),AW36=AY36), 0, 1)))</f>
        <v>0</v>
      </c>
      <c r="BA36">
        <f t="shared" ref="BA36:BA99" si="14">R36</f>
        <v>0</v>
      </c>
      <c r="BB36">
        <f t="shared" ref="BB36:BB99" si="15">COUNTIF(S36:T36,"NS")</f>
        <v>0</v>
      </c>
      <c r="BC36">
        <f t="shared" ref="BC36:BC99" si="16">SUM(S36:T36)</f>
        <v>0</v>
      </c>
      <c r="BD36">
        <f t="shared" ref="BD36:BD99" si="17">IF(COUNTIF(R36:T36,"NA")=3,0,IF(OR(AND(BA36=0,BB36&gt;0),AND(BA36="NS",BC36&gt;0), AND(BA36="NS", BB36=0,BC36=0)), 1, IF(OR(AND(BA36&gt;0,BB36&gt;1,BA36&gt;BC36), AND(BA36="NS",BB36=2), AND(BA36="NS",BC36=0,BB36&gt;0),BA36=BC36), 0, 1)))</f>
        <v>0</v>
      </c>
      <c r="BE36">
        <f t="shared" ref="BE36:BE99" si="18">Y36</f>
        <v>0</v>
      </c>
      <c r="BF36">
        <f t="shared" ref="BF36:BF99" si="19">COUNTIF(Z36:AA36,"NS")</f>
        <v>0</v>
      </c>
      <c r="BG36">
        <f t="shared" ref="BG36:BG99" si="20">SUM(Z36:AA36)</f>
        <v>0</v>
      </c>
      <c r="BH36">
        <f t="shared" ref="BH36:BH99" si="21">IF(COUNTIF(Y36:AA36,"NA")=3,0,IF(OR(AND(BE36=0,BF36&gt;0),AND(BE36="NS",BG36&gt;0), AND(BE36="NS", BF36=0,BG36=0)), 1, IF(OR(AND(BE36&gt;0,BF36&gt;1,BE36&gt;BG36), AND(BE36="NS",BF36=2), AND(BE36="NS",BG36=0,BF36&gt;0),BE36=BG36), 0, 1)))</f>
        <v>0</v>
      </c>
      <c r="BI36">
        <f t="shared" ref="BI36:BI99" si="22">AB36</f>
        <v>0</v>
      </c>
      <c r="BJ36">
        <f t="shared" ref="BJ36:BJ99" si="23">COUNTIF(AC36:AD36,"NS")</f>
        <v>0</v>
      </c>
      <c r="BK36">
        <f t="shared" ref="BK36:BK99" si="24">SUM(AC36:AD36)</f>
        <v>0</v>
      </c>
      <c r="BL36">
        <f t="shared" ref="BL36:BL99" si="25">IF(COUNTIF(AB36:AD36,"NA")=3,0,IF(OR(AND(BI36=0,BJ36&gt;0),AND(BI36="NS",BK36&gt;0), AND(BI36="NS", BJ36=0,BK36=0)), 1, IF(OR(AND(BI36&gt;0,BJ36&gt;1,BI36&gt;BK36), AND(BI36="NS",BJ36=2), AND(BI36="NS",BK36=0,BJ36&gt;0),BI36=BK36), 0, 1)))</f>
        <v>0</v>
      </c>
    </row>
    <row r="37" spans="1:64" ht="15" customHeight="1">
      <c r="A37" s="260"/>
      <c r="B37" s="14"/>
      <c r="C37" s="213" t="s">
        <v>5013</v>
      </c>
      <c r="D37" s="469" t="str">
        <f>IF(CNGE_2025_M1_Secc12_Sub1!D32="","",CNGE_2025_M1_Secc12_Sub1!D32)</f>
        <v/>
      </c>
      <c r="E37" s="326"/>
      <c r="F37" s="326"/>
      <c r="G37" s="326"/>
      <c r="H37" s="326"/>
      <c r="I37" s="326"/>
      <c r="J37" s="327"/>
      <c r="K37" s="443"/>
      <c r="L37" s="351"/>
      <c r="M37" s="351"/>
      <c r="N37" s="352"/>
      <c r="O37" s="258"/>
      <c r="P37" s="258"/>
      <c r="Q37" s="258"/>
      <c r="R37" s="258"/>
      <c r="S37" s="258"/>
      <c r="T37" s="258"/>
      <c r="U37" s="443"/>
      <c r="V37" s="351"/>
      <c r="W37" s="351"/>
      <c r="X37" s="352"/>
      <c r="Y37" s="258"/>
      <c r="Z37" s="258"/>
      <c r="AA37" s="258"/>
      <c r="AB37" s="258"/>
      <c r="AC37" s="258"/>
      <c r="AD37" s="258"/>
      <c r="AG37">
        <f t="shared" si="0"/>
        <v>0</v>
      </c>
      <c r="AH37">
        <f>IF(OR(COUNTBLANK($D37)=1,CNGE_2025_M1_Secc12_Sub2!$S50&lt;&gt;1),0,IF(COUNTA(O37:T37)=6,0,1))</f>
        <v>0</v>
      </c>
      <c r="AI37">
        <f>IF(OR(COUNTBLANK($D37)=1,CNGE_2025_M1_Secc12_Sub2!$Y50&lt;&gt;1),0,IF(COUNTA(Y37:AD37)=6,0,1))</f>
        <v>0</v>
      </c>
      <c r="AJ37" s="228">
        <f t="shared" si="1"/>
        <v>0</v>
      </c>
      <c r="AK37" s="2">
        <f t="shared" si="2"/>
        <v>0</v>
      </c>
      <c r="AL37" s="3" t="str">
        <f>IF(AK37=0,"",
IF(SUM($AK$35:AK37)=1,AM37,
IF($AK$155&gt;SUM($AK$35:AK37),_xlfn.CONCAT(", ",AM37),
IF($AK$155=SUM($AK$35:AK37),_xlfn.CONCAT(" y ",AM37)))))</f>
        <v/>
      </c>
      <c r="AM37" s="214">
        <v>3</v>
      </c>
      <c r="AN37">
        <f t="shared" si="3"/>
        <v>0</v>
      </c>
      <c r="AO37">
        <f>IF(CNGE_2025_M1_Secc12_Sub2!$S50&lt;&gt;1,IF(COUNTA(O37:T37)=0,0,1),0)</f>
        <v>0</v>
      </c>
      <c r="AP37">
        <f>IF(CNGE_2025_M1_Secc12_Sub2!$Y50&lt;&gt;1,IF(COUNTA(Y37:AD37)=0,0,1),0)</f>
        <v>0</v>
      </c>
      <c r="AQ37" s="204">
        <f t="shared" si="4"/>
        <v>0</v>
      </c>
      <c r="AR37" s="204">
        <f t="shared" si="5"/>
        <v>0</v>
      </c>
      <c r="AS37" s="204">
        <f t="shared" si="6"/>
        <v>0</v>
      </c>
      <c r="AT37" s="204">
        <f t="shared" si="7"/>
        <v>0</v>
      </c>
      <c r="AU37" s="204">
        <f t="shared" si="8"/>
        <v>0</v>
      </c>
      <c r="AV37" s="204">
        <f t="shared" si="9"/>
        <v>0</v>
      </c>
      <c r="AW37">
        <f t="shared" si="10"/>
        <v>0</v>
      </c>
      <c r="AX37">
        <f t="shared" si="11"/>
        <v>0</v>
      </c>
      <c r="AY37">
        <f t="shared" si="12"/>
        <v>0</v>
      </c>
      <c r="AZ37">
        <f t="shared" si="13"/>
        <v>0</v>
      </c>
      <c r="BA37">
        <f t="shared" si="14"/>
        <v>0</v>
      </c>
      <c r="BB37">
        <f t="shared" si="15"/>
        <v>0</v>
      </c>
      <c r="BC37">
        <f t="shared" si="16"/>
        <v>0</v>
      </c>
      <c r="BD37">
        <f t="shared" si="17"/>
        <v>0</v>
      </c>
      <c r="BE37">
        <f t="shared" si="18"/>
        <v>0</v>
      </c>
      <c r="BF37">
        <f t="shared" si="19"/>
        <v>0</v>
      </c>
      <c r="BG37">
        <f t="shared" si="20"/>
        <v>0</v>
      </c>
      <c r="BH37">
        <f t="shared" si="21"/>
        <v>0</v>
      </c>
      <c r="BI37">
        <f t="shared" si="22"/>
        <v>0</v>
      </c>
      <c r="BJ37">
        <f t="shared" si="23"/>
        <v>0</v>
      </c>
      <c r="BK37">
        <f t="shared" si="24"/>
        <v>0</v>
      </c>
      <c r="BL37">
        <f t="shared" si="25"/>
        <v>0</v>
      </c>
    </row>
    <row r="38" spans="1:64" ht="15" customHeight="1">
      <c r="A38" s="260"/>
      <c r="B38" s="14"/>
      <c r="C38" s="213" t="s">
        <v>5015</v>
      </c>
      <c r="D38" s="469" t="str">
        <f>IF(CNGE_2025_M1_Secc12_Sub1!D33="","",CNGE_2025_M1_Secc12_Sub1!D33)</f>
        <v/>
      </c>
      <c r="E38" s="326"/>
      <c r="F38" s="326"/>
      <c r="G38" s="326"/>
      <c r="H38" s="326"/>
      <c r="I38" s="326"/>
      <c r="J38" s="327"/>
      <c r="K38" s="443"/>
      <c r="L38" s="351"/>
      <c r="M38" s="351"/>
      <c r="N38" s="352"/>
      <c r="O38" s="258"/>
      <c r="P38" s="258"/>
      <c r="Q38" s="258"/>
      <c r="R38" s="258"/>
      <c r="S38" s="258"/>
      <c r="T38" s="258"/>
      <c r="U38" s="443"/>
      <c r="V38" s="351"/>
      <c r="W38" s="351"/>
      <c r="X38" s="352"/>
      <c r="Y38" s="258"/>
      <c r="Z38" s="258"/>
      <c r="AA38" s="258"/>
      <c r="AB38" s="258"/>
      <c r="AC38" s="258"/>
      <c r="AD38" s="258"/>
      <c r="AG38">
        <f t="shared" si="0"/>
        <v>0</v>
      </c>
      <c r="AH38">
        <f>IF(OR(COUNTBLANK($D38)=1,CNGE_2025_M1_Secc12_Sub2!$S51&lt;&gt;1),0,IF(COUNTA(O38:T38)=6,0,1))</f>
        <v>0</v>
      </c>
      <c r="AI38">
        <f>IF(OR(COUNTBLANK($D38)=1,CNGE_2025_M1_Secc12_Sub2!$Y51&lt;&gt;1),0,IF(COUNTA(Y38:AD38)=6,0,1))</f>
        <v>0</v>
      </c>
      <c r="AJ38" s="228">
        <f t="shared" si="1"/>
        <v>0</v>
      </c>
      <c r="AK38" s="2">
        <f t="shared" si="2"/>
        <v>0</v>
      </c>
      <c r="AL38" s="3" t="str">
        <f>IF(AK38=0,"",
IF(SUM($AK$35:AK38)=1,AM38,
IF($AK$155&gt;SUM($AK$35:AK38),_xlfn.CONCAT(", ",AM38),
IF($AK$155=SUM($AK$35:AK38),_xlfn.CONCAT(" y ",AM38)))))</f>
        <v/>
      </c>
      <c r="AM38" s="214">
        <v>4</v>
      </c>
      <c r="AN38">
        <f t="shared" si="3"/>
        <v>0</v>
      </c>
      <c r="AO38">
        <f>IF(CNGE_2025_M1_Secc12_Sub2!$S51&lt;&gt;1,IF(COUNTA(O38:T38)=0,0,1),0)</f>
        <v>0</v>
      </c>
      <c r="AP38">
        <f>IF(CNGE_2025_M1_Secc12_Sub2!$Y51&lt;&gt;1,IF(COUNTA(Y38:AD38)=0,0,1),0)</f>
        <v>0</v>
      </c>
      <c r="AQ38" s="204">
        <f t="shared" si="4"/>
        <v>0</v>
      </c>
      <c r="AR38" s="204">
        <f t="shared" si="5"/>
        <v>0</v>
      </c>
      <c r="AS38" s="204">
        <f t="shared" si="6"/>
        <v>0</v>
      </c>
      <c r="AT38" s="204">
        <f t="shared" si="7"/>
        <v>0</v>
      </c>
      <c r="AU38" s="204">
        <f t="shared" si="8"/>
        <v>0</v>
      </c>
      <c r="AV38" s="204">
        <f t="shared" si="9"/>
        <v>0</v>
      </c>
      <c r="AW38">
        <f t="shared" si="10"/>
        <v>0</v>
      </c>
      <c r="AX38">
        <f t="shared" si="11"/>
        <v>0</v>
      </c>
      <c r="AY38">
        <f t="shared" si="12"/>
        <v>0</v>
      </c>
      <c r="AZ38">
        <f t="shared" si="13"/>
        <v>0</v>
      </c>
      <c r="BA38">
        <f t="shared" si="14"/>
        <v>0</v>
      </c>
      <c r="BB38">
        <f t="shared" si="15"/>
        <v>0</v>
      </c>
      <c r="BC38">
        <f t="shared" si="16"/>
        <v>0</v>
      </c>
      <c r="BD38">
        <f t="shared" si="17"/>
        <v>0</v>
      </c>
      <c r="BE38">
        <f t="shared" si="18"/>
        <v>0</v>
      </c>
      <c r="BF38">
        <f t="shared" si="19"/>
        <v>0</v>
      </c>
      <c r="BG38">
        <f t="shared" si="20"/>
        <v>0</v>
      </c>
      <c r="BH38">
        <f t="shared" si="21"/>
        <v>0</v>
      </c>
      <c r="BI38">
        <f t="shared" si="22"/>
        <v>0</v>
      </c>
      <c r="BJ38">
        <f t="shared" si="23"/>
        <v>0</v>
      </c>
      <c r="BK38">
        <f t="shared" si="24"/>
        <v>0</v>
      </c>
      <c r="BL38">
        <f t="shared" si="25"/>
        <v>0</v>
      </c>
    </row>
    <row r="39" spans="1:64" ht="15" customHeight="1">
      <c r="A39" s="260"/>
      <c r="B39" s="14"/>
      <c r="C39" s="213" t="s">
        <v>5017</v>
      </c>
      <c r="D39" s="469" t="str">
        <f>IF(CNGE_2025_M1_Secc12_Sub1!D34="","",CNGE_2025_M1_Secc12_Sub1!D34)</f>
        <v/>
      </c>
      <c r="E39" s="326"/>
      <c r="F39" s="326"/>
      <c r="G39" s="326"/>
      <c r="H39" s="326"/>
      <c r="I39" s="326"/>
      <c r="J39" s="327"/>
      <c r="K39" s="443"/>
      <c r="L39" s="351"/>
      <c r="M39" s="351"/>
      <c r="N39" s="352"/>
      <c r="O39" s="258"/>
      <c r="P39" s="258"/>
      <c r="Q39" s="258"/>
      <c r="R39" s="258"/>
      <c r="S39" s="258"/>
      <c r="T39" s="258"/>
      <c r="U39" s="443"/>
      <c r="V39" s="351"/>
      <c r="W39" s="351"/>
      <c r="X39" s="352"/>
      <c r="Y39" s="258"/>
      <c r="Z39" s="258"/>
      <c r="AA39" s="258"/>
      <c r="AB39" s="258"/>
      <c r="AC39" s="258"/>
      <c r="AD39" s="258"/>
      <c r="AG39">
        <f t="shared" si="0"/>
        <v>0</v>
      </c>
      <c r="AH39">
        <f>IF(OR(COUNTBLANK($D39)=1,CNGE_2025_M1_Secc12_Sub2!$S52&lt;&gt;1),0,IF(COUNTA(O39:T39)=6,0,1))</f>
        <v>0</v>
      </c>
      <c r="AI39">
        <f>IF(OR(COUNTBLANK($D39)=1,CNGE_2025_M1_Secc12_Sub2!$Y52&lt;&gt;1),0,IF(COUNTA(Y39:AD39)=6,0,1))</f>
        <v>0</v>
      </c>
      <c r="AJ39" s="228">
        <f t="shared" si="1"/>
        <v>0</v>
      </c>
      <c r="AK39" s="2">
        <f t="shared" si="2"/>
        <v>0</v>
      </c>
      <c r="AL39" s="3" t="str">
        <f>IF(AK39=0,"",
IF(SUM($AK$35:AK39)=1,AM39,
IF($AK$155&gt;SUM($AK$35:AK39),_xlfn.CONCAT(", ",AM39),
IF($AK$155=SUM($AK$35:AK39),_xlfn.CONCAT(" y ",AM39)))))</f>
        <v/>
      </c>
      <c r="AM39" s="214">
        <v>5</v>
      </c>
      <c r="AN39">
        <f t="shared" si="3"/>
        <v>0</v>
      </c>
      <c r="AO39">
        <f>IF(CNGE_2025_M1_Secc12_Sub2!$S52&lt;&gt;1,IF(COUNTA(O39:T39)=0,0,1),0)</f>
        <v>0</v>
      </c>
      <c r="AP39">
        <f>IF(CNGE_2025_M1_Secc12_Sub2!$Y52&lt;&gt;1,IF(COUNTA(Y39:AD39)=0,0,1),0)</f>
        <v>0</v>
      </c>
      <c r="AQ39" s="204">
        <f t="shared" si="4"/>
        <v>0</v>
      </c>
      <c r="AR39" s="204">
        <f t="shared" si="5"/>
        <v>0</v>
      </c>
      <c r="AS39" s="204">
        <f t="shared" si="6"/>
        <v>0</v>
      </c>
      <c r="AT39" s="204">
        <f t="shared" si="7"/>
        <v>0</v>
      </c>
      <c r="AU39" s="204">
        <f t="shared" si="8"/>
        <v>0</v>
      </c>
      <c r="AV39" s="204">
        <f t="shared" si="9"/>
        <v>0</v>
      </c>
      <c r="AW39">
        <f t="shared" si="10"/>
        <v>0</v>
      </c>
      <c r="AX39">
        <f t="shared" si="11"/>
        <v>0</v>
      </c>
      <c r="AY39">
        <f t="shared" si="12"/>
        <v>0</v>
      </c>
      <c r="AZ39">
        <f t="shared" si="13"/>
        <v>0</v>
      </c>
      <c r="BA39">
        <f t="shared" si="14"/>
        <v>0</v>
      </c>
      <c r="BB39">
        <f t="shared" si="15"/>
        <v>0</v>
      </c>
      <c r="BC39">
        <f t="shared" si="16"/>
        <v>0</v>
      </c>
      <c r="BD39">
        <f t="shared" si="17"/>
        <v>0</v>
      </c>
      <c r="BE39">
        <f t="shared" si="18"/>
        <v>0</v>
      </c>
      <c r="BF39">
        <f t="shared" si="19"/>
        <v>0</v>
      </c>
      <c r="BG39">
        <f t="shared" si="20"/>
        <v>0</v>
      </c>
      <c r="BH39">
        <f t="shared" si="21"/>
        <v>0</v>
      </c>
      <c r="BI39">
        <f t="shared" si="22"/>
        <v>0</v>
      </c>
      <c r="BJ39">
        <f t="shared" si="23"/>
        <v>0</v>
      </c>
      <c r="BK39">
        <f t="shared" si="24"/>
        <v>0</v>
      </c>
      <c r="BL39">
        <f t="shared" si="25"/>
        <v>0</v>
      </c>
    </row>
    <row r="40" spans="1:64" ht="15" customHeight="1">
      <c r="A40" s="260"/>
      <c r="B40" s="14"/>
      <c r="C40" s="213" t="s">
        <v>5019</v>
      </c>
      <c r="D40" s="469" t="str">
        <f>IF(CNGE_2025_M1_Secc12_Sub1!D35="","",CNGE_2025_M1_Secc12_Sub1!D35)</f>
        <v/>
      </c>
      <c r="E40" s="326"/>
      <c r="F40" s="326"/>
      <c r="G40" s="326"/>
      <c r="H40" s="326"/>
      <c r="I40" s="326"/>
      <c r="J40" s="327"/>
      <c r="K40" s="443"/>
      <c r="L40" s="351"/>
      <c r="M40" s="351"/>
      <c r="N40" s="352"/>
      <c r="O40" s="258"/>
      <c r="P40" s="258"/>
      <c r="Q40" s="258"/>
      <c r="R40" s="258"/>
      <c r="S40" s="258"/>
      <c r="T40" s="258"/>
      <c r="U40" s="443"/>
      <c r="V40" s="351"/>
      <c r="W40" s="351"/>
      <c r="X40" s="352"/>
      <c r="Y40" s="258"/>
      <c r="Z40" s="258"/>
      <c r="AA40" s="258"/>
      <c r="AB40" s="258"/>
      <c r="AC40" s="258"/>
      <c r="AD40" s="258"/>
      <c r="AG40">
        <f t="shared" si="0"/>
        <v>0</v>
      </c>
      <c r="AH40">
        <f>IF(OR(COUNTBLANK($D40)=1,CNGE_2025_M1_Secc12_Sub2!$S53&lt;&gt;1),0,IF(COUNTA(O40:T40)=6,0,1))</f>
        <v>0</v>
      </c>
      <c r="AI40">
        <f>IF(OR(COUNTBLANK($D40)=1,CNGE_2025_M1_Secc12_Sub2!$Y53&lt;&gt;1),0,IF(COUNTA(Y40:AD40)=6,0,1))</f>
        <v>0</v>
      </c>
      <c r="AJ40" s="228">
        <f t="shared" si="1"/>
        <v>0</v>
      </c>
      <c r="AK40" s="2">
        <f t="shared" si="2"/>
        <v>0</v>
      </c>
      <c r="AL40" s="3" t="str">
        <f>IF(AK40=0,"",
IF(SUM($AK$35:AK40)=1,AM40,
IF($AK$155&gt;SUM($AK$35:AK40),_xlfn.CONCAT(", ",AM40),
IF($AK$155=SUM($AK$35:AK40),_xlfn.CONCAT(" y ",AM40)))))</f>
        <v/>
      </c>
      <c r="AM40" s="214">
        <v>6</v>
      </c>
      <c r="AN40">
        <f t="shared" si="3"/>
        <v>0</v>
      </c>
      <c r="AO40">
        <f>IF(CNGE_2025_M1_Secc12_Sub2!$S53&lt;&gt;1,IF(COUNTA(O40:T40)=0,0,1),0)</f>
        <v>0</v>
      </c>
      <c r="AP40">
        <f>IF(CNGE_2025_M1_Secc12_Sub2!$Y53&lt;&gt;1,IF(COUNTA(Y40:AD40)=0,0,1),0)</f>
        <v>0</v>
      </c>
      <c r="AQ40" s="204">
        <f t="shared" si="4"/>
        <v>0</v>
      </c>
      <c r="AR40" s="204">
        <f t="shared" si="5"/>
        <v>0</v>
      </c>
      <c r="AS40" s="204">
        <f t="shared" si="6"/>
        <v>0</v>
      </c>
      <c r="AT40" s="204">
        <f t="shared" si="7"/>
        <v>0</v>
      </c>
      <c r="AU40" s="204">
        <f t="shared" si="8"/>
        <v>0</v>
      </c>
      <c r="AV40" s="204">
        <f t="shared" si="9"/>
        <v>0</v>
      </c>
      <c r="AW40">
        <f t="shared" si="10"/>
        <v>0</v>
      </c>
      <c r="AX40">
        <f t="shared" si="11"/>
        <v>0</v>
      </c>
      <c r="AY40">
        <f t="shared" si="12"/>
        <v>0</v>
      </c>
      <c r="AZ40">
        <f t="shared" si="13"/>
        <v>0</v>
      </c>
      <c r="BA40">
        <f t="shared" si="14"/>
        <v>0</v>
      </c>
      <c r="BB40">
        <f t="shared" si="15"/>
        <v>0</v>
      </c>
      <c r="BC40">
        <f t="shared" si="16"/>
        <v>0</v>
      </c>
      <c r="BD40">
        <f t="shared" si="17"/>
        <v>0</v>
      </c>
      <c r="BE40">
        <f t="shared" si="18"/>
        <v>0</v>
      </c>
      <c r="BF40">
        <f t="shared" si="19"/>
        <v>0</v>
      </c>
      <c r="BG40">
        <f t="shared" si="20"/>
        <v>0</v>
      </c>
      <c r="BH40">
        <f t="shared" si="21"/>
        <v>0</v>
      </c>
      <c r="BI40">
        <f t="shared" si="22"/>
        <v>0</v>
      </c>
      <c r="BJ40">
        <f t="shared" si="23"/>
        <v>0</v>
      </c>
      <c r="BK40">
        <f t="shared" si="24"/>
        <v>0</v>
      </c>
      <c r="BL40">
        <f t="shared" si="25"/>
        <v>0</v>
      </c>
    </row>
    <row r="41" spans="1:64" ht="15" customHeight="1">
      <c r="A41" s="260"/>
      <c r="B41" s="14"/>
      <c r="C41" s="213" t="s">
        <v>5021</v>
      </c>
      <c r="D41" s="469" t="str">
        <f>IF(CNGE_2025_M1_Secc12_Sub1!D36="","",CNGE_2025_M1_Secc12_Sub1!D36)</f>
        <v/>
      </c>
      <c r="E41" s="326"/>
      <c r="F41" s="326"/>
      <c r="G41" s="326"/>
      <c r="H41" s="326"/>
      <c r="I41" s="326"/>
      <c r="J41" s="327"/>
      <c r="K41" s="443"/>
      <c r="L41" s="351"/>
      <c r="M41" s="351"/>
      <c r="N41" s="352"/>
      <c r="O41" s="258"/>
      <c r="P41" s="258"/>
      <c r="Q41" s="258"/>
      <c r="R41" s="258"/>
      <c r="S41" s="258"/>
      <c r="T41" s="258"/>
      <c r="U41" s="443"/>
      <c r="V41" s="351"/>
      <c r="W41" s="351"/>
      <c r="X41" s="352"/>
      <c r="Y41" s="258"/>
      <c r="Z41" s="258"/>
      <c r="AA41" s="258"/>
      <c r="AB41" s="258"/>
      <c r="AC41" s="258"/>
      <c r="AD41" s="258"/>
      <c r="AG41">
        <f t="shared" si="0"/>
        <v>0</v>
      </c>
      <c r="AH41">
        <f>IF(OR(COUNTBLANK($D41)=1,CNGE_2025_M1_Secc12_Sub2!$S54&lt;&gt;1),0,IF(COUNTA(O41:T41)=6,0,1))</f>
        <v>0</v>
      </c>
      <c r="AI41">
        <f>IF(OR(COUNTBLANK($D41)=1,CNGE_2025_M1_Secc12_Sub2!$Y54&lt;&gt;1),0,IF(COUNTA(Y41:AD41)=6,0,1))</f>
        <v>0</v>
      </c>
      <c r="AJ41" s="228">
        <f t="shared" si="1"/>
        <v>0</v>
      </c>
      <c r="AK41" s="2">
        <f t="shared" si="2"/>
        <v>0</v>
      </c>
      <c r="AL41" s="3" t="str">
        <f>IF(AK41=0,"",
IF(SUM($AK$35:AK41)=1,AM41,
IF($AK$155&gt;SUM($AK$35:AK41),_xlfn.CONCAT(", ",AM41),
IF($AK$155=SUM($AK$35:AK41),_xlfn.CONCAT(" y ",AM41)))))</f>
        <v/>
      </c>
      <c r="AM41" s="214">
        <v>7</v>
      </c>
      <c r="AN41">
        <f t="shared" si="3"/>
        <v>0</v>
      </c>
      <c r="AO41">
        <f>IF(CNGE_2025_M1_Secc12_Sub2!$S54&lt;&gt;1,IF(COUNTA(O41:T41)=0,0,1),0)</f>
        <v>0</v>
      </c>
      <c r="AP41">
        <f>IF(CNGE_2025_M1_Secc12_Sub2!$Y54&lt;&gt;1,IF(COUNTA(Y41:AD41)=0,0,1),0)</f>
        <v>0</v>
      </c>
      <c r="AQ41" s="204">
        <f t="shared" si="4"/>
        <v>0</v>
      </c>
      <c r="AR41" s="204">
        <f t="shared" si="5"/>
        <v>0</v>
      </c>
      <c r="AS41" s="204">
        <f t="shared" si="6"/>
        <v>0</v>
      </c>
      <c r="AT41" s="204">
        <f t="shared" si="7"/>
        <v>0</v>
      </c>
      <c r="AU41" s="204">
        <f t="shared" si="8"/>
        <v>0</v>
      </c>
      <c r="AV41" s="204">
        <f t="shared" si="9"/>
        <v>0</v>
      </c>
      <c r="AW41">
        <f t="shared" si="10"/>
        <v>0</v>
      </c>
      <c r="AX41">
        <f t="shared" si="11"/>
        <v>0</v>
      </c>
      <c r="AY41">
        <f t="shared" si="12"/>
        <v>0</v>
      </c>
      <c r="AZ41">
        <f t="shared" si="13"/>
        <v>0</v>
      </c>
      <c r="BA41">
        <f t="shared" si="14"/>
        <v>0</v>
      </c>
      <c r="BB41">
        <f t="shared" si="15"/>
        <v>0</v>
      </c>
      <c r="BC41">
        <f t="shared" si="16"/>
        <v>0</v>
      </c>
      <c r="BD41">
        <f t="shared" si="17"/>
        <v>0</v>
      </c>
      <c r="BE41">
        <f t="shared" si="18"/>
        <v>0</v>
      </c>
      <c r="BF41">
        <f t="shared" si="19"/>
        <v>0</v>
      </c>
      <c r="BG41">
        <f t="shared" si="20"/>
        <v>0</v>
      </c>
      <c r="BH41">
        <f t="shared" si="21"/>
        <v>0</v>
      </c>
      <c r="BI41">
        <f t="shared" si="22"/>
        <v>0</v>
      </c>
      <c r="BJ41">
        <f t="shared" si="23"/>
        <v>0</v>
      </c>
      <c r="BK41">
        <f t="shared" si="24"/>
        <v>0</v>
      </c>
      <c r="BL41">
        <f t="shared" si="25"/>
        <v>0</v>
      </c>
    </row>
    <row r="42" spans="1:64" ht="15" customHeight="1">
      <c r="A42" s="260"/>
      <c r="B42" s="14"/>
      <c r="C42" s="213" t="s">
        <v>5023</v>
      </c>
      <c r="D42" s="469" t="str">
        <f>IF(CNGE_2025_M1_Secc12_Sub1!D37="","",CNGE_2025_M1_Secc12_Sub1!D37)</f>
        <v/>
      </c>
      <c r="E42" s="326"/>
      <c r="F42" s="326"/>
      <c r="G42" s="326"/>
      <c r="H42" s="326"/>
      <c r="I42" s="326"/>
      <c r="J42" s="327"/>
      <c r="K42" s="443"/>
      <c r="L42" s="351"/>
      <c r="M42" s="351"/>
      <c r="N42" s="352"/>
      <c r="O42" s="258"/>
      <c r="P42" s="258"/>
      <c r="Q42" s="258"/>
      <c r="R42" s="258"/>
      <c r="S42" s="258"/>
      <c r="T42" s="258"/>
      <c r="U42" s="443"/>
      <c r="V42" s="351"/>
      <c r="W42" s="351"/>
      <c r="X42" s="352"/>
      <c r="Y42" s="258"/>
      <c r="Z42" s="258"/>
      <c r="AA42" s="258"/>
      <c r="AB42" s="258"/>
      <c r="AC42" s="258"/>
      <c r="AD42" s="258"/>
      <c r="AG42">
        <f t="shared" si="0"/>
        <v>0</v>
      </c>
      <c r="AH42">
        <f>IF(OR(COUNTBLANK($D42)=1,CNGE_2025_M1_Secc12_Sub2!$S55&lt;&gt;1),0,IF(COUNTA(O42:T42)=6,0,1))</f>
        <v>0</v>
      </c>
      <c r="AI42">
        <f>IF(OR(COUNTBLANK($D42)=1,CNGE_2025_M1_Secc12_Sub2!$Y55&lt;&gt;1),0,IF(COUNTA(Y42:AD42)=6,0,1))</f>
        <v>0</v>
      </c>
      <c r="AJ42" s="228">
        <f t="shared" si="1"/>
        <v>0</v>
      </c>
      <c r="AK42" s="2">
        <f t="shared" si="2"/>
        <v>0</v>
      </c>
      <c r="AL42" s="3" t="str">
        <f>IF(AK42=0,"",
IF(SUM($AK$35:AK42)=1,AM42,
IF($AK$155&gt;SUM($AK$35:AK42),_xlfn.CONCAT(", ",AM42),
IF($AK$155=SUM($AK$35:AK42),_xlfn.CONCAT(" y ",AM42)))))</f>
        <v/>
      </c>
      <c r="AM42" s="214">
        <v>8</v>
      </c>
      <c r="AN42">
        <f t="shared" si="3"/>
        <v>0</v>
      </c>
      <c r="AO42">
        <f>IF(CNGE_2025_M1_Secc12_Sub2!$S55&lt;&gt;1,IF(COUNTA(O42:T42)=0,0,1),0)</f>
        <v>0</v>
      </c>
      <c r="AP42">
        <f>IF(CNGE_2025_M1_Secc12_Sub2!$Y55&lt;&gt;1,IF(COUNTA(Y42:AD42)=0,0,1),0)</f>
        <v>0</v>
      </c>
      <c r="AQ42" s="204">
        <f t="shared" si="4"/>
        <v>0</v>
      </c>
      <c r="AR42" s="204">
        <f t="shared" si="5"/>
        <v>0</v>
      </c>
      <c r="AS42" s="204">
        <f t="shared" si="6"/>
        <v>0</v>
      </c>
      <c r="AT42" s="204">
        <f t="shared" si="7"/>
        <v>0</v>
      </c>
      <c r="AU42" s="204">
        <f t="shared" si="8"/>
        <v>0</v>
      </c>
      <c r="AV42" s="204">
        <f t="shared" si="9"/>
        <v>0</v>
      </c>
      <c r="AW42">
        <f t="shared" si="10"/>
        <v>0</v>
      </c>
      <c r="AX42">
        <f t="shared" si="11"/>
        <v>0</v>
      </c>
      <c r="AY42">
        <f t="shared" si="12"/>
        <v>0</v>
      </c>
      <c r="AZ42">
        <f t="shared" si="13"/>
        <v>0</v>
      </c>
      <c r="BA42">
        <f t="shared" si="14"/>
        <v>0</v>
      </c>
      <c r="BB42">
        <f t="shared" si="15"/>
        <v>0</v>
      </c>
      <c r="BC42">
        <f t="shared" si="16"/>
        <v>0</v>
      </c>
      <c r="BD42">
        <f t="shared" si="17"/>
        <v>0</v>
      </c>
      <c r="BE42">
        <f t="shared" si="18"/>
        <v>0</v>
      </c>
      <c r="BF42">
        <f t="shared" si="19"/>
        <v>0</v>
      </c>
      <c r="BG42">
        <f t="shared" si="20"/>
        <v>0</v>
      </c>
      <c r="BH42">
        <f t="shared" si="21"/>
        <v>0</v>
      </c>
      <c r="BI42">
        <f t="shared" si="22"/>
        <v>0</v>
      </c>
      <c r="BJ42">
        <f t="shared" si="23"/>
        <v>0</v>
      </c>
      <c r="BK42">
        <f t="shared" si="24"/>
        <v>0</v>
      </c>
      <c r="BL42">
        <f t="shared" si="25"/>
        <v>0</v>
      </c>
    </row>
    <row r="43" spans="1:64" ht="15" customHeight="1">
      <c r="A43" s="260"/>
      <c r="B43" s="14"/>
      <c r="C43" s="213" t="s">
        <v>5025</v>
      </c>
      <c r="D43" s="469" t="str">
        <f>IF(CNGE_2025_M1_Secc12_Sub1!D38="","",CNGE_2025_M1_Secc12_Sub1!D38)</f>
        <v/>
      </c>
      <c r="E43" s="326"/>
      <c r="F43" s="326"/>
      <c r="G43" s="326"/>
      <c r="H43" s="326"/>
      <c r="I43" s="326"/>
      <c r="J43" s="327"/>
      <c r="K43" s="443"/>
      <c r="L43" s="351"/>
      <c r="M43" s="351"/>
      <c r="N43" s="352"/>
      <c r="O43" s="258"/>
      <c r="P43" s="258"/>
      <c r="Q43" s="258"/>
      <c r="R43" s="258"/>
      <c r="S43" s="258"/>
      <c r="T43" s="258"/>
      <c r="U43" s="443"/>
      <c r="V43" s="351"/>
      <c r="W43" s="351"/>
      <c r="X43" s="352"/>
      <c r="Y43" s="258"/>
      <c r="Z43" s="258"/>
      <c r="AA43" s="258"/>
      <c r="AB43" s="258"/>
      <c r="AC43" s="258"/>
      <c r="AD43" s="258"/>
      <c r="AG43">
        <f t="shared" si="0"/>
        <v>0</v>
      </c>
      <c r="AH43">
        <f>IF(OR(COUNTBLANK($D43)=1,CNGE_2025_M1_Secc12_Sub2!$S56&lt;&gt;1),0,IF(COUNTA(O43:T43)=6,0,1))</f>
        <v>0</v>
      </c>
      <c r="AI43">
        <f>IF(OR(COUNTBLANK($D43)=1,CNGE_2025_M1_Secc12_Sub2!$Y56&lt;&gt;1),0,IF(COUNTA(Y43:AD43)=6,0,1))</f>
        <v>0</v>
      </c>
      <c r="AJ43" s="228">
        <f t="shared" si="1"/>
        <v>0</v>
      </c>
      <c r="AK43" s="2">
        <f t="shared" si="2"/>
        <v>0</v>
      </c>
      <c r="AL43" s="3" t="str">
        <f>IF(AK43=0,"",
IF(SUM($AK$35:AK43)=1,AM43,
IF($AK$155&gt;SUM($AK$35:AK43),_xlfn.CONCAT(", ",AM43),
IF($AK$155=SUM($AK$35:AK43),_xlfn.CONCAT(" y ",AM43)))))</f>
        <v/>
      </c>
      <c r="AM43" s="214">
        <v>9</v>
      </c>
      <c r="AN43">
        <f t="shared" si="3"/>
        <v>0</v>
      </c>
      <c r="AO43">
        <f>IF(CNGE_2025_M1_Secc12_Sub2!$S56&lt;&gt;1,IF(COUNTA(O43:T43)=0,0,1),0)</f>
        <v>0</v>
      </c>
      <c r="AP43">
        <f>IF(CNGE_2025_M1_Secc12_Sub2!$Y56&lt;&gt;1,IF(COUNTA(Y43:AD43)=0,0,1),0)</f>
        <v>0</v>
      </c>
      <c r="AQ43" s="204">
        <f t="shared" si="4"/>
        <v>0</v>
      </c>
      <c r="AR43" s="204">
        <f t="shared" si="5"/>
        <v>0</v>
      </c>
      <c r="AS43" s="204">
        <f t="shared" si="6"/>
        <v>0</v>
      </c>
      <c r="AT43" s="204">
        <f t="shared" si="7"/>
        <v>0</v>
      </c>
      <c r="AU43" s="204">
        <f t="shared" si="8"/>
        <v>0</v>
      </c>
      <c r="AV43" s="204">
        <f t="shared" si="9"/>
        <v>0</v>
      </c>
      <c r="AW43">
        <f t="shared" si="10"/>
        <v>0</v>
      </c>
      <c r="AX43">
        <f t="shared" si="11"/>
        <v>0</v>
      </c>
      <c r="AY43">
        <f t="shared" si="12"/>
        <v>0</v>
      </c>
      <c r="AZ43">
        <f t="shared" si="13"/>
        <v>0</v>
      </c>
      <c r="BA43">
        <f t="shared" si="14"/>
        <v>0</v>
      </c>
      <c r="BB43">
        <f t="shared" si="15"/>
        <v>0</v>
      </c>
      <c r="BC43">
        <f t="shared" si="16"/>
        <v>0</v>
      </c>
      <c r="BD43">
        <f t="shared" si="17"/>
        <v>0</v>
      </c>
      <c r="BE43">
        <f t="shared" si="18"/>
        <v>0</v>
      </c>
      <c r="BF43">
        <f t="shared" si="19"/>
        <v>0</v>
      </c>
      <c r="BG43">
        <f t="shared" si="20"/>
        <v>0</v>
      </c>
      <c r="BH43">
        <f t="shared" si="21"/>
        <v>0</v>
      </c>
      <c r="BI43">
        <f t="shared" si="22"/>
        <v>0</v>
      </c>
      <c r="BJ43">
        <f t="shared" si="23"/>
        <v>0</v>
      </c>
      <c r="BK43">
        <f t="shared" si="24"/>
        <v>0</v>
      </c>
      <c r="BL43">
        <f t="shared" si="25"/>
        <v>0</v>
      </c>
    </row>
    <row r="44" spans="1:64" ht="15" customHeight="1">
      <c r="A44" s="260"/>
      <c r="B44" s="14"/>
      <c r="C44" s="213" t="s">
        <v>5026</v>
      </c>
      <c r="D44" s="469" t="str">
        <f>IF(CNGE_2025_M1_Secc12_Sub1!D39="","",CNGE_2025_M1_Secc12_Sub1!D39)</f>
        <v/>
      </c>
      <c r="E44" s="326"/>
      <c r="F44" s="326"/>
      <c r="G44" s="326"/>
      <c r="H44" s="326"/>
      <c r="I44" s="326"/>
      <c r="J44" s="327"/>
      <c r="K44" s="443"/>
      <c r="L44" s="351"/>
      <c r="M44" s="351"/>
      <c r="N44" s="352"/>
      <c r="O44" s="258"/>
      <c r="P44" s="258"/>
      <c r="Q44" s="258"/>
      <c r="R44" s="258"/>
      <c r="S44" s="258"/>
      <c r="T44" s="258"/>
      <c r="U44" s="443"/>
      <c r="V44" s="351"/>
      <c r="W44" s="351"/>
      <c r="X44" s="352"/>
      <c r="Y44" s="258"/>
      <c r="Z44" s="258"/>
      <c r="AA44" s="258"/>
      <c r="AB44" s="258"/>
      <c r="AC44" s="258"/>
      <c r="AD44" s="258"/>
      <c r="AG44">
        <f t="shared" si="0"/>
        <v>0</v>
      </c>
      <c r="AH44">
        <f>IF(OR(COUNTBLANK($D44)=1,CNGE_2025_M1_Secc12_Sub2!$S57&lt;&gt;1),0,IF(COUNTA(O44:T44)=6,0,1))</f>
        <v>0</v>
      </c>
      <c r="AI44">
        <f>IF(OR(COUNTBLANK($D44)=1,CNGE_2025_M1_Secc12_Sub2!$Y57&lt;&gt;1),0,IF(COUNTA(Y44:AD44)=6,0,1))</f>
        <v>0</v>
      </c>
      <c r="AJ44" s="228">
        <f t="shared" si="1"/>
        <v>0</v>
      </c>
      <c r="AK44" s="2">
        <f t="shared" si="2"/>
        <v>0</v>
      </c>
      <c r="AL44" s="3" t="str">
        <f>IF(AK44=0,"",
IF(SUM($AK$35:AK44)=1,AM44,
IF($AK$155&gt;SUM($AK$35:AK44),_xlfn.CONCAT(", ",AM44),
IF($AK$155=SUM($AK$35:AK44),_xlfn.CONCAT(" y ",AM44)))))</f>
        <v/>
      </c>
      <c r="AM44" s="214">
        <v>10</v>
      </c>
      <c r="AN44">
        <f t="shared" si="3"/>
        <v>0</v>
      </c>
      <c r="AO44">
        <f>IF(CNGE_2025_M1_Secc12_Sub2!$S57&lt;&gt;1,IF(COUNTA(O44:T44)=0,0,1),0)</f>
        <v>0</v>
      </c>
      <c r="AP44">
        <f>IF(CNGE_2025_M1_Secc12_Sub2!$Y57&lt;&gt;1,IF(COUNTA(Y44:AD44)=0,0,1),0)</f>
        <v>0</v>
      </c>
      <c r="AQ44" s="204">
        <f t="shared" si="4"/>
        <v>0</v>
      </c>
      <c r="AR44" s="204">
        <f t="shared" si="5"/>
        <v>0</v>
      </c>
      <c r="AS44" s="204">
        <f t="shared" si="6"/>
        <v>0</v>
      </c>
      <c r="AT44" s="204">
        <f t="shared" si="7"/>
        <v>0</v>
      </c>
      <c r="AU44" s="204">
        <f t="shared" si="8"/>
        <v>0</v>
      </c>
      <c r="AV44" s="204">
        <f t="shared" si="9"/>
        <v>0</v>
      </c>
      <c r="AW44">
        <f t="shared" si="10"/>
        <v>0</v>
      </c>
      <c r="AX44">
        <f t="shared" si="11"/>
        <v>0</v>
      </c>
      <c r="AY44">
        <f t="shared" si="12"/>
        <v>0</v>
      </c>
      <c r="AZ44">
        <f t="shared" si="13"/>
        <v>0</v>
      </c>
      <c r="BA44">
        <f t="shared" si="14"/>
        <v>0</v>
      </c>
      <c r="BB44">
        <f t="shared" si="15"/>
        <v>0</v>
      </c>
      <c r="BC44">
        <f t="shared" si="16"/>
        <v>0</v>
      </c>
      <c r="BD44">
        <f t="shared" si="17"/>
        <v>0</v>
      </c>
      <c r="BE44">
        <f t="shared" si="18"/>
        <v>0</v>
      </c>
      <c r="BF44">
        <f t="shared" si="19"/>
        <v>0</v>
      </c>
      <c r="BG44">
        <f t="shared" si="20"/>
        <v>0</v>
      </c>
      <c r="BH44">
        <f t="shared" si="21"/>
        <v>0</v>
      </c>
      <c r="BI44">
        <f t="shared" si="22"/>
        <v>0</v>
      </c>
      <c r="BJ44">
        <f t="shared" si="23"/>
        <v>0</v>
      </c>
      <c r="BK44">
        <f t="shared" si="24"/>
        <v>0</v>
      </c>
      <c r="BL44">
        <f t="shared" si="25"/>
        <v>0</v>
      </c>
    </row>
    <row r="45" spans="1:64" ht="15" customHeight="1">
      <c r="A45" s="260"/>
      <c r="B45" s="14"/>
      <c r="C45" s="213" t="s">
        <v>5028</v>
      </c>
      <c r="D45" s="469" t="str">
        <f>IF(CNGE_2025_M1_Secc12_Sub1!D40="","",CNGE_2025_M1_Secc12_Sub1!D40)</f>
        <v/>
      </c>
      <c r="E45" s="326"/>
      <c r="F45" s="326"/>
      <c r="G45" s="326"/>
      <c r="H45" s="326"/>
      <c r="I45" s="326"/>
      <c r="J45" s="327"/>
      <c r="K45" s="443"/>
      <c r="L45" s="351"/>
      <c r="M45" s="351"/>
      <c r="N45" s="352"/>
      <c r="O45" s="258"/>
      <c r="P45" s="258"/>
      <c r="Q45" s="258"/>
      <c r="R45" s="258"/>
      <c r="S45" s="258"/>
      <c r="T45" s="258"/>
      <c r="U45" s="443"/>
      <c r="V45" s="351"/>
      <c r="W45" s="351"/>
      <c r="X45" s="352"/>
      <c r="Y45" s="258"/>
      <c r="Z45" s="258"/>
      <c r="AA45" s="258"/>
      <c r="AB45" s="258"/>
      <c r="AC45" s="258"/>
      <c r="AD45" s="258"/>
      <c r="AG45">
        <f t="shared" si="0"/>
        <v>0</v>
      </c>
      <c r="AH45">
        <f>IF(OR(COUNTBLANK($D45)=1,CNGE_2025_M1_Secc12_Sub2!$S58&lt;&gt;1),0,IF(COUNTA(O45:T45)=6,0,1))</f>
        <v>0</v>
      </c>
      <c r="AI45">
        <f>IF(OR(COUNTBLANK($D45)=1,CNGE_2025_M1_Secc12_Sub2!$Y58&lt;&gt;1),0,IF(COUNTA(Y45:AD45)=6,0,1))</f>
        <v>0</v>
      </c>
      <c r="AJ45" s="228">
        <f t="shared" si="1"/>
        <v>0</v>
      </c>
      <c r="AK45" s="2">
        <f t="shared" si="2"/>
        <v>0</v>
      </c>
      <c r="AL45" s="3" t="str">
        <f>IF(AK45=0,"",
IF(SUM($AK$35:AK45)=1,AM45,
IF($AK$155&gt;SUM($AK$35:AK45),_xlfn.CONCAT(", ",AM45),
IF($AK$155=SUM($AK$35:AK45),_xlfn.CONCAT(" y ",AM45)))))</f>
        <v/>
      </c>
      <c r="AM45" s="214">
        <v>11</v>
      </c>
      <c r="AN45">
        <f t="shared" si="3"/>
        <v>0</v>
      </c>
      <c r="AO45">
        <f>IF(CNGE_2025_M1_Secc12_Sub2!$S58&lt;&gt;1,IF(COUNTA(O45:T45)=0,0,1),0)</f>
        <v>0</v>
      </c>
      <c r="AP45">
        <f>IF(CNGE_2025_M1_Secc12_Sub2!$Y58&lt;&gt;1,IF(COUNTA(Y45:AD45)=0,0,1),0)</f>
        <v>0</v>
      </c>
      <c r="AQ45" s="204">
        <f t="shared" si="4"/>
        <v>0</v>
      </c>
      <c r="AR45" s="204">
        <f t="shared" si="5"/>
        <v>0</v>
      </c>
      <c r="AS45" s="204">
        <f t="shared" si="6"/>
        <v>0</v>
      </c>
      <c r="AT45" s="204">
        <f t="shared" si="7"/>
        <v>0</v>
      </c>
      <c r="AU45" s="204">
        <f t="shared" si="8"/>
        <v>0</v>
      </c>
      <c r="AV45" s="204">
        <f t="shared" si="9"/>
        <v>0</v>
      </c>
      <c r="AW45">
        <f t="shared" si="10"/>
        <v>0</v>
      </c>
      <c r="AX45">
        <f t="shared" si="11"/>
        <v>0</v>
      </c>
      <c r="AY45">
        <f t="shared" si="12"/>
        <v>0</v>
      </c>
      <c r="AZ45">
        <f t="shared" si="13"/>
        <v>0</v>
      </c>
      <c r="BA45">
        <f t="shared" si="14"/>
        <v>0</v>
      </c>
      <c r="BB45">
        <f t="shared" si="15"/>
        <v>0</v>
      </c>
      <c r="BC45">
        <f t="shared" si="16"/>
        <v>0</v>
      </c>
      <c r="BD45">
        <f t="shared" si="17"/>
        <v>0</v>
      </c>
      <c r="BE45">
        <f t="shared" si="18"/>
        <v>0</v>
      </c>
      <c r="BF45">
        <f t="shared" si="19"/>
        <v>0</v>
      </c>
      <c r="BG45">
        <f t="shared" si="20"/>
        <v>0</v>
      </c>
      <c r="BH45">
        <f t="shared" si="21"/>
        <v>0</v>
      </c>
      <c r="BI45">
        <f t="shared" si="22"/>
        <v>0</v>
      </c>
      <c r="BJ45">
        <f t="shared" si="23"/>
        <v>0</v>
      </c>
      <c r="BK45">
        <f t="shared" si="24"/>
        <v>0</v>
      </c>
      <c r="BL45">
        <f t="shared" si="25"/>
        <v>0</v>
      </c>
    </row>
    <row r="46" spans="1:64" ht="15" customHeight="1">
      <c r="A46" s="260"/>
      <c r="B46" s="14"/>
      <c r="C46" s="213" t="s">
        <v>5029</v>
      </c>
      <c r="D46" s="469" t="str">
        <f>IF(CNGE_2025_M1_Secc12_Sub1!D41="","",CNGE_2025_M1_Secc12_Sub1!D41)</f>
        <v/>
      </c>
      <c r="E46" s="326"/>
      <c r="F46" s="326"/>
      <c r="G46" s="326"/>
      <c r="H46" s="326"/>
      <c r="I46" s="326"/>
      <c r="J46" s="327"/>
      <c r="K46" s="443"/>
      <c r="L46" s="351"/>
      <c r="M46" s="351"/>
      <c r="N46" s="352"/>
      <c r="O46" s="258"/>
      <c r="P46" s="258"/>
      <c r="Q46" s="258"/>
      <c r="R46" s="258"/>
      <c r="S46" s="258"/>
      <c r="T46" s="258"/>
      <c r="U46" s="443"/>
      <c r="V46" s="351"/>
      <c r="W46" s="351"/>
      <c r="X46" s="352"/>
      <c r="Y46" s="258"/>
      <c r="Z46" s="258"/>
      <c r="AA46" s="258"/>
      <c r="AB46" s="258"/>
      <c r="AC46" s="258"/>
      <c r="AD46" s="258"/>
      <c r="AG46">
        <f t="shared" si="0"/>
        <v>0</v>
      </c>
      <c r="AH46">
        <f>IF(OR(COUNTBLANK($D46)=1,CNGE_2025_M1_Secc12_Sub2!$S59&lt;&gt;1),0,IF(COUNTA(O46:T46)=6,0,1))</f>
        <v>0</v>
      </c>
      <c r="AI46">
        <f>IF(OR(COUNTBLANK($D46)=1,CNGE_2025_M1_Secc12_Sub2!$Y59&lt;&gt;1),0,IF(COUNTA(Y46:AD46)=6,0,1))</f>
        <v>0</v>
      </c>
      <c r="AJ46" s="228">
        <f t="shared" si="1"/>
        <v>0</v>
      </c>
      <c r="AK46" s="2">
        <f t="shared" si="2"/>
        <v>0</v>
      </c>
      <c r="AL46" s="3" t="str">
        <f>IF(AK46=0,"",
IF(SUM($AK$35:AK46)=1,AM46,
IF($AK$155&gt;SUM($AK$35:AK46),_xlfn.CONCAT(", ",AM46),
IF($AK$155=SUM($AK$35:AK46),_xlfn.CONCAT(" y ",AM46)))))</f>
        <v/>
      </c>
      <c r="AM46" s="214">
        <v>12</v>
      </c>
      <c r="AN46">
        <f t="shared" si="3"/>
        <v>0</v>
      </c>
      <c r="AO46">
        <f>IF(CNGE_2025_M1_Secc12_Sub2!$S59&lt;&gt;1,IF(COUNTA(O46:T46)=0,0,1),0)</f>
        <v>0</v>
      </c>
      <c r="AP46">
        <f>IF(CNGE_2025_M1_Secc12_Sub2!$Y59&lt;&gt;1,IF(COUNTA(Y46:AD46)=0,0,1),0)</f>
        <v>0</v>
      </c>
      <c r="AQ46" s="204">
        <f t="shared" si="4"/>
        <v>0</v>
      </c>
      <c r="AR46" s="204">
        <f t="shared" si="5"/>
        <v>0</v>
      </c>
      <c r="AS46" s="204">
        <f t="shared" si="6"/>
        <v>0</v>
      </c>
      <c r="AT46" s="204">
        <f t="shared" si="7"/>
        <v>0</v>
      </c>
      <c r="AU46" s="204">
        <f t="shared" si="8"/>
        <v>0</v>
      </c>
      <c r="AV46" s="204">
        <f t="shared" si="9"/>
        <v>0</v>
      </c>
      <c r="AW46">
        <f t="shared" si="10"/>
        <v>0</v>
      </c>
      <c r="AX46">
        <f t="shared" si="11"/>
        <v>0</v>
      </c>
      <c r="AY46">
        <f t="shared" si="12"/>
        <v>0</v>
      </c>
      <c r="AZ46">
        <f t="shared" si="13"/>
        <v>0</v>
      </c>
      <c r="BA46">
        <f t="shared" si="14"/>
        <v>0</v>
      </c>
      <c r="BB46">
        <f t="shared" si="15"/>
        <v>0</v>
      </c>
      <c r="BC46">
        <f t="shared" si="16"/>
        <v>0</v>
      </c>
      <c r="BD46">
        <f t="shared" si="17"/>
        <v>0</v>
      </c>
      <c r="BE46">
        <f t="shared" si="18"/>
        <v>0</v>
      </c>
      <c r="BF46">
        <f t="shared" si="19"/>
        <v>0</v>
      </c>
      <c r="BG46">
        <f t="shared" si="20"/>
        <v>0</v>
      </c>
      <c r="BH46">
        <f t="shared" si="21"/>
        <v>0</v>
      </c>
      <c r="BI46">
        <f t="shared" si="22"/>
        <v>0</v>
      </c>
      <c r="BJ46">
        <f t="shared" si="23"/>
        <v>0</v>
      </c>
      <c r="BK46">
        <f t="shared" si="24"/>
        <v>0</v>
      </c>
      <c r="BL46">
        <f t="shared" si="25"/>
        <v>0</v>
      </c>
    </row>
    <row r="47" spans="1:64" ht="15" customHeight="1">
      <c r="A47" s="260"/>
      <c r="B47" s="14"/>
      <c r="C47" s="213" t="s">
        <v>5030</v>
      </c>
      <c r="D47" s="469" t="str">
        <f>IF(CNGE_2025_M1_Secc12_Sub1!D42="","",CNGE_2025_M1_Secc12_Sub1!D42)</f>
        <v/>
      </c>
      <c r="E47" s="326"/>
      <c r="F47" s="326"/>
      <c r="G47" s="326"/>
      <c r="H47" s="326"/>
      <c r="I47" s="326"/>
      <c r="J47" s="327"/>
      <c r="K47" s="443"/>
      <c r="L47" s="351"/>
      <c r="M47" s="351"/>
      <c r="N47" s="352"/>
      <c r="O47" s="258"/>
      <c r="P47" s="258"/>
      <c r="Q47" s="258"/>
      <c r="R47" s="258"/>
      <c r="S47" s="258"/>
      <c r="T47" s="258"/>
      <c r="U47" s="443"/>
      <c r="V47" s="351"/>
      <c r="W47" s="351"/>
      <c r="X47" s="352"/>
      <c r="Y47" s="258"/>
      <c r="Z47" s="258"/>
      <c r="AA47" s="258"/>
      <c r="AB47" s="258"/>
      <c r="AC47" s="258"/>
      <c r="AD47" s="258"/>
      <c r="AG47">
        <f t="shared" si="0"/>
        <v>0</v>
      </c>
      <c r="AH47">
        <f>IF(OR(COUNTBLANK($D47)=1,CNGE_2025_M1_Secc12_Sub2!$S60&lt;&gt;1),0,IF(COUNTA(O47:T47)=6,0,1))</f>
        <v>0</v>
      </c>
      <c r="AI47">
        <f>IF(OR(COUNTBLANK($D47)=1,CNGE_2025_M1_Secc12_Sub2!$Y60&lt;&gt;1),0,IF(COUNTA(Y47:AD47)=6,0,1))</f>
        <v>0</v>
      </c>
      <c r="AJ47" s="228">
        <f t="shared" si="1"/>
        <v>0</v>
      </c>
      <c r="AK47" s="2">
        <f t="shared" si="2"/>
        <v>0</v>
      </c>
      <c r="AL47" s="3" t="str">
        <f>IF(AK47=0,"",
IF(SUM($AK$35:AK47)=1,AM47,
IF($AK$155&gt;SUM($AK$35:AK47),_xlfn.CONCAT(", ",AM47),
IF($AK$155=SUM($AK$35:AK47),_xlfn.CONCAT(" y ",AM47)))))</f>
        <v/>
      </c>
      <c r="AM47" s="214">
        <v>13</v>
      </c>
      <c r="AN47">
        <f t="shared" si="3"/>
        <v>0</v>
      </c>
      <c r="AO47">
        <f>IF(CNGE_2025_M1_Secc12_Sub2!$S60&lt;&gt;1,IF(COUNTA(O47:T47)=0,0,1),0)</f>
        <v>0</v>
      </c>
      <c r="AP47">
        <f>IF(CNGE_2025_M1_Secc12_Sub2!$Y60&lt;&gt;1,IF(COUNTA(Y47:AD47)=0,0,1),0)</f>
        <v>0</v>
      </c>
      <c r="AQ47" s="204">
        <f t="shared" si="4"/>
        <v>0</v>
      </c>
      <c r="AR47" s="204">
        <f t="shared" si="5"/>
        <v>0</v>
      </c>
      <c r="AS47" s="204">
        <f t="shared" si="6"/>
        <v>0</v>
      </c>
      <c r="AT47" s="204">
        <f t="shared" si="7"/>
        <v>0</v>
      </c>
      <c r="AU47" s="204">
        <f t="shared" si="8"/>
        <v>0</v>
      </c>
      <c r="AV47" s="204">
        <f t="shared" si="9"/>
        <v>0</v>
      </c>
      <c r="AW47">
        <f t="shared" si="10"/>
        <v>0</v>
      </c>
      <c r="AX47">
        <f t="shared" si="11"/>
        <v>0</v>
      </c>
      <c r="AY47">
        <f t="shared" si="12"/>
        <v>0</v>
      </c>
      <c r="AZ47">
        <f t="shared" si="13"/>
        <v>0</v>
      </c>
      <c r="BA47">
        <f t="shared" si="14"/>
        <v>0</v>
      </c>
      <c r="BB47">
        <f t="shared" si="15"/>
        <v>0</v>
      </c>
      <c r="BC47">
        <f t="shared" si="16"/>
        <v>0</v>
      </c>
      <c r="BD47">
        <f t="shared" si="17"/>
        <v>0</v>
      </c>
      <c r="BE47">
        <f t="shared" si="18"/>
        <v>0</v>
      </c>
      <c r="BF47">
        <f t="shared" si="19"/>
        <v>0</v>
      </c>
      <c r="BG47">
        <f t="shared" si="20"/>
        <v>0</v>
      </c>
      <c r="BH47">
        <f t="shared" si="21"/>
        <v>0</v>
      </c>
      <c r="BI47">
        <f t="shared" si="22"/>
        <v>0</v>
      </c>
      <c r="BJ47">
        <f t="shared" si="23"/>
        <v>0</v>
      </c>
      <c r="BK47">
        <f t="shared" si="24"/>
        <v>0</v>
      </c>
      <c r="BL47">
        <f t="shared" si="25"/>
        <v>0</v>
      </c>
    </row>
    <row r="48" spans="1:64" ht="15" customHeight="1">
      <c r="A48" s="260"/>
      <c r="B48" s="14"/>
      <c r="C48" s="213" t="s">
        <v>5031</v>
      </c>
      <c r="D48" s="469" t="str">
        <f>IF(CNGE_2025_M1_Secc12_Sub1!D43="","",CNGE_2025_M1_Secc12_Sub1!D43)</f>
        <v/>
      </c>
      <c r="E48" s="326"/>
      <c r="F48" s="326"/>
      <c r="G48" s="326"/>
      <c r="H48" s="326"/>
      <c r="I48" s="326"/>
      <c r="J48" s="327"/>
      <c r="K48" s="443"/>
      <c r="L48" s="351"/>
      <c r="M48" s="351"/>
      <c r="N48" s="352"/>
      <c r="O48" s="258"/>
      <c r="P48" s="258"/>
      <c r="Q48" s="258"/>
      <c r="R48" s="258"/>
      <c r="S48" s="258"/>
      <c r="T48" s="258"/>
      <c r="U48" s="443"/>
      <c r="V48" s="351"/>
      <c r="W48" s="351"/>
      <c r="X48" s="352"/>
      <c r="Y48" s="258"/>
      <c r="Z48" s="258"/>
      <c r="AA48" s="258"/>
      <c r="AB48" s="258"/>
      <c r="AC48" s="258"/>
      <c r="AD48" s="258"/>
      <c r="AG48">
        <f t="shared" si="0"/>
        <v>0</v>
      </c>
      <c r="AH48">
        <f>IF(OR(COUNTBLANK($D48)=1,CNGE_2025_M1_Secc12_Sub2!$S61&lt;&gt;1),0,IF(COUNTA(O48:T48)=6,0,1))</f>
        <v>0</v>
      </c>
      <c r="AI48">
        <f>IF(OR(COUNTBLANK($D48)=1,CNGE_2025_M1_Secc12_Sub2!$Y61&lt;&gt;1),0,IF(COUNTA(Y48:AD48)=6,0,1))</f>
        <v>0</v>
      </c>
      <c r="AJ48" s="228">
        <f t="shared" si="1"/>
        <v>0</v>
      </c>
      <c r="AK48" s="2">
        <f t="shared" si="2"/>
        <v>0</v>
      </c>
      <c r="AL48" s="3" t="str">
        <f>IF(AK48=0,"",
IF(SUM($AK$35:AK48)=1,AM48,
IF($AK$155&gt;SUM($AK$35:AK48),_xlfn.CONCAT(", ",AM48),
IF($AK$155=SUM($AK$35:AK48),_xlfn.CONCAT(" y ",AM48)))))</f>
        <v/>
      </c>
      <c r="AM48" s="214">
        <v>14</v>
      </c>
      <c r="AN48">
        <f t="shared" si="3"/>
        <v>0</v>
      </c>
      <c r="AO48">
        <f>IF(CNGE_2025_M1_Secc12_Sub2!$S61&lt;&gt;1,IF(COUNTA(O48:T48)=0,0,1),0)</f>
        <v>0</v>
      </c>
      <c r="AP48">
        <f>IF(CNGE_2025_M1_Secc12_Sub2!$Y61&lt;&gt;1,IF(COUNTA(Y48:AD48)=0,0,1),0)</f>
        <v>0</v>
      </c>
      <c r="AQ48" s="204">
        <f t="shared" si="4"/>
        <v>0</v>
      </c>
      <c r="AR48" s="204">
        <f t="shared" si="5"/>
        <v>0</v>
      </c>
      <c r="AS48" s="204">
        <f t="shared" si="6"/>
        <v>0</v>
      </c>
      <c r="AT48" s="204">
        <f t="shared" si="7"/>
        <v>0</v>
      </c>
      <c r="AU48" s="204">
        <f t="shared" si="8"/>
        <v>0</v>
      </c>
      <c r="AV48" s="204">
        <f t="shared" si="9"/>
        <v>0</v>
      </c>
      <c r="AW48">
        <f t="shared" si="10"/>
        <v>0</v>
      </c>
      <c r="AX48">
        <f t="shared" si="11"/>
        <v>0</v>
      </c>
      <c r="AY48">
        <f t="shared" si="12"/>
        <v>0</v>
      </c>
      <c r="AZ48">
        <f t="shared" si="13"/>
        <v>0</v>
      </c>
      <c r="BA48">
        <f t="shared" si="14"/>
        <v>0</v>
      </c>
      <c r="BB48">
        <f t="shared" si="15"/>
        <v>0</v>
      </c>
      <c r="BC48">
        <f t="shared" si="16"/>
        <v>0</v>
      </c>
      <c r="BD48">
        <f t="shared" si="17"/>
        <v>0</v>
      </c>
      <c r="BE48">
        <f t="shared" si="18"/>
        <v>0</v>
      </c>
      <c r="BF48">
        <f t="shared" si="19"/>
        <v>0</v>
      </c>
      <c r="BG48">
        <f t="shared" si="20"/>
        <v>0</v>
      </c>
      <c r="BH48">
        <f t="shared" si="21"/>
        <v>0</v>
      </c>
      <c r="BI48">
        <f t="shared" si="22"/>
        <v>0</v>
      </c>
      <c r="BJ48">
        <f t="shared" si="23"/>
        <v>0</v>
      </c>
      <c r="BK48">
        <f t="shared" si="24"/>
        <v>0</v>
      </c>
      <c r="BL48">
        <f t="shared" si="25"/>
        <v>0</v>
      </c>
    </row>
    <row r="49" spans="1:64" ht="15" customHeight="1">
      <c r="A49" s="260"/>
      <c r="B49" s="14"/>
      <c r="C49" s="213" t="s">
        <v>5032</v>
      </c>
      <c r="D49" s="469" t="str">
        <f>IF(CNGE_2025_M1_Secc12_Sub1!D44="","",CNGE_2025_M1_Secc12_Sub1!D44)</f>
        <v/>
      </c>
      <c r="E49" s="326"/>
      <c r="F49" s="326"/>
      <c r="G49" s="326"/>
      <c r="H49" s="326"/>
      <c r="I49" s="326"/>
      <c r="J49" s="327"/>
      <c r="K49" s="443"/>
      <c r="L49" s="351"/>
      <c r="M49" s="351"/>
      <c r="N49" s="352"/>
      <c r="O49" s="258"/>
      <c r="P49" s="258"/>
      <c r="Q49" s="258"/>
      <c r="R49" s="258"/>
      <c r="S49" s="258"/>
      <c r="T49" s="258"/>
      <c r="U49" s="443"/>
      <c r="V49" s="351"/>
      <c r="W49" s="351"/>
      <c r="X49" s="352"/>
      <c r="Y49" s="258"/>
      <c r="Z49" s="258"/>
      <c r="AA49" s="258"/>
      <c r="AB49" s="258"/>
      <c r="AC49" s="258"/>
      <c r="AD49" s="258"/>
      <c r="AG49">
        <f t="shared" si="0"/>
        <v>0</v>
      </c>
      <c r="AH49">
        <f>IF(OR(COUNTBLANK($D49)=1,CNGE_2025_M1_Secc12_Sub2!$S62&lt;&gt;1),0,IF(COUNTA(O49:T49)=6,0,1))</f>
        <v>0</v>
      </c>
      <c r="AI49">
        <f>IF(OR(COUNTBLANK($D49)=1,CNGE_2025_M1_Secc12_Sub2!$Y62&lt;&gt;1),0,IF(COUNTA(Y49:AD49)=6,0,1))</f>
        <v>0</v>
      </c>
      <c r="AJ49" s="228">
        <f t="shared" si="1"/>
        <v>0</v>
      </c>
      <c r="AK49" s="2">
        <f t="shared" si="2"/>
        <v>0</v>
      </c>
      <c r="AL49" s="3" t="str">
        <f>IF(AK49=0,"",
IF(SUM($AK$35:AK49)=1,AM49,
IF($AK$155&gt;SUM($AK$35:AK49),_xlfn.CONCAT(", ",AM49),
IF($AK$155=SUM($AK$35:AK49),_xlfn.CONCAT(" y ",AM49)))))</f>
        <v/>
      </c>
      <c r="AM49" s="214">
        <v>15</v>
      </c>
      <c r="AN49">
        <f t="shared" si="3"/>
        <v>0</v>
      </c>
      <c r="AO49">
        <f>IF(CNGE_2025_M1_Secc12_Sub2!$S62&lt;&gt;1,IF(COUNTA(O49:T49)=0,0,1),0)</f>
        <v>0</v>
      </c>
      <c r="AP49">
        <f>IF(CNGE_2025_M1_Secc12_Sub2!$Y62&lt;&gt;1,IF(COUNTA(Y49:AD49)=0,0,1),0)</f>
        <v>0</v>
      </c>
      <c r="AQ49" s="204">
        <f t="shared" si="4"/>
        <v>0</v>
      </c>
      <c r="AR49" s="204">
        <f t="shared" si="5"/>
        <v>0</v>
      </c>
      <c r="AS49" s="204">
        <f t="shared" si="6"/>
        <v>0</v>
      </c>
      <c r="AT49" s="204">
        <f t="shared" si="7"/>
        <v>0</v>
      </c>
      <c r="AU49" s="204">
        <f t="shared" si="8"/>
        <v>0</v>
      </c>
      <c r="AV49" s="204">
        <f t="shared" si="9"/>
        <v>0</v>
      </c>
      <c r="AW49">
        <f t="shared" si="10"/>
        <v>0</v>
      </c>
      <c r="AX49">
        <f t="shared" si="11"/>
        <v>0</v>
      </c>
      <c r="AY49">
        <f t="shared" si="12"/>
        <v>0</v>
      </c>
      <c r="AZ49">
        <f t="shared" si="13"/>
        <v>0</v>
      </c>
      <c r="BA49">
        <f t="shared" si="14"/>
        <v>0</v>
      </c>
      <c r="BB49">
        <f t="shared" si="15"/>
        <v>0</v>
      </c>
      <c r="BC49">
        <f t="shared" si="16"/>
        <v>0</v>
      </c>
      <c r="BD49">
        <f t="shared" si="17"/>
        <v>0</v>
      </c>
      <c r="BE49">
        <f t="shared" si="18"/>
        <v>0</v>
      </c>
      <c r="BF49">
        <f t="shared" si="19"/>
        <v>0</v>
      </c>
      <c r="BG49">
        <f t="shared" si="20"/>
        <v>0</v>
      </c>
      <c r="BH49">
        <f t="shared" si="21"/>
        <v>0</v>
      </c>
      <c r="BI49">
        <f t="shared" si="22"/>
        <v>0</v>
      </c>
      <c r="BJ49">
        <f t="shared" si="23"/>
        <v>0</v>
      </c>
      <c r="BK49">
        <f t="shared" si="24"/>
        <v>0</v>
      </c>
      <c r="BL49">
        <f t="shared" si="25"/>
        <v>0</v>
      </c>
    </row>
    <row r="50" spans="1:64" ht="15" customHeight="1">
      <c r="A50" s="260"/>
      <c r="B50" s="14"/>
      <c r="C50" s="213" t="s">
        <v>5033</v>
      </c>
      <c r="D50" s="469" t="str">
        <f>IF(CNGE_2025_M1_Secc12_Sub1!D45="","",CNGE_2025_M1_Secc12_Sub1!D45)</f>
        <v/>
      </c>
      <c r="E50" s="326"/>
      <c r="F50" s="326"/>
      <c r="G50" s="326"/>
      <c r="H50" s="326"/>
      <c r="I50" s="326"/>
      <c r="J50" s="327"/>
      <c r="K50" s="443"/>
      <c r="L50" s="351"/>
      <c r="M50" s="351"/>
      <c r="N50" s="352"/>
      <c r="O50" s="258"/>
      <c r="P50" s="258"/>
      <c r="Q50" s="258"/>
      <c r="R50" s="258"/>
      <c r="S50" s="258"/>
      <c r="T50" s="258"/>
      <c r="U50" s="443"/>
      <c r="V50" s="351"/>
      <c r="W50" s="351"/>
      <c r="X50" s="352"/>
      <c r="Y50" s="258"/>
      <c r="Z50" s="258"/>
      <c r="AA50" s="258"/>
      <c r="AB50" s="258"/>
      <c r="AC50" s="258"/>
      <c r="AD50" s="258"/>
      <c r="AG50">
        <f t="shared" si="0"/>
        <v>0</v>
      </c>
      <c r="AH50">
        <f>IF(OR(COUNTBLANK($D50)=1,CNGE_2025_M1_Secc12_Sub2!$S63&lt;&gt;1),0,IF(COUNTA(O50:T50)=6,0,1))</f>
        <v>0</v>
      </c>
      <c r="AI50">
        <f>IF(OR(COUNTBLANK($D50)=1,CNGE_2025_M1_Secc12_Sub2!$Y63&lt;&gt;1),0,IF(COUNTA(Y50:AD50)=6,0,1))</f>
        <v>0</v>
      </c>
      <c r="AJ50" s="228">
        <f t="shared" si="1"/>
        <v>0</v>
      </c>
      <c r="AK50" s="2">
        <f t="shared" si="2"/>
        <v>0</v>
      </c>
      <c r="AL50" s="3" t="str">
        <f>IF(AK50=0,"",
IF(SUM($AK$35:AK50)=1,AM50,
IF($AK$155&gt;SUM($AK$35:AK50),_xlfn.CONCAT(", ",AM50),
IF($AK$155=SUM($AK$35:AK50),_xlfn.CONCAT(" y ",AM50)))))</f>
        <v/>
      </c>
      <c r="AM50" s="214">
        <v>16</v>
      </c>
      <c r="AN50">
        <f t="shared" si="3"/>
        <v>0</v>
      </c>
      <c r="AO50">
        <f>IF(CNGE_2025_M1_Secc12_Sub2!$S63&lt;&gt;1,IF(COUNTA(O50:T50)=0,0,1),0)</f>
        <v>0</v>
      </c>
      <c r="AP50">
        <f>IF(CNGE_2025_M1_Secc12_Sub2!$Y63&lt;&gt;1,IF(COUNTA(Y50:AD50)=0,0,1),0)</f>
        <v>0</v>
      </c>
      <c r="AQ50" s="204">
        <f t="shared" si="4"/>
        <v>0</v>
      </c>
      <c r="AR50" s="204">
        <f t="shared" si="5"/>
        <v>0</v>
      </c>
      <c r="AS50" s="204">
        <f t="shared" si="6"/>
        <v>0</v>
      </c>
      <c r="AT50" s="204">
        <f t="shared" si="7"/>
        <v>0</v>
      </c>
      <c r="AU50" s="204">
        <f t="shared" si="8"/>
        <v>0</v>
      </c>
      <c r="AV50" s="204">
        <f t="shared" si="9"/>
        <v>0</v>
      </c>
      <c r="AW50">
        <f t="shared" si="10"/>
        <v>0</v>
      </c>
      <c r="AX50">
        <f t="shared" si="11"/>
        <v>0</v>
      </c>
      <c r="AY50">
        <f t="shared" si="12"/>
        <v>0</v>
      </c>
      <c r="AZ50">
        <f t="shared" si="13"/>
        <v>0</v>
      </c>
      <c r="BA50">
        <f t="shared" si="14"/>
        <v>0</v>
      </c>
      <c r="BB50">
        <f t="shared" si="15"/>
        <v>0</v>
      </c>
      <c r="BC50">
        <f t="shared" si="16"/>
        <v>0</v>
      </c>
      <c r="BD50">
        <f t="shared" si="17"/>
        <v>0</v>
      </c>
      <c r="BE50">
        <f t="shared" si="18"/>
        <v>0</v>
      </c>
      <c r="BF50">
        <f t="shared" si="19"/>
        <v>0</v>
      </c>
      <c r="BG50">
        <f t="shared" si="20"/>
        <v>0</v>
      </c>
      <c r="BH50">
        <f t="shared" si="21"/>
        <v>0</v>
      </c>
      <c r="BI50">
        <f t="shared" si="22"/>
        <v>0</v>
      </c>
      <c r="BJ50">
        <f t="shared" si="23"/>
        <v>0</v>
      </c>
      <c r="BK50">
        <f t="shared" si="24"/>
        <v>0</v>
      </c>
      <c r="BL50">
        <f t="shared" si="25"/>
        <v>0</v>
      </c>
    </row>
    <row r="51" spans="1:64" ht="15" customHeight="1">
      <c r="A51" s="260"/>
      <c r="B51" s="14"/>
      <c r="C51" s="213" t="s">
        <v>5034</v>
      </c>
      <c r="D51" s="469" t="str">
        <f>IF(CNGE_2025_M1_Secc12_Sub1!D46="","",CNGE_2025_M1_Secc12_Sub1!D46)</f>
        <v/>
      </c>
      <c r="E51" s="326"/>
      <c r="F51" s="326"/>
      <c r="G51" s="326"/>
      <c r="H51" s="326"/>
      <c r="I51" s="326"/>
      <c r="J51" s="327"/>
      <c r="K51" s="443"/>
      <c r="L51" s="351"/>
      <c r="M51" s="351"/>
      <c r="N51" s="352"/>
      <c r="O51" s="258"/>
      <c r="P51" s="258"/>
      <c r="Q51" s="258"/>
      <c r="R51" s="258"/>
      <c r="S51" s="258"/>
      <c r="T51" s="258"/>
      <c r="U51" s="443"/>
      <c r="V51" s="351"/>
      <c r="W51" s="351"/>
      <c r="X51" s="352"/>
      <c r="Y51" s="258"/>
      <c r="Z51" s="258"/>
      <c r="AA51" s="258"/>
      <c r="AB51" s="258"/>
      <c r="AC51" s="258"/>
      <c r="AD51" s="258"/>
      <c r="AG51">
        <f t="shared" si="0"/>
        <v>0</v>
      </c>
      <c r="AH51">
        <f>IF(OR(COUNTBLANK($D51)=1,CNGE_2025_M1_Secc12_Sub2!$S64&lt;&gt;1),0,IF(COUNTA(O51:T51)=6,0,1))</f>
        <v>0</v>
      </c>
      <c r="AI51">
        <f>IF(OR(COUNTBLANK($D51)=1,CNGE_2025_M1_Secc12_Sub2!$Y64&lt;&gt;1),0,IF(COUNTA(Y51:AD51)=6,0,1))</f>
        <v>0</v>
      </c>
      <c r="AJ51" s="228">
        <f t="shared" si="1"/>
        <v>0</v>
      </c>
      <c r="AK51" s="2">
        <f t="shared" si="2"/>
        <v>0</v>
      </c>
      <c r="AL51" s="3" t="str">
        <f>IF(AK51=0,"",
IF(SUM($AK$35:AK51)=1,AM51,
IF($AK$155&gt;SUM($AK$35:AK51),_xlfn.CONCAT(", ",AM51),
IF($AK$155=SUM($AK$35:AK51),_xlfn.CONCAT(" y ",AM51)))))</f>
        <v/>
      </c>
      <c r="AM51" s="214">
        <v>17</v>
      </c>
      <c r="AN51">
        <f t="shared" si="3"/>
        <v>0</v>
      </c>
      <c r="AO51">
        <f>IF(CNGE_2025_M1_Secc12_Sub2!$S64&lt;&gt;1,IF(COUNTA(O51:T51)=0,0,1),0)</f>
        <v>0</v>
      </c>
      <c r="AP51">
        <f>IF(CNGE_2025_M1_Secc12_Sub2!$Y64&lt;&gt;1,IF(COUNTA(Y51:AD51)=0,0,1),0)</f>
        <v>0</v>
      </c>
      <c r="AQ51" s="204">
        <f t="shared" si="4"/>
        <v>0</v>
      </c>
      <c r="AR51" s="204">
        <f t="shared" si="5"/>
        <v>0</v>
      </c>
      <c r="AS51" s="204">
        <f t="shared" si="6"/>
        <v>0</v>
      </c>
      <c r="AT51" s="204">
        <f t="shared" si="7"/>
        <v>0</v>
      </c>
      <c r="AU51" s="204">
        <f t="shared" si="8"/>
        <v>0</v>
      </c>
      <c r="AV51" s="204">
        <f t="shared" si="9"/>
        <v>0</v>
      </c>
      <c r="AW51">
        <f t="shared" si="10"/>
        <v>0</v>
      </c>
      <c r="AX51">
        <f t="shared" si="11"/>
        <v>0</v>
      </c>
      <c r="AY51">
        <f t="shared" si="12"/>
        <v>0</v>
      </c>
      <c r="AZ51">
        <f t="shared" si="13"/>
        <v>0</v>
      </c>
      <c r="BA51">
        <f t="shared" si="14"/>
        <v>0</v>
      </c>
      <c r="BB51">
        <f t="shared" si="15"/>
        <v>0</v>
      </c>
      <c r="BC51">
        <f t="shared" si="16"/>
        <v>0</v>
      </c>
      <c r="BD51">
        <f t="shared" si="17"/>
        <v>0</v>
      </c>
      <c r="BE51">
        <f t="shared" si="18"/>
        <v>0</v>
      </c>
      <c r="BF51">
        <f t="shared" si="19"/>
        <v>0</v>
      </c>
      <c r="BG51">
        <f t="shared" si="20"/>
        <v>0</v>
      </c>
      <c r="BH51">
        <f t="shared" si="21"/>
        <v>0</v>
      </c>
      <c r="BI51">
        <f t="shared" si="22"/>
        <v>0</v>
      </c>
      <c r="BJ51">
        <f t="shared" si="23"/>
        <v>0</v>
      </c>
      <c r="BK51">
        <f t="shared" si="24"/>
        <v>0</v>
      </c>
      <c r="BL51">
        <f t="shared" si="25"/>
        <v>0</v>
      </c>
    </row>
    <row r="52" spans="1:64" ht="15" customHeight="1">
      <c r="A52" s="260"/>
      <c r="B52" s="14"/>
      <c r="C52" s="213" t="s">
        <v>5035</v>
      </c>
      <c r="D52" s="469" t="str">
        <f>IF(CNGE_2025_M1_Secc12_Sub1!D47="","",CNGE_2025_M1_Secc12_Sub1!D47)</f>
        <v/>
      </c>
      <c r="E52" s="326"/>
      <c r="F52" s="326"/>
      <c r="G52" s="326"/>
      <c r="H52" s="326"/>
      <c r="I52" s="326"/>
      <c r="J52" s="327"/>
      <c r="K52" s="443"/>
      <c r="L52" s="351"/>
      <c r="M52" s="351"/>
      <c r="N52" s="352"/>
      <c r="O52" s="258"/>
      <c r="P52" s="258"/>
      <c r="Q52" s="258"/>
      <c r="R52" s="258"/>
      <c r="S52" s="258"/>
      <c r="T52" s="258"/>
      <c r="U52" s="443"/>
      <c r="V52" s="351"/>
      <c r="W52" s="351"/>
      <c r="X52" s="352"/>
      <c r="Y52" s="258"/>
      <c r="Z52" s="258"/>
      <c r="AA52" s="258"/>
      <c r="AB52" s="258"/>
      <c r="AC52" s="258"/>
      <c r="AD52" s="258"/>
      <c r="AG52">
        <f t="shared" si="0"/>
        <v>0</v>
      </c>
      <c r="AH52">
        <f>IF(OR(COUNTBLANK($D52)=1,CNGE_2025_M1_Secc12_Sub2!$S65&lt;&gt;1),0,IF(COUNTA(O52:T52)=6,0,1))</f>
        <v>0</v>
      </c>
      <c r="AI52">
        <f>IF(OR(COUNTBLANK($D52)=1,CNGE_2025_M1_Secc12_Sub2!$Y65&lt;&gt;1),0,IF(COUNTA(Y52:AD52)=6,0,1))</f>
        <v>0</v>
      </c>
      <c r="AJ52" s="228">
        <f t="shared" si="1"/>
        <v>0</v>
      </c>
      <c r="AK52" s="2">
        <f t="shared" si="2"/>
        <v>0</v>
      </c>
      <c r="AL52" s="3" t="str">
        <f>IF(AK52=0,"",
IF(SUM($AK$35:AK52)=1,AM52,
IF($AK$155&gt;SUM($AK$35:AK52),_xlfn.CONCAT(", ",AM52),
IF($AK$155=SUM($AK$35:AK52),_xlfn.CONCAT(" y ",AM52)))))</f>
        <v/>
      </c>
      <c r="AM52" s="214">
        <v>18</v>
      </c>
      <c r="AN52">
        <f t="shared" si="3"/>
        <v>0</v>
      </c>
      <c r="AO52">
        <f>IF(CNGE_2025_M1_Secc12_Sub2!$S65&lt;&gt;1,IF(COUNTA(O52:T52)=0,0,1),0)</f>
        <v>0</v>
      </c>
      <c r="AP52">
        <f>IF(CNGE_2025_M1_Secc12_Sub2!$Y65&lt;&gt;1,IF(COUNTA(Y52:AD52)=0,0,1),0)</f>
        <v>0</v>
      </c>
      <c r="AQ52" s="204">
        <f t="shared" si="4"/>
        <v>0</v>
      </c>
      <c r="AR52" s="204">
        <f t="shared" si="5"/>
        <v>0</v>
      </c>
      <c r="AS52" s="204">
        <f t="shared" si="6"/>
        <v>0</v>
      </c>
      <c r="AT52" s="204">
        <f t="shared" si="7"/>
        <v>0</v>
      </c>
      <c r="AU52" s="204">
        <f t="shared" si="8"/>
        <v>0</v>
      </c>
      <c r="AV52" s="204">
        <f t="shared" si="9"/>
        <v>0</v>
      </c>
      <c r="AW52">
        <f t="shared" si="10"/>
        <v>0</v>
      </c>
      <c r="AX52">
        <f t="shared" si="11"/>
        <v>0</v>
      </c>
      <c r="AY52">
        <f t="shared" si="12"/>
        <v>0</v>
      </c>
      <c r="AZ52">
        <f t="shared" si="13"/>
        <v>0</v>
      </c>
      <c r="BA52">
        <f t="shared" si="14"/>
        <v>0</v>
      </c>
      <c r="BB52">
        <f t="shared" si="15"/>
        <v>0</v>
      </c>
      <c r="BC52">
        <f t="shared" si="16"/>
        <v>0</v>
      </c>
      <c r="BD52">
        <f t="shared" si="17"/>
        <v>0</v>
      </c>
      <c r="BE52">
        <f t="shared" si="18"/>
        <v>0</v>
      </c>
      <c r="BF52">
        <f t="shared" si="19"/>
        <v>0</v>
      </c>
      <c r="BG52">
        <f t="shared" si="20"/>
        <v>0</v>
      </c>
      <c r="BH52">
        <f t="shared" si="21"/>
        <v>0</v>
      </c>
      <c r="BI52">
        <f t="shared" si="22"/>
        <v>0</v>
      </c>
      <c r="BJ52">
        <f t="shared" si="23"/>
        <v>0</v>
      </c>
      <c r="BK52">
        <f t="shared" si="24"/>
        <v>0</v>
      </c>
      <c r="BL52">
        <f t="shared" si="25"/>
        <v>0</v>
      </c>
    </row>
    <row r="53" spans="1:64" ht="15" customHeight="1">
      <c r="A53" s="260"/>
      <c r="B53" s="14"/>
      <c r="C53" s="213" t="s">
        <v>5036</v>
      </c>
      <c r="D53" s="469" t="str">
        <f>IF(CNGE_2025_M1_Secc12_Sub1!D48="","",CNGE_2025_M1_Secc12_Sub1!D48)</f>
        <v/>
      </c>
      <c r="E53" s="326"/>
      <c r="F53" s="326"/>
      <c r="G53" s="326"/>
      <c r="H53" s="326"/>
      <c r="I53" s="326"/>
      <c r="J53" s="327"/>
      <c r="K53" s="443"/>
      <c r="L53" s="351"/>
      <c r="M53" s="351"/>
      <c r="N53" s="352"/>
      <c r="O53" s="258"/>
      <c r="P53" s="258"/>
      <c r="Q53" s="258"/>
      <c r="R53" s="258"/>
      <c r="S53" s="258"/>
      <c r="T53" s="258"/>
      <c r="U53" s="443"/>
      <c r="V53" s="351"/>
      <c r="W53" s="351"/>
      <c r="X53" s="352"/>
      <c r="Y53" s="258"/>
      <c r="Z53" s="258"/>
      <c r="AA53" s="258"/>
      <c r="AB53" s="258"/>
      <c r="AC53" s="258"/>
      <c r="AD53" s="258"/>
      <c r="AG53">
        <f t="shared" si="0"/>
        <v>0</v>
      </c>
      <c r="AH53">
        <f>IF(OR(COUNTBLANK($D53)=1,CNGE_2025_M1_Secc12_Sub2!$S66&lt;&gt;1),0,IF(COUNTA(O53:T53)=6,0,1))</f>
        <v>0</v>
      </c>
      <c r="AI53">
        <f>IF(OR(COUNTBLANK($D53)=1,CNGE_2025_M1_Secc12_Sub2!$Y66&lt;&gt;1),0,IF(COUNTA(Y53:AD53)=6,0,1))</f>
        <v>0</v>
      </c>
      <c r="AJ53" s="228">
        <f t="shared" si="1"/>
        <v>0</v>
      </c>
      <c r="AK53" s="2">
        <f t="shared" si="2"/>
        <v>0</v>
      </c>
      <c r="AL53" s="3" t="str">
        <f>IF(AK53=0,"",
IF(SUM($AK$35:AK53)=1,AM53,
IF($AK$155&gt;SUM($AK$35:AK53),_xlfn.CONCAT(", ",AM53),
IF($AK$155=SUM($AK$35:AK53),_xlfn.CONCAT(" y ",AM53)))))</f>
        <v/>
      </c>
      <c r="AM53" s="214">
        <v>19</v>
      </c>
      <c r="AN53">
        <f t="shared" si="3"/>
        <v>0</v>
      </c>
      <c r="AO53">
        <f>IF(CNGE_2025_M1_Secc12_Sub2!$S66&lt;&gt;1,IF(COUNTA(O53:T53)=0,0,1),0)</f>
        <v>0</v>
      </c>
      <c r="AP53">
        <f>IF(CNGE_2025_M1_Secc12_Sub2!$Y66&lt;&gt;1,IF(COUNTA(Y53:AD53)=0,0,1),0)</f>
        <v>0</v>
      </c>
      <c r="AQ53" s="204">
        <f t="shared" si="4"/>
        <v>0</v>
      </c>
      <c r="AR53" s="204">
        <f t="shared" si="5"/>
        <v>0</v>
      </c>
      <c r="AS53" s="204">
        <f t="shared" si="6"/>
        <v>0</v>
      </c>
      <c r="AT53" s="204">
        <f t="shared" si="7"/>
        <v>0</v>
      </c>
      <c r="AU53" s="204">
        <f t="shared" si="8"/>
        <v>0</v>
      </c>
      <c r="AV53" s="204">
        <f t="shared" si="9"/>
        <v>0</v>
      </c>
      <c r="AW53">
        <f t="shared" si="10"/>
        <v>0</v>
      </c>
      <c r="AX53">
        <f t="shared" si="11"/>
        <v>0</v>
      </c>
      <c r="AY53">
        <f t="shared" si="12"/>
        <v>0</v>
      </c>
      <c r="AZ53">
        <f t="shared" si="13"/>
        <v>0</v>
      </c>
      <c r="BA53">
        <f t="shared" si="14"/>
        <v>0</v>
      </c>
      <c r="BB53">
        <f t="shared" si="15"/>
        <v>0</v>
      </c>
      <c r="BC53">
        <f t="shared" si="16"/>
        <v>0</v>
      </c>
      <c r="BD53">
        <f t="shared" si="17"/>
        <v>0</v>
      </c>
      <c r="BE53">
        <f t="shared" si="18"/>
        <v>0</v>
      </c>
      <c r="BF53">
        <f t="shared" si="19"/>
        <v>0</v>
      </c>
      <c r="BG53">
        <f t="shared" si="20"/>
        <v>0</v>
      </c>
      <c r="BH53">
        <f t="shared" si="21"/>
        <v>0</v>
      </c>
      <c r="BI53">
        <f t="shared" si="22"/>
        <v>0</v>
      </c>
      <c r="BJ53">
        <f t="shared" si="23"/>
        <v>0</v>
      </c>
      <c r="BK53">
        <f t="shared" si="24"/>
        <v>0</v>
      </c>
      <c r="BL53">
        <f t="shared" si="25"/>
        <v>0</v>
      </c>
    </row>
    <row r="54" spans="1:64" ht="15" customHeight="1">
      <c r="A54" s="260"/>
      <c r="B54" s="14"/>
      <c r="C54" s="213" t="s">
        <v>5037</v>
      </c>
      <c r="D54" s="469" t="str">
        <f>IF(CNGE_2025_M1_Secc12_Sub1!D49="","",CNGE_2025_M1_Secc12_Sub1!D49)</f>
        <v/>
      </c>
      <c r="E54" s="326"/>
      <c r="F54" s="326"/>
      <c r="G54" s="326"/>
      <c r="H54" s="326"/>
      <c r="I54" s="326"/>
      <c r="J54" s="327"/>
      <c r="K54" s="443"/>
      <c r="L54" s="351"/>
      <c r="M54" s="351"/>
      <c r="N54" s="352"/>
      <c r="O54" s="258"/>
      <c r="P54" s="258"/>
      <c r="Q54" s="258"/>
      <c r="R54" s="258"/>
      <c r="S54" s="258"/>
      <c r="T54" s="258"/>
      <c r="U54" s="443"/>
      <c r="V54" s="351"/>
      <c r="W54" s="351"/>
      <c r="X54" s="352"/>
      <c r="Y54" s="258"/>
      <c r="Z54" s="258"/>
      <c r="AA54" s="258"/>
      <c r="AB54" s="258"/>
      <c r="AC54" s="258"/>
      <c r="AD54" s="258"/>
      <c r="AG54">
        <f t="shared" si="0"/>
        <v>0</v>
      </c>
      <c r="AH54">
        <f>IF(OR(COUNTBLANK($D54)=1,CNGE_2025_M1_Secc12_Sub2!$S67&lt;&gt;1),0,IF(COUNTA(O54:T54)=6,0,1))</f>
        <v>0</v>
      </c>
      <c r="AI54">
        <f>IF(OR(COUNTBLANK($D54)=1,CNGE_2025_M1_Secc12_Sub2!$Y67&lt;&gt;1),0,IF(COUNTA(Y54:AD54)=6,0,1))</f>
        <v>0</v>
      </c>
      <c r="AJ54" s="228">
        <f t="shared" si="1"/>
        <v>0</v>
      </c>
      <c r="AK54" s="2">
        <f t="shared" si="2"/>
        <v>0</v>
      </c>
      <c r="AL54" s="3" t="str">
        <f>IF(AK54=0,"",
IF(SUM($AK$35:AK54)=1,AM54,
IF($AK$155&gt;SUM($AK$35:AK54),_xlfn.CONCAT(", ",AM54),
IF($AK$155=SUM($AK$35:AK54),_xlfn.CONCAT(" y ",AM54)))))</f>
        <v/>
      </c>
      <c r="AM54" s="214">
        <v>20</v>
      </c>
      <c r="AN54">
        <f t="shared" si="3"/>
        <v>0</v>
      </c>
      <c r="AO54">
        <f>IF(CNGE_2025_M1_Secc12_Sub2!$S67&lt;&gt;1,IF(COUNTA(O54:T54)=0,0,1),0)</f>
        <v>0</v>
      </c>
      <c r="AP54">
        <f>IF(CNGE_2025_M1_Secc12_Sub2!$Y67&lt;&gt;1,IF(COUNTA(Y54:AD54)=0,0,1),0)</f>
        <v>0</v>
      </c>
      <c r="AQ54" s="204">
        <f t="shared" si="4"/>
        <v>0</v>
      </c>
      <c r="AR54" s="204">
        <f t="shared" si="5"/>
        <v>0</v>
      </c>
      <c r="AS54" s="204">
        <f t="shared" si="6"/>
        <v>0</v>
      </c>
      <c r="AT54" s="204">
        <f t="shared" si="7"/>
        <v>0</v>
      </c>
      <c r="AU54" s="204">
        <f t="shared" si="8"/>
        <v>0</v>
      </c>
      <c r="AV54" s="204">
        <f t="shared" si="9"/>
        <v>0</v>
      </c>
      <c r="AW54">
        <f t="shared" si="10"/>
        <v>0</v>
      </c>
      <c r="AX54">
        <f t="shared" si="11"/>
        <v>0</v>
      </c>
      <c r="AY54">
        <f t="shared" si="12"/>
        <v>0</v>
      </c>
      <c r="AZ54">
        <f t="shared" si="13"/>
        <v>0</v>
      </c>
      <c r="BA54">
        <f t="shared" si="14"/>
        <v>0</v>
      </c>
      <c r="BB54">
        <f t="shared" si="15"/>
        <v>0</v>
      </c>
      <c r="BC54">
        <f t="shared" si="16"/>
        <v>0</v>
      </c>
      <c r="BD54">
        <f t="shared" si="17"/>
        <v>0</v>
      </c>
      <c r="BE54">
        <f t="shared" si="18"/>
        <v>0</v>
      </c>
      <c r="BF54">
        <f t="shared" si="19"/>
        <v>0</v>
      </c>
      <c r="BG54">
        <f t="shared" si="20"/>
        <v>0</v>
      </c>
      <c r="BH54">
        <f t="shared" si="21"/>
        <v>0</v>
      </c>
      <c r="BI54">
        <f t="shared" si="22"/>
        <v>0</v>
      </c>
      <c r="BJ54">
        <f t="shared" si="23"/>
        <v>0</v>
      </c>
      <c r="BK54">
        <f t="shared" si="24"/>
        <v>0</v>
      </c>
      <c r="BL54">
        <f t="shared" si="25"/>
        <v>0</v>
      </c>
    </row>
    <row r="55" spans="1:64" ht="15" customHeight="1">
      <c r="A55" s="260"/>
      <c r="B55" s="14"/>
      <c r="C55" s="213" t="s">
        <v>5038</v>
      </c>
      <c r="D55" s="469" t="str">
        <f>IF(CNGE_2025_M1_Secc12_Sub1!D50="","",CNGE_2025_M1_Secc12_Sub1!D50)</f>
        <v/>
      </c>
      <c r="E55" s="326"/>
      <c r="F55" s="326"/>
      <c r="G55" s="326"/>
      <c r="H55" s="326"/>
      <c r="I55" s="326"/>
      <c r="J55" s="327"/>
      <c r="K55" s="443"/>
      <c r="L55" s="351"/>
      <c r="M55" s="351"/>
      <c r="N55" s="352"/>
      <c r="O55" s="258"/>
      <c r="P55" s="258"/>
      <c r="Q55" s="258"/>
      <c r="R55" s="258"/>
      <c r="S55" s="258"/>
      <c r="T55" s="258"/>
      <c r="U55" s="443"/>
      <c r="V55" s="351"/>
      <c r="W55" s="351"/>
      <c r="X55" s="352"/>
      <c r="Y55" s="258"/>
      <c r="Z55" s="258"/>
      <c r="AA55" s="258"/>
      <c r="AB55" s="258"/>
      <c r="AC55" s="258"/>
      <c r="AD55" s="258"/>
      <c r="AG55">
        <f t="shared" si="0"/>
        <v>0</v>
      </c>
      <c r="AH55">
        <f>IF(OR(COUNTBLANK($D55)=1,CNGE_2025_M1_Secc12_Sub2!$S68&lt;&gt;1),0,IF(COUNTA(O55:T55)=6,0,1))</f>
        <v>0</v>
      </c>
      <c r="AI55">
        <f>IF(OR(COUNTBLANK($D55)=1,CNGE_2025_M1_Secc12_Sub2!$Y68&lt;&gt;1),0,IF(COUNTA(Y55:AD55)=6,0,1))</f>
        <v>0</v>
      </c>
      <c r="AJ55" s="228">
        <f t="shared" si="1"/>
        <v>0</v>
      </c>
      <c r="AK55" s="2">
        <f t="shared" si="2"/>
        <v>0</v>
      </c>
      <c r="AL55" s="3" t="str">
        <f>IF(AK55=0,"",
IF(SUM($AK$35:AK55)=1,AM55,
IF($AK$155&gt;SUM($AK$35:AK55),_xlfn.CONCAT(", ",AM55),
IF($AK$155=SUM($AK$35:AK55),_xlfn.CONCAT(" y ",AM55)))))</f>
        <v/>
      </c>
      <c r="AM55" s="214">
        <v>21</v>
      </c>
      <c r="AN55">
        <f t="shared" si="3"/>
        <v>0</v>
      </c>
      <c r="AO55">
        <f>IF(CNGE_2025_M1_Secc12_Sub2!$S68&lt;&gt;1,IF(COUNTA(O55:T55)=0,0,1),0)</f>
        <v>0</v>
      </c>
      <c r="AP55">
        <f>IF(CNGE_2025_M1_Secc12_Sub2!$Y68&lt;&gt;1,IF(COUNTA(Y55:AD55)=0,0,1),0)</f>
        <v>0</v>
      </c>
      <c r="AQ55" s="204">
        <f t="shared" si="4"/>
        <v>0</v>
      </c>
      <c r="AR55" s="204">
        <f t="shared" si="5"/>
        <v>0</v>
      </c>
      <c r="AS55" s="204">
        <f t="shared" si="6"/>
        <v>0</v>
      </c>
      <c r="AT55" s="204">
        <f t="shared" si="7"/>
        <v>0</v>
      </c>
      <c r="AU55" s="204">
        <f t="shared" si="8"/>
        <v>0</v>
      </c>
      <c r="AV55" s="204">
        <f t="shared" si="9"/>
        <v>0</v>
      </c>
      <c r="AW55">
        <f t="shared" si="10"/>
        <v>0</v>
      </c>
      <c r="AX55">
        <f t="shared" si="11"/>
        <v>0</v>
      </c>
      <c r="AY55">
        <f t="shared" si="12"/>
        <v>0</v>
      </c>
      <c r="AZ55">
        <f t="shared" si="13"/>
        <v>0</v>
      </c>
      <c r="BA55">
        <f t="shared" si="14"/>
        <v>0</v>
      </c>
      <c r="BB55">
        <f t="shared" si="15"/>
        <v>0</v>
      </c>
      <c r="BC55">
        <f t="shared" si="16"/>
        <v>0</v>
      </c>
      <c r="BD55">
        <f t="shared" si="17"/>
        <v>0</v>
      </c>
      <c r="BE55">
        <f t="shared" si="18"/>
        <v>0</v>
      </c>
      <c r="BF55">
        <f t="shared" si="19"/>
        <v>0</v>
      </c>
      <c r="BG55">
        <f t="shared" si="20"/>
        <v>0</v>
      </c>
      <c r="BH55">
        <f t="shared" si="21"/>
        <v>0</v>
      </c>
      <c r="BI55">
        <f t="shared" si="22"/>
        <v>0</v>
      </c>
      <c r="BJ55">
        <f t="shared" si="23"/>
        <v>0</v>
      </c>
      <c r="BK55">
        <f t="shared" si="24"/>
        <v>0</v>
      </c>
      <c r="BL55">
        <f t="shared" si="25"/>
        <v>0</v>
      </c>
    </row>
    <row r="56" spans="1:64" ht="15" customHeight="1">
      <c r="A56" s="260"/>
      <c r="B56" s="14"/>
      <c r="C56" s="213" t="s">
        <v>5039</v>
      </c>
      <c r="D56" s="469" t="str">
        <f>IF(CNGE_2025_M1_Secc12_Sub1!D51="","",CNGE_2025_M1_Secc12_Sub1!D51)</f>
        <v/>
      </c>
      <c r="E56" s="326"/>
      <c r="F56" s="326"/>
      <c r="G56" s="326"/>
      <c r="H56" s="326"/>
      <c r="I56" s="326"/>
      <c r="J56" s="327"/>
      <c r="K56" s="443"/>
      <c r="L56" s="351"/>
      <c r="M56" s="351"/>
      <c r="N56" s="352"/>
      <c r="O56" s="258"/>
      <c r="P56" s="258"/>
      <c r="Q56" s="258"/>
      <c r="R56" s="258"/>
      <c r="S56" s="258"/>
      <c r="T56" s="258"/>
      <c r="U56" s="443"/>
      <c r="V56" s="351"/>
      <c r="W56" s="351"/>
      <c r="X56" s="352"/>
      <c r="Y56" s="258"/>
      <c r="Z56" s="258"/>
      <c r="AA56" s="258"/>
      <c r="AB56" s="258"/>
      <c r="AC56" s="258"/>
      <c r="AD56" s="258"/>
      <c r="AG56">
        <f t="shared" si="0"/>
        <v>0</v>
      </c>
      <c r="AH56">
        <f>IF(OR(COUNTBLANK($D56)=1,CNGE_2025_M1_Secc12_Sub2!$S69&lt;&gt;1),0,IF(COUNTA(O56:T56)=6,0,1))</f>
        <v>0</v>
      </c>
      <c r="AI56">
        <f>IF(OR(COUNTBLANK($D56)=1,CNGE_2025_M1_Secc12_Sub2!$Y69&lt;&gt;1),0,IF(COUNTA(Y56:AD56)=6,0,1))</f>
        <v>0</v>
      </c>
      <c r="AJ56" s="228">
        <f t="shared" si="1"/>
        <v>0</v>
      </c>
      <c r="AK56" s="2">
        <f t="shared" si="2"/>
        <v>0</v>
      </c>
      <c r="AL56" s="3" t="str">
        <f>IF(AK56=0,"",
IF(SUM($AK$35:AK56)=1,AM56,
IF($AK$155&gt;SUM($AK$35:AK56),_xlfn.CONCAT(", ",AM56),
IF($AK$155=SUM($AK$35:AK56),_xlfn.CONCAT(" y ",AM56)))))</f>
        <v/>
      </c>
      <c r="AM56" s="214">
        <v>22</v>
      </c>
      <c r="AN56">
        <f t="shared" si="3"/>
        <v>0</v>
      </c>
      <c r="AO56">
        <f>IF(CNGE_2025_M1_Secc12_Sub2!$S69&lt;&gt;1,IF(COUNTA(O56:T56)=0,0,1),0)</f>
        <v>0</v>
      </c>
      <c r="AP56">
        <f>IF(CNGE_2025_M1_Secc12_Sub2!$Y69&lt;&gt;1,IF(COUNTA(Y56:AD56)=0,0,1),0)</f>
        <v>0</v>
      </c>
      <c r="AQ56" s="204">
        <f t="shared" si="4"/>
        <v>0</v>
      </c>
      <c r="AR56" s="204">
        <f t="shared" si="5"/>
        <v>0</v>
      </c>
      <c r="AS56" s="204">
        <f t="shared" si="6"/>
        <v>0</v>
      </c>
      <c r="AT56" s="204">
        <f t="shared" si="7"/>
        <v>0</v>
      </c>
      <c r="AU56" s="204">
        <f t="shared" si="8"/>
        <v>0</v>
      </c>
      <c r="AV56" s="204">
        <f t="shared" si="9"/>
        <v>0</v>
      </c>
      <c r="AW56">
        <f t="shared" si="10"/>
        <v>0</v>
      </c>
      <c r="AX56">
        <f t="shared" si="11"/>
        <v>0</v>
      </c>
      <c r="AY56">
        <f t="shared" si="12"/>
        <v>0</v>
      </c>
      <c r="AZ56">
        <f t="shared" si="13"/>
        <v>0</v>
      </c>
      <c r="BA56">
        <f t="shared" si="14"/>
        <v>0</v>
      </c>
      <c r="BB56">
        <f t="shared" si="15"/>
        <v>0</v>
      </c>
      <c r="BC56">
        <f t="shared" si="16"/>
        <v>0</v>
      </c>
      <c r="BD56">
        <f t="shared" si="17"/>
        <v>0</v>
      </c>
      <c r="BE56">
        <f t="shared" si="18"/>
        <v>0</v>
      </c>
      <c r="BF56">
        <f t="shared" si="19"/>
        <v>0</v>
      </c>
      <c r="BG56">
        <f t="shared" si="20"/>
        <v>0</v>
      </c>
      <c r="BH56">
        <f t="shared" si="21"/>
        <v>0</v>
      </c>
      <c r="BI56">
        <f t="shared" si="22"/>
        <v>0</v>
      </c>
      <c r="BJ56">
        <f t="shared" si="23"/>
        <v>0</v>
      </c>
      <c r="BK56">
        <f t="shared" si="24"/>
        <v>0</v>
      </c>
      <c r="BL56">
        <f t="shared" si="25"/>
        <v>0</v>
      </c>
    </row>
    <row r="57" spans="1:64" ht="15" customHeight="1">
      <c r="A57" s="260"/>
      <c r="B57" s="14"/>
      <c r="C57" s="213" t="s">
        <v>5040</v>
      </c>
      <c r="D57" s="469" t="str">
        <f>IF(CNGE_2025_M1_Secc12_Sub1!D52="","",CNGE_2025_M1_Secc12_Sub1!D52)</f>
        <v/>
      </c>
      <c r="E57" s="326"/>
      <c r="F57" s="326"/>
      <c r="G57" s="326"/>
      <c r="H57" s="326"/>
      <c r="I57" s="326"/>
      <c r="J57" s="327"/>
      <c r="K57" s="443"/>
      <c r="L57" s="351"/>
      <c r="M57" s="351"/>
      <c r="N57" s="352"/>
      <c r="O57" s="258"/>
      <c r="P57" s="258"/>
      <c r="Q57" s="258"/>
      <c r="R57" s="258"/>
      <c r="S57" s="258"/>
      <c r="T57" s="258"/>
      <c r="U57" s="443"/>
      <c r="V57" s="351"/>
      <c r="W57" s="351"/>
      <c r="X57" s="352"/>
      <c r="Y57" s="258"/>
      <c r="Z57" s="258"/>
      <c r="AA57" s="258"/>
      <c r="AB57" s="258"/>
      <c r="AC57" s="258"/>
      <c r="AD57" s="258"/>
      <c r="AG57">
        <f t="shared" si="0"/>
        <v>0</v>
      </c>
      <c r="AH57">
        <f>IF(OR(COUNTBLANK($D57)=1,CNGE_2025_M1_Secc12_Sub2!$S70&lt;&gt;1),0,IF(COUNTA(O57:T57)=6,0,1))</f>
        <v>0</v>
      </c>
      <c r="AI57">
        <f>IF(OR(COUNTBLANK($D57)=1,CNGE_2025_M1_Secc12_Sub2!$Y70&lt;&gt;1),0,IF(COUNTA(Y57:AD57)=6,0,1))</f>
        <v>0</v>
      </c>
      <c r="AJ57" s="228">
        <f t="shared" si="1"/>
        <v>0</v>
      </c>
      <c r="AK57" s="2">
        <f t="shared" si="2"/>
        <v>0</v>
      </c>
      <c r="AL57" s="3" t="str">
        <f>IF(AK57=0,"",
IF(SUM($AK$35:AK57)=1,AM57,
IF($AK$155&gt;SUM($AK$35:AK57),_xlfn.CONCAT(", ",AM57),
IF($AK$155=SUM($AK$35:AK57),_xlfn.CONCAT(" y ",AM57)))))</f>
        <v/>
      </c>
      <c r="AM57" s="214">
        <v>23</v>
      </c>
      <c r="AN57">
        <f t="shared" si="3"/>
        <v>0</v>
      </c>
      <c r="AO57">
        <f>IF(CNGE_2025_M1_Secc12_Sub2!$S70&lt;&gt;1,IF(COUNTA(O57:T57)=0,0,1),0)</f>
        <v>0</v>
      </c>
      <c r="AP57">
        <f>IF(CNGE_2025_M1_Secc12_Sub2!$Y70&lt;&gt;1,IF(COUNTA(Y57:AD57)=0,0,1),0)</f>
        <v>0</v>
      </c>
      <c r="AQ57" s="204">
        <f t="shared" si="4"/>
        <v>0</v>
      </c>
      <c r="AR57" s="204">
        <f t="shared" si="5"/>
        <v>0</v>
      </c>
      <c r="AS57" s="204">
        <f t="shared" si="6"/>
        <v>0</v>
      </c>
      <c r="AT57" s="204">
        <f t="shared" si="7"/>
        <v>0</v>
      </c>
      <c r="AU57" s="204">
        <f t="shared" si="8"/>
        <v>0</v>
      </c>
      <c r="AV57" s="204">
        <f t="shared" si="9"/>
        <v>0</v>
      </c>
      <c r="AW57">
        <f t="shared" si="10"/>
        <v>0</v>
      </c>
      <c r="AX57">
        <f t="shared" si="11"/>
        <v>0</v>
      </c>
      <c r="AY57">
        <f t="shared" si="12"/>
        <v>0</v>
      </c>
      <c r="AZ57">
        <f t="shared" si="13"/>
        <v>0</v>
      </c>
      <c r="BA57">
        <f t="shared" si="14"/>
        <v>0</v>
      </c>
      <c r="BB57">
        <f t="shared" si="15"/>
        <v>0</v>
      </c>
      <c r="BC57">
        <f t="shared" si="16"/>
        <v>0</v>
      </c>
      <c r="BD57">
        <f t="shared" si="17"/>
        <v>0</v>
      </c>
      <c r="BE57">
        <f t="shared" si="18"/>
        <v>0</v>
      </c>
      <c r="BF57">
        <f t="shared" si="19"/>
        <v>0</v>
      </c>
      <c r="BG57">
        <f t="shared" si="20"/>
        <v>0</v>
      </c>
      <c r="BH57">
        <f t="shared" si="21"/>
        <v>0</v>
      </c>
      <c r="BI57">
        <f t="shared" si="22"/>
        <v>0</v>
      </c>
      <c r="BJ57">
        <f t="shared" si="23"/>
        <v>0</v>
      </c>
      <c r="BK57">
        <f t="shared" si="24"/>
        <v>0</v>
      </c>
      <c r="BL57">
        <f t="shared" si="25"/>
        <v>0</v>
      </c>
    </row>
    <row r="58" spans="1:64" ht="15" customHeight="1">
      <c r="A58" s="260"/>
      <c r="B58" s="14"/>
      <c r="C58" s="213" t="s">
        <v>5041</v>
      </c>
      <c r="D58" s="469" t="str">
        <f>IF(CNGE_2025_M1_Secc12_Sub1!D53="","",CNGE_2025_M1_Secc12_Sub1!D53)</f>
        <v/>
      </c>
      <c r="E58" s="326"/>
      <c r="F58" s="326"/>
      <c r="G58" s="326"/>
      <c r="H58" s="326"/>
      <c r="I58" s="326"/>
      <c r="J58" s="327"/>
      <c r="K58" s="443"/>
      <c r="L58" s="351"/>
      <c r="M58" s="351"/>
      <c r="N58" s="352"/>
      <c r="O58" s="258"/>
      <c r="P58" s="258"/>
      <c r="Q58" s="258"/>
      <c r="R58" s="258"/>
      <c r="S58" s="258"/>
      <c r="T58" s="258"/>
      <c r="U58" s="443"/>
      <c r="V58" s="351"/>
      <c r="W58" s="351"/>
      <c r="X58" s="352"/>
      <c r="Y58" s="258"/>
      <c r="Z58" s="258"/>
      <c r="AA58" s="258"/>
      <c r="AB58" s="258"/>
      <c r="AC58" s="258"/>
      <c r="AD58" s="258"/>
      <c r="AG58">
        <f t="shared" si="0"/>
        <v>0</v>
      </c>
      <c r="AH58">
        <f>IF(OR(COUNTBLANK($D58)=1,CNGE_2025_M1_Secc12_Sub2!$S71&lt;&gt;1),0,IF(COUNTA(O58:T58)=6,0,1))</f>
        <v>0</v>
      </c>
      <c r="AI58">
        <f>IF(OR(COUNTBLANK($D58)=1,CNGE_2025_M1_Secc12_Sub2!$Y71&lt;&gt;1),0,IF(COUNTA(Y58:AD58)=6,0,1))</f>
        <v>0</v>
      </c>
      <c r="AJ58" s="228">
        <f t="shared" si="1"/>
        <v>0</v>
      </c>
      <c r="AK58" s="2">
        <f t="shared" si="2"/>
        <v>0</v>
      </c>
      <c r="AL58" s="3" t="str">
        <f>IF(AK58=0,"",
IF(SUM($AK$35:AK58)=1,AM58,
IF($AK$155&gt;SUM($AK$35:AK58),_xlfn.CONCAT(", ",AM58),
IF($AK$155=SUM($AK$35:AK58),_xlfn.CONCAT(" y ",AM58)))))</f>
        <v/>
      </c>
      <c r="AM58" s="214">
        <v>24</v>
      </c>
      <c r="AN58">
        <f t="shared" si="3"/>
        <v>0</v>
      </c>
      <c r="AO58">
        <f>IF(CNGE_2025_M1_Secc12_Sub2!$S71&lt;&gt;1,IF(COUNTA(O58:T58)=0,0,1),0)</f>
        <v>0</v>
      </c>
      <c r="AP58">
        <f>IF(CNGE_2025_M1_Secc12_Sub2!$Y71&lt;&gt;1,IF(COUNTA(Y58:AD58)=0,0,1),0)</f>
        <v>0</v>
      </c>
      <c r="AQ58" s="204">
        <f t="shared" si="4"/>
        <v>0</v>
      </c>
      <c r="AR58" s="204">
        <f t="shared" si="5"/>
        <v>0</v>
      </c>
      <c r="AS58" s="204">
        <f t="shared" si="6"/>
        <v>0</v>
      </c>
      <c r="AT58" s="204">
        <f t="shared" si="7"/>
        <v>0</v>
      </c>
      <c r="AU58" s="204">
        <f t="shared" si="8"/>
        <v>0</v>
      </c>
      <c r="AV58" s="204">
        <f t="shared" si="9"/>
        <v>0</v>
      </c>
      <c r="AW58">
        <f t="shared" si="10"/>
        <v>0</v>
      </c>
      <c r="AX58">
        <f t="shared" si="11"/>
        <v>0</v>
      </c>
      <c r="AY58">
        <f t="shared" si="12"/>
        <v>0</v>
      </c>
      <c r="AZ58">
        <f t="shared" si="13"/>
        <v>0</v>
      </c>
      <c r="BA58">
        <f t="shared" si="14"/>
        <v>0</v>
      </c>
      <c r="BB58">
        <f t="shared" si="15"/>
        <v>0</v>
      </c>
      <c r="BC58">
        <f t="shared" si="16"/>
        <v>0</v>
      </c>
      <c r="BD58">
        <f t="shared" si="17"/>
        <v>0</v>
      </c>
      <c r="BE58">
        <f t="shared" si="18"/>
        <v>0</v>
      </c>
      <c r="BF58">
        <f t="shared" si="19"/>
        <v>0</v>
      </c>
      <c r="BG58">
        <f t="shared" si="20"/>
        <v>0</v>
      </c>
      <c r="BH58">
        <f t="shared" si="21"/>
        <v>0</v>
      </c>
      <c r="BI58">
        <f t="shared" si="22"/>
        <v>0</v>
      </c>
      <c r="BJ58">
        <f t="shared" si="23"/>
        <v>0</v>
      </c>
      <c r="BK58">
        <f t="shared" si="24"/>
        <v>0</v>
      </c>
      <c r="BL58">
        <f t="shared" si="25"/>
        <v>0</v>
      </c>
    </row>
    <row r="59" spans="1:64" ht="15" customHeight="1">
      <c r="A59" s="260"/>
      <c r="B59" s="14"/>
      <c r="C59" s="213" t="s">
        <v>5042</v>
      </c>
      <c r="D59" s="469" t="str">
        <f>IF(CNGE_2025_M1_Secc12_Sub1!D54="","",CNGE_2025_M1_Secc12_Sub1!D54)</f>
        <v/>
      </c>
      <c r="E59" s="326"/>
      <c r="F59" s="326"/>
      <c r="G59" s="326"/>
      <c r="H59" s="326"/>
      <c r="I59" s="326"/>
      <c r="J59" s="327"/>
      <c r="K59" s="443"/>
      <c r="L59" s="351"/>
      <c r="M59" s="351"/>
      <c r="N59" s="352"/>
      <c r="O59" s="258"/>
      <c r="P59" s="258"/>
      <c r="Q59" s="258"/>
      <c r="R59" s="258"/>
      <c r="S59" s="258"/>
      <c r="T59" s="258"/>
      <c r="U59" s="443"/>
      <c r="V59" s="351"/>
      <c r="W59" s="351"/>
      <c r="X59" s="352"/>
      <c r="Y59" s="258"/>
      <c r="Z59" s="258"/>
      <c r="AA59" s="258"/>
      <c r="AB59" s="258"/>
      <c r="AC59" s="258"/>
      <c r="AD59" s="258"/>
      <c r="AG59">
        <f t="shared" si="0"/>
        <v>0</v>
      </c>
      <c r="AH59">
        <f>IF(OR(COUNTBLANK($D59)=1,CNGE_2025_M1_Secc12_Sub2!$S72&lt;&gt;1),0,IF(COUNTA(O59:T59)=6,0,1))</f>
        <v>0</v>
      </c>
      <c r="AI59">
        <f>IF(OR(COUNTBLANK($D59)=1,CNGE_2025_M1_Secc12_Sub2!$Y72&lt;&gt;1),0,IF(COUNTA(Y59:AD59)=6,0,1))</f>
        <v>0</v>
      </c>
      <c r="AJ59" s="228">
        <f t="shared" si="1"/>
        <v>0</v>
      </c>
      <c r="AK59" s="2">
        <f t="shared" si="2"/>
        <v>0</v>
      </c>
      <c r="AL59" s="3" t="str">
        <f>IF(AK59=0,"",
IF(SUM($AK$35:AK59)=1,AM59,
IF($AK$155&gt;SUM($AK$35:AK59),_xlfn.CONCAT(", ",AM59),
IF($AK$155=SUM($AK$35:AK59),_xlfn.CONCAT(" y ",AM59)))))</f>
        <v/>
      </c>
      <c r="AM59" s="214">
        <v>25</v>
      </c>
      <c r="AN59">
        <f t="shared" si="3"/>
        <v>0</v>
      </c>
      <c r="AO59">
        <f>IF(CNGE_2025_M1_Secc12_Sub2!$S72&lt;&gt;1,IF(COUNTA(O59:T59)=0,0,1),0)</f>
        <v>0</v>
      </c>
      <c r="AP59">
        <f>IF(CNGE_2025_M1_Secc12_Sub2!$Y72&lt;&gt;1,IF(COUNTA(Y59:AD59)=0,0,1),0)</f>
        <v>0</v>
      </c>
      <c r="AQ59" s="204">
        <f t="shared" si="4"/>
        <v>0</v>
      </c>
      <c r="AR59" s="204">
        <f t="shared" si="5"/>
        <v>0</v>
      </c>
      <c r="AS59" s="204">
        <f t="shared" si="6"/>
        <v>0</v>
      </c>
      <c r="AT59" s="204">
        <f t="shared" si="7"/>
        <v>0</v>
      </c>
      <c r="AU59" s="204">
        <f t="shared" si="8"/>
        <v>0</v>
      </c>
      <c r="AV59" s="204">
        <f t="shared" si="9"/>
        <v>0</v>
      </c>
      <c r="AW59">
        <f t="shared" si="10"/>
        <v>0</v>
      </c>
      <c r="AX59">
        <f t="shared" si="11"/>
        <v>0</v>
      </c>
      <c r="AY59">
        <f t="shared" si="12"/>
        <v>0</v>
      </c>
      <c r="AZ59">
        <f t="shared" si="13"/>
        <v>0</v>
      </c>
      <c r="BA59">
        <f t="shared" si="14"/>
        <v>0</v>
      </c>
      <c r="BB59">
        <f t="shared" si="15"/>
        <v>0</v>
      </c>
      <c r="BC59">
        <f t="shared" si="16"/>
        <v>0</v>
      </c>
      <c r="BD59">
        <f t="shared" si="17"/>
        <v>0</v>
      </c>
      <c r="BE59">
        <f t="shared" si="18"/>
        <v>0</v>
      </c>
      <c r="BF59">
        <f t="shared" si="19"/>
        <v>0</v>
      </c>
      <c r="BG59">
        <f t="shared" si="20"/>
        <v>0</v>
      </c>
      <c r="BH59">
        <f t="shared" si="21"/>
        <v>0</v>
      </c>
      <c r="BI59">
        <f t="shared" si="22"/>
        <v>0</v>
      </c>
      <c r="BJ59">
        <f t="shared" si="23"/>
        <v>0</v>
      </c>
      <c r="BK59">
        <f t="shared" si="24"/>
        <v>0</v>
      </c>
      <c r="BL59">
        <f t="shared" si="25"/>
        <v>0</v>
      </c>
    </row>
    <row r="60" spans="1:64" ht="15" customHeight="1">
      <c r="A60" s="260"/>
      <c r="B60" s="14"/>
      <c r="C60" s="213" t="s">
        <v>5043</v>
      </c>
      <c r="D60" s="469" t="str">
        <f>IF(CNGE_2025_M1_Secc12_Sub1!D55="","",CNGE_2025_M1_Secc12_Sub1!D55)</f>
        <v/>
      </c>
      <c r="E60" s="326"/>
      <c r="F60" s="326"/>
      <c r="G60" s="326"/>
      <c r="H60" s="326"/>
      <c r="I60" s="326"/>
      <c r="J60" s="327"/>
      <c r="K60" s="443"/>
      <c r="L60" s="351"/>
      <c r="M60" s="351"/>
      <c r="N60" s="352"/>
      <c r="O60" s="258"/>
      <c r="P60" s="258"/>
      <c r="Q60" s="258"/>
      <c r="R60" s="258"/>
      <c r="S60" s="258"/>
      <c r="T60" s="258"/>
      <c r="U60" s="443"/>
      <c r="V60" s="351"/>
      <c r="W60" s="351"/>
      <c r="X60" s="352"/>
      <c r="Y60" s="258"/>
      <c r="Z60" s="258"/>
      <c r="AA60" s="258"/>
      <c r="AB60" s="258"/>
      <c r="AC60" s="258"/>
      <c r="AD60" s="258"/>
      <c r="AG60">
        <f t="shared" si="0"/>
        <v>0</v>
      </c>
      <c r="AH60">
        <f>IF(OR(COUNTBLANK($D60)=1,CNGE_2025_M1_Secc12_Sub2!$S73&lt;&gt;1),0,IF(COUNTA(O60:T60)=6,0,1))</f>
        <v>0</v>
      </c>
      <c r="AI60">
        <f>IF(OR(COUNTBLANK($D60)=1,CNGE_2025_M1_Secc12_Sub2!$Y73&lt;&gt;1),0,IF(COUNTA(Y60:AD60)=6,0,1))</f>
        <v>0</v>
      </c>
      <c r="AJ60" s="228">
        <f t="shared" si="1"/>
        <v>0</v>
      </c>
      <c r="AK60" s="2">
        <f t="shared" si="2"/>
        <v>0</v>
      </c>
      <c r="AL60" s="3" t="str">
        <f>IF(AK60=0,"",
IF(SUM($AK$35:AK60)=1,AM60,
IF($AK$155&gt;SUM($AK$35:AK60),_xlfn.CONCAT(", ",AM60),
IF($AK$155=SUM($AK$35:AK60),_xlfn.CONCAT(" y ",AM60)))))</f>
        <v/>
      </c>
      <c r="AM60" s="214">
        <v>26</v>
      </c>
      <c r="AN60">
        <f t="shared" si="3"/>
        <v>0</v>
      </c>
      <c r="AO60">
        <f>IF(CNGE_2025_M1_Secc12_Sub2!$S73&lt;&gt;1,IF(COUNTA(O60:T60)=0,0,1),0)</f>
        <v>0</v>
      </c>
      <c r="AP60">
        <f>IF(CNGE_2025_M1_Secc12_Sub2!$Y73&lt;&gt;1,IF(COUNTA(Y60:AD60)=0,0,1),0)</f>
        <v>0</v>
      </c>
      <c r="AQ60" s="204">
        <f t="shared" si="4"/>
        <v>0</v>
      </c>
      <c r="AR60" s="204">
        <f t="shared" si="5"/>
        <v>0</v>
      </c>
      <c r="AS60" s="204">
        <f t="shared" si="6"/>
        <v>0</v>
      </c>
      <c r="AT60" s="204">
        <f t="shared" si="7"/>
        <v>0</v>
      </c>
      <c r="AU60" s="204">
        <f t="shared" si="8"/>
        <v>0</v>
      </c>
      <c r="AV60" s="204">
        <f t="shared" si="9"/>
        <v>0</v>
      </c>
      <c r="AW60">
        <f t="shared" si="10"/>
        <v>0</v>
      </c>
      <c r="AX60">
        <f t="shared" si="11"/>
        <v>0</v>
      </c>
      <c r="AY60">
        <f t="shared" si="12"/>
        <v>0</v>
      </c>
      <c r="AZ60">
        <f t="shared" si="13"/>
        <v>0</v>
      </c>
      <c r="BA60">
        <f t="shared" si="14"/>
        <v>0</v>
      </c>
      <c r="BB60">
        <f t="shared" si="15"/>
        <v>0</v>
      </c>
      <c r="BC60">
        <f t="shared" si="16"/>
        <v>0</v>
      </c>
      <c r="BD60">
        <f t="shared" si="17"/>
        <v>0</v>
      </c>
      <c r="BE60">
        <f t="shared" si="18"/>
        <v>0</v>
      </c>
      <c r="BF60">
        <f t="shared" si="19"/>
        <v>0</v>
      </c>
      <c r="BG60">
        <f t="shared" si="20"/>
        <v>0</v>
      </c>
      <c r="BH60">
        <f t="shared" si="21"/>
        <v>0</v>
      </c>
      <c r="BI60">
        <f t="shared" si="22"/>
        <v>0</v>
      </c>
      <c r="BJ60">
        <f t="shared" si="23"/>
        <v>0</v>
      </c>
      <c r="BK60">
        <f t="shared" si="24"/>
        <v>0</v>
      </c>
      <c r="BL60">
        <f t="shared" si="25"/>
        <v>0</v>
      </c>
    </row>
    <row r="61" spans="1:64" ht="15" customHeight="1">
      <c r="A61" s="260"/>
      <c r="B61" s="14"/>
      <c r="C61" s="213" t="s">
        <v>5044</v>
      </c>
      <c r="D61" s="469" t="str">
        <f>IF(CNGE_2025_M1_Secc12_Sub1!D56="","",CNGE_2025_M1_Secc12_Sub1!D56)</f>
        <v/>
      </c>
      <c r="E61" s="326"/>
      <c r="F61" s="326"/>
      <c r="G61" s="326"/>
      <c r="H61" s="326"/>
      <c r="I61" s="326"/>
      <c r="J61" s="327"/>
      <c r="K61" s="443"/>
      <c r="L61" s="351"/>
      <c r="M61" s="351"/>
      <c r="N61" s="352"/>
      <c r="O61" s="258"/>
      <c r="P61" s="258"/>
      <c r="Q61" s="258"/>
      <c r="R61" s="258"/>
      <c r="S61" s="258"/>
      <c r="T61" s="258"/>
      <c r="U61" s="443"/>
      <c r="V61" s="351"/>
      <c r="W61" s="351"/>
      <c r="X61" s="352"/>
      <c r="Y61" s="258"/>
      <c r="Z61" s="258"/>
      <c r="AA61" s="258"/>
      <c r="AB61" s="258"/>
      <c r="AC61" s="258"/>
      <c r="AD61" s="258"/>
      <c r="AG61">
        <f t="shared" si="0"/>
        <v>0</v>
      </c>
      <c r="AH61">
        <f>IF(OR(COUNTBLANK($D61)=1,CNGE_2025_M1_Secc12_Sub2!$S74&lt;&gt;1),0,IF(COUNTA(O61:T61)=6,0,1))</f>
        <v>0</v>
      </c>
      <c r="AI61">
        <f>IF(OR(COUNTBLANK($D61)=1,CNGE_2025_M1_Secc12_Sub2!$Y74&lt;&gt;1),0,IF(COUNTA(Y61:AD61)=6,0,1))</f>
        <v>0</v>
      </c>
      <c r="AJ61" s="228">
        <f t="shared" si="1"/>
        <v>0</v>
      </c>
      <c r="AK61" s="2">
        <f t="shared" si="2"/>
        <v>0</v>
      </c>
      <c r="AL61" s="3" t="str">
        <f>IF(AK61=0,"",
IF(SUM($AK$35:AK61)=1,AM61,
IF($AK$155&gt;SUM($AK$35:AK61),_xlfn.CONCAT(", ",AM61),
IF($AK$155=SUM($AK$35:AK61),_xlfn.CONCAT(" y ",AM61)))))</f>
        <v/>
      </c>
      <c r="AM61" s="214">
        <v>27</v>
      </c>
      <c r="AN61">
        <f t="shared" si="3"/>
        <v>0</v>
      </c>
      <c r="AO61">
        <f>IF(CNGE_2025_M1_Secc12_Sub2!$S74&lt;&gt;1,IF(COUNTA(O61:T61)=0,0,1),0)</f>
        <v>0</v>
      </c>
      <c r="AP61">
        <f>IF(CNGE_2025_M1_Secc12_Sub2!$Y74&lt;&gt;1,IF(COUNTA(Y61:AD61)=0,0,1),0)</f>
        <v>0</v>
      </c>
      <c r="AQ61" s="204">
        <f t="shared" si="4"/>
        <v>0</v>
      </c>
      <c r="AR61" s="204">
        <f t="shared" si="5"/>
        <v>0</v>
      </c>
      <c r="AS61" s="204">
        <f t="shared" si="6"/>
        <v>0</v>
      </c>
      <c r="AT61" s="204">
        <f t="shared" si="7"/>
        <v>0</v>
      </c>
      <c r="AU61" s="204">
        <f t="shared" si="8"/>
        <v>0</v>
      </c>
      <c r="AV61" s="204">
        <f t="shared" si="9"/>
        <v>0</v>
      </c>
      <c r="AW61">
        <f t="shared" si="10"/>
        <v>0</v>
      </c>
      <c r="AX61">
        <f t="shared" si="11"/>
        <v>0</v>
      </c>
      <c r="AY61">
        <f t="shared" si="12"/>
        <v>0</v>
      </c>
      <c r="AZ61">
        <f t="shared" si="13"/>
        <v>0</v>
      </c>
      <c r="BA61">
        <f t="shared" si="14"/>
        <v>0</v>
      </c>
      <c r="BB61">
        <f t="shared" si="15"/>
        <v>0</v>
      </c>
      <c r="BC61">
        <f t="shared" si="16"/>
        <v>0</v>
      </c>
      <c r="BD61">
        <f t="shared" si="17"/>
        <v>0</v>
      </c>
      <c r="BE61">
        <f t="shared" si="18"/>
        <v>0</v>
      </c>
      <c r="BF61">
        <f t="shared" si="19"/>
        <v>0</v>
      </c>
      <c r="BG61">
        <f t="shared" si="20"/>
        <v>0</v>
      </c>
      <c r="BH61">
        <f t="shared" si="21"/>
        <v>0</v>
      </c>
      <c r="BI61">
        <f t="shared" si="22"/>
        <v>0</v>
      </c>
      <c r="BJ61">
        <f t="shared" si="23"/>
        <v>0</v>
      </c>
      <c r="BK61">
        <f t="shared" si="24"/>
        <v>0</v>
      </c>
      <c r="BL61">
        <f t="shared" si="25"/>
        <v>0</v>
      </c>
    </row>
    <row r="62" spans="1:64" ht="15" customHeight="1">
      <c r="A62" s="260"/>
      <c r="B62" s="14"/>
      <c r="C62" s="213" t="s">
        <v>5045</v>
      </c>
      <c r="D62" s="469" t="str">
        <f>IF(CNGE_2025_M1_Secc12_Sub1!D57="","",CNGE_2025_M1_Secc12_Sub1!D57)</f>
        <v/>
      </c>
      <c r="E62" s="326"/>
      <c r="F62" s="326"/>
      <c r="G62" s="326"/>
      <c r="H62" s="326"/>
      <c r="I62" s="326"/>
      <c r="J62" s="327"/>
      <c r="K62" s="443"/>
      <c r="L62" s="351"/>
      <c r="M62" s="351"/>
      <c r="N62" s="352"/>
      <c r="O62" s="258"/>
      <c r="P62" s="258"/>
      <c r="Q62" s="258"/>
      <c r="R62" s="258"/>
      <c r="S62" s="258"/>
      <c r="T62" s="258"/>
      <c r="U62" s="443"/>
      <c r="V62" s="351"/>
      <c r="W62" s="351"/>
      <c r="X62" s="352"/>
      <c r="Y62" s="258"/>
      <c r="Z62" s="258"/>
      <c r="AA62" s="258"/>
      <c r="AB62" s="258"/>
      <c r="AC62" s="258"/>
      <c r="AD62" s="258"/>
      <c r="AG62">
        <f t="shared" si="0"/>
        <v>0</v>
      </c>
      <c r="AH62">
        <f>IF(OR(COUNTBLANK($D62)=1,CNGE_2025_M1_Secc12_Sub2!$S75&lt;&gt;1),0,IF(COUNTA(O62:T62)=6,0,1))</f>
        <v>0</v>
      </c>
      <c r="AI62">
        <f>IF(OR(COUNTBLANK($D62)=1,CNGE_2025_M1_Secc12_Sub2!$Y75&lt;&gt;1),0,IF(COUNTA(Y62:AD62)=6,0,1))</f>
        <v>0</v>
      </c>
      <c r="AJ62" s="228">
        <f t="shared" si="1"/>
        <v>0</v>
      </c>
      <c r="AK62" s="2">
        <f t="shared" si="2"/>
        <v>0</v>
      </c>
      <c r="AL62" s="3" t="str">
        <f>IF(AK62=0,"",
IF(SUM($AK$35:AK62)=1,AM62,
IF($AK$155&gt;SUM($AK$35:AK62),_xlfn.CONCAT(", ",AM62),
IF($AK$155=SUM($AK$35:AK62),_xlfn.CONCAT(" y ",AM62)))))</f>
        <v/>
      </c>
      <c r="AM62" s="214">
        <v>28</v>
      </c>
      <c r="AN62">
        <f t="shared" si="3"/>
        <v>0</v>
      </c>
      <c r="AO62">
        <f>IF(CNGE_2025_M1_Secc12_Sub2!$S75&lt;&gt;1,IF(COUNTA(O62:T62)=0,0,1),0)</f>
        <v>0</v>
      </c>
      <c r="AP62">
        <f>IF(CNGE_2025_M1_Secc12_Sub2!$Y75&lt;&gt;1,IF(COUNTA(Y62:AD62)=0,0,1),0)</f>
        <v>0</v>
      </c>
      <c r="AQ62" s="204">
        <f t="shared" si="4"/>
        <v>0</v>
      </c>
      <c r="AR62" s="204">
        <f t="shared" si="5"/>
        <v>0</v>
      </c>
      <c r="AS62" s="204">
        <f t="shared" si="6"/>
        <v>0</v>
      </c>
      <c r="AT62" s="204">
        <f t="shared" si="7"/>
        <v>0</v>
      </c>
      <c r="AU62" s="204">
        <f t="shared" si="8"/>
        <v>0</v>
      </c>
      <c r="AV62" s="204">
        <f t="shared" si="9"/>
        <v>0</v>
      </c>
      <c r="AW62">
        <f t="shared" si="10"/>
        <v>0</v>
      </c>
      <c r="AX62">
        <f t="shared" si="11"/>
        <v>0</v>
      </c>
      <c r="AY62">
        <f t="shared" si="12"/>
        <v>0</v>
      </c>
      <c r="AZ62">
        <f t="shared" si="13"/>
        <v>0</v>
      </c>
      <c r="BA62">
        <f t="shared" si="14"/>
        <v>0</v>
      </c>
      <c r="BB62">
        <f t="shared" si="15"/>
        <v>0</v>
      </c>
      <c r="BC62">
        <f t="shared" si="16"/>
        <v>0</v>
      </c>
      <c r="BD62">
        <f t="shared" si="17"/>
        <v>0</v>
      </c>
      <c r="BE62">
        <f t="shared" si="18"/>
        <v>0</v>
      </c>
      <c r="BF62">
        <f t="shared" si="19"/>
        <v>0</v>
      </c>
      <c r="BG62">
        <f t="shared" si="20"/>
        <v>0</v>
      </c>
      <c r="BH62">
        <f t="shared" si="21"/>
        <v>0</v>
      </c>
      <c r="BI62">
        <f t="shared" si="22"/>
        <v>0</v>
      </c>
      <c r="BJ62">
        <f t="shared" si="23"/>
        <v>0</v>
      </c>
      <c r="BK62">
        <f t="shared" si="24"/>
        <v>0</v>
      </c>
      <c r="BL62">
        <f t="shared" si="25"/>
        <v>0</v>
      </c>
    </row>
    <row r="63" spans="1:64" ht="15" customHeight="1">
      <c r="A63" s="260"/>
      <c r="B63" s="14"/>
      <c r="C63" s="213" t="s">
        <v>5046</v>
      </c>
      <c r="D63" s="469" t="str">
        <f>IF(CNGE_2025_M1_Secc12_Sub1!D58="","",CNGE_2025_M1_Secc12_Sub1!D58)</f>
        <v/>
      </c>
      <c r="E63" s="326"/>
      <c r="F63" s="326"/>
      <c r="G63" s="326"/>
      <c r="H63" s="326"/>
      <c r="I63" s="326"/>
      <c r="J63" s="327"/>
      <c r="K63" s="443"/>
      <c r="L63" s="351"/>
      <c r="M63" s="351"/>
      <c r="N63" s="352"/>
      <c r="O63" s="258"/>
      <c r="P63" s="258"/>
      <c r="Q63" s="258"/>
      <c r="R63" s="258"/>
      <c r="S63" s="258"/>
      <c r="T63" s="258"/>
      <c r="U63" s="443"/>
      <c r="V63" s="351"/>
      <c r="W63" s="351"/>
      <c r="X63" s="352"/>
      <c r="Y63" s="258"/>
      <c r="Z63" s="258"/>
      <c r="AA63" s="258"/>
      <c r="AB63" s="258"/>
      <c r="AC63" s="258"/>
      <c r="AD63" s="258"/>
      <c r="AG63">
        <f t="shared" si="0"/>
        <v>0</v>
      </c>
      <c r="AH63">
        <f>IF(OR(COUNTBLANK($D63)=1,CNGE_2025_M1_Secc12_Sub2!$S76&lt;&gt;1),0,IF(COUNTA(O63:T63)=6,0,1))</f>
        <v>0</v>
      </c>
      <c r="AI63">
        <f>IF(OR(COUNTBLANK($D63)=1,CNGE_2025_M1_Secc12_Sub2!$Y76&lt;&gt;1),0,IF(COUNTA(Y63:AD63)=6,0,1))</f>
        <v>0</v>
      </c>
      <c r="AJ63" s="228">
        <f t="shared" si="1"/>
        <v>0</v>
      </c>
      <c r="AK63" s="2">
        <f t="shared" si="2"/>
        <v>0</v>
      </c>
      <c r="AL63" s="3" t="str">
        <f>IF(AK63=0,"",
IF(SUM($AK$35:AK63)=1,AM63,
IF($AK$155&gt;SUM($AK$35:AK63),_xlfn.CONCAT(", ",AM63),
IF($AK$155=SUM($AK$35:AK63),_xlfn.CONCAT(" y ",AM63)))))</f>
        <v/>
      </c>
      <c r="AM63" s="214">
        <v>29</v>
      </c>
      <c r="AN63">
        <f t="shared" si="3"/>
        <v>0</v>
      </c>
      <c r="AO63">
        <f>IF(CNGE_2025_M1_Secc12_Sub2!$S76&lt;&gt;1,IF(COUNTA(O63:T63)=0,0,1),0)</f>
        <v>0</v>
      </c>
      <c r="AP63">
        <f>IF(CNGE_2025_M1_Secc12_Sub2!$Y76&lt;&gt;1,IF(COUNTA(Y63:AD63)=0,0,1),0)</f>
        <v>0</v>
      </c>
      <c r="AQ63" s="204">
        <f t="shared" si="4"/>
        <v>0</v>
      </c>
      <c r="AR63" s="204">
        <f t="shared" si="5"/>
        <v>0</v>
      </c>
      <c r="AS63" s="204">
        <f t="shared" si="6"/>
        <v>0</v>
      </c>
      <c r="AT63" s="204">
        <f t="shared" si="7"/>
        <v>0</v>
      </c>
      <c r="AU63" s="204">
        <f t="shared" si="8"/>
        <v>0</v>
      </c>
      <c r="AV63" s="204">
        <f t="shared" si="9"/>
        <v>0</v>
      </c>
      <c r="AW63">
        <f t="shared" si="10"/>
        <v>0</v>
      </c>
      <c r="AX63">
        <f t="shared" si="11"/>
        <v>0</v>
      </c>
      <c r="AY63">
        <f t="shared" si="12"/>
        <v>0</v>
      </c>
      <c r="AZ63">
        <f t="shared" si="13"/>
        <v>0</v>
      </c>
      <c r="BA63">
        <f t="shared" si="14"/>
        <v>0</v>
      </c>
      <c r="BB63">
        <f t="shared" si="15"/>
        <v>0</v>
      </c>
      <c r="BC63">
        <f t="shared" si="16"/>
        <v>0</v>
      </c>
      <c r="BD63">
        <f t="shared" si="17"/>
        <v>0</v>
      </c>
      <c r="BE63">
        <f t="shared" si="18"/>
        <v>0</v>
      </c>
      <c r="BF63">
        <f t="shared" si="19"/>
        <v>0</v>
      </c>
      <c r="BG63">
        <f t="shared" si="20"/>
        <v>0</v>
      </c>
      <c r="BH63">
        <f t="shared" si="21"/>
        <v>0</v>
      </c>
      <c r="BI63">
        <f t="shared" si="22"/>
        <v>0</v>
      </c>
      <c r="BJ63">
        <f t="shared" si="23"/>
        <v>0</v>
      </c>
      <c r="BK63">
        <f t="shared" si="24"/>
        <v>0</v>
      </c>
      <c r="BL63">
        <f t="shared" si="25"/>
        <v>0</v>
      </c>
    </row>
    <row r="64" spans="1:64" ht="15" customHeight="1">
      <c r="A64" s="260"/>
      <c r="B64" s="14"/>
      <c r="C64" s="213" t="s">
        <v>5047</v>
      </c>
      <c r="D64" s="469" t="str">
        <f>IF(CNGE_2025_M1_Secc12_Sub1!D59="","",CNGE_2025_M1_Secc12_Sub1!D59)</f>
        <v/>
      </c>
      <c r="E64" s="326"/>
      <c r="F64" s="326"/>
      <c r="G64" s="326"/>
      <c r="H64" s="326"/>
      <c r="I64" s="326"/>
      <c r="J64" s="327"/>
      <c r="K64" s="443"/>
      <c r="L64" s="351"/>
      <c r="M64" s="351"/>
      <c r="N64" s="352"/>
      <c r="O64" s="258"/>
      <c r="P64" s="258"/>
      <c r="Q64" s="258"/>
      <c r="R64" s="258"/>
      <c r="S64" s="258"/>
      <c r="T64" s="258"/>
      <c r="U64" s="443"/>
      <c r="V64" s="351"/>
      <c r="W64" s="351"/>
      <c r="X64" s="352"/>
      <c r="Y64" s="258"/>
      <c r="Z64" s="258"/>
      <c r="AA64" s="258"/>
      <c r="AB64" s="258"/>
      <c r="AC64" s="258"/>
      <c r="AD64" s="258"/>
      <c r="AG64">
        <f t="shared" si="0"/>
        <v>0</v>
      </c>
      <c r="AH64">
        <f>IF(OR(COUNTBLANK($D64)=1,CNGE_2025_M1_Secc12_Sub2!$S77&lt;&gt;1),0,IF(COUNTA(O64:T64)=6,0,1))</f>
        <v>0</v>
      </c>
      <c r="AI64">
        <f>IF(OR(COUNTBLANK($D64)=1,CNGE_2025_M1_Secc12_Sub2!$Y77&lt;&gt;1),0,IF(COUNTA(Y64:AD64)=6,0,1))</f>
        <v>0</v>
      </c>
      <c r="AJ64" s="228">
        <f t="shared" si="1"/>
        <v>0</v>
      </c>
      <c r="AK64" s="2">
        <f t="shared" si="2"/>
        <v>0</v>
      </c>
      <c r="AL64" s="3" t="str">
        <f>IF(AK64=0,"",
IF(SUM($AK$35:AK64)=1,AM64,
IF($AK$155&gt;SUM($AK$35:AK64),_xlfn.CONCAT(", ",AM64),
IF($AK$155=SUM($AK$35:AK64),_xlfn.CONCAT(" y ",AM64)))))</f>
        <v/>
      </c>
      <c r="AM64" s="214">
        <v>30</v>
      </c>
      <c r="AN64">
        <f t="shared" si="3"/>
        <v>0</v>
      </c>
      <c r="AO64">
        <f>IF(CNGE_2025_M1_Secc12_Sub2!$S77&lt;&gt;1,IF(COUNTA(O64:T64)=0,0,1),0)</f>
        <v>0</v>
      </c>
      <c r="AP64">
        <f>IF(CNGE_2025_M1_Secc12_Sub2!$Y77&lt;&gt;1,IF(COUNTA(Y64:AD64)=0,0,1),0)</f>
        <v>0</v>
      </c>
      <c r="AQ64" s="204">
        <f t="shared" si="4"/>
        <v>0</v>
      </c>
      <c r="AR64" s="204">
        <f t="shared" si="5"/>
        <v>0</v>
      </c>
      <c r="AS64" s="204">
        <f t="shared" si="6"/>
        <v>0</v>
      </c>
      <c r="AT64" s="204">
        <f t="shared" si="7"/>
        <v>0</v>
      </c>
      <c r="AU64" s="204">
        <f t="shared" si="8"/>
        <v>0</v>
      </c>
      <c r="AV64" s="204">
        <f t="shared" si="9"/>
        <v>0</v>
      </c>
      <c r="AW64">
        <f t="shared" si="10"/>
        <v>0</v>
      </c>
      <c r="AX64">
        <f t="shared" si="11"/>
        <v>0</v>
      </c>
      <c r="AY64">
        <f t="shared" si="12"/>
        <v>0</v>
      </c>
      <c r="AZ64">
        <f t="shared" si="13"/>
        <v>0</v>
      </c>
      <c r="BA64">
        <f t="shared" si="14"/>
        <v>0</v>
      </c>
      <c r="BB64">
        <f t="shared" si="15"/>
        <v>0</v>
      </c>
      <c r="BC64">
        <f t="shared" si="16"/>
        <v>0</v>
      </c>
      <c r="BD64">
        <f t="shared" si="17"/>
        <v>0</v>
      </c>
      <c r="BE64">
        <f t="shared" si="18"/>
        <v>0</v>
      </c>
      <c r="BF64">
        <f t="shared" si="19"/>
        <v>0</v>
      </c>
      <c r="BG64">
        <f t="shared" si="20"/>
        <v>0</v>
      </c>
      <c r="BH64">
        <f t="shared" si="21"/>
        <v>0</v>
      </c>
      <c r="BI64">
        <f t="shared" si="22"/>
        <v>0</v>
      </c>
      <c r="BJ64">
        <f t="shared" si="23"/>
        <v>0</v>
      </c>
      <c r="BK64">
        <f t="shared" si="24"/>
        <v>0</v>
      </c>
      <c r="BL64">
        <f t="shared" si="25"/>
        <v>0</v>
      </c>
    </row>
    <row r="65" spans="1:64" ht="15" customHeight="1">
      <c r="A65" s="260"/>
      <c r="B65" s="14"/>
      <c r="C65" s="213" t="s">
        <v>5048</v>
      </c>
      <c r="D65" s="469" t="str">
        <f>IF(CNGE_2025_M1_Secc12_Sub1!D60="","",CNGE_2025_M1_Secc12_Sub1!D60)</f>
        <v/>
      </c>
      <c r="E65" s="326"/>
      <c r="F65" s="326"/>
      <c r="G65" s="326"/>
      <c r="H65" s="326"/>
      <c r="I65" s="326"/>
      <c r="J65" s="327"/>
      <c r="K65" s="443"/>
      <c r="L65" s="351"/>
      <c r="M65" s="351"/>
      <c r="N65" s="352"/>
      <c r="O65" s="258"/>
      <c r="P65" s="258"/>
      <c r="Q65" s="258"/>
      <c r="R65" s="258"/>
      <c r="S65" s="258"/>
      <c r="T65" s="258"/>
      <c r="U65" s="443"/>
      <c r="V65" s="351"/>
      <c r="W65" s="351"/>
      <c r="X65" s="352"/>
      <c r="Y65" s="258"/>
      <c r="Z65" s="258"/>
      <c r="AA65" s="258"/>
      <c r="AB65" s="258"/>
      <c r="AC65" s="258"/>
      <c r="AD65" s="258"/>
      <c r="AG65">
        <f t="shared" si="0"/>
        <v>0</v>
      </c>
      <c r="AH65">
        <f>IF(OR(COUNTBLANK($D65)=1,CNGE_2025_M1_Secc12_Sub2!$S78&lt;&gt;1),0,IF(COUNTA(O65:T65)=6,0,1))</f>
        <v>0</v>
      </c>
      <c r="AI65">
        <f>IF(OR(COUNTBLANK($D65)=1,CNGE_2025_M1_Secc12_Sub2!$Y78&lt;&gt;1),0,IF(COUNTA(Y65:AD65)=6,0,1))</f>
        <v>0</v>
      </c>
      <c r="AJ65" s="228">
        <f t="shared" si="1"/>
        <v>0</v>
      </c>
      <c r="AK65" s="2">
        <f t="shared" si="2"/>
        <v>0</v>
      </c>
      <c r="AL65" s="3" t="str">
        <f>IF(AK65=0,"",
IF(SUM($AK$35:AK65)=1,AM65,
IF($AK$155&gt;SUM($AK$35:AK65),_xlfn.CONCAT(", ",AM65),
IF($AK$155=SUM($AK$35:AK65),_xlfn.CONCAT(" y ",AM65)))))</f>
        <v/>
      </c>
      <c r="AM65" s="214">
        <v>31</v>
      </c>
      <c r="AN65">
        <f t="shared" si="3"/>
        <v>0</v>
      </c>
      <c r="AO65">
        <f>IF(CNGE_2025_M1_Secc12_Sub2!$S78&lt;&gt;1,IF(COUNTA(O65:T65)=0,0,1),0)</f>
        <v>0</v>
      </c>
      <c r="AP65">
        <f>IF(CNGE_2025_M1_Secc12_Sub2!$Y78&lt;&gt;1,IF(COUNTA(Y65:AD65)=0,0,1),0)</f>
        <v>0</v>
      </c>
      <c r="AQ65" s="204">
        <f t="shared" si="4"/>
        <v>0</v>
      </c>
      <c r="AR65" s="204">
        <f t="shared" si="5"/>
        <v>0</v>
      </c>
      <c r="AS65" s="204">
        <f t="shared" si="6"/>
        <v>0</v>
      </c>
      <c r="AT65" s="204">
        <f t="shared" si="7"/>
        <v>0</v>
      </c>
      <c r="AU65" s="204">
        <f t="shared" si="8"/>
        <v>0</v>
      </c>
      <c r="AV65" s="204">
        <f t="shared" si="9"/>
        <v>0</v>
      </c>
      <c r="AW65">
        <f t="shared" si="10"/>
        <v>0</v>
      </c>
      <c r="AX65">
        <f t="shared" si="11"/>
        <v>0</v>
      </c>
      <c r="AY65">
        <f t="shared" si="12"/>
        <v>0</v>
      </c>
      <c r="AZ65">
        <f t="shared" si="13"/>
        <v>0</v>
      </c>
      <c r="BA65">
        <f t="shared" si="14"/>
        <v>0</v>
      </c>
      <c r="BB65">
        <f t="shared" si="15"/>
        <v>0</v>
      </c>
      <c r="BC65">
        <f t="shared" si="16"/>
        <v>0</v>
      </c>
      <c r="BD65">
        <f t="shared" si="17"/>
        <v>0</v>
      </c>
      <c r="BE65">
        <f t="shared" si="18"/>
        <v>0</v>
      </c>
      <c r="BF65">
        <f t="shared" si="19"/>
        <v>0</v>
      </c>
      <c r="BG65">
        <f t="shared" si="20"/>
        <v>0</v>
      </c>
      <c r="BH65">
        <f t="shared" si="21"/>
        <v>0</v>
      </c>
      <c r="BI65">
        <f t="shared" si="22"/>
        <v>0</v>
      </c>
      <c r="BJ65">
        <f t="shared" si="23"/>
        <v>0</v>
      </c>
      <c r="BK65">
        <f t="shared" si="24"/>
        <v>0</v>
      </c>
      <c r="BL65">
        <f t="shared" si="25"/>
        <v>0</v>
      </c>
    </row>
    <row r="66" spans="1:64" ht="15" customHeight="1">
      <c r="A66" s="260"/>
      <c r="B66" s="14"/>
      <c r="C66" s="213" t="s">
        <v>5049</v>
      </c>
      <c r="D66" s="469" t="str">
        <f>IF(CNGE_2025_M1_Secc12_Sub1!D61="","",CNGE_2025_M1_Secc12_Sub1!D61)</f>
        <v/>
      </c>
      <c r="E66" s="326"/>
      <c r="F66" s="326"/>
      <c r="G66" s="326"/>
      <c r="H66" s="326"/>
      <c r="I66" s="326"/>
      <c r="J66" s="327"/>
      <c r="K66" s="443"/>
      <c r="L66" s="351"/>
      <c r="M66" s="351"/>
      <c r="N66" s="352"/>
      <c r="O66" s="258"/>
      <c r="P66" s="258"/>
      <c r="Q66" s="258"/>
      <c r="R66" s="258"/>
      <c r="S66" s="258"/>
      <c r="T66" s="258"/>
      <c r="U66" s="443"/>
      <c r="V66" s="351"/>
      <c r="W66" s="351"/>
      <c r="X66" s="352"/>
      <c r="Y66" s="258"/>
      <c r="Z66" s="258"/>
      <c r="AA66" s="258"/>
      <c r="AB66" s="258"/>
      <c r="AC66" s="258"/>
      <c r="AD66" s="258"/>
      <c r="AG66">
        <f t="shared" si="0"/>
        <v>0</v>
      </c>
      <c r="AH66">
        <f>IF(OR(COUNTBLANK($D66)=1,CNGE_2025_M1_Secc12_Sub2!$S79&lt;&gt;1),0,IF(COUNTA(O66:T66)=6,0,1))</f>
        <v>0</v>
      </c>
      <c r="AI66">
        <f>IF(OR(COUNTBLANK($D66)=1,CNGE_2025_M1_Secc12_Sub2!$Y79&lt;&gt;1),0,IF(COUNTA(Y66:AD66)=6,0,1))</f>
        <v>0</v>
      </c>
      <c r="AJ66" s="228">
        <f t="shared" si="1"/>
        <v>0</v>
      </c>
      <c r="AK66" s="2">
        <f t="shared" si="2"/>
        <v>0</v>
      </c>
      <c r="AL66" s="3" t="str">
        <f>IF(AK66=0,"",
IF(SUM($AK$35:AK66)=1,AM66,
IF($AK$155&gt;SUM($AK$35:AK66),_xlfn.CONCAT(", ",AM66),
IF($AK$155=SUM($AK$35:AK66),_xlfn.CONCAT(" y ",AM66)))))</f>
        <v/>
      </c>
      <c r="AM66" s="214">
        <v>32</v>
      </c>
      <c r="AN66">
        <f t="shared" si="3"/>
        <v>0</v>
      </c>
      <c r="AO66">
        <f>IF(CNGE_2025_M1_Secc12_Sub2!$S79&lt;&gt;1,IF(COUNTA(O66:T66)=0,0,1),0)</f>
        <v>0</v>
      </c>
      <c r="AP66">
        <f>IF(CNGE_2025_M1_Secc12_Sub2!$Y79&lt;&gt;1,IF(COUNTA(Y66:AD66)=0,0,1),0)</f>
        <v>0</v>
      </c>
      <c r="AQ66" s="204">
        <f t="shared" si="4"/>
        <v>0</v>
      </c>
      <c r="AR66" s="204">
        <f t="shared" si="5"/>
        <v>0</v>
      </c>
      <c r="AS66" s="204">
        <f t="shared" si="6"/>
        <v>0</v>
      </c>
      <c r="AT66" s="204">
        <f t="shared" si="7"/>
        <v>0</v>
      </c>
      <c r="AU66" s="204">
        <f t="shared" si="8"/>
        <v>0</v>
      </c>
      <c r="AV66" s="204">
        <f t="shared" si="9"/>
        <v>0</v>
      </c>
      <c r="AW66">
        <f t="shared" si="10"/>
        <v>0</v>
      </c>
      <c r="AX66">
        <f t="shared" si="11"/>
        <v>0</v>
      </c>
      <c r="AY66">
        <f t="shared" si="12"/>
        <v>0</v>
      </c>
      <c r="AZ66">
        <f t="shared" si="13"/>
        <v>0</v>
      </c>
      <c r="BA66">
        <f t="shared" si="14"/>
        <v>0</v>
      </c>
      <c r="BB66">
        <f t="shared" si="15"/>
        <v>0</v>
      </c>
      <c r="BC66">
        <f t="shared" si="16"/>
        <v>0</v>
      </c>
      <c r="BD66">
        <f t="shared" si="17"/>
        <v>0</v>
      </c>
      <c r="BE66">
        <f t="shared" si="18"/>
        <v>0</v>
      </c>
      <c r="BF66">
        <f t="shared" si="19"/>
        <v>0</v>
      </c>
      <c r="BG66">
        <f t="shared" si="20"/>
        <v>0</v>
      </c>
      <c r="BH66">
        <f t="shared" si="21"/>
        <v>0</v>
      </c>
      <c r="BI66">
        <f t="shared" si="22"/>
        <v>0</v>
      </c>
      <c r="BJ66">
        <f t="shared" si="23"/>
        <v>0</v>
      </c>
      <c r="BK66">
        <f t="shared" si="24"/>
        <v>0</v>
      </c>
      <c r="BL66">
        <f t="shared" si="25"/>
        <v>0</v>
      </c>
    </row>
    <row r="67" spans="1:64" ht="15" customHeight="1">
      <c r="A67" s="260"/>
      <c r="B67" s="14"/>
      <c r="C67" s="213" t="s">
        <v>5050</v>
      </c>
      <c r="D67" s="469" t="str">
        <f>IF(CNGE_2025_M1_Secc12_Sub1!D62="","",CNGE_2025_M1_Secc12_Sub1!D62)</f>
        <v/>
      </c>
      <c r="E67" s="326"/>
      <c r="F67" s="326"/>
      <c r="G67" s="326"/>
      <c r="H67" s="326"/>
      <c r="I67" s="326"/>
      <c r="J67" s="327"/>
      <c r="K67" s="443"/>
      <c r="L67" s="351"/>
      <c r="M67" s="351"/>
      <c r="N67" s="352"/>
      <c r="O67" s="258"/>
      <c r="P67" s="258"/>
      <c r="Q67" s="258"/>
      <c r="R67" s="258"/>
      <c r="S67" s="258"/>
      <c r="T67" s="258"/>
      <c r="U67" s="443"/>
      <c r="V67" s="351"/>
      <c r="W67" s="351"/>
      <c r="X67" s="352"/>
      <c r="Y67" s="258"/>
      <c r="Z67" s="258"/>
      <c r="AA67" s="258"/>
      <c r="AB67" s="258"/>
      <c r="AC67" s="258"/>
      <c r="AD67" s="258"/>
      <c r="AG67">
        <f t="shared" si="0"/>
        <v>0</v>
      </c>
      <c r="AH67">
        <f>IF(OR(COUNTBLANK($D67)=1,CNGE_2025_M1_Secc12_Sub2!$S80&lt;&gt;1),0,IF(COUNTA(O67:T67)=6,0,1))</f>
        <v>0</v>
      </c>
      <c r="AI67">
        <f>IF(OR(COUNTBLANK($D67)=1,CNGE_2025_M1_Secc12_Sub2!$Y80&lt;&gt;1),0,IF(COUNTA(Y67:AD67)=6,0,1))</f>
        <v>0</v>
      </c>
      <c r="AJ67" s="228">
        <f t="shared" si="1"/>
        <v>0</v>
      </c>
      <c r="AK67" s="2">
        <f t="shared" si="2"/>
        <v>0</v>
      </c>
      <c r="AL67" s="3" t="str">
        <f>IF(AK67=0,"",
IF(SUM($AK$35:AK67)=1,AM67,
IF($AK$155&gt;SUM($AK$35:AK67),_xlfn.CONCAT(", ",AM67),
IF($AK$155=SUM($AK$35:AK67),_xlfn.CONCAT(" y ",AM67)))))</f>
        <v/>
      </c>
      <c r="AM67" s="214">
        <v>33</v>
      </c>
      <c r="AN67">
        <f t="shared" si="3"/>
        <v>0</v>
      </c>
      <c r="AO67">
        <f>IF(CNGE_2025_M1_Secc12_Sub2!$S80&lt;&gt;1,IF(COUNTA(O67:T67)=0,0,1),0)</f>
        <v>0</v>
      </c>
      <c r="AP67">
        <f>IF(CNGE_2025_M1_Secc12_Sub2!$Y80&lt;&gt;1,IF(COUNTA(Y67:AD67)=0,0,1),0)</f>
        <v>0</v>
      </c>
      <c r="AQ67" s="204">
        <f t="shared" si="4"/>
        <v>0</v>
      </c>
      <c r="AR67" s="204">
        <f t="shared" si="5"/>
        <v>0</v>
      </c>
      <c r="AS67" s="204">
        <f t="shared" si="6"/>
        <v>0</v>
      </c>
      <c r="AT67" s="204">
        <f t="shared" si="7"/>
        <v>0</v>
      </c>
      <c r="AU67" s="204">
        <f t="shared" si="8"/>
        <v>0</v>
      </c>
      <c r="AV67" s="204">
        <f t="shared" si="9"/>
        <v>0</v>
      </c>
      <c r="AW67">
        <f t="shared" si="10"/>
        <v>0</v>
      </c>
      <c r="AX67">
        <f t="shared" si="11"/>
        <v>0</v>
      </c>
      <c r="AY67">
        <f t="shared" si="12"/>
        <v>0</v>
      </c>
      <c r="AZ67">
        <f t="shared" si="13"/>
        <v>0</v>
      </c>
      <c r="BA67">
        <f t="shared" si="14"/>
        <v>0</v>
      </c>
      <c r="BB67">
        <f t="shared" si="15"/>
        <v>0</v>
      </c>
      <c r="BC67">
        <f t="shared" si="16"/>
        <v>0</v>
      </c>
      <c r="BD67">
        <f t="shared" si="17"/>
        <v>0</v>
      </c>
      <c r="BE67">
        <f t="shared" si="18"/>
        <v>0</v>
      </c>
      <c r="BF67">
        <f t="shared" si="19"/>
        <v>0</v>
      </c>
      <c r="BG67">
        <f t="shared" si="20"/>
        <v>0</v>
      </c>
      <c r="BH67">
        <f t="shared" si="21"/>
        <v>0</v>
      </c>
      <c r="BI67">
        <f t="shared" si="22"/>
        <v>0</v>
      </c>
      <c r="BJ67">
        <f t="shared" si="23"/>
        <v>0</v>
      </c>
      <c r="BK67">
        <f t="shared" si="24"/>
        <v>0</v>
      </c>
      <c r="BL67">
        <f t="shared" si="25"/>
        <v>0</v>
      </c>
    </row>
    <row r="68" spans="1:64" ht="15" customHeight="1">
      <c r="A68" s="260"/>
      <c r="B68" s="14"/>
      <c r="C68" s="213" t="s">
        <v>5051</v>
      </c>
      <c r="D68" s="469" t="str">
        <f>IF(CNGE_2025_M1_Secc12_Sub1!D63="","",CNGE_2025_M1_Secc12_Sub1!D63)</f>
        <v/>
      </c>
      <c r="E68" s="326"/>
      <c r="F68" s="326"/>
      <c r="G68" s="326"/>
      <c r="H68" s="326"/>
      <c r="I68" s="326"/>
      <c r="J68" s="327"/>
      <c r="K68" s="443"/>
      <c r="L68" s="351"/>
      <c r="M68" s="351"/>
      <c r="N68" s="352"/>
      <c r="O68" s="258"/>
      <c r="P68" s="258"/>
      <c r="Q68" s="258"/>
      <c r="R68" s="258"/>
      <c r="S68" s="258"/>
      <c r="T68" s="258"/>
      <c r="U68" s="443"/>
      <c r="V68" s="351"/>
      <c r="W68" s="351"/>
      <c r="X68" s="352"/>
      <c r="Y68" s="258"/>
      <c r="Z68" s="258"/>
      <c r="AA68" s="258"/>
      <c r="AB68" s="258"/>
      <c r="AC68" s="258"/>
      <c r="AD68" s="258"/>
      <c r="AG68">
        <f t="shared" si="0"/>
        <v>0</v>
      </c>
      <c r="AH68">
        <f>IF(OR(COUNTBLANK($D68)=1,CNGE_2025_M1_Secc12_Sub2!$S81&lt;&gt;1),0,IF(COUNTA(O68:T68)=6,0,1))</f>
        <v>0</v>
      </c>
      <c r="AI68">
        <f>IF(OR(COUNTBLANK($D68)=1,CNGE_2025_M1_Secc12_Sub2!$Y81&lt;&gt;1),0,IF(COUNTA(Y68:AD68)=6,0,1))</f>
        <v>0</v>
      </c>
      <c r="AJ68" s="228">
        <f t="shared" si="1"/>
        <v>0</v>
      </c>
      <c r="AK68" s="2">
        <f t="shared" si="2"/>
        <v>0</v>
      </c>
      <c r="AL68" s="3" t="str">
        <f>IF(AK68=0,"",
IF(SUM($AK$35:AK68)=1,AM68,
IF($AK$155&gt;SUM($AK$35:AK68),_xlfn.CONCAT(", ",AM68),
IF($AK$155=SUM($AK$35:AK68),_xlfn.CONCAT(" y ",AM68)))))</f>
        <v/>
      </c>
      <c r="AM68" s="214">
        <v>34</v>
      </c>
      <c r="AN68">
        <f t="shared" si="3"/>
        <v>0</v>
      </c>
      <c r="AO68">
        <f>IF(CNGE_2025_M1_Secc12_Sub2!$S81&lt;&gt;1,IF(COUNTA(O68:T68)=0,0,1),0)</f>
        <v>0</v>
      </c>
      <c r="AP68">
        <f>IF(CNGE_2025_M1_Secc12_Sub2!$Y81&lt;&gt;1,IF(COUNTA(Y68:AD68)=0,0,1),0)</f>
        <v>0</v>
      </c>
      <c r="AQ68" s="204">
        <f t="shared" si="4"/>
        <v>0</v>
      </c>
      <c r="AR68" s="204">
        <f t="shared" si="5"/>
        <v>0</v>
      </c>
      <c r="AS68" s="204">
        <f t="shared" si="6"/>
        <v>0</v>
      </c>
      <c r="AT68" s="204">
        <f t="shared" si="7"/>
        <v>0</v>
      </c>
      <c r="AU68" s="204">
        <f t="shared" si="8"/>
        <v>0</v>
      </c>
      <c r="AV68" s="204">
        <f t="shared" si="9"/>
        <v>0</v>
      </c>
      <c r="AW68">
        <f t="shared" si="10"/>
        <v>0</v>
      </c>
      <c r="AX68">
        <f t="shared" si="11"/>
        <v>0</v>
      </c>
      <c r="AY68">
        <f t="shared" si="12"/>
        <v>0</v>
      </c>
      <c r="AZ68">
        <f t="shared" si="13"/>
        <v>0</v>
      </c>
      <c r="BA68">
        <f t="shared" si="14"/>
        <v>0</v>
      </c>
      <c r="BB68">
        <f t="shared" si="15"/>
        <v>0</v>
      </c>
      <c r="BC68">
        <f t="shared" si="16"/>
        <v>0</v>
      </c>
      <c r="BD68">
        <f t="shared" si="17"/>
        <v>0</v>
      </c>
      <c r="BE68">
        <f t="shared" si="18"/>
        <v>0</v>
      </c>
      <c r="BF68">
        <f t="shared" si="19"/>
        <v>0</v>
      </c>
      <c r="BG68">
        <f t="shared" si="20"/>
        <v>0</v>
      </c>
      <c r="BH68">
        <f t="shared" si="21"/>
        <v>0</v>
      </c>
      <c r="BI68">
        <f t="shared" si="22"/>
        <v>0</v>
      </c>
      <c r="BJ68">
        <f t="shared" si="23"/>
        <v>0</v>
      </c>
      <c r="BK68">
        <f t="shared" si="24"/>
        <v>0</v>
      </c>
      <c r="BL68">
        <f t="shared" si="25"/>
        <v>0</v>
      </c>
    </row>
    <row r="69" spans="1:64" ht="15" customHeight="1">
      <c r="A69" s="260"/>
      <c r="B69" s="14"/>
      <c r="C69" s="213" t="s">
        <v>5052</v>
      </c>
      <c r="D69" s="469" t="str">
        <f>IF(CNGE_2025_M1_Secc12_Sub1!D64="","",CNGE_2025_M1_Secc12_Sub1!D64)</f>
        <v/>
      </c>
      <c r="E69" s="326"/>
      <c r="F69" s="326"/>
      <c r="G69" s="326"/>
      <c r="H69" s="326"/>
      <c r="I69" s="326"/>
      <c r="J69" s="327"/>
      <c r="K69" s="443"/>
      <c r="L69" s="351"/>
      <c r="M69" s="351"/>
      <c r="N69" s="352"/>
      <c r="O69" s="258"/>
      <c r="P69" s="258"/>
      <c r="Q69" s="258"/>
      <c r="R69" s="258"/>
      <c r="S69" s="258"/>
      <c r="T69" s="258"/>
      <c r="U69" s="443"/>
      <c r="V69" s="351"/>
      <c r="W69" s="351"/>
      <c r="X69" s="352"/>
      <c r="Y69" s="258"/>
      <c r="Z69" s="258"/>
      <c r="AA69" s="258"/>
      <c r="AB69" s="258"/>
      <c r="AC69" s="258"/>
      <c r="AD69" s="258"/>
      <c r="AG69">
        <f t="shared" si="0"/>
        <v>0</v>
      </c>
      <c r="AH69">
        <f>IF(OR(COUNTBLANK($D69)=1,CNGE_2025_M1_Secc12_Sub2!$S82&lt;&gt;1),0,IF(COUNTA(O69:T69)=6,0,1))</f>
        <v>0</v>
      </c>
      <c r="AI69">
        <f>IF(OR(COUNTBLANK($D69)=1,CNGE_2025_M1_Secc12_Sub2!$Y82&lt;&gt;1),0,IF(COUNTA(Y69:AD69)=6,0,1))</f>
        <v>0</v>
      </c>
      <c r="AJ69" s="228">
        <f t="shared" si="1"/>
        <v>0</v>
      </c>
      <c r="AK69" s="2">
        <f t="shared" si="2"/>
        <v>0</v>
      </c>
      <c r="AL69" s="3" t="str">
        <f>IF(AK69=0,"",
IF(SUM($AK$35:AK69)=1,AM69,
IF($AK$155&gt;SUM($AK$35:AK69),_xlfn.CONCAT(", ",AM69),
IF($AK$155=SUM($AK$35:AK69),_xlfn.CONCAT(" y ",AM69)))))</f>
        <v/>
      </c>
      <c r="AM69" s="214">
        <v>35</v>
      </c>
      <c r="AN69">
        <f t="shared" si="3"/>
        <v>0</v>
      </c>
      <c r="AO69">
        <f>IF(CNGE_2025_M1_Secc12_Sub2!$S82&lt;&gt;1,IF(COUNTA(O69:T69)=0,0,1),0)</f>
        <v>0</v>
      </c>
      <c r="AP69">
        <f>IF(CNGE_2025_M1_Secc12_Sub2!$Y82&lt;&gt;1,IF(COUNTA(Y69:AD69)=0,0,1),0)</f>
        <v>0</v>
      </c>
      <c r="AQ69" s="204">
        <f t="shared" si="4"/>
        <v>0</v>
      </c>
      <c r="AR69" s="204">
        <f t="shared" si="5"/>
        <v>0</v>
      </c>
      <c r="AS69" s="204">
        <f t="shared" si="6"/>
        <v>0</v>
      </c>
      <c r="AT69" s="204">
        <f t="shared" si="7"/>
        <v>0</v>
      </c>
      <c r="AU69" s="204">
        <f t="shared" si="8"/>
        <v>0</v>
      </c>
      <c r="AV69" s="204">
        <f t="shared" si="9"/>
        <v>0</v>
      </c>
      <c r="AW69">
        <f t="shared" si="10"/>
        <v>0</v>
      </c>
      <c r="AX69">
        <f t="shared" si="11"/>
        <v>0</v>
      </c>
      <c r="AY69">
        <f t="shared" si="12"/>
        <v>0</v>
      </c>
      <c r="AZ69">
        <f t="shared" si="13"/>
        <v>0</v>
      </c>
      <c r="BA69">
        <f t="shared" si="14"/>
        <v>0</v>
      </c>
      <c r="BB69">
        <f t="shared" si="15"/>
        <v>0</v>
      </c>
      <c r="BC69">
        <f t="shared" si="16"/>
        <v>0</v>
      </c>
      <c r="BD69">
        <f t="shared" si="17"/>
        <v>0</v>
      </c>
      <c r="BE69">
        <f t="shared" si="18"/>
        <v>0</v>
      </c>
      <c r="BF69">
        <f t="shared" si="19"/>
        <v>0</v>
      </c>
      <c r="BG69">
        <f t="shared" si="20"/>
        <v>0</v>
      </c>
      <c r="BH69">
        <f t="shared" si="21"/>
        <v>0</v>
      </c>
      <c r="BI69">
        <f t="shared" si="22"/>
        <v>0</v>
      </c>
      <c r="BJ69">
        <f t="shared" si="23"/>
        <v>0</v>
      </c>
      <c r="BK69">
        <f t="shared" si="24"/>
        <v>0</v>
      </c>
      <c r="BL69">
        <f t="shared" si="25"/>
        <v>0</v>
      </c>
    </row>
    <row r="70" spans="1:64" ht="15" customHeight="1">
      <c r="A70" s="260"/>
      <c r="B70" s="14"/>
      <c r="C70" s="213" t="s">
        <v>5082</v>
      </c>
      <c r="D70" s="469" t="str">
        <f>IF(CNGE_2025_M1_Secc12_Sub1!D65="","",CNGE_2025_M1_Secc12_Sub1!D65)</f>
        <v/>
      </c>
      <c r="E70" s="326"/>
      <c r="F70" s="326"/>
      <c r="G70" s="326"/>
      <c r="H70" s="326"/>
      <c r="I70" s="326"/>
      <c r="J70" s="327"/>
      <c r="K70" s="443"/>
      <c r="L70" s="351"/>
      <c r="M70" s="351"/>
      <c r="N70" s="352"/>
      <c r="O70" s="258"/>
      <c r="P70" s="258"/>
      <c r="Q70" s="258"/>
      <c r="R70" s="258"/>
      <c r="S70" s="258"/>
      <c r="T70" s="258"/>
      <c r="U70" s="443"/>
      <c r="V70" s="351"/>
      <c r="W70" s="351"/>
      <c r="X70" s="352"/>
      <c r="Y70" s="258"/>
      <c r="Z70" s="258"/>
      <c r="AA70" s="258"/>
      <c r="AB70" s="258"/>
      <c r="AC70" s="258"/>
      <c r="AD70" s="258"/>
      <c r="AG70">
        <f t="shared" si="0"/>
        <v>0</v>
      </c>
      <c r="AH70">
        <f>IF(OR(COUNTBLANK($D70)=1,CNGE_2025_M1_Secc12_Sub2!$S83&lt;&gt;1),0,IF(COUNTA(O70:T70)=6,0,1))</f>
        <v>0</v>
      </c>
      <c r="AI70">
        <f>IF(OR(COUNTBLANK($D70)=1,CNGE_2025_M1_Secc12_Sub2!$Y83&lt;&gt;1),0,IF(COUNTA(Y70:AD70)=6,0,1))</f>
        <v>0</v>
      </c>
      <c r="AJ70" s="228">
        <f t="shared" si="1"/>
        <v>0</v>
      </c>
      <c r="AK70" s="2">
        <f t="shared" si="2"/>
        <v>0</v>
      </c>
      <c r="AL70" s="3" t="str">
        <f>IF(AK70=0,"",
IF(SUM($AK$35:AK70)=1,AM70,
IF($AK$155&gt;SUM($AK$35:AK70),_xlfn.CONCAT(", ",AM70),
IF($AK$155=SUM($AK$35:AK70),_xlfn.CONCAT(" y ",AM70)))))</f>
        <v/>
      </c>
      <c r="AM70" s="214">
        <v>36</v>
      </c>
      <c r="AN70">
        <f t="shared" si="3"/>
        <v>0</v>
      </c>
      <c r="AO70">
        <f>IF(CNGE_2025_M1_Secc12_Sub2!$S83&lt;&gt;1,IF(COUNTA(O70:T70)=0,0,1),0)</f>
        <v>0</v>
      </c>
      <c r="AP70">
        <f>IF(CNGE_2025_M1_Secc12_Sub2!$Y83&lt;&gt;1,IF(COUNTA(Y70:AD70)=0,0,1),0)</f>
        <v>0</v>
      </c>
      <c r="AQ70" s="204">
        <f t="shared" si="4"/>
        <v>0</v>
      </c>
      <c r="AR70" s="204">
        <f t="shared" si="5"/>
        <v>0</v>
      </c>
      <c r="AS70" s="204">
        <f t="shared" si="6"/>
        <v>0</v>
      </c>
      <c r="AT70" s="204">
        <f t="shared" si="7"/>
        <v>0</v>
      </c>
      <c r="AU70" s="204">
        <f t="shared" si="8"/>
        <v>0</v>
      </c>
      <c r="AV70" s="204">
        <f t="shared" si="9"/>
        <v>0</v>
      </c>
      <c r="AW70">
        <f t="shared" si="10"/>
        <v>0</v>
      </c>
      <c r="AX70">
        <f t="shared" si="11"/>
        <v>0</v>
      </c>
      <c r="AY70">
        <f t="shared" si="12"/>
        <v>0</v>
      </c>
      <c r="AZ70">
        <f t="shared" si="13"/>
        <v>0</v>
      </c>
      <c r="BA70">
        <f t="shared" si="14"/>
        <v>0</v>
      </c>
      <c r="BB70">
        <f t="shared" si="15"/>
        <v>0</v>
      </c>
      <c r="BC70">
        <f t="shared" si="16"/>
        <v>0</v>
      </c>
      <c r="BD70">
        <f t="shared" si="17"/>
        <v>0</v>
      </c>
      <c r="BE70">
        <f t="shared" si="18"/>
        <v>0</v>
      </c>
      <c r="BF70">
        <f t="shared" si="19"/>
        <v>0</v>
      </c>
      <c r="BG70">
        <f t="shared" si="20"/>
        <v>0</v>
      </c>
      <c r="BH70">
        <f t="shared" si="21"/>
        <v>0</v>
      </c>
      <c r="BI70">
        <f t="shared" si="22"/>
        <v>0</v>
      </c>
      <c r="BJ70">
        <f t="shared" si="23"/>
        <v>0</v>
      </c>
      <c r="BK70">
        <f t="shared" si="24"/>
        <v>0</v>
      </c>
      <c r="BL70">
        <f t="shared" si="25"/>
        <v>0</v>
      </c>
    </row>
    <row r="71" spans="1:64" ht="15" customHeight="1">
      <c r="A71" s="260"/>
      <c r="B71" s="14"/>
      <c r="C71" s="213" t="s">
        <v>5083</v>
      </c>
      <c r="D71" s="469" t="str">
        <f>IF(CNGE_2025_M1_Secc12_Sub1!D66="","",CNGE_2025_M1_Secc12_Sub1!D66)</f>
        <v/>
      </c>
      <c r="E71" s="326"/>
      <c r="F71" s="326"/>
      <c r="G71" s="326"/>
      <c r="H71" s="326"/>
      <c r="I71" s="326"/>
      <c r="J71" s="327"/>
      <c r="K71" s="443"/>
      <c r="L71" s="351"/>
      <c r="M71" s="351"/>
      <c r="N71" s="352"/>
      <c r="O71" s="258"/>
      <c r="P71" s="258"/>
      <c r="Q71" s="258"/>
      <c r="R71" s="258"/>
      <c r="S71" s="258"/>
      <c r="T71" s="258"/>
      <c r="U71" s="443"/>
      <c r="V71" s="351"/>
      <c r="W71" s="351"/>
      <c r="X71" s="352"/>
      <c r="Y71" s="258"/>
      <c r="Z71" s="258"/>
      <c r="AA71" s="258"/>
      <c r="AB71" s="258"/>
      <c r="AC71" s="258"/>
      <c r="AD71" s="258"/>
      <c r="AG71">
        <f t="shared" si="0"/>
        <v>0</v>
      </c>
      <c r="AH71">
        <f>IF(OR(COUNTBLANK($D71)=1,CNGE_2025_M1_Secc12_Sub2!$S84&lt;&gt;1),0,IF(COUNTA(O71:T71)=6,0,1))</f>
        <v>0</v>
      </c>
      <c r="AI71">
        <f>IF(OR(COUNTBLANK($D71)=1,CNGE_2025_M1_Secc12_Sub2!$Y84&lt;&gt;1),0,IF(COUNTA(Y71:AD71)=6,0,1))</f>
        <v>0</v>
      </c>
      <c r="AJ71" s="228">
        <f t="shared" si="1"/>
        <v>0</v>
      </c>
      <c r="AK71" s="2">
        <f t="shared" si="2"/>
        <v>0</v>
      </c>
      <c r="AL71" s="3" t="str">
        <f>IF(AK71=0,"",
IF(SUM($AK$35:AK71)=1,AM71,
IF($AK$155&gt;SUM($AK$35:AK71),_xlfn.CONCAT(", ",AM71),
IF($AK$155=SUM($AK$35:AK71),_xlfn.CONCAT(" y ",AM71)))))</f>
        <v/>
      </c>
      <c r="AM71" s="214">
        <v>37</v>
      </c>
      <c r="AN71">
        <f t="shared" si="3"/>
        <v>0</v>
      </c>
      <c r="AO71">
        <f>IF(CNGE_2025_M1_Secc12_Sub2!$S84&lt;&gt;1,IF(COUNTA(O71:T71)=0,0,1),0)</f>
        <v>0</v>
      </c>
      <c r="AP71">
        <f>IF(CNGE_2025_M1_Secc12_Sub2!$Y84&lt;&gt;1,IF(COUNTA(Y71:AD71)=0,0,1),0)</f>
        <v>0</v>
      </c>
      <c r="AQ71" s="204">
        <f t="shared" si="4"/>
        <v>0</v>
      </c>
      <c r="AR71" s="204">
        <f t="shared" si="5"/>
        <v>0</v>
      </c>
      <c r="AS71" s="204">
        <f t="shared" si="6"/>
        <v>0</v>
      </c>
      <c r="AT71" s="204">
        <f t="shared" si="7"/>
        <v>0</v>
      </c>
      <c r="AU71" s="204">
        <f t="shared" si="8"/>
        <v>0</v>
      </c>
      <c r="AV71" s="204">
        <f t="shared" si="9"/>
        <v>0</v>
      </c>
      <c r="AW71">
        <f t="shared" si="10"/>
        <v>0</v>
      </c>
      <c r="AX71">
        <f t="shared" si="11"/>
        <v>0</v>
      </c>
      <c r="AY71">
        <f t="shared" si="12"/>
        <v>0</v>
      </c>
      <c r="AZ71">
        <f t="shared" si="13"/>
        <v>0</v>
      </c>
      <c r="BA71">
        <f t="shared" si="14"/>
        <v>0</v>
      </c>
      <c r="BB71">
        <f t="shared" si="15"/>
        <v>0</v>
      </c>
      <c r="BC71">
        <f t="shared" si="16"/>
        <v>0</v>
      </c>
      <c r="BD71">
        <f t="shared" si="17"/>
        <v>0</v>
      </c>
      <c r="BE71">
        <f t="shared" si="18"/>
        <v>0</v>
      </c>
      <c r="BF71">
        <f t="shared" si="19"/>
        <v>0</v>
      </c>
      <c r="BG71">
        <f t="shared" si="20"/>
        <v>0</v>
      </c>
      <c r="BH71">
        <f t="shared" si="21"/>
        <v>0</v>
      </c>
      <c r="BI71">
        <f t="shared" si="22"/>
        <v>0</v>
      </c>
      <c r="BJ71">
        <f t="shared" si="23"/>
        <v>0</v>
      </c>
      <c r="BK71">
        <f t="shared" si="24"/>
        <v>0</v>
      </c>
      <c r="BL71">
        <f t="shared" si="25"/>
        <v>0</v>
      </c>
    </row>
    <row r="72" spans="1:64" ht="15" customHeight="1">
      <c r="A72" s="260"/>
      <c r="B72" s="14"/>
      <c r="C72" s="213" t="s">
        <v>5084</v>
      </c>
      <c r="D72" s="469" t="str">
        <f>IF(CNGE_2025_M1_Secc12_Sub1!D67="","",CNGE_2025_M1_Secc12_Sub1!D67)</f>
        <v/>
      </c>
      <c r="E72" s="326"/>
      <c r="F72" s="326"/>
      <c r="G72" s="326"/>
      <c r="H72" s="326"/>
      <c r="I72" s="326"/>
      <c r="J72" s="327"/>
      <c r="K72" s="443"/>
      <c r="L72" s="351"/>
      <c r="M72" s="351"/>
      <c r="N72" s="352"/>
      <c r="O72" s="258"/>
      <c r="P72" s="258"/>
      <c r="Q72" s="258"/>
      <c r="R72" s="258"/>
      <c r="S72" s="258"/>
      <c r="T72" s="258"/>
      <c r="U72" s="443"/>
      <c r="V72" s="351"/>
      <c r="W72" s="351"/>
      <c r="X72" s="352"/>
      <c r="Y72" s="258"/>
      <c r="Z72" s="258"/>
      <c r="AA72" s="258"/>
      <c r="AB72" s="258"/>
      <c r="AC72" s="258"/>
      <c r="AD72" s="258"/>
      <c r="AG72">
        <f t="shared" si="0"/>
        <v>0</v>
      </c>
      <c r="AH72">
        <f>IF(OR(COUNTBLANK($D72)=1,CNGE_2025_M1_Secc12_Sub2!$S85&lt;&gt;1),0,IF(COUNTA(O72:T72)=6,0,1))</f>
        <v>0</v>
      </c>
      <c r="AI72">
        <f>IF(OR(COUNTBLANK($D72)=1,CNGE_2025_M1_Secc12_Sub2!$Y85&lt;&gt;1),0,IF(COUNTA(Y72:AD72)=6,0,1))</f>
        <v>0</v>
      </c>
      <c r="AJ72" s="228">
        <f t="shared" si="1"/>
        <v>0</v>
      </c>
      <c r="AK72" s="2">
        <f t="shared" si="2"/>
        <v>0</v>
      </c>
      <c r="AL72" s="3" t="str">
        <f>IF(AK72=0,"",
IF(SUM($AK$35:AK72)=1,AM72,
IF($AK$155&gt;SUM($AK$35:AK72),_xlfn.CONCAT(", ",AM72),
IF($AK$155=SUM($AK$35:AK72),_xlfn.CONCAT(" y ",AM72)))))</f>
        <v/>
      </c>
      <c r="AM72" s="214">
        <v>38</v>
      </c>
      <c r="AN72">
        <f t="shared" si="3"/>
        <v>0</v>
      </c>
      <c r="AO72">
        <f>IF(CNGE_2025_M1_Secc12_Sub2!$S85&lt;&gt;1,IF(COUNTA(O72:T72)=0,0,1),0)</f>
        <v>0</v>
      </c>
      <c r="AP72">
        <f>IF(CNGE_2025_M1_Secc12_Sub2!$Y85&lt;&gt;1,IF(COUNTA(Y72:AD72)=0,0,1),0)</f>
        <v>0</v>
      </c>
      <c r="AQ72" s="204">
        <f t="shared" si="4"/>
        <v>0</v>
      </c>
      <c r="AR72" s="204">
        <f t="shared" si="5"/>
        <v>0</v>
      </c>
      <c r="AS72" s="204">
        <f t="shared" si="6"/>
        <v>0</v>
      </c>
      <c r="AT72" s="204">
        <f t="shared" si="7"/>
        <v>0</v>
      </c>
      <c r="AU72" s="204">
        <f t="shared" si="8"/>
        <v>0</v>
      </c>
      <c r="AV72" s="204">
        <f t="shared" si="9"/>
        <v>0</v>
      </c>
      <c r="AW72">
        <f t="shared" si="10"/>
        <v>0</v>
      </c>
      <c r="AX72">
        <f t="shared" si="11"/>
        <v>0</v>
      </c>
      <c r="AY72">
        <f t="shared" si="12"/>
        <v>0</v>
      </c>
      <c r="AZ72">
        <f t="shared" si="13"/>
        <v>0</v>
      </c>
      <c r="BA72">
        <f t="shared" si="14"/>
        <v>0</v>
      </c>
      <c r="BB72">
        <f t="shared" si="15"/>
        <v>0</v>
      </c>
      <c r="BC72">
        <f t="shared" si="16"/>
        <v>0</v>
      </c>
      <c r="BD72">
        <f t="shared" si="17"/>
        <v>0</v>
      </c>
      <c r="BE72">
        <f t="shared" si="18"/>
        <v>0</v>
      </c>
      <c r="BF72">
        <f t="shared" si="19"/>
        <v>0</v>
      </c>
      <c r="BG72">
        <f t="shared" si="20"/>
        <v>0</v>
      </c>
      <c r="BH72">
        <f t="shared" si="21"/>
        <v>0</v>
      </c>
      <c r="BI72">
        <f t="shared" si="22"/>
        <v>0</v>
      </c>
      <c r="BJ72">
        <f t="shared" si="23"/>
        <v>0</v>
      </c>
      <c r="BK72">
        <f t="shared" si="24"/>
        <v>0</v>
      </c>
      <c r="BL72">
        <f t="shared" si="25"/>
        <v>0</v>
      </c>
    </row>
    <row r="73" spans="1:64" ht="15" customHeight="1">
      <c r="A73" s="260"/>
      <c r="B73" s="14"/>
      <c r="C73" s="213" t="s">
        <v>5085</v>
      </c>
      <c r="D73" s="469" t="str">
        <f>IF(CNGE_2025_M1_Secc12_Sub1!D68="","",CNGE_2025_M1_Secc12_Sub1!D68)</f>
        <v/>
      </c>
      <c r="E73" s="326"/>
      <c r="F73" s="326"/>
      <c r="G73" s="326"/>
      <c r="H73" s="326"/>
      <c r="I73" s="326"/>
      <c r="J73" s="327"/>
      <c r="K73" s="443"/>
      <c r="L73" s="351"/>
      <c r="M73" s="351"/>
      <c r="N73" s="352"/>
      <c r="O73" s="258"/>
      <c r="P73" s="258"/>
      <c r="Q73" s="258"/>
      <c r="R73" s="258"/>
      <c r="S73" s="258"/>
      <c r="T73" s="258"/>
      <c r="U73" s="443"/>
      <c r="V73" s="351"/>
      <c r="W73" s="351"/>
      <c r="X73" s="352"/>
      <c r="Y73" s="258"/>
      <c r="Z73" s="258"/>
      <c r="AA73" s="258"/>
      <c r="AB73" s="258"/>
      <c r="AC73" s="258"/>
      <c r="AD73" s="258"/>
      <c r="AG73">
        <f t="shared" si="0"/>
        <v>0</v>
      </c>
      <c r="AH73">
        <f>IF(OR(COUNTBLANK($D73)=1,CNGE_2025_M1_Secc12_Sub2!$S86&lt;&gt;1),0,IF(COUNTA(O73:T73)=6,0,1))</f>
        <v>0</v>
      </c>
      <c r="AI73">
        <f>IF(OR(COUNTBLANK($D73)=1,CNGE_2025_M1_Secc12_Sub2!$Y86&lt;&gt;1),0,IF(COUNTA(Y73:AD73)=6,0,1))</f>
        <v>0</v>
      </c>
      <c r="AJ73" s="228">
        <f t="shared" si="1"/>
        <v>0</v>
      </c>
      <c r="AK73" s="2">
        <f t="shared" si="2"/>
        <v>0</v>
      </c>
      <c r="AL73" s="3" t="str">
        <f>IF(AK73=0,"",
IF(SUM($AK$35:AK73)=1,AM73,
IF($AK$155&gt;SUM($AK$35:AK73),_xlfn.CONCAT(", ",AM73),
IF($AK$155=SUM($AK$35:AK73),_xlfn.CONCAT(" y ",AM73)))))</f>
        <v/>
      </c>
      <c r="AM73" s="214">
        <v>39</v>
      </c>
      <c r="AN73">
        <f t="shared" si="3"/>
        <v>0</v>
      </c>
      <c r="AO73">
        <f>IF(CNGE_2025_M1_Secc12_Sub2!$S86&lt;&gt;1,IF(COUNTA(O73:T73)=0,0,1),0)</f>
        <v>0</v>
      </c>
      <c r="AP73">
        <f>IF(CNGE_2025_M1_Secc12_Sub2!$Y86&lt;&gt;1,IF(COUNTA(Y73:AD73)=0,0,1),0)</f>
        <v>0</v>
      </c>
      <c r="AQ73" s="204">
        <f t="shared" si="4"/>
        <v>0</v>
      </c>
      <c r="AR73" s="204">
        <f t="shared" si="5"/>
        <v>0</v>
      </c>
      <c r="AS73" s="204">
        <f t="shared" si="6"/>
        <v>0</v>
      </c>
      <c r="AT73" s="204">
        <f t="shared" si="7"/>
        <v>0</v>
      </c>
      <c r="AU73" s="204">
        <f t="shared" si="8"/>
        <v>0</v>
      </c>
      <c r="AV73" s="204">
        <f t="shared" si="9"/>
        <v>0</v>
      </c>
      <c r="AW73">
        <f t="shared" si="10"/>
        <v>0</v>
      </c>
      <c r="AX73">
        <f t="shared" si="11"/>
        <v>0</v>
      </c>
      <c r="AY73">
        <f t="shared" si="12"/>
        <v>0</v>
      </c>
      <c r="AZ73">
        <f t="shared" si="13"/>
        <v>0</v>
      </c>
      <c r="BA73">
        <f t="shared" si="14"/>
        <v>0</v>
      </c>
      <c r="BB73">
        <f t="shared" si="15"/>
        <v>0</v>
      </c>
      <c r="BC73">
        <f t="shared" si="16"/>
        <v>0</v>
      </c>
      <c r="BD73">
        <f t="shared" si="17"/>
        <v>0</v>
      </c>
      <c r="BE73">
        <f t="shared" si="18"/>
        <v>0</v>
      </c>
      <c r="BF73">
        <f t="shared" si="19"/>
        <v>0</v>
      </c>
      <c r="BG73">
        <f t="shared" si="20"/>
        <v>0</v>
      </c>
      <c r="BH73">
        <f t="shared" si="21"/>
        <v>0</v>
      </c>
      <c r="BI73">
        <f t="shared" si="22"/>
        <v>0</v>
      </c>
      <c r="BJ73">
        <f t="shared" si="23"/>
        <v>0</v>
      </c>
      <c r="BK73">
        <f t="shared" si="24"/>
        <v>0</v>
      </c>
      <c r="BL73">
        <f t="shared" si="25"/>
        <v>0</v>
      </c>
    </row>
    <row r="74" spans="1:64" ht="15" customHeight="1">
      <c r="A74" s="260"/>
      <c r="B74" s="14"/>
      <c r="C74" s="213" t="s">
        <v>5086</v>
      </c>
      <c r="D74" s="469" t="str">
        <f>IF(CNGE_2025_M1_Secc12_Sub1!D69="","",CNGE_2025_M1_Secc12_Sub1!D69)</f>
        <v/>
      </c>
      <c r="E74" s="326"/>
      <c r="F74" s="326"/>
      <c r="G74" s="326"/>
      <c r="H74" s="326"/>
      <c r="I74" s="326"/>
      <c r="J74" s="327"/>
      <c r="K74" s="443"/>
      <c r="L74" s="351"/>
      <c r="M74" s="351"/>
      <c r="N74" s="352"/>
      <c r="O74" s="258"/>
      <c r="P74" s="258"/>
      <c r="Q74" s="258"/>
      <c r="R74" s="258"/>
      <c r="S74" s="258"/>
      <c r="T74" s="258"/>
      <c r="U74" s="443"/>
      <c r="V74" s="351"/>
      <c r="W74" s="351"/>
      <c r="X74" s="352"/>
      <c r="Y74" s="258"/>
      <c r="Z74" s="258"/>
      <c r="AA74" s="258"/>
      <c r="AB74" s="258"/>
      <c r="AC74" s="258"/>
      <c r="AD74" s="258"/>
      <c r="AG74">
        <f t="shared" si="0"/>
        <v>0</v>
      </c>
      <c r="AH74">
        <f>IF(OR(COUNTBLANK($D74)=1,CNGE_2025_M1_Secc12_Sub2!$S87&lt;&gt;1),0,IF(COUNTA(O74:T74)=6,0,1))</f>
        <v>0</v>
      </c>
      <c r="AI74">
        <f>IF(OR(COUNTBLANK($D74)=1,CNGE_2025_M1_Secc12_Sub2!$Y87&lt;&gt;1),0,IF(COUNTA(Y74:AD74)=6,0,1))</f>
        <v>0</v>
      </c>
      <c r="AJ74" s="228">
        <f t="shared" si="1"/>
        <v>0</v>
      </c>
      <c r="AK74" s="2">
        <f t="shared" si="2"/>
        <v>0</v>
      </c>
      <c r="AL74" s="3" t="str">
        <f>IF(AK74=0,"",
IF(SUM($AK$35:AK74)=1,AM74,
IF($AK$155&gt;SUM($AK$35:AK74),_xlfn.CONCAT(", ",AM74),
IF($AK$155=SUM($AK$35:AK74),_xlfn.CONCAT(" y ",AM74)))))</f>
        <v/>
      </c>
      <c r="AM74" s="214">
        <v>40</v>
      </c>
      <c r="AN74">
        <f t="shared" si="3"/>
        <v>0</v>
      </c>
      <c r="AO74">
        <f>IF(CNGE_2025_M1_Secc12_Sub2!$S87&lt;&gt;1,IF(COUNTA(O74:T74)=0,0,1),0)</f>
        <v>0</v>
      </c>
      <c r="AP74">
        <f>IF(CNGE_2025_M1_Secc12_Sub2!$Y87&lt;&gt;1,IF(COUNTA(Y74:AD74)=0,0,1),0)</f>
        <v>0</v>
      </c>
      <c r="AQ74" s="204">
        <f t="shared" si="4"/>
        <v>0</v>
      </c>
      <c r="AR74" s="204">
        <f t="shared" si="5"/>
        <v>0</v>
      </c>
      <c r="AS74" s="204">
        <f t="shared" si="6"/>
        <v>0</v>
      </c>
      <c r="AT74" s="204">
        <f t="shared" si="7"/>
        <v>0</v>
      </c>
      <c r="AU74" s="204">
        <f t="shared" si="8"/>
        <v>0</v>
      </c>
      <c r="AV74" s="204">
        <f t="shared" si="9"/>
        <v>0</v>
      </c>
      <c r="AW74">
        <f t="shared" si="10"/>
        <v>0</v>
      </c>
      <c r="AX74">
        <f t="shared" si="11"/>
        <v>0</v>
      </c>
      <c r="AY74">
        <f t="shared" si="12"/>
        <v>0</v>
      </c>
      <c r="AZ74">
        <f t="shared" si="13"/>
        <v>0</v>
      </c>
      <c r="BA74">
        <f t="shared" si="14"/>
        <v>0</v>
      </c>
      <c r="BB74">
        <f t="shared" si="15"/>
        <v>0</v>
      </c>
      <c r="BC74">
        <f t="shared" si="16"/>
        <v>0</v>
      </c>
      <c r="BD74">
        <f t="shared" si="17"/>
        <v>0</v>
      </c>
      <c r="BE74">
        <f t="shared" si="18"/>
        <v>0</v>
      </c>
      <c r="BF74">
        <f t="shared" si="19"/>
        <v>0</v>
      </c>
      <c r="BG74">
        <f t="shared" si="20"/>
        <v>0</v>
      </c>
      <c r="BH74">
        <f t="shared" si="21"/>
        <v>0</v>
      </c>
      <c r="BI74">
        <f t="shared" si="22"/>
        <v>0</v>
      </c>
      <c r="BJ74">
        <f t="shared" si="23"/>
        <v>0</v>
      </c>
      <c r="BK74">
        <f t="shared" si="24"/>
        <v>0</v>
      </c>
      <c r="BL74">
        <f t="shared" si="25"/>
        <v>0</v>
      </c>
    </row>
    <row r="75" spans="1:64" ht="15" customHeight="1">
      <c r="A75" s="260"/>
      <c r="B75" s="14"/>
      <c r="C75" s="213" t="s">
        <v>5087</v>
      </c>
      <c r="D75" s="469" t="str">
        <f>IF(CNGE_2025_M1_Secc12_Sub1!D70="","",CNGE_2025_M1_Secc12_Sub1!D70)</f>
        <v/>
      </c>
      <c r="E75" s="326"/>
      <c r="F75" s="326"/>
      <c r="G75" s="326"/>
      <c r="H75" s="326"/>
      <c r="I75" s="326"/>
      <c r="J75" s="327"/>
      <c r="K75" s="443"/>
      <c r="L75" s="351"/>
      <c r="M75" s="351"/>
      <c r="N75" s="352"/>
      <c r="O75" s="258"/>
      <c r="P75" s="258"/>
      <c r="Q75" s="258"/>
      <c r="R75" s="258"/>
      <c r="S75" s="258"/>
      <c r="T75" s="258"/>
      <c r="U75" s="443"/>
      <c r="V75" s="351"/>
      <c r="W75" s="351"/>
      <c r="X75" s="352"/>
      <c r="Y75" s="258"/>
      <c r="Z75" s="258"/>
      <c r="AA75" s="258"/>
      <c r="AB75" s="258"/>
      <c r="AC75" s="258"/>
      <c r="AD75" s="258"/>
      <c r="AG75">
        <f t="shared" si="0"/>
        <v>0</v>
      </c>
      <c r="AH75">
        <f>IF(OR(COUNTBLANK($D75)=1,CNGE_2025_M1_Secc12_Sub2!$S88&lt;&gt;1),0,IF(COUNTA(O75:T75)=6,0,1))</f>
        <v>0</v>
      </c>
      <c r="AI75">
        <f>IF(OR(COUNTBLANK($D75)=1,CNGE_2025_M1_Secc12_Sub2!$Y88&lt;&gt;1),0,IF(COUNTA(Y75:AD75)=6,0,1))</f>
        <v>0</v>
      </c>
      <c r="AJ75" s="228">
        <f t="shared" si="1"/>
        <v>0</v>
      </c>
      <c r="AK75" s="2">
        <f t="shared" si="2"/>
        <v>0</v>
      </c>
      <c r="AL75" s="3" t="str">
        <f>IF(AK75=0,"",
IF(SUM($AK$35:AK75)=1,AM75,
IF($AK$155&gt;SUM($AK$35:AK75),_xlfn.CONCAT(", ",AM75),
IF($AK$155=SUM($AK$35:AK75),_xlfn.CONCAT(" y ",AM75)))))</f>
        <v/>
      </c>
      <c r="AM75" s="214">
        <v>41</v>
      </c>
      <c r="AN75">
        <f t="shared" si="3"/>
        <v>0</v>
      </c>
      <c r="AO75">
        <f>IF(CNGE_2025_M1_Secc12_Sub2!$S88&lt;&gt;1,IF(COUNTA(O75:T75)=0,0,1),0)</f>
        <v>0</v>
      </c>
      <c r="AP75">
        <f>IF(CNGE_2025_M1_Secc12_Sub2!$Y88&lt;&gt;1,IF(COUNTA(Y75:AD75)=0,0,1),0)</f>
        <v>0</v>
      </c>
      <c r="AQ75" s="204">
        <f t="shared" si="4"/>
        <v>0</v>
      </c>
      <c r="AR75" s="204">
        <f t="shared" si="5"/>
        <v>0</v>
      </c>
      <c r="AS75" s="204">
        <f t="shared" si="6"/>
        <v>0</v>
      </c>
      <c r="AT75" s="204">
        <f t="shared" si="7"/>
        <v>0</v>
      </c>
      <c r="AU75" s="204">
        <f t="shared" si="8"/>
        <v>0</v>
      </c>
      <c r="AV75" s="204">
        <f t="shared" si="9"/>
        <v>0</v>
      </c>
      <c r="AW75">
        <f t="shared" si="10"/>
        <v>0</v>
      </c>
      <c r="AX75">
        <f t="shared" si="11"/>
        <v>0</v>
      </c>
      <c r="AY75">
        <f t="shared" si="12"/>
        <v>0</v>
      </c>
      <c r="AZ75">
        <f t="shared" si="13"/>
        <v>0</v>
      </c>
      <c r="BA75">
        <f t="shared" si="14"/>
        <v>0</v>
      </c>
      <c r="BB75">
        <f t="shared" si="15"/>
        <v>0</v>
      </c>
      <c r="BC75">
        <f t="shared" si="16"/>
        <v>0</v>
      </c>
      <c r="BD75">
        <f t="shared" si="17"/>
        <v>0</v>
      </c>
      <c r="BE75">
        <f t="shared" si="18"/>
        <v>0</v>
      </c>
      <c r="BF75">
        <f t="shared" si="19"/>
        <v>0</v>
      </c>
      <c r="BG75">
        <f t="shared" si="20"/>
        <v>0</v>
      </c>
      <c r="BH75">
        <f t="shared" si="21"/>
        <v>0</v>
      </c>
      <c r="BI75">
        <f t="shared" si="22"/>
        <v>0</v>
      </c>
      <c r="BJ75">
        <f t="shared" si="23"/>
        <v>0</v>
      </c>
      <c r="BK75">
        <f t="shared" si="24"/>
        <v>0</v>
      </c>
      <c r="BL75">
        <f t="shared" si="25"/>
        <v>0</v>
      </c>
    </row>
    <row r="76" spans="1:64" ht="15" customHeight="1">
      <c r="A76" s="260"/>
      <c r="B76" s="14"/>
      <c r="C76" s="213" t="s">
        <v>5088</v>
      </c>
      <c r="D76" s="469" t="str">
        <f>IF(CNGE_2025_M1_Secc12_Sub1!D71="","",CNGE_2025_M1_Secc12_Sub1!D71)</f>
        <v/>
      </c>
      <c r="E76" s="326"/>
      <c r="F76" s="326"/>
      <c r="G76" s="326"/>
      <c r="H76" s="326"/>
      <c r="I76" s="326"/>
      <c r="J76" s="327"/>
      <c r="K76" s="443"/>
      <c r="L76" s="351"/>
      <c r="M76" s="351"/>
      <c r="N76" s="352"/>
      <c r="O76" s="258"/>
      <c r="P76" s="258"/>
      <c r="Q76" s="258"/>
      <c r="R76" s="258"/>
      <c r="S76" s="258"/>
      <c r="T76" s="258"/>
      <c r="U76" s="443"/>
      <c r="V76" s="351"/>
      <c r="W76" s="351"/>
      <c r="X76" s="352"/>
      <c r="Y76" s="258"/>
      <c r="Z76" s="258"/>
      <c r="AA76" s="258"/>
      <c r="AB76" s="258"/>
      <c r="AC76" s="258"/>
      <c r="AD76" s="258"/>
      <c r="AG76">
        <f t="shared" si="0"/>
        <v>0</v>
      </c>
      <c r="AH76">
        <f>IF(OR(COUNTBLANK($D76)=1,CNGE_2025_M1_Secc12_Sub2!$S89&lt;&gt;1),0,IF(COUNTA(O76:T76)=6,0,1))</f>
        <v>0</v>
      </c>
      <c r="AI76">
        <f>IF(OR(COUNTBLANK($D76)=1,CNGE_2025_M1_Secc12_Sub2!$Y89&lt;&gt;1),0,IF(COUNTA(Y76:AD76)=6,0,1))</f>
        <v>0</v>
      </c>
      <c r="AJ76" s="228">
        <f t="shared" si="1"/>
        <v>0</v>
      </c>
      <c r="AK76" s="2">
        <f t="shared" si="2"/>
        <v>0</v>
      </c>
      <c r="AL76" s="3" t="str">
        <f>IF(AK76=0,"",
IF(SUM($AK$35:AK76)=1,AM76,
IF($AK$155&gt;SUM($AK$35:AK76),_xlfn.CONCAT(", ",AM76),
IF($AK$155=SUM($AK$35:AK76),_xlfn.CONCAT(" y ",AM76)))))</f>
        <v/>
      </c>
      <c r="AM76" s="214">
        <v>42</v>
      </c>
      <c r="AN76">
        <f t="shared" si="3"/>
        <v>0</v>
      </c>
      <c r="AO76">
        <f>IF(CNGE_2025_M1_Secc12_Sub2!$S89&lt;&gt;1,IF(COUNTA(O76:T76)=0,0,1),0)</f>
        <v>0</v>
      </c>
      <c r="AP76">
        <f>IF(CNGE_2025_M1_Secc12_Sub2!$Y89&lt;&gt;1,IF(COUNTA(Y76:AD76)=0,0,1),0)</f>
        <v>0</v>
      </c>
      <c r="AQ76" s="204">
        <f t="shared" si="4"/>
        <v>0</v>
      </c>
      <c r="AR76" s="204">
        <f t="shared" si="5"/>
        <v>0</v>
      </c>
      <c r="AS76" s="204">
        <f t="shared" si="6"/>
        <v>0</v>
      </c>
      <c r="AT76" s="204">
        <f t="shared" si="7"/>
        <v>0</v>
      </c>
      <c r="AU76" s="204">
        <f t="shared" si="8"/>
        <v>0</v>
      </c>
      <c r="AV76" s="204">
        <f t="shared" si="9"/>
        <v>0</v>
      </c>
      <c r="AW76">
        <f t="shared" si="10"/>
        <v>0</v>
      </c>
      <c r="AX76">
        <f t="shared" si="11"/>
        <v>0</v>
      </c>
      <c r="AY76">
        <f t="shared" si="12"/>
        <v>0</v>
      </c>
      <c r="AZ76">
        <f t="shared" si="13"/>
        <v>0</v>
      </c>
      <c r="BA76">
        <f t="shared" si="14"/>
        <v>0</v>
      </c>
      <c r="BB76">
        <f t="shared" si="15"/>
        <v>0</v>
      </c>
      <c r="BC76">
        <f t="shared" si="16"/>
        <v>0</v>
      </c>
      <c r="BD76">
        <f t="shared" si="17"/>
        <v>0</v>
      </c>
      <c r="BE76">
        <f t="shared" si="18"/>
        <v>0</v>
      </c>
      <c r="BF76">
        <f t="shared" si="19"/>
        <v>0</v>
      </c>
      <c r="BG76">
        <f t="shared" si="20"/>
        <v>0</v>
      </c>
      <c r="BH76">
        <f t="shared" si="21"/>
        <v>0</v>
      </c>
      <c r="BI76">
        <f t="shared" si="22"/>
        <v>0</v>
      </c>
      <c r="BJ76">
        <f t="shared" si="23"/>
        <v>0</v>
      </c>
      <c r="BK76">
        <f t="shared" si="24"/>
        <v>0</v>
      </c>
      <c r="BL76">
        <f t="shared" si="25"/>
        <v>0</v>
      </c>
    </row>
    <row r="77" spans="1:64" ht="15" customHeight="1">
      <c r="A77" s="260"/>
      <c r="B77" s="14"/>
      <c r="C77" s="213" t="s">
        <v>5089</v>
      </c>
      <c r="D77" s="469" t="str">
        <f>IF(CNGE_2025_M1_Secc12_Sub1!D72="","",CNGE_2025_M1_Secc12_Sub1!D72)</f>
        <v/>
      </c>
      <c r="E77" s="326"/>
      <c r="F77" s="326"/>
      <c r="G77" s="326"/>
      <c r="H77" s="326"/>
      <c r="I77" s="326"/>
      <c r="J77" s="327"/>
      <c r="K77" s="443"/>
      <c r="L77" s="351"/>
      <c r="M77" s="351"/>
      <c r="N77" s="352"/>
      <c r="O77" s="258"/>
      <c r="P77" s="258"/>
      <c r="Q77" s="258"/>
      <c r="R77" s="258"/>
      <c r="S77" s="258"/>
      <c r="T77" s="258"/>
      <c r="U77" s="443"/>
      <c r="V77" s="351"/>
      <c r="W77" s="351"/>
      <c r="X77" s="352"/>
      <c r="Y77" s="258"/>
      <c r="Z77" s="258"/>
      <c r="AA77" s="258"/>
      <c r="AB77" s="258"/>
      <c r="AC77" s="258"/>
      <c r="AD77" s="258"/>
      <c r="AG77">
        <f t="shared" si="0"/>
        <v>0</v>
      </c>
      <c r="AH77">
        <f>IF(OR(COUNTBLANK($D77)=1,CNGE_2025_M1_Secc12_Sub2!$S90&lt;&gt;1),0,IF(COUNTA(O77:T77)=6,0,1))</f>
        <v>0</v>
      </c>
      <c r="AI77">
        <f>IF(OR(COUNTBLANK($D77)=1,CNGE_2025_M1_Secc12_Sub2!$Y90&lt;&gt;1),0,IF(COUNTA(Y77:AD77)=6,0,1))</f>
        <v>0</v>
      </c>
      <c r="AJ77" s="228">
        <f t="shared" si="1"/>
        <v>0</v>
      </c>
      <c r="AK77" s="2">
        <f t="shared" si="2"/>
        <v>0</v>
      </c>
      <c r="AL77" s="3" t="str">
        <f>IF(AK77=0,"",
IF(SUM($AK$35:AK77)=1,AM77,
IF($AK$155&gt;SUM($AK$35:AK77),_xlfn.CONCAT(", ",AM77),
IF($AK$155=SUM($AK$35:AK77),_xlfn.CONCAT(" y ",AM77)))))</f>
        <v/>
      </c>
      <c r="AM77" s="214">
        <v>43</v>
      </c>
      <c r="AN77">
        <f t="shared" si="3"/>
        <v>0</v>
      </c>
      <c r="AO77">
        <f>IF(CNGE_2025_M1_Secc12_Sub2!$S90&lt;&gt;1,IF(COUNTA(O77:T77)=0,0,1),0)</f>
        <v>0</v>
      </c>
      <c r="AP77">
        <f>IF(CNGE_2025_M1_Secc12_Sub2!$Y90&lt;&gt;1,IF(COUNTA(Y77:AD77)=0,0,1),0)</f>
        <v>0</v>
      </c>
      <c r="AQ77" s="204">
        <f t="shared" si="4"/>
        <v>0</v>
      </c>
      <c r="AR77" s="204">
        <f t="shared" si="5"/>
        <v>0</v>
      </c>
      <c r="AS77" s="204">
        <f t="shared" si="6"/>
        <v>0</v>
      </c>
      <c r="AT77" s="204">
        <f t="shared" si="7"/>
        <v>0</v>
      </c>
      <c r="AU77" s="204">
        <f t="shared" si="8"/>
        <v>0</v>
      </c>
      <c r="AV77" s="204">
        <f t="shared" si="9"/>
        <v>0</v>
      </c>
      <c r="AW77">
        <f t="shared" si="10"/>
        <v>0</v>
      </c>
      <c r="AX77">
        <f t="shared" si="11"/>
        <v>0</v>
      </c>
      <c r="AY77">
        <f t="shared" si="12"/>
        <v>0</v>
      </c>
      <c r="AZ77">
        <f t="shared" si="13"/>
        <v>0</v>
      </c>
      <c r="BA77">
        <f t="shared" si="14"/>
        <v>0</v>
      </c>
      <c r="BB77">
        <f t="shared" si="15"/>
        <v>0</v>
      </c>
      <c r="BC77">
        <f t="shared" si="16"/>
        <v>0</v>
      </c>
      <c r="BD77">
        <f t="shared" si="17"/>
        <v>0</v>
      </c>
      <c r="BE77">
        <f t="shared" si="18"/>
        <v>0</v>
      </c>
      <c r="BF77">
        <f t="shared" si="19"/>
        <v>0</v>
      </c>
      <c r="BG77">
        <f t="shared" si="20"/>
        <v>0</v>
      </c>
      <c r="BH77">
        <f t="shared" si="21"/>
        <v>0</v>
      </c>
      <c r="BI77">
        <f t="shared" si="22"/>
        <v>0</v>
      </c>
      <c r="BJ77">
        <f t="shared" si="23"/>
        <v>0</v>
      </c>
      <c r="BK77">
        <f t="shared" si="24"/>
        <v>0</v>
      </c>
      <c r="BL77">
        <f t="shared" si="25"/>
        <v>0</v>
      </c>
    </row>
    <row r="78" spans="1:64" ht="15" customHeight="1">
      <c r="A78" s="260"/>
      <c r="B78" s="14"/>
      <c r="C78" s="213" t="s">
        <v>5090</v>
      </c>
      <c r="D78" s="469" t="str">
        <f>IF(CNGE_2025_M1_Secc12_Sub1!D73="","",CNGE_2025_M1_Secc12_Sub1!D73)</f>
        <v/>
      </c>
      <c r="E78" s="326"/>
      <c r="F78" s="326"/>
      <c r="G78" s="326"/>
      <c r="H78" s="326"/>
      <c r="I78" s="326"/>
      <c r="J78" s="327"/>
      <c r="K78" s="443"/>
      <c r="L78" s="351"/>
      <c r="M78" s="351"/>
      <c r="N78" s="352"/>
      <c r="O78" s="258"/>
      <c r="P78" s="258"/>
      <c r="Q78" s="258"/>
      <c r="R78" s="258"/>
      <c r="S78" s="258"/>
      <c r="T78" s="258"/>
      <c r="U78" s="443"/>
      <c r="V78" s="351"/>
      <c r="W78" s="351"/>
      <c r="X78" s="352"/>
      <c r="Y78" s="258"/>
      <c r="Z78" s="258"/>
      <c r="AA78" s="258"/>
      <c r="AB78" s="258"/>
      <c r="AC78" s="258"/>
      <c r="AD78" s="258"/>
      <c r="AG78">
        <f t="shared" si="0"/>
        <v>0</v>
      </c>
      <c r="AH78">
        <f>IF(OR(COUNTBLANK($D78)=1,CNGE_2025_M1_Secc12_Sub2!$S91&lt;&gt;1),0,IF(COUNTA(O78:T78)=6,0,1))</f>
        <v>0</v>
      </c>
      <c r="AI78">
        <f>IF(OR(COUNTBLANK($D78)=1,CNGE_2025_M1_Secc12_Sub2!$Y91&lt;&gt;1),0,IF(COUNTA(Y78:AD78)=6,0,1))</f>
        <v>0</v>
      </c>
      <c r="AJ78" s="228">
        <f t="shared" si="1"/>
        <v>0</v>
      </c>
      <c r="AK78" s="2">
        <f t="shared" si="2"/>
        <v>0</v>
      </c>
      <c r="AL78" s="3" t="str">
        <f>IF(AK78=0,"",
IF(SUM($AK$35:AK78)=1,AM78,
IF($AK$155&gt;SUM($AK$35:AK78),_xlfn.CONCAT(", ",AM78),
IF($AK$155=SUM($AK$35:AK78),_xlfn.CONCAT(" y ",AM78)))))</f>
        <v/>
      </c>
      <c r="AM78" s="214">
        <v>44</v>
      </c>
      <c r="AN78">
        <f t="shared" si="3"/>
        <v>0</v>
      </c>
      <c r="AO78">
        <f>IF(CNGE_2025_M1_Secc12_Sub2!$S91&lt;&gt;1,IF(COUNTA(O78:T78)=0,0,1),0)</f>
        <v>0</v>
      </c>
      <c r="AP78">
        <f>IF(CNGE_2025_M1_Secc12_Sub2!$Y91&lt;&gt;1,IF(COUNTA(Y78:AD78)=0,0,1),0)</f>
        <v>0</v>
      </c>
      <c r="AQ78" s="204">
        <f t="shared" si="4"/>
        <v>0</v>
      </c>
      <c r="AR78" s="204">
        <f t="shared" si="5"/>
        <v>0</v>
      </c>
      <c r="AS78" s="204">
        <f t="shared" si="6"/>
        <v>0</v>
      </c>
      <c r="AT78" s="204">
        <f t="shared" si="7"/>
        <v>0</v>
      </c>
      <c r="AU78" s="204">
        <f t="shared" si="8"/>
        <v>0</v>
      </c>
      <c r="AV78" s="204">
        <f t="shared" si="9"/>
        <v>0</v>
      </c>
      <c r="AW78">
        <f t="shared" si="10"/>
        <v>0</v>
      </c>
      <c r="AX78">
        <f t="shared" si="11"/>
        <v>0</v>
      </c>
      <c r="AY78">
        <f t="shared" si="12"/>
        <v>0</v>
      </c>
      <c r="AZ78">
        <f t="shared" si="13"/>
        <v>0</v>
      </c>
      <c r="BA78">
        <f t="shared" si="14"/>
        <v>0</v>
      </c>
      <c r="BB78">
        <f t="shared" si="15"/>
        <v>0</v>
      </c>
      <c r="BC78">
        <f t="shared" si="16"/>
        <v>0</v>
      </c>
      <c r="BD78">
        <f t="shared" si="17"/>
        <v>0</v>
      </c>
      <c r="BE78">
        <f t="shared" si="18"/>
        <v>0</v>
      </c>
      <c r="BF78">
        <f t="shared" si="19"/>
        <v>0</v>
      </c>
      <c r="BG78">
        <f t="shared" si="20"/>
        <v>0</v>
      </c>
      <c r="BH78">
        <f t="shared" si="21"/>
        <v>0</v>
      </c>
      <c r="BI78">
        <f t="shared" si="22"/>
        <v>0</v>
      </c>
      <c r="BJ78">
        <f t="shared" si="23"/>
        <v>0</v>
      </c>
      <c r="BK78">
        <f t="shared" si="24"/>
        <v>0</v>
      </c>
      <c r="BL78">
        <f t="shared" si="25"/>
        <v>0</v>
      </c>
    </row>
    <row r="79" spans="1:64" ht="15" customHeight="1">
      <c r="A79" s="260"/>
      <c r="B79" s="14"/>
      <c r="C79" s="213" t="s">
        <v>5091</v>
      </c>
      <c r="D79" s="469" t="str">
        <f>IF(CNGE_2025_M1_Secc12_Sub1!D74="","",CNGE_2025_M1_Secc12_Sub1!D74)</f>
        <v/>
      </c>
      <c r="E79" s="326"/>
      <c r="F79" s="326"/>
      <c r="G79" s="326"/>
      <c r="H79" s="326"/>
      <c r="I79" s="326"/>
      <c r="J79" s="327"/>
      <c r="K79" s="443"/>
      <c r="L79" s="351"/>
      <c r="M79" s="351"/>
      <c r="N79" s="352"/>
      <c r="O79" s="258"/>
      <c r="P79" s="258"/>
      <c r="Q79" s="258"/>
      <c r="R79" s="258"/>
      <c r="S79" s="258"/>
      <c r="T79" s="258"/>
      <c r="U79" s="443"/>
      <c r="V79" s="351"/>
      <c r="W79" s="351"/>
      <c r="X79" s="352"/>
      <c r="Y79" s="258"/>
      <c r="Z79" s="258"/>
      <c r="AA79" s="258"/>
      <c r="AB79" s="258"/>
      <c r="AC79" s="258"/>
      <c r="AD79" s="258"/>
      <c r="AG79">
        <f t="shared" si="0"/>
        <v>0</v>
      </c>
      <c r="AH79">
        <f>IF(OR(COUNTBLANK($D79)=1,CNGE_2025_M1_Secc12_Sub2!$S92&lt;&gt;1),0,IF(COUNTA(O79:T79)=6,0,1))</f>
        <v>0</v>
      </c>
      <c r="AI79">
        <f>IF(OR(COUNTBLANK($D79)=1,CNGE_2025_M1_Secc12_Sub2!$Y92&lt;&gt;1),0,IF(COUNTA(Y79:AD79)=6,0,1))</f>
        <v>0</v>
      </c>
      <c r="AJ79" s="228">
        <f t="shared" si="1"/>
        <v>0</v>
      </c>
      <c r="AK79" s="2">
        <f t="shared" si="2"/>
        <v>0</v>
      </c>
      <c r="AL79" s="3" t="str">
        <f>IF(AK79=0,"",
IF(SUM($AK$35:AK79)=1,AM79,
IF($AK$155&gt;SUM($AK$35:AK79),_xlfn.CONCAT(", ",AM79),
IF($AK$155=SUM($AK$35:AK79),_xlfn.CONCAT(" y ",AM79)))))</f>
        <v/>
      </c>
      <c r="AM79" s="214">
        <v>45</v>
      </c>
      <c r="AN79">
        <f t="shared" si="3"/>
        <v>0</v>
      </c>
      <c r="AO79">
        <f>IF(CNGE_2025_M1_Secc12_Sub2!$S92&lt;&gt;1,IF(COUNTA(O79:T79)=0,0,1),0)</f>
        <v>0</v>
      </c>
      <c r="AP79">
        <f>IF(CNGE_2025_M1_Secc12_Sub2!$Y92&lt;&gt;1,IF(COUNTA(Y79:AD79)=0,0,1),0)</f>
        <v>0</v>
      </c>
      <c r="AQ79" s="204">
        <f t="shared" si="4"/>
        <v>0</v>
      </c>
      <c r="AR79" s="204">
        <f t="shared" si="5"/>
        <v>0</v>
      </c>
      <c r="AS79" s="204">
        <f t="shared" si="6"/>
        <v>0</v>
      </c>
      <c r="AT79" s="204">
        <f t="shared" si="7"/>
        <v>0</v>
      </c>
      <c r="AU79" s="204">
        <f t="shared" si="8"/>
        <v>0</v>
      </c>
      <c r="AV79" s="204">
        <f t="shared" si="9"/>
        <v>0</v>
      </c>
      <c r="AW79">
        <f t="shared" si="10"/>
        <v>0</v>
      </c>
      <c r="AX79">
        <f t="shared" si="11"/>
        <v>0</v>
      </c>
      <c r="AY79">
        <f t="shared" si="12"/>
        <v>0</v>
      </c>
      <c r="AZ79">
        <f t="shared" si="13"/>
        <v>0</v>
      </c>
      <c r="BA79">
        <f t="shared" si="14"/>
        <v>0</v>
      </c>
      <c r="BB79">
        <f t="shared" si="15"/>
        <v>0</v>
      </c>
      <c r="BC79">
        <f t="shared" si="16"/>
        <v>0</v>
      </c>
      <c r="BD79">
        <f t="shared" si="17"/>
        <v>0</v>
      </c>
      <c r="BE79">
        <f t="shared" si="18"/>
        <v>0</v>
      </c>
      <c r="BF79">
        <f t="shared" si="19"/>
        <v>0</v>
      </c>
      <c r="BG79">
        <f t="shared" si="20"/>
        <v>0</v>
      </c>
      <c r="BH79">
        <f t="shared" si="21"/>
        <v>0</v>
      </c>
      <c r="BI79">
        <f t="shared" si="22"/>
        <v>0</v>
      </c>
      <c r="BJ79">
        <f t="shared" si="23"/>
        <v>0</v>
      </c>
      <c r="BK79">
        <f t="shared" si="24"/>
        <v>0</v>
      </c>
      <c r="BL79">
        <f t="shared" si="25"/>
        <v>0</v>
      </c>
    </row>
    <row r="80" spans="1:64" ht="15" customHeight="1">
      <c r="A80" s="260"/>
      <c r="B80" s="14"/>
      <c r="C80" s="213" t="s">
        <v>5092</v>
      </c>
      <c r="D80" s="469" t="str">
        <f>IF(CNGE_2025_M1_Secc12_Sub1!D75="","",CNGE_2025_M1_Secc12_Sub1!D75)</f>
        <v/>
      </c>
      <c r="E80" s="326"/>
      <c r="F80" s="326"/>
      <c r="G80" s="326"/>
      <c r="H80" s="326"/>
      <c r="I80" s="326"/>
      <c r="J80" s="327"/>
      <c r="K80" s="443"/>
      <c r="L80" s="351"/>
      <c r="M80" s="351"/>
      <c r="N80" s="352"/>
      <c r="O80" s="258"/>
      <c r="P80" s="258"/>
      <c r="Q80" s="258"/>
      <c r="R80" s="258"/>
      <c r="S80" s="258"/>
      <c r="T80" s="258"/>
      <c r="U80" s="443"/>
      <c r="V80" s="351"/>
      <c r="W80" s="351"/>
      <c r="X80" s="352"/>
      <c r="Y80" s="258"/>
      <c r="Z80" s="258"/>
      <c r="AA80" s="258"/>
      <c r="AB80" s="258"/>
      <c r="AC80" s="258"/>
      <c r="AD80" s="258"/>
      <c r="AG80">
        <f t="shared" si="0"/>
        <v>0</v>
      </c>
      <c r="AH80">
        <f>IF(OR(COUNTBLANK($D80)=1,CNGE_2025_M1_Secc12_Sub2!$S93&lt;&gt;1),0,IF(COUNTA(O80:T80)=6,0,1))</f>
        <v>0</v>
      </c>
      <c r="AI80">
        <f>IF(OR(COUNTBLANK($D80)=1,CNGE_2025_M1_Secc12_Sub2!$Y93&lt;&gt;1),0,IF(COUNTA(Y80:AD80)=6,0,1))</f>
        <v>0</v>
      </c>
      <c r="AJ80" s="228">
        <f t="shared" si="1"/>
        <v>0</v>
      </c>
      <c r="AK80" s="2">
        <f t="shared" si="2"/>
        <v>0</v>
      </c>
      <c r="AL80" s="3" t="str">
        <f>IF(AK80=0,"",
IF(SUM($AK$35:AK80)=1,AM80,
IF($AK$155&gt;SUM($AK$35:AK80),_xlfn.CONCAT(", ",AM80),
IF($AK$155=SUM($AK$35:AK80),_xlfn.CONCAT(" y ",AM80)))))</f>
        <v/>
      </c>
      <c r="AM80" s="214">
        <v>46</v>
      </c>
      <c r="AN80">
        <f t="shared" si="3"/>
        <v>0</v>
      </c>
      <c r="AO80">
        <f>IF(CNGE_2025_M1_Secc12_Sub2!$S93&lt;&gt;1,IF(COUNTA(O80:T80)=0,0,1),0)</f>
        <v>0</v>
      </c>
      <c r="AP80">
        <f>IF(CNGE_2025_M1_Secc12_Sub2!$Y93&lt;&gt;1,IF(COUNTA(Y80:AD80)=0,0,1),0)</f>
        <v>0</v>
      </c>
      <c r="AQ80" s="204">
        <f t="shared" si="4"/>
        <v>0</v>
      </c>
      <c r="AR80" s="204">
        <f t="shared" si="5"/>
        <v>0</v>
      </c>
      <c r="AS80" s="204">
        <f t="shared" si="6"/>
        <v>0</v>
      </c>
      <c r="AT80" s="204">
        <f t="shared" si="7"/>
        <v>0</v>
      </c>
      <c r="AU80" s="204">
        <f t="shared" si="8"/>
        <v>0</v>
      </c>
      <c r="AV80" s="204">
        <f t="shared" si="9"/>
        <v>0</v>
      </c>
      <c r="AW80">
        <f t="shared" si="10"/>
        <v>0</v>
      </c>
      <c r="AX80">
        <f t="shared" si="11"/>
        <v>0</v>
      </c>
      <c r="AY80">
        <f t="shared" si="12"/>
        <v>0</v>
      </c>
      <c r="AZ80">
        <f t="shared" si="13"/>
        <v>0</v>
      </c>
      <c r="BA80">
        <f t="shared" si="14"/>
        <v>0</v>
      </c>
      <c r="BB80">
        <f t="shared" si="15"/>
        <v>0</v>
      </c>
      <c r="BC80">
        <f t="shared" si="16"/>
        <v>0</v>
      </c>
      <c r="BD80">
        <f t="shared" si="17"/>
        <v>0</v>
      </c>
      <c r="BE80">
        <f t="shared" si="18"/>
        <v>0</v>
      </c>
      <c r="BF80">
        <f t="shared" si="19"/>
        <v>0</v>
      </c>
      <c r="BG80">
        <f t="shared" si="20"/>
        <v>0</v>
      </c>
      <c r="BH80">
        <f t="shared" si="21"/>
        <v>0</v>
      </c>
      <c r="BI80">
        <f t="shared" si="22"/>
        <v>0</v>
      </c>
      <c r="BJ80">
        <f t="shared" si="23"/>
        <v>0</v>
      </c>
      <c r="BK80">
        <f t="shared" si="24"/>
        <v>0</v>
      </c>
      <c r="BL80">
        <f t="shared" si="25"/>
        <v>0</v>
      </c>
    </row>
    <row r="81" spans="1:64" ht="15" customHeight="1">
      <c r="A81" s="260"/>
      <c r="B81" s="14"/>
      <c r="C81" s="213" t="s">
        <v>5093</v>
      </c>
      <c r="D81" s="469" t="str">
        <f>IF(CNGE_2025_M1_Secc12_Sub1!D76="","",CNGE_2025_M1_Secc12_Sub1!D76)</f>
        <v/>
      </c>
      <c r="E81" s="326"/>
      <c r="F81" s="326"/>
      <c r="G81" s="326"/>
      <c r="H81" s="326"/>
      <c r="I81" s="326"/>
      <c r="J81" s="327"/>
      <c r="K81" s="443"/>
      <c r="L81" s="351"/>
      <c r="M81" s="351"/>
      <c r="N81" s="352"/>
      <c r="O81" s="258"/>
      <c r="P81" s="258"/>
      <c r="Q81" s="258"/>
      <c r="R81" s="258"/>
      <c r="S81" s="258"/>
      <c r="T81" s="258"/>
      <c r="U81" s="443"/>
      <c r="V81" s="351"/>
      <c r="W81" s="351"/>
      <c r="X81" s="352"/>
      <c r="Y81" s="258"/>
      <c r="Z81" s="258"/>
      <c r="AA81" s="258"/>
      <c r="AB81" s="258"/>
      <c r="AC81" s="258"/>
      <c r="AD81" s="258"/>
      <c r="AG81">
        <f t="shared" si="0"/>
        <v>0</v>
      </c>
      <c r="AH81">
        <f>IF(OR(COUNTBLANK($D81)=1,CNGE_2025_M1_Secc12_Sub2!$S94&lt;&gt;1),0,IF(COUNTA(O81:T81)=6,0,1))</f>
        <v>0</v>
      </c>
      <c r="AI81">
        <f>IF(OR(COUNTBLANK($D81)=1,CNGE_2025_M1_Secc12_Sub2!$Y94&lt;&gt;1),0,IF(COUNTA(Y81:AD81)=6,0,1))</f>
        <v>0</v>
      </c>
      <c r="AJ81" s="228">
        <f t="shared" si="1"/>
        <v>0</v>
      </c>
      <c r="AK81" s="2">
        <f t="shared" si="2"/>
        <v>0</v>
      </c>
      <c r="AL81" s="3" t="str">
        <f>IF(AK81=0,"",
IF(SUM($AK$35:AK81)=1,AM81,
IF($AK$155&gt;SUM($AK$35:AK81),_xlfn.CONCAT(", ",AM81),
IF($AK$155=SUM($AK$35:AK81),_xlfn.CONCAT(" y ",AM81)))))</f>
        <v/>
      </c>
      <c r="AM81" s="214">
        <v>47</v>
      </c>
      <c r="AN81">
        <f t="shared" si="3"/>
        <v>0</v>
      </c>
      <c r="AO81">
        <f>IF(CNGE_2025_M1_Secc12_Sub2!$S94&lt;&gt;1,IF(COUNTA(O81:T81)=0,0,1),0)</f>
        <v>0</v>
      </c>
      <c r="AP81">
        <f>IF(CNGE_2025_M1_Secc12_Sub2!$Y94&lt;&gt;1,IF(COUNTA(Y81:AD81)=0,0,1),0)</f>
        <v>0</v>
      </c>
      <c r="AQ81" s="204">
        <f t="shared" si="4"/>
        <v>0</v>
      </c>
      <c r="AR81" s="204">
        <f t="shared" si="5"/>
        <v>0</v>
      </c>
      <c r="AS81" s="204">
        <f t="shared" si="6"/>
        <v>0</v>
      </c>
      <c r="AT81" s="204">
        <f t="shared" si="7"/>
        <v>0</v>
      </c>
      <c r="AU81" s="204">
        <f t="shared" si="8"/>
        <v>0</v>
      </c>
      <c r="AV81" s="204">
        <f t="shared" si="9"/>
        <v>0</v>
      </c>
      <c r="AW81">
        <f t="shared" si="10"/>
        <v>0</v>
      </c>
      <c r="AX81">
        <f t="shared" si="11"/>
        <v>0</v>
      </c>
      <c r="AY81">
        <f t="shared" si="12"/>
        <v>0</v>
      </c>
      <c r="AZ81">
        <f t="shared" si="13"/>
        <v>0</v>
      </c>
      <c r="BA81">
        <f t="shared" si="14"/>
        <v>0</v>
      </c>
      <c r="BB81">
        <f t="shared" si="15"/>
        <v>0</v>
      </c>
      <c r="BC81">
        <f t="shared" si="16"/>
        <v>0</v>
      </c>
      <c r="BD81">
        <f t="shared" si="17"/>
        <v>0</v>
      </c>
      <c r="BE81">
        <f t="shared" si="18"/>
        <v>0</v>
      </c>
      <c r="BF81">
        <f t="shared" si="19"/>
        <v>0</v>
      </c>
      <c r="BG81">
        <f t="shared" si="20"/>
        <v>0</v>
      </c>
      <c r="BH81">
        <f t="shared" si="21"/>
        <v>0</v>
      </c>
      <c r="BI81">
        <f t="shared" si="22"/>
        <v>0</v>
      </c>
      <c r="BJ81">
        <f t="shared" si="23"/>
        <v>0</v>
      </c>
      <c r="BK81">
        <f t="shared" si="24"/>
        <v>0</v>
      </c>
      <c r="BL81">
        <f t="shared" si="25"/>
        <v>0</v>
      </c>
    </row>
    <row r="82" spans="1:64" ht="15" customHeight="1">
      <c r="A82" s="260"/>
      <c r="B82" s="14"/>
      <c r="C82" s="213" t="s">
        <v>5094</v>
      </c>
      <c r="D82" s="469" t="str">
        <f>IF(CNGE_2025_M1_Secc12_Sub1!D77="","",CNGE_2025_M1_Secc12_Sub1!D77)</f>
        <v/>
      </c>
      <c r="E82" s="326"/>
      <c r="F82" s="326"/>
      <c r="G82" s="326"/>
      <c r="H82" s="326"/>
      <c r="I82" s="326"/>
      <c r="J82" s="327"/>
      <c r="K82" s="443"/>
      <c r="L82" s="351"/>
      <c r="M82" s="351"/>
      <c r="N82" s="352"/>
      <c r="O82" s="258"/>
      <c r="P82" s="258"/>
      <c r="Q82" s="258"/>
      <c r="R82" s="258"/>
      <c r="S82" s="258"/>
      <c r="T82" s="258"/>
      <c r="U82" s="443"/>
      <c r="V82" s="351"/>
      <c r="W82" s="351"/>
      <c r="X82" s="352"/>
      <c r="Y82" s="258"/>
      <c r="Z82" s="258"/>
      <c r="AA82" s="258"/>
      <c r="AB82" s="258"/>
      <c r="AC82" s="258"/>
      <c r="AD82" s="258"/>
      <c r="AG82">
        <f t="shared" si="0"/>
        <v>0</v>
      </c>
      <c r="AH82">
        <f>IF(OR(COUNTBLANK($D82)=1,CNGE_2025_M1_Secc12_Sub2!$S95&lt;&gt;1),0,IF(COUNTA(O82:T82)=6,0,1))</f>
        <v>0</v>
      </c>
      <c r="AI82">
        <f>IF(OR(COUNTBLANK($D82)=1,CNGE_2025_M1_Secc12_Sub2!$Y95&lt;&gt;1),0,IF(COUNTA(Y82:AD82)=6,0,1))</f>
        <v>0</v>
      </c>
      <c r="AJ82" s="228">
        <f t="shared" si="1"/>
        <v>0</v>
      </c>
      <c r="AK82" s="2">
        <f t="shared" si="2"/>
        <v>0</v>
      </c>
      <c r="AL82" s="3" t="str">
        <f>IF(AK82=0,"",
IF(SUM($AK$35:AK82)=1,AM82,
IF($AK$155&gt;SUM($AK$35:AK82),_xlfn.CONCAT(", ",AM82),
IF($AK$155=SUM($AK$35:AK82),_xlfn.CONCAT(" y ",AM82)))))</f>
        <v/>
      </c>
      <c r="AM82" s="214">
        <v>48</v>
      </c>
      <c r="AN82">
        <f t="shared" si="3"/>
        <v>0</v>
      </c>
      <c r="AO82">
        <f>IF(CNGE_2025_M1_Secc12_Sub2!$S95&lt;&gt;1,IF(COUNTA(O82:T82)=0,0,1),0)</f>
        <v>0</v>
      </c>
      <c r="AP82">
        <f>IF(CNGE_2025_M1_Secc12_Sub2!$Y95&lt;&gt;1,IF(COUNTA(Y82:AD82)=0,0,1),0)</f>
        <v>0</v>
      </c>
      <c r="AQ82" s="204">
        <f t="shared" si="4"/>
        <v>0</v>
      </c>
      <c r="AR82" s="204">
        <f t="shared" si="5"/>
        <v>0</v>
      </c>
      <c r="AS82" s="204">
        <f t="shared" si="6"/>
        <v>0</v>
      </c>
      <c r="AT82" s="204">
        <f t="shared" si="7"/>
        <v>0</v>
      </c>
      <c r="AU82" s="204">
        <f t="shared" si="8"/>
        <v>0</v>
      </c>
      <c r="AV82" s="204">
        <f t="shared" si="9"/>
        <v>0</v>
      </c>
      <c r="AW82">
        <f t="shared" si="10"/>
        <v>0</v>
      </c>
      <c r="AX82">
        <f t="shared" si="11"/>
        <v>0</v>
      </c>
      <c r="AY82">
        <f t="shared" si="12"/>
        <v>0</v>
      </c>
      <c r="AZ82">
        <f t="shared" si="13"/>
        <v>0</v>
      </c>
      <c r="BA82">
        <f t="shared" si="14"/>
        <v>0</v>
      </c>
      <c r="BB82">
        <f t="shared" si="15"/>
        <v>0</v>
      </c>
      <c r="BC82">
        <f t="shared" si="16"/>
        <v>0</v>
      </c>
      <c r="BD82">
        <f t="shared" si="17"/>
        <v>0</v>
      </c>
      <c r="BE82">
        <f t="shared" si="18"/>
        <v>0</v>
      </c>
      <c r="BF82">
        <f t="shared" si="19"/>
        <v>0</v>
      </c>
      <c r="BG82">
        <f t="shared" si="20"/>
        <v>0</v>
      </c>
      <c r="BH82">
        <f t="shared" si="21"/>
        <v>0</v>
      </c>
      <c r="BI82">
        <f t="shared" si="22"/>
        <v>0</v>
      </c>
      <c r="BJ82">
        <f t="shared" si="23"/>
        <v>0</v>
      </c>
      <c r="BK82">
        <f t="shared" si="24"/>
        <v>0</v>
      </c>
      <c r="BL82">
        <f t="shared" si="25"/>
        <v>0</v>
      </c>
    </row>
    <row r="83" spans="1:64" ht="15" customHeight="1">
      <c r="A83" s="260"/>
      <c r="B83" s="14"/>
      <c r="C83" s="213" t="s">
        <v>5095</v>
      </c>
      <c r="D83" s="469" t="str">
        <f>IF(CNGE_2025_M1_Secc12_Sub1!D78="","",CNGE_2025_M1_Secc12_Sub1!D78)</f>
        <v/>
      </c>
      <c r="E83" s="326"/>
      <c r="F83" s="326"/>
      <c r="G83" s="326"/>
      <c r="H83" s="326"/>
      <c r="I83" s="326"/>
      <c r="J83" s="327"/>
      <c r="K83" s="443"/>
      <c r="L83" s="351"/>
      <c r="M83" s="351"/>
      <c r="N83" s="352"/>
      <c r="O83" s="258"/>
      <c r="P83" s="258"/>
      <c r="Q83" s="258"/>
      <c r="R83" s="258"/>
      <c r="S83" s="258"/>
      <c r="T83" s="258"/>
      <c r="U83" s="443"/>
      <c r="V83" s="351"/>
      <c r="W83" s="351"/>
      <c r="X83" s="352"/>
      <c r="Y83" s="258"/>
      <c r="Z83" s="258"/>
      <c r="AA83" s="258"/>
      <c r="AB83" s="258"/>
      <c r="AC83" s="258"/>
      <c r="AD83" s="258"/>
      <c r="AG83">
        <f t="shared" si="0"/>
        <v>0</v>
      </c>
      <c r="AH83">
        <f>IF(OR(COUNTBLANK($D83)=1,CNGE_2025_M1_Secc12_Sub2!$S96&lt;&gt;1),0,IF(COUNTA(O83:T83)=6,0,1))</f>
        <v>0</v>
      </c>
      <c r="AI83">
        <f>IF(OR(COUNTBLANK($D83)=1,CNGE_2025_M1_Secc12_Sub2!$Y96&lt;&gt;1),0,IF(COUNTA(Y83:AD83)=6,0,1))</f>
        <v>0</v>
      </c>
      <c r="AJ83" s="228">
        <f t="shared" si="1"/>
        <v>0</v>
      </c>
      <c r="AK83" s="2">
        <f t="shared" si="2"/>
        <v>0</v>
      </c>
      <c r="AL83" s="3" t="str">
        <f>IF(AK83=0,"",
IF(SUM($AK$35:AK83)=1,AM83,
IF($AK$155&gt;SUM($AK$35:AK83),_xlfn.CONCAT(", ",AM83),
IF($AK$155=SUM($AK$35:AK83),_xlfn.CONCAT(" y ",AM83)))))</f>
        <v/>
      </c>
      <c r="AM83" s="214">
        <v>49</v>
      </c>
      <c r="AN83">
        <f t="shared" si="3"/>
        <v>0</v>
      </c>
      <c r="AO83">
        <f>IF(CNGE_2025_M1_Secc12_Sub2!$S96&lt;&gt;1,IF(COUNTA(O83:T83)=0,0,1),0)</f>
        <v>0</v>
      </c>
      <c r="AP83">
        <f>IF(CNGE_2025_M1_Secc12_Sub2!$Y96&lt;&gt;1,IF(COUNTA(Y83:AD83)=0,0,1),0)</f>
        <v>0</v>
      </c>
      <c r="AQ83" s="204">
        <f t="shared" si="4"/>
        <v>0</v>
      </c>
      <c r="AR83" s="204">
        <f t="shared" si="5"/>
        <v>0</v>
      </c>
      <c r="AS83" s="204">
        <f t="shared" si="6"/>
        <v>0</v>
      </c>
      <c r="AT83" s="204">
        <f t="shared" si="7"/>
        <v>0</v>
      </c>
      <c r="AU83" s="204">
        <f t="shared" si="8"/>
        <v>0</v>
      </c>
      <c r="AV83" s="204">
        <f t="shared" si="9"/>
        <v>0</v>
      </c>
      <c r="AW83">
        <f t="shared" si="10"/>
        <v>0</v>
      </c>
      <c r="AX83">
        <f t="shared" si="11"/>
        <v>0</v>
      </c>
      <c r="AY83">
        <f t="shared" si="12"/>
        <v>0</v>
      </c>
      <c r="AZ83">
        <f t="shared" si="13"/>
        <v>0</v>
      </c>
      <c r="BA83">
        <f t="shared" si="14"/>
        <v>0</v>
      </c>
      <c r="BB83">
        <f t="shared" si="15"/>
        <v>0</v>
      </c>
      <c r="BC83">
        <f t="shared" si="16"/>
        <v>0</v>
      </c>
      <c r="BD83">
        <f t="shared" si="17"/>
        <v>0</v>
      </c>
      <c r="BE83">
        <f t="shared" si="18"/>
        <v>0</v>
      </c>
      <c r="BF83">
        <f t="shared" si="19"/>
        <v>0</v>
      </c>
      <c r="BG83">
        <f t="shared" si="20"/>
        <v>0</v>
      </c>
      <c r="BH83">
        <f t="shared" si="21"/>
        <v>0</v>
      </c>
      <c r="BI83">
        <f t="shared" si="22"/>
        <v>0</v>
      </c>
      <c r="BJ83">
        <f t="shared" si="23"/>
        <v>0</v>
      </c>
      <c r="BK83">
        <f t="shared" si="24"/>
        <v>0</v>
      </c>
      <c r="BL83">
        <f t="shared" si="25"/>
        <v>0</v>
      </c>
    </row>
    <row r="84" spans="1:64" ht="15" customHeight="1">
      <c r="A84" s="260"/>
      <c r="B84" s="14"/>
      <c r="C84" s="213" t="s">
        <v>5096</v>
      </c>
      <c r="D84" s="469" t="str">
        <f>IF(CNGE_2025_M1_Secc12_Sub1!D79="","",CNGE_2025_M1_Secc12_Sub1!D79)</f>
        <v/>
      </c>
      <c r="E84" s="326"/>
      <c r="F84" s="326"/>
      <c r="G84" s="326"/>
      <c r="H84" s="326"/>
      <c r="I84" s="326"/>
      <c r="J84" s="327"/>
      <c r="K84" s="443"/>
      <c r="L84" s="351"/>
      <c r="M84" s="351"/>
      <c r="N84" s="352"/>
      <c r="O84" s="258"/>
      <c r="P84" s="258"/>
      <c r="Q84" s="258"/>
      <c r="R84" s="258"/>
      <c r="S84" s="258"/>
      <c r="T84" s="258"/>
      <c r="U84" s="443"/>
      <c r="V84" s="351"/>
      <c r="W84" s="351"/>
      <c r="X84" s="352"/>
      <c r="Y84" s="258"/>
      <c r="Z84" s="258"/>
      <c r="AA84" s="258"/>
      <c r="AB84" s="258"/>
      <c r="AC84" s="258"/>
      <c r="AD84" s="258"/>
      <c r="AG84">
        <f t="shared" si="0"/>
        <v>0</v>
      </c>
      <c r="AH84">
        <f>IF(OR(COUNTBLANK($D84)=1,CNGE_2025_M1_Secc12_Sub2!$S97&lt;&gt;1),0,IF(COUNTA(O84:T84)=6,0,1))</f>
        <v>0</v>
      </c>
      <c r="AI84">
        <f>IF(OR(COUNTBLANK($D84)=1,CNGE_2025_M1_Secc12_Sub2!$Y97&lt;&gt;1),0,IF(COUNTA(Y84:AD84)=6,0,1))</f>
        <v>0</v>
      </c>
      <c r="AJ84" s="228">
        <f t="shared" si="1"/>
        <v>0</v>
      </c>
      <c r="AK84" s="2">
        <f t="shared" si="2"/>
        <v>0</v>
      </c>
      <c r="AL84" s="3" t="str">
        <f>IF(AK84=0,"",
IF(SUM($AK$35:AK84)=1,AM84,
IF($AK$155&gt;SUM($AK$35:AK84),_xlfn.CONCAT(", ",AM84),
IF($AK$155=SUM($AK$35:AK84),_xlfn.CONCAT(" y ",AM84)))))</f>
        <v/>
      </c>
      <c r="AM84" s="214">
        <v>50</v>
      </c>
      <c r="AN84">
        <f t="shared" si="3"/>
        <v>0</v>
      </c>
      <c r="AO84">
        <f>IF(CNGE_2025_M1_Secc12_Sub2!$S97&lt;&gt;1,IF(COUNTA(O84:T84)=0,0,1),0)</f>
        <v>0</v>
      </c>
      <c r="AP84">
        <f>IF(CNGE_2025_M1_Secc12_Sub2!$Y97&lt;&gt;1,IF(COUNTA(Y84:AD84)=0,0,1),0)</f>
        <v>0</v>
      </c>
      <c r="AQ84" s="204">
        <f t="shared" si="4"/>
        <v>0</v>
      </c>
      <c r="AR84" s="204">
        <f t="shared" si="5"/>
        <v>0</v>
      </c>
      <c r="AS84" s="204">
        <f t="shared" si="6"/>
        <v>0</v>
      </c>
      <c r="AT84" s="204">
        <f t="shared" si="7"/>
        <v>0</v>
      </c>
      <c r="AU84" s="204">
        <f t="shared" si="8"/>
        <v>0</v>
      </c>
      <c r="AV84" s="204">
        <f t="shared" si="9"/>
        <v>0</v>
      </c>
      <c r="AW84">
        <f t="shared" si="10"/>
        <v>0</v>
      </c>
      <c r="AX84">
        <f t="shared" si="11"/>
        <v>0</v>
      </c>
      <c r="AY84">
        <f t="shared" si="12"/>
        <v>0</v>
      </c>
      <c r="AZ84">
        <f t="shared" si="13"/>
        <v>0</v>
      </c>
      <c r="BA84">
        <f t="shared" si="14"/>
        <v>0</v>
      </c>
      <c r="BB84">
        <f t="shared" si="15"/>
        <v>0</v>
      </c>
      <c r="BC84">
        <f t="shared" si="16"/>
        <v>0</v>
      </c>
      <c r="BD84">
        <f t="shared" si="17"/>
        <v>0</v>
      </c>
      <c r="BE84">
        <f t="shared" si="18"/>
        <v>0</v>
      </c>
      <c r="BF84">
        <f t="shared" si="19"/>
        <v>0</v>
      </c>
      <c r="BG84">
        <f t="shared" si="20"/>
        <v>0</v>
      </c>
      <c r="BH84">
        <f t="shared" si="21"/>
        <v>0</v>
      </c>
      <c r="BI84">
        <f t="shared" si="22"/>
        <v>0</v>
      </c>
      <c r="BJ84">
        <f t="shared" si="23"/>
        <v>0</v>
      </c>
      <c r="BK84">
        <f t="shared" si="24"/>
        <v>0</v>
      </c>
      <c r="BL84">
        <f t="shared" si="25"/>
        <v>0</v>
      </c>
    </row>
    <row r="85" spans="1:64" ht="15" customHeight="1">
      <c r="A85" s="260"/>
      <c r="B85" s="14"/>
      <c r="C85" s="213" t="s">
        <v>5097</v>
      </c>
      <c r="D85" s="469" t="str">
        <f>IF(CNGE_2025_M1_Secc12_Sub1!D80="","",CNGE_2025_M1_Secc12_Sub1!D80)</f>
        <v/>
      </c>
      <c r="E85" s="326"/>
      <c r="F85" s="326"/>
      <c r="G85" s="326"/>
      <c r="H85" s="326"/>
      <c r="I85" s="326"/>
      <c r="J85" s="327"/>
      <c r="K85" s="443"/>
      <c r="L85" s="351"/>
      <c r="M85" s="351"/>
      <c r="N85" s="352"/>
      <c r="O85" s="258"/>
      <c r="P85" s="258"/>
      <c r="Q85" s="258"/>
      <c r="R85" s="258"/>
      <c r="S85" s="258"/>
      <c r="T85" s="258"/>
      <c r="U85" s="443"/>
      <c r="V85" s="351"/>
      <c r="W85" s="351"/>
      <c r="X85" s="352"/>
      <c r="Y85" s="258"/>
      <c r="Z85" s="258"/>
      <c r="AA85" s="258"/>
      <c r="AB85" s="258"/>
      <c r="AC85" s="258"/>
      <c r="AD85" s="258"/>
      <c r="AG85">
        <f t="shared" si="0"/>
        <v>0</v>
      </c>
      <c r="AH85">
        <f>IF(OR(COUNTBLANK($D85)=1,CNGE_2025_M1_Secc12_Sub2!$S98&lt;&gt;1),0,IF(COUNTA(O85:T85)=6,0,1))</f>
        <v>0</v>
      </c>
      <c r="AI85">
        <f>IF(OR(COUNTBLANK($D85)=1,CNGE_2025_M1_Secc12_Sub2!$Y98&lt;&gt;1),0,IF(COUNTA(Y85:AD85)=6,0,1))</f>
        <v>0</v>
      </c>
      <c r="AJ85" s="228">
        <f t="shared" si="1"/>
        <v>0</v>
      </c>
      <c r="AK85" s="2">
        <f t="shared" si="2"/>
        <v>0</v>
      </c>
      <c r="AL85" s="3" t="str">
        <f>IF(AK85=0,"",
IF(SUM($AK$35:AK85)=1,AM85,
IF($AK$155&gt;SUM($AK$35:AK85),_xlfn.CONCAT(", ",AM85),
IF($AK$155=SUM($AK$35:AK85),_xlfn.CONCAT(" y ",AM85)))))</f>
        <v/>
      </c>
      <c r="AM85" s="214">
        <v>51</v>
      </c>
      <c r="AN85">
        <f t="shared" si="3"/>
        <v>0</v>
      </c>
      <c r="AO85">
        <f>IF(CNGE_2025_M1_Secc12_Sub2!$S98&lt;&gt;1,IF(COUNTA(O85:T85)=0,0,1),0)</f>
        <v>0</v>
      </c>
      <c r="AP85">
        <f>IF(CNGE_2025_M1_Secc12_Sub2!$Y98&lt;&gt;1,IF(COUNTA(Y85:AD85)=0,0,1),0)</f>
        <v>0</v>
      </c>
      <c r="AQ85" s="204">
        <f t="shared" si="4"/>
        <v>0</v>
      </c>
      <c r="AR85" s="204">
        <f t="shared" si="5"/>
        <v>0</v>
      </c>
      <c r="AS85" s="204">
        <f t="shared" si="6"/>
        <v>0</v>
      </c>
      <c r="AT85" s="204">
        <f t="shared" si="7"/>
        <v>0</v>
      </c>
      <c r="AU85" s="204">
        <f t="shared" si="8"/>
        <v>0</v>
      </c>
      <c r="AV85" s="204">
        <f t="shared" si="9"/>
        <v>0</v>
      </c>
      <c r="AW85">
        <f t="shared" si="10"/>
        <v>0</v>
      </c>
      <c r="AX85">
        <f t="shared" si="11"/>
        <v>0</v>
      </c>
      <c r="AY85">
        <f t="shared" si="12"/>
        <v>0</v>
      </c>
      <c r="AZ85">
        <f t="shared" si="13"/>
        <v>0</v>
      </c>
      <c r="BA85">
        <f t="shared" si="14"/>
        <v>0</v>
      </c>
      <c r="BB85">
        <f t="shared" si="15"/>
        <v>0</v>
      </c>
      <c r="BC85">
        <f t="shared" si="16"/>
        <v>0</v>
      </c>
      <c r="BD85">
        <f t="shared" si="17"/>
        <v>0</v>
      </c>
      <c r="BE85">
        <f t="shared" si="18"/>
        <v>0</v>
      </c>
      <c r="BF85">
        <f t="shared" si="19"/>
        <v>0</v>
      </c>
      <c r="BG85">
        <f t="shared" si="20"/>
        <v>0</v>
      </c>
      <c r="BH85">
        <f t="shared" si="21"/>
        <v>0</v>
      </c>
      <c r="BI85">
        <f t="shared" si="22"/>
        <v>0</v>
      </c>
      <c r="BJ85">
        <f t="shared" si="23"/>
        <v>0</v>
      </c>
      <c r="BK85">
        <f t="shared" si="24"/>
        <v>0</v>
      </c>
      <c r="BL85">
        <f t="shared" si="25"/>
        <v>0</v>
      </c>
    </row>
    <row r="86" spans="1:64" ht="15" customHeight="1">
      <c r="A86" s="260"/>
      <c r="B86" s="14"/>
      <c r="C86" s="213" t="s">
        <v>5098</v>
      </c>
      <c r="D86" s="469" t="str">
        <f>IF(CNGE_2025_M1_Secc12_Sub1!D81="","",CNGE_2025_M1_Secc12_Sub1!D81)</f>
        <v/>
      </c>
      <c r="E86" s="326"/>
      <c r="F86" s="326"/>
      <c r="G86" s="326"/>
      <c r="H86" s="326"/>
      <c r="I86" s="326"/>
      <c r="J86" s="327"/>
      <c r="K86" s="443"/>
      <c r="L86" s="351"/>
      <c r="M86" s="351"/>
      <c r="N86" s="352"/>
      <c r="O86" s="258"/>
      <c r="P86" s="258"/>
      <c r="Q86" s="258"/>
      <c r="R86" s="258"/>
      <c r="S86" s="258"/>
      <c r="T86" s="258"/>
      <c r="U86" s="443"/>
      <c r="V86" s="351"/>
      <c r="W86" s="351"/>
      <c r="X86" s="352"/>
      <c r="Y86" s="258"/>
      <c r="Z86" s="258"/>
      <c r="AA86" s="258"/>
      <c r="AB86" s="258"/>
      <c r="AC86" s="258"/>
      <c r="AD86" s="258"/>
      <c r="AG86">
        <f t="shared" si="0"/>
        <v>0</v>
      </c>
      <c r="AH86">
        <f>IF(OR(COUNTBLANK($D86)=1,CNGE_2025_M1_Secc12_Sub2!$S99&lt;&gt;1),0,IF(COUNTA(O86:T86)=6,0,1))</f>
        <v>0</v>
      </c>
      <c r="AI86">
        <f>IF(OR(COUNTBLANK($D86)=1,CNGE_2025_M1_Secc12_Sub2!$Y99&lt;&gt;1),0,IF(COUNTA(Y86:AD86)=6,0,1))</f>
        <v>0</v>
      </c>
      <c r="AJ86" s="228">
        <f t="shared" si="1"/>
        <v>0</v>
      </c>
      <c r="AK86" s="2">
        <f t="shared" si="2"/>
        <v>0</v>
      </c>
      <c r="AL86" s="3" t="str">
        <f>IF(AK86=0,"",
IF(SUM($AK$35:AK86)=1,AM86,
IF($AK$155&gt;SUM($AK$35:AK86),_xlfn.CONCAT(", ",AM86),
IF($AK$155=SUM($AK$35:AK86),_xlfn.CONCAT(" y ",AM86)))))</f>
        <v/>
      </c>
      <c r="AM86" s="214">
        <v>52</v>
      </c>
      <c r="AN86">
        <f t="shared" si="3"/>
        <v>0</v>
      </c>
      <c r="AO86">
        <f>IF(CNGE_2025_M1_Secc12_Sub2!$S99&lt;&gt;1,IF(COUNTA(O86:T86)=0,0,1),0)</f>
        <v>0</v>
      </c>
      <c r="AP86">
        <f>IF(CNGE_2025_M1_Secc12_Sub2!$Y99&lt;&gt;1,IF(COUNTA(Y86:AD86)=0,0,1),0)</f>
        <v>0</v>
      </c>
      <c r="AQ86" s="204">
        <f t="shared" si="4"/>
        <v>0</v>
      </c>
      <c r="AR86" s="204">
        <f t="shared" si="5"/>
        <v>0</v>
      </c>
      <c r="AS86" s="204">
        <f t="shared" si="6"/>
        <v>0</v>
      </c>
      <c r="AT86" s="204">
        <f t="shared" si="7"/>
        <v>0</v>
      </c>
      <c r="AU86" s="204">
        <f t="shared" si="8"/>
        <v>0</v>
      </c>
      <c r="AV86" s="204">
        <f t="shared" si="9"/>
        <v>0</v>
      </c>
      <c r="AW86">
        <f t="shared" si="10"/>
        <v>0</v>
      </c>
      <c r="AX86">
        <f t="shared" si="11"/>
        <v>0</v>
      </c>
      <c r="AY86">
        <f t="shared" si="12"/>
        <v>0</v>
      </c>
      <c r="AZ86">
        <f t="shared" si="13"/>
        <v>0</v>
      </c>
      <c r="BA86">
        <f t="shared" si="14"/>
        <v>0</v>
      </c>
      <c r="BB86">
        <f t="shared" si="15"/>
        <v>0</v>
      </c>
      <c r="BC86">
        <f t="shared" si="16"/>
        <v>0</v>
      </c>
      <c r="BD86">
        <f t="shared" si="17"/>
        <v>0</v>
      </c>
      <c r="BE86">
        <f t="shared" si="18"/>
        <v>0</v>
      </c>
      <c r="BF86">
        <f t="shared" si="19"/>
        <v>0</v>
      </c>
      <c r="BG86">
        <f t="shared" si="20"/>
        <v>0</v>
      </c>
      <c r="BH86">
        <f t="shared" si="21"/>
        <v>0</v>
      </c>
      <c r="BI86">
        <f t="shared" si="22"/>
        <v>0</v>
      </c>
      <c r="BJ86">
        <f t="shared" si="23"/>
        <v>0</v>
      </c>
      <c r="BK86">
        <f t="shared" si="24"/>
        <v>0</v>
      </c>
      <c r="BL86">
        <f t="shared" si="25"/>
        <v>0</v>
      </c>
    </row>
    <row r="87" spans="1:64" ht="15" customHeight="1">
      <c r="A87" s="260"/>
      <c r="B87" s="14"/>
      <c r="C87" s="213" t="s">
        <v>5099</v>
      </c>
      <c r="D87" s="469" t="str">
        <f>IF(CNGE_2025_M1_Secc12_Sub1!D82="","",CNGE_2025_M1_Secc12_Sub1!D82)</f>
        <v/>
      </c>
      <c r="E87" s="326"/>
      <c r="F87" s="326"/>
      <c r="G87" s="326"/>
      <c r="H87" s="326"/>
      <c r="I87" s="326"/>
      <c r="J87" s="327"/>
      <c r="K87" s="443"/>
      <c r="L87" s="351"/>
      <c r="M87" s="351"/>
      <c r="N87" s="352"/>
      <c r="O87" s="258"/>
      <c r="P87" s="258"/>
      <c r="Q87" s="258"/>
      <c r="R87" s="258"/>
      <c r="S87" s="258"/>
      <c r="T87" s="258"/>
      <c r="U87" s="443"/>
      <c r="V87" s="351"/>
      <c r="W87" s="351"/>
      <c r="X87" s="352"/>
      <c r="Y87" s="258"/>
      <c r="Z87" s="258"/>
      <c r="AA87" s="258"/>
      <c r="AB87" s="258"/>
      <c r="AC87" s="258"/>
      <c r="AD87" s="258"/>
      <c r="AG87">
        <f t="shared" si="0"/>
        <v>0</v>
      </c>
      <c r="AH87">
        <f>IF(OR(COUNTBLANK($D87)=1,CNGE_2025_M1_Secc12_Sub2!$S100&lt;&gt;1),0,IF(COUNTA(O87:T87)=6,0,1))</f>
        <v>0</v>
      </c>
      <c r="AI87">
        <f>IF(OR(COUNTBLANK($D87)=1,CNGE_2025_M1_Secc12_Sub2!$Y100&lt;&gt;1),0,IF(COUNTA(Y87:AD87)=6,0,1))</f>
        <v>0</v>
      </c>
      <c r="AJ87" s="228">
        <f t="shared" si="1"/>
        <v>0</v>
      </c>
      <c r="AK87" s="2">
        <f t="shared" si="2"/>
        <v>0</v>
      </c>
      <c r="AL87" s="3" t="str">
        <f>IF(AK87=0,"",
IF(SUM($AK$35:AK87)=1,AM87,
IF($AK$155&gt;SUM($AK$35:AK87),_xlfn.CONCAT(", ",AM87),
IF($AK$155=SUM($AK$35:AK87),_xlfn.CONCAT(" y ",AM87)))))</f>
        <v/>
      </c>
      <c r="AM87" s="214">
        <v>53</v>
      </c>
      <c r="AN87">
        <f t="shared" si="3"/>
        <v>0</v>
      </c>
      <c r="AO87">
        <f>IF(CNGE_2025_M1_Secc12_Sub2!$S100&lt;&gt;1,IF(COUNTA(O87:T87)=0,0,1),0)</f>
        <v>0</v>
      </c>
      <c r="AP87">
        <f>IF(CNGE_2025_M1_Secc12_Sub2!$Y100&lt;&gt;1,IF(COUNTA(Y87:AD87)=0,0,1),0)</f>
        <v>0</v>
      </c>
      <c r="AQ87" s="204">
        <f t="shared" si="4"/>
        <v>0</v>
      </c>
      <c r="AR87" s="204">
        <f t="shared" si="5"/>
        <v>0</v>
      </c>
      <c r="AS87" s="204">
        <f t="shared" si="6"/>
        <v>0</v>
      </c>
      <c r="AT87" s="204">
        <f t="shared" si="7"/>
        <v>0</v>
      </c>
      <c r="AU87" s="204">
        <f t="shared" si="8"/>
        <v>0</v>
      </c>
      <c r="AV87" s="204">
        <f t="shared" si="9"/>
        <v>0</v>
      </c>
      <c r="AW87">
        <f t="shared" si="10"/>
        <v>0</v>
      </c>
      <c r="AX87">
        <f t="shared" si="11"/>
        <v>0</v>
      </c>
      <c r="AY87">
        <f t="shared" si="12"/>
        <v>0</v>
      </c>
      <c r="AZ87">
        <f t="shared" si="13"/>
        <v>0</v>
      </c>
      <c r="BA87">
        <f t="shared" si="14"/>
        <v>0</v>
      </c>
      <c r="BB87">
        <f t="shared" si="15"/>
        <v>0</v>
      </c>
      <c r="BC87">
        <f t="shared" si="16"/>
        <v>0</v>
      </c>
      <c r="BD87">
        <f t="shared" si="17"/>
        <v>0</v>
      </c>
      <c r="BE87">
        <f t="shared" si="18"/>
        <v>0</v>
      </c>
      <c r="BF87">
        <f t="shared" si="19"/>
        <v>0</v>
      </c>
      <c r="BG87">
        <f t="shared" si="20"/>
        <v>0</v>
      </c>
      <c r="BH87">
        <f t="shared" si="21"/>
        <v>0</v>
      </c>
      <c r="BI87">
        <f t="shared" si="22"/>
        <v>0</v>
      </c>
      <c r="BJ87">
        <f t="shared" si="23"/>
        <v>0</v>
      </c>
      <c r="BK87">
        <f t="shared" si="24"/>
        <v>0</v>
      </c>
      <c r="BL87">
        <f t="shared" si="25"/>
        <v>0</v>
      </c>
    </row>
    <row r="88" spans="1:64" ht="15" customHeight="1">
      <c r="A88" s="260"/>
      <c r="B88" s="14"/>
      <c r="C88" s="229" t="s">
        <v>5100</v>
      </c>
      <c r="D88" s="469" t="str">
        <f>IF(CNGE_2025_M1_Secc12_Sub1!D83="","",CNGE_2025_M1_Secc12_Sub1!D83)</f>
        <v/>
      </c>
      <c r="E88" s="326"/>
      <c r="F88" s="326"/>
      <c r="G88" s="326"/>
      <c r="H88" s="326"/>
      <c r="I88" s="326"/>
      <c r="J88" s="327"/>
      <c r="K88" s="443"/>
      <c r="L88" s="351"/>
      <c r="M88" s="351"/>
      <c r="N88" s="352"/>
      <c r="O88" s="258"/>
      <c r="P88" s="258"/>
      <c r="Q88" s="258"/>
      <c r="R88" s="258"/>
      <c r="S88" s="258"/>
      <c r="T88" s="258"/>
      <c r="U88" s="443"/>
      <c r="V88" s="351"/>
      <c r="W88" s="351"/>
      <c r="X88" s="352"/>
      <c r="Y88" s="258"/>
      <c r="Z88" s="258"/>
      <c r="AA88" s="258"/>
      <c r="AB88" s="258"/>
      <c r="AC88" s="258"/>
      <c r="AD88" s="258"/>
      <c r="AG88">
        <f t="shared" si="0"/>
        <v>0</v>
      </c>
      <c r="AH88">
        <f>IF(OR(COUNTBLANK($D88)=1,CNGE_2025_M1_Secc12_Sub2!$S101&lt;&gt;1),0,IF(COUNTA(O88:T88)=6,0,1))</f>
        <v>0</v>
      </c>
      <c r="AI88">
        <f>IF(OR(COUNTBLANK($D88)=1,CNGE_2025_M1_Secc12_Sub2!$Y101&lt;&gt;1),0,IF(COUNTA(Y88:AD88)=6,0,1))</f>
        <v>0</v>
      </c>
      <c r="AJ88" s="228">
        <f t="shared" si="1"/>
        <v>0</v>
      </c>
      <c r="AK88" s="2">
        <f t="shared" si="2"/>
        <v>0</v>
      </c>
      <c r="AL88" s="3" t="str">
        <f>IF(AK88=0,"",
IF(SUM($AK$35:AK88)=1,AM88,
IF($AK$155&gt;SUM($AK$35:AK88),_xlfn.CONCAT(", ",AM88),
IF($AK$155=SUM($AK$35:AK88),_xlfn.CONCAT(" y ",AM88)))))</f>
        <v/>
      </c>
      <c r="AM88" s="214">
        <v>54</v>
      </c>
      <c r="AN88">
        <f t="shared" si="3"/>
        <v>0</v>
      </c>
      <c r="AO88">
        <f>IF(CNGE_2025_M1_Secc12_Sub2!$S101&lt;&gt;1,IF(COUNTA(O88:T88)=0,0,1),0)</f>
        <v>0</v>
      </c>
      <c r="AP88">
        <f>IF(CNGE_2025_M1_Secc12_Sub2!$Y101&lt;&gt;1,IF(COUNTA(Y88:AD88)=0,0,1),0)</f>
        <v>0</v>
      </c>
      <c r="AQ88" s="204">
        <f t="shared" si="4"/>
        <v>0</v>
      </c>
      <c r="AR88" s="204">
        <f t="shared" si="5"/>
        <v>0</v>
      </c>
      <c r="AS88" s="204">
        <f t="shared" si="6"/>
        <v>0</v>
      </c>
      <c r="AT88" s="204">
        <f t="shared" si="7"/>
        <v>0</v>
      </c>
      <c r="AU88" s="204">
        <f t="shared" si="8"/>
        <v>0</v>
      </c>
      <c r="AV88" s="204">
        <f t="shared" si="9"/>
        <v>0</v>
      </c>
      <c r="AW88">
        <f t="shared" si="10"/>
        <v>0</v>
      </c>
      <c r="AX88">
        <f t="shared" si="11"/>
        <v>0</v>
      </c>
      <c r="AY88">
        <f t="shared" si="12"/>
        <v>0</v>
      </c>
      <c r="AZ88">
        <f t="shared" si="13"/>
        <v>0</v>
      </c>
      <c r="BA88">
        <f t="shared" si="14"/>
        <v>0</v>
      </c>
      <c r="BB88">
        <f t="shared" si="15"/>
        <v>0</v>
      </c>
      <c r="BC88">
        <f t="shared" si="16"/>
        <v>0</v>
      </c>
      <c r="BD88">
        <f t="shared" si="17"/>
        <v>0</v>
      </c>
      <c r="BE88">
        <f t="shared" si="18"/>
        <v>0</v>
      </c>
      <c r="BF88">
        <f t="shared" si="19"/>
        <v>0</v>
      </c>
      <c r="BG88">
        <f t="shared" si="20"/>
        <v>0</v>
      </c>
      <c r="BH88">
        <f t="shared" si="21"/>
        <v>0</v>
      </c>
      <c r="BI88">
        <f t="shared" si="22"/>
        <v>0</v>
      </c>
      <c r="BJ88">
        <f t="shared" si="23"/>
        <v>0</v>
      </c>
      <c r="BK88">
        <f t="shared" si="24"/>
        <v>0</v>
      </c>
      <c r="BL88">
        <f t="shared" si="25"/>
        <v>0</v>
      </c>
    </row>
    <row r="89" spans="1:64" ht="15" customHeight="1">
      <c r="A89" s="260"/>
      <c r="B89" s="14"/>
      <c r="C89" s="229" t="s">
        <v>5101</v>
      </c>
      <c r="D89" s="469" t="str">
        <f>IF(CNGE_2025_M1_Secc12_Sub1!D84="","",CNGE_2025_M1_Secc12_Sub1!D84)</f>
        <v/>
      </c>
      <c r="E89" s="326"/>
      <c r="F89" s="326"/>
      <c r="G89" s="326"/>
      <c r="H89" s="326"/>
      <c r="I89" s="326"/>
      <c r="J89" s="327"/>
      <c r="K89" s="443"/>
      <c r="L89" s="351"/>
      <c r="M89" s="351"/>
      <c r="N89" s="352"/>
      <c r="O89" s="258"/>
      <c r="P89" s="258"/>
      <c r="Q89" s="258"/>
      <c r="R89" s="258"/>
      <c r="S89" s="258"/>
      <c r="T89" s="258"/>
      <c r="U89" s="443"/>
      <c r="V89" s="351"/>
      <c r="W89" s="351"/>
      <c r="X89" s="352"/>
      <c r="Y89" s="258"/>
      <c r="Z89" s="258"/>
      <c r="AA89" s="258"/>
      <c r="AB89" s="258"/>
      <c r="AC89" s="258"/>
      <c r="AD89" s="258"/>
      <c r="AG89">
        <f t="shared" si="0"/>
        <v>0</v>
      </c>
      <c r="AH89">
        <f>IF(OR(COUNTBLANK($D89)=1,CNGE_2025_M1_Secc12_Sub2!$S102&lt;&gt;1),0,IF(COUNTA(O89:T89)=6,0,1))</f>
        <v>0</v>
      </c>
      <c r="AI89">
        <f>IF(OR(COUNTBLANK($D89)=1,CNGE_2025_M1_Secc12_Sub2!$Y102&lt;&gt;1),0,IF(COUNTA(Y89:AD89)=6,0,1))</f>
        <v>0</v>
      </c>
      <c r="AJ89" s="228">
        <f t="shared" si="1"/>
        <v>0</v>
      </c>
      <c r="AK89" s="2">
        <f t="shared" si="2"/>
        <v>0</v>
      </c>
      <c r="AL89" s="3" t="str">
        <f>IF(AK89=0,"",
IF(SUM($AK$35:AK89)=1,AM89,
IF($AK$155&gt;SUM($AK$35:AK89),_xlfn.CONCAT(", ",AM89),
IF($AK$155=SUM($AK$35:AK89),_xlfn.CONCAT(" y ",AM89)))))</f>
        <v/>
      </c>
      <c r="AM89" s="214">
        <v>55</v>
      </c>
      <c r="AN89">
        <f t="shared" si="3"/>
        <v>0</v>
      </c>
      <c r="AO89">
        <f>IF(CNGE_2025_M1_Secc12_Sub2!$S102&lt;&gt;1,IF(COUNTA(O89:T89)=0,0,1),0)</f>
        <v>0</v>
      </c>
      <c r="AP89">
        <f>IF(CNGE_2025_M1_Secc12_Sub2!$Y102&lt;&gt;1,IF(COUNTA(Y89:AD89)=0,0,1),0)</f>
        <v>0</v>
      </c>
      <c r="AQ89" s="204">
        <f t="shared" si="4"/>
        <v>0</v>
      </c>
      <c r="AR89" s="204">
        <f t="shared" si="5"/>
        <v>0</v>
      </c>
      <c r="AS89" s="204">
        <f t="shared" si="6"/>
        <v>0</v>
      </c>
      <c r="AT89" s="204">
        <f t="shared" si="7"/>
        <v>0</v>
      </c>
      <c r="AU89" s="204">
        <f t="shared" si="8"/>
        <v>0</v>
      </c>
      <c r="AV89" s="204">
        <f t="shared" si="9"/>
        <v>0</v>
      </c>
      <c r="AW89">
        <f t="shared" si="10"/>
        <v>0</v>
      </c>
      <c r="AX89">
        <f t="shared" si="11"/>
        <v>0</v>
      </c>
      <c r="AY89">
        <f t="shared" si="12"/>
        <v>0</v>
      </c>
      <c r="AZ89">
        <f t="shared" si="13"/>
        <v>0</v>
      </c>
      <c r="BA89">
        <f t="shared" si="14"/>
        <v>0</v>
      </c>
      <c r="BB89">
        <f t="shared" si="15"/>
        <v>0</v>
      </c>
      <c r="BC89">
        <f t="shared" si="16"/>
        <v>0</v>
      </c>
      <c r="BD89">
        <f t="shared" si="17"/>
        <v>0</v>
      </c>
      <c r="BE89">
        <f t="shared" si="18"/>
        <v>0</v>
      </c>
      <c r="BF89">
        <f t="shared" si="19"/>
        <v>0</v>
      </c>
      <c r="BG89">
        <f t="shared" si="20"/>
        <v>0</v>
      </c>
      <c r="BH89">
        <f t="shared" si="21"/>
        <v>0</v>
      </c>
      <c r="BI89">
        <f t="shared" si="22"/>
        <v>0</v>
      </c>
      <c r="BJ89">
        <f t="shared" si="23"/>
        <v>0</v>
      </c>
      <c r="BK89">
        <f t="shared" si="24"/>
        <v>0</v>
      </c>
      <c r="BL89">
        <f t="shared" si="25"/>
        <v>0</v>
      </c>
    </row>
    <row r="90" spans="1:64" ht="15" customHeight="1">
      <c r="A90" s="260"/>
      <c r="B90" s="14"/>
      <c r="C90" s="229" t="s">
        <v>5102</v>
      </c>
      <c r="D90" s="469" t="str">
        <f>IF(CNGE_2025_M1_Secc12_Sub1!D85="","",CNGE_2025_M1_Secc12_Sub1!D85)</f>
        <v/>
      </c>
      <c r="E90" s="326"/>
      <c r="F90" s="326"/>
      <c r="G90" s="326"/>
      <c r="H90" s="326"/>
      <c r="I90" s="326"/>
      <c r="J90" s="327"/>
      <c r="K90" s="443"/>
      <c r="L90" s="351"/>
      <c r="M90" s="351"/>
      <c r="N90" s="352"/>
      <c r="O90" s="258"/>
      <c r="P90" s="258"/>
      <c r="Q90" s="258"/>
      <c r="R90" s="258"/>
      <c r="S90" s="258"/>
      <c r="T90" s="258"/>
      <c r="U90" s="443"/>
      <c r="V90" s="351"/>
      <c r="W90" s="351"/>
      <c r="X90" s="352"/>
      <c r="Y90" s="258"/>
      <c r="Z90" s="258"/>
      <c r="AA90" s="258"/>
      <c r="AB90" s="258"/>
      <c r="AC90" s="258"/>
      <c r="AD90" s="258"/>
      <c r="AG90">
        <f t="shared" si="0"/>
        <v>0</v>
      </c>
      <c r="AH90">
        <f>IF(OR(COUNTBLANK($D90)=1,CNGE_2025_M1_Secc12_Sub2!$S103&lt;&gt;1),0,IF(COUNTA(O90:T90)=6,0,1))</f>
        <v>0</v>
      </c>
      <c r="AI90">
        <f>IF(OR(COUNTBLANK($D90)=1,CNGE_2025_M1_Secc12_Sub2!$Y103&lt;&gt;1),0,IF(COUNTA(Y90:AD90)=6,0,1))</f>
        <v>0</v>
      </c>
      <c r="AJ90" s="228">
        <f t="shared" si="1"/>
        <v>0</v>
      </c>
      <c r="AK90" s="2">
        <f t="shared" si="2"/>
        <v>0</v>
      </c>
      <c r="AL90" s="3" t="str">
        <f>IF(AK90=0,"",
IF(SUM($AK$35:AK90)=1,AM90,
IF($AK$155&gt;SUM($AK$35:AK90),_xlfn.CONCAT(", ",AM90),
IF($AK$155=SUM($AK$35:AK90),_xlfn.CONCAT(" y ",AM90)))))</f>
        <v/>
      </c>
      <c r="AM90" s="214">
        <v>56</v>
      </c>
      <c r="AN90">
        <f t="shared" si="3"/>
        <v>0</v>
      </c>
      <c r="AO90">
        <f>IF(CNGE_2025_M1_Secc12_Sub2!$S103&lt;&gt;1,IF(COUNTA(O90:T90)=0,0,1),0)</f>
        <v>0</v>
      </c>
      <c r="AP90">
        <f>IF(CNGE_2025_M1_Secc12_Sub2!$Y103&lt;&gt;1,IF(COUNTA(Y90:AD90)=0,0,1),0)</f>
        <v>0</v>
      </c>
      <c r="AQ90" s="204">
        <f t="shared" si="4"/>
        <v>0</v>
      </c>
      <c r="AR90" s="204">
        <f t="shared" si="5"/>
        <v>0</v>
      </c>
      <c r="AS90" s="204">
        <f t="shared" si="6"/>
        <v>0</v>
      </c>
      <c r="AT90" s="204">
        <f t="shared" si="7"/>
        <v>0</v>
      </c>
      <c r="AU90" s="204">
        <f t="shared" si="8"/>
        <v>0</v>
      </c>
      <c r="AV90" s="204">
        <f t="shared" si="9"/>
        <v>0</v>
      </c>
      <c r="AW90">
        <f t="shared" si="10"/>
        <v>0</v>
      </c>
      <c r="AX90">
        <f t="shared" si="11"/>
        <v>0</v>
      </c>
      <c r="AY90">
        <f t="shared" si="12"/>
        <v>0</v>
      </c>
      <c r="AZ90">
        <f t="shared" si="13"/>
        <v>0</v>
      </c>
      <c r="BA90">
        <f t="shared" si="14"/>
        <v>0</v>
      </c>
      <c r="BB90">
        <f t="shared" si="15"/>
        <v>0</v>
      </c>
      <c r="BC90">
        <f t="shared" si="16"/>
        <v>0</v>
      </c>
      <c r="BD90">
        <f t="shared" si="17"/>
        <v>0</v>
      </c>
      <c r="BE90">
        <f t="shared" si="18"/>
        <v>0</v>
      </c>
      <c r="BF90">
        <f t="shared" si="19"/>
        <v>0</v>
      </c>
      <c r="BG90">
        <f t="shared" si="20"/>
        <v>0</v>
      </c>
      <c r="BH90">
        <f t="shared" si="21"/>
        <v>0</v>
      </c>
      <c r="BI90">
        <f t="shared" si="22"/>
        <v>0</v>
      </c>
      <c r="BJ90">
        <f t="shared" si="23"/>
        <v>0</v>
      </c>
      <c r="BK90">
        <f t="shared" si="24"/>
        <v>0</v>
      </c>
      <c r="BL90">
        <f t="shared" si="25"/>
        <v>0</v>
      </c>
    </row>
    <row r="91" spans="1:64" ht="15" customHeight="1">
      <c r="A91" s="260"/>
      <c r="B91" s="14"/>
      <c r="C91" s="229" t="s">
        <v>5103</v>
      </c>
      <c r="D91" s="469" t="str">
        <f>IF(CNGE_2025_M1_Secc12_Sub1!D86="","",CNGE_2025_M1_Secc12_Sub1!D86)</f>
        <v/>
      </c>
      <c r="E91" s="326"/>
      <c r="F91" s="326"/>
      <c r="G91" s="326"/>
      <c r="H91" s="326"/>
      <c r="I91" s="326"/>
      <c r="J91" s="327"/>
      <c r="K91" s="443"/>
      <c r="L91" s="351"/>
      <c r="M91" s="351"/>
      <c r="N91" s="352"/>
      <c r="O91" s="258"/>
      <c r="P91" s="258"/>
      <c r="Q91" s="258"/>
      <c r="R91" s="258"/>
      <c r="S91" s="258"/>
      <c r="T91" s="258"/>
      <c r="U91" s="443"/>
      <c r="V91" s="351"/>
      <c r="W91" s="351"/>
      <c r="X91" s="352"/>
      <c r="Y91" s="258"/>
      <c r="Z91" s="258"/>
      <c r="AA91" s="258"/>
      <c r="AB91" s="258"/>
      <c r="AC91" s="258"/>
      <c r="AD91" s="258"/>
      <c r="AG91">
        <f t="shared" si="0"/>
        <v>0</v>
      </c>
      <c r="AH91">
        <f>IF(OR(COUNTBLANK($D91)=1,CNGE_2025_M1_Secc12_Sub2!$S104&lt;&gt;1),0,IF(COUNTA(O91:T91)=6,0,1))</f>
        <v>0</v>
      </c>
      <c r="AI91">
        <f>IF(OR(COUNTBLANK($D91)=1,CNGE_2025_M1_Secc12_Sub2!$Y104&lt;&gt;1),0,IF(COUNTA(Y91:AD91)=6,0,1))</f>
        <v>0</v>
      </c>
      <c r="AJ91" s="228">
        <f t="shared" si="1"/>
        <v>0</v>
      </c>
      <c r="AK91" s="2">
        <f t="shared" si="2"/>
        <v>0</v>
      </c>
      <c r="AL91" s="3" t="str">
        <f>IF(AK91=0,"",
IF(SUM($AK$35:AK91)=1,AM91,
IF($AK$155&gt;SUM($AK$35:AK91),_xlfn.CONCAT(", ",AM91),
IF($AK$155=SUM($AK$35:AK91),_xlfn.CONCAT(" y ",AM91)))))</f>
        <v/>
      </c>
      <c r="AM91" s="214">
        <v>57</v>
      </c>
      <c r="AN91">
        <f t="shared" si="3"/>
        <v>0</v>
      </c>
      <c r="AO91">
        <f>IF(CNGE_2025_M1_Secc12_Sub2!$S104&lt;&gt;1,IF(COUNTA(O91:T91)=0,0,1),0)</f>
        <v>0</v>
      </c>
      <c r="AP91">
        <f>IF(CNGE_2025_M1_Secc12_Sub2!$Y104&lt;&gt;1,IF(COUNTA(Y91:AD91)=0,0,1),0)</f>
        <v>0</v>
      </c>
      <c r="AQ91" s="204">
        <f t="shared" si="4"/>
        <v>0</v>
      </c>
      <c r="AR91" s="204">
        <f t="shared" si="5"/>
        <v>0</v>
      </c>
      <c r="AS91" s="204">
        <f t="shared" si="6"/>
        <v>0</v>
      </c>
      <c r="AT91" s="204">
        <f t="shared" si="7"/>
        <v>0</v>
      </c>
      <c r="AU91" s="204">
        <f t="shared" si="8"/>
        <v>0</v>
      </c>
      <c r="AV91" s="204">
        <f t="shared" si="9"/>
        <v>0</v>
      </c>
      <c r="AW91">
        <f t="shared" si="10"/>
        <v>0</v>
      </c>
      <c r="AX91">
        <f t="shared" si="11"/>
        <v>0</v>
      </c>
      <c r="AY91">
        <f t="shared" si="12"/>
        <v>0</v>
      </c>
      <c r="AZ91">
        <f t="shared" si="13"/>
        <v>0</v>
      </c>
      <c r="BA91">
        <f t="shared" si="14"/>
        <v>0</v>
      </c>
      <c r="BB91">
        <f t="shared" si="15"/>
        <v>0</v>
      </c>
      <c r="BC91">
        <f t="shared" si="16"/>
        <v>0</v>
      </c>
      <c r="BD91">
        <f t="shared" si="17"/>
        <v>0</v>
      </c>
      <c r="BE91">
        <f t="shared" si="18"/>
        <v>0</v>
      </c>
      <c r="BF91">
        <f t="shared" si="19"/>
        <v>0</v>
      </c>
      <c r="BG91">
        <f t="shared" si="20"/>
        <v>0</v>
      </c>
      <c r="BH91">
        <f t="shared" si="21"/>
        <v>0</v>
      </c>
      <c r="BI91">
        <f t="shared" si="22"/>
        <v>0</v>
      </c>
      <c r="BJ91">
        <f t="shared" si="23"/>
        <v>0</v>
      </c>
      <c r="BK91">
        <f t="shared" si="24"/>
        <v>0</v>
      </c>
      <c r="BL91">
        <f t="shared" si="25"/>
        <v>0</v>
      </c>
    </row>
    <row r="92" spans="1:64" ht="15" customHeight="1">
      <c r="A92" s="260"/>
      <c r="B92" s="14"/>
      <c r="C92" s="229" t="s">
        <v>5104</v>
      </c>
      <c r="D92" s="469" t="str">
        <f>IF(CNGE_2025_M1_Secc12_Sub1!D87="","",CNGE_2025_M1_Secc12_Sub1!D87)</f>
        <v/>
      </c>
      <c r="E92" s="326"/>
      <c r="F92" s="326"/>
      <c r="G92" s="326"/>
      <c r="H92" s="326"/>
      <c r="I92" s="326"/>
      <c r="J92" s="327"/>
      <c r="K92" s="443"/>
      <c r="L92" s="351"/>
      <c r="M92" s="351"/>
      <c r="N92" s="352"/>
      <c r="O92" s="258"/>
      <c r="P92" s="258"/>
      <c r="Q92" s="258"/>
      <c r="R92" s="258"/>
      <c r="S92" s="258"/>
      <c r="T92" s="258"/>
      <c r="U92" s="443"/>
      <c r="V92" s="351"/>
      <c r="W92" s="351"/>
      <c r="X92" s="352"/>
      <c r="Y92" s="258"/>
      <c r="Z92" s="258"/>
      <c r="AA92" s="258"/>
      <c r="AB92" s="258"/>
      <c r="AC92" s="258"/>
      <c r="AD92" s="258"/>
      <c r="AG92">
        <f t="shared" si="0"/>
        <v>0</v>
      </c>
      <c r="AH92">
        <f>IF(OR(COUNTBLANK($D92)=1,CNGE_2025_M1_Secc12_Sub2!$S105&lt;&gt;1),0,IF(COUNTA(O92:T92)=6,0,1))</f>
        <v>0</v>
      </c>
      <c r="AI92">
        <f>IF(OR(COUNTBLANK($D92)=1,CNGE_2025_M1_Secc12_Sub2!$Y105&lt;&gt;1),0,IF(COUNTA(Y92:AD92)=6,0,1))</f>
        <v>0</v>
      </c>
      <c r="AJ92" s="228">
        <f t="shared" si="1"/>
        <v>0</v>
      </c>
      <c r="AK92" s="2">
        <f t="shared" si="2"/>
        <v>0</v>
      </c>
      <c r="AL92" s="3" t="str">
        <f>IF(AK92=0,"",
IF(SUM($AK$35:AK92)=1,AM92,
IF($AK$155&gt;SUM($AK$35:AK92),_xlfn.CONCAT(", ",AM92),
IF($AK$155=SUM($AK$35:AK92),_xlfn.CONCAT(" y ",AM92)))))</f>
        <v/>
      </c>
      <c r="AM92" s="214">
        <v>58</v>
      </c>
      <c r="AN92">
        <f t="shared" si="3"/>
        <v>0</v>
      </c>
      <c r="AO92">
        <f>IF(CNGE_2025_M1_Secc12_Sub2!$S105&lt;&gt;1,IF(COUNTA(O92:T92)=0,0,1),0)</f>
        <v>0</v>
      </c>
      <c r="AP92">
        <f>IF(CNGE_2025_M1_Secc12_Sub2!$Y105&lt;&gt;1,IF(COUNTA(Y92:AD92)=0,0,1),0)</f>
        <v>0</v>
      </c>
      <c r="AQ92" s="204">
        <f t="shared" si="4"/>
        <v>0</v>
      </c>
      <c r="AR92" s="204">
        <f t="shared" si="5"/>
        <v>0</v>
      </c>
      <c r="AS92" s="204">
        <f t="shared" si="6"/>
        <v>0</v>
      </c>
      <c r="AT92" s="204">
        <f t="shared" si="7"/>
        <v>0</v>
      </c>
      <c r="AU92" s="204">
        <f t="shared" si="8"/>
        <v>0</v>
      </c>
      <c r="AV92" s="204">
        <f t="shared" si="9"/>
        <v>0</v>
      </c>
      <c r="AW92">
        <f t="shared" si="10"/>
        <v>0</v>
      </c>
      <c r="AX92">
        <f t="shared" si="11"/>
        <v>0</v>
      </c>
      <c r="AY92">
        <f t="shared" si="12"/>
        <v>0</v>
      </c>
      <c r="AZ92">
        <f t="shared" si="13"/>
        <v>0</v>
      </c>
      <c r="BA92">
        <f t="shared" si="14"/>
        <v>0</v>
      </c>
      <c r="BB92">
        <f t="shared" si="15"/>
        <v>0</v>
      </c>
      <c r="BC92">
        <f t="shared" si="16"/>
        <v>0</v>
      </c>
      <c r="BD92">
        <f t="shared" si="17"/>
        <v>0</v>
      </c>
      <c r="BE92">
        <f t="shared" si="18"/>
        <v>0</v>
      </c>
      <c r="BF92">
        <f t="shared" si="19"/>
        <v>0</v>
      </c>
      <c r="BG92">
        <f t="shared" si="20"/>
        <v>0</v>
      </c>
      <c r="BH92">
        <f t="shared" si="21"/>
        <v>0</v>
      </c>
      <c r="BI92">
        <f t="shared" si="22"/>
        <v>0</v>
      </c>
      <c r="BJ92">
        <f t="shared" si="23"/>
        <v>0</v>
      </c>
      <c r="BK92">
        <f t="shared" si="24"/>
        <v>0</v>
      </c>
      <c r="BL92">
        <f t="shared" si="25"/>
        <v>0</v>
      </c>
    </row>
    <row r="93" spans="1:64" ht="15" customHeight="1">
      <c r="A93" s="260"/>
      <c r="B93" s="14"/>
      <c r="C93" s="229" t="s">
        <v>5105</v>
      </c>
      <c r="D93" s="469" t="str">
        <f>IF(CNGE_2025_M1_Secc12_Sub1!D88="","",CNGE_2025_M1_Secc12_Sub1!D88)</f>
        <v/>
      </c>
      <c r="E93" s="326"/>
      <c r="F93" s="326"/>
      <c r="G93" s="326"/>
      <c r="H93" s="326"/>
      <c r="I93" s="326"/>
      <c r="J93" s="327"/>
      <c r="K93" s="443"/>
      <c r="L93" s="351"/>
      <c r="M93" s="351"/>
      <c r="N93" s="352"/>
      <c r="O93" s="258"/>
      <c r="P93" s="258"/>
      <c r="Q93" s="258"/>
      <c r="R93" s="258"/>
      <c r="S93" s="258"/>
      <c r="T93" s="258"/>
      <c r="U93" s="443"/>
      <c r="V93" s="351"/>
      <c r="W93" s="351"/>
      <c r="X93" s="352"/>
      <c r="Y93" s="258"/>
      <c r="Z93" s="258"/>
      <c r="AA93" s="258"/>
      <c r="AB93" s="258"/>
      <c r="AC93" s="258"/>
      <c r="AD93" s="258"/>
      <c r="AG93">
        <f t="shared" si="0"/>
        <v>0</v>
      </c>
      <c r="AH93">
        <f>IF(OR(COUNTBLANK($D93)=1,CNGE_2025_M1_Secc12_Sub2!$S106&lt;&gt;1),0,IF(COUNTA(O93:T93)=6,0,1))</f>
        <v>0</v>
      </c>
      <c r="AI93">
        <f>IF(OR(COUNTBLANK($D93)=1,CNGE_2025_M1_Secc12_Sub2!$Y106&lt;&gt;1),0,IF(COUNTA(Y93:AD93)=6,0,1))</f>
        <v>0</v>
      </c>
      <c r="AJ93" s="228">
        <f t="shared" si="1"/>
        <v>0</v>
      </c>
      <c r="AK93" s="2">
        <f t="shared" si="2"/>
        <v>0</v>
      </c>
      <c r="AL93" s="3" t="str">
        <f>IF(AK93=0,"",
IF(SUM($AK$35:AK93)=1,AM93,
IF($AK$155&gt;SUM($AK$35:AK93),_xlfn.CONCAT(", ",AM93),
IF($AK$155=SUM($AK$35:AK93),_xlfn.CONCAT(" y ",AM93)))))</f>
        <v/>
      </c>
      <c r="AM93" s="214">
        <v>59</v>
      </c>
      <c r="AN93">
        <f t="shared" si="3"/>
        <v>0</v>
      </c>
      <c r="AO93">
        <f>IF(CNGE_2025_M1_Secc12_Sub2!$S106&lt;&gt;1,IF(COUNTA(O93:T93)=0,0,1),0)</f>
        <v>0</v>
      </c>
      <c r="AP93">
        <f>IF(CNGE_2025_M1_Secc12_Sub2!$Y106&lt;&gt;1,IF(COUNTA(Y93:AD93)=0,0,1),0)</f>
        <v>0</v>
      </c>
      <c r="AQ93" s="204">
        <f t="shared" si="4"/>
        <v>0</v>
      </c>
      <c r="AR93" s="204">
        <f t="shared" si="5"/>
        <v>0</v>
      </c>
      <c r="AS93" s="204">
        <f t="shared" si="6"/>
        <v>0</v>
      </c>
      <c r="AT93" s="204">
        <f t="shared" si="7"/>
        <v>0</v>
      </c>
      <c r="AU93" s="204">
        <f t="shared" si="8"/>
        <v>0</v>
      </c>
      <c r="AV93" s="204">
        <f t="shared" si="9"/>
        <v>0</v>
      </c>
      <c r="AW93">
        <f t="shared" si="10"/>
        <v>0</v>
      </c>
      <c r="AX93">
        <f t="shared" si="11"/>
        <v>0</v>
      </c>
      <c r="AY93">
        <f t="shared" si="12"/>
        <v>0</v>
      </c>
      <c r="AZ93">
        <f t="shared" si="13"/>
        <v>0</v>
      </c>
      <c r="BA93">
        <f t="shared" si="14"/>
        <v>0</v>
      </c>
      <c r="BB93">
        <f t="shared" si="15"/>
        <v>0</v>
      </c>
      <c r="BC93">
        <f t="shared" si="16"/>
        <v>0</v>
      </c>
      <c r="BD93">
        <f t="shared" si="17"/>
        <v>0</v>
      </c>
      <c r="BE93">
        <f t="shared" si="18"/>
        <v>0</v>
      </c>
      <c r="BF93">
        <f t="shared" si="19"/>
        <v>0</v>
      </c>
      <c r="BG93">
        <f t="shared" si="20"/>
        <v>0</v>
      </c>
      <c r="BH93">
        <f t="shared" si="21"/>
        <v>0</v>
      </c>
      <c r="BI93">
        <f t="shared" si="22"/>
        <v>0</v>
      </c>
      <c r="BJ93">
        <f t="shared" si="23"/>
        <v>0</v>
      </c>
      <c r="BK93">
        <f t="shared" si="24"/>
        <v>0</v>
      </c>
      <c r="BL93">
        <f t="shared" si="25"/>
        <v>0</v>
      </c>
    </row>
    <row r="94" spans="1:64" ht="15" customHeight="1">
      <c r="A94" s="260"/>
      <c r="B94" s="14"/>
      <c r="C94" s="229" t="s">
        <v>5106</v>
      </c>
      <c r="D94" s="469" t="str">
        <f>IF(CNGE_2025_M1_Secc12_Sub1!D89="","",CNGE_2025_M1_Secc12_Sub1!D89)</f>
        <v/>
      </c>
      <c r="E94" s="326"/>
      <c r="F94" s="326"/>
      <c r="G94" s="326"/>
      <c r="H94" s="326"/>
      <c r="I94" s="326"/>
      <c r="J94" s="327"/>
      <c r="K94" s="443"/>
      <c r="L94" s="351"/>
      <c r="M94" s="351"/>
      <c r="N94" s="352"/>
      <c r="O94" s="258"/>
      <c r="P94" s="258"/>
      <c r="Q94" s="258"/>
      <c r="R94" s="258"/>
      <c r="S94" s="258"/>
      <c r="T94" s="258"/>
      <c r="U94" s="443"/>
      <c r="V94" s="351"/>
      <c r="W94" s="351"/>
      <c r="X94" s="352"/>
      <c r="Y94" s="258"/>
      <c r="Z94" s="258"/>
      <c r="AA94" s="258"/>
      <c r="AB94" s="258"/>
      <c r="AC94" s="258"/>
      <c r="AD94" s="258"/>
      <c r="AG94">
        <f t="shared" si="0"/>
        <v>0</v>
      </c>
      <c r="AH94">
        <f>IF(OR(COUNTBLANK($D94)=1,CNGE_2025_M1_Secc12_Sub2!$S107&lt;&gt;1),0,IF(COUNTA(O94:T94)=6,0,1))</f>
        <v>0</v>
      </c>
      <c r="AI94">
        <f>IF(OR(COUNTBLANK($D94)=1,CNGE_2025_M1_Secc12_Sub2!$Y107&lt;&gt;1),0,IF(COUNTA(Y94:AD94)=6,0,1))</f>
        <v>0</v>
      </c>
      <c r="AJ94" s="228">
        <f t="shared" si="1"/>
        <v>0</v>
      </c>
      <c r="AK94" s="2">
        <f t="shared" si="2"/>
        <v>0</v>
      </c>
      <c r="AL94" s="3" t="str">
        <f>IF(AK94=0,"",
IF(SUM($AK$35:AK94)=1,AM94,
IF($AK$155&gt;SUM($AK$35:AK94),_xlfn.CONCAT(", ",AM94),
IF($AK$155=SUM($AK$35:AK94),_xlfn.CONCAT(" y ",AM94)))))</f>
        <v/>
      </c>
      <c r="AM94" s="214">
        <v>60</v>
      </c>
      <c r="AN94">
        <f t="shared" si="3"/>
        <v>0</v>
      </c>
      <c r="AO94">
        <f>IF(CNGE_2025_M1_Secc12_Sub2!$S107&lt;&gt;1,IF(COUNTA(O94:T94)=0,0,1),0)</f>
        <v>0</v>
      </c>
      <c r="AP94">
        <f>IF(CNGE_2025_M1_Secc12_Sub2!$Y107&lt;&gt;1,IF(COUNTA(Y94:AD94)=0,0,1),0)</f>
        <v>0</v>
      </c>
      <c r="AQ94" s="204">
        <f t="shared" si="4"/>
        <v>0</v>
      </c>
      <c r="AR94" s="204">
        <f t="shared" si="5"/>
        <v>0</v>
      </c>
      <c r="AS94" s="204">
        <f t="shared" si="6"/>
        <v>0</v>
      </c>
      <c r="AT94" s="204">
        <f t="shared" si="7"/>
        <v>0</v>
      </c>
      <c r="AU94" s="204">
        <f t="shared" si="8"/>
        <v>0</v>
      </c>
      <c r="AV94" s="204">
        <f t="shared" si="9"/>
        <v>0</v>
      </c>
      <c r="AW94">
        <f t="shared" si="10"/>
        <v>0</v>
      </c>
      <c r="AX94">
        <f t="shared" si="11"/>
        <v>0</v>
      </c>
      <c r="AY94">
        <f t="shared" si="12"/>
        <v>0</v>
      </c>
      <c r="AZ94">
        <f t="shared" si="13"/>
        <v>0</v>
      </c>
      <c r="BA94">
        <f t="shared" si="14"/>
        <v>0</v>
      </c>
      <c r="BB94">
        <f t="shared" si="15"/>
        <v>0</v>
      </c>
      <c r="BC94">
        <f t="shared" si="16"/>
        <v>0</v>
      </c>
      <c r="BD94">
        <f t="shared" si="17"/>
        <v>0</v>
      </c>
      <c r="BE94">
        <f t="shared" si="18"/>
        <v>0</v>
      </c>
      <c r="BF94">
        <f t="shared" si="19"/>
        <v>0</v>
      </c>
      <c r="BG94">
        <f t="shared" si="20"/>
        <v>0</v>
      </c>
      <c r="BH94">
        <f t="shared" si="21"/>
        <v>0</v>
      </c>
      <c r="BI94">
        <f t="shared" si="22"/>
        <v>0</v>
      </c>
      <c r="BJ94">
        <f t="shared" si="23"/>
        <v>0</v>
      </c>
      <c r="BK94">
        <f t="shared" si="24"/>
        <v>0</v>
      </c>
      <c r="BL94">
        <f t="shared" si="25"/>
        <v>0</v>
      </c>
    </row>
    <row r="95" spans="1:64" ht="15" customHeight="1">
      <c r="A95" s="260"/>
      <c r="B95" s="14"/>
      <c r="C95" s="229" t="s">
        <v>5107</v>
      </c>
      <c r="D95" s="469" t="str">
        <f>IF(CNGE_2025_M1_Secc12_Sub1!D90="","",CNGE_2025_M1_Secc12_Sub1!D90)</f>
        <v/>
      </c>
      <c r="E95" s="326"/>
      <c r="F95" s="326"/>
      <c r="G95" s="326"/>
      <c r="H95" s="326"/>
      <c r="I95" s="326"/>
      <c r="J95" s="327"/>
      <c r="K95" s="443"/>
      <c r="L95" s="351"/>
      <c r="M95" s="351"/>
      <c r="N95" s="352"/>
      <c r="O95" s="258"/>
      <c r="P95" s="258"/>
      <c r="Q95" s="258"/>
      <c r="R95" s="258"/>
      <c r="S95" s="258"/>
      <c r="T95" s="258"/>
      <c r="U95" s="443"/>
      <c r="V95" s="351"/>
      <c r="W95" s="351"/>
      <c r="X95" s="352"/>
      <c r="Y95" s="258"/>
      <c r="Z95" s="258"/>
      <c r="AA95" s="258"/>
      <c r="AB95" s="258"/>
      <c r="AC95" s="258"/>
      <c r="AD95" s="258"/>
      <c r="AG95">
        <f t="shared" si="0"/>
        <v>0</v>
      </c>
      <c r="AH95">
        <f>IF(OR(COUNTBLANK($D95)=1,CNGE_2025_M1_Secc12_Sub2!$S108&lt;&gt;1),0,IF(COUNTA(O95:T95)=6,0,1))</f>
        <v>0</v>
      </c>
      <c r="AI95">
        <f>IF(OR(COUNTBLANK($D95)=1,CNGE_2025_M1_Secc12_Sub2!$Y108&lt;&gt;1),0,IF(COUNTA(Y95:AD95)=6,0,1))</f>
        <v>0</v>
      </c>
      <c r="AJ95" s="228">
        <f t="shared" si="1"/>
        <v>0</v>
      </c>
      <c r="AK95" s="2">
        <f t="shared" si="2"/>
        <v>0</v>
      </c>
      <c r="AL95" s="3" t="str">
        <f>IF(AK95=0,"",
IF(SUM($AK$35:AK95)=1,AM95,
IF($AK$155&gt;SUM($AK$35:AK95),_xlfn.CONCAT(", ",AM95),
IF($AK$155=SUM($AK$35:AK95),_xlfn.CONCAT(" y ",AM95)))))</f>
        <v/>
      </c>
      <c r="AM95" s="214">
        <v>61</v>
      </c>
      <c r="AN95">
        <f t="shared" si="3"/>
        <v>0</v>
      </c>
      <c r="AO95">
        <f>IF(CNGE_2025_M1_Secc12_Sub2!$S108&lt;&gt;1,IF(COUNTA(O95:T95)=0,0,1),0)</f>
        <v>0</v>
      </c>
      <c r="AP95">
        <f>IF(CNGE_2025_M1_Secc12_Sub2!$Y108&lt;&gt;1,IF(COUNTA(Y95:AD95)=0,0,1),0)</f>
        <v>0</v>
      </c>
      <c r="AQ95" s="204">
        <f t="shared" si="4"/>
        <v>0</v>
      </c>
      <c r="AR95" s="204">
        <f t="shared" si="5"/>
        <v>0</v>
      </c>
      <c r="AS95" s="204">
        <f t="shared" si="6"/>
        <v>0</v>
      </c>
      <c r="AT95" s="204">
        <f t="shared" si="7"/>
        <v>0</v>
      </c>
      <c r="AU95" s="204">
        <f t="shared" si="8"/>
        <v>0</v>
      </c>
      <c r="AV95" s="204">
        <f t="shared" si="9"/>
        <v>0</v>
      </c>
      <c r="AW95">
        <f t="shared" si="10"/>
        <v>0</v>
      </c>
      <c r="AX95">
        <f t="shared" si="11"/>
        <v>0</v>
      </c>
      <c r="AY95">
        <f t="shared" si="12"/>
        <v>0</v>
      </c>
      <c r="AZ95">
        <f t="shared" si="13"/>
        <v>0</v>
      </c>
      <c r="BA95">
        <f t="shared" si="14"/>
        <v>0</v>
      </c>
      <c r="BB95">
        <f t="shared" si="15"/>
        <v>0</v>
      </c>
      <c r="BC95">
        <f t="shared" si="16"/>
        <v>0</v>
      </c>
      <c r="BD95">
        <f t="shared" si="17"/>
        <v>0</v>
      </c>
      <c r="BE95">
        <f t="shared" si="18"/>
        <v>0</v>
      </c>
      <c r="BF95">
        <f t="shared" si="19"/>
        <v>0</v>
      </c>
      <c r="BG95">
        <f t="shared" si="20"/>
        <v>0</v>
      </c>
      <c r="BH95">
        <f t="shared" si="21"/>
        <v>0</v>
      </c>
      <c r="BI95">
        <f t="shared" si="22"/>
        <v>0</v>
      </c>
      <c r="BJ95">
        <f t="shared" si="23"/>
        <v>0</v>
      </c>
      <c r="BK95">
        <f t="shared" si="24"/>
        <v>0</v>
      </c>
      <c r="BL95">
        <f t="shared" si="25"/>
        <v>0</v>
      </c>
    </row>
    <row r="96" spans="1:64" ht="15" customHeight="1">
      <c r="A96" s="260"/>
      <c r="B96" s="14"/>
      <c r="C96" s="229" t="s">
        <v>5108</v>
      </c>
      <c r="D96" s="469" t="str">
        <f>IF(CNGE_2025_M1_Secc12_Sub1!D91="","",CNGE_2025_M1_Secc12_Sub1!D91)</f>
        <v/>
      </c>
      <c r="E96" s="326"/>
      <c r="F96" s="326"/>
      <c r="G96" s="326"/>
      <c r="H96" s="326"/>
      <c r="I96" s="326"/>
      <c r="J96" s="327"/>
      <c r="K96" s="443"/>
      <c r="L96" s="351"/>
      <c r="M96" s="351"/>
      <c r="N96" s="352"/>
      <c r="O96" s="258"/>
      <c r="P96" s="258"/>
      <c r="Q96" s="258"/>
      <c r="R96" s="258"/>
      <c r="S96" s="258"/>
      <c r="T96" s="258"/>
      <c r="U96" s="443"/>
      <c r="V96" s="351"/>
      <c r="W96" s="351"/>
      <c r="X96" s="352"/>
      <c r="Y96" s="258"/>
      <c r="Z96" s="258"/>
      <c r="AA96" s="258"/>
      <c r="AB96" s="258"/>
      <c r="AC96" s="258"/>
      <c r="AD96" s="258"/>
      <c r="AG96">
        <f t="shared" si="0"/>
        <v>0</v>
      </c>
      <c r="AH96">
        <f>IF(OR(COUNTBLANK($D96)=1,CNGE_2025_M1_Secc12_Sub2!$S109&lt;&gt;1),0,IF(COUNTA(O96:T96)=6,0,1))</f>
        <v>0</v>
      </c>
      <c r="AI96">
        <f>IF(OR(COUNTBLANK($D96)=1,CNGE_2025_M1_Secc12_Sub2!$Y109&lt;&gt;1),0,IF(COUNTA(Y96:AD96)=6,0,1))</f>
        <v>0</v>
      </c>
      <c r="AJ96" s="228">
        <f t="shared" si="1"/>
        <v>0</v>
      </c>
      <c r="AK96" s="2">
        <f t="shared" si="2"/>
        <v>0</v>
      </c>
      <c r="AL96" s="3" t="str">
        <f>IF(AK96=0,"",
IF(SUM($AK$35:AK96)=1,AM96,
IF($AK$155&gt;SUM($AK$35:AK96),_xlfn.CONCAT(", ",AM96),
IF($AK$155=SUM($AK$35:AK96),_xlfn.CONCAT(" y ",AM96)))))</f>
        <v/>
      </c>
      <c r="AM96" s="214">
        <v>62</v>
      </c>
      <c r="AN96">
        <f t="shared" si="3"/>
        <v>0</v>
      </c>
      <c r="AO96">
        <f>IF(CNGE_2025_M1_Secc12_Sub2!$S109&lt;&gt;1,IF(COUNTA(O96:T96)=0,0,1),0)</f>
        <v>0</v>
      </c>
      <c r="AP96">
        <f>IF(CNGE_2025_M1_Secc12_Sub2!$Y109&lt;&gt;1,IF(COUNTA(Y96:AD96)=0,0,1),0)</f>
        <v>0</v>
      </c>
      <c r="AQ96" s="204">
        <f t="shared" si="4"/>
        <v>0</v>
      </c>
      <c r="AR96" s="204">
        <f t="shared" si="5"/>
        <v>0</v>
      </c>
      <c r="AS96" s="204">
        <f t="shared" si="6"/>
        <v>0</v>
      </c>
      <c r="AT96" s="204">
        <f t="shared" si="7"/>
        <v>0</v>
      </c>
      <c r="AU96" s="204">
        <f t="shared" si="8"/>
        <v>0</v>
      </c>
      <c r="AV96" s="204">
        <f t="shared" si="9"/>
        <v>0</v>
      </c>
      <c r="AW96">
        <f t="shared" si="10"/>
        <v>0</v>
      </c>
      <c r="AX96">
        <f t="shared" si="11"/>
        <v>0</v>
      </c>
      <c r="AY96">
        <f t="shared" si="12"/>
        <v>0</v>
      </c>
      <c r="AZ96">
        <f t="shared" si="13"/>
        <v>0</v>
      </c>
      <c r="BA96">
        <f t="shared" si="14"/>
        <v>0</v>
      </c>
      <c r="BB96">
        <f t="shared" si="15"/>
        <v>0</v>
      </c>
      <c r="BC96">
        <f t="shared" si="16"/>
        <v>0</v>
      </c>
      <c r="BD96">
        <f t="shared" si="17"/>
        <v>0</v>
      </c>
      <c r="BE96">
        <f t="shared" si="18"/>
        <v>0</v>
      </c>
      <c r="BF96">
        <f t="shared" si="19"/>
        <v>0</v>
      </c>
      <c r="BG96">
        <f t="shared" si="20"/>
        <v>0</v>
      </c>
      <c r="BH96">
        <f t="shared" si="21"/>
        <v>0</v>
      </c>
      <c r="BI96">
        <f t="shared" si="22"/>
        <v>0</v>
      </c>
      <c r="BJ96">
        <f t="shared" si="23"/>
        <v>0</v>
      </c>
      <c r="BK96">
        <f t="shared" si="24"/>
        <v>0</v>
      </c>
      <c r="BL96">
        <f t="shared" si="25"/>
        <v>0</v>
      </c>
    </row>
    <row r="97" spans="1:64" ht="15" customHeight="1">
      <c r="A97" s="260"/>
      <c r="B97" s="14"/>
      <c r="C97" s="229" t="s">
        <v>5109</v>
      </c>
      <c r="D97" s="469" t="str">
        <f>IF(CNGE_2025_M1_Secc12_Sub1!D92="","",CNGE_2025_M1_Secc12_Sub1!D92)</f>
        <v/>
      </c>
      <c r="E97" s="326"/>
      <c r="F97" s="326"/>
      <c r="G97" s="326"/>
      <c r="H97" s="326"/>
      <c r="I97" s="326"/>
      <c r="J97" s="327"/>
      <c r="K97" s="443"/>
      <c r="L97" s="351"/>
      <c r="M97" s="351"/>
      <c r="N97" s="352"/>
      <c r="O97" s="258"/>
      <c r="P97" s="258"/>
      <c r="Q97" s="258"/>
      <c r="R97" s="258"/>
      <c r="S97" s="258"/>
      <c r="T97" s="258"/>
      <c r="U97" s="443"/>
      <c r="V97" s="351"/>
      <c r="W97" s="351"/>
      <c r="X97" s="352"/>
      <c r="Y97" s="258"/>
      <c r="Z97" s="258"/>
      <c r="AA97" s="258"/>
      <c r="AB97" s="258"/>
      <c r="AC97" s="258"/>
      <c r="AD97" s="258"/>
      <c r="AG97">
        <f t="shared" si="0"/>
        <v>0</v>
      </c>
      <c r="AH97">
        <f>IF(OR(COUNTBLANK($D97)=1,CNGE_2025_M1_Secc12_Sub2!$S110&lt;&gt;1),0,IF(COUNTA(O97:T97)=6,0,1))</f>
        <v>0</v>
      </c>
      <c r="AI97">
        <f>IF(OR(COUNTBLANK($D97)=1,CNGE_2025_M1_Secc12_Sub2!$Y110&lt;&gt;1),0,IF(COUNTA(Y97:AD97)=6,0,1))</f>
        <v>0</v>
      </c>
      <c r="AJ97" s="228">
        <f t="shared" si="1"/>
        <v>0</v>
      </c>
      <c r="AK97" s="2">
        <f t="shared" si="2"/>
        <v>0</v>
      </c>
      <c r="AL97" s="3" t="str">
        <f>IF(AK97=0,"",
IF(SUM($AK$35:AK97)=1,AM97,
IF($AK$155&gt;SUM($AK$35:AK97),_xlfn.CONCAT(", ",AM97),
IF($AK$155=SUM($AK$35:AK97),_xlfn.CONCAT(" y ",AM97)))))</f>
        <v/>
      </c>
      <c r="AM97" s="214">
        <v>63</v>
      </c>
      <c r="AN97">
        <f t="shared" si="3"/>
        <v>0</v>
      </c>
      <c r="AO97">
        <f>IF(CNGE_2025_M1_Secc12_Sub2!$S110&lt;&gt;1,IF(COUNTA(O97:T97)=0,0,1),0)</f>
        <v>0</v>
      </c>
      <c r="AP97">
        <f>IF(CNGE_2025_M1_Secc12_Sub2!$Y110&lt;&gt;1,IF(COUNTA(Y97:AD97)=0,0,1),0)</f>
        <v>0</v>
      </c>
      <c r="AQ97" s="204">
        <f t="shared" si="4"/>
        <v>0</v>
      </c>
      <c r="AR97" s="204">
        <f t="shared" si="5"/>
        <v>0</v>
      </c>
      <c r="AS97" s="204">
        <f t="shared" si="6"/>
        <v>0</v>
      </c>
      <c r="AT97" s="204">
        <f t="shared" si="7"/>
        <v>0</v>
      </c>
      <c r="AU97" s="204">
        <f t="shared" si="8"/>
        <v>0</v>
      </c>
      <c r="AV97" s="204">
        <f t="shared" si="9"/>
        <v>0</v>
      </c>
      <c r="AW97">
        <f t="shared" si="10"/>
        <v>0</v>
      </c>
      <c r="AX97">
        <f t="shared" si="11"/>
        <v>0</v>
      </c>
      <c r="AY97">
        <f t="shared" si="12"/>
        <v>0</v>
      </c>
      <c r="AZ97">
        <f t="shared" si="13"/>
        <v>0</v>
      </c>
      <c r="BA97">
        <f t="shared" si="14"/>
        <v>0</v>
      </c>
      <c r="BB97">
        <f t="shared" si="15"/>
        <v>0</v>
      </c>
      <c r="BC97">
        <f t="shared" si="16"/>
        <v>0</v>
      </c>
      <c r="BD97">
        <f t="shared" si="17"/>
        <v>0</v>
      </c>
      <c r="BE97">
        <f t="shared" si="18"/>
        <v>0</v>
      </c>
      <c r="BF97">
        <f t="shared" si="19"/>
        <v>0</v>
      </c>
      <c r="BG97">
        <f t="shared" si="20"/>
        <v>0</v>
      </c>
      <c r="BH97">
        <f t="shared" si="21"/>
        <v>0</v>
      </c>
      <c r="BI97">
        <f t="shared" si="22"/>
        <v>0</v>
      </c>
      <c r="BJ97">
        <f t="shared" si="23"/>
        <v>0</v>
      </c>
      <c r="BK97">
        <f t="shared" si="24"/>
        <v>0</v>
      </c>
      <c r="BL97">
        <f t="shared" si="25"/>
        <v>0</v>
      </c>
    </row>
    <row r="98" spans="1:64" ht="15" customHeight="1">
      <c r="A98" s="260"/>
      <c r="B98" s="14"/>
      <c r="C98" s="229" t="s">
        <v>5110</v>
      </c>
      <c r="D98" s="469" t="str">
        <f>IF(CNGE_2025_M1_Secc12_Sub1!D93="","",CNGE_2025_M1_Secc12_Sub1!D93)</f>
        <v/>
      </c>
      <c r="E98" s="326"/>
      <c r="F98" s="326"/>
      <c r="G98" s="326"/>
      <c r="H98" s="326"/>
      <c r="I98" s="326"/>
      <c r="J98" s="327"/>
      <c r="K98" s="443"/>
      <c r="L98" s="351"/>
      <c r="M98" s="351"/>
      <c r="N98" s="352"/>
      <c r="O98" s="258"/>
      <c r="P98" s="258"/>
      <c r="Q98" s="258"/>
      <c r="R98" s="258"/>
      <c r="S98" s="258"/>
      <c r="T98" s="258"/>
      <c r="U98" s="443"/>
      <c r="V98" s="351"/>
      <c r="W98" s="351"/>
      <c r="X98" s="352"/>
      <c r="Y98" s="258"/>
      <c r="Z98" s="258"/>
      <c r="AA98" s="258"/>
      <c r="AB98" s="258"/>
      <c r="AC98" s="258"/>
      <c r="AD98" s="258"/>
      <c r="AG98">
        <f t="shared" si="0"/>
        <v>0</v>
      </c>
      <c r="AH98">
        <f>IF(OR(COUNTBLANK($D98)=1,CNGE_2025_M1_Secc12_Sub2!$S111&lt;&gt;1),0,IF(COUNTA(O98:T98)=6,0,1))</f>
        <v>0</v>
      </c>
      <c r="AI98">
        <f>IF(OR(COUNTBLANK($D98)=1,CNGE_2025_M1_Secc12_Sub2!$Y111&lt;&gt;1),0,IF(COUNTA(Y98:AD98)=6,0,1))</f>
        <v>0</v>
      </c>
      <c r="AJ98" s="228">
        <f t="shared" si="1"/>
        <v>0</v>
      </c>
      <c r="AK98" s="2">
        <f t="shared" si="2"/>
        <v>0</v>
      </c>
      <c r="AL98" s="3" t="str">
        <f>IF(AK98=0,"",
IF(SUM($AK$35:AK98)=1,AM98,
IF($AK$155&gt;SUM($AK$35:AK98),_xlfn.CONCAT(", ",AM98),
IF($AK$155=SUM($AK$35:AK98),_xlfn.CONCAT(" y ",AM98)))))</f>
        <v/>
      </c>
      <c r="AM98" s="214">
        <v>64</v>
      </c>
      <c r="AN98">
        <f t="shared" si="3"/>
        <v>0</v>
      </c>
      <c r="AO98">
        <f>IF(CNGE_2025_M1_Secc12_Sub2!$S111&lt;&gt;1,IF(COUNTA(O98:T98)=0,0,1),0)</f>
        <v>0</v>
      </c>
      <c r="AP98">
        <f>IF(CNGE_2025_M1_Secc12_Sub2!$Y111&lt;&gt;1,IF(COUNTA(Y98:AD98)=0,0,1),0)</f>
        <v>0</v>
      </c>
      <c r="AQ98" s="204">
        <f t="shared" si="4"/>
        <v>0</v>
      </c>
      <c r="AR98" s="204">
        <f t="shared" si="5"/>
        <v>0</v>
      </c>
      <c r="AS98" s="204">
        <f t="shared" si="6"/>
        <v>0</v>
      </c>
      <c r="AT98" s="204">
        <f t="shared" si="7"/>
        <v>0</v>
      </c>
      <c r="AU98" s="204">
        <f t="shared" si="8"/>
        <v>0</v>
      </c>
      <c r="AV98" s="204">
        <f t="shared" si="9"/>
        <v>0</v>
      </c>
      <c r="AW98">
        <f t="shared" si="10"/>
        <v>0</v>
      </c>
      <c r="AX98">
        <f t="shared" si="11"/>
        <v>0</v>
      </c>
      <c r="AY98">
        <f t="shared" si="12"/>
        <v>0</v>
      </c>
      <c r="AZ98">
        <f t="shared" si="13"/>
        <v>0</v>
      </c>
      <c r="BA98">
        <f t="shared" si="14"/>
        <v>0</v>
      </c>
      <c r="BB98">
        <f t="shared" si="15"/>
        <v>0</v>
      </c>
      <c r="BC98">
        <f t="shared" si="16"/>
        <v>0</v>
      </c>
      <c r="BD98">
        <f t="shared" si="17"/>
        <v>0</v>
      </c>
      <c r="BE98">
        <f t="shared" si="18"/>
        <v>0</v>
      </c>
      <c r="BF98">
        <f t="shared" si="19"/>
        <v>0</v>
      </c>
      <c r="BG98">
        <f t="shared" si="20"/>
        <v>0</v>
      </c>
      <c r="BH98">
        <f t="shared" si="21"/>
        <v>0</v>
      </c>
      <c r="BI98">
        <f t="shared" si="22"/>
        <v>0</v>
      </c>
      <c r="BJ98">
        <f t="shared" si="23"/>
        <v>0</v>
      </c>
      <c r="BK98">
        <f t="shared" si="24"/>
        <v>0</v>
      </c>
      <c r="BL98">
        <f t="shared" si="25"/>
        <v>0</v>
      </c>
    </row>
    <row r="99" spans="1:64" ht="15" customHeight="1">
      <c r="A99" s="260"/>
      <c r="B99" s="14"/>
      <c r="C99" s="229" t="s">
        <v>5111</v>
      </c>
      <c r="D99" s="469" t="str">
        <f>IF(CNGE_2025_M1_Secc12_Sub1!D94="","",CNGE_2025_M1_Secc12_Sub1!D94)</f>
        <v/>
      </c>
      <c r="E99" s="326"/>
      <c r="F99" s="326"/>
      <c r="G99" s="326"/>
      <c r="H99" s="326"/>
      <c r="I99" s="326"/>
      <c r="J99" s="327"/>
      <c r="K99" s="443"/>
      <c r="L99" s="351"/>
      <c r="M99" s="351"/>
      <c r="N99" s="352"/>
      <c r="O99" s="258"/>
      <c r="P99" s="258"/>
      <c r="Q99" s="258"/>
      <c r="R99" s="258"/>
      <c r="S99" s="258"/>
      <c r="T99" s="258"/>
      <c r="U99" s="443"/>
      <c r="V99" s="351"/>
      <c r="W99" s="351"/>
      <c r="X99" s="352"/>
      <c r="Y99" s="258"/>
      <c r="Z99" s="258"/>
      <c r="AA99" s="258"/>
      <c r="AB99" s="258"/>
      <c r="AC99" s="258"/>
      <c r="AD99" s="258"/>
      <c r="AG99">
        <f t="shared" si="0"/>
        <v>0</v>
      </c>
      <c r="AH99">
        <f>IF(OR(COUNTBLANK($D99)=1,CNGE_2025_M1_Secc12_Sub2!$S112&lt;&gt;1),0,IF(COUNTA(O99:T99)=6,0,1))</f>
        <v>0</v>
      </c>
      <c r="AI99">
        <f>IF(OR(COUNTBLANK($D99)=1,CNGE_2025_M1_Secc12_Sub2!$Y112&lt;&gt;1),0,IF(COUNTA(Y99:AD99)=6,0,1))</f>
        <v>0</v>
      </c>
      <c r="AJ99" s="228">
        <f t="shared" si="1"/>
        <v>0</v>
      </c>
      <c r="AK99" s="2">
        <f t="shared" si="2"/>
        <v>0</v>
      </c>
      <c r="AL99" s="3" t="str">
        <f>IF(AK99=0,"",
IF(SUM($AK$35:AK99)=1,AM99,
IF($AK$155&gt;SUM($AK$35:AK99),_xlfn.CONCAT(", ",AM99),
IF($AK$155=SUM($AK$35:AK99),_xlfn.CONCAT(" y ",AM99)))))</f>
        <v/>
      </c>
      <c r="AM99" s="214">
        <v>65</v>
      </c>
      <c r="AN99">
        <f t="shared" si="3"/>
        <v>0</v>
      </c>
      <c r="AO99">
        <f>IF(CNGE_2025_M1_Secc12_Sub2!$S112&lt;&gt;1,IF(COUNTA(O99:T99)=0,0,1),0)</f>
        <v>0</v>
      </c>
      <c r="AP99">
        <f>IF(CNGE_2025_M1_Secc12_Sub2!$Y112&lt;&gt;1,IF(COUNTA(Y99:AD99)=0,0,1),0)</f>
        <v>0</v>
      </c>
      <c r="AQ99" s="204">
        <f t="shared" si="4"/>
        <v>0</v>
      </c>
      <c r="AR99" s="204">
        <f t="shared" si="5"/>
        <v>0</v>
      </c>
      <c r="AS99" s="204">
        <f t="shared" si="6"/>
        <v>0</v>
      </c>
      <c r="AT99" s="204">
        <f t="shared" si="7"/>
        <v>0</v>
      </c>
      <c r="AU99" s="204">
        <f t="shared" si="8"/>
        <v>0</v>
      </c>
      <c r="AV99" s="204">
        <f t="shared" si="9"/>
        <v>0</v>
      </c>
      <c r="AW99">
        <f t="shared" si="10"/>
        <v>0</v>
      </c>
      <c r="AX99">
        <f t="shared" si="11"/>
        <v>0</v>
      </c>
      <c r="AY99">
        <f t="shared" si="12"/>
        <v>0</v>
      </c>
      <c r="AZ99">
        <f t="shared" si="13"/>
        <v>0</v>
      </c>
      <c r="BA99">
        <f t="shared" si="14"/>
        <v>0</v>
      </c>
      <c r="BB99">
        <f t="shared" si="15"/>
        <v>0</v>
      </c>
      <c r="BC99">
        <f t="shared" si="16"/>
        <v>0</v>
      </c>
      <c r="BD99">
        <f t="shared" si="17"/>
        <v>0</v>
      </c>
      <c r="BE99">
        <f t="shared" si="18"/>
        <v>0</v>
      </c>
      <c r="BF99">
        <f t="shared" si="19"/>
        <v>0</v>
      </c>
      <c r="BG99">
        <f t="shared" si="20"/>
        <v>0</v>
      </c>
      <c r="BH99">
        <f t="shared" si="21"/>
        <v>0</v>
      </c>
      <c r="BI99">
        <f t="shared" si="22"/>
        <v>0</v>
      </c>
      <c r="BJ99">
        <f t="shared" si="23"/>
        <v>0</v>
      </c>
      <c r="BK99">
        <f t="shared" si="24"/>
        <v>0</v>
      </c>
      <c r="BL99">
        <f t="shared" si="25"/>
        <v>0</v>
      </c>
    </row>
    <row r="100" spans="1:64" ht="15" customHeight="1">
      <c r="A100" s="260"/>
      <c r="B100" s="14"/>
      <c r="C100" s="229" t="s">
        <v>5112</v>
      </c>
      <c r="D100" s="469" t="str">
        <f>IF(CNGE_2025_M1_Secc12_Sub1!D95="","",CNGE_2025_M1_Secc12_Sub1!D95)</f>
        <v/>
      </c>
      <c r="E100" s="326"/>
      <c r="F100" s="326"/>
      <c r="G100" s="326"/>
      <c r="H100" s="326"/>
      <c r="I100" s="326"/>
      <c r="J100" s="327"/>
      <c r="K100" s="443"/>
      <c r="L100" s="351"/>
      <c r="M100" s="351"/>
      <c r="N100" s="352"/>
      <c r="O100" s="258"/>
      <c r="P100" s="258"/>
      <c r="Q100" s="258"/>
      <c r="R100" s="258"/>
      <c r="S100" s="258"/>
      <c r="T100" s="258"/>
      <c r="U100" s="443"/>
      <c r="V100" s="351"/>
      <c r="W100" s="351"/>
      <c r="X100" s="352"/>
      <c r="Y100" s="258"/>
      <c r="Z100" s="258"/>
      <c r="AA100" s="258"/>
      <c r="AB100" s="258"/>
      <c r="AC100" s="258"/>
      <c r="AD100" s="258"/>
      <c r="AG100">
        <f t="shared" ref="AG100:AG153" si="26">IF(COUNTBLANK($D100)=1,0,IF(COUNTA(K100,U100)=2,0,1))</f>
        <v>0</v>
      </c>
      <c r="AH100">
        <f>IF(OR(COUNTBLANK($D100)=1,CNGE_2025_M1_Secc12_Sub2!$S113&lt;&gt;1),0,IF(COUNTA(O100:T100)=6,0,1))</f>
        <v>0</v>
      </c>
      <c r="AI100">
        <f>IF(OR(COUNTBLANK($D100)=1,CNGE_2025_M1_Secc12_Sub2!$Y113&lt;&gt;1),0,IF(COUNTA(Y100:AD100)=6,0,1))</f>
        <v>0</v>
      </c>
      <c r="AJ100" s="228">
        <f t="shared" ref="AJ100:AJ153" si="27">SUM(AG100:AI100)</f>
        <v>0</v>
      </c>
      <c r="AK100" s="2">
        <f t="shared" ref="AK100:AK153" si="28">IF(AJ100=0,0,1)</f>
        <v>0</v>
      </c>
      <c r="AL100" s="3" t="str">
        <f>IF(AK100=0,"",
IF(SUM($AK$35:AK100)=1,AM100,
IF($AK$155&gt;SUM($AK$35:AK100),_xlfn.CONCAT(", ",AM100),
IF($AK$155=SUM($AK$35:AK100),_xlfn.CONCAT(" y ",AM100)))))</f>
        <v/>
      </c>
      <c r="AM100" s="214">
        <v>66</v>
      </c>
      <c r="AN100">
        <f t="shared" ref="AN100:AN153" si="29">IF(AND(COUNTBLANK($D100)=1,COUNTA(K100:AD100)&gt;0),1,0)</f>
        <v>0</v>
      </c>
      <c r="AO100">
        <f>IF(CNGE_2025_M1_Secc12_Sub2!$S113&lt;&gt;1,IF(COUNTA(O100:T100)=0,0,1),0)</f>
        <v>0</v>
      </c>
      <c r="AP100">
        <f>IF(CNGE_2025_M1_Secc12_Sub2!$Y113&lt;&gt;1,IF(COUNTA(Y100:AD100)=0,0,1),0)</f>
        <v>0</v>
      </c>
      <c r="AQ100" s="204">
        <f t="shared" ref="AQ100:AQ153" si="30">IF(OR(R100="NS",O100="NS"),0,IF(AND(R100="NA",O100="NA"),0,IF(R100&lt;=O100,0,1)))</f>
        <v>0</v>
      </c>
      <c r="AR100" s="204">
        <f t="shared" ref="AR100:AR153" si="31">IF(OR(S100="NS",P100="NS"),0,IF(AND(S100="NA",P100="NA"),0,IF(S100&lt;=P100,0,1)))</f>
        <v>0</v>
      </c>
      <c r="AS100" s="204">
        <f t="shared" ref="AS100:AS153" si="32">IF(OR(T100="NS",Q100="NS"),0,IF(AND(T100="NA",Q100="NA"),0,IF(T100&lt;=Q100,0,1)))</f>
        <v>0</v>
      </c>
      <c r="AT100" s="204">
        <f t="shared" ref="AT100:AT153" si="33">IF(OR(AB100="NS",Y100="NS"),0,IF(AND(AB100="NA",Y100="NA"),0,IF(AB100&lt;=Y100,0,1)))</f>
        <v>0</v>
      </c>
      <c r="AU100" s="204">
        <f t="shared" ref="AU100:AU153" si="34">IF(OR(AC100="NS",Z100="NS"),0,IF(AND(AC100="NA",Z100="NA"),0,IF(AC100&lt;=Z100,0,1)))</f>
        <v>0</v>
      </c>
      <c r="AV100" s="204">
        <f t="shared" ref="AV100:AV153" si="35">IF(OR(AD100="NS",AA100="NS"),0,IF(AND(AD100="NA",AA100="NA"),0,IF(AD100&lt;=AA100,0,1)))</f>
        <v>0</v>
      </c>
      <c r="AW100">
        <f t="shared" ref="AW100:AW153" si="36">O100</f>
        <v>0</v>
      </c>
      <c r="AX100">
        <f t="shared" ref="AX100:AX153" si="37">COUNTIF(P100:Q100,"NS")</f>
        <v>0</v>
      </c>
      <c r="AY100">
        <f t="shared" ref="AY100:AY153" si="38">SUM(P100:Q100)</f>
        <v>0</v>
      </c>
      <c r="AZ100">
        <f t="shared" ref="AZ100:AZ153" si="39">IF(COUNTIF(O100:Q100,"NA")=3,0,IF(OR(AND(AW100=0,AX100&gt;0),AND(AW100="NS",AY100&gt;0), AND(AW100="NS", AX100=0,AY100=0)), 1, IF(OR(AND(AW100&gt;0,AX100&gt;1,AW100&gt;AY100), AND(AW100="NS",AX100=2), AND(AW100="NS",AY100=0,AX100&gt;0),AW100=AY100), 0, 1)))</f>
        <v>0</v>
      </c>
      <c r="BA100">
        <f t="shared" ref="BA100:BA153" si="40">R100</f>
        <v>0</v>
      </c>
      <c r="BB100">
        <f t="shared" ref="BB100:BB153" si="41">COUNTIF(S100:T100,"NS")</f>
        <v>0</v>
      </c>
      <c r="BC100">
        <f t="shared" ref="BC100:BC153" si="42">SUM(S100:T100)</f>
        <v>0</v>
      </c>
      <c r="BD100">
        <f t="shared" ref="BD100:BD153" si="43">IF(COUNTIF(R100:T100,"NA")=3,0,IF(OR(AND(BA100=0,BB100&gt;0),AND(BA100="NS",BC100&gt;0), AND(BA100="NS", BB100=0,BC100=0)), 1, IF(OR(AND(BA100&gt;0,BB100&gt;1,BA100&gt;BC100), AND(BA100="NS",BB100=2), AND(BA100="NS",BC100=0,BB100&gt;0),BA100=BC100), 0, 1)))</f>
        <v>0</v>
      </c>
      <c r="BE100">
        <f t="shared" ref="BE100:BE153" si="44">Y100</f>
        <v>0</v>
      </c>
      <c r="BF100">
        <f t="shared" ref="BF100:BF153" si="45">COUNTIF(Z100:AA100,"NS")</f>
        <v>0</v>
      </c>
      <c r="BG100">
        <f t="shared" ref="BG100:BG153" si="46">SUM(Z100:AA100)</f>
        <v>0</v>
      </c>
      <c r="BH100">
        <f t="shared" ref="BH100:BH153" si="47">IF(COUNTIF(Y100:AA100,"NA")=3,0,IF(OR(AND(BE100=0,BF100&gt;0),AND(BE100="NS",BG100&gt;0), AND(BE100="NS", BF100=0,BG100=0)), 1, IF(OR(AND(BE100&gt;0,BF100&gt;1,BE100&gt;BG100), AND(BE100="NS",BF100=2), AND(BE100="NS",BG100=0,BF100&gt;0),BE100=BG100), 0, 1)))</f>
        <v>0</v>
      </c>
      <c r="BI100">
        <f t="shared" ref="BI100:BI153" si="48">AB100</f>
        <v>0</v>
      </c>
      <c r="BJ100">
        <f t="shared" ref="BJ100:BJ153" si="49">COUNTIF(AC100:AD100,"NS")</f>
        <v>0</v>
      </c>
      <c r="BK100">
        <f t="shared" ref="BK100:BK153" si="50">SUM(AC100:AD100)</f>
        <v>0</v>
      </c>
      <c r="BL100">
        <f t="shared" ref="BL100:BL153" si="51">IF(COUNTIF(AB100:AD100,"NA")=3,0,IF(OR(AND(BI100=0,BJ100&gt;0),AND(BI100="NS",BK100&gt;0), AND(BI100="NS", BJ100=0,BK100=0)), 1, IF(OR(AND(BI100&gt;0,BJ100&gt;1,BI100&gt;BK100), AND(BI100="NS",BJ100=2), AND(BI100="NS",BK100=0,BJ100&gt;0),BI100=BK100), 0, 1)))</f>
        <v>0</v>
      </c>
    </row>
    <row r="101" spans="1:64" ht="15" customHeight="1">
      <c r="A101" s="260"/>
      <c r="B101" s="14"/>
      <c r="C101" s="229" t="s">
        <v>5113</v>
      </c>
      <c r="D101" s="469" t="str">
        <f>IF(CNGE_2025_M1_Secc12_Sub1!D96="","",CNGE_2025_M1_Secc12_Sub1!D96)</f>
        <v/>
      </c>
      <c r="E101" s="326"/>
      <c r="F101" s="326"/>
      <c r="G101" s="326"/>
      <c r="H101" s="326"/>
      <c r="I101" s="326"/>
      <c r="J101" s="327"/>
      <c r="K101" s="443"/>
      <c r="L101" s="351"/>
      <c r="M101" s="351"/>
      <c r="N101" s="352"/>
      <c r="O101" s="258"/>
      <c r="P101" s="258"/>
      <c r="Q101" s="258"/>
      <c r="R101" s="258"/>
      <c r="S101" s="258"/>
      <c r="T101" s="258"/>
      <c r="U101" s="443"/>
      <c r="V101" s="351"/>
      <c r="W101" s="351"/>
      <c r="X101" s="352"/>
      <c r="Y101" s="258"/>
      <c r="Z101" s="258"/>
      <c r="AA101" s="258"/>
      <c r="AB101" s="258"/>
      <c r="AC101" s="258"/>
      <c r="AD101" s="258"/>
      <c r="AG101">
        <f t="shared" si="26"/>
        <v>0</v>
      </c>
      <c r="AH101">
        <f>IF(OR(COUNTBLANK($D101)=1,CNGE_2025_M1_Secc12_Sub2!$S114&lt;&gt;1),0,IF(COUNTA(O101:T101)=6,0,1))</f>
        <v>0</v>
      </c>
      <c r="AI101">
        <f>IF(OR(COUNTBLANK($D101)=1,CNGE_2025_M1_Secc12_Sub2!$Y114&lt;&gt;1),0,IF(COUNTA(Y101:AD101)=6,0,1))</f>
        <v>0</v>
      </c>
      <c r="AJ101" s="228">
        <f t="shared" si="27"/>
        <v>0</v>
      </c>
      <c r="AK101" s="2">
        <f t="shared" si="28"/>
        <v>0</v>
      </c>
      <c r="AL101" s="3" t="str">
        <f>IF(AK101=0,"",
IF(SUM($AK$35:AK101)=1,AM101,
IF($AK$155&gt;SUM($AK$35:AK101),_xlfn.CONCAT(", ",AM101),
IF($AK$155=SUM($AK$35:AK101),_xlfn.CONCAT(" y ",AM101)))))</f>
        <v/>
      </c>
      <c r="AM101" s="214">
        <v>67</v>
      </c>
      <c r="AN101">
        <f t="shared" si="29"/>
        <v>0</v>
      </c>
      <c r="AO101">
        <f>IF(CNGE_2025_M1_Secc12_Sub2!$S114&lt;&gt;1,IF(COUNTA(O101:T101)=0,0,1),0)</f>
        <v>0</v>
      </c>
      <c r="AP101">
        <f>IF(CNGE_2025_M1_Secc12_Sub2!$Y114&lt;&gt;1,IF(COUNTA(Y101:AD101)=0,0,1),0)</f>
        <v>0</v>
      </c>
      <c r="AQ101" s="204">
        <f t="shared" si="30"/>
        <v>0</v>
      </c>
      <c r="AR101" s="204">
        <f t="shared" si="31"/>
        <v>0</v>
      </c>
      <c r="AS101" s="204">
        <f t="shared" si="32"/>
        <v>0</v>
      </c>
      <c r="AT101" s="204">
        <f t="shared" si="33"/>
        <v>0</v>
      </c>
      <c r="AU101" s="204">
        <f t="shared" si="34"/>
        <v>0</v>
      </c>
      <c r="AV101" s="204">
        <f t="shared" si="35"/>
        <v>0</v>
      </c>
      <c r="AW101">
        <f t="shared" si="36"/>
        <v>0</v>
      </c>
      <c r="AX101">
        <f t="shared" si="37"/>
        <v>0</v>
      </c>
      <c r="AY101">
        <f t="shared" si="38"/>
        <v>0</v>
      </c>
      <c r="AZ101">
        <f t="shared" si="39"/>
        <v>0</v>
      </c>
      <c r="BA101">
        <f t="shared" si="40"/>
        <v>0</v>
      </c>
      <c r="BB101">
        <f t="shared" si="41"/>
        <v>0</v>
      </c>
      <c r="BC101">
        <f t="shared" si="42"/>
        <v>0</v>
      </c>
      <c r="BD101">
        <f t="shared" si="43"/>
        <v>0</v>
      </c>
      <c r="BE101">
        <f t="shared" si="44"/>
        <v>0</v>
      </c>
      <c r="BF101">
        <f t="shared" si="45"/>
        <v>0</v>
      </c>
      <c r="BG101">
        <f t="shared" si="46"/>
        <v>0</v>
      </c>
      <c r="BH101">
        <f t="shared" si="47"/>
        <v>0</v>
      </c>
      <c r="BI101">
        <f t="shared" si="48"/>
        <v>0</v>
      </c>
      <c r="BJ101">
        <f t="shared" si="49"/>
        <v>0</v>
      </c>
      <c r="BK101">
        <f t="shared" si="50"/>
        <v>0</v>
      </c>
      <c r="BL101">
        <f t="shared" si="51"/>
        <v>0</v>
      </c>
    </row>
    <row r="102" spans="1:64" ht="15" customHeight="1">
      <c r="A102" s="260"/>
      <c r="B102" s="14"/>
      <c r="C102" s="229" t="s">
        <v>5114</v>
      </c>
      <c r="D102" s="469" t="str">
        <f>IF(CNGE_2025_M1_Secc12_Sub1!D97="","",CNGE_2025_M1_Secc12_Sub1!D97)</f>
        <v/>
      </c>
      <c r="E102" s="326"/>
      <c r="F102" s="326"/>
      <c r="G102" s="326"/>
      <c r="H102" s="326"/>
      <c r="I102" s="326"/>
      <c r="J102" s="327"/>
      <c r="K102" s="443"/>
      <c r="L102" s="351"/>
      <c r="M102" s="351"/>
      <c r="N102" s="352"/>
      <c r="O102" s="258"/>
      <c r="P102" s="258"/>
      <c r="Q102" s="258"/>
      <c r="R102" s="258"/>
      <c r="S102" s="258"/>
      <c r="T102" s="258"/>
      <c r="U102" s="443"/>
      <c r="V102" s="351"/>
      <c r="W102" s="351"/>
      <c r="X102" s="352"/>
      <c r="Y102" s="258"/>
      <c r="Z102" s="258"/>
      <c r="AA102" s="258"/>
      <c r="AB102" s="258"/>
      <c r="AC102" s="258"/>
      <c r="AD102" s="258"/>
      <c r="AG102">
        <f t="shared" si="26"/>
        <v>0</v>
      </c>
      <c r="AH102">
        <f>IF(OR(COUNTBLANK($D102)=1,CNGE_2025_M1_Secc12_Sub2!$S115&lt;&gt;1),0,IF(COUNTA(O102:T102)=6,0,1))</f>
        <v>0</v>
      </c>
      <c r="AI102">
        <f>IF(OR(COUNTBLANK($D102)=1,CNGE_2025_M1_Secc12_Sub2!$Y115&lt;&gt;1),0,IF(COUNTA(Y102:AD102)=6,0,1))</f>
        <v>0</v>
      </c>
      <c r="AJ102" s="228">
        <f t="shared" si="27"/>
        <v>0</v>
      </c>
      <c r="AK102" s="2">
        <f t="shared" si="28"/>
        <v>0</v>
      </c>
      <c r="AL102" s="3" t="str">
        <f>IF(AK102=0,"",
IF(SUM($AK$35:AK102)=1,AM102,
IF($AK$155&gt;SUM($AK$35:AK102),_xlfn.CONCAT(", ",AM102),
IF($AK$155=SUM($AK$35:AK102),_xlfn.CONCAT(" y ",AM102)))))</f>
        <v/>
      </c>
      <c r="AM102" s="214">
        <v>68</v>
      </c>
      <c r="AN102">
        <f t="shared" si="29"/>
        <v>0</v>
      </c>
      <c r="AO102">
        <f>IF(CNGE_2025_M1_Secc12_Sub2!$S115&lt;&gt;1,IF(COUNTA(O102:T102)=0,0,1),0)</f>
        <v>0</v>
      </c>
      <c r="AP102">
        <f>IF(CNGE_2025_M1_Secc12_Sub2!$Y115&lt;&gt;1,IF(COUNTA(Y102:AD102)=0,0,1),0)</f>
        <v>0</v>
      </c>
      <c r="AQ102" s="204">
        <f t="shared" si="30"/>
        <v>0</v>
      </c>
      <c r="AR102" s="204">
        <f t="shared" si="31"/>
        <v>0</v>
      </c>
      <c r="AS102" s="204">
        <f t="shared" si="32"/>
        <v>0</v>
      </c>
      <c r="AT102" s="204">
        <f t="shared" si="33"/>
        <v>0</v>
      </c>
      <c r="AU102" s="204">
        <f t="shared" si="34"/>
        <v>0</v>
      </c>
      <c r="AV102" s="204">
        <f t="shared" si="35"/>
        <v>0</v>
      </c>
      <c r="AW102">
        <f t="shared" si="36"/>
        <v>0</v>
      </c>
      <c r="AX102">
        <f t="shared" si="37"/>
        <v>0</v>
      </c>
      <c r="AY102">
        <f t="shared" si="38"/>
        <v>0</v>
      </c>
      <c r="AZ102">
        <f t="shared" si="39"/>
        <v>0</v>
      </c>
      <c r="BA102">
        <f t="shared" si="40"/>
        <v>0</v>
      </c>
      <c r="BB102">
        <f t="shared" si="41"/>
        <v>0</v>
      </c>
      <c r="BC102">
        <f t="shared" si="42"/>
        <v>0</v>
      </c>
      <c r="BD102">
        <f t="shared" si="43"/>
        <v>0</v>
      </c>
      <c r="BE102">
        <f t="shared" si="44"/>
        <v>0</v>
      </c>
      <c r="BF102">
        <f t="shared" si="45"/>
        <v>0</v>
      </c>
      <c r="BG102">
        <f t="shared" si="46"/>
        <v>0</v>
      </c>
      <c r="BH102">
        <f t="shared" si="47"/>
        <v>0</v>
      </c>
      <c r="BI102">
        <f t="shared" si="48"/>
        <v>0</v>
      </c>
      <c r="BJ102">
        <f t="shared" si="49"/>
        <v>0</v>
      </c>
      <c r="BK102">
        <f t="shared" si="50"/>
        <v>0</v>
      </c>
      <c r="BL102">
        <f t="shared" si="51"/>
        <v>0</v>
      </c>
    </row>
    <row r="103" spans="1:64" ht="15" customHeight="1">
      <c r="A103" s="260"/>
      <c r="B103" s="14"/>
      <c r="C103" s="229" t="s">
        <v>5115</v>
      </c>
      <c r="D103" s="469" t="str">
        <f>IF(CNGE_2025_M1_Secc12_Sub1!D98="","",CNGE_2025_M1_Secc12_Sub1!D98)</f>
        <v/>
      </c>
      <c r="E103" s="326"/>
      <c r="F103" s="326"/>
      <c r="G103" s="326"/>
      <c r="H103" s="326"/>
      <c r="I103" s="326"/>
      <c r="J103" s="327"/>
      <c r="K103" s="443"/>
      <c r="L103" s="351"/>
      <c r="M103" s="351"/>
      <c r="N103" s="352"/>
      <c r="O103" s="258"/>
      <c r="P103" s="258"/>
      <c r="Q103" s="258"/>
      <c r="R103" s="258"/>
      <c r="S103" s="258"/>
      <c r="T103" s="258"/>
      <c r="U103" s="443"/>
      <c r="V103" s="351"/>
      <c r="W103" s="351"/>
      <c r="X103" s="352"/>
      <c r="Y103" s="258"/>
      <c r="Z103" s="258"/>
      <c r="AA103" s="258"/>
      <c r="AB103" s="258"/>
      <c r="AC103" s="258"/>
      <c r="AD103" s="258"/>
      <c r="AG103">
        <f t="shared" si="26"/>
        <v>0</v>
      </c>
      <c r="AH103">
        <f>IF(OR(COUNTBLANK($D103)=1,CNGE_2025_M1_Secc12_Sub2!$S116&lt;&gt;1),0,IF(COUNTA(O103:T103)=6,0,1))</f>
        <v>0</v>
      </c>
      <c r="AI103">
        <f>IF(OR(COUNTBLANK($D103)=1,CNGE_2025_M1_Secc12_Sub2!$Y116&lt;&gt;1),0,IF(COUNTA(Y103:AD103)=6,0,1))</f>
        <v>0</v>
      </c>
      <c r="AJ103" s="228">
        <f t="shared" si="27"/>
        <v>0</v>
      </c>
      <c r="AK103" s="2">
        <f t="shared" si="28"/>
        <v>0</v>
      </c>
      <c r="AL103" s="3" t="str">
        <f>IF(AK103=0,"",
IF(SUM($AK$35:AK103)=1,AM103,
IF($AK$155&gt;SUM($AK$35:AK103),_xlfn.CONCAT(", ",AM103),
IF($AK$155=SUM($AK$35:AK103),_xlfn.CONCAT(" y ",AM103)))))</f>
        <v/>
      </c>
      <c r="AM103" s="214">
        <v>69</v>
      </c>
      <c r="AN103">
        <f t="shared" si="29"/>
        <v>0</v>
      </c>
      <c r="AO103">
        <f>IF(CNGE_2025_M1_Secc12_Sub2!$S116&lt;&gt;1,IF(COUNTA(O103:T103)=0,0,1),0)</f>
        <v>0</v>
      </c>
      <c r="AP103">
        <f>IF(CNGE_2025_M1_Secc12_Sub2!$Y116&lt;&gt;1,IF(COUNTA(Y103:AD103)=0,0,1),0)</f>
        <v>0</v>
      </c>
      <c r="AQ103" s="204">
        <f t="shared" si="30"/>
        <v>0</v>
      </c>
      <c r="AR103" s="204">
        <f t="shared" si="31"/>
        <v>0</v>
      </c>
      <c r="AS103" s="204">
        <f t="shared" si="32"/>
        <v>0</v>
      </c>
      <c r="AT103" s="204">
        <f t="shared" si="33"/>
        <v>0</v>
      </c>
      <c r="AU103" s="204">
        <f t="shared" si="34"/>
        <v>0</v>
      </c>
      <c r="AV103" s="204">
        <f t="shared" si="35"/>
        <v>0</v>
      </c>
      <c r="AW103">
        <f t="shared" si="36"/>
        <v>0</v>
      </c>
      <c r="AX103">
        <f t="shared" si="37"/>
        <v>0</v>
      </c>
      <c r="AY103">
        <f t="shared" si="38"/>
        <v>0</v>
      </c>
      <c r="AZ103">
        <f t="shared" si="39"/>
        <v>0</v>
      </c>
      <c r="BA103">
        <f t="shared" si="40"/>
        <v>0</v>
      </c>
      <c r="BB103">
        <f t="shared" si="41"/>
        <v>0</v>
      </c>
      <c r="BC103">
        <f t="shared" si="42"/>
        <v>0</v>
      </c>
      <c r="BD103">
        <f t="shared" si="43"/>
        <v>0</v>
      </c>
      <c r="BE103">
        <f t="shared" si="44"/>
        <v>0</v>
      </c>
      <c r="BF103">
        <f t="shared" si="45"/>
        <v>0</v>
      </c>
      <c r="BG103">
        <f t="shared" si="46"/>
        <v>0</v>
      </c>
      <c r="BH103">
        <f t="shared" si="47"/>
        <v>0</v>
      </c>
      <c r="BI103">
        <f t="shared" si="48"/>
        <v>0</v>
      </c>
      <c r="BJ103">
        <f t="shared" si="49"/>
        <v>0</v>
      </c>
      <c r="BK103">
        <f t="shared" si="50"/>
        <v>0</v>
      </c>
      <c r="BL103">
        <f t="shared" si="51"/>
        <v>0</v>
      </c>
    </row>
    <row r="104" spans="1:64" ht="15" customHeight="1">
      <c r="A104" s="260"/>
      <c r="B104" s="14"/>
      <c r="C104" s="229" t="s">
        <v>5116</v>
      </c>
      <c r="D104" s="469" t="str">
        <f>IF(CNGE_2025_M1_Secc12_Sub1!D99="","",CNGE_2025_M1_Secc12_Sub1!D99)</f>
        <v/>
      </c>
      <c r="E104" s="326"/>
      <c r="F104" s="326"/>
      <c r="G104" s="326"/>
      <c r="H104" s="326"/>
      <c r="I104" s="326"/>
      <c r="J104" s="327"/>
      <c r="K104" s="443"/>
      <c r="L104" s="351"/>
      <c r="M104" s="351"/>
      <c r="N104" s="352"/>
      <c r="O104" s="258"/>
      <c r="P104" s="258"/>
      <c r="Q104" s="258"/>
      <c r="R104" s="258"/>
      <c r="S104" s="258"/>
      <c r="T104" s="258"/>
      <c r="U104" s="443"/>
      <c r="V104" s="351"/>
      <c r="W104" s="351"/>
      <c r="X104" s="352"/>
      <c r="Y104" s="258"/>
      <c r="Z104" s="258"/>
      <c r="AA104" s="258"/>
      <c r="AB104" s="258"/>
      <c r="AC104" s="258"/>
      <c r="AD104" s="258"/>
      <c r="AG104">
        <f t="shared" si="26"/>
        <v>0</v>
      </c>
      <c r="AH104">
        <f>IF(OR(COUNTBLANK($D104)=1,CNGE_2025_M1_Secc12_Sub2!$S117&lt;&gt;1),0,IF(COUNTA(O104:T104)=6,0,1))</f>
        <v>0</v>
      </c>
      <c r="AI104">
        <f>IF(OR(COUNTBLANK($D104)=1,CNGE_2025_M1_Secc12_Sub2!$Y117&lt;&gt;1),0,IF(COUNTA(Y104:AD104)=6,0,1))</f>
        <v>0</v>
      </c>
      <c r="AJ104" s="228">
        <f t="shared" si="27"/>
        <v>0</v>
      </c>
      <c r="AK104" s="2">
        <f t="shared" si="28"/>
        <v>0</v>
      </c>
      <c r="AL104" s="3" t="str">
        <f>IF(AK104=0,"",
IF(SUM($AK$35:AK104)=1,AM104,
IF($AK$155&gt;SUM($AK$35:AK104),_xlfn.CONCAT(", ",AM104),
IF($AK$155=SUM($AK$35:AK104),_xlfn.CONCAT(" y ",AM104)))))</f>
        <v/>
      </c>
      <c r="AM104" s="214">
        <v>70</v>
      </c>
      <c r="AN104">
        <f t="shared" si="29"/>
        <v>0</v>
      </c>
      <c r="AO104">
        <f>IF(CNGE_2025_M1_Secc12_Sub2!$S117&lt;&gt;1,IF(COUNTA(O104:T104)=0,0,1),0)</f>
        <v>0</v>
      </c>
      <c r="AP104">
        <f>IF(CNGE_2025_M1_Secc12_Sub2!$Y117&lt;&gt;1,IF(COUNTA(Y104:AD104)=0,0,1),0)</f>
        <v>0</v>
      </c>
      <c r="AQ104" s="204">
        <f t="shared" si="30"/>
        <v>0</v>
      </c>
      <c r="AR104" s="204">
        <f t="shared" si="31"/>
        <v>0</v>
      </c>
      <c r="AS104" s="204">
        <f t="shared" si="32"/>
        <v>0</v>
      </c>
      <c r="AT104" s="204">
        <f t="shared" si="33"/>
        <v>0</v>
      </c>
      <c r="AU104" s="204">
        <f t="shared" si="34"/>
        <v>0</v>
      </c>
      <c r="AV104" s="204">
        <f t="shared" si="35"/>
        <v>0</v>
      </c>
      <c r="AW104">
        <f t="shared" si="36"/>
        <v>0</v>
      </c>
      <c r="AX104">
        <f t="shared" si="37"/>
        <v>0</v>
      </c>
      <c r="AY104">
        <f t="shared" si="38"/>
        <v>0</v>
      </c>
      <c r="AZ104">
        <f t="shared" si="39"/>
        <v>0</v>
      </c>
      <c r="BA104">
        <f t="shared" si="40"/>
        <v>0</v>
      </c>
      <c r="BB104">
        <f t="shared" si="41"/>
        <v>0</v>
      </c>
      <c r="BC104">
        <f t="shared" si="42"/>
        <v>0</v>
      </c>
      <c r="BD104">
        <f t="shared" si="43"/>
        <v>0</v>
      </c>
      <c r="BE104">
        <f t="shared" si="44"/>
        <v>0</v>
      </c>
      <c r="BF104">
        <f t="shared" si="45"/>
        <v>0</v>
      </c>
      <c r="BG104">
        <f t="shared" si="46"/>
        <v>0</v>
      </c>
      <c r="BH104">
        <f t="shared" si="47"/>
        <v>0</v>
      </c>
      <c r="BI104">
        <f t="shared" si="48"/>
        <v>0</v>
      </c>
      <c r="BJ104">
        <f t="shared" si="49"/>
        <v>0</v>
      </c>
      <c r="BK104">
        <f t="shared" si="50"/>
        <v>0</v>
      </c>
      <c r="BL104">
        <f t="shared" si="51"/>
        <v>0</v>
      </c>
    </row>
    <row r="105" spans="1:64" ht="15" customHeight="1">
      <c r="A105" s="260"/>
      <c r="B105" s="14"/>
      <c r="C105" s="229" t="s">
        <v>5117</v>
      </c>
      <c r="D105" s="469" t="str">
        <f>IF(CNGE_2025_M1_Secc12_Sub1!D100="","",CNGE_2025_M1_Secc12_Sub1!D100)</f>
        <v/>
      </c>
      <c r="E105" s="326"/>
      <c r="F105" s="326"/>
      <c r="G105" s="326"/>
      <c r="H105" s="326"/>
      <c r="I105" s="326"/>
      <c r="J105" s="327"/>
      <c r="K105" s="443"/>
      <c r="L105" s="351"/>
      <c r="M105" s="351"/>
      <c r="N105" s="352"/>
      <c r="O105" s="258"/>
      <c r="P105" s="258"/>
      <c r="Q105" s="258"/>
      <c r="R105" s="258"/>
      <c r="S105" s="258"/>
      <c r="T105" s="258"/>
      <c r="U105" s="443"/>
      <c r="V105" s="351"/>
      <c r="W105" s="351"/>
      <c r="X105" s="352"/>
      <c r="Y105" s="258"/>
      <c r="Z105" s="258"/>
      <c r="AA105" s="258"/>
      <c r="AB105" s="258"/>
      <c r="AC105" s="258"/>
      <c r="AD105" s="258"/>
      <c r="AG105">
        <f t="shared" si="26"/>
        <v>0</v>
      </c>
      <c r="AH105">
        <f>IF(OR(COUNTBLANK($D105)=1,CNGE_2025_M1_Secc12_Sub2!$S118&lt;&gt;1),0,IF(COUNTA(O105:T105)=6,0,1))</f>
        <v>0</v>
      </c>
      <c r="AI105">
        <f>IF(OR(COUNTBLANK($D105)=1,CNGE_2025_M1_Secc12_Sub2!$Y118&lt;&gt;1),0,IF(COUNTA(Y105:AD105)=6,0,1))</f>
        <v>0</v>
      </c>
      <c r="AJ105" s="228">
        <f t="shared" si="27"/>
        <v>0</v>
      </c>
      <c r="AK105" s="2">
        <f t="shared" si="28"/>
        <v>0</v>
      </c>
      <c r="AL105" s="3" t="str">
        <f>IF(AK105=0,"",
IF(SUM($AK$35:AK105)=1,AM105,
IF($AK$155&gt;SUM($AK$35:AK105),_xlfn.CONCAT(", ",AM105),
IF($AK$155=SUM($AK$35:AK105),_xlfn.CONCAT(" y ",AM105)))))</f>
        <v/>
      </c>
      <c r="AM105" s="214">
        <v>71</v>
      </c>
      <c r="AN105">
        <f t="shared" si="29"/>
        <v>0</v>
      </c>
      <c r="AO105">
        <f>IF(CNGE_2025_M1_Secc12_Sub2!$S118&lt;&gt;1,IF(COUNTA(O105:T105)=0,0,1),0)</f>
        <v>0</v>
      </c>
      <c r="AP105">
        <f>IF(CNGE_2025_M1_Secc12_Sub2!$Y118&lt;&gt;1,IF(COUNTA(Y105:AD105)=0,0,1),0)</f>
        <v>0</v>
      </c>
      <c r="AQ105" s="204">
        <f t="shared" si="30"/>
        <v>0</v>
      </c>
      <c r="AR105" s="204">
        <f t="shared" si="31"/>
        <v>0</v>
      </c>
      <c r="AS105" s="204">
        <f t="shared" si="32"/>
        <v>0</v>
      </c>
      <c r="AT105" s="204">
        <f t="shared" si="33"/>
        <v>0</v>
      </c>
      <c r="AU105" s="204">
        <f t="shared" si="34"/>
        <v>0</v>
      </c>
      <c r="AV105" s="204">
        <f t="shared" si="35"/>
        <v>0</v>
      </c>
      <c r="AW105">
        <f t="shared" si="36"/>
        <v>0</v>
      </c>
      <c r="AX105">
        <f t="shared" si="37"/>
        <v>0</v>
      </c>
      <c r="AY105">
        <f t="shared" si="38"/>
        <v>0</v>
      </c>
      <c r="AZ105">
        <f t="shared" si="39"/>
        <v>0</v>
      </c>
      <c r="BA105">
        <f t="shared" si="40"/>
        <v>0</v>
      </c>
      <c r="BB105">
        <f t="shared" si="41"/>
        <v>0</v>
      </c>
      <c r="BC105">
        <f t="shared" si="42"/>
        <v>0</v>
      </c>
      <c r="BD105">
        <f t="shared" si="43"/>
        <v>0</v>
      </c>
      <c r="BE105">
        <f t="shared" si="44"/>
        <v>0</v>
      </c>
      <c r="BF105">
        <f t="shared" si="45"/>
        <v>0</v>
      </c>
      <c r="BG105">
        <f t="shared" si="46"/>
        <v>0</v>
      </c>
      <c r="BH105">
        <f t="shared" si="47"/>
        <v>0</v>
      </c>
      <c r="BI105">
        <f t="shared" si="48"/>
        <v>0</v>
      </c>
      <c r="BJ105">
        <f t="shared" si="49"/>
        <v>0</v>
      </c>
      <c r="BK105">
        <f t="shared" si="50"/>
        <v>0</v>
      </c>
      <c r="BL105">
        <f t="shared" si="51"/>
        <v>0</v>
      </c>
    </row>
    <row r="106" spans="1:64" ht="15" customHeight="1">
      <c r="A106" s="260"/>
      <c r="B106" s="14"/>
      <c r="C106" s="229" t="s">
        <v>5118</v>
      </c>
      <c r="D106" s="469" t="str">
        <f>IF(CNGE_2025_M1_Secc12_Sub1!D101="","",CNGE_2025_M1_Secc12_Sub1!D101)</f>
        <v/>
      </c>
      <c r="E106" s="326"/>
      <c r="F106" s="326"/>
      <c r="G106" s="326"/>
      <c r="H106" s="326"/>
      <c r="I106" s="326"/>
      <c r="J106" s="327"/>
      <c r="K106" s="443"/>
      <c r="L106" s="351"/>
      <c r="M106" s="351"/>
      <c r="N106" s="352"/>
      <c r="O106" s="258"/>
      <c r="P106" s="258"/>
      <c r="Q106" s="258"/>
      <c r="R106" s="258"/>
      <c r="S106" s="258"/>
      <c r="T106" s="258"/>
      <c r="U106" s="443"/>
      <c r="V106" s="351"/>
      <c r="W106" s="351"/>
      <c r="X106" s="352"/>
      <c r="Y106" s="258"/>
      <c r="Z106" s="258"/>
      <c r="AA106" s="258"/>
      <c r="AB106" s="258"/>
      <c r="AC106" s="258"/>
      <c r="AD106" s="258"/>
      <c r="AG106">
        <f t="shared" si="26"/>
        <v>0</v>
      </c>
      <c r="AH106">
        <f>IF(OR(COUNTBLANK($D106)=1,CNGE_2025_M1_Secc12_Sub2!$S119&lt;&gt;1),0,IF(COUNTA(O106:T106)=6,0,1))</f>
        <v>0</v>
      </c>
      <c r="AI106">
        <f>IF(OR(COUNTBLANK($D106)=1,CNGE_2025_M1_Secc12_Sub2!$Y119&lt;&gt;1),0,IF(COUNTA(Y106:AD106)=6,0,1))</f>
        <v>0</v>
      </c>
      <c r="AJ106" s="228">
        <f t="shared" si="27"/>
        <v>0</v>
      </c>
      <c r="AK106" s="2">
        <f t="shared" si="28"/>
        <v>0</v>
      </c>
      <c r="AL106" s="3" t="str">
        <f>IF(AK106=0,"",
IF(SUM($AK$35:AK106)=1,AM106,
IF($AK$155&gt;SUM($AK$35:AK106),_xlfn.CONCAT(", ",AM106),
IF($AK$155=SUM($AK$35:AK106),_xlfn.CONCAT(" y ",AM106)))))</f>
        <v/>
      </c>
      <c r="AM106" s="214">
        <v>72</v>
      </c>
      <c r="AN106">
        <f t="shared" si="29"/>
        <v>0</v>
      </c>
      <c r="AO106">
        <f>IF(CNGE_2025_M1_Secc12_Sub2!$S119&lt;&gt;1,IF(COUNTA(O106:T106)=0,0,1),0)</f>
        <v>0</v>
      </c>
      <c r="AP106">
        <f>IF(CNGE_2025_M1_Secc12_Sub2!$Y119&lt;&gt;1,IF(COUNTA(Y106:AD106)=0,0,1),0)</f>
        <v>0</v>
      </c>
      <c r="AQ106" s="204">
        <f t="shared" si="30"/>
        <v>0</v>
      </c>
      <c r="AR106" s="204">
        <f t="shared" si="31"/>
        <v>0</v>
      </c>
      <c r="AS106" s="204">
        <f t="shared" si="32"/>
        <v>0</v>
      </c>
      <c r="AT106" s="204">
        <f t="shared" si="33"/>
        <v>0</v>
      </c>
      <c r="AU106" s="204">
        <f t="shared" si="34"/>
        <v>0</v>
      </c>
      <c r="AV106" s="204">
        <f t="shared" si="35"/>
        <v>0</v>
      </c>
      <c r="AW106">
        <f t="shared" si="36"/>
        <v>0</v>
      </c>
      <c r="AX106">
        <f t="shared" si="37"/>
        <v>0</v>
      </c>
      <c r="AY106">
        <f t="shared" si="38"/>
        <v>0</v>
      </c>
      <c r="AZ106">
        <f t="shared" si="39"/>
        <v>0</v>
      </c>
      <c r="BA106">
        <f t="shared" si="40"/>
        <v>0</v>
      </c>
      <c r="BB106">
        <f t="shared" si="41"/>
        <v>0</v>
      </c>
      <c r="BC106">
        <f t="shared" si="42"/>
        <v>0</v>
      </c>
      <c r="BD106">
        <f t="shared" si="43"/>
        <v>0</v>
      </c>
      <c r="BE106">
        <f t="shared" si="44"/>
        <v>0</v>
      </c>
      <c r="BF106">
        <f t="shared" si="45"/>
        <v>0</v>
      </c>
      <c r="BG106">
        <f t="shared" si="46"/>
        <v>0</v>
      </c>
      <c r="BH106">
        <f t="shared" si="47"/>
        <v>0</v>
      </c>
      <c r="BI106">
        <f t="shared" si="48"/>
        <v>0</v>
      </c>
      <c r="BJ106">
        <f t="shared" si="49"/>
        <v>0</v>
      </c>
      <c r="BK106">
        <f t="shared" si="50"/>
        <v>0</v>
      </c>
      <c r="BL106">
        <f t="shared" si="51"/>
        <v>0</v>
      </c>
    </row>
    <row r="107" spans="1:64" ht="15" customHeight="1">
      <c r="A107" s="260"/>
      <c r="B107" s="14"/>
      <c r="C107" s="229" t="s">
        <v>5119</v>
      </c>
      <c r="D107" s="469" t="str">
        <f>IF(CNGE_2025_M1_Secc12_Sub1!D102="","",CNGE_2025_M1_Secc12_Sub1!D102)</f>
        <v/>
      </c>
      <c r="E107" s="326"/>
      <c r="F107" s="326"/>
      <c r="G107" s="326"/>
      <c r="H107" s="326"/>
      <c r="I107" s="326"/>
      <c r="J107" s="327"/>
      <c r="K107" s="443"/>
      <c r="L107" s="351"/>
      <c r="M107" s="351"/>
      <c r="N107" s="352"/>
      <c r="O107" s="258"/>
      <c r="P107" s="258"/>
      <c r="Q107" s="258"/>
      <c r="R107" s="258"/>
      <c r="S107" s="258"/>
      <c r="T107" s="258"/>
      <c r="U107" s="443"/>
      <c r="V107" s="351"/>
      <c r="W107" s="351"/>
      <c r="X107" s="352"/>
      <c r="Y107" s="258"/>
      <c r="Z107" s="258"/>
      <c r="AA107" s="258"/>
      <c r="AB107" s="258"/>
      <c r="AC107" s="258"/>
      <c r="AD107" s="258"/>
      <c r="AG107">
        <f t="shared" si="26"/>
        <v>0</v>
      </c>
      <c r="AH107">
        <f>IF(OR(COUNTBLANK($D107)=1,CNGE_2025_M1_Secc12_Sub2!$S120&lt;&gt;1),0,IF(COUNTA(O107:T107)=6,0,1))</f>
        <v>0</v>
      </c>
      <c r="AI107">
        <f>IF(OR(COUNTBLANK($D107)=1,CNGE_2025_M1_Secc12_Sub2!$Y120&lt;&gt;1),0,IF(COUNTA(Y107:AD107)=6,0,1))</f>
        <v>0</v>
      </c>
      <c r="AJ107" s="228">
        <f t="shared" si="27"/>
        <v>0</v>
      </c>
      <c r="AK107" s="2">
        <f t="shared" si="28"/>
        <v>0</v>
      </c>
      <c r="AL107" s="3" t="str">
        <f>IF(AK107=0,"",
IF(SUM($AK$35:AK107)=1,AM107,
IF($AK$155&gt;SUM($AK$35:AK107),_xlfn.CONCAT(", ",AM107),
IF($AK$155=SUM($AK$35:AK107),_xlfn.CONCAT(" y ",AM107)))))</f>
        <v/>
      </c>
      <c r="AM107" s="214">
        <v>73</v>
      </c>
      <c r="AN107">
        <f t="shared" si="29"/>
        <v>0</v>
      </c>
      <c r="AO107">
        <f>IF(CNGE_2025_M1_Secc12_Sub2!$S120&lt;&gt;1,IF(COUNTA(O107:T107)=0,0,1),0)</f>
        <v>0</v>
      </c>
      <c r="AP107">
        <f>IF(CNGE_2025_M1_Secc12_Sub2!$Y120&lt;&gt;1,IF(COUNTA(Y107:AD107)=0,0,1),0)</f>
        <v>0</v>
      </c>
      <c r="AQ107" s="204">
        <f t="shared" si="30"/>
        <v>0</v>
      </c>
      <c r="AR107" s="204">
        <f t="shared" si="31"/>
        <v>0</v>
      </c>
      <c r="AS107" s="204">
        <f t="shared" si="32"/>
        <v>0</v>
      </c>
      <c r="AT107" s="204">
        <f t="shared" si="33"/>
        <v>0</v>
      </c>
      <c r="AU107" s="204">
        <f t="shared" si="34"/>
        <v>0</v>
      </c>
      <c r="AV107" s="204">
        <f t="shared" si="35"/>
        <v>0</v>
      </c>
      <c r="AW107">
        <f t="shared" si="36"/>
        <v>0</v>
      </c>
      <c r="AX107">
        <f t="shared" si="37"/>
        <v>0</v>
      </c>
      <c r="AY107">
        <f t="shared" si="38"/>
        <v>0</v>
      </c>
      <c r="AZ107">
        <f t="shared" si="39"/>
        <v>0</v>
      </c>
      <c r="BA107">
        <f t="shared" si="40"/>
        <v>0</v>
      </c>
      <c r="BB107">
        <f t="shared" si="41"/>
        <v>0</v>
      </c>
      <c r="BC107">
        <f t="shared" si="42"/>
        <v>0</v>
      </c>
      <c r="BD107">
        <f t="shared" si="43"/>
        <v>0</v>
      </c>
      <c r="BE107">
        <f t="shared" si="44"/>
        <v>0</v>
      </c>
      <c r="BF107">
        <f t="shared" si="45"/>
        <v>0</v>
      </c>
      <c r="BG107">
        <f t="shared" si="46"/>
        <v>0</v>
      </c>
      <c r="BH107">
        <f t="shared" si="47"/>
        <v>0</v>
      </c>
      <c r="BI107">
        <f t="shared" si="48"/>
        <v>0</v>
      </c>
      <c r="BJ107">
        <f t="shared" si="49"/>
        <v>0</v>
      </c>
      <c r="BK107">
        <f t="shared" si="50"/>
        <v>0</v>
      </c>
      <c r="BL107">
        <f t="shared" si="51"/>
        <v>0</v>
      </c>
    </row>
    <row r="108" spans="1:64" ht="15" customHeight="1">
      <c r="A108" s="260"/>
      <c r="B108" s="14"/>
      <c r="C108" s="229" t="s">
        <v>5120</v>
      </c>
      <c r="D108" s="469" t="str">
        <f>IF(CNGE_2025_M1_Secc12_Sub1!D103="","",CNGE_2025_M1_Secc12_Sub1!D103)</f>
        <v/>
      </c>
      <c r="E108" s="326"/>
      <c r="F108" s="326"/>
      <c r="G108" s="326"/>
      <c r="H108" s="326"/>
      <c r="I108" s="326"/>
      <c r="J108" s="327"/>
      <c r="K108" s="443"/>
      <c r="L108" s="351"/>
      <c r="M108" s="351"/>
      <c r="N108" s="352"/>
      <c r="O108" s="258"/>
      <c r="P108" s="258"/>
      <c r="Q108" s="258"/>
      <c r="R108" s="258"/>
      <c r="S108" s="258"/>
      <c r="T108" s="258"/>
      <c r="U108" s="443"/>
      <c r="V108" s="351"/>
      <c r="W108" s="351"/>
      <c r="X108" s="352"/>
      <c r="Y108" s="258"/>
      <c r="Z108" s="258"/>
      <c r="AA108" s="258"/>
      <c r="AB108" s="258"/>
      <c r="AC108" s="258"/>
      <c r="AD108" s="258"/>
      <c r="AG108">
        <f t="shared" si="26"/>
        <v>0</v>
      </c>
      <c r="AH108">
        <f>IF(OR(COUNTBLANK($D108)=1,CNGE_2025_M1_Secc12_Sub2!$S121&lt;&gt;1),0,IF(COUNTA(O108:T108)=6,0,1))</f>
        <v>0</v>
      </c>
      <c r="AI108">
        <f>IF(OR(COUNTBLANK($D108)=1,CNGE_2025_M1_Secc12_Sub2!$Y121&lt;&gt;1),0,IF(COUNTA(Y108:AD108)=6,0,1))</f>
        <v>0</v>
      </c>
      <c r="AJ108" s="228">
        <f t="shared" si="27"/>
        <v>0</v>
      </c>
      <c r="AK108" s="2">
        <f t="shared" si="28"/>
        <v>0</v>
      </c>
      <c r="AL108" s="3" t="str">
        <f>IF(AK108=0,"",
IF(SUM($AK$35:AK108)=1,AM108,
IF($AK$155&gt;SUM($AK$35:AK108),_xlfn.CONCAT(", ",AM108),
IF($AK$155=SUM($AK$35:AK108),_xlfn.CONCAT(" y ",AM108)))))</f>
        <v/>
      </c>
      <c r="AM108" s="214">
        <v>74</v>
      </c>
      <c r="AN108">
        <f t="shared" si="29"/>
        <v>0</v>
      </c>
      <c r="AO108">
        <f>IF(CNGE_2025_M1_Secc12_Sub2!$S121&lt;&gt;1,IF(COUNTA(O108:T108)=0,0,1),0)</f>
        <v>0</v>
      </c>
      <c r="AP108">
        <f>IF(CNGE_2025_M1_Secc12_Sub2!$Y121&lt;&gt;1,IF(COUNTA(Y108:AD108)=0,0,1),0)</f>
        <v>0</v>
      </c>
      <c r="AQ108" s="204">
        <f t="shared" si="30"/>
        <v>0</v>
      </c>
      <c r="AR108" s="204">
        <f t="shared" si="31"/>
        <v>0</v>
      </c>
      <c r="AS108" s="204">
        <f t="shared" si="32"/>
        <v>0</v>
      </c>
      <c r="AT108" s="204">
        <f t="shared" si="33"/>
        <v>0</v>
      </c>
      <c r="AU108" s="204">
        <f t="shared" si="34"/>
        <v>0</v>
      </c>
      <c r="AV108" s="204">
        <f t="shared" si="35"/>
        <v>0</v>
      </c>
      <c r="AW108">
        <f t="shared" si="36"/>
        <v>0</v>
      </c>
      <c r="AX108">
        <f t="shared" si="37"/>
        <v>0</v>
      </c>
      <c r="AY108">
        <f t="shared" si="38"/>
        <v>0</v>
      </c>
      <c r="AZ108">
        <f t="shared" si="39"/>
        <v>0</v>
      </c>
      <c r="BA108">
        <f t="shared" si="40"/>
        <v>0</v>
      </c>
      <c r="BB108">
        <f t="shared" si="41"/>
        <v>0</v>
      </c>
      <c r="BC108">
        <f t="shared" si="42"/>
        <v>0</v>
      </c>
      <c r="BD108">
        <f t="shared" si="43"/>
        <v>0</v>
      </c>
      <c r="BE108">
        <f t="shared" si="44"/>
        <v>0</v>
      </c>
      <c r="BF108">
        <f t="shared" si="45"/>
        <v>0</v>
      </c>
      <c r="BG108">
        <f t="shared" si="46"/>
        <v>0</v>
      </c>
      <c r="BH108">
        <f t="shared" si="47"/>
        <v>0</v>
      </c>
      <c r="BI108">
        <f t="shared" si="48"/>
        <v>0</v>
      </c>
      <c r="BJ108">
        <f t="shared" si="49"/>
        <v>0</v>
      </c>
      <c r="BK108">
        <f t="shared" si="50"/>
        <v>0</v>
      </c>
      <c r="BL108">
        <f t="shared" si="51"/>
        <v>0</v>
      </c>
    </row>
    <row r="109" spans="1:64" ht="15" customHeight="1">
      <c r="A109" s="260"/>
      <c r="B109" s="14"/>
      <c r="C109" s="229" t="s">
        <v>5121</v>
      </c>
      <c r="D109" s="469" t="str">
        <f>IF(CNGE_2025_M1_Secc12_Sub1!D104="","",CNGE_2025_M1_Secc12_Sub1!D104)</f>
        <v/>
      </c>
      <c r="E109" s="326"/>
      <c r="F109" s="326"/>
      <c r="G109" s="326"/>
      <c r="H109" s="326"/>
      <c r="I109" s="326"/>
      <c r="J109" s="327"/>
      <c r="K109" s="443"/>
      <c r="L109" s="351"/>
      <c r="M109" s="351"/>
      <c r="N109" s="352"/>
      <c r="O109" s="258"/>
      <c r="P109" s="258"/>
      <c r="Q109" s="258"/>
      <c r="R109" s="258"/>
      <c r="S109" s="258"/>
      <c r="T109" s="258"/>
      <c r="U109" s="443"/>
      <c r="V109" s="351"/>
      <c r="W109" s="351"/>
      <c r="X109" s="352"/>
      <c r="Y109" s="258"/>
      <c r="Z109" s="258"/>
      <c r="AA109" s="258"/>
      <c r="AB109" s="258"/>
      <c r="AC109" s="258"/>
      <c r="AD109" s="258"/>
      <c r="AG109">
        <f t="shared" si="26"/>
        <v>0</v>
      </c>
      <c r="AH109">
        <f>IF(OR(COUNTBLANK($D109)=1,CNGE_2025_M1_Secc12_Sub2!$S122&lt;&gt;1),0,IF(COUNTA(O109:T109)=6,0,1))</f>
        <v>0</v>
      </c>
      <c r="AI109">
        <f>IF(OR(COUNTBLANK($D109)=1,CNGE_2025_M1_Secc12_Sub2!$Y122&lt;&gt;1),0,IF(COUNTA(Y109:AD109)=6,0,1))</f>
        <v>0</v>
      </c>
      <c r="AJ109" s="228">
        <f t="shared" si="27"/>
        <v>0</v>
      </c>
      <c r="AK109" s="2">
        <f t="shared" si="28"/>
        <v>0</v>
      </c>
      <c r="AL109" s="3" t="str">
        <f>IF(AK109=0,"",
IF(SUM($AK$35:AK109)=1,AM109,
IF($AK$155&gt;SUM($AK$35:AK109),_xlfn.CONCAT(", ",AM109),
IF($AK$155=SUM($AK$35:AK109),_xlfn.CONCAT(" y ",AM109)))))</f>
        <v/>
      </c>
      <c r="AM109" s="214">
        <v>75</v>
      </c>
      <c r="AN109">
        <f t="shared" si="29"/>
        <v>0</v>
      </c>
      <c r="AO109">
        <f>IF(CNGE_2025_M1_Secc12_Sub2!$S122&lt;&gt;1,IF(COUNTA(O109:T109)=0,0,1),0)</f>
        <v>0</v>
      </c>
      <c r="AP109">
        <f>IF(CNGE_2025_M1_Secc12_Sub2!$Y122&lt;&gt;1,IF(COUNTA(Y109:AD109)=0,0,1),0)</f>
        <v>0</v>
      </c>
      <c r="AQ109" s="204">
        <f t="shared" si="30"/>
        <v>0</v>
      </c>
      <c r="AR109" s="204">
        <f t="shared" si="31"/>
        <v>0</v>
      </c>
      <c r="AS109" s="204">
        <f t="shared" si="32"/>
        <v>0</v>
      </c>
      <c r="AT109" s="204">
        <f t="shared" si="33"/>
        <v>0</v>
      </c>
      <c r="AU109" s="204">
        <f t="shared" si="34"/>
        <v>0</v>
      </c>
      <c r="AV109" s="204">
        <f t="shared" si="35"/>
        <v>0</v>
      </c>
      <c r="AW109">
        <f t="shared" si="36"/>
        <v>0</v>
      </c>
      <c r="AX109">
        <f t="shared" si="37"/>
        <v>0</v>
      </c>
      <c r="AY109">
        <f t="shared" si="38"/>
        <v>0</v>
      </c>
      <c r="AZ109">
        <f t="shared" si="39"/>
        <v>0</v>
      </c>
      <c r="BA109">
        <f t="shared" si="40"/>
        <v>0</v>
      </c>
      <c r="BB109">
        <f t="shared" si="41"/>
        <v>0</v>
      </c>
      <c r="BC109">
        <f t="shared" si="42"/>
        <v>0</v>
      </c>
      <c r="BD109">
        <f t="shared" si="43"/>
        <v>0</v>
      </c>
      <c r="BE109">
        <f t="shared" si="44"/>
        <v>0</v>
      </c>
      <c r="BF109">
        <f t="shared" si="45"/>
        <v>0</v>
      </c>
      <c r="BG109">
        <f t="shared" si="46"/>
        <v>0</v>
      </c>
      <c r="BH109">
        <f t="shared" si="47"/>
        <v>0</v>
      </c>
      <c r="BI109">
        <f t="shared" si="48"/>
        <v>0</v>
      </c>
      <c r="BJ109">
        <f t="shared" si="49"/>
        <v>0</v>
      </c>
      <c r="BK109">
        <f t="shared" si="50"/>
        <v>0</v>
      </c>
      <c r="BL109">
        <f t="shared" si="51"/>
        <v>0</v>
      </c>
    </row>
    <row r="110" spans="1:64" ht="15" customHeight="1">
      <c r="A110" s="260"/>
      <c r="B110" s="14"/>
      <c r="C110" s="229" t="s">
        <v>5122</v>
      </c>
      <c r="D110" s="469" t="str">
        <f>IF(CNGE_2025_M1_Secc12_Sub1!D105="","",CNGE_2025_M1_Secc12_Sub1!D105)</f>
        <v/>
      </c>
      <c r="E110" s="326"/>
      <c r="F110" s="326"/>
      <c r="G110" s="326"/>
      <c r="H110" s="326"/>
      <c r="I110" s="326"/>
      <c r="J110" s="327"/>
      <c r="K110" s="443"/>
      <c r="L110" s="351"/>
      <c r="M110" s="351"/>
      <c r="N110" s="352"/>
      <c r="O110" s="258"/>
      <c r="P110" s="258"/>
      <c r="Q110" s="258"/>
      <c r="R110" s="258"/>
      <c r="S110" s="258"/>
      <c r="T110" s="258"/>
      <c r="U110" s="443"/>
      <c r="V110" s="351"/>
      <c r="W110" s="351"/>
      <c r="X110" s="352"/>
      <c r="Y110" s="258"/>
      <c r="Z110" s="258"/>
      <c r="AA110" s="258"/>
      <c r="AB110" s="258"/>
      <c r="AC110" s="258"/>
      <c r="AD110" s="258"/>
      <c r="AG110">
        <f t="shared" si="26"/>
        <v>0</v>
      </c>
      <c r="AH110">
        <f>IF(OR(COUNTBLANK($D110)=1,CNGE_2025_M1_Secc12_Sub2!$S123&lt;&gt;1),0,IF(COUNTA(O110:T110)=6,0,1))</f>
        <v>0</v>
      </c>
      <c r="AI110">
        <f>IF(OR(COUNTBLANK($D110)=1,CNGE_2025_M1_Secc12_Sub2!$Y123&lt;&gt;1),0,IF(COUNTA(Y110:AD110)=6,0,1))</f>
        <v>0</v>
      </c>
      <c r="AJ110" s="228">
        <f t="shared" si="27"/>
        <v>0</v>
      </c>
      <c r="AK110" s="2">
        <f t="shared" si="28"/>
        <v>0</v>
      </c>
      <c r="AL110" s="3" t="str">
        <f>IF(AK110=0,"",
IF(SUM($AK$35:AK110)=1,AM110,
IF($AK$155&gt;SUM($AK$35:AK110),_xlfn.CONCAT(", ",AM110),
IF($AK$155=SUM($AK$35:AK110),_xlfn.CONCAT(" y ",AM110)))))</f>
        <v/>
      </c>
      <c r="AM110" s="214">
        <v>76</v>
      </c>
      <c r="AN110">
        <f t="shared" si="29"/>
        <v>0</v>
      </c>
      <c r="AO110">
        <f>IF(CNGE_2025_M1_Secc12_Sub2!$S123&lt;&gt;1,IF(COUNTA(O110:T110)=0,0,1),0)</f>
        <v>0</v>
      </c>
      <c r="AP110">
        <f>IF(CNGE_2025_M1_Secc12_Sub2!$Y123&lt;&gt;1,IF(COUNTA(Y110:AD110)=0,0,1),0)</f>
        <v>0</v>
      </c>
      <c r="AQ110" s="204">
        <f t="shared" si="30"/>
        <v>0</v>
      </c>
      <c r="AR110" s="204">
        <f t="shared" si="31"/>
        <v>0</v>
      </c>
      <c r="AS110" s="204">
        <f t="shared" si="32"/>
        <v>0</v>
      </c>
      <c r="AT110" s="204">
        <f t="shared" si="33"/>
        <v>0</v>
      </c>
      <c r="AU110" s="204">
        <f t="shared" si="34"/>
        <v>0</v>
      </c>
      <c r="AV110" s="204">
        <f t="shared" si="35"/>
        <v>0</v>
      </c>
      <c r="AW110">
        <f t="shared" si="36"/>
        <v>0</v>
      </c>
      <c r="AX110">
        <f t="shared" si="37"/>
        <v>0</v>
      </c>
      <c r="AY110">
        <f t="shared" si="38"/>
        <v>0</v>
      </c>
      <c r="AZ110">
        <f t="shared" si="39"/>
        <v>0</v>
      </c>
      <c r="BA110">
        <f t="shared" si="40"/>
        <v>0</v>
      </c>
      <c r="BB110">
        <f t="shared" si="41"/>
        <v>0</v>
      </c>
      <c r="BC110">
        <f t="shared" si="42"/>
        <v>0</v>
      </c>
      <c r="BD110">
        <f t="shared" si="43"/>
        <v>0</v>
      </c>
      <c r="BE110">
        <f t="shared" si="44"/>
        <v>0</v>
      </c>
      <c r="BF110">
        <f t="shared" si="45"/>
        <v>0</v>
      </c>
      <c r="BG110">
        <f t="shared" si="46"/>
        <v>0</v>
      </c>
      <c r="BH110">
        <f t="shared" si="47"/>
        <v>0</v>
      </c>
      <c r="BI110">
        <f t="shared" si="48"/>
        <v>0</v>
      </c>
      <c r="BJ110">
        <f t="shared" si="49"/>
        <v>0</v>
      </c>
      <c r="BK110">
        <f t="shared" si="50"/>
        <v>0</v>
      </c>
      <c r="BL110">
        <f t="shared" si="51"/>
        <v>0</v>
      </c>
    </row>
    <row r="111" spans="1:64" ht="15" customHeight="1">
      <c r="A111" s="260"/>
      <c r="B111" s="14"/>
      <c r="C111" s="229" t="s">
        <v>5123</v>
      </c>
      <c r="D111" s="469" t="str">
        <f>IF(CNGE_2025_M1_Secc12_Sub1!D106="","",CNGE_2025_M1_Secc12_Sub1!D106)</f>
        <v/>
      </c>
      <c r="E111" s="326"/>
      <c r="F111" s="326"/>
      <c r="G111" s="326"/>
      <c r="H111" s="326"/>
      <c r="I111" s="326"/>
      <c r="J111" s="327"/>
      <c r="K111" s="443"/>
      <c r="L111" s="351"/>
      <c r="M111" s="351"/>
      <c r="N111" s="352"/>
      <c r="O111" s="258"/>
      <c r="P111" s="258"/>
      <c r="Q111" s="258"/>
      <c r="R111" s="258"/>
      <c r="S111" s="258"/>
      <c r="T111" s="258"/>
      <c r="U111" s="443"/>
      <c r="V111" s="351"/>
      <c r="W111" s="351"/>
      <c r="X111" s="352"/>
      <c r="Y111" s="258"/>
      <c r="Z111" s="258"/>
      <c r="AA111" s="258"/>
      <c r="AB111" s="258"/>
      <c r="AC111" s="258"/>
      <c r="AD111" s="258"/>
      <c r="AG111">
        <f t="shared" si="26"/>
        <v>0</v>
      </c>
      <c r="AH111">
        <f>IF(OR(COUNTBLANK($D111)=1,CNGE_2025_M1_Secc12_Sub2!$S124&lt;&gt;1),0,IF(COUNTA(O111:T111)=6,0,1))</f>
        <v>0</v>
      </c>
      <c r="AI111">
        <f>IF(OR(COUNTBLANK($D111)=1,CNGE_2025_M1_Secc12_Sub2!$Y124&lt;&gt;1),0,IF(COUNTA(Y111:AD111)=6,0,1))</f>
        <v>0</v>
      </c>
      <c r="AJ111" s="228">
        <f t="shared" si="27"/>
        <v>0</v>
      </c>
      <c r="AK111" s="2">
        <f t="shared" si="28"/>
        <v>0</v>
      </c>
      <c r="AL111" s="3" t="str">
        <f>IF(AK111=0,"",
IF(SUM($AK$35:AK111)=1,AM111,
IF($AK$155&gt;SUM($AK$35:AK111),_xlfn.CONCAT(", ",AM111),
IF($AK$155=SUM($AK$35:AK111),_xlfn.CONCAT(" y ",AM111)))))</f>
        <v/>
      </c>
      <c r="AM111" s="214">
        <v>77</v>
      </c>
      <c r="AN111">
        <f t="shared" si="29"/>
        <v>0</v>
      </c>
      <c r="AO111">
        <f>IF(CNGE_2025_M1_Secc12_Sub2!$S124&lt;&gt;1,IF(COUNTA(O111:T111)=0,0,1),0)</f>
        <v>0</v>
      </c>
      <c r="AP111">
        <f>IF(CNGE_2025_M1_Secc12_Sub2!$Y124&lt;&gt;1,IF(COUNTA(Y111:AD111)=0,0,1),0)</f>
        <v>0</v>
      </c>
      <c r="AQ111" s="204">
        <f t="shared" si="30"/>
        <v>0</v>
      </c>
      <c r="AR111" s="204">
        <f t="shared" si="31"/>
        <v>0</v>
      </c>
      <c r="AS111" s="204">
        <f t="shared" si="32"/>
        <v>0</v>
      </c>
      <c r="AT111" s="204">
        <f t="shared" si="33"/>
        <v>0</v>
      </c>
      <c r="AU111" s="204">
        <f t="shared" si="34"/>
        <v>0</v>
      </c>
      <c r="AV111" s="204">
        <f t="shared" si="35"/>
        <v>0</v>
      </c>
      <c r="AW111">
        <f t="shared" si="36"/>
        <v>0</v>
      </c>
      <c r="AX111">
        <f t="shared" si="37"/>
        <v>0</v>
      </c>
      <c r="AY111">
        <f t="shared" si="38"/>
        <v>0</v>
      </c>
      <c r="AZ111">
        <f t="shared" si="39"/>
        <v>0</v>
      </c>
      <c r="BA111">
        <f t="shared" si="40"/>
        <v>0</v>
      </c>
      <c r="BB111">
        <f t="shared" si="41"/>
        <v>0</v>
      </c>
      <c r="BC111">
        <f t="shared" si="42"/>
        <v>0</v>
      </c>
      <c r="BD111">
        <f t="shared" si="43"/>
        <v>0</v>
      </c>
      <c r="BE111">
        <f t="shared" si="44"/>
        <v>0</v>
      </c>
      <c r="BF111">
        <f t="shared" si="45"/>
        <v>0</v>
      </c>
      <c r="BG111">
        <f t="shared" si="46"/>
        <v>0</v>
      </c>
      <c r="BH111">
        <f t="shared" si="47"/>
        <v>0</v>
      </c>
      <c r="BI111">
        <f t="shared" si="48"/>
        <v>0</v>
      </c>
      <c r="BJ111">
        <f t="shared" si="49"/>
        <v>0</v>
      </c>
      <c r="BK111">
        <f t="shared" si="50"/>
        <v>0</v>
      </c>
      <c r="BL111">
        <f t="shared" si="51"/>
        <v>0</v>
      </c>
    </row>
    <row r="112" spans="1:64" ht="15" customHeight="1">
      <c r="A112" s="260"/>
      <c r="B112" s="14"/>
      <c r="C112" s="229" t="s">
        <v>5124</v>
      </c>
      <c r="D112" s="469" t="str">
        <f>IF(CNGE_2025_M1_Secc12_Sub1!D107="","",CNGE_2025_M1_Secc12_Sub1!D107)</f>
        <v/>
      </c>
      <c r="E112" s="326"/>
      <c r="F112" s="326"/>
      <c r="G112" s="326"/>
      <c r="H112" s="326"/>
      <c r="I112" s="326"/>
      <c r="J112" s="327"/>
      <c r="K112" s="443"/>
      <c r="L112" s="351"/>
      <c r="M112" s="351"/>
      <c r="N112" s="352"/>
      <c r="O112" s="258"/>
      <c r="P112" s="258"/>
      <c r="Q112" s="258"/>
      <c r="R112" s="258"/>
      <c r="S112" s="258"/>
      <c r="T112" s="258"/>
      <c r="U112" s="443"/>
      <c r="V112" s="351"/>
      <c r="W112" s="351"/>
      <c r="X112" s="352"/>
      <c r="Y112" s="258"/>
      <c r="Z112" s="258"/>
      <c r="AA112" s="258"/>
      <c r="AB112" s="258"/>
      <c r="AC112" s="258"/>
      <c r="AD112" s="258"/>
      <c r="AG112">
        <f t="shared" si="26"/>
        <v>0</v>
      </c>
      <c r="AH112">
        <f>IF(OR(COUNTBLANK($D112)=1,CNGE_2025_M1_Secc12_Sub2!$S125&lt;&gt;1),0,IF(COUNTA(O112:T112)=6,0,1))</f>
        <v>0</v>
      </c>
      <c r="AI112">
        <f>IF(OR(COUNTBLANK($D112)=1,CNGE_2025_M1_Secc12_Sub2!$Y125&lt;&gt;1),0,IF(COUNTA(Y112:AD112)=6,0,1))</f>
        <v>0</v>
      </c>
      <c r="AJ112" s="228">
        <f t="shared" si="27"/>
        <v>0</v>
      </c>
      <c r="AK112" s="2">
        <f t="shared" si="28"/>
        <v>0</v>
      </c>
      <c r="AL112" s="3" t="str">
        <f>IF(AK112=0,"",
IF(SUM($AK$35:AK112)=1,AM112,
IF($AK$155&gt;SUM($AK$35:AK112),_xlfn.CONCAT(", ",AM112),
IF($AK$155=SUM($AK$35:AK112),_xlfn.CONCAT(" y ",AM112)))))</f>
        <v/>
      </c>
      <c r="AM112" s="214">
        <v>78</v>
      </c>
      <c r="AN112">
        <f t="shared" si="29"/>
        <v>0</v>
      </c>
      <c r="AO112">
        <f>IF(CNGE_2025_M1_Secc12_Sub2!$S125&lt;&gt;1,IF(COUNTA(O112:T112)=0,0,1),0)</f>
        <v>0</v>
      </c>
      <c r="AP112">
        <f>IF(CNGE_2025_M1_Secc12_Sub2!$Y125&lt;&gt;1,IF(COUNTA(Y112:AD112)=0,0,1),0)</f>
        <v>0</v>
      </c>
      <c r="AQ112" s="204">
        <f t="shared" si="30"/>
        <v>0</v>
      </c>
      <c r="AR112" s="204">
        <f t="shared" si="31"/>
        <v>0</v>
      </c>
      <c r="AS112" s="204">
        <f t="shared" si="32"/>
        <v>0</v>
      </c>
      <c r="AT112" s="204">
        <f t="shared" si="33"/>
        <v>0</v>
      </c>
      <c r="AU112" s="204">
        <f t="shared" si="34"/>
        <v>0</v>
      </c>
      <c r="AV112" s="204">
        <f t="shared" si="35"/>
        <v>0</v>
      </c>
      <c r="AW112">
        <f t="shared" si="36"/>
        <v>0</v>
      </c>
      <c r="AX112">
        <f t="shared" si="37"/>
        <v>0</v>
      </c>
      <c r="AY112">
        <f t="shared" si="38"/>
        <v>0</v>
      </c>
      <c r="AZ112">
        <f t="shared" si="39"/>
        <v>0</v>
      </c>
      <c r="BA112">
        <f t="shared" si="40"/>
        <v>0</v>
      </c>
      <c r="BB112">
        <f t="shared" si="41"/>
        <v>0</v>
      </c>
      <c r="BC112">
        <f t="shared" si="42"/>
        <v>0</v>
      </c>
      <c r="BD112">
        <f t="shared" si="43"/>
        <v>0</v>
      </c>
      <c r="BE112">
        <f t="shared" si="44"/>
        <v>0</v>
      </c>
      <c r="BF112">
        <f t="shared" si="45"/>
        <v>0</v>
      </c>
      <c r="BG112">
        <f t="shared" si="46"/>
        <v>0</v>
      </c>
      <c r="BH112">
        <f t="shared" si="47"/>
        <v>0</v>
      </c>
      <c r="BI112">
        <f t="shared" si="48"/>
        <v>0</v>
      </c>
      <c r="BJ112">
        <f t="shared" si="49"/>
        <v>0</v>
      </c>
      <c r="BK112">
        <f t="shared" si="50"/>
        <v>0</v>
      </c>
      <c r="BL112">
        <f t="shared" si="51"/>
        <v>0</v>
      </c>
    </row>
    <row r="113" spans="1:64" ht="15" customHeight="1">
      <c r="A113" s="260"/>
      <c r="B113" s="14"/>
      <c r="C113" s="229" t="s">
        <v>5125</v>
      </c>
      <c r="D113" s="469" t="str">
        <f>IF(CNGE_2025_M1_Secc12_Sub1!D108="","",CNGE_2025_M1_Secc12_Sub1!D108)</f>
        <v/>
      </c>
      <c r="E113" s="326"/>
      <c r="F113" s="326"/>
      <c r="G113" s="326"/>
      <c r="H113" s="326"/>
      <c r="I113" s="326"/>
      <c r="J113" s="327"/>
      <c r="K113" s="443"/>
      <c r="L113" s="351"/>
      <c r="M113" s="351"/>
      <c r="N113" s="352"/>
      <c r="O113" s="258"/>
      <c r="P113" s="258"/>
      <c r="Q113" s="258"/>
      <c r="R113" s="258"/>
      <c r="S113" s="258"/>
      <c r="T113" s="258"/>
      <c r="U113" s="443"/>
      <c r="V113" s="351"/>
      <c r="W113" s="351"/>
      <c r="X113" s="352"/>
      <c r="Y113" s="258"/>
      <c r="Z113" s="258"/>
      <c r="AA113" s="258"/>
      <c r="AB113" s="258"/>
      <c r="AC113" s="258"/>
      <c r="AD113" s="258"/>
      <c r="AG113">
        <f t="shared" si="26"/>
        <v>0</v>
      </c>
      <c r="AH113">
        <f>IF(OR(COUNTBLANK($D113)=1,CNGE_2025_M1_Secc12_Sub2!$S126&lt;&gt;1),0,IF(COUNTA(O113:T113)=6,0,1))</f>
        <v>0</v>
      </c>
      <c r="AI113">
        <f>IF(OR(COUNTBLANK($D113)=1,CNGE_2025_M1_Secc12_Sub2!$Y126&lt;&gt;1),0,IF(COUNTA(Y113:AD113)=6,0,1))</f>
        <v>0</v>
      </c>
      <c r="AJ113" s="228">
        <f t="shared" si="27"/>
        <v>0</v>
      </c>
      <c r="AK113" s="2">
        <f t="shared" si="28"/>
        <v>0</v>
      </c>
      <c r="AL113" s="3" t="str">
        <f>IF(AK113=0,"",
IF(SUM($AK$35:AK113)=1,AM113,
IF($AK$155&gt;SUM($AK$35:AK113),_xlfn.CONCAT(", ",AM113),
IF($AK$155=SUM($AK$35:AK113),_xlfn.CONCAT(" y ",AM113)))))</f>
        <v/>
      </c>
      <c r="AM113" s="214">
        <v>79</v>
      </c>
      <c r="AN113">
        <f t="shared" si="29"/>
        <v>0</v>
      </c>
      <c r="AO113">
        <f>IF(CNGE_2025_M1_Secc12_Sub2!$S126&lt;&gt;1,IF(COUNTA(O113:T113)=0,0,1),0)</f>
        <v>0</v>
      </c>
      <c r="AP113">
        <f>IF(CNGE_2025_M1_Secc12_Sub2!$Y126&lt;&gt;1,IF(COUNTA(Y113:AD113)=0,0,1),0)</f>
        <v>0</v>
      </c>
      <c r="AQ113" s="204">
        <f t="shared" si="30"/>
        <v>0</v>
      </c>
      <c r="AR113" s="204">
        <f t="shared" si="31"/>
        <v>0</v>
      </c>
      <c r="AS113" s="204">
        <f t="shared" si="32"/>
        <v>0</v>
      </c>
      <c r="AT113" s="204">
        <f t="shared" si="33"/>
        <v>0</v>
      </c>
      <c r="AU113" s="204">
        <f t="shared" si="34"/>
        <v>0</v>
      </c>
      <c r="AV113" s="204">
        <f t="shared" si="35"/>
        <v>0</v>
      </c>
      <c r="AW113">
        <f t="shared" si="36"/>
        <v>0</v>
      </c>
      <c r="AX113">
        <f t="shared" si="37"/>
        <v>0</v>
      </c>
      <c r="AY113">
        <f t="shared" si="38"/>
        <v>0</v>
      </c>
      <c r="AZ113">
        <f t="shared" si="39"/>
        <v>0</v>
      </c>
      <c r="BA113">
        <f t="shared" si="40"/>
        <v>0</v>
      </c>
      <c r="BB113">
        <f t="shared" si="41"/>
        <v>0</v>
      </c>
      <c r="BC113">
        <f t="shared" si="42"/>
        <v>0</v>
      </c>
      <c r="BD113">
        <f t="shared" si="43"/>
        <v>0</v>
      </c>
      <c r="BE113">
        <f t="shared" si="44"/>
        <v>0</v>
      </c>
      <c r="BF113">
        <f t="shared" si="45"/>
        <v>0</v>
      </c>
      <c r="BG113">
        <f t="shared" si="46"/>
        <v>0</v>
      </c>
      <c r="BH113">
        <f t="shared" si="47"/>
        <v>0</v>
      </c>
      <c r="BI113">
        <f t="shared" si="48"/>
        <v>0</v>
      </c>
      <c r="BJ113">
        <f t="shared" si="49"/>
        <v>0</v>
      </c>
      <c r="BK113">
        <f t="shared" si="50"/>
        <v>0</v>
      </c>
      <c r="BL113">
        <f t="shared" si="51"/>
        <v>0</v>
      </c>
    </row>
    <row r="114" spans="1:64" ht="15" customHeight="1">
      <c r="A114" s="260"/>
      <c r="B114" s="14"/>
      <c r="C114" s="229" t="s">
        <v>5126</v>
      </c>
      <c r="D114" s="469" t="str">
        <f>IF(CNGE_2025_M1_Secc12_Sub1!D109="","",CNGE_2025_M1_Secc12_Sub1!D109)</f>
        <v/>
      </c>
      <c r="E114" s="326"/>
      <c r="F114" s="326"/>
      <c r="G114" s="326"/>
      <c r="H114" s="326"/>
      <c r="I114" s="326"/>
      <c r="J114" s="327"/>
      <c r="K114" s="443"/>
      <c r="L114" s="351"/>
      <c r="M114" s="351"/>
      <c r="N114" s="352"/>
      <c r="O114" s="258"/>
      <c r="P114" s="258"/>
      <c r="Q114" s="258"/>
      <c r="R114" s="258"/>
      <c r="S114" s="258"/>
      <c r="T114" s="258"/>
      <c r="U114" s="443"/>
      <c r="V114" s="351"/>
      <c r="W114" s="351"/>
      <c r="X114" s="352"/>
      <c r="Y114" s="258"/>
      <c r="Z114" s="258"/>
      <c r="AA114" s="258"/>
      <c r="AB114" s="258"/>
      <c r="AC114" s="258"/>
      <c r="AD114" s="258"/>
      <c r="AG114">
        <f t="shared" si="26"/>
        <v>0</v>
      </c>
      <c r="AH114">
        <f>IF(OR(COUNTBLANK($D114)=1,CNGE_2025_M1_Secc12_Sub2!$S127&lt;&gt;1),0,IF(COUNTA(O114:T114)=6,0,1))</f>
        <v>0</v>
      </c>
      <c r="AI114">
        <f>IF(OR(COUNTBLANK($D114)=1,CNGE_2025_M1_Secc12_Sub2!$Y127&lt;&gt;1),0,IF(COUNTA(Y114:AD114)=6,0,1))</f>
        <v>0</v>
      </c>
      <c r="AJ114" s="228">
        <f t="shared" si="27"/>
        <v>0</v>
      </c>
      <c r="AK114" s="2">
        <f t="shared" si="28"/>
        <v>0</v>
      </c>
      <c r="AL114" s="3" t="str">
        <f>IF(AK114=0,"",
IF(SUM($AK$35:AK114)=1,AM114,
IF($AK$155&gt;SUM($AK$35:AK114),_xlfn.CONCAT(", ",AM114),
IF($AK$155=SUM($AK$35:AK114),_xlfn.CONCAT(" y ",AM114)))))</f>
        <v/>
      </c>
      <c r="AM114" s="214">
        <v>80</v>
      </c>
      <c r="AN114">
        <f t="shared" si="29"/>
        <v>0</v>
      </c>
      <c r="AO114">
        <f>IF(CNGE_2025_M1_Secc12_Sub2!$S127&lt;&gt;1,IF(COUNTA(O114:T114)=0,0,1),0)</f>
        <v>0</v>
      </c>
      <c r="AP114">
        <f>IF(CNGE_2025_M1_Secc12_Sub2!$Y127&lt;&gt;1,IF(COUNTA(Y114:AD114)=0,0,1),0)</f>
        <v>0</v>
      </c>
      <c r="AQ114" s="204">
        <f t="shared" si="30"/>
        <v>0</v>
      </c>
      <c r="AR114" s="204">
        <f t="shared" si="31"/>
        <v>0</v>
      </c>
      <c r="AS114" s="204">
        <f t="shared" si="32"/>
        <v>0</v>
      </c>
      <c r="AT114" s="204">
        <f t="shared" si="33"/>
        <v>0</v>
      </c>
      <c r="AU114" s="204">
        <f t="shared" si="34"/>
        <v>0</v>
      </c>
      <c r="AV114" s="204">
        <f t="shared" si="35"/>
        <v>0</v>
      </c>
      <c r="AW114">
        <f t="shared" si="36"/>
        <v>0</v>
      </c>
      <c r="AX114">
        <f t="shared" si="37"/>
        <v>0</v>
      </c>
      <c r="AY114">
        <f t="shared" si="38"/>
        <v>0</v>
      </c>
      <c r="AZ114">
        <f t="shared" si="39"/>
        <v>0</v>
      </c>
      <c r="BA114">
        <f t="shared" si="40"/>
        <v>0</v>
      </c>
      <c r="BB114">
        <f t="shared" si="41"/>
        <v>0</v>
      </c>
      <c r="BC114">
        <f t="shared" si="42"/>
        <v>0</v>
      </c>
      <c r="BD114">
        <f t="shared" si="43"/>
        <v>0</v>
      </c>
      <c r="BE114">
        <f t="shared" si="44"/>
        <v>0</v>
      </c>
      <c r="BF114">
        <f t="shared" si="45"/>
        <v>0</v>
      </c>
      <c r="BG114">
        <f t="shared" si="46"/>
        <v>0</v>
      </c>
      <c r="BH114">
        <f t="shared" si="47"/>
        <v>0</v>
      </c>
      <c r="BI114">
        <f t="shared" si="48"/>
        <v>0</v>
      </c>
      <c r="BJ114">
        <f t="shared" si="49"/>
        <v>0</v>
      </c>
      <c r="BK114">
        <f t="shared" si="50"/>
        <v>0</v>
      </c>
      <c r="BL114">
        <f t="shared" si="51"/>
        <v>0</v>
      </c>
    </row>
    <row r="115" spans="1:64" ht="15" customHeight="1">
      <c r="A115" s="260"/>
      <c r="B115" s="14"/>
      <c r="C115" s="229" t="s">
        <v>5127</v>
      </c>
      <c r="D115" s="469" t="str">
        <f>IF(CNGE_2025_M1_Secc12_Sub1!D110="","",CNGE_2025_M1_Secc12_Sub1!D110)</f>
        <v/>
      </c>
      <c r="E115" s="326"/>
      <c r="F115" s="326"/>
      <c r="G115" s="326"/>
      <c r="H115" s="326"/>
      <c r="I115" s="326"/>
      <c r="J115" s="327"/>
      <c r="K115" s="443"/>
      <c r="L115" s="351"/>
      <c r="M115" s="351"/>
      <c r="N115" s="352"/>
      <c r="O115" s="258"/>
      <c r="P115" s="258"/>
      <c r="Q115" s="258"/>
      <c r="R115" s="258"/>
      <c r="S115" s="258"/>
      <c r="T115" s="258"/>
      <c r="U115" s="443"/>
      <c r="V115" s="351"/>
      <c r="W115" s="351"/>
      <c r="X115" s="352"/>
      <c r="Y115" s="258"/>
      <c r="Z115" s="258"/>
      <c r="AA115" s="258"/>
      <c r="AB115" s="258"/>
      <c r="AC115" s="258"/>
      <c r="AD115" s="258"/>
      <c r="AG115">
        <f t="shared" si="26"/>
        <v>0</v>
      </c>
      <c r="AH115">
        <f>IF(OR(COUNTBLANK($D115)=1,CNGE_2025_M1_Secc12_Sub2!$S128&lt;&gt;1),0,IF(COUNTA(O115:T115)=6,0,1))</f>
        <v>0</v>
      </c>
      <c r="AI115">
        <f>IF(OR(COUNTBLANK($D115)=1,CNGE_2025_M1_Secc12_Sub2!$Y128&lt;&gt;1),0,IF(COUNTA(Y115:AD115)=6,0,1))</f>
        <v>0</v>
      </c>
      <c r="AJ115" s="228">
        <f t="shared" si="27"/>
        <v>0</v>
      </c>
      <c r="AK115" s="2">
        <f t="shared" si="28"/>
        <v>0</v>
      </c>
      <c r="AL115" s="3" t="str">
        <f>IF(AK115=0,"",
IF(SUM($AK$35:AK115)=1,AM115,
IF($AK$155&gt;SUM($AK$35:AK115),_xlfn.CONCAT(", ",AM115),
IF($AK$155=SUM($AK$35:AK115),_xlfn.CONCAT(" y ",AM115)))))</f>
        <v/>
      </c>
      <c r="AM115" s="214">
        <v>81</v>
      </c>
      <c r="AN115">
        <f t="shared" si="29"/>
        <v>0</v>
      </c>
      <c r="AO115">
        <f>IF(CNGE_2025_M1_Secc12_Sub2!$S128&lt;&gt;1,IF(COUNTA(O115:T115)=0,0,1),0)</f>
        <v>0</v>
      </c>
      <c r="AP115">
        <f>IF(CNGE_2025_M1_Secc12_Sub2!$Y128&lt;&gt;1,IF(COUNTA(Y115:AD115)=0,0,1),0)</f>
        <v>0</v>
      </c>
      <c r="AQ115" s="204">
        <f t="shared" si="30"/>
        <v>0</v>
      </c>
      <c r="AR115" s="204">
        <f t="shared" si="31"/>
        <v>0</v>
      </c>
      <c r="AS115" s="204">
        <f t="shared" si="32"/>
        <v>0</v>
      </c>
      <c r="AT115" s="204">
        <f t="shared" si="33"/>
        <v>0</v>
      </c>
      <c r="AU115" s="204">
        <f t="shared" si="34"/>
        <v>0</v>
      </c>
      <c r="AV115" s="204">
        <f t="shared" si="35"/>
        <v>0</v>
      </c>
      <c r="AW115">
        <f t="shared" si="36"/>
        <v>0</v>
      </c>
      <c r="AX115">
        <f t="shared" si="37"/>
        <v>0</v>
      </c>
      <c r="AY115">
        <f t="shared" si="38"/>
        <v>0</v>
      </c>
      <c r="AZ115">
        <f t="shared" si="39"/>
        <v>0</v>
      </c>
      <c r="BA115">
        <f t="shared" si="40"/>
        <v>0</v>
      </c>
      <c r="BB115">
        <f t="shared" si="41"/>
        <v>0</v>
      </c>
      <c r="BC115">
        <f t="shared" si="42"/>
        <v>0</v>
      </c>
      <c r="BD115">
        <f t="shared" si="43"/>
        <v>0</v>
      </c>
      <c r="BE115">
        <f t="shared" si="44"/>
        <v>0</v>
      </c>
      <c r="BF115">
        <f t="shared" si="45"/>
        <v>0</v>
      </c>
      <c r="BG115">
        <f t="shared" si="46"/>
        <v>0</v>
      </c>
      <c r="BH115">
        <f t="shared" si="47"/>
        <v>0</v>
      </c>
      <c r="BI115">
        <f t="shared" si="48"/>
        <v>0</v>
      </c>
      <c r="BJ115">
        <f t="shared" si="49"/>
        <v>0</v>
      </c>
      <c r="BK115">
        <f t="shared" si="50"/>
        <v>0</v>
      </c>
      <c r="BL115">
        <f t="shared" si="51"/>
        <v>0</v>
      </c>
    </row>
    <row r="116" spans="1:64" ht="15" customHeight="1">
      <c r="A116" s="260"/>
      <c r="B116" s="14"/>
      <c r="C116" s="229" t="s">
        <v>5128</v>
      </c>
      <c r="D116" s="469" t="str">
        <f>IF(CNGE_2025_M1_Secc12_Sub1!D111="","",CNGE_2025_M1_Secc12_Sub1!D111)</f>
        <v/>
      </c>
      <c r="E116" s="326"/>
      <c r="F116" s="326"/>
      <c r="G116" s="326"/>
      <c r="H116" s="326"/>
      <c r="I116" s="326"/>
      <c r="J116" s="327"/>
      <c r="K116" s="443"/>
      <c r="L116" s="351"/>
      <c r="M116" s="351"/>
      <c r="N116" s="352"/>
      <c r="O116" s="258"/>
      <c r="P116" s="258"/>
      <c r="Q116" s="258"/>
      <c r="R116" s="258"/>
      <c r="S116" s="258"/>
      <c r="T116" s="258"/>
      <c r="U116" s="443"/>
      <c r="V116" s="351"/>
      <c r="W116" s="351"/>
      <c r="X116" s="352"/>
      <c r="Y116" s="258"/>
      <c r="Z116" s="258"/>
      <c r="AA116" s="258"/>
      <c r="AB116" s="258"/>
      <c r="AC116" s="258"/>
      <c r="AD116" s="258"/>
      <c r="AG116">
        <f t="shared" si="26"/>
        <v>0</v>
      </c>
      <c r="AH116">
        <f>IF(OR(COUNTBLANK($D116)=1,CNGE_2025_M1_Secc12_Sub2!$S129&lt;&gt;1),0,IF(COUNTA(O116:T116)=6,0,1))</f>
        <v>0</v>
      </c>
      <c r="AI116">
        <f>IF(OR(COUNTBLANK($D116)=1,CNGE_2025_M1_Secc12_Sub2!$Y129&lt;&gt;1),0,IF(COUNTA(Y116:AD116)=6,0,1))</f>
        <v>0</v>
      </c>
      <c r="AJ116" s="228">
        <f t="shared" si="27"/>
        <v>0</v>
      </c>
      <c r="AK116" s="2">
        <f t="shared" si="28"/>
        <v>0</v>
      </c>
      <c r="AL116" s="3" t="str">
        <f>IF(AK116=0,"",
IF(SUM($AK$35:AK116)=1,AM116,
IF($AK$155&gt;SUM($AK$35:AK116),_xlfn.CONCAT(", ",AM116),
IF($AK$155=SUM($AK$35:AK116),_xlfn.CONCAT(" y ",AM116)))))</f>
        <v/>
      </c>
      <c r="AM116" s="214">
        <v>82</v>
      </c>
      <c r="AN116">
        <f t="shared" si="29"/>
        <v>0</v>
      </c>
      <c r="AO116">
        <f>IF(CNGE_2025_M1_Secc12_Sub2!$S129&lt;&gt;1,IF(COUNTA(O116:T116)=0,0,1),0)</f>
        <v>0</v>
      </c>
      <c r="AP116">
        <f>IF(CNGE_2025_M1_Secc12_Sub2!$Y129&lt;&gt;1,IF(COUNTA(Y116:AD116)=0,0,1),0)</f>
        <v>0</v>
      </c>
      <c r="AQ116" s="204">
        <f t="shared" si="30"/>
        <v>0</v>
      </c>
      <c r="AR116" s="204">
        <f t="shared" si="31"/>
        <v>0</v>
      </c>
      <c r="AS116" s="204">
        <f t="shared" si="32"/>
        <v>0</v>
      </c>
      <c r="AT116" s="204">
        <f t="shared" si="33"/>
        <v>0</v>
      </c>
      <c r="AU116" s="204">
        <f t="shared" si="34"/>
        <v>0</v>
      </c>
      <c r="AV116" s="204">
        <f t="shared" si="35"/>
        <v>0</v>
      </c>
      <c r="AW116">
        <f t="shared" si="36"/>
        <v>0</v>
      </c>
      <c r="AX116">
        <f t="shared" si="37"/>
        <v>0</v>
      </c>
      <c r="AY116">
        <f t="shared" si="38"/>
        <v>0</v>
      </c>
      <c r="AZ116">
        <f t="shared" si="39"/>
        <v>0</v>
      </c>
      <c r="BA116">
        <f t="shared" si="40"/>
        <v>0</v>
      </c>
      <c r="BB116">
        <f t="shared" si="41"/>
        <v>0</v>
      </c>
      <c r="BC116">
        <f t="shared" si="42"/>
        <v>0</v>
      </c>
      <c r="BD116">
        <f t="shared" si="43"/>
        <v>0</v>
      </c>
      <c r="BE116">
        <f t="shared" si="44"/>
        <v>0</v>
      </c>
      <c r="BF116">
        <f t="shared" si="45"/>
        <v>0</v>
      </c>
      <c r="BG116">
        <f t="shared" si="46"/>
        <v>0</v>
      </c>
      <c r="BH116">
        <f t="shared" si="47"/>
        <v>0</v>
      </c>
      <c r="BI116">
        <f t="shared" si="48"/>
        <v>0</v>
      </c>
      <c r="BJ116">
        <f t="shared" si="49"/>
        <v>0</v>
      </c>
      <c r="BK116">
        <f t="shared" si="50"/>
        <v>0</v>
      </c>
      <c r="BL116">
        <f t="shared" si="51"/>
        <v>0</v>
      </c>
    </row>
    <row r="117" spans="1:64" ht="15" customHeight="1">
      <c r="A117" s="260"/>
      <c r="B117" s="14"/>
      <c r="C117" s="229" t="s">
        <v>5129</v>
      </c>
      <c r="D117" s="469" t="str">
        <f>IF(CNGE_2025_M1_Secc12_Sub1!D112="","",CNGE_2025_M1_Secc12_Sub1!D112)</f>
        <v/>
      </c>
      <c r="E117" s="326"/>
      <c r="F117" s="326"/>
      <c r="G117" s="326"/>
      <c r="H117" s="326"/>
      <c r="I117" s="326"/>
      <c r="J117" s="327"/>
      <c r="K117" s="443"/>
      <c r="L117" s="351"/>
      <c r="M117" s="351"/>
      <c r="N117" s="352"/>
      <c r="O117" s="258"/>
      <c r="P117" s="258"/>
      <c r="Q117" s="258"/>
      <c r="R117" s="258"/>
      <c r="S117" s="258"/>
      <c r="T117" s="258"/>
      <c r="U117" s="443"/>
      <c r="V117" s="351"/>
      <c r="W117" s="351"/>
      <c r="X117" s="352"/>
      <c r="Y117" s="258"/>
      <c r="Z117" s="258"/>
      <c r="AA117" s="258"/>
      <c r="AB117" s="258"/>
      <c r="AC117" s="258"/>
      <c r="AD117" s="258"/>
      <c r="AG117">
        <f t="shared" si="26"/>
        <v>0</v>
      </c>
      <c r="AH117">
        <f>IF(OR(COUNTBLANK($D117)=1,CNGE_2025_M1_Secc12_Sub2!$S130&lt;&gt;1),0,IF(COUNTA(O117:T117)=6,0,1))</f>
        <v>0</v>
      </c>
      <c r="AI117">
        <f>IF(OR(COUNTBLANK($D117)=1,CNGE_2025_M1_Secc12_Sub2!$Y130&lt;&gt;1),0,IF(COUNTA(Y117:AD117)=6,0,1))</f>
        <v>0</v>
      </c>
      <c r="AJ117" s="228">
        <f t="shared" si="27"/>
        <v>0</v>
      </c>
      <c r="AK117" s="2">
        <f t="shared" si="28"/>
        <v>0</v>
      </c>
      <c r="AL117" s="3" t="str">
        <f>IF(AK117=0,"",
IF(SUM($AK$35:AK117)=1,AM117,
IF($AK$155&gt;SUM($AK$35:AK117),_xlfn.CONCAT(", ",AM117),
IF($AK$155=SUM($AK$35:AK117),_xlfn.CONCAT(" y ",AM117)))))</f>
        <v/>
      </c>
      <c r="AM117" s="214">
        <v>83</v>
      </c>
      <c r="AN117">
        <f t="shared" si="29"/>
        <v>0</v>
      </c>
      <c r="AO117">
        <f>IF(CNGE_2025_M1_Secc12_Sub2!$S130&lt;&gt;1,IF(COUNTA(O117:T117)=0,0,1),0)</f>
        <v>0</v>
      </c>
      <c r="AP117">
        <f>IF(CNGE_2025_M1_Secc12_Sub2!$Y130&lt;&gt;1,IF(COUNTA(Y117:AD117)=0,0,1),0)</f>
        <v>0</v>
      </c>
      <c r="AQ117" s="204">
        <f t="shared" si="30"/>
        <v>0</v>
      </c>
      <c r="AR117" s="204">
        <f t="shared" si="31"/>
        <v>0</v>
      </c>
      <c r="AS117" s="204">
        <f t="shared" si="32"/>
        <v>0</v>
      </c>
      <c r="AT117" s="204">
        <f t="shared" si="33"/>
        <v>0</v>
      </c>
      <c r="AU117" s="204">
        <f t="shared" si="34"/>
        <v>0</v>
      </c>
      <c r="AV117" s="204">
        <f t="shared" si="35"/>
        <v>0</v>
      </c>
      <c r="AW117">
        <f t="shared" si="36"/>
        <v>0</v>
      </c>
      <c r="AX117">
        <f t="shared" si="37"/>
        <v>0</v>
      </c>
      <c r="AY117">
        <f t="shared" si="38"/>
        <v>0</v>
      </c>
      <c r="AZ117">
        <f t="shared" si="39"/>
        <v>0</v>
      </c>
      <c r="BA117">
        <f t="shared" si="40"/>
        <v>0</v>
      </c>
      <c r="BB117">
        <f t="shared" si="41"/>
        <v>0</v>
      </c>
      <c r="BC117">
        <f t="shared" si="42"/>
        <v>0</v>
      </c>
      <c r="BD117">
        <f t="shared" si="43"/>
        <v>0</v>
      </c>
      <c r="BE117">
        <f t="shared" si="44"/>
        <v>0</v>
      </c>
      <c r="BF117">
        <f t="shared" si="45"/>
        <v>0</v>
      </c>
      <c r="BG117">
        <f t="shared" si="46"/>
        <v>0</v>
      </c>
      <c r="BH117">
        <f t="shared" si="47"/>
        <v>0</v>
      </c>
      <c r="BI117">
        <f t="shared" si="48"/>
        <v>0</v>
      </c>
      <c r="BJ117">
        <f t="shared" si="49"/>
        <v>0</v>
      </c>
      <c r="BK117">
        <f t="shared" si="50"/>
        <v>0</v>
      </c>
      <c r="BL117">
        <f t="shared" si="51"/>
        <v>0</v>
      </c>
    </row>
    <row r="118" spans="1:64" ht="15" customHeight="1">
      <c r="A118" s="260"/>
      <c r="B118" s="14"/>
      <c r="C118" s="229" t="s">
        <v>5130</v>
      </c>
      <c r="D118" s="469" t="str">
        <f>IF(CNGE_2025_M1_Secc12_Sub1!D113="","",CNGE_2025_M1_Secc12_Sub1!D113)</f>
        <v/>
      </c>
      <c r="E118" s="326"/>
      <c r="F118" s="326"/>
      <c r="G118" s="326"/>
      <c r="H118" s="326"/>
      <c r="I118" s="326"/>
      <c r="J118" s="327"/>
      <c r="K118" s="443"/>
      <c r="L118" s="351"/>
      <c r="M118" s="351"/>
      <c r="N118" s="352"/>
      <c r="O118" s="258"/>
      <c r="P118" s="258"/>
      <c r="Q118" s="258"/>
      <c r="R118" s="258"/>
      <c r="S118" s="258"/>
      <c r="T118" s="258"/>
      <c r="U118" s="443"/>
      <c r="V118" s="351"/>
      <c r="W118" s="351"/>
      <c r="X118" s="352"/>
      <c r="Y118" s="258"/>
      <c r="Z118" s="258"/>
      <c r="AA118" s="258"/>
      <c r="AB118" s="258"/>
      <c r="AC118" s="258"/>
      <c r="AD118" s="258"/>
      <c r="AG118">
        <f t="shared" si="26"/>
        <v>0</v>
      </c>
      <c r="AH118">
        <f>IF(OR(COUNTBLANK($D118)=1,CNGE_2025_M1_Secc12_Sub2!$S131&lt;&gt;1),0,IF(COUNTA(O118:T118)=6,0,1))</f>
        <v>0</v>
      </c>
      <c r="AI118">
        <f>IF(OR(COUNTBLANK($D118)=1,CNGE_2025_M1_Secc12_Sub2!$Y131&lt;&gt;1),0,IF(COUNTA(Y118:AD118)=6,0,1))</f>
        <v>0</v>
      </c>
      <c r="AJ118" s="228">
        <f t="shared" si="27"/>
        <v>0</v>
      </c>
      <c r="AK118" s="2">
        <f t="shared" si="28"/>
        <v>0</v>
      </c>
      <c r="AL118" s="3" t="str">
        <f>IF(AK118=0,"",
IF(SUM($AK$35:AK118)=1,AM118,
IF($AK$155&gt;SUM($AK$35:AK118),_xlfn.CONCAT(", ",AM118),
IF($AK$155=SUM($AK$35:AK118),_xlfn.CONCAT(" y ",AM118)))))</f>
        <v/>
      </c>
      <c r="AM118" s="214">
        <v>84</v>
      </c>
      <c r="AN118">
        <f t="shared" si="29"/>
        <v>0</v>
      </c>
      <c r="AO118">
        <f>IF(CNGE_2025_M1_Secc12_Sub2!$S131&lt;&gt;1,IF(COUNTA(O118:T118)=0,0,1),0)</f>
        <v>0</v>
      </c>
      <c r="AP118">
        <f>IF(CNGE_2025_M1_Secc12_Sub2!$Y131&lt;&gt;1,IF(COUNTA(Y118:AD118)=0,0,1),0)</f>
        <v>0</v>
      </c>
      <c r="AQ118" s="204">
        <f t="shared" si="30"/>
        <v>0</v>
      </c>
      <c r="AR118" s="204">
        <f t="shared" si="31"/>
        <v>0</v>
      </c>
      <c r="AS118" s="204">
        <f t="shared" si="32"/>
        <v>0</v>
      </c>
      <c r="AT118" s="204">
        <f t="shared" si="33"/>
        <v>0</v>
      </c>
      <c r="AU118" s="204">
        <f t="shared" si="34"/>
        <v>0</v>
      </c>
      <c r="AV118" s="204">
        <f t="shared" si="35"/>
        <v>0</v>
      </c>
      <c r="AW118">
        <f t="shared" si="36"/>
        <v>0</v>
      </c>
      <c r="AX118">
        <f t="shared" si="37"/>
        <v>0</v>
      </c>
      <c r="AY118">
        <f t="shared" si="38"/>
        <v>0</v>
      </c>
      <c r="AZ118">
        <f t="shared" si="39"/>
        <v>0</v>
      </c>
      <c r="BA118">
        <f t="shared" si="40"/>
        <v>0</v>
      </c>
      <c r="BB118">
        <f t="shared" si="41"/>
        <v>0</v>
      </c>
      <c r="BC118">
        <f t="shared" si="42"/>
        <v>0</v>
      </c>
      <c r="BD118">
        <f t="shared" si="43"/>
        <v>0</v>
      </c>
      <c r="BE118">
        <f t="shared" si="44"/>
        <v>0</v>
      </c>
      <c r="BF118">
        <f t="shared" si="45"/>
        <v>0</v>
      </c>
      <c r="BG118">
        <f t="shared" si="46"/>
        <v>0</v>
      </c>
      <c r="BH118">
        <f t="shared" si="47"/>
        <v>0</v>
      </c>
      <c r="BI118">
        <f t="shared" si="48"/>
        <v>0</v>
      </c>
      <c r="BJ118">
        <f t="shared" si="49"/>
        <v>0</v>
      </c>
      <c r="BK118">
        <f t="shared" si="50"/>
        <v>0</v>
      </c>
      <c r="BL118">
        <f t="shared" si="51"/>
        <v>0</v>
      </c>
    </row>
    <row r="119" spans="1:64" ht="15" customHeight="1">
      <c r="A119" s="260"/>
      <c r="B119" s="14"/>
      <c r="C119" s="229" t="s">
        <v>5131</v>
      </c>
      <c r="D119" s="469" t="str">
        <f>IF(CNGE_2025_M1_Secc12_Sub1!D114="","",CNGE_2025_M1_Secc12_Sub1!D114)</f>
        <v/>
      </c>
      <c r="E119" s="326"/>
      <c r="F119" s="326"/>
      <c r="G119" s="326"/>
      <c r="H119" s="326"/>
      <c r="I119" s="326"/>
      <c r="J119" s="327"/>
      <c r="K119" s="443"/>
      <c r="L119" s="351"/>
      <c r="M119" s="351"/>
      <c r="N119" s="352"/>
      <c r="O119" s="258"/>
      <c r="P119" s="258"/>
      <c r="Q119" s="258"/>
      <c r="R119" s="258"/>
      <c r="S119" s="258"/>
      <c r="T119" s="258"/>
      <c r="U119" s="443"/>
      <c r="V119" s="351"/>
      <c r="W119" s="351"/>
      <c r="X119" s="352"/>
      <c r="Y119" s="258"/>
      <c r="Z119" s="258"/>
      <c r="AA119" s="258"/>
      <c r="AB119" s="258"/>
      <c r="AC119" s="258"/>
      <c r="AD119" s="258"/>
      <c r="AG119">
        <f t="shared" si="26"/>
        <v>0</v>
      </c>
      <c r="AH119">
        <f>IF(OR(COUNTBLANK($D119)=1,CNGE_2025_M1_Secc12_Sub2!$S132&lt;&gt;1),0,IF(COUNTA(O119:T119)=6,0,1))</f>
        <v>0</v>
      </c>
      <c r="AI119">
        <f>IF(OR(COUNTBLANK($D119)=1,CNGE_2025_M1_Secc12_Sub2!$Y132&lt;&gt;1),0,IF(COUNTA(Y119:AD119)=6,0,1))</f>
        <v>0</v>
      </c>
      <c r="AJ119" s="228">
        <f t="shared" si="27"/>
        <v>0</v>
      </c>
      <c r="AK119" s="2">
        <f t="shared" si="28"/>
        <v>0</v>
      </c>
      <c r="AL119" s="3" t="str">
        <f>IF(AK119=0,"",
IF(SUM($AK$35:AK119)=1,AM119,
IF($AK$155&gt;SUM($AK$35:AK119),_xlfn.CONCAT(", ",AM119),
IF($AK$155=SUM($AK$35:AK119),_xlfn.CONCAT(" y ",AM119)))))</f>
        <v/>
      </c>
      <c r="AM119" s="214">
        <v>85</v>
      </c>
      <c r="AN119">
        <f t="shared" si="29"/>
        <v>0</v>
      </c>
      <c r="AO119">
        <f>IF(CNGE_2025_M1_Secc12_Sub2!$S132&lt;&gt;1,IF(COUNTA(O119:T119)=0,0,1),0)</f>
        <v>0</v>
      </c>
      <c r="AP119">
        <f>IF(CNGE_2025_M1_Secc12_Sub2!$Y132&lt;&gt;1,IF(COUNTA(Y119:AD119)=0,0,1),0)</f>
        <v>0</v>
      </c>
      <c r="AQ119" s="204">
        <f t="shared" si="30"/>
        <v>0</v>
      </c>
      <c r="AR119" s="204">
        <f t="shared" si="31"/>
        <v>0</v>
      </c>
      <c r="AS119" s="204">
        <f t="shared" si="32"/>
        <v>0</v>
      </c>
      <c r="AT119" s="204">
        <f t="shared" si="33"/>
        <v>0</v>
      </c>
      <c r="AU119" s="204">
        <f t="shared" si="34"/>
        <v>0</v>
      </c>
      <c r="AV119" s="204">
        <f t="shared" si="35"/>
        <v>0</v>
      </c>
      <c r="AW119">
        <f t="shared" si="36"/>
        <v>0</v>
      </c>
      <c r="AX119">
        <f t="shared" si="37"/>
        <v>0</v>
      </c>
      <c r="AY119">
        <f t="shared" si="38"/>
        <v>0</v>
      </c>
      <c r="AZ119">
        <f t="shared" si="39"/>
        <v>0</v>
      </c>
      <c r="BA119">
        <f t="shared" si="40"/>
        <v>0</v>
      </c>
      <c r="BB119">
        <f t="shared" si="41"/>
        <v>0</v>
      </c>
      <c r="BC119">
        <f t="shared" si="42"/>
        <v>0</v>
      </c>
      <c r="BD119">
        <f t="shared" si="43"/>
        <v>0</v>
      </c>
      <c r="BE119">
        <f t="shared" si="44"/>
        <v>0</v>
      </c>
      <c r="BF119">
        <f t="shared" si="45"/>
        <v>0</v>
      </c>
      <c r="BG119">
        <f t="shared" si="46"/>
        <v>0</v>
      </c>
      <c r="BH119">
        <f t="shared" si="47"/>
        <v>0</v>
      </c>
      <c r="BI119">
        <f t="shared" si="48"/>
        <v>0</v>
      </c>
      <c r="BJ119">
        <f t="shared" si="49"/>
        <v>0</v>
      </c>
      <c r="BK119">
        <f t="shared" si="50"/>
        <v>0</v>
      </c>
      <c r="BL119">
        <f t="shared" si="51"/>
        <v>0</v>
      </c>
    </row>
    <row r="120" spans="1:64" ht="15" customHeight="1">
      <c r="A120" s="260"/>
      <c r="B120" s="14"/>
      <c r="C120" s="229" t="s">
        <v>5132</v>
      </c>
      <c r="D120" s="469" t="str">
        <f>IF(CNGE_2025_M1_Secc12_Sub1!D115="","",CNGE_2025_M1_Secc12_Sub1!D115)</f>
        <v/>
      </c>
      <c r="E120" s="326"/>
      <c r="F120" s="326"/>
      <c r="G120" s="326"/>
      <c r="H120" s="326"/>
      <c r="I120" s="326"/>
      <c r="J120" s="327"/>
      <c r="K120" s="443"/>
      <c r="L120" s="351"/>
      <c r="M120" s="351"/>
      <c r="N120" s="352"/>
      <c r="O120" s="258"/>
      <c r="P120" s="258"/>
      <c r="Q120" s="258"/>
      <c r="R120" s="258"/>
      <c r="S120" s="258"/>
      <c r="T120" s="258"/>
      <c r="U120" s="443"/>
      <c r="V120" s="351"/>
      <c r="W120" s="351"/>
      <c r="X120" s="352"/>
      <c r="Y120" s="258"/>
      <c r="Z120" s="258"/>
      <c r="AA120" s="258"/>
      <c r="AB120" s="258"/>
      <c r="AC120" s="258"/>
      <c r="AD120" s="258"/>
      <c r="AG120">
        <f t="shared" si="26"/>
        <v>0</v>
      </c>
      <c r="AH120">
        <f>IF(OR(COUNTBLANK($D120)=1,CNGE_2025_M1_Secc12_Sub2!$S133&lt;&gt;1),0,IF(COUNTA(O120:T120)=6,0,1))</f>
        <v>0</v>
      </c>
      <c r="AI120">
        <f>IF(OR(COUNTBLANK($D120)=1,CNGE_2025_M1_Secc12_Sub2!$Y133&lt;&gt;1),0,IF(COUNTA(Y120:AD120)=6,0,1))</f>
        <v>0</v>
      </c>
      <c r="AJ120" s="228">
        <f t="shared" si="27"/>
        <v>0</v>
      </c>
      <c r="AK120" s="2">
        <f t="shared" si="28"/>
        <v>0</v>
      </c>
      <c r="AL120" s="3" t="str">
        <f>IF(AK120=0,"",
IF(SUM($AK$35:AK120)=1,AM120,
IF($AK$155&gt;SUM($AK$35:AK120),_xlfn.CONCAT(", ",AM120),
IF($AK$155=SUM($AK$35:AK120),_xlfn.CONCAT(" y ",AM120)))))</f>
        <v/>
      </c>
      <c r="AM120" s="214">
        <v>86</v>
      </c>
      <c r="AN120">
        <f t="shared" si="29"/>
        <v>0</v>
      </c>
      <c r="AO120">
        <f>IF(CNGE_2025_M1_Secc12_Sub2!$S133&lt;&gt;1,IF(COUNTA(O120:T120)=0,0,1),0)</f>
        <v>0</v>
      </c>
      <c r="AP120">
        <f>IF(CNGE_2025_M1_Secc12_Sub2!$Y133&lt;&gt;1,IF(COUNTA(Y120:AD120)=0,0,1),0)</f>
        <v>0</v>
      </c>
      <c r="AQ120" s="204">
        <f t="shared" si="30"/>
        <v>0</v>
      </c>
      <c r="AR120" s="204">
        <f t="shared" si="31"/>
        <v>0</v>
      </c>
      <c r="AS120" s="204">
        <f t="shared" si="32"/>
        <v>0</v>
      </c>
      <c r="AT120" s="204">
        <f t="shared" si="33"/>
        <v>0</v>
      </c>
      <c r="AU120" s="204">
        <f t="shared" si="34"/>
        <v>0</v>
      </c>
      <c r="AV120" s="204">
        <f t="shared" si="35"/>
        <v>0</v>
      </c>
      <c r="AW120">
        <f t="shared" si="36"/>
        <v>0</v>
      </c>
      <c r="AX120">
        <f t="shared" si="37"/>
        <v>0</v>
      </c>
      <c r="AY120">
        <f t="shared" si="38"/>
        <v>0</v>
      </c>
      <c r="AZ120">
        <f t="shared" si="39"/>
        <v>0</v>
      </c>
      <c r="BA120">
        <f t="shared" si="40"/>
        <v>0</v>
      </c>
      <c r="BB120">
        <f t="shared" si="41"/>
        <v>0</v>
      </c>
      <c r="BC120">
        <f t="shared" si="42"/>
        <v>0</v>
      </c>
      <c r="BD120">
        <f t="shared" si="43"/>
        <v>0</v>
      </c>
      <c r="BE120">
        <f t="shared" si="44"/>
        <v>0</v>
      </c>
      <c r="BF120">
        <f t="shared" si="45"/>
        <v>0</v>
      </c>
      <c r="BG120">
        <f t="shared" si="46"/>
        <v>0</v>
      </c>
      <c r="BH120">
        <f t="shared" si="47"/>
        <v>0</v>
      </c>
      <c r="BI120">
        <f t="shared" si="48"/>
        <v>0</v>
      </c>
      <c r="BJ120">
        <f t="shared" si="49"/>
        <v>0</v>
      </c>
      <c r="BK120">
        <f t="shared" si="50"/>
        <v>0</v>
      </c>
      <c r="BL120">
        <f t="shared" si="51"/>
        <v>0</v>
      </c>
    </row>
    <row r="121" spans="1:64" ht="15" customHeight="1">
      <c r="A121" s="260"/>
      <c r="B121" s="14"/>
      <c r="C121" s="229" t="s">
        <v>5133</v>
      </c>
      <c r="D121" s="469" t="str">
        <f>IF(CNGE_2025_M1_Secc12_Sub1!D116="","",CNGE_2025_M1_Secc12_Sub1!D116)</f>
        <v/>
      </c>
      <c r="E121" s="326"/>
      <c r="F121" s="326"/>
      <c r="G121" s="326"/>
      <c r="H121" s="326"/>
      <c r="I121" s="326"/>
      <c r="J121" s="327"/>
      <c r="K121" s="443"/>
      <c r="L121" s="351"/>
      <c r="M121" s="351"/>
      <c r="N121" s="352"/>
      <c r="O121" s="258"/>
      <c r="P121" s="258"/>
      <c r="Q121" s="258"/>
      <c r="R121" s="258"/>
      <c r="S121" s="258"/>
      <c r="T121" s="258"/>
      <c r="U121" s="443"/>
      <c r="V121" s="351"/>
      <c r="W121" s="351"/>
      <c r="X121" s="352"/>
      <c r="Y121" s="258"/>
      <c r="Z121" s="258"/>
      <c r="AA121" s="258"/>
      <c r="AB121" s="258"/>
      <c r="AC121" s="258"/>
      <c r="AD121" s="258"/>
      <c r="AG121">
        <f t="shared" si="26"/>
        <v>0</v>
      </c>
      <c r="AH121">
        <f>IF(OR(COUNTBLANK($D121)=1,CNGE_2025_M1_Secc12_Sub2!$S134&lt;&gt;1),0,IF(COUNTA(O121:T121)=6,0,1))</f>
        <v>0</v>
      </c>
      <c r="AI121">
        <f>IF(OR(COUNTBLANK($D121)=1,CNGE_2025_M1_Secc12_Sub2!$Y134&lt;&gt;1),0,IF(COUNTA(Y121:AD121)=6,0,1))</f>
        <v>0</v>
      </c>
      <c r="AJ121" s="228">
        <f t="shared" si="27"/>
        <v>0</v>
      </c>
      <c r="AK121" s="2">
        <f t="shared" si="28"/>
        <v>0</v>
      </c>
      <c r="AL121" s="3" t="str">
        <f>IF(AK121=0,"",
IF(SUM($AK$35:AK121)=1,AM121,
IF($AK$155&gt;SUM($AK$35:AK121),_xlfn.CONCAT(", ",AM121),
IF($AK$155=SUM($AK$35:AK121),_xlfn.CONCAT(" y ",AM121)))))</f>
        <v/>
      </c>
      <c r="AM121" s="214">
        <v>87</v>
      </c>
      <c r="AN121">
        <f t="shared" si="29"/>
        <v>0</v>
      </c>
      <c r="AO121">
        <f>IF(CNGE_2025_M1_Secc12_Sub2!$S134&lt;&gt;1,IF(COUNTA(O121:T121)=0,0,1),0)</f>
        <v>0</v>
      </c>
      <c r="AP121">
        <f>IF(CNGE_2025_M1_Secc12_Sub2!$Y134&lt;&gt;1,IF(COUNTA(Y121:AD121)=0,0,1),0)</f>
        <v>0</v>
      </c>
      <c r="AQ121" s="204">
        <f t="shared" si="30"/>
        <v>0</v>
      </c>
      <c r="AR121" s="204">
        <f t="shared" si="31"/>
        <v>0</v>
      </c>
      <c r="AS121" s="204">
        <f t="shared" si="32"/>
        <v>0</v>
      </c>
      <c r="AT121" s="204">
        <f t="shared" si="33"/>
        <v>0</v>
      </c>
      <c r="AU121" s="204">
        <f t="shared" si="34"/>
        <v>0</v>
      </c>
      <c r="AV121" s="204">
        <f t="shared" si="35"/>
        <v>0</v>
      </c>
      <c r="AW121">
        <f t="shared" si="36"/>
        <v>0</v>
      </c>
      <c r="AX121">
        <f t="shared" si="37"/>
        <v>0</v>
      </c>
      <c r="AY121">
        <f t="shared" si="38"/>
        <v>0</v>
      </c>
      <c r="AZ121">
        <f t="shared" si="39"/>
        <v>0</v>
      </c>
      <c r="BA121">
        <f t="shared" si="40"/>
        <v>0</v>
      </c>
      <c r="BB121">
        <f t="shared" si="41"/>
        <v>0</v>
      </c>
      <c r="BC121">
        <f t="shared" si="42"/>
        <v>0</v>
      </c>
      <c r="BD121">
        <f t="shared" si="43"/>
        <v>0</v>
      </c>
      <c r="BE121">
        <f t="shared" si="44"/>
        <v>0</v>
      </c>
      <c r="BF121">
        <f t="shared" si="45"/>
        <v>0</v>
      </c>
      <c r="BG121">
        <f t="shared" si="46"/>
        <v>0</v>
      </c>
      <c r="BH121">
        <f t="shared" si="47"/>
        <v>0</v>
      </c>
      <c r="BI121">
        <f t="shared" si="48"/>
        <v>0</v>
      </c>
      <c r="BJ121">
        <f t="shared" si="49"/>
        <v>0</v>
      </c>
      <c r="BK121">
        <f t="shared" si="50"/>
        <v>0</v>
      </c>
      <c r="BL121">
        <f t="shared" si="51"/>
        <v>0</v>
      </c>
    </row>
    <row r="122" spans="1:64" ht="15" customHeight="1">
      <c r="A122" s="260"/>
      <c r="B122" s="14"/>
      <c r="C122" s="229" t="s">
        <v>5134</v>
      </c>
      <c r="D122" s="469" t="str">
        <f>IF(CNGE_2025_M1_Secc12_Sub1!D117="","",CNGE_2025_M1_Secc12_Sub1!D117)</f>
        <v/>
      </c>
      <c r="E122" s="326"/>
      <c r="F122" s="326"/>
      <c r="G122" s="326"/>
      <c r="H122" s="326"/>
      <c r="I122" s="326"/>
      <c r="J122" s="327"/>
      <c r="K122" s="443"/>
      <c r="L122" s="351"/>
      <c r="M122" s="351"/>
      <c r="N122" s="352"/>
      <c r="O122" s="258"/>
      <c r="P122" s="258"/>
      <c r="Q122" s="258"/>
      <c r="R122" s="258"/>
      <c r="S122" s="258"/>
      <c r="T122" s="258"/>
      <c r="U122" s="443"/>
      <c r="V122" s="351"/>
      <c r="W122" s="351"/>
      <c r="X122" s="352"/>
      <c r="Y122" s="258"/>
      <c r="Z122" s="258"/>
      <c r="AA122" s="258"/>
      <c r="AB122" s="258"/>
      <c r="AC122" s="258"/>
      <c r="AD122" s="258"/>
      <c r="AG122">
        <f t="shared" si="26"/>
        <v>0</v>
      </c>
      <c r="AH122">
        <f>IF(OR(COUNTBLANK($D122)=1,CNGE_2025_M1_Secc12_Sub2!$S135&lt;&gt;1),0,IF(COUNTA(O122:T122)=6,0,1))</f>
        <v>0</v>
      </c>
      <c r="AI122">
        <f>IF(OR(COUNTBLANK($D122)=1,CNGE_2025_M1_Secc12_Sub2!$Y135&lt;&gt;1),0,IF(COUNTA(Y122:AD122)=6,0,1))</f>
        <v>0</v>
      </c>
      <c r="AJ122" s="228">
        <f t="shared" si="27"/>
        <v>0</v>
      </c>
      <c r="AK122" s="2">
        <f t="shared" si="28"/>
        <v>0</v>
      </c>
      <c r="AL122" s="3" t="str">
        <f>IF(AK122=0,"",
IF(SUM($AK$35:AK122)=1,AM122,
IF($AK$155&gt;SUM($AK$35:AK122),_xlfn.CONCAT(", ",AM122),
IF($AK$155=SUM($AK$35:AK122),_xlfn.CONCAT(" y ",AM122)))))</f>
        <v/>
      </c>
      <c r="AM122" s="214">
        <v>88</v>
      </c>
      <c r="AN122">
        <f t="shared" si="29"/>
        <v>0</v>
      </c>
      <c r="AO122">
        <f>IF(CNGE_2025_M1_Secc12_Sub2!$S135&lt;&gt;1,IF(COUNTA(O122:T122)=0,0,1),0)</f>
        <v>0</v>
      </c>
      <c r="AP122">
        <f>IF(CNGE_2025_M1_Secc12_Sub2!$Y135&lt;&gt;1,IF(COUNTA(Y122:AD122)=0,0,1),0)</f>
        <v>0</v>
      </c>
      <c r="AQ122" s="204">
        <f t="shared" si="30"/>
        <v>0</v>
      </c>
      <c r="AR122" s="204">
        <f t="shared" si="31"/>
        <v>0</v>
      </c>
      <c r="AS122" s="204">
        <f t="shared" si="32"/>
        <v>0</v>
      </c>
      <c r="AT122" s="204">
        <f t="shared" si="33"/>
        <v>0</v>
      </c>
      <c r="AU122" s="204">
        <f t="shared" si="34"/>
        <v>0</v>
      </c>
      <c r="AV122" s="204">
        <f t="shared" si="35"/>
        <v>0</v>
      </c>
      <c r="AW122">
        <f t="shared" si="36"/>
        <v>0</v>
      </c>
      <c r="AX122">
        <f t="shared" si="37"/>
        <v>0</v>
      </c>
      <c r="AY122">
        <f t="shared" si="38"/>
        <v>0</v>
      </c>
      <c r="AZ122">
        <f t="shared" si="39"/>
        <v>0</v>
      </c>
      <c r="BA122">
        <f t="shared" si="40"/>
        <v>0</v>
      </c>
      <c r="BB122">
        <f t="shared" si="41"/>
        <v>0</v>
      </c>
      <c r="BC122">
        <f t="shared" si="42"/>
        <v>0</v>
      </c>
      <c r="BD122">
        <f t="shared" si="43"/>
        <v>0</v>
      </c>
      <c r="BE122">
        <f t="shared" si="44"/>
        <v>0</v>
      </c>
      <c r="BF122">
        <f t="shared" si="45"/>
        <v>0</v>
      </c>
      <c r="BG122">
        <f t="shared" si="46"/>
        <v>0</v>
      </c>
      <c r="BH122">
        <f t="shared" si="47"/>
        <v>0</v>
      </c>
      <c r="BI122">
        <f t="shared" si="48"/>
        <v>0</v>
      </c>
      <c r="BJ122">
        <f t="shared" si="49"/>
        <v>0</v>
      </c>
      <c r="BK122">
        <f t="shared" si="50"/>
        <v>0</v>
      </c>
      <c r="BL122">
        <f t="shared" si="51"/>
        <v>0</v>
      </c>
    </row>
    <row r="123" spans="1:64" ht="15" customHeight="1">
      <c r="A123" s="260"/>
      <c r="B123" s="14"/>
      <c r="C123" s="229" t="s">
        <v>5135</v>
      </c>
      <c r="D123" s="469" t="str">
        <f>IF(CNGE_2025_M1_Secc12_Sub1!D118="","",CNGE_2025_M1_Secc12_Sub1!D118)</f>
        <v/>
      </c>
      <c r="E123" s="326"/>
      <c r="F123" s="326"/>
      <c r="G123" s="326"/>
      <c r="H123" s="326"/>
      <c r="I123" s="326"/>
      <c r="J123" s="327"/>
      <c r="K123" s="443"/>
      <c r="L123" s="351"/>
      <c r="M123" s="351"/>
      <c r="N123" s="352"/>
      <c r="O123" s="258"/>
      <c r="P123" s="258"/>
      <c r="Q123" s="258"/>
      <c r="R123" s="258"/>
      <c r="S123" s="258"/>
      <c r="T123" s="258"/>
      <c r="U123" s="443"/>
      <c r="V123" s="351"/>
      <c r="W123" s="351"/>
      <c r="X123" s="352"/>
      <c r="Y123" s="258"/>
      <c r="Z123" s="258"/>
      <c r="AA123" s="258"/>
      <c r="AB123" s="258"/>
      <c r="AC123" s="258"/>
      <c r="AD123" s="258"/>
      <c r="AG123">
        <f t="shared" si="26"/>
        <v>0</v>
      </c>
      <c r="AH123">
        <f>IF(OR(COUNTBLANK($D123)=1,CNGE_2025_M1_Secc12_Sub2!$S136&lt;&gt;1),0,IF(COUNTA(O123:T123)=6,0,1))</f>
        <v>0</v>
      </c>
      <c r="AI123">
        <f>IF(OR(COUNTBLANK($D123)=1,CNGE_2025_M1_Secc12_Sub2!$Y136&lt;&gt;1),0,IF(COUNTA(Y123:AD123)=6,0,1))</f>
        <v>0</v>
      </c>
      <c r="AJ123" s="228">
        <f t="shared" si="27"/>
        <v>0</v>
      </c>
      <c r="AK123" s="2">
        <f t="shared" si="28"/>
        <v>0</v>
      </c>
      <c r="AL123" s="3" t="str">
        <f>IF(AK123=0,"",
IF(SUM($AK$35:AK123)=1,AM123,
IF($AK$155&gt;SUM($AK$35:AK123),_xlfn.CONCAT(", ",AM123),
IF($AK$155=SUM($AK$35:AK123),_xlfn.CONCAT(" y ",AM123)))))</f>
        <v/>
      </c>
      <c r="AM123" s="214">
        <v>89</v>
      </c>
      <c r="AN123">
        <f t="shared" si="29"/>
        <v>0</v>
      </c>
      <c r="AO123">
        <f>IF(CNGE_2025_M1_Secc12_Sub2!$S136&lt;&gt;1,IF(COUNTA(O123:T123)=0,0,1),0)</f>
        <v>0</v>
      </c>
      <c r="AP123">
        <f>IF(CNGE_2025_M1_Secc12_Sub2!$Y136&lt;&gt;1,IF(COUNTA(Y123:AD123)=0,0,1),0)</f>
        <v>0</v>
      </c>
      <c r="AQ123" s="204">
        <f t="shared" si="30"/>
        <v>0</v>
      </c>
      <c r="AR123" s="204">
        <f t="shared" si="31"/>
        <v>0</v>
      </c>
      <c r="AS123" s="204">
        <f t="shared" si="32"/>
        <v>0</v>
      </c>
      <c r="AT123" s="204">
        <f t="shared" si="33"/>
        <v>0</v>
      </c>
      <c r="AU123" s="204">
        <f t="shared" si="34"/>
        <v>0</v>
      </c>
      <c r="AV123" s="204">
        <f t="shared" si="35"/>
        <v>0</v>
      </c>
      <c r="AW123">
        <f t="shared" si="36"/>
        <v>0</v>
      </c>
      <c r="AX123">
        <f t="shared" si="37"/>
        <v>0</v>
      </c>
      <c r="AY123">
        <f t="shared" si="38"/>
        <v>0</v>
      </c>
      <c r="AZ123">
        <f t="shared" si="39"/>
        <v>0</v>
      </c>
      <c r="BA123">
        <f t="shared" si="40"/>
        <v>0</v>
      </c>
      <c r="BB123">
        <f t="shared" si="41"/>
        <v>0</v>
      </c>
      <c r="BC123">
        <f t="shared" si="42"/>
        <v>0</v>
      </c>
      <c r="BD123">
        <f t="shared" si="43"/>
        <v>0</v>
      </c>
      <c r="BE123">
        <f t="shared" si="44"/>
        <v>0</v>
      </c>
      <c r="BF123">
        <f t="shared" si="45"/>
        <v>0</v>
      </c>
      <c r="BG123">
        <f t="shared" si="46"/>
        <v>0</v>
      </c>
      <c r="BH123">
        <f t="shared" si="47"/>
        <v>0</v>
      </c>
      <c r="BI123">
        <f t="shared" si="48"/>
        <v>0</v>
      </c>
      <c r="BJ123">
        <f t="shared" si="49"/>
        <v>0</v>
      </c>
      <c r="BK123">
        <f t="shared" si="50"/>
        <v>0</v>
      </c>
      <c r="BL123">
        <f t="shared" si="51"/>
        <v>0</v>
      </c>
    </row>
    <row r="124" spans="1:64" ht="15" customHeight="1">
      <c r="A124" s="260"/>
      <c r="B124" s="14"/>
      <c r="C124" s="229" t="s">
        <v>5136</v>
      </c>
      <c r="D124" s="469" t="str">
        <f>IF(CNGE_2025_M1_Secc12_Sub1!D119="","",CNGE_2025_M1_Secc12_Sub1!D119)</f>
        <v/>
      </c>
      <c r="E124" s="326"/>
      <c r="F124" s="326"/>
      <c r="G124" s="326"/>
      <c r="H124" s="326"/>
      <c r="I124" s="326"/>
      <c r="J124" s="327"/>
      <c r="K124" s="443"/>
      <c r="L124" s="351"/>
      <c r="M124" s="351"/>
      <c r="N124" s="352"/>
      <c r="O124" s="258"/>
      <c r="P124" s="258"/>
      <c r="Q124" s="258"/>
      <c r="R124" s="258"/>
      <c r="S124" s="258"/>
      <c r="T124" s="258"/>
      <c r="U124" s="443"/>
      <c r="V124" s="351"/>
      <c r="W124" s="351"/>
      <c r="X124" s="352"/>
      <c r="Y124" s="258"/>
      <c r="Z124" s="258"/>
      <c r="AA124" s="258"/>
      <c r="AB124" s="258"/>
      <c r="AC124" s="258"/>
      <c r="AD124" s="258"/>
      <c r="AG124">
        <f t="shared" si="26"/>
        <v>0</v>
      </c>
      <c r="AH124">
        <f>IF(OR(COUNTBLANK($D124)=1,CNGE_2025_M1_Secc12_Sub2!$S137&lt;&gt;1),0,IF(COUNTA(O124:T124)=6,0,1))</f>
        <v>0</v>
      </c>
      <c r="AI124">
        <f>IF(OR(COUNTBLANK($D124)=1,CNGE_2025_M1_Secc12_Sub2!$Y137&lt;&gt;1),0,IF(COUNTA(Y124:AD124)=6,0,1))</f>
        <v>0</v>
      </c>
      <c r="AJ124" s="228">
        <f t="shared" si="27"/>
        <v>0</v>
      </c>
      <c r="AK124" s="2">
        <f t="shared" si="28"/>
        <v>0</v>
      </c>
      <c r="AL124" s="3" t="str">
        <f>IF(AK124=0,"",
IF(SUM($AK$35:AK124)=1,AM124,
IF($AK$155&gt;SUM($AK$35:AK124),_xlfn.CONCAT(", ",AM124),
IF($AK$155=SUM($AK$35:AK124),_xlfn.CONCAT(" y ",AM124)))))</f>
        <v/>
      </c>
      <c r="AM124" s="214">
        <v>90</v>
      </c>
      <c r="AN124">
        <f t="shared" si="29"/>
        <v>0</v>
      </c>
      <c r="AO124">
        <f>IF(CNGE_2025_M1_Secc12_Sub2!$S137&lt;&gt;1,IF(COUNTA(O124:T124)=0,0,1),0)</f>
        <v>0</v>
      </c>
      <c r="AP124">
        <f>IF(CNGE_2025_M1_Secc12_Sub2!$Y137&lt;&gt;1,IF(COUNTA(Y124:AD124)=0,0,1),0)</f>
        <v>0</v>
      </c>
      <c r="AQ124" s="204">
        <f t="shared" si="30"/>
        <v>0</v>
      </c>
      <c r="AR124" s="204">
        <f t="shared" si="31"/>
        <v>0</v>
      </c>
      <c r="AS124" s="204">
        <f t="shared" si="32"/>
        <v>0</v>
      </c>
      <c r="AT124" s="204">
        <f t="shared" si="33"/>
        <v>0</v>
      </c>
      <c r="AU124" s="204">
        <f t="shared" si="34"/>
        <v>0</v>
      </c>
      <c r="AV124" s="204">
        <f t="shared" si="35"/>
        <v>0</v>
      </c>
      <c r="AW124">
        <f t="shared" si="36"/>
        <v>0</v>
      </c>
      <c r="AX124">
        <f t="shared" si="37"/>
        <v>0</v>
      </c>
      <c r="AY124">
        <f t="shared" si="38"/>
        <v>0</v>
      </c>
      <c r="AZ124">
        <f t="shared" si="39"/>
        <v>0</v>
      </c>
      <c r="BA124">
        <f t="shared" si="40"/>
        <v>0</v>
      </c>
      <c r="BB124">
        <f t="shared" si="41"/>
        <v>0</v>
      </c>
      <c r="BC124">
        <f t="shared" si="42"/>
        <v>0</v>
      </c>
      <c r="BD124">
        <f t="shared" si="43"/>
        <v>0</v>
      </c>
      <c r="BE124">
        <f t="shared" si="44"/>
        <v>0</v>
      </c>
      <c r="BF124">
        <f t="shared" si="45"/>
        <v>0</v>
      </c>
      <c r="BG124">
        <f t="shared" si="46"/>
        <v>0</v>
      </c>
      <c r="BH124">
        <f t="shared" si="47"/>
        <v>0</v>
      </c>
      <c r="BI124">
        <f t="shared" si="48"/>
        <v>0</v>
      </c>
      <c r="BJ124">
        <f t="shared" si="49"/>
        <v>0</v>
      </c>
      <c r="BK124">
        <f t="shared" si="50"/>
        <v>0</v>
      </c>
      <c r="BL124">
        <f t="shared" si="51"/>
        <v>0</v>
      </c>
    </row>
    <row r="125" spans="1:64" ht="15" customHeight="1">
      <c r="A125" s="260"/>
      <c r="B125" s="14"/>
      <c r="C125" s="229" t="s">
        <v>5137</v>
      </c>
      <c r="D125" s="469" t="str">
        <f>IF(CNGE_2025_M1_Secc12_Sub1!D120="","",CNGE_2025_M1_Secc12_Sub1!D120)</f>
        <v/>
      </c>
      <c r="E125" s="326"/>
      <c r="F125" s="326"/>
      <c r="G125" s="326"/>
      <c r="H125" s="326"/>
      <c r="I125" s="326"/>
      <c r="J125" s="327"/>
      <c r="K125" s="443"/>
      <c r="L125" s="351"/>
      <c r="M125" s="351"/>
      <c r="N125" s="352"/>
      <c r="O125" s="258"/>
      <c r="P125" s="258"/>
      <c r="Q125" s="258"/>
      <c r="R125" s="258"/>
      <c r="S125" s="258"/>
      <c r="T125" s="258"/>
      <c r="U125" s="443"/>
      <c r="V125" s="351"/>
      <c r="W125" s="351"/>
      <c r="X125" s="352"/>
      <c r="Y125" s="258"/>
      <c r="Z125" s="258"/>
      <c r="AA125" s="258"/>
      <c r="AB125" s="258"/>
      <c r="AC125" s="258"/>
      <c r="AD125" s="258"/>
      <c r="AG125">
        <f t="shared" si="26"/>
        <v>0</v>
      </c>
      <c r="AH125">
        <f>IF(OR(COUNTBLANK($D125)=1,CNGE_2025_M1_Secc12_Sub2!$S138&lt;&gt;1),0,IF(COUNTA(O125:T125)=6,0,1))</f>
        <v>0</v>
      </c>
      <c r="AI125">
        <f>IF(OR(COUNTBLANK($D125)=1,CNGE_2025_M1_Secc12_Sub2!$Y138&lt;&gt;1),0,IF(COUNTA(Y125:AD125)=6,0,1))</f>
        <v>0</v>
      </c>
      <c r="AJ125" s="228">
        <f t="shared" si="27"/>
        <v>0</v>
      </c>
      <c r="AK125" s="2">
        <f t="shared" si="28"/>
        <v>0</v>
      </c>
      <c r="AL125" s="3" t="str">
        <f>IF(AK125=0,"",
IF(SUM($AK$35:AK125)=1,AM125,
IF($AK$155&gt;SUM($AK$35:AK125),_xlfn.CONCAT(", ",AM125),
IF($AK$155=SUM($AK$35:AK125),_xlfn.CONCAT(" y ",AM125)))))</f>
        <v/>
      </c>
      <c r="AM125" s="214">
        <v>91</v>
      </c>
      <c r="AN125">
        <f t="shared" si="29"/>
        <v>0</v>
      </c>
      <c r="AO125">
        <f>IF(CNGE_2025_M1_Secc12_Sub2!$S138&lt;&gt;1,IF(COUNTA(O125:T125)=0,0,1),0)</f>
        <v>0</v>
      </c>
      <c r="AP125">
        <f>IF(CNGE_2025_M1_Secc12_Sub2!$Y138&lt;&gt;1,IF(COUNTA(Y125:AD125)=0,0,1),0)</f>
        <v>0</v>
      </c>
      <c r="AQ125" s="204">
        <f t="shared" si="30"/>
        <v>0</v>
      </c>
      <c r="AR125" s="204">
        <f t="shared" si="31"/>
        <v>0</v>
      </c>
      <c r="AS125" s="204">
        <f t="shared" si="32"/>
        <v>0</v>
      </c>
      <c r="AT125" s="204">
        <f t="shared" si="33"/>
        <v>0</v>
      </c>
      <c r="AU125" s="204">
        <f t="shared" si="34"/>
        <v>0</v>
      </c>
      <c r="AV125" s="204">
        <f t="shared" si="35"/>
        <v>0</v>
      </c>
      <c r="AW125">
        <f t="shared" si="36"/>
        <v>0</v>
      </c>
      <c r="AX125">
        <f t="shared" si="37"/>
        <v>0</v>
      </c>
      <c r="AY125">
        <f t="shared" si="38"/>
        <v>0</v>
      </c>
      <c r="AZ125">
        <f t="shared" si="39"/>
        <v>0</v>
      </c>
      <c r="BA125">
        <f t="shared" si="40"/>
        <v>0</v>
      </c>
      <c r="BB125">
        <f t="shared" si="41"/>
        <v>0</v>
      </c>
      <c r="BC125">
        <f t="shared" si="42"/>
        <v>0</v>
      </c>
      <c r="BD125">
        <f t="shared" si="43"/>
        <v>0</v>
      </c>
      <c r="BE125">
        <f t="shared" si="44"/>
        <v>0</v>
      </c>
      <c r="BF125">
        <f t="shared" si="45"/>
        <v>0</v>
      </c>
      <c r="BG125">
        <f t="shared" si="46"/>
        <v>0</v>
      </c>
      <c r="BH125">
        <f t="shared" si="47"/>
        <v>0</v>
      </c>
      <c r="BI125">
        <f t="shared" si="48"/>
        <v>0</v>
      </c>
      <c r="BJ125">
        <f t="shared" si="49"/>
        <v>0</v>
      </c>
      <c r="BK125">
        <f t="shared" si="50"/>
        <v>0</v>
      </c>
      <c r="BL125">
        <f t="shared" si="51"/>
        <v>0</v>
      </c>
    </row>
    <row r="126" spans="1:64" ht="15" customHeight="1">
      <c r="A126" s="260"/>
      <c r="B126" s="14"/>
      <c r="C126" s="229" t="s">
        <v>5138</v>
      </c>
      <c r="D126" s="469" t="str">
        <f>IF(CNGE_2025_M1_Secc12_Sub1!D121="","",CNGE_2025_M1_Secc12_Sub1!D121)</f>
        <v/>
      </c>
      <c r="E126" s="326"/>
      <c r="F126" s="326"/>
      <c r="G126" s="326"/>
      <c r="H126" s="326"/>
      <c r="I126" s="326"/>
      <c r="J126" s="327"/>
      <c r="K126" s="443"/>
      <c r="L126" s="351"/>
      <c r="M126" s="351"/>
      <c r="N126" s="352"/>
      <c r="O126" s="258"/>
      <c r="P126" s="258"/>
      <c r="Q126" s="258"/>
      <c r="R126" s="258"/>
      <c r="S126" s="258"/>
      <c r="T126" s="258"/>
      <c r="U126" s="443"/>
      <c r="V126" s="351"/>
      <c r="W126" s="351"/>
      <c r="X126" s="352"/>
      <c r="Y126" s="258"/>
      <c r="Z126" s="258"/>
      <c r="AA126" s="258"/>
      <c r="AB126" s="258"/>
      <c r="AC126" s="258"/>
      <c r="AD126" s="258"/>
      <c r="AG126">
        <f t="shared" si="26"/>
        <v>0</v>
      </c>
      <c r="AH126">
        <f>IF(OR(COUNTBLANK($D126)=1,CNGE_2025_M1_Secc12_Sub2!$S139&lt;&gt;1),0,IF(COUNTA(O126:T126)=6,0,1))</f>
        <v>0</v>
      </c>
      <c r="AI126">
        <f>IF(OR(COUNTBLANK($D126)=1,CNGE_2025_M1_Secc12_Sub2!$Y139&lt;&gt;1),0,IF(COUNTA(Y126:AD126)=6,0,1))</f>
        <v>0</v>
      </c>
      <c r="AJ126" s="228">
        <f t="shared" si="27"/>
        <v>0</v>
      </c>
      <c r="AK126" s="2">
        <f t="shared" si="28"/>
        <v>0</v>
      </c>
      <c r="AL126" s="3" t="str">
        <f>IF(AK126=0,"",
IF(SUM($AK$35:AK126)=1,AM126,
IF($AK$155&gt;SUM($AK$35:AK126),_xlfn.CONCAT(", ",AM126),
IF($AK$155=SUM($AK$35:AK126),_xlfn.CONCAT(" y ",AM126)))))</f>
        <v/>
      </c>
      <c r="AM126" s="214">
        <v>92</v>
      </c>
      <c r="AN126">
        <f t="shared" si="29"/>
        <v>0</v>
      </c>
      <c r="AO126">
        <f>IF(CNGE_2025_M1_Secc12_Sub2!$S139&lt;&gt;1,IF(COUNTA(O126:T126)=0,0,1),0)</f>
        <v>0</v>
      </c>
      <c r="AP126">
        <f>IF(CNGE_2025_M1_Secc12_Sub2!$Y139&lt;&gt;1,IF(COUNTA(Y126:AD126)=0,0,1),0)</f>
        <v>0</v>
      </c>
      <c r="AQ126" s="204">
        <f t="shared" si="30"/>
        <v>0</v>
      </c>
      <c r="AR126" s="204">
        <f t="shared" si="31"/>
        <v>0</v>
      </c>
      <c r="AS126" s="204">
        <f t="shared" si="32"/>
        <v>0</v>
      </c>
      <c r="AT126" s="204">
        <f t="shared" si="33"/>
        <v>0</v>
      </c>
      <c r="AU126" s="204">
        <f t="shared" si="34"/>
        <v>0</v>
      </c>
      <c r="AV126" s="204">
        <f t="shared" si="35"/>
        <v>0</v>
      </c>
      <c r="AW126">
        <f t="shared" si="36"/>
        <v>0</v>
      </c>
      <c r="AX126">
        <f t="shared" si="37"/>
        <v>0</v>
      </c>
      <c r="AY126">
        <f t="shared" si="38"/>
        <v>0</v>
      </c>
      <c r="AZ126">
        <f t="shared" si="39"/>
        <v>0</v>
      </c>
      <c r="BA126">
        <f t="shared" si="40"/>
        <v>0</v>
      </c>
      <c r="BB126">
        <f t="shared" si="41"/>
        <v>0</v>
      </c>
      <c r="BC126">
        <f t="shared" si="42"/>
        <v>0</v>
      </c>
      <c r="BD126">
        <f t="shared" si="43"/>
        <v>0</v>
      </c>
      <c r="BE126">
        <f t="shared" si="44"/>
        <v>0</v>
      </c>
      <c r="BF126">
        <f t="shared" si="45"/>
        <v>0</v>
      </c>
      <c r="BG126">
        <f t="shared" si="46"/>
        <v>0</v>
      </c>
      <c r="BH126">
        <f t="shared" si="47"/>
        <v>0</v>
      </c>
      <c r="BI126">
        <f t="shared" si="48"/>
        <v>0</v>
      </c>
      <c r="BJ126">
        <f t="shared" si="49"/>
        <v>0</v>
      </c>
      <c r="BK126">
        <f t="shared" si="50"/>
        <v>0</v>
      </c>
      <c r="BL126">
        <f t="shared" si="51"/>
        <v>0</v>
      </c>
    </row>
    <row r="127" spans="1:64" ht="15" customHeight="1">
      <c r="A127" s="260"/>
      <c r="B127" s="14"/>
      <c r="C127" s="229" t="s">
        <v>5139</v>
      </c>
      <c r="D127" s="469" t="str">
        <f>IF(CNGE_2025_M1_Secc12_Sub1!D122="","",CNGE_2025_M1_Secc12_Sub1!D122)</f>
        <v/>
      </c>
      <c r="E127" s="326"/>
      <c r="F127" s="326"/>
      <c r="G127" s="326"/>
      <c r="H127" s="326"/>
      <c r="I127" s="326"/>
      <c r="J127" s="327"/>
      <c r="K127" s="443"/>
      <c r="L127" s="351"/>
      <c r="M127" s="351"/>
      <c r="N127" s="352"/>
      <c r="O127" s="258"/>
      <c r="P127" s="258"/>
      <c r="Q127" s="258"/>
      <c r="R127" s="258"/>
      <c r="S127" s="258"/>
      <c r="T127" s="258"/>
      <c r="U127" s="443"/>
      <c r="V127" s="351"/>
      <c r="W127" s="351"/>
      <c r="X127" s="352"/>
      <c r="Y127" s="258"/>
      <c r="Z127" s="258"/>
      <c r="AA127" s="258"/>
      <c r="AB127" s="258"/>
      <c r="AC127" s="258"/>
      <c r="AD127" s="258"/>
      <c r="AG127">
        <f t="shared" si="26"/>
        <v>0</v>
      </c>
      <c r="AH127">
        <f>IF(OR(COUNTBLANK($D127)=1,CNGE_2025_M1_Secc12_Sub2!$S140&lt;&gt;1),0,IF(COUNTA(O127:T127)=6,0,1))</f>
        <v>0</v>
      </c>
      <c r="AI127">
        <f>IF(OR(COUNTBLANK($D127)=1,CNGE_2025_M1_Secc12_Sub2!$Y140&lt;&gt;1),0,IF(COUNTA(Y127:AD127)=6,0,1))</f>
        <v>0</v>
      </c>
      <c r="AJ127" s="228">
        <f t="shared" si="27"/>
        <v>0</v>
      </c>
      <c r="AK127" s="2">
        <f t="shared" si="28"/>
        <v>0</v>
      </c>
      <c r="AL127" s="3" t="str">
        <f>IF(AK127=0,"",
IF(SUM($AK$35:AK127)=1,AM127,
IF($AK$155&gt;SUM($AK$35:AK127),_xlfn.CONCAT(", ",AM127),
IF($AK$155=SUM($AK$35:AK127),_xlfn.CONCAT(" y ",AM127)))))</f>
        <v/>
      </c>
      <c r="AM127" s="214">
        <v>93</v>
      </c>
      <c r="AN127">
        <f t="shared" si="29"/>
        <v>0</v>
      </c>
      <c r="AO127">
        <f>IF(CNGE_2025_M1_Secc12_Sub2!$S140&lt;&gt;1,IF(COUNTA(O127:T127)=0,0,1),0)</f>
        <v>0</v>
      </c>
      <c r="AP127">
        <f>IF(CNGE_2025_M1_Secc12_Sub2!$Y140&lt;&gt;1,IF(COUNTA(Y127:AD127)=0,0,1),0)</f>
        <v>0</v>
      </c>
      <c r="AQ127" s="204">
        <f t="shared" si="30"/>
        <v>0</v>
      </c>
      <c r="AR127" s="204">
        <f t="shared" si="31"/>
        <v>0</v>
      </c>
      <c r="AS127" s="204">
        <f t="shared" si="32"/>
        <v>0</v>
      </c>
      <c r="AT127" s="204">
        <f t="shared" si="33"/>
        <v>0</v>
      </c>
      <c r="AU127" s="204">
        <f t="shared" si="34"/>
        <v>0</v>
      </c>
      <c r="AV127" s="204">
        <f t="shared" si="35"/>
        <v>0</v>
      </c>
      <c r="AW127">
        <f t="shared" si="36"/>
        <v>0</v>
      </c>
      <c r="AX127">
        <f t="shared" si="37"/>
        <v>0</v>
      </c>
      <c r="AY127">
        <f t="shared" si="38"/>
        <v>0</v>
      </c>
      <c r="AZ127">
        <f t="shared" si="39"/>
        <v>0</v>
      </c>
      <c r="BA127">
        <f t="shared" si="40"/>
        <v>0</v>
      </c>
      <c r="BB127">
        <f t="shared" si="41"/>
        <v>0</v>
      </c>
      <c r="BC127">
        <f t="shared" si="42"/>
        <v>0</v>
      </c>
      <c r="BD127">
        <f t="shared" si="43"/>
        <v>0</v>
      </c>
      <c r="BE127">
        <f t="shared" si="44"/>
        <v>0</v>
      </c>
      <c r="BF127">
        <f t="shared" si="45"/>
        <v>0</v>
      </c>
      <c r="BG127">
        <f t="shared" si="46"/>
        <v>0</v>
      </c>
      <c r="BH127">
        <f t="shared" si="47"/>
        <v>0</v>
      </c>
      <c r="BI127">
        <f t="shared" si="48"/>
        <v>0</v>
      </c>
      <c r="BJ127">
        <f t="shared" si="49"/>
        <v>0</v>
      </c>
      <c r="BK127">
        <f t="shared" si="50"/>
        <v>0</v>
      </c>
      <c r="BL127">
        <f t="shared" si="51"/>
        <v>0</v>
      </c>
    </row>
    <row r="128" spans="1:64" ht="15" customHeight="1">
      <c r="A128" s="260"/>
      <c r="B128" s="14"/>
      <c r="C128" s="229" t="s">
        <v>5140</v>
      </c>
      <c r="D128" s="469" t="str">
        <f>IF(CNGE_2025_M1_Secc12_Sub1!D123="","",CNGE_2025_M1_Secc12_Sub1!D123)</f>
        <v/>
      </c>
      <c r="E128" s="326"/>
      <c r="F128" s="326"/>
      <c r="G128" s="326"/>
      <c r="H128" s="326"/>
      <c r="I128" s="326"/>
      <c r="J128" s="327"/>
      <c r="K128" s="443"/>
      <c r="L128" s="351"/>
      <c r="M128" s="351"/>
      <c r="N128" s="352"/>
      <c r="O128" s="258"/>
      <c r="P128" s="258"/>
      <c r="Q128" s="258"/>
      <c r="R128" s="258"/>
      <c r="S128" s="258"/>
      <c r="T128" s="258"/>
      <c r="U128" s="443"/>
      <c r="V128" s="351"/>
      <c r="W128" s="351"/>
      <c r="X128" s="352"/>
      <c r="Y128" s="258"/>
      <c r="Z128" s="258"/>
      <c r="AA128" s="258"/>
      <c r="AB128" s="258"/>
      <c r="AC128" s="258"/>
      <c r="AD128" s="258"/>
      <c r="AG128">
        <f t="shared" si="26"/>
        <v>0</v>
      </c>
      <c r="AH128">
        <f>IF(OR(COUNTBLANK($D128)=1,CNGE_2025_M1_Secc12_Sub2!$S141&lt;&gt;1),0,IF(COUNTA(O128:T128)=6,0,1))</f>
        <v>0</v>
      </c>
      <c r="AI128">
        <f>IF(OR(COUNTBLANK($D128)=1,CNGE_2025_M1_Secc12_Sub2!$Y141&lt;&gt;1),0,IF(COUNTA(Y128:AD128)=6,0,1))</f>
        <v>0</v>
      </c>
      <c r="AJ128" s="228">
        <f t="shared" si="27"/>
        <v>0</v>
      </c>
      <c r="AK128" s="2">
        <f t="shared" si="28"/>
        <v>0</v>
      </c>
      <c r="AL128" s="3" t="str">
        <f>IF(AK128=0,"",
IF(SUM($AK$35:AK128)=1,AM128,
IF($AK$155&gt;SUM($AK$35:AK128),_xlfn.CONCAT(", ",AM128),
IF($AK$155=SUM($AK$35:AK128),_xlfn.CONCAT(" y ",AM128)))))</f>
        <v/>
      </c>
      <c r="AM128" s="214">
        <v>94</v>
      </c>
      <c r="AN128">
        <f t="shared" si="29"/>
        <v>0</v>
      </c>
      <c r="AO128">
        <f>IF(CNGE_2025_M1_Secc12_Sub2!$S141&lt;&gt;1,IF(COUNTA(O128:T128)=0,0,1),0)</f>
        <v>0</v>
      </c>
      <c r="AP128">
        <f>IF(CNGE_2025_M1_Secc12_Sub2!$Y141&lt;&gt;1,IF(COUNTA(Y128:AD128)=0,0,1),0)</f>
        <v>0</v>
      </c>
      <c r="AQ128" s="204">
        <f t="shared" si="30"/>
        <v>0</v>
      </c>
      <c r="AR128" s="204">
        <f t="shared" si="31"/>
        <v>0</v>
      </c>
      <c r="AS128" s="204">
        <f t="shared" si="32"/>
        <v>0</v>
      </c>
      <c r="AT128" s="204">
        <f t="shared" si="33"/>
        <v>0</v>
      </c>
      <c r="AU128" s="204">
        <f t="shared" si="34"/>
        <v>0</v>
      </c>
      <c r="AV128" s="204">
        <f t="shared" si="35"/>
        <v>0</v>
      </c>
      <c r="AW128">
        <f t="shared" si="36"/>
        <v>0</v>
      </c>
      <c r="AX128">
        <f t="shared" si="37"/>
        <v>0</v>
      </c>
      <c r="AY128">
        <f t="shared" si="38"/>
        <v>0</v>
      </c>
      <c r="AZ128">
        <f t="shared" si="39"/>
        <v>0</v>
      </c>
      <c r="BA128">
        <f t="shared" si="40"/>
        <v>0</v>
      </c>
      <c r="BB128">
        <f t="shared" si="41"/>
        <v>0</v>
      </c>
      <c r="BC128">
        <f t="shared" si="42"/>
        <v>0</v>
      </c>
      <c r="BD128">
        <f t="shared" si="43"/>
        <v>0</v>
      </c>
      <c r="BE128">
        <f t="shared" si="44"/>
        <v>0</v>
      </c>
      <c r="BF128">
        <f t="shared" si="45"/>
        <v>0</v>
      </c>
      <c r="BG128">
        <f t="shared" si="46"/>
        <v>0</v>
      </c>
      <c r="BH128">
        <f t="shared" si="47"/>
        <v>0</v>
      </c>
      <c r="BI128">
        <f t="shared" si="48"/>
        <v>0</v>
      </c>
      <c r="BJ128">
        <f t="shared" si="49"/>
        <v>0</v>
      </c>
      <c r="BK128">
        <f t="shared" si="50"/>
        <v>0</v>
      </c>
      <c r="BL128">
        <f t="shared" si="51"/>
        <v>0</v>
      </c>
    </row>
    <row r="129" spans="1:64" ht="15" customHeight="1">
      <c r="A129" s="260"/>
      <c r="B129" s="14"/>
      <c r="C129" s="229" t="s">
        <v>5141</v>
      </c>
      <c r="D129" s="469" t="str">
        <f>IF(CNGE_2025_M1_Secc12_Sub1!D124="","",CNGE_2025_M1_Secc12_Sub1!D124)</f>
        <v/>
      </c>
      <c r="E129" s="326"/>
      <c r="F129" s="326"/>
      <c r="G129" s="326"/>
      <c r="H129" s="326"/>
      <c r="I129" s="326"/>
      <c r="J129" s="327"/>
      <c r="K129" s="443"/>
      <c r="L129" s="351"/>
      <c r="M129" s="351"/>
      <c r="N129" s="352"/>
      <c r="O129" s="258"/>
      <c r="P129" s="258"/>
      <c r="Q129" s="258"/>
      <c r="R129" s="258"/>
      <c r="S129" s="258"/>
      <c r="T129" s="258"/>
      <c r="U129" s="443"/>
      <c r="V129" s="351"/>
      <c r="W129" s="351"/>
      <c r="X129" s="352"/>
      <c r="Y129" s="258"/>
      <c r="Z129" s="258"/>
      <c r="AA129" s="258"/>
      <c r="AB129" s="258"/>
      <c r="AC129" s="258"/>
      <c r="AD129" s="258"/>
      <c r="AG129">
        <f t="shared" si="26"/>
        <v>0</v>
      </c>
      <c r="AH129">
        <f>IF(OR(COUNTBLANK($D129)=1,CNGE_2025_M1_Secc12_Sub2!$S142&lt;&gt;1),0,IF(COUNTA(O129:T129)=6,0,1))</f>
        <v>0</v>
      </c>
      <c r="AI129">
        <f>IF(OR(COUNTBLANK($D129)=1,CNGE_2025_M1_Secc12_Sub2!$Y142&lt;&gt;1),0,IF(COUNTA(Y129:AD129)=6,0,1))</f>
        <v>0</v>
      </c>
      <c r="AJ129" s="228">
        <f t="shared" si="27"/>
        <v>0</v>
      </c>
      <c r="AK129" s="2">
        <f t="shared" si="28"/>
        <v>0</v>
      </c>
      <c r="AL129" s="3" t="str">
        <f>IF(AK129=0,"",
IF(SUM($AK$35:AK129)=1,AM129,
IF($AK$155&gt;SUM($AK$35:AK129),_xlfn.CONCAT(", ",AM129),
IF($AK$155=SUM($AK$35:AK129),_xlfn.CONCAT(" y ",AM129)))))</f>
        <v/>
      </c>
      <c r="AM129" s="214">
        <v>95</v>
      </c>
      <c r="AN129">
        <f t="shared" si="29"/>
        <v>0</v>
      </c>
      <c r="AO129">
        <f>IF(CNGE_2025_M1_Secc12_Sub2!$S142&lt;&gt;1,IF(COUNTA(O129:T129)=0,0,1),0)</f>
        <v>0</v>
      </c>
      <c r="AP129">
        <f>IF(CNGE_2025_M1_Secc12_Sub2!$Y142&lt;&gt;1,IF(COUNTA(Y129:AD129)=0,0,1),0)</f>
        <v>0</v>
      </c>
      <c r="AQ129" s="204">
        <f t="shared" si="30"/>
        <v>0</v>
      </c>
      <c r="AR129" s="204">
        <f t="shared" si="31"/>
        <v>0</v>
      </c>
      <c r="AS129" s="204">
        <f t="shared" si="32"/>
        <v>0</v>
      </c>
      <c r="AT129" s="204">
        <f t="shared" si="33"/>
        <v>0</v>
      </c>
      <c r="AU129" s="204">
        <f t="shared" si="34"/>
        <v>0</v>
      </c>
      <c r="AV129" s="204">
        <f t="shared" si="35"/>
        <v>0</v>
      </c>
      <c r="AW129">
        <f t="shared" si="36"/>
        <v>0</v>
      </c>
      <c r="AX129">
        <f t="shared" si="37"/>
        <v>0</v>
      </c>
      <c r="AY129">
        <f t="shared" si="38"/>
        <v>0</v>
      </c>
      <c r="AZ129">
        <f t="shared" si="39"/>
        <v>0</v>
      </c>
      <c r="BA129">
        <f t="shared" si="40"/>
        <v>0</v>
      </c>
      <c r="BB129">
        <f t="shared" si="41"/>
        <v>0</v>
      </c>
      <c r="BC129">
        <f t="shared" si="42"/>
        <v>0</v>
      </c>
      <c r="BD129">
        <f t="shared" si="43"/>
        <v>0</v>
      </c>
      <c r="BE129">
        <f t="shared" si="44"/>
        <v>0</v>
      </c>
      <c r="BF129">
        <f t="shared" si="45"/>
        <v>0</v>
      </c>
      <c r="BG129">
        <f t="shared" si="46"/>
        <v>0</v>
      </c>
      <c r="BH129">
        <f t="shared" si="47"/>
        <v>0</v>
      </c>
      <c r="BI129">
        <f t="shared" si="48"/>
        <v>0</v>
      </c>
      <c r="BJ129">
        <f t="shared" si="49"/>
        <v>0</v>
      </c>
      <c r="BK129">
        <f t="shared" si="50"/>
        <v>0</v>
      </c>
      <c r="BL129">
        <f t="shared" si="51"/>
        <v>0</v>
      </c>
    </row>
    <row r="130" spans="1:64" ht="15" customHeight="1">
      <c r="A130" s="260"/>
      <c r="B130" s="14"/>
      <c r="C130" s="229" t="s">
        <v>5142</v>
      </c>
      <c r="D130" s="469" t="str">
        <f>IF(CNGE_2025_M1_Secc12_Sub1!D125="","",CNGE_2025_M1_Secc12_Sub1!D125)</f>
        <v/>
      </c>
      <c r="E130" s="326"/>
      <c r="F130" s="326"/>
      <c r="G130" s="326"/>
      <c r="H130" s="326"/>
      <c r="I130" s="326"/>
      <c r="J130" s="327"/>
      <c r="K130" s="443"/>
      <c r="L130" s="351"/>
      <c r="M130" s="351"/>
      <c r="N130" s="352"/>
      <c r="O130" s="258"/>
      <c r="P130" s="258"/>
      <c r="Q130" s="258"/>
      <c r="R130" s="258"/>
      <c r="S130" s="258"/>
      <c r="T130" s="258"/>
      <c r="U130" s="443"/>
      <c r="V130" s="351"/>
      <c r="W130" s="351"/>
      <c r="X130" s="352"/>
      <c r="Y130" s="258"/>
      <c r="Z130" s="258"/>
      <c r="AA130" s="258"/>
      <c r="AB130" s="258"/>
      <c r="AC130" s="258"/>
      <c r="AD130" s="258"/>
      <c r="AG130">
        <f t="shared" si="26"/>
        <v>0</v>
      </c>
      <c r="AH130">
        <f>IF(OR(COUNTBLANK($D130)=1,CNGE_2025_M1_Secc12_Sub2!$S143&lt;&gt;1),0,IF(COUNTA(O130:T130)=6,0,1))</f>
        <v>0</v>
      </c>
      <c r="AI130">
        <f>IF(OR(COUNTBLANK($D130)=1,CNGE_2025_M1_Secc12_Sub2!$Y143&lt;&gt;1),0,IF(COUNTA(Y130:AD130)=6,0,1))</f>
        <v>0</v>
      </c>
      <c r="AJ130" s="228">
        <f t="shared" si="27"/>
        <v>0</v>
      </c>
      <c r="AK130" s="2">
        <f t="shared" si="28"/>
        <v>0</v>
      </c>
      <c r="AL130" s="3" t="str">
        <f>IF(AK130=0,"",
IF(SUM($AK$35:AK130)=1,AM130,
IF($AK$155&gt;SUM($AK$35:AK130),_xlfn.CONCAT(", ",AM130),
IF($AK$155=SUM($AK$35:AK130),_xlfn.CONCAT(" y ",AM130)))))</f>
        <v/>
      </c>
      <c r="AM130" s="214">
        <v>96</v>
      </c>
      <c r="AN130">
        <f t="shared" si="29"/>
        <v>0</v>
      </c>
      <c r="AO130">
        <f>IF(CNGE_2025_M1_Secc12_Sub2!$S143&lt;&gt;1,IF(COUNTA(O130:T130)=0,0,1),0)</f>
        <v>0</v>
      </c>
      <c r="AP130">
        <f>IF(CNGE_2025_M1_Secc12_Sub2!$Y143&lt;&gt;1,IF(COUNTA(Y130:AD130)=0,0,1),0)</f>
        <v>0</v>
      </c>
      <c r="AQ130" s="204">
        <f t="shared" si="30"/>
        <v>0</v>
      </c>
      <c r="AR130" s="204">
        <f t="shared" si="31"/>
        <v>0</v>
      </c>
      <c r="AS130" s="204">
        <f t="shared" si="32"/>
        <v>0</v>
      </c>
      <c r="AT130" s="204">
        <f t="shared" si="33"/>
        <v>0</v>
      </c>
      <c r="AU130" s="204">
        <f t="shared" si="34"/>
        <v>0</v>
      </c>
      <c r="AV130" s="204">
        <f t="shared" si="35"/>
        <v>0</v>
      </c>
      <c r="AW130">
        <f t="shared" si="36"/>
        <v>0</v>
      </c>
      <c r="AX130">
        <f t="shared" si="37"/>
        <v>0</v>
      </c>
      <c r="AY130">
        <f t="shared" si="38"/>
        <v>0</v>
      </c>
      <c r="AZ130">
        <f t="shared" si="39"/>
        <v>0</v>
      </c>
      <c r="BA130">
        <f t="shared" si="40"/>
        <v>0</v>
      </c>
      <c r="BB130">
        <f t="shared" si="41"/>
        <v>0</v>
      </c>
      <c r="BC130">
        <f t="shared" si="42"/>
        <v>0</v>
      </c>
      <c r="BD130">
        <f t="shared" si="43"/>
        <v>0</v>
      </c>
      <c r="BE130">
        <f t="shared" si="44"/>
        <v>0</v>
      </c>
      <c r="BF130">
        <f t="shared" si="45"/>
        <v>0</v>
      </c>
      <c r="BG130">
        <f t="shared" si="46"/>
        <v>0</v>
      </c>
      <c r="BH130">
        <f t="shared" si="47"/>
        <v>0</v>
      </c>
      <c r="BI130">
        <f t="shared" si="48"/>
        <v>0</v>
      </c>
      <c r="BJ130">
        <f t="shared" si="49"/>
        <v>0</v>
      </c>
      <c r="BK130">
        <f t="shared" si="50"/>
        <v>0</v>
      </c>
      <c r="BL130">
        <f t="shared" si="51"/>
        <v>0</v>
      </c>
    </row>
    <row r="131" spans="1:64" ht="15" customHeight="1">
      <c r="A131" s="260"/>
      <c r="B131" s="14"/>
      <c r="C131" s="229" t="s">
        <v>5143</v>
      </c>
      <c r="D131" s="469" t="str">
        <f>IF(CNGE_2025_M1_Secc12_Sub1!D126="","",CNGE_2025_M1_Secc12_Sub1!D126)</f>
        <v/>
      </c>
      <c r="E131" s="326"/>
      <c r="F131" s="326"/>
      <c r="G131" s="326"/>
      <c r="H131" s="326"/>
      <c r="I131" s="326"/>
      <c r="J131" s="327"/>
      <c r="K131" s="443"/>
      <c r="L131" s="351"/>
      <c r="M131" s="351"/>
      <c r="N131" s="352"/>
      <c r="O131" s="258"/>
      <c r="P131" s="258"/>
      <c r="Q131" s="258"/>
      <c r="R131" s="258"/>
      <c r="S131" s="258"/>
      <c r="T131" s="258"/>
      <c r="U131" s="443"/>
      <c r="V131" s="351"/>
      <c r="W131" s="351"/>
      <c r="X131" s="352"/>
      <c r="Y131" s="258"/>
      <c r="Z131" s="258"/>
      <c r="AA131" s="258"/>
      <c r="AB131" s="258"/>
      <c r="AC131" s="258"/>
      <c r="AD131" s="258"/>
      <c r="AG131">
        <f t="shared" si="26"/>
        <v>0</v>
      </c>
      <c r="AH131">
        <f>IF(OR(COUNTBLANK($D131)=1,CNGE_2025_M1_Secc12_Sub2!$S144&lt;&gt;1),0,IF(COUNTA(O131:T131)=6,0,1))</f>
        <v>0</v>
      </c>
      <c r="AI131">
        <f>IF(OR(COUNTBLANK($D131)=1,CNGE_2025_M1_Secc12_Sub2!$Y144&lt;&gt;1),0,IF(COUNTA(Y131:AD131)=6,0,1))</f>
        <v>0</v>
      </c>
      <c r="AJ131" s="228">
        <f t="shared" si="27"/>
        <v>0</v>
      </c>
      <c r="AK131" s="2">
        <f t="shared" si="28"/>
        <v>0</v>
      </c>
      <c r="AL131" s="3" t="str">
        <f>IF(AK131=0,"",
IF(SUM($AK$35:AK131)=1,AM131,
IF($AK$155&gt;SUM($AK$35:AK131),_xlfn.CONCAT(", ",AM131),
IF($AK$155=SUM($AK$35:AK131),_xlfn.CONCAT(" y ",AM131)))))</f>
        <v/>
      </c>
      <c r="AM131" s="214">
        <v>97</v>
      </c>
      <c r="AN131">
        <f t="shared" si="29"/>
        <v>0</v>
      </c>
      <c r="AO131">
        <f>IF(CNGE_2025_M1_Secc12_Sub2!$S144&lt;&gt;1,IF(COUNTA(O131:T131)=0,0,1),0)</f>
        <v>0</v>
      </c>
      <c r="AP131">
        <f>IF(CNGE_2025_M1_Secc12_Sub2!$Y144&lt;&gt;1,IF(COUNTA(Y131:AD131)=0,0,1),0)</f>
        <v>0</v>
      </c>
      <c r="AQ131" s="204">
        <f t="shared" si="30"/>
        <v>0</v>
      </c>
      <c r="AR131" s="204">
        <f t="shared" si="31"/>
        <v>0</v>
      </c>
      <c r="AS131" s="204">
        <f t="shared" si="32"/>
        <v>0</v>
      </c>
      <c r="AT131" s="204">
        <f t="shared" si="33"/>
        <v>0</v>
      </c>
      <c r="AU131" s="204">
        <f t="shared" si="34"/>
        <v>0</v>
      </c>
      <c r="AV131" s="204">
        <f t="shared" si="35"/>
        <v>0</v>
      </c>
      <c r="AW131">
        <f t="shared" si="36"/>
        <v>0</v>
      </c>
      <c r="AX131">
        <f t="shared" si="37"/>
        <v>0</v>
      </c>
      <c r="AY131">
        <f t="shared" si="38"/>
        <v>0</v>
      </c>
      <c r="AZ131">
        <f t="shared" si="39"/>
        <v>0</v>
      </c>
      <c r="BA131">
        <f t="shared" si="40"/>
        <v>0</v>
      </c>
      <c r="BB131">
        <f t="shared" si="41"/>
        <v>0</v>
      </c>
      <c r="BC131">
        <f t="shared" si="42"/>
        <v>0</v>
      </c>
      <c r="BD131">
        <f t="shared" si="43"/>
        <v>0</v>
      </c>
      <c r="BE131">
        <f t="shared" si="44"/>
        <v>0</v>
      </c>
      <c r="BF131">
        <f t="shared" si="45"/>
        <v>0</v>
      </c>
      <c r="BG131">
        <f t="shared" si="46"/>
        <v>0</v>
      </c>
      <c r="BH131">
        <f t="shared" si="47"/>
        <v>0</v>
      </c>
      <c r="BI131">
        <f t="shared" si="48"/>
        <v>0</v>
      </c>
      <c r="BJ131">
        <f t="shared" si="49"/>
        <v>0</v>
      </c>
      <c r="BK131">
        <f t="shared" si="50"/>
        <v>0</v>
      </c>
      <c r="BL131">
        <f t="shared" si="51"/>
        <v>0</v>
      </c>
    </row>
    <row r="132" spans="1:64" ht="15" customHeight="1">
      <c r="A132" s="260"/>
      <c r="B132" s="14"/>
      <c r="C132" s="229" t="s">
        <v>5144</v>
      </c>
      <c r="D132" s="469" t="str">
        <f>IF(CNGE_2025_M1_Secc12_Sub1!D127="","",CNGE_2025_M1_Secc12_Sub1!D127)</f>
        <v/>
      </c>
      <c r="E132" s="326"/>
      <c r="F132" s="326"/>
      <c r="G132" s="326"/>
      <c r="H132" s="326"/>
      <c r="I132" s="326"/>
      <c r="J132" s="327"/>
      <c r="K132" s="443"/>
      <c r="L132" s="351"/>
      <c r="M132" s="351"/>
      <c r="N132" s="352"/>
      <c r="O132" s="258"/>
      <c r="P132" s="258"/>
      <c r="Q132" s="258"/>
      <c r="R132" s="258"/>
      <c r="S132" s="258"/>
      <c r="T132" s="258"/>
      <c r="U132" s="443"/>
      <c r="V132" s="351"/>
      <c r="W132" s="351"/>
      <c r="X132" s="352"/>
      <c r="Y132" s="258"/>
      <c r="Z132" s="258"/>
      <c r="AA132" s="258"/>
      <c r="AB132" s="258"/>
      <c r="AC132" s="258"/>
      <c r="AD132" s="258"/>
      <c r="AG132">
        <f t="shared" si="26"/>
        <v>0</v>
      </c>
      <c r="AH132">
        <f>IF(OR(COUNTBLANK($D132)=1,CNGE_2025_M1_Secc12_Sub2!$S145&lt;&gt;1),0,IF(COUNTA(O132:T132)=6,0,1))</f>
        <v>0</v>
      </c>
      <c r="AI132">
        <f>IF(OR(COUNTBLANK($D132)=1,CNGE_2025_M1_Secc12_Sub2!$Y145&lt;&gt;1),0,IF(COUNTA(Y132:AD132)=6,0,1))</f>
        <v>0</v>
      </c>
      <c r="AJ132" s="228">
        <f t="shared" si="27"/>
        <v>0</v>
      </c>
      <c r="AK132" s="2">
        <f t="shared" si="28"/>
        <v>0</v>
      </c>
      <c r="AL132" s="3" t="str">
        <f>IF(AK132=0,"",
IF(SUM($AK$35:AK132)=1,AM132,
IF($AK$155&gt;SUM($AK$35:AK132),_xlfn.CONCAT(", ",AM132),
IF($AK$155=SUM($AK$35:AK132),_xlfn.CONCAT(" y ",AM132)))))</f>
        <v/>
      </c>
      <c r="AM132" s="214">
        <v>98</v>
      </c>
      <c r="AN132">
        <f t="shared" si="29"/>
        <v>0</v>
      </c>
      <c r="AO132">
        <f>IF(CNGE_2025_M1_Secc12_Sub2!$S145&lt;&gt;1,IF(COUNTA(O132:T132)=0,0,1),0)</f>
        <v>0</v>
      </c>
      <c r="AP132">
        <f>IF(CNGE_2025_M1_Secc12_Sub2!$Y145&lt;&gt;1,IF(COUNTA(Y132:AD132)=0,0,1),0)</f>
        <v>0</v>
      </c>
      <c r="AQ132" s="204">
        <f t="shared" si="30"/>
        <v>0</v>
      </c>
      <c r="AR132" s="204">
        <f t="shared" si="31"/>
        <v>0</v>
      </c>
      <c r="AS132" s="204">
        <f t="shared" si="32"/>
        <v>0</v>
      </c>
      <c r="AT132" s="204">
        <f t="shared" si="33"/>
        <v>0</v>
      </c>
      <c r="AU132" s="204">
        <f t="shared" si="34"/>
        <v>0</v>
      </c>
      <c r="AV132" s="204">
        <f t="shared" si="35"/>
        <v>0</v>
      </c>
      <c r="AW132">
        <f t="shared" si="36"/>
        <v>0</v>
      </c>
      <c r="AX132">
        <f t="shared" si="37"/>
        <v>0</v>
      </c>
      <c r="AY132">
        <f t="shared" si="38"/>
        <v>0</v>
      </c>
      <c r="AZ132">
        <f t="shared" si="39"/>
        <v>0</v>
      </c>
      <c r="BA132">
        <f t="shared" si="40"/>
        <v>0</v>
      </c>
      <c r="BB132">
        <f t="shared" si="41"/>
        <v>0</v>
      </c>
      <c r="BC132">
        <f t="shared" si="42"/>
        <v>0</v>
      </c>
      <c r="BD132">
        <f t="shared" si="43"/>
        <v>0</v>
      </c>
      <c r="BE132">
        <f t="shared" si="44"/>
        <v>0</v>
      </c>
      <c r="BF132">
        <f t="shared" si="45"/>
        <v>0</v>
      </c>
      <c r="BG132">
        <f t="shared" si="46"/>
        <v>0</v>
      </c>
      <c r="BH132">
        <f t="shared" si="47"/>
        <v>0</v>
      </c>
      <c r="BI132">
        <f t="shared" si="48"/>
        <v>0</v>
      </c>
      <c r="BJ132">
        <f t="shared" si="49"/>
        <v>0</v>
      </c>
      <c r="BK132">
        <f t="shared" si="50"/>
        <v>0</v>
      </c>
      <c r="BL132">
        <f t="shared" si="51"/>
        <v>0</v>
      </c>
    </row>
    <row r="133" spans="1:64" ht="15" customHeight="1">
      <c r="A133" s="260"/>
      <c r="B133" s="14"/>
      <c r="C133" s="229" t="s">
        <v>5145</v>
      </c>
      <c r="D133" s="469" t="str">
        <f>IF(CNGE_2025_M1_Secc12_Sub1!D128="","",CNGE_2025_M1_Secc12_Sub1!D128)</f>
        <v/>
      </c>
      <c r="E133" s="326"/>
      <c r="F133" s="326"/>
      <c r="G133" s="326"/>
      <c r="H133" s="326"/>
      <c r="I133" s="326"/>
      <c r="J133" s="327"/>
      <c r="K133" s="443"/>
      <c r="L133" s="351"/>
      <c r="M133" s="351"/>
      <c r="N133" s="352"/>
      <c r="O133" s="258"/>
      <c r="P133" s="258"/>
      <c r="Q133" s="258"/>
      <c r="R133" s="258"/>
      <c r="S133" s="258"/>
      <c r="T133" s="258"/>
      <c r="U133" s="443"/>
      <c r="V133" s="351"/>
      <c r="W133" s="351"/>
      <c r="X133" s="352"/>
      <c r="Y133" s="258"/>
      <c r="Z133" s="258"/>
      <c r="AA133" s="258"/>
      <c r="AB133" s="258"/>
      <c r="AC133" s="258"/>
      <c r="AD133" s="258"/>
      <c r="AG133">
        <f t="shared" si="26"/>
        <v>0</v>
      </c>
      <c r="AH133">
        <f>IF(OR(COUNTBLANK($D133)=1,CNGE_2025_M1_Secc12_Sub2!$S146&lt;&gt;1),0,IF(COUNTA(O133:T133)=6,0,1))</f>
        <v>0</v>
      </c>
      <c r="AI133">
        <f>IF(OR(COUNTBLANK($D133)=1,CNGE_2025_M1_Secc12_Sub2!$Y146&lt;&gt;1),0,IF(COUNTA(Y133:AD133)=6,0,1))</f>
        <v>0</v>
      </c>
      <c r="AJ133" s="228">
        <f t="shared" si="27"/>
        <v>0</v>
      </c>
      <c r="AK133" s="2">
        <f t="shared" si="28"/>
        <v>0</v>
      </c>
      <c r="AL133" s="3" t="str">
        <f>IF(AK133=0,"",
IF(SUM($AK$35:AK133)=1,AM133,
IF($AK$155&gt;SUM($AK$35:AK133),_xlfn.CONCAT(", ",AM133),
IF($AK$155=SUM($AK$35:AK133),_xlfn.CONCAT(" y ",AM133)))))</f>
        <v/>
      </c>
      <c r="AM133" s="214">
        <v>99</v>
      </c>
      <c r="AN133">
        <f t="shared" si="29"/>
        <v>0</v>
      </c>
      <c r="AO133">
        <f>IF(CNGE_2025_M1_Secc12_Sub2!$S146&lt;&gt;1,IF(COUNTA(O133:T133)=0,0,1),0)</f>
        <v>0</v>
      </c>
      <c r="AP133">
        <f>IF(CNGE_2025_M1_Secc12_Sub2!$Y146&lt;&gt;1,IF(COUNTA(Y133:AD133)=0,0,1),0)</f>
        <v>0</v>
      </c>
      <c r="AQ133" s="204">
        <f t="shared" si="30"/>
        <v>0</v>
      </c>
      <c r="AR133" s="204">
        <f t="shared" si="31"/>
        <v>0</v>
      </c>
      <c r="AS133" s="204">
        <f t="shared" si="32"/>
        <v>0</v>
      </c>
      <c r="AT133" s="204">
        <f t="shared" si="33"/>
        <v>0</v>
      </c>
      <c r="AU133" s="204">
        <f t="shared" si="34"/>
        <v>0</v>
      </c>
      <c r="AV133" s="204">
        <f t="shared" si="35"/>
        <v>0</v>
      </c>
      <c r="AW133">
        <f t="shared" si="36"/>
        <v>0</v>
      </c>
      <c r="AX133">
        <f t="shared" si="37"/>
        <v>0</v>
      </c>
      <c r="AY133">
        <f t="shared" si="38"/>
        <v>0</v>
      </c>
      <c r="AZ133">
        <f t="shared" si="39"/>
        <v>0</v>
      </c>
      <c r="BA133">
        <f t="shared" si="40"/>
        <v>0</v>
      </c>
      <c r="BB133">
        <f t="shared" si="41"/>
        <v>0</v>
      </c>
      <c r="BC133">
        <f t="shared" si="42"/>
        <v>0</v>
      </c>
      <c r="BD133">
        <f t="shared" si="43"/>
        <v>0</v>
      </c>
      <c r="BE133">
        <f t="shared" si="44"/>
        <v>0</v>
      </c>
      <c r="BF133">
        <f t="shared" si="45"/>
        <v>0</v>
      </c>
      <c r="BG133">
        <f t="shared" si="46"/>
        <v>0</v>
      </c>
      <c r="BH133">
        <f t="shared" si="47"/>
        <v>0</v>
      </c>
      <c r="BI133">
        <f t="shared" si="48"/>
        <v>0</v>
      </c>
      <c r="BJ133">
        <f t="shared" si="49"/>
        <v>0</v>
      </c>
      <c r="BK133">
        <f t="shared" si="50"/>
        <v>0</v>
      </c>
      <c r="BL133">
        <f t="shared" si="51"/>
        <v>0</v>
      </c>
    </row>
    <row r="134" spans="1:64" ht="15" customHeight="1">
      <c r="A134" s="260"/>
      <c r="B134" s="14"/>
      <c r="C134" s="213" t="s">
        <v>5146</v>
      </c>
      <c r="D134" s="469" t="str">
        <f>IF(CNGE_2025_M1_Secc12_Sub1!D129="","",CNGE_2025_M1_Secc12_Sub1!D129)</f>
        <v/>
      </c>
      <c r="E134" s="326"/>
      <c r="F134" s="326"/>
      <c r="G134" s="326"/>
      <c r="H134" s="326"/>
      <c r="I134" s="326"/>
      <c r="J134" s="327"/>
      <c r="K134" s="443"/>
      <c r="L134" s="351"/>
      <c r="M134" s="351"/>
      <c r="N134" s="352"/>
      <c r="O134" s="258"/>
      <c r="P134" s="258"/>
      <c r="Q134" s="258"/>
      <c r="R134" s="258"/>
      <c r="S134" s="258"/>
      <c r="T134" s="258"/>
      <c r="U134" s="443"/>
      <c r="V134" s="351"/>
      <c r="W134" s="351"/>
      <c r="X134" s="352"/>
      <c r="Y134" s="258"/>
      <c r="Z134" s="258"/>
      <c r="AA134" s="258"/>
      <c r="AB134" s="258"/>
      <c r="AC134" s="258"/>
      <c r="AD134" s="258"/>
      <c r="AG134">
        <f t="shared" si="26"/>
        <v>0</v>
      </c>
      <c r="AH134">
        <f>IF(OR(COUNTBLANK($D134)=1,CNGE_2025_M1_Secc12_Sub2!$S147&lt;&gt;1),0,IF(COUNTA(O134:T134)=6,0,1))</f>
        <v>0</v>
      </c>
      <c r="AI134">
        <f>IF(OR(COUNTBLANK($D134)=1,CNGE_2025_M1_Secc12_Sub2!$Y147&lt;&gt;1),0,IF(COUNTA(Y134:AD134)=6,0,1))</f>
        <v>0</v>
      </c>
      <c r="AJ134" s="228">
        <f t="shared" si="27"/>
        <v>0</v>
      </c>
      <c r="AK134" s="2">
        <f t="shared" si="28"/>
        <v>0</v>
      </c>
      <c r="AL134" s="3" t="str">
        <f>IF(AK134=0,"",
IF(SUM($AK$35:AK134)=1,AM134,
IF($AK$155&gt;SUM($AK$35:AK134),_xlfn.CONCAT(", ",AM134),
IF($AK$155=SUM($AK$35:AK134),_xlfn.CONCAT(" y ",AM134)))))</f>
        <v/>
      </c>
      <c r="AM134" s="214">
        <v>100</v>
      </c>
      <c r="AN134">
        <f t="shared" si="29"/>
        <v>0</v>
      </c>
      <c r="AO134">
        <f>IF(CNGE_2025_M1_Secc12_Sub2!$S147&lt;&gt;1,IF(COUNTA(O134:T134)=0,0,1),0)</f>
        <v>0</v>
      </c>
      <c r="AP134">
        <f>IF(CNGE_2025_M1_Secc12_Sub2!$Y147&lt;&gt;1,IF(COUNTA(Y134:AD134)=0,0,1),0)</f>
        <v>0</v>
      </c>
      <c r="AQ134" s="204">
        <f t="shared" si="30"/>
        <v>0</v>
      </c>
      <c r="AR134" s="204">
        <f t="shared" si="31"/>
        <v>0</v>
      </c>
      <c r="AS134" s="204">
        <f t="shared" si="32"/>
        <v>0</v>
      </c>
      <c r="AT134" s="204">
        <f t="shared" si="33"/>
        <v>0</v>
      </c>
      <c r="AU134" s="204">
        <f t="shared" si="34"/>
        <v>0</v>
      </c>
      <c r="AV134" s="204">
        <f t="shared" si="35"/>
        <v>0</v>
      </c>
      <c r="AW134">
        <f t="shared" si="36"/>
        <v>0</v>
      </c>
      <c r="AX134">
        <f t="shared" si="37"/>
        <v>0</v>
      </c>
      <c r="AY134">
        <f t="shared" si="38"/>
        <v>0</v>
      </c>
      <c r="AZ134">
        <f t="shared" si="39"/>
        <v>0</v>
      </c>
      <c r="BA134">
        <f t="shared" si="40"/>
        <v>0</v>
      </c>
      <c r="BB134">
        <f t="shared" si="41"/>
        <v>0</v>
      </c>
      <c r="BC134">
        <f t="shared" si="42"/>
        <v>0</v>
      </c>
      <c r="BD134">
        <f t="shared" si="43"/>
        <v>0</v>
      </c>
      <c r="BE134">
        <f t="shared" si="44"/>
        <v>0</v>
      </c>
      <c r="BF134">
        <f t="shared" si="45"/>
        <v>0</v>
      </c>
      <c r="BG134">
        <f t="shared" si="46"/>
        <v>0</v>
      </c>
      <c r="BH134">
        <f t="shared" si="47"/>
        <v>0</v>
      </c>
      <c r="BI134">
        <f t="shared" si="48"/>
        <v>0</v>
      </c>
      <c r="BJ134">
        <f t="shared" si="49"/>
        <v>0</v>
      </c>
      <c r="BK134">
        <f t="shared" si="50"/>
        <v>0</v>
      </c>
      <c r="BL134">
        <f t="shared" si="51"/>
        <v>0</v>
      </c>
    </row>
    <row r="135" spans="1:64" ht="15" customHeight="1">
      <c r="A135" s="260"/>
      <c r="B135" s="14"/>
      <c r="C135" s="213" t="s">
        <v>5147</v>
      </c>
      <c r="D135" s="469" t="str">
        <f>IF(CNGE_2025_M1_Secc12_Sub1!D130="","",CNGE_2025_M1_Secc12_Sub1!D130)</f>
        <v/>
      </c>
      <c r="E135" s="326"/>
      <c r="F135" s="326"/>
      <c r="G135" s="326"/>
      <c r="H135" s="326"/>
      <c r="I135" s="326"/>
      <c r="J135" s="327"/>
      <c r="K135" s="443"/>
      <c r="L135" s="351"/>
      <c r="M135" s="351"/>
      <c r="N135" s="352"/>
      <c r="O135" s="258"/>
      <c r="P135" s="258"/>
      <c r="Q135" s="258"/>
      <c r="R135" s="258"/>
      <c r="S135" s="258"/>
      <c r="T135" s="258"/>
      <c r="U135" s="443"/>
      <c r="V135" s="351"/>
      <c r="W135" s="351"/>
      <c r="X135" s="352"/>
      <c r="Y135" s="258"/>
      <c r="Z135" s="258"/>
      <c r="AA135" s="258"/>
      <c r="AB135" s="258"/>
      <c r="AC135" s="258"/>
      <c r="AD135" s="258"/>
      <c r="AG135">
        <f t="shared" si="26"/>
        <v>0</v>
      </c>
      <c r="AH135">
        <f>IF(OR(COUNTBLANK($D135)=1,CNGE_2025_M1_Secc12_Sub2!$S148&lt;&gt;1),0,IF(COUNTA(O135:T135)=6,0,1))</f>
        <v>0</v>
      </c>
      <c r="AI135">
        <f>IF(OR(COUNTBLANK($D135)=1,CNGE_2025_M1_Secc12_Sub2!$Y148&lt;&gt;1),0,IF(COUNTA(Y135:AD135)=6,0,1))</f>
        <v>0</v>
      </c>
      <c r="AJ135" s="228">
        <f t="shared" si="27"/>
        <v>0</v>
      </c>
      <c r="AK135" s="2">
        <f t="shared" si="28"/>
        <v>0</v>
      </c>
      <c r="AL135" s="3" t="str">
        <f>IF(AK135=0,"",
IF(SUM($AK$35:AK135)=1,AM135,
IF($AK$155&gt;SUM($AK$35:AK135),_xlfn.CONCAT(", ",AM135),
IF($AK$155=SUM($AK$35:AK135),_xlfn.CONCAT(" y ",AM135)))))</f>
        <v/>
      </c>
      <c r="AM135" s="214">
        <v>101</v>
      </c>
      <c r="AN135">
        <f t="shared" si="29"/>
        <v>0</v>
      </c>
      <c r="AO135">
        <f>IF(CNGE_2025_M1_Secc12_Sub2!$S148&lt;&gt;1,IF(COUNTA(O135:T135)=0,0,1),0)</f>
        <v>0</v>
      </c>
      <c r="AP135">
        <f>IF(CNGE_2025_M1_Secc12_Sub2!$Y148&lt;&gt;1,IF(COUNTA(Y135:AD135)=0,0,1),0)</f>
        <v>0</v>
      </c>
      <c r="AQ135" s="204">
        <f t="shared" si="30"/>
        <v>0</v>
      </c>
      <c r="AR135" s="204">
        <f t="shared" si="31"/>
        <v>0</v>
      </c>
      <c r="AS135" s="204">
        <f t="shared" si="32"/>
        <v>0</v>
      </c>
      <c r="AT135" s="204">
        <f t="shared" si="33"/>
        <v>0</v>
      </c>
      <c r="AU135" s="204">
        <f t="shared" si="34"/>
        <v>0</v>
      </c>
      <c r="AV135" s="204">
        <f t="shared" si="35"/>
        <v>0</v>
      </c>
      <c r="AW135">
        <f t="shared" si="36"/>
        <v>0</v>
      </c>
      <c r="AX135">
        <f t="shared" si="37"/>
        <v>0</v>
      </c>
      <c r="AY135">
        <f t="shared" si="38"/>
        <v>0</v>
      </c>
      <c r="AZ135">
        <f t="shared" si="39"/>
        <v>0</v>
      </c>
      <c r="BA135">
        <f t="shared" si="40"/>
        <v>0</v>
      </c>
      <c r="BB135">
        <f t="shared" si="41"/>
        <v>0</v>
      </c>
      <c r="BC135">
        <f t="shared" si="42"/>
        <v>0</v>
      </c>
      <c r="BD135">
        <f t="shared" si="43"/>
        <v>0</v>
      </c>
      <c r="BE135">
        <f t="shared" si="44"/>
        <v>0</v>
      </c>
      <c r="BF135">
        <f t="shared" si="45"/>
        <v>0</v>
      </c>
      <c r="BG135">
        <f t="shared" si="46"/>
        <v>0</v>
      </c>
      <c r="BH135">
        <f t="shared" si="47"/>
        <v>0</v>
      </c>
      <c r="BI135">
        <f t="shared" si="48"/>
        <v>0</v>
      </c>
      <c r="BJ135">
        <f t="shared" si="49"/>
        <v>0</v>
      </c>
      <c r="BK135">
        <f t="shared" si="50"/>
        <v>0</v>
      </c>
      <c r="BL135">
        <f t="shared" si="51"/>
        <v>0</v>
      </c>
    </row>
    <row r="136" spans="1:64" ht="15" customHeight="1">
      <c r="A136" s="260"/>
      <c r="B136" s="14"/>
      <c r="C136" s="213" t="s">
        <v>5148</v>
      </c>
      <c r="D136" s="469" t="str">
        <f>IF(CNGE_2025_M1_Secc12_Sub1!D131="","",CNGE_2025_M1_Secc12_Sub1!D131)</f>
        <v/>
      </c>
      <c r="E136" s="326"/>
      <c r="F136" s="326"/>
      <c r="G136" s="326"/>
      <c r="H136" s="326"/>
      <c r="I136" s="326"/>
      <c r="J136" s="327"/>
      <c r="K136" s="443"/>
      <c r="L136" s="351"/>
      <c r="M136" s="351"/>
      <c r="N136" s="352"/>
      <c r="O136" s="258"/>
      <c r="P136" s="258"/>
      <c r="Q136" s="258"/>
      <c r="R136" s="258"/>
      <c r="S136" s="258"/>
      <c r="T136" s="258"/>
      <c r="U136" s="443"/>
      <c r="V136" s="351"/>
      <c r="W136" s="351"/>
      <c r="X136" s="352"/>
      <c r="Y136" s="258"/>
      <c r="Z136" s="258"/>
      <c r="AA136" s="258"/>
      <c r="AB136" s="258"/>
      <c r="AC136" s="258"/>
      <c r="AD136" s="258"/>
      <c r="AG136">
        <f t="shared" si="26"/>
        <v>0</v>
      </c>
      <c r="AH136">
        <f>IF(OR(COUNTBLANK($D136)=1,CNGE_2025_M1_Secc12_Sub2!$S149&lt;&gt;1),0,IF(COUNTA(O136:T136)=6,0,1))</f>
        <v>0</v>
      </c>
      <c r="AI136">
        <f>IF(OR(COUNTBLANK($D136)=1,CNGE_2025_M1_Secc12_Sub2!$Y149&lt;&gt;1),0,IF(COUNTA(Y136:AD136)=6,0,1))</f>
        <v>0</v>
      </c>
      <c r="AJ136" s="228">
        <f t="shared" si="27"/>
        <v>0</v>
      </c>
      <c r="AK136" s="2">
        <f t="shared" si="28"/>
        <v>0</v>
      </c>
      <c r="AL136" s="3" t="str">
        <f>IF(AK136=0,"",
IF(SUM($AK$35:AK136)=1,AM136,
IF($AK$155&gt;SUM($AK$35:AK136),_xlfn.CONCAT(", ",AM136),
IF($AK$155=SUM($AK$35:AK136),_xlfn.CONCAT(" y ",AM136)))))</f>
        <v/>
      </c>
      <c r="AM136" s="214">
        <v>102</v>
      </c>
      <c r="AN136">
        <f t="shared" si="29"/>
        <v>0</v>
      </c>
      <c r="AO136">
        <f>IF(CNGE_2025_M1_Secc12_Sub2!$S149&lt;&gt;1,IF(COUNTA(O136:T136)=0,0,1),0)</f>
        <v>0</v>
      </c>
      <c r="AP136">
        <f>IF(CNGE_2025_M1_Secc12_Sub2!$Y149&lt;&gt;1,IF(COUNTA(Y136:AD136)=0,0,1),0)</f>
        <v>0</v>
      </c>
      <c r="AQ136" s="204">
        <f t="shared" si="30"/>
        <v>0</v>
      </c>
      <c r="AR136" s="204">
        <f t="shared" si="31"/>
        <v>0</v>
      </c>
      <c r="AS136" s="204">
        <f t="shared" si="32"/>
        <v>0</v>
      </c>
      <c r="AT136" s="204">
        <f t="shared" si="33"/>
        <v>0</v>
      </c>
      <c r="AU136" s="204">
        <f t="shared" si="34"/>
        <v>0</v>
      </c>
      <c r="AV136" s="204">
        <f t="shared" si="35"/>
        <v>0</v>
      </c>
      <c r="AW136">
        <f t="shared" si="36"/>
        <v>0</v>
      </c>
      <c r="AX136">
        <f t="shared" si="37"/>
        <v>0</v>
      </c>
      <c r="AY136">
        <f t="shared" si="38"/>
        <v>0</v>
      </c>
      <c r="AZ136">
        <f t="shared" si="39"/>
        <v>0</v>
      </c>
      <c r="BA136">
        <f t="shared" si="40"/>
        <v>0</v>
      </c>
      <c r="BB136">
        <f t="shared" si="41"/>
        <v>0</v>
      </c>
      <c r="BC136">
        <f t="shared" si="42"/>
        <v>0</v>
      </c>
      <c r="BD136">
        <f t="shared" si="43"/>
        <v>0</v>
      </c>
      <c r="BE136">
        <f t="shared" si="44"/>
        <v>0</v>
      </c>
      <c r="BF136">
        <f t="shared" si="45"/>
        <v>0</v>
      </c>
      <c r="BG136">
        <f t="shared" si="46"/>
        <v>0</v>
      </c>
      <c r="BH136">
        <f t="shared" si="47"/>
        <v>0</v>
      </c>
      <c r="BI136">
        <f t="shared" si="48"/>
        <v>0</v>
      </c>
      <c r="BJ136">
        <f t="shared" si="49"/>
        <v>0</v>
      </c>
      <c r="BK136">
        <f t="shared" si="50"/>
        <v>0</v>
      </c>
      <c r="BL136">
        <f t="shared" si="51"/>
        <v>0</v>
      </c>
    </row>
    <row r="137" spans="1:64" ht="15" customHeight="1">
      <c r="A137" s="260"/>
      <c r="B137" s="14"/>
      <c r="C137" s="213" t="s">
        <v>5149</v>
      </c>
      <c r="D137" s="469" t="str">
        <f>IF(CNGE_2025_M1_Secc12_Sub1!D132="","",CNGE_2025_M1_Secc12_Sub1!D132)</f>
        <v/>
      </c>
      <c r="E137" s="326"/>
      <c r="F137" s="326"/>
      <c r="G137" s="326"/>
      <c r="H137" s="326"/>
      <c r="I137" s="326"/>
      <c r="J137" s="327"/>
      <c r="K137" s="443"/>
      <c r="L137" s="351"/>
      <c r="M137" s="351"/>
      <c r="N137" s="352"/>
      <c r="O137" s="258"/>
      <c r="P137" s="258"/>
      <c r="Q137" s="258"/>
      <c r="R137" s="258"/>
      <c r="S137" s="258"/>
      <c r="T137" s="258"/>
      <c r="U137" s="443"/>
      <c r="V137" s="351"/>
      <c r="W137" s="351"/>
      <c r="X137" s="352"/>
      <c r="Y137" s="258"/>
      <c r="Z137" s="258"/>
      <c r="AA137" s="258"/>
      <c r="AB137" s="258"/>
      <c r="AC137" s="258"/>
      <c r="AD137" s="258"/>
      <c r="AG137">
        <f t="shared" si="26"/>
        <v>0</v>
      </c>
      <c r="AH137">
        <f>IF(OR(COUNTBLANK($D137)=1,CNGE_2025_M1_Secc12_Sub2!$S150&lt;&gt;1),0,IF(COUNTA(O137:T137)=6,0,1))</f>
        <v>0</v>
      </c>
      <c r="AI137">
        <f>IF(OR(COUNTBLANK($D137)=1,CNGE_2025_M1_Secc12_Sub2!$Y150&lt;&gt;1),0,IF(COUNTA(Y137:AD137)=6,0,1))</f>
        <v>0</v>
      </c>
      <c r="AJ137" s="228">
        <f t="shared" si="27"/>
        <v>0</v>
      </c>
      <c r="AK137" s="2">
        <f t="shared" si="28"/>
        <v>0</v>
      </c>
      <c r="AL137" s="3" t="str">
        <f>IF(AK137=0,"",
IF(SUM($AK$35:AK137)=1,AM137,
IF($AK$155&gt;SUM($AK$35:AK137),_xlfn.CONCAT(", ",AM137),
IF($AK$155=SUM($AK$35:AK137),_xlfn.CONCAT(" y ",AM137)))))</f>
        <v/>
      </c>
      <c r="AM137" s="214">
        <v>103</v>
      </c>
      <c r="AN137">
        <f t="shared" si="29"/>
        <v>0</v>
      </c>
      <c r="AO137">
        <f>IF(CNGE_2025_M1_Secc12_Sub2!$S150&lt;&gt;1,IF(COUNTA(O137:T137)=0,0,1),0)</f>
        <v>0</v>
      </c>
      <c r="AP137">
        <f>IF(CNGE_2025_M1_Secc12_Sub2!$Y150&lt;&gt;1,IF(COUNTA(Y137:AD137)=0,0,1),0)</f>
        <v>0</v>
      </c>
      <c r="AQ137" s="204">
        <f t="shared" si="30"/>
        <v>0</v>
      </c>
      <c r="AR137" s="204">
        <f t="shared" si="31"/>
        <v>0</v>
      </c>
      <c r="AS137" s="204">
        <f t="shared" si="32"/>
        <v>0</v>
      </c>
      <c r="AT137" s="204">
        <f t="shared" si="33"/>
        <v>0</v>
      </c>
      <c r="AU137" s="204">
        <f t="shared" si="34"/>
        <v>0</v>
      </c>
      <c r="AV137" s="204">
        <f t="shared" si="35"/>
        <v>0</v>
      </c>
      <c r="AW137">
        <f t="shared" si="36"/>
        <v>0</v>
      </c>
      <c r="AX137">
        <f t="shared" si="37"/>
        <v>0</v>
      </c>
      <c r="AY137">
        <f t="shared" si="38"/>
        <v>0</v>
      </c>
      <c r="AZ137">
        <f t="shared" si="39"/>
        <v>0</v>
      </c>
      <c r="BA137">
        <f t="shared" si="40"/>
        <v>0</v>
      </c>
      <c r="BB137">
        <f t="shared" si="41"/>
        <v>0</v>
      </c>
      <c r="BC137">
        <f t="shared" si="42"/>
        <v>0</v>
      </c>
      <c r="BD137">
        <f t="shared" si="43"/>
        <v>0</v>
      </c>
      <c r="BE137">
        <f t="shared" si="44"/>
        <v>0</v>
      </c>
      <c r="BF137">
        <f t="shared" si="45"/>
        <v>0</v>
      </c>
      <c r="BG137">
        <f t="shared" si="46"/>
        <v>0</v>
      </c>
      <c r="BH137">
        <f t="shared" si="47"/>
        <v>0</v>
      </c>
      <c r="BI137">
        <f t="shared" si="48"/>
        <v>0</v>
      </c>
      <c r="BJ137">
        <f t="shared" si="49"/>
        <v>0</v>
      </c>
      <c r="BK137">
        <f t="shared" si="50"/>
        <v>0</v>
      </c>
      <c r="BL137">
        <f t="shared" si="51"/>
        <v>0</v>
      </c>
    </row>
    <row r="138" spans="1:64" ht="15" customHeight="1">
      <c r="A138" s="260"/>
      <c r="B138" s="14"/>
      <c r="C138" s="213" t="s">
        <v>5150</v>
      </c>
      <c r="D138" s="469" t="str">
        <f>IF(CNGE_2025_M1_Secc12_Sub1!D133="","",CNGE_2025_M1_Secc12_Sub1!D133)</f>
        <v/>
      </c>
      <c r="E138" s="326"/>
      <c r="F138" s="326"/>
      <c r="G138" s="326"/>
      <c r="H138" s="326"/>
      <c r="I138" s="326"/>
      <c r="J138" s="327"/>
      <c r="K138" s="443"/>
      <c r="L138" s="351"/>
      <c r="M138" s="351"/>
      <c r="N138" s="352"/>
      <c r="O138" s="258"/>
      <c r="P138" s="258"/>
      <c r="Q138" s="258"/>
      <c r="R138" s="258"/>
      <c r="S138" s="258"/>
      <c r="T138" s="258"/>
      <c r="U138" s="443"/>
      <c r="V138" s="351"/>
      <c r="W138" s="351"/>
      <c r="X138" s="352"/>
      <c r="Y138" s="258"/>
      <c r="Z138" s="258"/>
      <c r="AA138" s="258"/>
      <c r="AB138" s="258"/>
      <c r="AC138" s="258"/>
      <c r="AD138" s="258"/>
      <c r="AG138">
        <f t="shared" si="26"/>
        <v>0</v>
      </c>
      <c r="AH138">
        <f>IF(OR(COUNTBLANK($D138)=1,CNGE_2025_M1_Secc12_Sub2!$S151&lt;&gt;1),0,IF(COUNTA(O138:T138)=6,0,1))</f>
        <v>0</v>
      </c>
      <c r="AI138">
        <f>IF(OR(COUNTBLANK($D138)=1,CNGE_2025_M1_Secc12_Sub2!$Y151&lt;&gt;1),0,IF(COUNTA(Y138:AD138)=6,0,1))</f>
        <v>0</v>
      </c>
      <c r="AJ138" s="228">
        <f t="shared" si="27"/>
        <v>0</v>
      </c>
      <c r="AK138" s="2">
        <f t="shared" si="28"/>
        <v>0</v>
      </c>
      <c r="AL138" s="3" t="str">
        <f>IF(AK138=0,"",
IF(SUM($AK$35:AK138)=1,AM138,
IF($AK$155&gt;SUM($AK$35:AK138),_xlfn.CONCAT(", ",AM138),
IF($AK$155=SUM($AK$35:AK138),_xlfn.CONCAT(" y ",AM138)))))</f>
        <v/>
      </c>
      <c r="AM138" s="214">
        <v>104</v>
      </c>
      <c r="AN138">
        <f t="shared" si="29"/>
        <v>0</v>
      </c>
      <c r="AO138">
        <f>IF(CNGE_2025_M1_Secc12_Sub2!$S151&lt;&gt;1,IF(COUNTA(O138:T138)=0,0,1),0)</f>
        <v>0</v>
      </c>
      <c r="AP138">
        <f>IF(CNGE_2025_M1_Secc12_Sub2!$Y151&lt;&gt;1,IF(COUNTA(Y138:AD138)=0,0,1),0)</f>
        <v>0</v>
      </c>
      <c r="AQ138" s="204">
        <f t="shared" si="30"/>
        <v>0</v>
      </c>
      <c r="AR138" s="204">
        <f t="shared" si="31"/>
        <v>0</v>
      </c>
      <c r="AS138" s="204">
        <f t="shared" si="32"/>
        <v>0</v>
      </c>
      <c r="AT138" s="204">
        <f t="shared" si="33"/>
        <v>0</v>
      </c>
      <c r="AU138" s="204">
        <f t="shared" si="34"/>
        <v>0</v>
      </c>
      <c r="AV138" s="204">
        <f t="shared" si="35"/>
        <v>0</v>
      </c>
      <c r="AW138">
        <f t="shared" si="36"/>
        <v>0</v>
      </c>
      <c r="AX138">
        <f t="shared" si="37"/>
        <v>0</v>
      </c>
      <c r="AY138">
        <f t="shared" si="38"/>
        <v>0</v>
      </c>
      <c r="AZ138">
        <f t="shared" si="39"/>
        <v>0</v>
      </c>
      <c r="BA138">
        <f t="shared" si="40"/>
        <v>0</v>
      </c>
      <c r="BB138">
        <f t="shared" si="41"/>
        <v>0</v>
      </c>
      <c r="BC138">
        <f t="shared" si="42"/>
        <v>0</v>
      </c>
      <c r="BD138">
        <f t="shared" si="43"/>
        <v>0</v>
      </c>
      <c r="BE138">
        <f t="shared" si="44"/>
        <v>0</v>
      </c>
      <c r="BF138">
        <f t="shared" si="45"/>
        <v>0</v>
      </c>
      <c r="BG138">
        <f t="shared" si="46"/>
        <v>0</v>
      </c>
      <c r="BH138">
        <f t="shared" si="47"/>
        <v>0</v>
      </c>
      <c r="BI138">
        <f t="shared" si="48"/>
        <v>0</v>
      </c>
      <c r="BJ138">
        <f t="shared" si="49"/>
        <v>0</v>
      </c>
      <c r="BK138">
        <f t="shared" si="50"/>
        <v>0</v>
      </c>
      <c r="BL138">
        <f t="shared" si="51"/>
        <v>0</v>
      </c>
    </row>
    <row r="139" spans="1:64" ht="15" customHeight="1">
      <c r="A139" s="260"/>
      <c r="B139" s="14"/>
      <c r="C139" s="213" t="s">
        <v>5151</v>
      </c>
      <c r="D139" s="469" t="str">
        <f>IF(CNGE_2025_M1_Secc12_Sub1!D134="","",CNGE_2025_M1_Secc12_Sub1!D134)</f>
        <v/>
      </c>
      <c r="E139" s="326"/>
      <c r="F139" s="326"/>
      <c r="G139" s="326"/>
      <c r="H139" s="326"/>
      <c r="I139" s="326"/>
      <c r="J139" s="327"/>
      <c r="K139" s="443"/>
      <c r="L139" s="351"/>
      <c r="M139" s="351"/>
      <c r="N139" s="352"/>
      <c r="O139" s="258"/>
      <c r="P139" s="258"/>
      <c r="Q139" s="258"/>
      <c r="R139" s="258"/>
      <c r="S139" s="258"/>
      <c r="T139" s="258"/>
      <c r="U139" s="443"/>
      <c r="V139" s="351"/>
      <c r="W139" s="351"/>
      <c r="X139" s="352"/>
      <c r="Y139" s="258"/>
      <c r="Z139" s="258"/>
      <c r="AA139" s="258"/>
      <c r="AB139" s="258"/>
      <c r="AC139" s="258"/>
      <c r="AD139" s="258"/>
      <c r="AG139">
        <f t="shared" si="26"/>
        <v>0</v>
      </c>
      <c r="AH139">
        <f>IF(OR(COUNTBLANK($D139)=1,CNGE_2025_M1_Secc12_Sub2!$S152&lt;&gt;1),0,IF(COUNTA(O139:T139)=6,0,1))</f>
        <v>0</v>
      </c>
      <c r="AI139">
        <f>IF(OR(COUNTBLANK($D139)=1,CNGE_2025_M1_Secc12_Sub2!$Y152&lt;&gt;1),0,IF(COUNTA(Y139:AD139)=6,0,1))</f>
        <v>0</v>
      </c>
      <c r="AJ139" s="228">
        <f t="shared" si="27"/>
        <v>0</v>
      </c>
      <c r="AK139" s="2">
        <f t="shared" si="28"/>
        <v>0</v>
      </c>
      <c r="AL139" s="3" t="str">
        <f>IF(AK139=0,"",
IF(SUM($AK$35:AK139)=1,AM139,
IF($AK$155&gt;SUM($AK$35:AK139),_xlfn.CONCAT(", ",AM139),
IF($AK$155=SUM($AK$35:AK139),_xlfn.CONCAT(" y ",AM139)))))</f>
        <v/>
      </c>
      <c r="AM139" s="214">
        <v>105</v>
      </c>
      <c r="AN139">
        <f t="shared" si="29"/>
        <v>0</v>
      </c>
      <c r="AO139">
        <f>IF(CNGE_2025_M1_Secc12_Sub2!$S152&lt;&gt;1,IF(COUNTA(O139:T139)=0,0,1),0)</f>
        <v>0</v>
      </c>
      <c r="AP139">
        <f>IF(CNGE_2025_M1_Secc12_Sub2!$Y152&lt;&gt;1,IF(COUNTA(Y139:AD139)=0,0,1),0)</f>
        <v>0</v>
      </c>
      <c r="AQ139" s="204">
        <f t="shared" si="30"/>
        <v>0</v>
      </c>
      <c r="AR139" s="204">
        <f t="shared" si="31"/>
        <v>0</v>
      </c>
      <c r="AS139" s="204">
        <f t="shared" si="32"/>
        <v>0</v>
      </c>
      <c r="AT139" s="204">
        <f t="shared" si="33"/>
        <v>0</v>
      </c>
      <c r="AU139" s="204">
        <f t="shared" si="34"/>
        <v>0</v>
      </c>
      <c r="AV139" s="204">
        <f t="shared" si="35"/>
        <v>0</v>
      </c>
      <c r="AW139">
        <f t="shared" si="36"/>
        <v>0</v>
      </c>
      <c r="AX139">
        <f t="shared" si="37"/>
        <v>0</v>
      </c>
      <c r="AY139">
        <f t="shared" si="38"/>
        <v>0</v>
      </c>
      <c r="AZ139">
        <f t="shared" si="39"/>
        <v>0</v>
      </c>
      <c r="BA139">
        <f t="shared" si="40"/>
        <v>0</v>
      </c>
      <c r="BB139">
        <f t="shared" si="41"/>
        <v>0</v>
      </c>
      <c r="BC139">
        <f t="shared" si="42"/>
        <v>0</v>
      </c>
      <c r="BD139">
        <f t="shared" si="43"/>
        <v>0</v>
      </c>
      <c r="BE139">
        <f t="shared" si="44"/>
        <v>0</v>
      </c>
      <c r="BF139">
        <f t="shared" si="45"/>
        <v>0</v>
      </c>
      <c r="BG139">
        <f t="shared" si="46"/>
        <v>0</v>
      </c>
      <c r="BH139">
        <f t="shared" si="47"/>
        <v>0</v>
      </c>
      <c r="BI139">
        <f t="shared" si="48"/>
        <v>0</v>
      </c>
      <c r="BJ139">
        <f t="shared" si="49"/>
        <v>0</v>
      </c>
      <c r="BK139">
        <f t="shared" si="50"/>
        <v>0</v>
      </c>
      <c r="BL139">
        <f t="shared" si="51"/>
        <v>0</v>
      </c>
    </row>
    <row r="140" spans="1:64" ht="15" customHeight="1">
      <c r="A140" s="260"/>
      <c r="B140" s="14"/>
      <c r="C140" s="213" t="s">
        <v>5152</v>
      </c>
      <c r="D140" s="469" t="str">
        <f>IF(CNGE_2025_M1_Secc12_Sub1!D135="","",CNGE_2025_M1_Secc12_Sub1!D135)</f>
        <v/>
      </c>
      <c r="E140" s="326"/>
      <c r="F140" s="326"/>
      <c r="G140" s="326"/>
      <c r="H140" s="326"/>
      <c r="I140" s="326"/>
      <c r="J140" s="327"/>
      <c r="K140" s="443"/>
      <c r="L140" s="351"/>
      <c r="M140" s="351"/>
      <c r="N140" s="352"/>
      <c r="O140" s="258"/>
      <c r="P140" s="258"/>
      <c r="Q140" s="258"/>
      <c r="R140" s="258"/>
      <c r="S140" s="258"/>
      <c r="T140" s="258"/>
      <c r="U140" s="443"/>
      <c r="V140" s="351"/>
      <c r="W140" s="351"/>
      <c r="X140" s="352"/>
      <c r="Y140" s="258"/>
      <c r="Z140" s="258"/>
      <c r="AA140" s="258"/>
      <c r="AB140" s="258"/>
      <c r="AC140" s="258"/>
      <c r="AD140" s="258"/>
      <c r="AG140">
        <f t="shared" si="26"/>
        <v>0</v>
      </c>
      <c r="AH140">
        <f>IF(OR(COUNTBLANK($D140)=1,CNGE_2025_M1_Secc12_Sub2!$S153&lt;&gt;1),0,IF(COUNTA(O140:T140)=6,0,1))</f>
        <v>0</v>
      </c>
      <c r="AI140">
        <f>IF(OR(COUNTBLANK($D140)=1,CNGE_2025_M1_Secc12_Sub2!$Y153&lt;&gt;1),0,IF(COUNTA(Y140:AD140)=6,0,1))</f>
        <v>0</v>
      </c>
      <c r="AJ140" s="228">
        <f t="shared" si="27"/>
        <v>0</v>
      </c>
      <c r="AK140" s="2">
        <f t="shared" si="28"/>
        <v>0</v>
      </c>
      <c r="AL140" s="3" t="str">
        <f>IF(AK140=0,"",
IF(SUM($AK$35:AK140)=1,AM140,
IF($AK$155&gt;SUM($AK$35:AK140),_xlfn.CONCAT(", ",AM140),
IF($AK$155=SUM($AK$35:AK140),_xlfn.CONCAT(" y ",AM140)))))</f>
        <v/>
      </c>
      <c r="AM140" s="214">
        <v>106</v>
      </c>
      <c r="AN140">
        <f t="shared" si="29"/>
        <v>0</v>
      </c>
      <c r="AO140">
        <f>IF(CNGE_2025_M1_Secc12_Sub2!$S153&lt;&gt;1,IF(COUNTA(O140:T140)=0,0,1),0)</f>
        <v>0</v>
      </c>
      <c r="AP140">
        <f>IF(CNGE_2025_M1_Secc12_Sub2!$Y153&lt;&gt;1,IF(COUNTA(Y140:AD140)=0,0,1),0)</f>
        <v>0</v>
      </c>
      <c r="AQ140" s="204">
        <f t="shared" si="30"/>
        <v>0</v>
      </c>
      <c r="AR140" s="204">
        <f t="shared" si="31"/>
        <v>0</v>
      </c>
      <c r="AS140" s="204">
        <f t="shared" si="32"/>
        <v>0</v>
      </c>
      <c r="AT140" s="204">
        <f t="shared" si="33"/>
        <v>0</v>
      </c>
      <c r="AU140" s="204">
        <f t="shared" si="34"/>
        <v>0</v>
      </c>
      <c r="AV140" s="204">
        <f t="shared" si="35"/>
        <v>0</v>
      </c>
      <c r="AW140">
        <f t="shared" si="36"/>
        <v>0</v>
      </c>
      <c r="AX140">
        <f t="shared" si="37"/>
        <v>0</v>
      </c>
      <c r="AY140">
        <f t="shared" si="38"/>
        <v>0</v>
      </c>
      <c r="AZ140">
        <f t="shared" si="39"/>
        <v>0</v>
      </c>
      <c r="BA140">
        <f t="shared" si="40"/>
        <v>0</v>
      </c>
      <c r="BB140">
        <f t="shared" si="41"/>
        <v>0</v>
      </c>
      <c r="BC140">
        <f t="shared" si="42"/>
        <v>0</v>
      </c>
      <c r="BD140">
        <f t="shared" si="43"/>
        <v>0</v>
      </c>
      <c r="BE140">
        <f t="shared" si="44"/>
        <v>0</v>
      </c>
      <c r="BF140">
        <f t="shared" si="45"/>
        <v>0</v>
      </c>
      <c r="BG140">
        <f t="shared" si="46"/>
        <v>0</v>
      </c>
      <c r="BH140">
        <f t="shared" si="47"/>
        <v>0</v>
      </c>
      <c r="BI140">
        <f t="shared" si="48"/>
        <v>0</v>
      </c>
      <c r="BJ140">
        <f t="shared" si="49"/>
        <v>0</v>
      </c>
      <c r="BK140">
        <f t="shared" si="50"/>
        <v>0</v>
      </c>
      <c r="BL140">
        <f t="shared" si="51"/>
        <v>0</v>
      </c>
    </row>
    <row r="141" spans="1:64" ht="15" customHeight="1">
      <c r="A141" s="260"/>
      <c r="B141" s="14"/>
      <c r="C141" s="213" t="s">
        <v>5153</v>
      </c>
      <c r="D141" s="469" t="str">
        <f>IF(CNGE_2025_M1_Secc12_Sub1!D136="","",CNGE_2025_M1_Secc12_Sub1!D136)</f>
        <v/>
      </c>
      <c r="E141" s="326"/>
      <c r="F141" s="326"/>
      <c r="G141" s="326"/>
      <c r="H141" s="326"/>
      <c r="I141" s="326"/>
      <c r="J141" s="327"/>
      <c r="K141" s="443"/>
      <c r="L141" s="351"/>
      <c r="M141" s="351"/>
      <c r="N141" s="352"/>
      <c r="O141" s="258"/>
      <c r="P141" s="258"/>
      <c r="Q141" s="258"/>
      <c r="R141" s="258"/>
      <c r="S141" s="258"/>
      <c r="T141" s="258"/>
      <c r="U141" s="443"/>
      <c r="V141" s="351"/>
      <c r="W141" s="351"/>
      <c r="X141" s="352"/>
      <c r="Y141" s="258"/>
      <c r="Z141" s="258"/>
      <c r="AA141" s="258"/>
      <c r="AB141" s="258"/>
      <c r="AC141" s="258"/>
      <c r="AD141" s="258"/>
      <c r="AG141">
        <f t="shared" si="26"/>
        <v>0</v>
      </c>
      <c r="AH141">
        <f>IF(OR(COUNTBLANK($D141)=1,CNGE_2025_M1_Secc12_Sub2!$S154&lt;&gt;1),0,IF(COUNTA(O141:T141)=6,0,1))</f>
        <v>0</v>
      </c>
      <c r="AI141">
        <f>IF(OR(COUNTBLANK($D141)=1,CNGE_2025_M1_Secc12_Sub2!$Y154&lt;&gt;1),0,IF(COUNTA(Y141:AD141)=6,0,1))</f>
        <v>0</v>
      </c>
      <c r="AJ141" s="228">
        <f t="shared" si="27"/>
        <v>0</v>
      </c>
      <c r="AK141" s="2">
        <f t="shared" si="28"/>
        <v>0</v>
      </c>
      <c r="AL141" s="3" t="str">
        <f>IF(AK141=0,"",
IF(SUM($AK$35:AK141)=1,AM141,
IF($AK$155&gt;SUM($AK$35:AK141),_xlfn.CONCAT(", ",AM141),
IF($AK$155=SUM($AK$35:AK141),_xlfn.CONCAT(" y ",AM141)))))</f>
        <v/>
      </c>
      <c r="AM141" s="214">
        <v>107</v>
      </c>
      <c r="AN141">
        <f t="shared" si="29"/>
        <v>0</v>
      </c>
      <c r="AO141">
        <f>IF(CNGE_2025_M1_Secc12_Sub2!$S154&lt;&gt;1,IF(COUNTA(O141:T141)=0,0,1),0)</f>
        <v>0</v>
      </c>
      <c r="AP141">
        <f>IF(CNGE_2025_M1_Secc12_Sub2!$Y154&lt;&gt;1,IF(COUNTA(Y141:AD141)=0,0,1),0)</f>
        <v>0</v>
      </c>
      <c r="AQ141" s="204">
        <f t="shared" si="30"/>
        <v>0</v>
      </c>
      <c r="AR141" s="204">
        <f t="shared" si="31"/>
        <v>0</v>
      </c>
      <c r="AS141" s="204">
        <f t="shared" si="32"/>
        <v>0</v>
      </c>
      <c r="AT141" s="204">
        <f t="shared" si="33"/>
        <v>0</v>
      </c>
      <c r="AU141" s="204">
        <f t="shared" si="34"/>
        <v>0</v>
      </c>
      <c r="AV141" s="204">
        <f t="shared" si="35"/>
        <v>0</v>
      </c>
      <c r="AW141">
        <f t="shared" si="36"/>
        <v>0</v>
      </c>
      <c r="AX141">
        <f t="shared" si="37"/>
        <v>0</v>
      </c>
      <c r="AY141">
        <f t="shared" si="38"/>
        <v>0</v>
      </c>
      <c r="AZ141">
        <f t="shared" si="39"/>
        <v>0</v>
      </c>
      <c r="BA141">
        <f t="shared" si="40"/>
        <v>0</v>
      </c>
      <c r="BB141">
        <f t="shared" si="41"/>
        <v>0</v>
      </c>
      <c r="BC141">
        <f t="shared" si="42"/>
        <v>0</v>
      </c>
      <c r="BD141">
        <f t="shared" si="43"/>
        <v>0</v>
      </c>
      <c r="BE141">
        <f t="shared" si="44"/>
        <v>0</v>
      </c>
      <c r="BF141">
        <f t="shared" si="45"/>
        <v>0</v>
      </c>
      <c r="BG141">
        <f t="shared" si="46"/>
        <v>0</v>
      </c>
      <c r="BH141">
        <f t="shared" si="47"/>
        <v>0</v>
      </c>
      <c r="BI141">
        <f t="shared" si="48"/>
        <v>0</v>
      </c>
      <c r="BJ141">
        <f t="shared" si="49"/>
        <v>0</v>
      </c>
      <c r="BK141">
        <f t="shared" si="50"/>
        <v>0</v>
      </c>
      <c r="BL141">
        <f t="shared" si="51"/>
        <v>0</v>
      </c>
    </row>
    <row r="142" spans="1:64" ht="15" customHeight="1">
      <c r="A142" s="260"/>
      <c r="B142" s="14"/>
      <c r="C142" s="213" t="s">
        <v>5154</v>
      </c>
      <c r="D142" s="469" t="str">
        <f>IF(CNGE_2025_M1_Secc12_Sub1!D137="","",CNGE_2025_M1_Secc12_Sub1!D137)</f>
        <v/>
      </c>
      <c r="E142" s="326"/>
      <c r="F142" s="326"/>
      <c r="G142" s="326"/>
      <c r="H142" s="326"/>
      <c r="I142" s="326"/>
      <c r="J142" s="327"/>
      <c r="K142" s="443"/>
      <c r="L142" s="351"/>
      <c r="M142" s="351"/>
      <c r="N142" s="352"/>
      <c r="O142" s="258"/>
      <c r="P142" s="258"/>
      <c r="Q142" s="258"/>
      <c r="R142" s="258"/>
      <c r="S142" s="258"/>
      <c r="T142" s="258"/>
      <c r="U142" s="443"/>
      <c r="V142" s="351"/>
      <c r="W142" s="351"/>
      <c r="X142" s="352"/>
      <c r="Y142" s="258"/>
      <c r="Z142" s="258"/>
      <c r="AA142" s="258"/>
      <c r="AB142" s="258"/>
      <c r="AC142" s="258"/>
      <c r="AD142" s="258"/>
      <c r="AG142">
        <f t="shared" si="26"/>
        <v>0</v>
      </c>
      <c r="AH142">
        <f>IF(OR(COUNTBLANK($D142)=1,CNGE_2025_M1_Secc12_Sub2!$S155&lt;&gt;1),0,IF(COUNTA(O142:T142)=6,0,1))</f>
        <v>0</v>
      </c>
      <c r="AI142">
        <f>IF(OR(COUNTBLANK($D142)=1,CNGE_2025_M1_Secc12_Sub2!$Y155&lt;&gt;1),0,IF(COUNTA(Y142:AD142)=6,0,1))</f>
        <v>0</v>
      </c>
      <c r="AJ142" s="228">
        <f t="shared" si="27"/>
        <v>0</v>
      </c>
      <c r="AK142" s="2">
        <f t="shared" si="28"/>
        <v>0</v>
      </c>
      <c r="AL142" s="3" t="str">
        <f>IF(AK142=0,"",
IF(SUM($AK$35:AK142)=1,AM142,
IF($AK$155&gt;SUM($AK$35:AK142),_xlfn.CONCAT(", ",AM142),
IF($AK$155=SUM($AK$35:AK142),_xlfn.CONCAT(" y ",AM142)))))</f>
        <v/>
      </c>
      <c r="AM142" s="214">
        <v>108</v>
      </c>
      <c r="AN142">
        <f t="shared" si="29"/>
        <v>0</v>
      </c>
      <c r="AO142">
        <f>IF(CNGE_2025_M1_Secc12_Sub2!$S155&lt;&gt;1,IF(COUNTA(O142:T142)=0,0,1),0)</f>
        <v>0</v>
      </c>
      <c r="AP142">
        <f>IF(CNGE_2025_M1_Secc12_Sub2!$Y155&lt;&gt;1,IF(COUNTA(Y142:AD142)=0,0,1),0)</f>
        <v>0</v>
      </c>
      <c r="AQ142" s="204">
        <f t="shared" si="30"/>
        <v>0</v>
      </c>
      <c r="AR142" s="204">
        <f t="shared" si="31"/>
        <v>0</v>
      </c>
      <c r="AS142" s="204">
        <f t="shared" si="32"/>
        <v>0</v>
      </c>
      <c r="AT142" s="204">
        <f t="shared" si="33"/>
        <v>0</v>
      </c>
      <c r="AU142" s="204">
        <f t="shared" si="34"/>
        <v>0</v>
      </c>
      <c r="AV142" s="204">
        <f t="shared" si="35"/>
        <v>0</v>
      </c>
      <c r="AW142">
        <f t="shared" si="36"/>
        <v>0</v>
      </c>
      <c r="AX142">
        <f t="shared" si="37"/>
        <v>0</v>
      </c>
      <c r="AY142">
        <f t="shared" si="38"/>
        <v>0</v>
      </c>
      <c r="AZ142">
        <f t="shared" si="39"/>
        <v>0</v>
      </c>
      <c r="BA142">
        <f t="shared" si="40"/>
        <v>0</v>
      </c>
      <c r="BB142">
        <f t="shared" si="41"/>
        <v>0</v>
      </c>
      <c r="BC142">
        <f t="shared" si="42"/>
        <v>0</v>
      </c>
      <c r="BD142">
        <f t="shared" si="43"/>
        <v>0</v>
      </c>
      <c r="BE142">
        <f t="shared" si="44"/>
        <v>0</v>
      </c>
      <c r="BF142">
        <f t="shared" si="45"/>
        <v>0</v>
      </c>
      <c r="BG142">
        <f t="shared" si="46"/>
        <v>0</v>
      </c>
      <c r="BH142">
        <f t="shared" si="47"/>
        <v>0</v>
      </c>
      <c r="BI142">
        <f t="shared" si="48"/>
        <v>0</v>
      </c>
      <c r="BJ142">
        <f t="shared" si="49"/>
        <v>0</v>
      </c>
      <c r="BK142">
        <f t="shared" si="50"/>
        <v>0</v>
      </c>
      <c r="BL142">
        <f t="shared" si="51"/>
        <v>0</v>
      </c>
    </row>
    <row r="143" spans="1:64" ht="15" customHeight="1">
      <c r="A143" s="260"/>
      <c r="B143" s="14"/>
      <c r="C143" s="213" t="s">
        <v>5155</v>
      </c>
      <c r="D143" s="469" t="str">
        <f>IF(CNGE_2025_M1_Secc12_Sub1!D138="","",CNGE_2025_M1_Secc12_Sub1!D138)</f>
        <v/>
      </c>
      <c r="E143" s="326"/>
      <c r="F143" s="326"/>
      <c r="G143" s="326"/>
      <c r="H143" s="326"/>
      <c r="I143" s="326"/>
      <c r="J143" s="327"/>
      <c r="K143" s="443"/>
      <c r="L143" s="351"/>
      <c r="M143" s="351"/>
      <c r="N143" s="352"/>
      <c r="O143" s="258"/>
      <c r="P143" s="258"/>
      <c r="Q143" s="258"/>
      <c r="R143" s="258"/>
      <c r="S143" s="258"/>
      <c r="T143" s="258"/>
      <c r="U143" s="443"/>
      <c r="V143" s="351"/>
      <c r="W143" s="351"/>
      <c r="X143" s="352"/>
      <c r="Y143" s="258"/>
      <c r="Z143" s="258"/>
      <c r="AA143" s="258"/>
      <c r="AB143" s="258"/>
      <c r="AC143" s="258"/>
      <c r="AD143" s="258"/>
      <c r="AG143">
        <f t="shared" si="26"/>
        <v>0</v>
      </c>
      <c r="AH143">
        <f>IF(OR(COUNTBLANK($D143)=1,CNGE_2025_M1_Secc12_Sub2!$S156&lt;&gt;1),0,IF(COUNTA(O143:T143)=6,0,1))</f>
        <v>0</v>
      </c>
      <c r="AI143">
        <f>IF(OR(COUNTBLANK($D143)=1,CNGE_2025_M1_Secc12_Sub2!$Y156&lt;&gt;1),0,IF(COUNTA(Y143:AD143)=6,0,1))</f>
        <v>0</v>
      </c>
      <c r="AJ143" s="228">
        <f t="shared" si="27"/>
        <v>0</v>
      </c>
      <c r="AK143" s="2">
        <f t="shared" si="28"/>
        <v>0</v>
      </c>
      <c r="AL143" s="3" t="str">
        <f>IF(AK143=0,"",
IF(SUM($AK$35:AK143)=1,AM143,
IF($AK$155&gt;SUM($AK$35:AK143),_xlfn.CONCAT(", ",AM143),
IF($AK$155=SUM($AK$35:AK143),_xlfn.CONCAT(" y ",AM143)))))</f>
        <v/>
      </c>
      <c r="AM143" s="214">
        <v>109</v>
      </c>
      <c r="AN143">
        <f t="shared" si="29"/>
        <v>0</v>
      </c>
      <c r="AO143">
        <f>IF(CNGE_2025_M1_Secc12_Sub2!$S156&lt;&gt;1,IF(COUNTA(O143:T143)=0,0,1),0)</f>
        <v>0</v>
      </c>
      <c r="AP143">
        <f>IF(CNGE_2025_M1_Secc12_Sub2!$Y156&lt;&gt;1,IF(COUNTA(Y143:AD143)=0,0,1),0)</f>
        <v>0</v>
      </c>
      <c r="AQ143" s="204">
        <f t="shared" si="30"/>
        <v>0</v>
      </c>
      <c r="AR143" s="204">
        <f t="shared" si="31"/>
        <v>0</v>
      </c>
      <c r="AS143" s="204">
        <f t="shared" si="32"/>
        <v>0</v>
      </c>
      <c r="AT143" s="204">
        <f t="shared" si="33"/>
        <v>0</v>
      </c>
      <c r="AU143" s="204">
        <f t="shared" si="34"/>
        <v>0</v>
      </c>
      <c r="AV143" s="204">
        <f t="shared" si="35"/>
        <v>0</v>
      </c>
      <c r="AW143">
        <f t="shared" si="36"/>
        <v>0</v>
      </c>
      <c r="AX143">
        <f t="shared" si="37"/>
        <v>0</v>
      </c>
      <c r="AY143">
        <f t="shared" si="38"/>
        <v>0</v>
      </c>
      <c r="AZ143">
        <f t="shared" si="39"/>
        <v>0</v>
      </c>
      <c r="BA143">
        <f t="shared" si="40"/>
        <v>0</v>
      </c>
      <c r="BB143">
        <f t="shared" si="41"/>
        <v>0</v>
      </c>
      <c r="BC143">
        <f t="shared" si="42"/>
        <v>0</v>
      </c>
      <c r="BD143">
        <f t="shared" si="43"/>
        <v>0</v>
      </c>
      <c r="BE143">
        <f t="shared" si="44"/>
        <v>0</v>
      </c>
      <c r="BF143">
        <f t="shared" si="45"/>
        <v>0</v>
      </c>
      <c r="BG143">
        <f t="shared" si="46"/>
        <v>0</v>
      </c>
      <c r="BH143">
        <f t="shared" si="47"/>
        <v>0</v>
      </c>
      <c r="BI143">
        <f t="shared" si="48"/>
        <v>0</v>
      </c>
      <c r="BJ143">
        <f t="shared" si="49"/>
        <v>0</v>
      </c>
      <c r="BK143">
        <f t="shared" si="50"/>
        <v>0</v>
      </c>
      <c r="BL143">
        <f t="shared" si="51"/>
        <v>0</v>
      </c>
    </row>
    <row r="144" spans="1:64" ht="15" customHeight="1">
      <c r="A144" s="260"/>
      <c r="B144" s="14"/>
      <c r="C144" s="213" t="s">
        <v>5156</v>
      </c>
      <c r="D144" s="469" t="str">
        <f>IF(CNGE_2025_M1_Secc12_Sub1!D139="","",CNGE_2025_M1_Secc12_Sub1!D139)</f>
        <v/>
      </c>
      <c r="E144" s="326"/>
      <c r="F144" s="326"/>
      <c r="G144" s="326"/>
      <c r="H144" s="326"/>
      <c r="I144" s="326"/>
      <c r="J144" s="327"/>
      <c r="K144" s="443"/>
      <c r="L144" s="351"/>
      <c r="M144" s="351"/>
      <c r="N144" s="352"/>
      <c r="O144" s="258"/>
      <c r="P144" s="258"/>
      <c r="Q144" s="258"/>
      <c r="R144" s="258"/>
      <c r="S144" s="258"/>
      <c r="T144" s="258"/>
      <c r="U144" s="443"/>
      <c r="V144" s="351"/>
      <c r="W144" s="351"/>
      <c r="X144" s="352"/>
      <c r="Y144" s="258"/>
      <c r="Z144" s="258"/>
      <c r="AA144" s="258"/>
      <c r="AB144" s="258"/>
      <c r="AC144" s="258"/>
      <c r="AD144" s="258"/>
      <c r="AG144">
        <f t="shared" si="26"/>
        <v>0</v>
      </c>
      <c r="AH144">
        <f>IF(OR(COUNTBLANK($D144)=1,CNGE_2025_M1_Secc12_Sub2!$S157&lt;&gt;1),0,IF(COUNTA(O144:T144)=6,0,1))</f>
        <v>0</v>
      </c>
      <c r="AI144">
        <f>IF(OR(COUNTBLANK($D144)=1,CNGE_2025_M1_Secc12_Sub2!$Y157&lt;&gt;1),0,IF(COUNTA(Y144:AD144)=6,0,1))</f>
        <v>0</v>
      </c>
      <c r="AJ144" s="228">
        <f t="shared" si="27"/>
        <v>0</v>
      </c>
      <c r="AK144" s="2">
        <f t="shared" si="28"/>
        <v>0</v>
      </c>
      <c r="AL144" s="3" t="str">
        <f>IF(AK144=0,"",
IF(SUM($AK$35:AK144)=1,AM144,
IF($AK$155&gt;SUM($AK$35:AK144),_xlfn.CONCAT(", ",AM144),
IF($AK$155=SUM($AK$35:AK144),_xlfn.CONCAT(" y ",AM144)))))</f>
        <v/>
      </c>
      <c r="AM144" s="214">
        <v>110</v>
      </c>
      <c r="AN144">
        <f t="shared" si="29"/>
        <v>0</v>
      </c>
      <c r="AO144">
        <f>IF(CNGE_2025_M1_Secc12_Sub2!$S157&lt;&gt;1,IF(COUNTA(O144:T144)=0,0,1),0)</f>
        <v>0</v>
      </c>
      <c r="AP144">
        <f>IF(CNGE_2025_M1_Secc12_Sub2!$Y157&lt;&gt;1,IF(COUNTA(Y144:AD144)=0,0,1),0)</f>
        <v>0</v>
      </c>
      <c r="AQ144" s="204">
        <f t="shared" si="30"/>
        <v>0</v>
      </c>
      <c r="AR144" s="204">
        <f t="shared" si="31"/>
        <v>0</v>
      </c>
      <c r="AS144" s="204">
        <f t="shared" si="32"/>
        <v>0</v>
      </c>
      <c r="AT144" s="204">
        <f t="shared" si="33"/>
        <v>0</v>
      </c>
      <c r="AU144" s="204">
        <f t="shared" si="34"/>
        <v>0</v>
      </c>
      <c r="AV144" s="204">
        <f t="shared" si="35"/>
        <v>0</v>
      </c>
      <c r="AW144">
        <f t="shared" si="36"/>
        <v>0</v>
      </c>
      <c r="AX144">
        <f t="shared" si="37"/>
        <v>0</v>
      </c>
      <c r="AY144">
        <f t="shared" si="38"/>
        <v>0</v>
      </c>
      <c r="AZ144">
        <f t="shared" si="39"/>
        <v>0</v>
      </c>
      <c r="BA144">
        <f t="shared" si="40"/>
        <v>0</v>
      </c>
      <c r="BB144">
        <f t="shared" si="41"/>
        <v>0</v>
      </c>
      <c r="BC144">
        <f t="shared" si="42"/>
        <v>0</v>
      </c>
      <c r="BD144">
        <f t="shared" si="43"/>
        <v>0</v>
      </c>
      <c r="BE144">
        <f t="shared" si="44"/>
        <v>0</v>
      </c>
      <c r="BF144">
        <f t="shared" si="45"/>
        <v>0</v>
      </c>
      <c r="BG144">
        <f t="shared" si="46"/>
        <v>0</v>
      </c>
      <c r="BH144">
        <f t="shared" si="47"/>
        <v>0</v>
      </c>
      <c r="BI144">
        <f t="shared" si="48"/>
        <v>0</v>
      </c>
      <c r="BJ144">
        <f t="shared" si="49"/>
        <v>0</v>
      </c>
      <c r="BK144">
        <f t="shared" si="50"/>
        <v>0</v>
      </c>
      <c r="BL144">
        <f t="shared" si="51"/>
        <v>0</v>
      </c>
    </row>
    <row r="145" spans="1:64" ht="15" customHeight="1">
      <c r="A145" s="260"/>
      <c r="B145" s="14"/>
      <c r="C145" s="213" t="s">
        <v>5157</v>
      </c>
      <c r="D145" s="469" t="str">
        <f>IF(CNGE_2025_M1_Secc12_Sub1!D140="","",CNGE_2025_M1_Secc12_Sub1!D140)</f>
        <v/>
      </c>
      <c r="E145" s="326"/>
      <c r="F145" s="326"/>
      <c r="G145" s="326"/>
      <c r="H145" s="326"/>
      <c r="I145" s="326"/>
      <c r="J145" s="327"/>
      <c r="K145" s="443"/>
      <c r="L145" s="351"/>
      <c r="M145" s="351"/>
      <c r="N145" s="352"/>
      <c r="O145" s="258"/>
      <c r="P145" s="258"/>
      <c r="Q145" s="258"/>
      <c r="R145" s="258"/>
      <c r="S145" s="258"/>
      <c r="T145" s="258"/>
      <c r="U145" s="443"/>
      <c r="V145" s="351"/>
      <c r="W145" s="351"/>
      <c r="X145" s="352"/>
      <c r="Y145" s="258"/>
      <c r="Z145" s="258"/>
      <c r="AA145" s="258"/>
      <c r="AB145" s="258"/>
      <c r="AC145" s="258"/>
      <c r="AD145" s="258"/>
      <c r="AG145">
        <f t="shared" si="26"/>
        <v>0</v>
      </c>
      <c r="AH145">
        <f>IF(OR(COUNTBLANK($D145)=1,CNGE_2025_M1_Secc12_Sub2!$S158&lt;&gt;1),0,IF(COUNTA(O145:T145)=6,0,1))</f>
        <v>0</v>
      </c>
      <c r="AI145">
        <f>IF(OR(COUNTBLANK($D145)=1,CNGE_2025_M1_Secc12_Sub2!$Y158&lt;&gt;1),0,IF(COUNTA(Y145:AD145)=6,0,1))</f>
        <v>0</v>
      </c>
      <c r="AJ145" s="228">
        <f t="shared" si="27"/>
        <v>0</v>
      </c>
      <c r="AK145" s="2">
        <f t="shared" si="28"/>
        <v>0</v>
      </c>
      <c r="AL145" s="3" t="str">
        <f>IF(AK145=0,"",
IF(SUM($AK$35:AK145)=1,AM145,
IF($AK$155&gt;SUM($AK$35:AK145),_xlfn.CONCAT(", ",AM145),
IF($AK$155=SUM($AK$35:AK145),_xlfn.CONCAT(" y ",AM145)))))</f>
        <v/>
      </c>
      <c r="AM145" s="214">
        <v>111</v>
      </c>
      <c r="AN145">
        <f t="shared" si="29"/>
        <v>0</v>
      </c>
      <c r="AO145">
        <f>IF(CNGE_2025_M1_Secc12_Sub2!$S158&lt;&gt;1,IF(COUNTA(O145:T145)=0,0,1),0)</f>
        <v>0</v>
      </c>
      <c r="AP145">
        <f>IF(CNGE_2025_M1_Secc12_Sub2!$Y158&lt;&gt;1,IF(COUNTA(Y145:AD145)=0,0,1),0)</f>
        <v>0</v>
      </c>
      <c r="AQ145" s="204">
        <f t="shared" si="30"/>
        <v>0</v>
      </c>
      <c r="AR145" s="204">
        <f t="shared" si="31"/>
        <v>0</v>
      </c>
      <c r="AS145" s="204">
        <f t="shared" si="32"/>
        <v>0</v>
      </c>
      <c r="AT145" s="204">
        <f t="shared" si="33"/>
        <v>0</v>
      </c>
      <c r="AU145" s="204">
        <f t="shared" si="34"/>
        <v>0</v>
      </c>
      <c r="AV145" s="204">
        <f t="shared" si="35"/>
        <v>0</v>
      </c>
      <c r="AW145">
        <f t="shared" si="36"/>
        <v>0</v>
      </c>
      <c r="AX145">
        <f t="shared" si="37"/>
        <v>0</v>
      </c>
      <c r="AY145">
        <f t="shared" si="38"/>
        <v>0</v>
      </c>
      <c r="AZ145">
        <f t="shared" si="39"/>
        <v>0</v>
      </c>
      <c r="BA145">
        <f t="shared" si="40"/>
        <v>0</v>
      </c>
      <c r="BB145">
        <f t="shared" si="41"/>
        <v>0</v>
      </c>
      <c r="BC145">
        <f t="shared" si="42"/>
        <v>0</v>
      </c>
      <c r="BD145">
        <f t="shared" si="43"/>
        <v>0</v>
      </c>
      <c r="BE145">
        <f t="shared" si="44"/>
        <v>0</v>
      </c>
      <c r="BF145">
        <f t="shared" si="45"/>
        <v>0</v>
      </c>
      <c r="BG145">
        <f t="shared" si="46"/>
        <v>0</v>
      </c>
      <c r="BH145">
        <f t="shared" si="47"/>
        <v>0</v>
      </c>
      <c r="BI145">
        <f t="shared" si="48"/>
        <v>0</v>
      </c>
      <c r="BJ145">
        <f t="shared" si="49"/>
        <v>0</v>
      </c>
      <c r="BK145">
        <f t="shared" si="50"/>
        <v>0</v>
      </c>
      <c r="BL145">
        <f t="shared" si="51"/>
        <v>0</v>
      </c>
    </row>
    <row r="146" spans="1:64" ht="15" customHeight="1">
      <c r="A146" s="260"/>
      <c r="B146" s="14"/>
      <c r="C146" s="213" t="s">
        <v>5158</v>
      </c>
      <c r="D146" s="469" t="str">
        <f>IF(CNGE_2025_M1_Secc12_Sub1!D141="","",CNGE_2025_M1_Secc12_Sub1!D141)</f>
        <v/>
      </c>
      <c r="E146" s="326"/>
      <c r="F146" s="326"/>
      <c r="G146" s="326"/>
      <c r="H146" s="326"/>
      <c r="I146" s="326"/>
      <c r="J146" s="327"/>
      <c r="K146" s="443"/>
      <c r="L146" s="351"/>
      <c r="M146" s="351"/>
      <c r="N146" s="352"/>
      <c r="O146" s="258"/>
      <c r="P146" s="258"/>
      <c r="Q146" s="258"/>
      <c r="R146" s="258"/>
      <c r="S146" s="258"/>
      <c r="T146" s="258"/>
      <c r="U146" s="443"/>
      <c r="V146" s="351"/>
      <c r="W146" s="351"/>
      <c r="X146" s="352"/>
      <c r="Y146" s="258"/>
      <c r="Z146" s="258"/>
      <c r="AA146" s="258"/>
      <c r="AB146" s="258"/>
      <c r="AC146" s="258"/>
      <c r="AD146" s="258"/>
      <c r="AG146">
        <f t="shared" si="26"/>
        <v>0</v>
      </c>
      <c r="AH146">
        <f>IF(OR(COUNTBLANK($D146)=1,CNGE_2025_M1_Secc12_Sub2!$S159&lt;&gt;1),0,IF(COUNTA(O146:T146)=6,0,1))</f>
        <v>0</v>
      </c>
      <c r="AI146">
        <f>IF(OR(COUNTBLANK($D146)=1,CNGE_2025_M1_Secc12_Sub2!$Y159&lt;&gt;1),0,IF(COUNTA(Y146:AD146)=6,0,1))</f>
        <v>0</v>
      </c>
      <c r="AJ146" s="228">
        <f t="shared" si="27"/>
        <v>0</v>
      </c>
      <c r="AK146" s="2">
        <f t="shared" si="28"/>
        <v>0</v>
      </c>
      <c r="AL146" s="3" t="str">
        <f>IF(AK146=0,"",
IF(SUM($AK$35:AK146)=1,AM146,
IF($AK$155&gt;SUM($AK$35:AK146),_xlfn.CONCAT(", ",AM146),
IF($AK$155=SUM($AK$35:AK146),_xlfn.CONCAT(" y ",AM146)))))</f>
        <v/>
      </c>
      <c r="AM146" s="214">
        <v>112</v>
      </c>
      <c r="AN146">
        <f t="shared" si="29"/>
        <v>0</v>
      </c>
      <c r="AO146">
        <f>IF(CNGE_2025_M1_Secc12_Sub2!$S159&lt;&gt;1,IF(COUNTA(O146:T146)=0,0,1),0)</f>
        <v>0</v>
      </c>
      <c r="AP146">
        <f>IF(CNGE_2025_M1_Secc12_Sub2!$Y159&lt;&gt;1,IF(COUNTA(Y146:AD146)=0,0,1),0)</f>
        <v>0</v>
      </c>
      <c r="AQ146" s="204">
        <f t="shared" si="30"/>
        <v>0</v>
      </c>
      <c r="AR146" s="204">
        <f t="shared" si="31"/>
        <v>0</v>
      </c>
      <c r="AS146" s="204">
        <f t="shared" si="32"/>
        <v>0</v>
      </c>
      <c r="AT146" s="204">
        <f t="shared" si="33"/>
        <v>0</v>
      </c>
      <c r="AU146" s="204">
        <f t="shared" si="34"/>
        <v>0</v>
      </c>
      <c r="AV146" s="204">
        <f t="shared" si="35"/>
        <v>0</v>
      </c>
      <c r="AW146">
        <f t="shared" si="36"/>
        <v>0</v>
      </c>
      <c r="AX146">
        <f t="shared" si="37"/>
        <v>0</v>
      </c>
      <c r="AY146">
        <f t="shared" si="38"/>
        <v>0</v>
      </c>
      <c r="AZ146">
        <f t="shared" si="39"/>
        <v>0</v>
      </c>
      <c r="BA146">
        <f t="shared" si="40"/>
        <v>0</v>
      </c>
      <c r="BB146">
        <f t="shared" si="41"/>
        <v>0</v>
      </c>
      <c r="BC146">
        <f t="shared" si="42"/>
        <v>0</v>
      </c>
      <c r="BD146">
        <f t="shared" si="43"/>
        <v>0</v>
      </c>
      <c r="BE146">
        <f t="shared" si="44"/>
        <v>0</v>
      </c>
      <c r="BF146">
        <f t="shared" si="45"/>
        <v>0</v>
      </c>
      <c r="BG146">
        <f t="shared" si="46"/>
        <v>0</v>
      </c>
      <c r="BH146">
        <f t="shared" si="47"/>
        <v>0</v>
      </c>
      <c r="BI146">
        <f t="shared" si="48"/>
        <v>0</v>
      </c>
      <c r="BJ146">
        <f t="shared" si="49"/>
        <v>0</v>
      </c>
      <c r="BK146">
        <f t="shared" si="50"/>
        <v>0</v>
      </c>
      <c r="BL146">
        <f t="shared" si="51"/>
        <v>0</v>
      </c>
    </row>
    <row r="147" spans="1:64" ht="15" customHeight="1">
      <c r="A147" s="260"/>
      <c r="B147" s="14"/>
      <c r="C147" s="213" t="s">
        <v>5159</v>
      </c>
      <c r="D147" s="469" t="str">
        <f>IF(CNGE_2025_M1_Secc12_Sub1!D142="","",CNGE_2025_M1_Secc12_Sub1!D142)</f>
        <v/>
      </c>
      <c r="E147" s="326"/>
      <c r="F147" s="326"/>
      <c r="G147" s="326"/>
      <c r="H147" s="326"/>
      <c r="I147" s="326"/>
      <c r="J147" s="327"/>
      <c r="K147" s="443"/>
      <c r="L147" s="351"/>
      <c r="M147" s="351"/>
      <c r="N147" s="352"/>
      <c r="O147" s="258"/>
      <c r="P147" s="258"/>
      <c r="Q147" s="258"/>
      <c r="R147" s="258"/>
      <c r="S147" s="258"/>
      <c r="T147" s="258"/>
      <c r="U147" s="443"/>
      <c r="V147" s="351"/>
      <c r="W147" s="351"/>
      <c r="X147" s="352"/>
      <c r="Y147" s="258"/>
      <c r="Z147" s="258"/>
      <c r="AA147" s="258"/>
      <c r="AB147" s="258"/>
      <c r="AC147" s="258"/>
      <c r="AD147" s="258"/>
      <c r="AG147">
        <f t="shared" si="26"/>
        <v>0</v>
      </c>
      <c r="AH147">
        <f>IF(OR(COUNTBLANK($D147)=1,CNGE_2025_M1_Secc12_Sub2!$S160&lt;&gt;1),0,IF(COUNTA(O147:T147)=6,0,1))</f>
        <v>0</v>
      </c>
      <c r="AI147">
        <f>IF(OR(COUNTBLANK($D147)=1,CNGE_2025_M1_Secc12_Sub2!$Y160&lt;&gt;1),0,IF(COUNTA(Y147:AD147)=6,0,1))</f>
        <v>0</v>
      </c>
      <c r="AJ147" s="228">
        <f t="shared" si="27"/>
        <v>0</v>
      </c>
      <c r="AK147" s="2">
        <f t="shared" si="28"/>
        <v>0</v>
      </c>
      <c r="AL147" s="3" t="str">
        <f>IF(AK147=0,"",
IF(SUM($AK$35:AK147)=1,AM147,
IF($AK$155&gt;SUM($AK$35:AK147),_xlfn.CONCAT(", ",AM147),
IF($AK$155=SUM($AK$35:AK147),_xlfn.CONCAT(" y ",AM147)))))</f>
        <v/>
      </c>
      <c r="AM147" s="214">
        <v>113</v>
      </c>
      <c r="AN147">
        <f t="shared" si="29"/>
        <v>0</v>
      </c>
      <c r="AO147">
        <f>IF(CNGE_2025_M1_Secc12_Sub2!$S160&lt;&gt;1,IF(COUNTA(O147:T147)=0,0,1),0)</f>
        <v>0</v>
      </c>
      <c r="AP147">
        <f>IF(CNGE_2025_M1_Secc12_Sub2!$Y160&lt;&gt;1,IF(COUNTA(Y147:AD147)=0,0,1),0)</f>
        <v>0</v>
      </c>
      <c r="AQ147" s="204">
        <f t="shared" si="30"/>
        <v>0</v>
      </c>
      <c r="AR147" s="204">
        <f t="shared" si="31"/>
        <v>0</v>
      </c>
      <c r="AS147" s="204">
        <f t="shared" si="32"/>
        <v>0</v>
      </c>
      <c r="AT147" s="204">
        <f t="shared" si="33"/>
        <v>0</v>
      </c>
      <c r="AU147" s="204">
        <f t="shared" si="34"/>
        <v>0</v>
      </c>
      <c r="AV147" s="204">
        <f t="shared" si="35"/>
        <v>0</v>
      </c>
      <c r="AW147">
        <f t="shared" si="36"/>
        <v>0</v>
      </c>
      <c r="AX147">
        <f t="shared" si="37"/>
        <v>0</v>
      </c>
      <c r="AY147">
        <f t="shared" si="38"/>
        <v>0</v>
      </c>
      <c r="AZ147">
        <f t="shared" si="39"/>
        <v>0</v>
      </c>
      <c r="BA147">
        <f t="shared" si="40"/>
        <v>0</v>
      </c>
      <c r="BB147">
        <f t="shared" si="41"/>
        <v>0</v>
      </c>
      <c r="BC147">
        <f t="shared" si="42"/>
        <v>0</v>
      </c>
      <c r="BD147">
        <f t="shared" si="43"/>
        <v>0</v>
      </c>
      <c r="BE147">
        <f t="shared" si="44"/>
        <v>0</v>
      </c>
      <c r="BF147">
        <f t="shared" si="45"/>
        <v>0</v>
      </c>
      <c r="BG147">
        <f t="shared" si="46"/>
        <v>0</v>
      </c>
      <c r="BH147">
        <f t="shared" si="47"/>
        <v>0</v>
      </c>
      <c r="BI147">
        <f t="shared" si="48"/>
        <v>0</v>
      </c>
      <c r="BJ147">
        <f t="shared" si="49"/>
        <v>0</v>
      </c>
      <c r="BK147">
        <f t="shared" si="50"/>
        <v>0</v>
      </c>
      <c r="BL147">
        <f t="shared" si="51"/>
        <v>0</v>
      </c>
    </row>
    <row r="148" spans="1:64" ht="15" customHeight="1">
      <c r="A148" s="260"/>
      <c r="B148" s="14"/>
      <c r="C148" s="213" t="s">
        <v>5160</v>
      </c>
      <c r="D148" s="469" t="str">
        <f>IF(CNGE_2025_M1_Secc12_Sub1!D143="","",CNGE_2025_M1_Secc12_Sub1!D143)</f>
        <v/>
      </c>
      <c r="E148" s="326"/>
      <c r="F148" s="326"/>
      <c r="G148" s="326"/>
      <c r="H148" s="326"/>
      <c r="I148" s="326"/>
      <c r="J148" s="327"/>
      <c r="K148" s="443"/>
      <c r="L148" s="351"/>
      <c r="M148" s="351"/>
      <c r="N148" s="352"/>
      <c r="O148" s="258"/>
      <c r="P148" s="258"/>
      <c r="Q148" s="258"/>
      <c r="R148" s="258"/>
      <c r="S148" s="258"/>
      <c r="T148" s="258"/>
      <c r="U148" s="443"/>
      <c r="V148" s="351"/>
      <c r="W148" s="351"/>
      <c r="X148" s="352"/>
      <c r="Y148" s="258"/>
      <c r="Z148" s="258"/>
      <c r="AA148" s="258"/>
      <c r="AB148" s="258"/>
      <c r="AC148" s="258"/>
      <c r="AD148" s="258"/>
      <c r="AG148">
        <f t="shared" si="26"/>
        <v>0</v>
      </c>
      <c r="AH148">
        <f>IF(OR(COUNTBLANK($D148)=1,CNGE_2025_M1_Secc12_Sub2!$S161&lt;&gt;1),0,IF(COUNTA(O148:T148)=6,0,1))</f>
        <v>0</v>
      </c>
      <c r="AI148">
        <f>IF(OR(COUNTBLANK($D148)=1,CNGE_2025_M1_Secc12_Sub2!$Y161&lt;&gt;1),0,IF(COUNTA(Y148:AD148)=6,0,1))</f>
        <v>0</v>
      </c>
      <c r="AJ148" s="228">
        <f t="shared" si="27"/>
        <v>0</v>
      </c>
      <c r="AK148" s="2">
        <f t="shared" si="28"/>
        <v>0</v>
      </c>
      <c r="AL148" s="3" t="str">
        <f>IF(AK148=0,"",
IF(SUM($AK$35:AK148)=1,AM148,
IF($AK$155&gt;SUM($AK$35:AK148),_xlfn.CONCAT(", ",AM148),
IF($AK$155=SUM($AK$35:AK148),_xlfn.CONCAT(" y ",AM148)))))</f>
        <v/>
      </c>
      <c r="AM148" s="214">
        <v>114</v>
      </c>
      <c r="AN148">
        <f t="shared" si="29"/>
        <v>0</v>
      </c>
      <c r="AO148">
        <f>IF(CNGE_2025_M1_Secc12_Sub2!$S161&lt;&gt;1,IF(COUNTA(O148:T148)=0,0,1),0)</f>
        <v>0</v>
      </c>
      <c r="AP148">
        <f>IF(CNGE_2025_M1_Secc12_Sub2!$Y161&lt;&gt;1,IF(COUNTA(Y148:AD148)=0,0,1),0)</f>
        <v>0</v>
      </c>
      <c r="AQ148" s="204">
        <f t="shared" si="30"/>
        <v>0</v>
      </c>
      <c r="AR148" s="204">
        <f t="shared" si="31"/>
        <v>0</v>
      </c>
      <c r="AS148" s="204">
        <f t="shared" si="32"/>
        <v>0</v>
      </c>
      <c r="AT148" s="204">
        <f t="shared" si="33"/>
        <v>0</v>
      </c>
      <c r="AU148" s="204">
        <f t="shared" si="34"/>
        <v>0</v>
      </c>
      <c r="AV148" s="204">
        <f t="shared" si="35"/>
        <v>0</v>
      </c>
      <c r="AW148">
        <f t="shared" si="36"/>
        <v>0</v>
      </c>
      <c r="AX148">
        <f t="shared" si="37"/>
        <v>0</v>
      </c>
      <c r="AY148">
        <f t="shared" si="38"/>
        <v>0</v>
      </c>
      <c r="AZ148">
        <f t="shared" si="39"/>
        <v>0</v>
      </c>
      <c r="BA148">
        <f t="shared" si="40"/>
        <v>0</v>
      </c>
      <c r="BB148">
        <f t="shared" si="41"/>
        <v>0</v>
      </c>
      <c r="BC148">
        <f t="shared" si="42"/>
        <v>0</v>
      </c>
      <c r="BD148">
        <f t="shared" si="43"/>
        <v>0</v>
      </c>
      <c r="BE148">
        <f t="shared" si="44"/>
        <v>0</v>
      </c>
      <c r="BF148">
        <f t="shared" si="45"/>
        <v>0</v>
      </c>
      <c r="BG148">
        <f t="shared" si="46"/>
        <v>0</v>
      </c>
      <c r="BH148">
        <f t="shared" si="47"/>
        <v>0</v>
      </c>
      <c r="BI148">
        <f t="shared" si="48"/>
        <v>0</v>
      </c>
      <c r="BJ148">
        <f t="shared" si="49"/>
        <v>0</v>
      </c>
      <c r="BK148">
        <f t="shared" si="50"/>
        <v>0</v>
      </c>
      <c r="BL148">
        <f t="shared" si="51"/>
        <v>0</v>
      </c>
    </row>
    <row r="149" spans="1:64" ht="15" customHeight="1">
      <c r="A149" s="260"/>
      <c r="B149" s="14"/>
      <c r="C149" s="213" t="s">
        <v>5161</v>
      </c>
      <c r="D149" s="469" t="str">
        <f>IF(CNGE_2025_M1_Secc12_Sub1!D144="","",CNGE_2025_M1_Secc12_Sub1!D144)</f>
        <v/>
      </c>
      <c r="E149" s="326"/>
      <c r="F149" s="326"/>
      <c r="G149" s="326"/>
      <c r="H149" s="326"/>
      <c r="I149" s="326"/>
      <c r="J149" s="327"/>
      <c r="K149" s="443"/>
      <c r="L149" s="351"/>
      <c r="M149" s="351"/>
      <c r="N149" s="352"/>
      <c r="O149" s="258"/>
      <c r="P149" s="258"/>
      <c r="Q149" s="258"/>
      <c r="R149" s="258"/>
      <c r="S149" s="258"/>
      <c r="T149" s="258"/>
      <c r="U149" s="443"/>
      <c r="V149" s="351"/>
      <c r="W149" s="351"/>
      <c r="X149" s="352"/>
      <c r="Y149" s="258"/>
      <c r="Z149" s="258"/>
      <c r="AA149" s="258"/>
      <c r="AB149" s="258"/>
      <c r="AC149" s="258"/>
      <c r="AD149" s="258"/>
      <c r="AG149">
        <f t="shared" si="26"/>
        <v>0</v>
      </c>
      <c r="AH149">
        <f>IF(OR(COUNTBLANK($D149)=1,CNGE_2025_M1_Secc12_Sub2!$S162&lt;&gt;1),0,IF(COUNTA(O149:T149)=6,0,1))</f>
        <v>0</v>
      </c>
      <c r="AI149">
        <f>IF(OR(COUNTBLANK($D149)=1,CNGE_2025_M1_Secc12_Sub2!$Y162&lt;&gt;1),0,IF(COUNTA(Y149:AD149)=6,0,1))</f>
        <v>0</v>
      </c>
      <c r="AJ149" s="228">
        <f t="shared" si="27"/>
        <v>0</v>
      </c>
      <c r="AK149" s="2">
        <f t="shared" si="28"/>
        <v>0</v>
      </c>
      <c r="AL149" s="3" t="str">
        <f>IF(AK149=0,"",
IF(SUM($AK$35:AK149)=1,AM149,
IF($AK$155&gt;SUM($AK$35:AK149),_xlfn.CONCAT(", ",AM149),
IF($AK$155=SUM($AK$35:AK149),_xlfn.CONCAT(" y ",AM149)))))</f>
        <v/>
      </c>
      <c r="AM149" s="214">
        <v>115</v>
      </c>
      <c r="AN149">
        <f t="shared" si="29"/>
        <v>0</v>
      </c>
      <c r="AO149">
        <f>IF(CNGE_2025_M1_Secc12_Sub2!$S162&lt;&gt;1,IF(COUNTA(O149:T149)=0,0,1),0)</f>
        <v>0</v>
      </c>
      <c r="AP149">
        <f>IF(CNGE_2025_M1_Secc12_Sub2!$Y162&lt;&gt;1,IF(COUNTA(Y149:AD149)=0,0,1),0)</f>
        <v>0</v>
      </c>
      <c r="AQ149" s="204">
        <f t="shared" si="30"/>
        <v>0</v>
      </c>
      <c r="AR149" s="204">
        <f t="shared" si="31"/>
        <v>0</v>
      </c>
      <c r="AS149" s="204">
        <f t="shared" si="32"/>
        <v>0</v>
      </c>
      <c r="AT149" s="204">
        <f t="shared" si="33"/>
        <v>0</v>
      </c>
      <c r="AU149" s="204">
        <f t="shared" si="34"/>
        <v>0</v>
      </c>
      <c r="AV149" s="204">
        <f t="shared" si="35"/>
        <v>0</v>
      </c>
      <c r="AW149">
        <f t="shared" si="36"/>
        <v>0</v>
      </c>
      <c r="AX149">
        <f t="shared" si="37"/>
        <v>0</v>
      </c>
      <c r="AY149">
        <f t="shared" si="38"/>
        <v>0</v>
      </c>
      <c r="AZ149">
        <f t="shared" si="39"/>
        <v>0</v>
      </c>
      <c r="BA149">
        <f t="shared" si="40"/>
        <v>0</v>
      </c>
      <c r="BB149">
        <f t="shared" si="41"/>
        <v>0</v>
      </c>
      <c r="BC149">
        <f t="shared" si="42"/>
        <v>0</v>
      </c>
      <c r="BD149">
        <f t="shared" si="43"/>
        <v>0</v>
      </c>
      <c r="BE149">
        <f t="shared" si="44"/>
        <v>0</v>
      </c>
      <c r="BF149">
        <f t="shared" si="45"/>
        <v>0</v>
      </c>
      <c r="BG149">
        <f t="shared" si="46"/>
        <v>0</v>
      </c>
      <c r="BH149">
        <f t="shared" si="47"/>
        <v>0</v>
      </c>
      <c r="BI149">
        <f t="shared" si="48"/>
        <v>0</v>
      </c>
      <c r="BJ149">
        <f t="shared" si="49"/>
        <v>0</v>
      </c>
      <c r="BK149">
        <f t="shared" si="50"/>
        <v>0</v>
      </c>
      <c r="BL149">
        <f t="shared" si="51"/>
        <v>0</v>
      </c>
    </row>
    <row r="150" spans="1:64" ht="15" customHeight="1">
      <c r="A150" s="260"/>
      <c r="B150" s="14"/>
      <c r="C150" s="213" t="s">
        <v>5162</v>
      </c>
      <c r="D150" s="469" t="str">
        <f>IF(CNGE_2025_M1_Secc12_Sub1!D145="","",CNGE_2025_M1_Secc12_Sub1!D145)</f>
        <v/>
      </c>
      <c r="E150" s="326"/>
      <c r="F150" s="326"/>
      <c r="G150" s="326"/>
      <c r="H150" s="326"/>
      <c r="I150" s="326"/>
      <c r="J150" s="327"/>
      <c r="K150" s="443"/>
      <c r="L150" s="351"/>
      <c r="M150" s="351"/>
      <c r="N150" s="352"/>
      <c r="O150" s="258"/>
      <c r="P150" s="258"/>
      <c r="Q150" s="258"/>
      <c r="R150" s="258"/>
      <c r="S150" s="258"/>
      <c r="T150" s="258"/>
      <c r="U150" s="443"/>
      <c r="V150" s="351"/>
      <c r="W150" s="351"/>
      <c r="X150" s="352"/>
      <c r="Y150" s="258"/>
      <c r="Z150" s="258"/>
      <c r="AA150" s="258"/>
      <c r="AB150" s="258"/>
      <c r="AC150" s="258"/>
      <c r="AD150" s="258"/>
      <c r="AG150">
        <f t="shared" si="26"/>
        <v>0</v>
      </c>
      <c r="AH150">
        <f>IF(OR(COUNTBLANK($D150)=1,CNGE_2025_M1_Secc12_Sub2!$S163&lt;&gt;1),0,IF(COUNTA(O150:T150)=6,0,1))</f>
        <v>0</v>
      </c>
      <c r="AI150">
        <f>IF(OR(COUNTBLANK($D150)=1,CNGE_2025_M1_Secc12_Sub2!$Y163&lt;&gt;1),0,IF(COUNTA(Y150:AD150)=6,0,1))</f>
        <v>0</v>
      </c>
      <c r="AJ150" s="228">
        <f t="shared" si="27"/>
        <v>0</v>
      </c>
      <c r="AK150" s="2">
        <f t="shared" si="28"/>
        <v>0</v>
      </c>
      <c r="AL150" s="3" t="str">
        <f>IF(AK150=0,"",
IF(SUM($AK$35:AK150)=1,AM150,
IF($AK$155&gt;SUM($AK$35:AK150),_xlfn.CONCAT(", ",AM150),
IF($AK$155=SUM($AK$35:AK150),_xlfn.CONCAT(" y ",AM150)))))</f>
        <v/>
      </c>
      <c r="AM150" s="214">
        <v>116</v>
      </c>
      <c r="AN150">
        <f t="shared" si="29"/>
        <v>0</v>
      </c>
      <c r="AO150">
        <f>IF(CNGE_2025_M1_Secc12_Sub2!$S163&lt;&gt;1,IF(COUNTA(O150:T150)=0,0,1),0)</f>
        <v>0</v>
      </c>
      <c r="AP150">
        <f>IF(CNGE_2025_M1_Secc12_Sub2!$Y163&lt;&gt;1,IF(COUNTA(Y150:AD150)=0,0,1),0)</f>
        <v>0</v>
      </c>
      <c r="AQ150" s="204">
        <f t="shared" si="30"/>
        <v>0</v>
      </c>
      <c r="AR150" s="204">
        <f t="shared" si="31"/>
        <v>0</v>
      </c>
      <c r="AS150" s="204">
        <f t="shared" si="32"/>
        <v>0</v>
      </c>
      <c r="AT150" s="204">
        <f t="shared" si="33"/>
        <v>0</v>
      </c>
      <c r="AU150" s="204">
        <f t="shared" si="34"/>
        <v>0</v>
      </c>
      <c r="AV150" s="204">
        <f t="shared" si="35"/>
        <v>0</v>
      </c>
      <c r="AW150">
        <f t="shared" si="36"/>
        <v>0</v>
      </c>
      <c r="AX150">
        <f t="shared" si="37"/>
        <v>0</v>
      </c>
      <c r="AY150">
        <f t="shared" si="38"/>
        <v>0</v>
      </c>
      <c r="AZ150">
        <f t="shared" si="39"/>
        <v>0</v>
      </c>
      <c r="BA150">
        <f t="shared" si="40"/>
        <v>0</v>
      </c>
      <c r="BB150">
        <f t="shared" si="41"/>
        <v>0</v>
      </c>
      <c r="BC150">
        <f t="shared" si="42"/>
        <v>0</v>
      </c>
      <c r="BD150">
        <f t="shared" si="43"/>
        <v>0</v>
      </c>
      <c r="BE150">
        <f t="shared" si="44"/>
        <v>0</v>
      </c>
      <c r="BF150">
        <f t="shared" si="45"/>
        <v>0</v>
      </c>
      <c r="BG150">
        <f t="shared" si="46"/>
        <v>0</v>
      </c>
      <c r="BH150">
        <f t="shared" si="47"/>
        <v>0</v>
      </c>
      <c r="BI150">
        <f t="shared" si="48"/>
        <v>0</v>
      </c>
      <c r="BJ150">
        <f t="shared" si="49"/>
        <v>0</v>
      </c>
      <c r="BK150">
        <f t="shared" si="50"/>
        <v>0</v>
      </c>
      <c r="BL150">
        <f t="shared" si="51"/>
        <v>0</v>
      </c>
    </row>
    <row r="151" spans="1:64" ht="15" customHeight="1">
      <c r="A151" s="260"/>
      <c r="B151" s="14"/>
      <c r="C151" s="213" t="s">
        <v>5163</v>
      </c>
      <c r="D151" s="469" t="str">
        <f>IF(CNGE_2025_M1_Secc12_Sub1!D146="","",CNGE_2025_M1_Secc12_Sub1!D146)</f>
        <v/>
      </c>
      <c r="E151" s="326"/>
      <c r="F151" s="326"/>
      <c r="G151" s="326"/>
      <c r="H151" s="326"/>
      <c r="I151" s="326"/>
      <c r="J151" s="327"/>
      <c r="K151" s="443"/>
      <c r="L151" s="351"/>
      <c r="M151" s="351"/>
      <c r="N151" s="352"/>
      <c r="O151" s="258"/>
      <c r="P151" s="258"/>
      <c r="Q151" s="258"/>
      <c r="R151" s="258"/>
      <c r="S151" s="258"/>
      <c r="T151" s="258"/>
      <c r="U151" s="443"/>
      <c r="V151" s="351"/>
      <c r="W151" s="351"/>
      <c r="X151" s="352"/>
      <c r="Y151" s="258"/>
      <c r="Z151" s="258"/>
      <c r="AA151" s="258"/>
      <c r="AB151" s="258"/>
      <c r="AC151" s="258"/>
      <c r="AD151" s="258"/>
      <c r="AG151">
        <f t="shared" si="26"/>
        <v>0</v>
      </c>
      <c r="AH151">
        <f>IF(OR(COUNTBLANK($D151)=1,CNGE_2025_M1_Secc12_Sub2!$S164&lt;&gt;1),0,IF(COUNTA(O151:T151)=6,0,1))</f>
        <v>0</v>
      </c>
      <c r="AI151">
        <f>IF(OR(COUNTBLANK($D151)=1,CNGE_2025_M1_Secc12_Sub2!$Y164&lt;&gt;1),0,IF(COUNTA(Y151:AD151)=6,0,1))</f>
        <v>0</v>
      </c>
      <c r="AJ151" s="228">
        <f t="shared" si="27"/>
        <v>0</v>
      </c>
      <c r="AK151" s="2">
        <f t="shared" si="28"/>
        <v>0</v>
      </c>
      <c r="AL151" s="3" t="str">
        <f>IF(AK151=0,"",
IF(SUM($AK$35:AK151)=1,AM151,
IF($AK$155&gt;SUM($AK$35:AK151),_xlfn.CONCAT(", ",AM151),
IF($AK$155=SUM($AK$35:AK151),_xlfn.CONCAT(" y ",AM151)))))</f>
        <v/>
      </c>
      <c r="AM151" s="214">
        <v>117</v>
      </c>
      <c r="AN151">
        <f t="shared" si="29"/>
        <v>0</v>
      </c>
      <c r="AO151">
        <f>IF(CNGE_2025_M1_Secc12_Sub2!$S164&lt;&gt;1,IF(COUNTA(O151:T151)=0,0,1),0)</f>
        <v>0</v>
      </c>
      <c r="AP151">
        <f>IF(CNGE_2025_M1_Secc12_Sub2!$Y164&lt;&gt;1,IF(COUNTA(Y151:AD151)=0,0,1),0)</f>
        <v>0</v>
      </c>
      <c r="AQ151" s="204">
        <f t="shared" si="30"/>
        <v>0</v>
      </c>
      <c r="AR151" s="204">
        <f t="shared" si="31"/>
        <v>0</v>
      </c>
      <c r="AS151" s="204">
        <f t="shared" si="32"/>
        <v>0</v>
      </c>
      <c r="AT151" s="204">
        <f t="shared" si="33"/>
        <v>0</v>
      </c>
      <c r="AU151" s="204">
        <f t="shared" si="34"/>
        <v>0</v>
      </c>
      <c r="AV151" s="204">
        <f t="shared" si="35"/>
        <v>0</v>
      </c>
      <c r="AW151">
        <f t="shared" si="36"/>
        <v>0</v>
      </c>
      <c r="AX151">
        <f t="shared" si="37"/>
        <v>0</v>
      </c>
      <c r="AY151">
        <f t="shared" si="38"/>
        <v>0</v>
      </c>
      <c r="AZ151">
        <f t="shared" si="39"/>
        <v>0</v>
      </c>
      <c r="BA151">
        <f t="shared" si="40"/>
        <v>0</v>
      </c>
      <c r="BB151">
        <f t="shared" si="41"/>
        <v>0</v>
      </c>
      <c r="BC151">
        <f t="shared" si="42"/>
        <v>0</v>
      </c>
      <c r="BD151">
        <f t="shared" si="43"/>
        <v>0</v>
      </c>
      <c r="BE151">
        <f t="shared" si="44"/>
        <v>0</v>
      </c>
      <c r="BF151">
        <f t="shared" si="45"/>
        <v>0</v>
      </c>
      <c r="BG151">
        <f t="shared" si="46"/>
        <v>0</v>
      </c>
      <c r="BH151">
        <f t="shared" si="47"/>
        <v>0</v>
      </c>
      <c r="BI151">
        <f t="shared" si="48"/>
        <v>0</v>
      </c>
      <c r="BJ151">
        <f t="shared" si="49"/>
        <v>0</v>
      </c>
      <c r="BK151">
        <f t="shared" si="50"/>
        <v>0</v>
      </c>
      <c r="BL151">
        <f t="shared" si="51"/>
        <v>0</v>
      </c>
    </row>
    <row r="152" spans="1:64" ht="15" customHeight="1">
      <c r="A152" s="260"/>
      <c r="B152" s="14"/>
      <c r="C152" s="213" t="s">
        <v>5164</v>
      </c>
      <c r="D152" s="469" t="str">
        <f>IF(CNGE_2025_M1_Secc12_Sub1!D147="","",CNGE_2025_M1_Secc12_Sub1!D147)</f>
        <v/>
      </c>
      <c r="E152" s="326"/>
      <c r="F152" s="326"/>
      <c r="G152" s="326"/>
      <c r="H152" s="326"/>
      <c r="I152" s="326"/>
      <c r="J152" s="327"/>
      <c r="K152" s="443"/>
      <c r="L152" s="351"/>
      <c r="M152" s="351"/>
      <c r="N152" s="352"/>
      <c r="O152" s="258"/>
      <c r="P152" s="258"/>
      <c r="Q152" s="258"/>
      <c r="R152" s="258"/>
      <c r="S152" s="258"/>
      <c r="T152" s="258"/>
      <c r="U152" s="443"/>
      <c r="V152" s="351"/>
      <c r="W152" s="351"/>
      <c r="X152" s="352"/>
      <c r="Y152" s="258"/>
      <c r="Z152" s="258"/>
      <c r="AA152" s="258"/>
      <c r="AB152" s="258"/>
      <c r="AC152" s="258"/>
      <c r="AD152" s="258"/>
      <c r="AG152">
        <f t="shared" si="26"/>
        <v>0</v>
      </c>
      <c r="AH152">
        <f>IF(OR(COUNTBLANK($D152)=1,CNGE_2025_M1_Secc12_Sub2!$S165&lt;&gt;1),0,IF(COUNTA(O152:T152)=6,0,1))</f>
        <v>0</v>
      </c>
      <c r="AI152">
        <f>IF(OR(COUNTBLANK($D152)=1,CNGE_2025_M1_Secc12_Sub2!$Y165&lt;&gt;1),0,IF(COUNTA(Y152:AD152)=6,0,1))</f>
        <v>0</v>
      </c>
      <c r="AJ152" s="228">
        <f t="shared" si="27"/>
        <v>0</v>
      </c>
      <c r="AK152" s="2">
        <f t="shared" si="28"/>
        <v>0</v>
      </c>
      <c r="AL152" s="3" t="str">
        <f>IF(AK152=0,"",
IF(SUM($AK$35:AK152)=1,AM152,
IF($AK$155&gt;SUM($AK$35:AK152),_xlfn.CONCAT(", ",AM152),
IF($AK$155=SUM($AK$35:AK152),_xlfn.CONCAT(" y ",AM152)))))</f>
        <v/>
      </c>
      <c r="AM152" s="214">
        <v>118</v>
      </c>
      <c r="AN152">
        <f t="shared" si="29"/>
        <v>0</v>
      </c>
      <c r="AO152">
        <f>IF(CNGE_2025_M1_Secc12_Sub2!$S165&lt;&gt;1,IF(COUNTA(O152:T152)=0,0,1),0)</f>
        <v>0</v>
      </c>
      <c r="AP152">
        <f>IF(CNGE_2025_M1_Secc12_Sub2!$Y165&lt;&gt;1,IF(COUNTA(Y152:AD152)=0,0,1),0)</f>
        <v>0</v>
      </c>
      <c r="AQ152" s="204">
        <f t="shared" si="30"/>
        <v>0</v>
      </c>
      <c r="AR152" s="204">
        <f t="shared" si="31"/>
        <v>0</v>
      </c>
      <c r="AS152" s="204">
        <f t="shared" si="32"/>
        <v>0</v>
      </c>
      <c r="AT152" s="204">
        <f t="shared" si="33"/>
        <v>0</v>
      </c>
      <c r="AU152" s="204">
        <f t="shared" si="34"/>
        <v>0</v>
      </c>
      <c r="AV152" s="204">
        <f t="shared" si="35"/>
        <v>0</v>
      </c>
      <c r="AW152">
        <f t="shared" si="36"/>
        <v>0</v>
      </c>
      <c r="AX152">
        <f t="shared" si="37"/>
        <v>0</v>
      </c>
      <c r="AY152">
        <f t="shared" si="38"/>
        <v>0</v>
      </c>
      <c r="AZ152">
        <f t="shared" si="39"/>
        <v>0</v>
      </c>
      <c r="BA152">
        <f t="shared" si="40"/>
        <v>0</v>
      </c>
      <c r="BB152">
        <f t="shared" si="41"/>
        <v>0</v>
      </c>
      <c r="BC152">
        <f t="shared" si="42"/>
        <v>0</v>
      </c>
      <c r="BD152">
        <f t="shared" si="43"/>
        <v>0</v>
      </c>
      <c r="BE152">
        <f t="shared" si="44"/>
        <v>0</v>
      </c>
      <c r="BF152">
        <f t="shared" si="45"/>
        <v>0</v>
      </c>
      <c r="BG152">
        <f t="shared" si="46"/>
        <v>0</v>
      </c>
      <c r="BH152">
        <f t="shared" si="47"/>
        <v>0</v>
      </c>
      <c r="BI152">
        <f t="shared" si="48"/>
        <v>0</v>
      </c>
      <c r="BJ152">
        <f t="shared" si="49"/>
        <v>0</v>
      </c>
      <c r="BK152">
        <f t="shared" si="50"/>
        <v>0</v>
      </c>
      <c r="BL152">
        <f t="shared" si="51"/>
        <v>0</v>
      </c>
    </row>
    <row r="153" spans="1:64" ht="15" customHeight="1">
      <c r="A153" s="260"/>
      <c r="B153" s="14"/>
      <c r="C153" s="213" t="s">
        <v>5165</v>
      </c>
      <c r="D153" s="469" t="str">
        <f>IF(CNGE_2025_M1_Secc12_Sub1!D148="","",CNGE_2025_M1_Secc12_Sub1!D148)</f>
        <v/>
      </c>
      <c r="E153" s="326"/>
      <c r="F153" s="326"/>
      <c r="G153" s="326"/>
      <c r="H153" s="326"/>
      <c r="I153" s="326"/>
      <c r="J153" s="327"/>
      <c r="K153" s="443"/>
      <c r="L153" s="351"/>
      <c r="M153" s="351"/>
      <c r="N153" s="352"/>
      <c r="O153" s="258"/>
      <c r="P153" s="258"/>
      <c r="Q153" s="258"/>
      <c r="R153" s="258"/>
      <c r="S153" s="258"/>
      <c r="T153" s="258"/>
      <c r="U153" s="443"/>
      <c r="V153" s="351"/>
      <c r="W153" s="351"/>
      <c r="X153" s="352"/>
      <c r="Y153" s="258"/>
      <c r="Z153" s="258"/>
      <c r="AA153" s="258"/>
      <c r="AB153" s="258"/>
      <c r="AC153" s="258"/>
      <c r="AD153" s="258"/>
      <c r="AG153">
        <f t="shared" si="26"/>
        <v>0</v>
      </c>
      <c r="AH153">
        <f>IF(OR(COUNTBLANK($D153)=1,CNGE_2025_M1_Secc12_Sub2!$S166&lt;&gt;1),0,IF(COUNTA(O153:T153)=6,0,1))</f>
        <v>0</v>
      </c>
      <c r="AI153">
        <f>IF(OR(COUNTBLANK($D153)=1,CNGE_2025_M1_Secc12_Sub2!$Y166&lt;&gt;1),0,IF(COUNTA(Y153:AD153)=6,0,1))</f>
        <v>0</v>
      </c>
      <c r="AJ153" s="228">
        <f t="shared" si="27"/>
        <v>0</v>
      </c>
      <c r="AK153" s="2">
        <f t="shared" si="28"/>
        <v>0</v>
      </c>
      <c r="AL153" s="3" t="str">
        <f>IF(AK153=0,"",
IF(SUM($AK$35:AK153)=1,AM153,
IF($AK$155&gt;SUM($AK$35:AK153),_xlfn.CONCAT(", ",AM153),
IF($AK$155=SUM($AK$35:AK153),_xlfn.CONCAT(" y ",AM153)))))</f>
        <v/>
      </c>
      <c r="AM153" s="214">
        <v>119</v>
      </c>
      <c r="AN153">
        <f t="shared" si="29"/>
        <v>0</v>
      </c>
      <c r="AO153">
        <f>IF(CNGE_2025_M1_Secc12_Sub2!$S166&lt;&gt;1,IF(COUNTA(O153:T153)=0,0,1),0)</f>
        <v>0</v>
      </c>
      <c r="AP153">
        <f>IF(CNGE_2025_M1_Secc12_Sub2!$Y166&lt;&gt;1,IF(COUNTA(Y153:AD153)=0,0,1),0)</f>
        <v>0</v>
      </c>
      <c r="AQ153" s="204">
        <f t="shared" si="30"/>
        <v>0</v>
      </c>
      <c r="AR153" s="204">
        <f t="shared" si="31"/>
        <v>0</v>
      </c>
      <c r="AS153" s="204">
        <f t="shared" si="32"/>
        <v>0</v>
      </c>
      <c r="AT153" s="204">
        <f t="shared" si="33"/>
        <v>0</v>
      </c>
      <c r="AU153" s="204">
        <f t="shared" si="34"/>
        <v>0</v>
      </c>
      <c r="AV153" s="204">
        <f t="shared" si="35"/>
        <v>0</v>
      </c>
      <c r="AW153">
        <f t="shared" si="36"/>
        <v>0</v>
      </c>
      <c r="AX153">
        <f t="shared" si="37"/>
        <v>0</v>
      </c>
      <c r="AY153">
        <f t="shared" si="38"/>
        <v>0</v>
      </c>
      <c r="AZ153">
        <f t="shared" si="39"/>
        <v>0</v>
      </c>
      <c r="BA153">
        <f t="shared" si="40"/>
        <v>0</v>
      </c>
      <c r="BB153">
        <f t="shared" si="41"/>
        <v>0</v>
      </c>
      <c r="BC153">
        <f t="shared" si="42"/>
        <v>0</v>
      </c>
      <c r="BD153">
        <f t="shared" si="43"/>
        <v>0</v>
      </c>
      <c r="BE153">
        <f t="shared" si="44"/>
        <v>0</v>
      </c>
      <c r="BF153">
        <f t="shared" si="45"/>
        <v>0</v>
      </c>
      <c r="BG153">
        <f t="shared" si="46"/>
        <v>0</v>
      </c>
      <c r="BH153">
        <f t="shared" si="47"/>
        <v>0</v>
      </c>
      <c r="BI153">
        <f t="shared" si="48"/>
        <v>0</v>
      </c>
      <c r="BJ153">
        <f t="shared" si="49"/>
        <v>0</v>
      </c>
      <c r="BK153">
        <f t="shared" si="50"/>
        <v>0</v>
      </c>
      <c r="BL153">
        <f t="shared" si="51"/>
        <v>0</v>
      </c>
    </row>
    <row r="154" spans="1:64" ht="15" customHeight="1">
      <c r="A154" s="260"/>
      <c r="B154" s="14"/>
      <c r="C154" s="213" t="s">
        <v>5166</v>
      </c>
      <c r="D154" s="469" t="str">
        <f>IF(CNGE_2025_M1_Secc12_Sub1!D149="","",CNGE_2025_M1_Secc12_Sub1!D149)</f>
        <v/>
      </c>
      <c r="E154" s="326"/>
      <c r="F154" s="326"/>
      <c r="G154" s="326"/>
      <c r="H154" s="326"/>
      <c r="I154" s="326"/>
      <c r="J154" s="327"/>
      <c r="K154" s="443"/>
      <c r="L154" s="351"/>
      <c r="M154" s="351"/>
      <c r="N154" s="352"/>
      <c r="O154" s="258"/>
      <c r="P154" s="258"/>
      <c r="Q154" s="258"/>
      <c r="R154" s="258"/>
      <c r="S154" s="258"/>
      <c r="T154" s="258"/>
      <c r="U154" s="443"/>
      <c r="V154" s="351"/>
      <c r="W154" s="351"/>
      <c r="X154" s="352"/>
      <c r="Y154" s="258"/>
      <c r="Z154" s="258"/>
      <c r="AA154" s="258"/>
      <c r="AB154" s="258"/>
      <c r="AC154" s="258"/>
      <c r="AD154" s="258"/>
      <c r="AG154">
        <f>IF(COUNTBLANK($D154)=1,0,IF(COUNTA(K154,U154)=2,0,1))</f>
        <v>0</v>
      </c>
      <c r="AH154">
        <f>IF(OR(COUNTBLANK($D154)=1,CNGE_2025_M1_Secc12_Sub2!$S167&lt;&gt;1),0,IF(COUNTA(O154:T154)=6,0,1))</f>
        <v>0</v>
      </c>
      <c r="AI154">
        <f>IF(OR(COUNTBLANK($D154)=1,CNGE_2025_M1_Secc12_Sub2!$Y167&lt;&gt;1),0,IF(COUNTA(Y154:AD154)=6,0,1))</f>
        <v>0</v>
      </c>
      <c r="AJ154" s="228">
        <f>SUM(AG154:AI154)</f>
        <v>0</v>
      </c>
      <c r="AK154" s="2">
        <f>IF(AJ154=0,0,1)</f>
        <v>0</v>
      </c>
      <c r="AL154" s="3" t="str">
        <f>IF(AK154=0,"",
IF(SUM($AK$35:AK154)=1,AM154,
IF($AK$155&gt;SUM($AK$35:AK154),_xlfn.CONCAT(", ",AM154),
IF($AK$155=SUM($AK$35:AK154),_xlfn.CONCAT(" y ",AM154)))))</f>
        <v/>
      </c>
      <c r="AM154" s="214">
        <v>120</v>
      </c>
      <c r="AN154">
        <f>IF(AND(COUNTBLANK($D154)=1,COUNTA(K154:AD154)&gt;0),1,0)</f>
        <v>0</v>
      </c>
      <c r="AO154">
        <f>IF(CNGE_2025_M1_Secc12_Sub2!$S167&lt;&gt;1,IF(COUNTA(O154:T154)=0,0,1),0)</f>
        <v>0</v>
      </c>
      <c r="AP154">
        <f>IF(CNGE_2025_M1_Secc12_Sub2!$Y167&lt;&gt;1,IF(COUNTA(Y154:AD154)=0,0,1),0)</f>
        <v>0</v>
      </c>
      <c r="AQ154" s="204">
        <f>IF(OR(R154="NS",O154="NS"),0,IF(AND(R154="NA",O154="NA"),0,IF(R154&lt;=O154,0,1)))</f>
        <v>0</v>
      </c>
      <c r="AR154" s="204">
        <f>IF(OR(S154="NS",P154="NS"),0,IF(AND(S154="NA",P154="NA"),0,IF(S154&lt;=P154,0,1)))</f>
        <v>0</v>
      </c>
      <c r="AS154" s="204">
        <f>IF(OR(T154="NS",Q154="NS"),0,IF(AND(T154="NA",Q154="NA"),0,IF(T154&lt;=Q154,0,1)))</f>
        <v>0</v>
      </c>
      <c r="AT154" s="204">
        <f>IF(OR(AB154="NS",Y154="NS"),0,IF(AND(AB154="NA",Y154="NA"),0,IF(AB154&lt;=Y154,0,1)))</f>
        <v>0</v>
      </c>
      <c r="AU154" s="204">
        <f>IF(OR(AC154="NS",Z154="NS"),0,IF(AND(AC154="NA",Z154="NA"),0,IF(AC154&lt;=Z154,0,1)))</f>
        <v>0</v>
      </c>
      <c r="AV154" s="204">
        <f>IF(OR(AD154="NS",AA154="NS"),0,IF(AND(AD154="NA",AA154="NA"),0,IF(AD154&lt;=AA154,0,1)))</f>
        <v>0</v>
      </c>
      <c r="AW154">
        <f>O154</f>
        <v>0</v>
      </c>
      <c r="AX154">
        <f>COUNTIF(P154:Q154,"NS")</f>
        <v>0</v>
      </c>
      <c r="AY154">
        <f>SUM(P154:Q154)</f>
        <v>0</v>
      </c>
      <c r="AZ154">
        <f>IF(COUNTIF(O154:Q154,"NA")=3,0,IF(OR(AND(AW154=0,AX154&gt;0),AND(AW154="NS",AY154&gt;0), AND(AW154="NS", AX154=0,AY154=0)), 1, IF(OR(AND(AW154&gt;0,AX154&gt;1,AW154&gt;AY154), AND(AW154="NS",AX154=2), AND(AW154="NS",AY154=0,AX154&gt;0),AW154=AY154), 0, 1)))</f>
        <v>0</v>
      </c>
      <c r="BA154">
        <f>R154</f>
        <v>0</v>
      </c>
      <c r="BB154">
        <f>COUNTIF(S154:T154,"NS")</f>
        <v>0</v>
      </c>
      <c r="BC154">
        <f>SUM(S154:T154)</f>
        <v>0</v>
      </c>
      <c r="BD154">
        <f>IF(COUNTIF(R154:T154,"NA")=3,0,IF(OR(AND(BA154=0,BB154&gt;0),AND(BA154="NS",BC154&gt;0), AND(BA154="NS", BB154=0,BC154=0)), 1, IF(OR(AND(BA154&gt;0,BB154&gt;1,BA154&gt;BC154), AND(BA154="NS",BB154=2), AND(BA154="NS",BC154=0,BB154&gt;0),BA154=BC154), 0, 1)))</f>
        <v>0</v>
      </c>
      <c r="BE154">
        <f>Y154</f>
        <v>0</v>
      </c>
      <c r="BF154">
        <f>COUNTIF(Z154:AA154,"NS")</f>
        <v>0</v>
      </c>
      <c r="BG154">
        <f>SUM(Z154:AA154)</f>
        <v>0</v>
      </c>
      <c r="BH154">
        <f>IF(COUNTIF(Y154:AA154,"NA")=3,0,IF(OR(AND(BE154=0,BF154&gt;0),AND(BE154="NS",BG154&gt;0), AND(BE154="NS", BF154=0,BG154=0)), 1, IF(OR(AND(BE154&gt;0,BF154&gt;1,BE154&gt;BG154), AND(BE154="NS",BF154=2), AND(BE154="NS",BG154=0,BF154&gt;0),BE154=BG154), 0, 1)))</f>
        <v>0</v>
      </c>
      <c r="BI154">
        <f>AB154</f>
        <v>0</v>
      </c>
      <c r="BJ154">
        <f>COUNTIF(AC154:AD154,"NS")</f>
        <v>0</v>
      </c>
      <c r="BK154">
        <f>SUM(AC154:AD154)</f>
        <v>0</v>
      </c>
      <c r="BL154">
        <f>IF(COUNTIF(AB154:AD154,"NA")=3,0,IF(OR(AND(BI154=0,BJ154&gt;0),AND(BI154="NS",BK154&gt;0), AND(BI154="NS", BJ154=0,BK154=0)), 1, IF(OR(AND(BI154&gt;0,BJ154&gt;1,BI154&gt;BK154), AND(BI154="NS",BJ154=2), AND(BI154="NS",BK154=0,BJ154&gt;0),BI154=BK154), 0, 1)))</f>
        <v>0</v>
      </c>
    </row>
    <row r="155" spans="1:64" ht="15" customHeight="1">
      <c r="A155" s="260"/>
      <c r="B155" s="14"/>
      <c r="C155" s="250"/>
      <c r="D155" s="263"/>
      <c r="E155" s="263"/>
      <c r="F155" s="263"/>
      <c r="G155" s="263"/>
      <c r="H155" s="263"/>
      <c r="I155" s="263"/>
      <c r="J155" s="263"/>
      <c r="K155" s="263"/>
      <c r="L155" s="263"/>
      <c r="M155" s="250"/>
      <c r="N155" s="264" t="s">
        <v>5399</v>
      </c>
      <c r="O155" s="262">
        <f t="shared" ref="O155:T155" si="52">IF(AND(SUM(O35:O154)=0,COUNTIF(O35:O154,"NS")&gt;0),"NS",IF(AND(SUM(O35:O154)=0,COUNTIF(O35:O154,0)&gt;0),0,IF(AND(SUM(O35:O154)=0,COUNTIF(O35:O154,"NA")&gt;0),"NA",SUM(O35:O154))))</f>
        <v>0</v>
      </c>
      <c r="P155" s="262">
        <f t="shared" si="52"/>
        <v>0</v>
      </c>
      <c r="Q155" s="262">
        <f t="shared" si="52"/>
        <v>0</v>
      </c>
      <c r="R155" s="262">
        <f t="shared" si="52"/>
        <v>0</v>
      </c>
      <c r="S155" s="262">
        <f t="shared" si="52"/>
        <v>0</v>
      </c>
      <c r="T155" s="262">
        <f t="shared" si="52"/>
        <v>0</v>
      </c>
      <c r="U155" s="250"/>
      <c r="V155" s="250"/>
      <c r="W155" s="250"/>
      <c r="X155" s="250"/>
      <c r="Y155" s="262">
        <f t="shared" ref="Y155:AD155" si="53">IF(AND(SUM(Y35:Y154)=0,COUNTIF(Y35:Y154,"NS")&gt;0),"NS",IF(AND(SUM(Y35:Y154)=0,COUNTIF(Y35:Y154,0)&gt;0),0,IF(AND(SUM(Y35:Y154)=0,COUNTIF(Y35:Y154,"NA")&gt;0),"NA",SUM(Y35:Y154))))</f>
        <v>0</v>
      </c>
      <c r="Z155" s="262">
        <f t="shared" si="53"/>
        <v>0</v>
      </c>
      <c r="AA155" s="262">
        <f t="shared" si="53"/>
        <v>0</v>
      </c>
      <c r="AB155" s="262">
        <f t="shared" si="53"/>
        <v>0</v>
      </c>
      <c r="AC155" s="262">
        <f t="shared" si="53"/>
        <v>0</v>
      </c>
      <c r="AD155" s="262">
        <f t="shared" si="53"/>
        <v>0</v>
      </c>
      <c r="AK155" s="219">
        <f>SUM(AK35:AK154)</f>
        <v>0</v>
      </c>
      <c r="AL155" s="219" t="str">
        <f>IF(AK155=0,"",_xlfn.CONCAT(AL35:AL154))</f>
        <v/>
      </c>
      <c r="AM155" s="4" t="str">
        <f>IF(AK155=0,"",
IF(AK155=1,_xlfn.CONCAT("Favor de revisar la información capturada en el numeral: ",AL155),_xlfn.CONCAT("Favor de revisar la información capturada en los numerales: ",AL155)))</f>
        <v/>
      </c>
      <c r="AP155" s="230">
        <f>SUM(AN35:AP154)</f>
        <v>0</v>
      </c>
      <c r="AV155" s="230">
        <f>SUM(AQ35:AV154)</f>
        <v>0</v>
      </c>
      <c r="AZ155" s="265">
        <f>SUM(AZ35:AZ154)</f>
        <v>0</v>
      </c>
      <c r="BD155" s="265">
        <f>SUM(BD35:BD154)</f>
        <v>0</v>
      </c>
      <c r="BH155" s="265">
        <f>SUM(BH35:BH154)</f>
        <v>0</v>
      </c>
      <c r="BL155" s="265">
        <f>SUM(BL35:BL154)</f>
        <v>0</v>
      </c>
    </row>
    <row r="156" spans="1:64" ht="15" customHeight="1">
      <c r="A156" s="260"/>
      <c r="B156" s="14"/>
      <c r="C156" s="250"/>
      <c r="D156" s="263"/>
      <c r="E156" s="263"/>
      <c r="F156" s="263"/>
      <c r="G156" s="263"/>
      <c r="H156" s="263"/>
      <c r="I156" s="263"/>
      <c r="J156" s="263"/>
      <c r="K156" s="263"/>
      <c r="L156" s="263"/>
      <c r="M156" s="250"/>
      <c r="N156" s="250"/>
      <c r="O156" s="250"/>
      <c r="P156" s="250"/>
      <c r="Q156" s="250"/>
      <c r="R156" s="250"/>
      <c r="S156" s="250"/>
      <c r="T156" s="250"/>
      <c r="U156" s="250"/>
      <c r="V156" s="250"/>
      <c r="W156" s="250"/>
      <c r="X156" s="250"/>
      <c r="Y156" s="250"/>
      <c r="Z156" s="250"/>
      <c r="AA156" s="250"/>
      <c r="AB156" s="250"/>
      <c r="AC156" s="250"/>
      <c r="AD156" s="250"/>
      <c r="AW156" t="s">
        <v>5400</v>
      </c>
      <c r="AX156" s="266">
        <f>SUM(AZ155,BD155,BH155,BL155)</f>
        <v>0</v>
      </c>
    </row>
    <row r="157" spans="1:64" ht="24" customHeight="1">
      <c r="A157" s="260"/>
      <c r="B157" s="14"/>
      <c r="C157" s="461" t="s">
        <v>5167</v>
      </c>
      <c r="D157" s="462"/>
      <c r="E157" s="462"/>
      <c r="F157" s="462"/>
      <c r="G157" s="462"/>
      <c r="H157" s="462"/>
      <c r="I157" s="462"/>
      <c r="J157" s="462"/>
      <c r="K157" s="462"/>
      <c r="L157" s="462"/>
      <c r="M157" s="462"/>
      <c r="N157" s="462"/>
      <c r="O157" s="462"/>
      <c r="P157" s="462"/>
      <c r="Q157" s="462"/>
      <c r="R157" s="462"/>
      <c r="S157" s="462"/>
      <c r="T157" s="462"/>
      <c r="U157" s="462"/>
      <c r="V157" s="462"/>
      <c r="W157" s="462"/>
      <c r="X157" s="462"/>
      <c r="Y157" s="462"/>
      <c r="Z157" s="462"/>
      <c r="AA157" s="462"/>
      <c r="AB157" s="462"/>
      <c r="AC157" s="462"/>
      <c r="AD157" s="462"/>
    </row>
    <row r="158" spans="1:64" ht="60" customHeight="1">
      <c r="A158" s="260"/>
      <c r="B158" s="14"/>
      <c r="C158" s="491"/>
      <c r="D158" s="492"/>
      <c r="E158" s="492"/>
      <c r="F158" s="492"/>
      <c r="G158" s="492"/>
      <c r="H158" s="492"/>
      <c r="I158" s="492"/>
      <c r="J158" s="492"/>
      <c r="K158" s="492"/>
      <c r="L158" s="492"/>
      <c r="M158" s="492"/>
      <c r="N158" s="492"/>
      <c r="O158" s="492"/>
      <c r="P158" s="492"/>
      <c r="Q158" s="492"/>
      <c r="R158" s="492"/>
      <c r="S158" s="492"/>
      <c r="T158" s="492"/>
      <c r="U158" s="492"/>
      <c r="V158" s="492"/>
      <c r="W158" s="492"/>
      <c r="X158" s="492"/>
      <c r="Y158" s="492"/>
      <c r="Z158" s="492"/>
      <c r="AA158" s="492"/>
      <c r="AB158" s="492"/>
      <c r="AC158" s="492"/>
      <c r="AD158" s="493"/>
    </row>
    <row r="159" spans="1:64" ht="15" customHeight="1">
      <c r="A159" s="238"/>
      <c r="B159" s="464" t="str">
        <f>AM155</f>
        <v/>
      </c>
      <c r="C159" s="464"/>
      <c r="D159" s="464"/>
      <c r="E159" s="464"/>
      <c r="F159" s="464"/>
      <c r="G159" s="464"/>
      <c r="H159" s="464"/>
      <c r="I159" s="464"/>
      <c r="J159" s="464"/>
      <c r="K159" s="464"/>
      <c r="L159" s="464"/>
      <c r="M159" s="464"/>
      <c r="N159" s="464"/>
      <c r="O159" s="464"/>
      <c r="P159" s="464"/>
      <c r="Q159" s="464"/>
      <c r="R159" s="464"/>
      <c r="S159" s="464"/>
      <c r="T159" s="464"/>
      <c r="U159" s="464"/>
      <c r="V159" s="464"/>
      <c r="W159" s="464"/>
      <c r="X159" s="464"/>
      <c r="Y159" s="464"/>
      <c r="Z159" s="464"/>
      <c r="AA159" s="464"/>
      <c r="AB159" s="464"/>
      <c r="AC159" s="464"/>
      <c r="AD159" s="464"/>
      <c r="AE159" s="464"/>
    </row>
    <row r="160" spans="1:64" ht="15" customHeight="1">
      <c r="A160" s="238"/>
      <c r="B160" s="502" t="str">
        <f>IF(SUM(COUNTIF(O35:T154,"NS"),COUNTIF(Y35:AD154,"NS"))&lt;&gt;0,"Alerta: debido a que cuenta con registros NS, debe proporcionar una justificación en el area de comentarios al final de la pregunta","")</f>
        <v/>
      </c>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row>
    <row r="161" spans="1:31" ht="15" customHeight="1">
      <c r="A161" s="238"/>
      <c r="B161" s="516" t="str">
        <f>IF(AX156&gt;0,"Favor de revisar la suma y consistencia de totales y/o subtotales por filas (numéricos y NS)","")</f>
        <v/>
      </c>
      <c r="C161" s="318"/>
      <c r="D161" s="318"/>
      <c r="E161" s="318"/>
      <c r="F161" s="318"/>
      <c r="G161" s="318"/>
      <c r="H161" s="318"/>
      <c r="I161" s="318"/>
      <c r="J161" s="318"/>
      <c r="K161" s="318"/>
      <c r="L161" s="318"/>
      <c r="M161" s="318"/>
      <c r="N161" s="318"/>
      <c r="O161" s="318"/>
      <c r="P161" s="318"/>
      <c r="Q161" s="318"/>
      <c r="R161" s="318"/>
      <c r="S161" s="318"/>
      <c r="T161" s="318"/>
      <c r="U161" s="318"/>
      <c r="V161" s="318"/>
      <c r="W161" s="318"/>
      <c r="X161" s="318"/>
      <c r="Y161" s="318"/>
      <c r="Z161" s="318"/>
      <c r="AA161" s="318"/>
      <c r="AB161" s="318"/>
      <c r="AC161" s="318"/>
      <c r="AD161" s="318"/>
      <c r="AE161" s="318"/>
    </row>
    <row r="162" spans="1:31" ht="15" customHeight="1">
      <c r="A162" s="238"/>
      <c r="B162" s="445" t="str">
        <f>IF(AP155&gt;0,"Revise la información capturada, ya que tiene datos ingresados en celdas que están sombreadas","")</f>
        <v/>
      </c>
      <c r="C162" s="445"/>
      <c r="D162" s="445"/>
      <c r="E162" s="445"/>
      <c r="F162" s="445"/>
      <c r="G162" s="445"/>
      <c r="H162" s="445"/>
      <c r="I162" s="445"/>
      <c r="J162" s="445"/>
      <c r="K162" s="445"/>
      <c r="L162" s="445"/>
      <c r="M162" s="445"/>
      <c r="N162" s="445"/>
      <c r="O162" s="445"/>
      <c r="P162" s="445"/>
      <c r="Q162" s="445"/>
      <c r="R162" s="445"/>
      <c r="S162" s="445"/>
      <c r="T162" s="445"/>
      <c r="U162" s="445"/>
      <c r="V162" s="445"/>
      <c r="W162" s="445"/>
      <c r="X162" s="445"/>
      <c r="Y162" s="445"/>
      <c r="Z162" s="445"/>
      <c r="AA162" s="445"/>
      <c r="AB162" s="445"/>
      <c r="AC162" s="445"/>
      <c r="AD162" s="445"/>
      <c r="AE162" s="445"/>
    </row>
    <row r="163" spans="1:31" ht="15" customHeight="1">
      <c r="A163" s="238"/>
      <c r="B163" s="465" t="str">
        <f>IF(AV155&gt;0,"Favor de revisar la instrucción 6, debido a que no se cumplen con los criterios mencionados","")</f>
        <v/>
      </c>
      <c r="C163" s="465"/>
      <c r="D163" s="465"/>
      <c r="E163" s="465"/>
      <c r="F163" s="465"/>
      <c r="G163" s="465"/>
      <c r="H163" s="465"/>
      <c r="I163" s="465"/>
      <c r="J163" s="465"/>
      <c r="K163" s="465"/>
      <c r="L163" s="465"/>
      <c r="M163" s="465"/>
      <c r="N163" s="465"/>
      <c r="O163" s="465"/>
      <c r="P163" s="465"/>
      <c r="Q163" s="465"/>
      <c r="R163" s="465"/>
      <c r="S163" s="465"/>
      <c r="T163" s="465"/>
      <c r="U163" s="465"/>
      <c r="V163" s="465"/>
      <c r="W163" s="465"/>
      <c r="X163" s="465"/>
      <c r="Y163" s="465"/>
      <c r="Z163" s="465"/>
      <c r="AA163" s="465"/>
      <c r="AB163" s="465"/>
      <c r="AC163" s="465"/>
      <c r="AD163" s="465"/>
      <c r="AE163" s="465"/>
    </row>
    <row r="164" spans="1:31" ht="15" customHeight="1">
      <c r="A164" s="238"/>
    </row>
    <row r="165" spans="1:31" ht="36" customHeight="1">
      <c r="A165" s="239" t="s">
        <v>5401</v>
      </c>
      <c r="B165" s="477" t="s">
        <v>5402</v>
      </c>
      <c r="C165" s="318"/>
      <c r="D165" s="318"/>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row>
    <row r="166" spans="1:31" ht="24" customHeight="1">
      <c r="A166" s="239"/>
      <c r="B166" s="209"/>
      <c r="C166" s="456" t="s">
        <v>5403</v>
      </c>
      <c r="D166" s="475"/>
      <c r="E166" s="475"/>
      <c r="F166" s="475"/>
      <c r="G166" s="475"/>
      <c r="H166" s="475"/>
      <c r="I166" s="475"/>
      <c r="J166" s="475"/>
      <c r="K166" s="475"/>
      <c r="L166" s="475"/>
      <c r="M166" s="475"/>
      <c r="N166" s="475"/>
      <c r="O166" s="475"/>
      <c r="P166" s="475"/>
      <c r="Q166" s="475"/>
      <c r="R166" s="475"/>
      <c r="S166" s="475"/>
      <c r="T166" s="475"/>
      <c r="U166" s="475"/>
      <c r="V166" s="475"/>
      <c r="W166" s="475"/>
      <c r="X166" s="475"/>
      <c r="Y166" s="475"/>
      <c r="Z166" s="475"/>
      <c r="AA166" s="475"/>
      <c r="AB166" s="475"/>
      <c r="AC166" s="475"/>
      <c r="AD166" s="475"/>
    </row>
    <row r="167" spans="1:31" ht="15" customHeight="1">
      <c r="A167" s="238"/>
      <c r="C167" s="482" t="s">
        <v>5404</v>
      </c>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row>
    <row r="168" spans="1:31" ht="36" customHeight="1">
      <c r="A168" s="14"/>
      <c r="B168" s="14"/>
      <c r="C168" s="482" t="s">
        <v>5405</v>
      </c>
      <c r="D168" s="318"/>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row>
    <row r="169" spans="1:31" ht="36" customHeight="1">
      <c r="A169" s="223"/>
      <c r="B169" s="223"/>
      <c r="C169" s="482" t="s">
        <v>5406</v>
      </c>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row>
    <row r="170" spans="1:31" ht="36" customHeight="1">
      <c r="A170" s="14"/>
      <c r="B170" s="14"/>
      <c r="C170" s="476" t="s">
        <v>5407</v>
      </c>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row>
    <row r="171" spans="1:31" ht="24" customHeight="1">
      <c r="A171" s="14"/>
      <c r="B171" s="14"/>
      <c r="C171" s="476" t="s">
        <v>5408</v>
      </c>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row>
    <row r="172" spans="1:31" ht="24" customHeight="1">
      <c r="A172" s="14"/>
      <c r="B172" s="14"/>
      <c r="C172" s="476" t="s">
        <v>5409</v>
      </c>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row>
    <row r="173" spans="1:31" ht="24" customHeight="1">
      <c r="A173" s="223"/>
      <c r="B173" s="223"/>
      <c r="C173" s="476" t="s">
        <v>5410</v>
      </c>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row>
    <row r="174" spans="1:31" ht="36" customHeight="1">
      <c r="A174" s="223"/>
      <c r="B174" s="223"/>
      <c r="C174" s="476" t="s">
        <v>5411</v>
      </c>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row>
    <row r="175" spans="1:31" ht="24" customHeight="1">
      <c r="A175" s="14"/>
      <c r="B175" s="14"/>
      <c r="C175" s="476" t="s">
        <v>5412</v>
      </c>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row>
    <row r="176" spans="1:31" ht="36" customHeight="1">
      <c r="A176" s="14"/>
      <c r="B176" s="14"/>
      <c r="C176" s="476" t="s">
        <v>5413</v>
      </c>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row>
    <row r="177" spans="1:60" ht="36" customHeight="1">
      <c r="A177" s="14"/>
      <c r="B177" s="14"/>
      <c r="C177" s="482" t="s">
        <v>5414</v>
      </c>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row>
    <row r="178" spans="1:60" ht="24" customHeight="1">
      <c r="A178" s="195"/>
      <c r="B178" s="223"/>
      <c r="C178" s="456" t="s">
        <v>5415</v>
      </c>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row>
    <row r="179" spans="1:60" ht="36" customHeight="1">
      <c r="A179" s="195"/>
      <c r="B179" s="223"/>
      <c r="C179" s="456" t="s">
        <v>5416</v>
      </c>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row>
    <row r="180" spans="1:60" ht="24" customHeight="1">
      <c r="A180" s="14"/>
      <c r="B180" s="14"/>
      <c r="C180" s="456" t="s">
        <v>5417</v>
      </c>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row>
    <row r="181" spans="1:60" ht="24" customHeight="1">
      <c r="A181" s="14"/>
      <c r="B181" s="14"/>
      <c r="C181" s="456" t="s">
        <v>5418</v>
      </c>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row>
    <row r="182" spans="1:60" ht="15" customHeight="1">
      <c r="A182" s="14"/>
      <c r="B182" s="14"/>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c r="AA182" s="208"/>
      <c r="AB182" s="208"/>
      <c r="AC182" s="208"/>
      <c r="AD182" s="208"/>
    </row>
    <row r="183" spans="1:60" ht="24" customHeight="1">
      <c r="A183" s="238"/>
      <c r="C183" s="453" t="s">
        <v>5071</v>
      </c>
      <c r="D183" s="447"/>
      <c r="E183" s="447"/>
      <c r="F183" s="447"/>
      <c r="G183" s="447"/>
      <c r="H183" s="447"/>
      <c r="I183" s="447"/>
      <c r="J183" s="447"/>
      <c r="K183" s="447"/>
      <c r="L183" s="447"/>
      <c r="M183" s="447"/>
      <c r="N183" s="447"/>
      <c r="O183" s="447"/>
      <c r="P183" s="447"/>
      <c r="Q183" s="448"/>
      <c r="R183" s="523" t="s">
        <v>5419</v>
      </c>
      <c r="S183" s="448"/>
      <c r="T183" s="453" t="s">
        <v>5420</v>
      </c>
      <c r="U183" s="326"/>
      <c r="V183" s="326"/>
      <c r="W183" s="326"/>
      <c r="X183" s="326"/>
      <c r="Y183" s="326"/>
      <c r="Z183" s="326"/>
      <c r="AA183" s="326"/>
      <c r="AB183" s="326"/>
      <c r="AC183" s="327"/>
      <c r="AD183" s="473" t="s">
        <v>5421</v>
      </c>
    </row>
    <row r="184" spans="1:60" ht="120" customHeight="1">
      <c r="A184" s="238"/>
      <c r="C184" s="485"/>
      <c r="D184" s="318"/>
      <c r="E184" s="318"/>
      <c r="F184" s="318"/>
      <c r="G184" s="318"/>
      <c r="H184" s="318"/>
      <c r="I184" s="318"/>
      <c r="J184" s="318"/>
      <c r="K184" s="318"/>
      <c r="L184" s="318"/>
      <c r="M184" s="318"/>
      <c r="N184" s="318"/>
      <c r="O184" s="318"/>
      <c r="P184" s="318"/>
      <c r="Q184" s="410"/>
      <c r="R184" s="485"/>
      <c r="S184" s="410"/>
      <c r="T184" s="473" t="s">
        <v>5422</v>
      </c>
      <c r="U184" s="473" t="s">
        <v>5423</v>
      </c>
      <c r="V184" s="473" t="s">
        <v>5424</v>
      </c>
      <c r="W184" s="473" t="s">
        <v>5425</v>
      </c>
      <c r="X184" s="513" t="s">
        <v>5426</v>
      </c>
      <c r="Y184" s="448"/>
      <c r="Z184" s="473" t="s">
        <v>5427</v>
      </c>
      <c r="AA184" s="473" t="s">
        <v>5428</v>
      </c>
      <c r="AB184" s="473" t="s">
        <v>5429</v>
      </c>
      <c r="AC184" s="473" t="s">
        <v>5430</v>
      </c>
      <c r="AD184" s="520"/>
      <c r="AG184"/>
      <c r="AH184" s="440" t="s">
        <v>5073</v>
      </c>
      <c r="AI184" s="440"/>
      <c r="AJ184" s="440"/>
      <c r="AL184" s="9" t="s">
        <v>5431</v>
      </c>
    </row>
    <row r="185" spans="1:60" ht="156" customHeight="1">
      <c r="A185" s="238"/>
      <c r="C185" s="454"/>
      <c r="D185" s="422"/>
      <c r="E185" s="422"/>
      <c r="F185" s="422"/>
      <c r="G185" s="422"/>
      <c r="H185" s="422"/>
      <c r="I185" s="422"/>
      <c r="J185" s="422"/>
      <c r="K185" s="422"/>
      <c r="L185" s="422"/>
      <c r="M185" s="422"/>
      <c r="N185" s="422"/>
      <c r="O185" s="422"/>
      <c r="P185" s="422"/>
      <c r="Q185" s="423"/>
      <c r="R185" s="454"/>
      <c r="S185" s="423"/>
      <c r="T185" s="521"/>
      <c r="U185" s="521"/>
      <c r="V185" s="521"/>
      <c r="W185" s="521"/>
      <c r="X185" s="227" t="s">
        <v>5432</v>
      </c>
      <c r="Y185" s="227" t="s">
        <v>5433</v>
      </c>
      <c r="Z185" s="521"/>
      <c r="AA185" s="521"/>
      <c r="AB185" s="521"/>
      <c r="AC185" s="521"/>
      <c r="AD185" s="521"/>
      <c r="AG185" t="s">
        <v>5077</v>
      </c>
      <c r="AH185" s="211" t="s">
        <v>5079</v>
      </c>
      <c r="AI185" s="1" t="s">
        <v>5080</v>
      </c>
      <c r="AJ185" s="212" t="s">
        <v>5081</v>
      </c>
      <c r="AK185" s="223" t="s">
        <v>5210</v>
      </c>
      <c r="AL185" t="s">
        <v>5211</v>
      </c>
      <c r="AM185" t="s">
        <v>5434</v>
      </c>
      <c r="AN185" t="s">
        <v>5435</v>
      </c>
      <c r="AO185" s="220"/>
      <c r="AP185" s="220"/>
      <c r="AQ185" s="220"/>
      <c r="AR185" s="220"/>
      <c r="AS185" s="220"/>
      <c r="AT185" s="220"/>
      <c r="AU185" t="s">
        <v>5436</v>
      </c>
      <c r="AV185" t="s">
        <v>5437</v>
      </c>
      <c r="AW185" t="s">
        <v>5438</v>
      </c>
      <c r="AX185" s="267" t="s">
        <v>5439</v>
      </c>
      <c r="AY185" t="s">
        <v>5440</v>
      </c>
      <c r="AZ185" t="s">
        <v>5441</v>
      </c>
      <c r="BA185" t="s">
        <v>5442</v>
      </c>
      <c r="BB185" t="s">
        <v>5443</v>
      </c>
      <c r="BC185"/>
      <c r="BD185" s="220"/>
      <c r="BE185"/>
      <c r="BF185" s="220"/>
    </row>
    <row r="186" spans="1:60" ht="15" customHeight="1">
      <c r="A186" s="238"/>
      <c r="C186" s="213" t="s">
        <v>5009</v>
      </c>
      <c r="D186" s="511" t="str">
        <f>IF(CNGE_2025_M1_Secc12_Sub1!D30="","",CNGE_2025_M1_Secc12_Sub1!D30)</f>
        <v/>
      </c>
      <c r="E186" s="326"/>
      <c r="F186" s="326"/>
      <c r="G186" s="326"/>
      <c r="H186" s="326"/>
      <c r="I186" s="326"/>
      <c r="J186" s="326"/>
      <c r="K186" s="326"/>
      <c r="L186" s="326"/>
      <c r="M186" s="326"/>
      <c r="N186" s="326"/>
      <c r="O186" s="326"/>
      <c r="P186" s="326"/>
      <c r="Q186" s="327"/>
      <c r="R186" s="480"/>
      <c r="S186" s="352"/>
      <c r="T186" s="7"/>
      <c r="U186" s="7"/>
      <c r="V186" s="7"/>
      <c r="W186" s="7"/>
      <c r="X186" s="7"/>
      <c r="Y186" s="7"/>
      <c r="Z186" s="7"/>
      <c r="AA186" s="7"/>
      <c r="AB186" s="7"/>
      <c r="AC186" s="7"/>
      <c r="AD186" s="7"/>
      <c r="AG186">
        <f>IF(OR(AND(R186&gt;1,D186&lt;&gt;""),AND(D186="",R186="",COUNTA(T186:AC186)=0)),0,IF(AND(D186&lt;&gt;"",R186=1,COUNTA(T186:AC186)=10),0,1))</f>
        <v>0</v>
      </c>
      <c r="AH186" s="2">
        <f>IF(AG186=0,0,1)</f>
        <v>0</v>
      </c>
      <c r="AI186" s="3" t="str">
        <f>IF(AH186=0,"",
IF(SUM($AH$186:AH186)=1,AJ186,
IF($AH$306&gt;SUM($AH$186:AH186),_xlfn.CONCAT(", ",AJ186),
IF($AH$306=SUM($AH$186:AH186),_xlfn.CONCAT(" y ",AJ186)))))</f>
        <v/>
      </c>
      <c r="AJ186" s="214">
        <v>1</v>
      </c>
      <c r="AK186" s="9">
        <f>IF(COUNTA(AD186)=0,0,1)</f>
        <v>0</v>
      </c>
      <c r="AL186">
        <f>IF(COUNTBLANK($D186)=1,IF(COUNTA(R186:AD186)=0,0,1),IF($R186&gt;1,IF(COUNTA(T186:AD186)=0,0,1),0))</f>
        <v>0</v>
      </c>
      <c r="AM186">
        <f>IF(X186=1,0,IF(OR(X186=2,X186=3,X186=4),1,IF(X186=9,2,3)))</f>
        <v>3</v>
      </c>
      <c r="AN186">
        <f>IF(X186=1,1,IF(OR(X186=2,X186=3,X186=4),5,IF(X186=9,1,6)))</f>
        <v>6</v>
      </c>
      <c r="AO186">
        <v>8</v>
      </c>
      <c r="AP186" s="220"/>
      <c r="AQ186" s="220"/>
      <c r="AR186" s="220"/>
      <c r="AS186" s="220"/>
      <c r="AT186" s="220"/>
      <c r="AU186">
        <f>IF(X186=1,IF(AND(Y186&lt;&gt;8,Y186&lt;&gt;""),1,0),0)</f>
        <v>0</v>
      </c>
      <c r="AV186">
        <f>IF(OR(X186=2,X186=3,X186=4),IF(Y186=4,1,0),0)</f>
        <v>0</v>
      </c>
      <c r="AW186">
        <f>IF(X186=9,IF(AND(Y186&lt;&gt;9,Y186&lt;&gt;""),1,0),0)</f>
        <v>0</v>
      </c>
      <c r="AX186">
        <f>IF(AB186&gt;AA186,1,0)</f>
        <v>0</v>
      </c>
      <c r="AY186">
        <f>IF(OR(ISNUMBER(W186),W186="",W186="NA",W186="NS"),0,1)</f>
        <v>0</v>
      </c>
      <c r="AZ186">
        <f>IF(OR(W186="NS",W186="NA"),0,LEN(W186)-LEN(INT(W186))-1)</f>
        <v>-2</v>
      </c>
      <c r="BA186">
        <f>IF(AZ186&lt;1,0,1)</f>
        <v>0</v>
      </c>
      <c r="BB186">
        <f>IF(COUNT(V186,AB186)&lt;2, 0, IF((V186-AB186)&lt;17, 1, 0))</f>
        <v>0</v>
      </c>
      <c r="BC186"/>
      <c r="BD186"/>
      <c r="BE186"/>
      <c r="BF186" s="220"/>
    </row>
    <row r="187" spans="1:60" ht="15" customHeight="1">
      <c r="A187" s="238"/>
      <c r="C187" s="213" t="s">
        <v>5011</v>
      </c>
      <c r="D187" s="511" t="str">
        <f>IF(CNGE_2025_M1_Secc12_Sub1!D31="","",CNGE_2025_M1_Secc12_Sub1!D31)</f>
        <v/>
      </c>
      <c r="E187" s="326"/>
      <c r="F187" s="326"/>
      <c r="G187" s="326"/>
      <c r="H187" s="326"/>
      <c r="I187" s="326"/>
      <c r="J187" s="326"/>
      <c r="K187" s="326"/>
      <c r="L187" s="326"/>
      <c r="M187" s="326"/>
      <c r="N187" s="326"/>
      <c r="O187" s="326"/>
      <c r="P187" s="326"/>
      <c r="Q187" s="327"/>
      <c r="R187" s="480"/>
      <c r="S187" s="352"/>
      <c r="T187" s="7"/>
      <c r="U187" s="7"/>
      <c r="V187" s="7"/>
      <c r="W187" s="7"/>
      <c r="X187" s="7"/>
      <c r="Y187" s="7"/>
      <c r="Z187" s="7"/>
      <c r="AA187" s="7"/>
      <c r="AB187" s="7"/>
      <c r="AC187" s="7"/>
      <c r="AD187" s="7"/>
      <c r="AG187">
        <f>IF(OR(AND(R187&gt;1,D187&lt;&gt;""),AND(D187="",R187="",COUNTA(T187:AD187)=0)),0,IF(OR(AND(D187&lt;&gt;"",R187=1,AD187="",COUNTA(T187:AC187)=10),AND(D187&lt;&gt;"",R187=1,AD187&lt;&gt;"")),0,1))</f>
        <v>0</v>
      </c>
      <c r="AH187" s="2">
        <f t="shared" ref="AH187:AH250" si="54">IF(AG187=0,0,1)</f>
        <v>0</v>
      </c>
      <c r="AI187" s="3" t="str">
        <f>IF(AH187=0,"",
IF(SUM($AH$186:AH187)=1,AJ187,
IF($AH$306&gt;SUM($AH$186:AH187),_xlfn.CONCAT(", ",AJ187),
IF($AH$306=SUM($AH$186:AH187),_xlfn.CONCAT(" y ",AJ187)))))</f>
        <v/>
      </c>
      <c r="AJ187" s="214">
        <v>2</v>
      </c>
      <c r="AK187" s="9">
        <f>IF(AD187&lt;&gt;"",IF(COUNTA(T187:AC187)=0,0,1),0)</f>
        <v>0</v>
      </c>
      <c r="AL187">
        <f t="shared" ref="AL187:AL250" si="55">IF(COUNTBLANK($D187)=1,IF(COUNTA(R187:AD187)=0,0,1),IF($R187&gt;1,IF(COUNTA(T187:AD187)=0,0,1),0))</f>
        <v>0</v>
      </c>
      <c r="AM187">
        <f t="shared" ref="AM187:AM250" si="56">IF(X187=1,0,IF(OR(X187=2,X187=3,X187=4),1,IF(X187=9,2,3)))</f>
        <v>3</v>
      </c>
      <c r="AN187">
        <f t="shared" ref="AN187:AN250" si="57">IF(X187=1,1,IF(OR(X187=2,X187=3,X187=4),5,IF(X187=9,1,6)))</f>
        <v>6</v>
      </c>
      <c r="AO187">
        <v>1</v>
      </c>
      <c r="AP187">
        <v>2</v>
      </c>
      <c r="AQ187">
        <v>3</v>
      </c>
      <c r="AR187">
        <v>8</v>
      </c>
      <c r="AS187">
        <v>9</v>
      </c>
      <c r="AT187" s="220"/>
      <c r="AU187">
        <f t="shared" ref="AU187:AU250" si="58">IF(X187=1,IF(AND(Y187&lt;&gt;8,Y187&lt;&gt;""),1,0),0)</f>
        <v>0</v>
      </c>
      <c r="AV187">
        <f t="shared" ref="AV187:AV250" si="59">IF(OR(X187=2,X187=3,X187=4),IF(Y187=4,1,0),0)</f>
        <v>0</v>
      </c>
      <c r="AW187">
        <f t="shared" ref="AW187:AW250" si="60">IF(X187=9,IF(AND(Y187&lt;&gt;9,Y187&lt;&gt;""),1,0),0)</f>
        <v>0</v>
      </c>
      <c r="AX187">
        <f t="shared" ref="AX187:AX250" si="61">IF(AB187&gt;AA187,1,0)</f>
        <v>0</v>
      </c>
      <c r="AY187">
        <f t="shared" ref="AY187:AY250" si="62">IF(OR(ISNUMBER(W187),W187="",W187="NA",W187="NS"),0,1)</f>
        <v>0</v>
      </c>
      <c r="AZ187">
        <f t="shared" ref="AZ187:AZ250" si="63">IF(OR(W187="NS",W187="NA"),0,LEN(W187)-LEN(INT(W187))-1)</f>
        <v>-2</v>
      </c>
      <c r="BA187">
        <f t="shared" ref="BA187:BA250" si="64">IF(AZ187&lt;1,0,1)</f>
        <v>0</v>
      </c>
      <c r="BB187">
        <f t="shared" ref="BB187:BB250" si="65">IF(COUNT(V187,AB187)&lt;2, 0, IF((V187-AB187)&lt;17, 1, 0))</f>
        <v>0</v>
      </c>
      <c r="BC187"/>
      <c r="BD187" s="220"/>
      <c r="BE187"/>
      <c r="BF187"/>
      <c r="BG187" s="220"/>
    </row>
    <row r="188" spans="1:60" ht="15" customHeight="1">
      <c r="A188" s="238"/>
      <c r="C188" s="213" t="s">
        <v>5013</v>
      </c>
      <c r="D188" s="511" t="str">
        <f>IF(CNGE_2025_M1_Secc12_Sub1!D32="","",CNGE_2025_M1_Secc12_Sub1!D32)</f>
        <v/>
      </c>
      <c r="E188" s="326"/>
      <c r="F188" s="326"/>
      <c r="G188" s="326"/>
      <c r="H188" s="326"/>
      <c r="I188" s="326"/>
      <c r="J188" s="326"/>
      <c r="K188" s="326"/>
      <c r="L188" s="326"/>
      <c r="M188" s="326"/>
      <c r="N188" s="326"/>
      <c r="O188" s="326"/>
      <c r="P188" s="326"/>
      <c r="Q188" s="327"/>
      <c r="R188" s="480"/>
      <c r="S188" s="352"/>
      <c r="T188" s="7"/>
      <c r="U188" s="7"/>
      <c r="V188" s="7"/>
      <c r="W188" s="7"/>
      <c r="X188" s="7"/>
      <c r="Y188" s="7"/>
      <c r="Z188" s="7"/>
      <c r="AA188" s="7"/>
      <c r="AB188" s="7"/>
      <c r="AC188" s="7"/>
      <c r="AD188" s="7"/>
      <c r="AG188">
        <f t="shared" ref="AG188:AG251" si="66">IF(OR(AND(R188&gt;1,D188&lt;&gt;""),AND(D188="",R188="",COUNTA(T188:AD188)=0)),0,IF(OR(AND(D188&lt;&gt;"",R188=1,AD188="",COUNTA(T188:AC188)=10),AND(D188&lt;&gt;"",R188=1,AD188&lt;&gt;"")),0,1))</f>
        <v>0</v>
      </c>
      <c r="AH188" s="2">
        <f t="shared" si="54"/>
        <v>0</v>
      </c>
      <c r="AI188" s="3" t="str">
        <f>IF(AH188=0,"",
IF(SUM($AH$186:AH188)=1,AJ188,
IF($AH$306&gt;SUM($AH$186:AH188),_xlfn.CONCAT(", ",AJ188),
IF($AH$306=SUM($AH$186:AH188),_xlfn.CONCAT(" y ",AJ188)))))</f>
        <v/>
      </c>
      <c r="AJ188" s="214">
        <v>3</v>
      </c>
      <c r="AK188" s="9">
        <f t="shared" ref="AK188:AK251" si="67">IF(AD188&lt;&gt;"",IF(COUNTA(T188:AC188)=0,0,1),0)</f>
        <v>0</v>
      </c>
      <c r="AL188">
        <f t="shared" si="55"/>
        <v>0</v>
      </c>
      <c r="AM188">
        <f t="shared" si="56"/>
        <v>3</v>
      </c>
      <c r="AN188">
        <f t="shared" si="57"/>
        <v>6</v>
      </c>
      <c r="AO188">
        <v>9</v>
      </c>
      <c r="AP188" s="220"/>
      <c r="AQ188" s="220"/>
      <c r="AR188" s="220"/>
      <c r="AS188" s="220"/>
      <c r="AT188" s="220"/>
      <c r="AU188">
        <f t="shared" si="58"/>
        <v>0</v>
      </c>
      <c r="AV188">
        <f t="shared" si="59"/>
        <v>0</v>
      </c>
      <c r="AW188">
        <f t="shared" si="60"/>
        <v>0</v>
      </c>
      <c r="AX188">
        <f t="shared" si="61"/>
        <v>0</v>
      </c>
      <c r="AY188">
        <f t="shared" si="62"/>
        <v>0</v>
      </c>
      <c r="AZ188">
        <f t="shared" si="63"/>
        <v>-2</v>
      </c>
      <c r="BA188">
        <f t="shared" si="64"/>
        <v>0</v>
      </c>
      <c r="BB188">
        <f t="shared" si="65"/>
        <v>0</v>
      </c>
      <c r="BC188" s="220"/>
      <c r="BD188" s="220"/>
      <c r="BE188" s="220"/>
      <c r="BF188" s="220"/>
      <c r="BG188" s="220"/>
      <c r="BH188" s="220"/>
    </row>
    <row r="189" spans="1:60" ht="15" customHeight="1">
      <c r="A189" s="238"/>
      <c r="C189" s="213" t="s">
        <v>5015</v>
      </c>
      <c r="D189" s="511" t="str">
        <f>IF(CNGE_2025_M1_Secc12_Sub1!D33="","",CNGE_2025_M1_Secc12_Sub1!D33)</f>
        <v/>
      </c>
      <c r="E189" s="326"/>
      <c r="F189" s="326"/>
      <c r="G189" s="326"/>
      <c r="H189" s="326"/>
      <c r="I189" s="326"/>
      <c r="J189" s="326"/>
      <c r="K189" s="326"/>
      <c r="L189" s="326"/>
      <c r="M189" s="326"/>
      <c r="N189" s="326"/>
      <c r="O189" s="326"/>
      <c r="P189" s="326"/>
      <c r="Q189" s="327"/>
      <c r="R189" s="480"/>
      <c r="S189" s="352"/>
      <c r="T189" s="7"/>
      <c r="U189" s="7"/>
      <c r="V189" s="7"/>
      <c r="W189" s="7"/>
      <c r="X189" s="7"/>
      <c r="Y189" s="7"/>
      <c r="Z189" s="7"/>
      <c r="AA189" s="7"/>
      <c r="AB189" s="7"/>
      <c r="AC189" s="7"/>
      <c r="AD189" s="7"/>
      <c r="AG189">
        <f t="shared" si="66"/>
        <v>0</v>
      </c>
      <c r="AH189" s="2">
        <f t="shared" si="54"/>
        <v>0</v>
      </c>
      <c r="AI189" s="3" t="str">
        <f>IF(AH189=0,"",
IF(SUM($AH$186:AH189)=1,AJ189,
IF($AH$306&gt;SUM($AH$186:AH189),_xlfn.CONCAT(", ",AJ189),
IF($AH$306=SUM($AH$186:AH189),_xlfn.CONCAT(" y ",AJ189)))))</f>
        <v/>
      </c>
      <c r="AJ189" s="214">
        <v>4</v>
      </c>
      <c r="AK189" s="9">
        <f t="shared" si="67"/>
        <v>0</v>
      </c>
      <c r="AL189">
        <f t="shared" si="55"/>
        <v>0</v>
      </c>
      <c r="AM189">
        <f t="shared" si="56"/>
        <v>3</v>
      </c>
      <c r="AN189">
        <f t="shared" si="57"/>
        <v>6</v>
      </c>
      <c r="AO189">
        <v>1</v>
      </c>
      <c r="AP189">
        <v>2</v>
      </c>
      <c r="AQ189">
        <v>3</v>
      </c>
      <c r="AR189">
        <v>4</v>
      </c>
      <c r="AS189">
        <v>8</v>
      </c>
      <c r="AT189">
        <v>9</v>
      </c>
      <c r="AU189">
        <f t="shared" si="58"/>
        <v>0</v>
      </c>
      <c r="AV189">
        <f t="shared" si="59"/>
        <v>0</v>
      </c>
      <c r="AW189">
        <f t="shared" si="60"/>
        <v>0</v>
      </c>
      <c r="AX189">
        <f t="shared" si="61"/>
        <v>0</v>
      </c>
      <c r="AY189">
        <f t="shared" si="62"/>
        <v>0</v>
      </c>
      <c r="AZ189">
        <f t="shared" si="63"/>
        <v>-2</v>
      </c>
      <c r="BA189">
        <f t="shared" si="64"/>
        <v>0</v>
      </c>
      <c r="BB189">
        <f t="shared" si="65"/>
        <v>0</v>
      </c>
      <c r="BC189" s="220"/>
      <c r="BD189" s="220"/>
      <c r="BE189" s="220"/>
      <c r="BF189" s="220"/>
      <c r="BG189" s="220"/>
      <c r="BH189" s="220"/>
    </row>
    <row r="190" spans="1:60" ht="15" customHeight="1">
      <c r="A190" s="238"/>
      <c r="C190" s="213" t="s">
        <v>5017</v>
      </c>
      <c r="D190" s="511" t="str">
        <f>IF(CNGE_2025_M1_Secc12_Sub1!D34="","",CNGE_2025_M1_Secc12_Sub1!D34)</f>
        <v/>
      </c>
      <c r="E190" s="326"/>
      <c r="F190" s="326"/>
      <c r="G190" s="326"/>
      <c r="H190" s="326"/>
      <c r="I190" s="326"/>
      <c r="J190" s="326"/>
      <c r="K190" s="326"/>
      <c r="L190" s="326"/>
      <c r="M190" s="326"/>
      <c r="N190" s="326"/>
      <c r="O190" s="326"/>
      <c r="P190" s="326"/>
      <c r="Q190" s="327"/>
      <c r="R190" s="480"/>
      <c r="S190" s="352"/>
      <c r="T190" s="7"/>
      <c r="U190" s="7"/>
      <c r="V190" s="7"/>
      <c r="W190" s="7"/>
      <c r="X190" s="7"/>
      <c r="Y190" s="7"/>
      <c r="Z190" s="7"/>
      <c r="AA190" s="7"/>
      <c r="AB190" s="7"/>
      <c r="AC190" s="7"/>
      <c r="AD190" s="7"/>
      <c r="AG190">
        <f t="shared" si="66"/>
        <v>0</v>
      </c>
      <c r="AH190" s="2">
        <f t="shared" si="54"/>
        <v>0</v>
      </c>
      <c r="AI190" s="3" t="str">
        <f>IF(AH190=0,"",
IF(SUM($AH$186:AH190)=1,AJ190,
IF($AH$306&gt;SUM($AH$186:AH190),_xlfn.CONCAT(", ",AJ190),
IF($AH$306=SUM($AH$186:AH190),_xlfn.CONCAT(" y ",AJ190)))))</f>
        <v/>
      </c>
      <c r="AJ190" s="214">
        <v>5</v>
      </c>
      <c r="AK190" s="9">
        <f t="shared" si="67"/>
        <v>0</v>
      </c>
      <c r="AL190">
        <f t="shared" si="55"/>
        <v>0</v>
      </c>
      <c r="AM190">
        <f t="shared" si="56"/>
        <v>3</v>
      </c>
      <c r="AN190">
        <f t="shared" si="57"/>
        <v>6</v>
      </c>
      <c r="AU190">
        <f t="shared" si="58"/>
        <v>0</v>
      </c>
      <c r="AV190">
        <f t="shared" si="59"/>
        <v>0</v>
      </c>
      <c r="AW190">
        <f t="shared" si="60"/>
        <v>0</v>
      </c>
      <c r="AX190">
        <f t="shared" si="61"/>
        <v>0</v>
      </c>
      <c r="AY190">
        <f t="shared" si="62"/>
        <v>0</v>
      </c>
      <c r="AZ190">
        <f t="shared" si="63"/>
        <v>-2</v>
      </c>
      <c r="BA190">
        <f t="shared" si="64"/>
        <v>0</v>
      </c>
      <c r="BB190">
        <f t="shared" si="65"/>
        <v>0</v>
      </c>
    </row>
    <row r="191" spans="1:60" ht="15" customHeight="1">
      <c r="A191" s="238"/>
      <c r="C191" s="213" t="s">
        <v>5019</v>
      </c>
      <c r="D191" s="511" t="str">
        <f>IF(CNGE_2025_M1_Secc12_Sub1!D35="","",CNGE_2025_M1_Secc12_Sub1!D35)</f>
        <v/>
      </c>
      <c r="E191" s="326"/>
      <c r="F191" s="326"/>
      <c r="G191" s="326"/>
      <c r="H191" s="326"/>
      <c r="I191" s="326"/>
      <c r="J191" s="326"/>
      <c r="K191" s="326"/>
      <c r="L191" s="326"/>
      <c r="M191" s="326"/>
      <c r="N191" s="326"/>
      <c r="O191" s="326"/>
      <c r="P191" s="326"/>
      <c r="Q191" s="327"/>
      <c r="R191" s="480"/>
      <c r="S191" s="352"/>
      <c r="T191" s="7"/>
      <c r="U191" s="7"/>
      <c r="V191" s="7"/>
      <c r="W191" s="7"/>
      <c r="X191" s="7"/>
      <c r="Y191" s="7"/>
      <c r="Z191" s="7"/>
      <c r="AA191" s="7"/>
      <c r="AB191" s="7"/>
      <c r="AC191" s="7"/>
      <c r="AD191" s="7"/>
      <c r="AG191">
        <f t="shared" si="66"/>
        <v>0</v>
      </c>
      <c r="AH191" s="2">
        <f t="shared" si="54"/>
        <v>0</v>
      </c>
      <c r="AI191" s="3" t="str">
        <f>IF(AH191=0,"",
IF(SUM($AH$186:AH191)=1,AJ191,
IF($AH$306&gt;SUM($AH$186:AH191),_xlfn.CONCAT(", ",AJ191),
IF($AH$306=SUM($AH$186:AH191),_xlfn.CONCAT(" y ",AJ191)))))</f>
        <v/>
      </c>
      <c r="AJ191" s="214">
        <v>6</v>
      </c>
      <c r="AK191" s="9">
        <f t="shared" si="67"/>
        <v>0</v>
      </c>
      <c r="AL191">
        <f t="shared" si="55"/>
        <v>0</v>
      </c>
      <c r="AM191">
        <f t="shared" si="56"/>
        <v>3</v>
      </c>
      <c r="AN191">
        <f t="shared" si="57"/>
        <v>6</v>
      </c>
      <c r="AU191">
        <f t="shared" si="58"/>
        <v>0</v>
      </c>
      <c r="AV191">
        <f t="shared" si="59"/>
        <v>0</v>
      </c>
      <c r="AW191">
        <f t="shared" si="60"/>
        <v>0</v>
      </c>
      <c r="AX191">
        <f t="shared" si="61"/>
        <v>0</v>
      </c>
      <c r="AY191">
        <f t="shared" si="62"/>
        <v>0</v>
      </c>
      <c r="AZ191">
        <f t="shared" si="63"/>
        <v>-2</v>
      </c>
      <c r="BA191">
        <f t="shared" si="64"/>
        <v>0</v>
      </c>
      <c r="BB191">
        <f t="shared" si="65"/>
        <v>0</v>
      </c>
    </row>
    <row r="192" spans="1:60" ht="15" customHeight="1">
      <c r="A192" s="238"/>
      <c r="C192" s="213" t="s">
        <v>5021</v>
      </c>
      <c r="D192" s="511" t="str">
        <f>IF(CNGE_2025_M1_Secc12_Sub1!D36="","",CNGE_2025_M1_Secc12_Sub1!D36)</f>
        <v/>
      </c>
      <c r="E192" s="326"/>
      <c r="F192" s="326"/>
      <c r="G192" s="326"/>
      <c r="H192" s="326"/>
      <c r="I192" s="326"/>
      <c r="J192" s="326"/>
      <c r="K192" s="326"/>
      <c r="L192" s="326"/>
      <c r="M192" s="326"/>
      <c r="N192" s="326"/>
      <c r="O192" s="326"/>
      <c r="P192" s="326"/>
      <c r="Q192" s="327"/>
      <c r="R192" s="480"/>
      <c r="S192" s="352"/>
      <c r="T192" s="7"/>
      <c r="U192" s="7"/>
      <c r="V192" s="7"/>
      <c r="W192" s="7"/>
      <c r="X192" s="7"/>
      <c r="Y192" s="7"/>
      <c r="Z192" s="7"/>
      <c r="AA192" s="7"/>
      <c r="AB192" s="7"/>
      <c r="AC192" s="7"/>
      <c r="AD192" s="7"/>
      <c r="AG192">
        <f t="shared" si="66"/>
        <v>0</v>
      </c>
      <c r="AH192" s="2">
        <f t="shared" si="54"/>
        <v>0</v>
      </c>
      <c r="AI192" s="3" t="str">
        <f>IF(AH192=0,"",
IF(SUM($AH$186:AH192)=1,AJ192,
IF($AH$306&gt;SUM($AH$186:AH192),_xlfn.CONCAT(", ",AJ192),
IF($AH$306=SUM($AH$186:AH192),_xlfn.CONCAT(" y ",AJ192)))))</f>
        <v/>
      </c>
      <c r="AJ192" s="214">
        <v>7</v>
      </c>
      <c r="AK192" s="9">
        <f t="shared" si="67"/>
        <v>0</v>
      </c>
      <c r="AL192">
        <f t="shared" si="55"/>
        <v>0</v>
      </c>
      <c r="AM192">
        <f t="shared" si="56"/>
        <v>3</v>
      </c>
      <c r="AN192">
        <f t="shared" si="57"/>
        <v>6</v>
      </c>
      <c r="AU192">
        <f t="shared" si="58"/>
        <v>0</v>
      </c>
      <c r="AV192">
        <f t="shared" si="59"/>
        <v>0</v>
      </c>
      <c r="AW192">
        <f t="shared" si="60"/>
        <v>0</v>
      </c>
      <c r="AX192">
        <f t="shared" si="61"/>
        <v>0</v>
      </c>
      <c r="AY192">
        <f t="shared" si="62"/>
        <v>0</v>
      </c>
      <c r="AZ192">
        <f t="shared" si="63"/>
        <v>-2</v>
      </c>
      <c r="BA192">
        <f t="shared" si="64"/>
        <v>0</v>
      </c>
      <c r="BB192">
        <f t="shared" si="65"/>
        <v>0</v>
      </c>
    </row>
    <row r="193" spans="1:54" ht="15" customHeight="1">
      <c r="A193" s="238"/>
      <c r="C193" s="213" t="s">
        <v>5023</v>
      </c>
      <c r="D193" s="511" t="str">
        <f>IF(CNGE_2025_M1_Secc12_Sub1!D37="","",CNGE_2025_M1_Secc12_Sub1!D37)</f>
        <v/>
      </c>
      <c r="E193" s="326"/>
      <c r="F193" s="326"/>
      <c r="G193" s="326"/>
      <c r="H193" s="326"/>
      <c r="I193" s="326"/>
      <c r="J193" s="326"/>
      <c r="K193" s="326"/>
      <c r="L193" s="326"/>
      <c r="M193" s="326"/>
      <c r="N193" s="326"/>
      <c r="O193" s="326"/>
      <c r="P193" s="326"/>
      <c r="Q193" s="327"/>
      <c r="R193" s="480"/>
      <c r="S193" s="352"/>
      <c r="T193" s="7"/>
      <c r="U193" s="7"/>
      <c r="V193" s="7"/>
      <c r="W193" s="7"/>
      <c r="X193" s="7"/>
      <c r="Y193" s="7"/>
      <c r="Z193" s="7"/>
      <c r="AA193" s="7"/>
      <c r="AB193" s="7"/>
      <c r="AC193" s="7"/>
      <c r="AD193" s="7"/>
      <c r="AG193">
        <f t="shared" si="66"/>
        <v>0</v>
      </c>
      <c r="AH193" s="2">
        <f t="shared" si="54"/>
        <v>0</v>
      </c>
      <c r="AI193" s="3" t="str">
        <f>IF(AH193=0,"",
IF(SUM($AH$186:AH193)=1,AJ193,
IF($AH$306&gt;SUM($AH$186:AH193),_xlfn.CONCAT(", ",AJ193),
IF($AH$306=SUM($AH$186:AH193),_xlfn.CONCAT(" y ",AJ193)))))</f>
        <v/>
      </c>
      <c r="AJ193" s="214">
        <v>8</v>
      </c>
      <c r="AK193" s="9">
        <f t="shared" si="67"/>
        <v>0</v>
      </c>
      <c r="AL193">
        <f t="shared" si="55"/>
        <v>0</v>
      </c>
      <c r="AM193">
        <f t="shared" si="56"/>
        <v>3</v>
      </c>
      <c r="AN193">
        <f t="shared" si="57"/>
        <v>6</v>
      </c>
      <c r="AU193">
        <f t="shared" si="58"/>
        <v>0</v>
      </c>
      <c r="AV193">
        <f t="shared" si="59"/>
        <v>0</v>
      </c>
      <c r="AW193">
        <f t="shared" si="60"/>
        <v>0</v>
      </c>
      <c r="AX193">
        <f t="shared" si="61"/>
        <v>0</v>
      </c>
      <c r="AY193">
        <f t="shared" si="62"/>
        <v>0</v>
      </c>
      <c r="AZ193">
        <f t="shared" si="63"/>
        <v>-2</v>
      </c>
      <c r="BA193">
        <f t="shared" si="64"/>
        <v>0</v>
      </c>
      <c r="BB193">
        <f t="shared" si="65"/>
        <v>0</v>
      </c>
    </row>
    <row r="194" spans="1:54" ht="15" customHeight="1">
      <c r="A194" s="238"/>
      <c r="C194" s="213" t="s">
        <v>5025</v>
      </c>
      <c r="D194" s="511" t="str">
        <f>IF(CNGE_2025_M1_Secc12_Sub1!D38="","",CNGE_2025_M1_Secc12_Sub1!D38)</f>
        <v/>
      </c>
      <c r="E194" s="326"/>
      <c r="F194" s="326"/>
      <c r="G194" s="326"/>
      <c r="H194" s="326"/>
      <c r="I194" s="326"/>
      <c r="J194" s="326"/>
      <c r="K194" s="326"/>
      <c r="L194" s="326"/>
      <c r="M194" s="326"/>
      <c r="N194" s="326"/>
      <c r="O194" s="326"/>
      <c r="P194" s="326"/>
      <c r="Q194" s="327"/>
      <c r="R194" s="480"/>
      <c r="S194" s="352"/>
      <c r="T194" s="7"/>
      <c r="U194" s="7"/>
      <c r="V194" s="7"/>
      <c r="W194" s="7"/>
      <c r="X194" s="7"/>
      <c r="Y194" s="7"/>
      <c r="Z194" s="7"/>
      <c r="AA194" s="7"/>
      <c r="AB194" s="7"/>
      <c r="AC194" s="7"/>
      <c r="AD194" s="7"/>
      <c r="AG194">
        <f t="shared" si="66"/>
        <v>0</v>
      </c>
      <c r="AH194" s="2">
        <f t="shared" si="54"/>
        <v>0</v>
      </c>
      <c r="AI194" s="3" t="str">
        <f>IF(AH194=0,"",
IF(SUM($AH$186:AH194)=1,AJ194,
IF($AH$306&gt;SUM($AH$186:AH194),_xlfn.CONCAT(", ",AJ194),
IF($AH$306=SUM($AH$186:AH194),_xlfn.CONCAT(" y ",AJ194)))))</f>
        <v/>
      </c>
      <c r="AJ194" s="214">
        <v>9</v>
      </c>
      <c r="AK194" s="9">
        <f t="shared" si="67"/>
        <v>0</v>
      </c>
      <c r="AL194">
        <f t="shared" si="55"/>
        <v>0</v>
      </c>
      <c r="AM194">
        <f t="shared" si="56"/>
        <v>3</v>
      </c>
      <c r="AN194">
        <f t="shared" si="57"/>
        <v>6</v>
      </c>
      <c r="AU194">
        <f t="shared" si="58"/>
        <v>0</v>
      </c>
      <c r="AV194">
        <f t="shared" si="59"/>
        <v>0</v>
      </c>
      <c r="AW194">
        <f t="shared" si="60"/>
        <v>0</v>
      </c>
      <c r="AX194">
        <f t="shared" si="61"/>
        <v>0</v>
      </c>
      <c r="AY194">
        <f t="shared" si="62"/>
        <v>0</v>
      </c>
      <c r="AZ194">
        <f t="shared" si="63"/>
        <v>-2</v>
      </c>
      <c r="BA194">
        <f t="shared" si="64"/>
        <v>0</v>
      </c>
      <c r="BB194">
        <f t="shared" si="65"/>
        <v>0</v>
      </c>
    </row>
    <row r="195" spans="1:54" ht="15" customHeight="1">
      <c r="A195" s="238"/>
      <c r="C195" s="213" t="s">
        <v>5026</v>
      </c>
      <c r="D195" s="511" t="str">
        <f>IF(CNGE_2025_M1_Secc12_Sub1!D39="","",CNGE_2025_M1_Secc12_Sub1!D39)</f>
        <v/>
      </c>
      <c r="E195" s="326"/>
      <c r="F195" s="326"/>
      <c r="G195" s="326"/>
      <c r="H195" s="326"/>
      <c r="I195" s="326"/>
      <c r="J195" s="326"/>
      <c r="K195" s="326"/>
      <c r="L195" s="326"/>
      <c r="M195" s="326"/>
      <c r="N195" s="326"/>
      <c r="O195" s="326"/>
      <c r="P195" s="326"/>
      <c r="Q195" s="327"/>
      <c r="R195" s="480"/>
      <c r="S195" s="352"/>
      <c r="T195" s="7"/>
      <c r="U195" s="7"/>
      <c r="V195" s="7"/>
      <c r="W195" s="7"/>
      <c r="X195" s="7"/>
      <c r="Y195" s="7"/>
      <c r="Z195" s="7"/>
      <c r="AA195" s="7"/>
      <c r="AB195" s="7"/>
      <c r="AC195" s="7"/>
      <c r="AD195" s="7"/>
      <c r="AG195">
        <f t="shared" si="66"/>
        <v>0</v>
      </c>
      <c r="AH195" s="2">
        <f t="shared" si="54"/>
        <v>0</v>
      </c>
      <c r="AI195" s="3" t="str">
        <f>IF(AH195=0,"",
IF(SUM($AH$186:AH195)=1,AJ195,
IF($AH$306&gt;SUM($AH$186:AH195),_xlfn.CONCAT(", ",AJ195),
IF($AH$306=SUM($AH$186:AH195),_xlfn.CONCAT(" y ",AJ195)))))</f>
        <v/>
      </c>
      <c r="AJ195" s="214">
        <v>10</v>
      </c>
      <c r="AK195" s="9">
        <f t="shared" si="67"/>
        <v>0</v>
      </c>
      <c r="AL195">
        <f t="shared" si="55"/>
        <v>0</v>
      </c>
      <c r="AM195">
        <f t="shared" si="56"/>
        <v>3</v>
      </c>
      <c r="AN195">
        <f t="shared" si="57"/>
        <v>6</v>
      </c>
      <c r="AU195">
        <f t="shared" si="58"/>
        <v>0</v>
      </c>
      <c r="AV195">
        <f t="shared" si="59"/>
        <v>0</v>
      </c>
      <c r="AW195">
        <f t="shared" si="60"/>
        <v>0</v>
      </c>
      <c r="AX195">
        <f t="shared" si="61"/>
        <v>0</v>
      </c>
      <c r="AY195">
        <f t="shared" si="62"/>
        <v>0</v>
      </c>
      <c r="AZ195">
        <f t="shared" si="63"/>
        <v>-2</v>
      </c>
      <c r="BA195">
        <f t="shared" si="64"/>
        <v>0</v>
      </c>
      <c r="BB195">
        <f t="shared" si="65"/>
        <v>0</v>
      </c>
    </row>
    <row r="196" spans="1:54" ht="15" customHeight="1">
      <c r="A196" s="238"/>
      <c r="C196" s="213" t="s">
        <v>5028</v>
      </c>
      <c r="D196" s="511" t="str">
        <f>IF(CNGE_2025_M1_Secc12_Sub1!D40="","",CNGE_2025_M1_Secc12_Sub1!D40)</f>
        <v/>
      </c>
      <c r="E196" s="326"/>
      <c r="F196" s="326"/>
      <c r="G196" s="326"/>
      <c r="H196" s="326"/>
      <c r="I196" s="326"/>
      <c r="J196" s="326"/>
      <c r="K196" s="326"/>
      <c r="L196" s="326"/>
      <c r="M196" s="326"/>
      <c r="N196" s="326"/>
      <c r="O196" s="326"/>
      <c r="P196" s="326"/>
      <c r="Q196" s="327"/>
      <c r="R196" s="480"/>
      <c r="S196" s="352"/>
      <c r="T196" s="7"/>
      <c r="U196" s="7"/>
      <c r="V196" s="7"/>
      <c r="W196" s="7"/>
      <c r="X196" s="7"/>
      <c r="Y196" s="7"/>
      <c r="Z196" s="7"/>
      <c r="AA196" s="7"/>
      <c r="AB196" s="7"/>
      <c r="AC196" s="7"/>
      <c r="AD196" s="7"/>
      <c r="AG196">
        <f t="shared" si="66"/>
        <v>0</v>
      </c>
      <c r="AH196" s="2">
        <f t="shared" si="54"/>
        <v>0</v>
      </c>
      <c r="AI196" s="3" t="str">
        <f>IF(AH196=0,"",
IF(SUM($AH$186:AH196)=1,AJ196,
IF($AH$306&gt;SUM($AH$186:AH196),_xlfn.CONCAT(", ",AJ196),
IF($AH$306=SUM($AH$186:AH196),_xlfn.CONCAT(" y ",AJ196)))))</f>
        <v/>
      </c>
      <c r="AJ196" s="214">
        <v>11</v>
      </c>
      <c r="AK196" s="9">
        <f t="shared" si="67"/>
        <v>0</v>
      </c>
      <c r="AL196">
        <f t="shared" si="55"/>
        <v>0</v>
      </c>
      <c r="AM196">
        <f t="shared" si="56"/>
        <v>3</v>
      </c>
      <c r="AN196">
        <f t="shared" si="57"/>
        <v>6</v>
      </c>
      <c r="AU196">
        <f t="shared" si="58"/>
        <v>0</v>
      </c>
      <c r="AV196">
        <f t="shared" si="59"/>
        <v>0</v>
      </c>
      <c r="AW196">
        <f t="shared" si="60"/>
        <v>0</v>
      </c>
      <c r="AX196">
        <f t="shared" si="61"/>
        <v>0</v>
      </c>
      <c r="AY196">
        <f t="shared" si="62"/>
        <v>0</v>
      </c>
      <c r="AZ196">
        <f t="shared" si="63"/>
        <v>-2</v>
      </c>
      <c r="BA196">
        <f t="shared" si="64"/>
        <v>0</v>
      </c>
      <c r="BB196">
        <f t="shared" si="65"/>
        <v>0</v>
      </c>
    </row>
    <row r="197" spans="1:54" ht="15" customHeight="1">
      <c r="A197" s="238"/>
      <c r="C197" s="213" t="s">
        <v>5029</v>
      </c>
      <c r="D197" s="511" t="str">
        <f>IF(CNGE_2025_M1_Secc12_Sub1!D41="","",CNGE_2025_M1_Secc12_Sub1!D41)</f>
        <v/>
      </c>
      <c r="E197" s="326"/>
      <c r="F197" s="326"/>
      <c r="G197" s="326"/>
      <c r="H197" s="326"/>
      <c r="I197" s="326"/>
      <c r="J197" s="326"/>
      <c r="K197" s="326"/>
      <c r="L197" s="326"/>
      <c r="M197" s="326"/>
      <c r="N197" s="326"/>
      <c r="O197" s="326"/>
      <c r="P197" s="326"/>
      <c r="Q197" s="327"/>
      <c r="R197" s="480"/>
      <c r="S197" s="352"/>
      <c r="T197" s="7"/>
      <c r="U197" s="7"/>
      <c r="V197" s="7"/>
      <c r="W197" s="7"/>
      <c r="X197" s="7"/>
      <c r="Y197" s="7"/>
      <c r="Z197" s="7"/>
      <c r="AA197" s="7"/>
      <c r="AB197" s="7"/>
      <c r="AC197" s="7"/>
      <c r="AD197" s="7"/>
      <c r="AG197">
        <f t="shared" si="66"/>
        <v>0</v>
      </c>
      <c r="AH197" s="2">
        <f t="shared" si="54"/>
        <v>0</v>
      </c>
      <c r="AI197" s="3" t="str">
        <f>IF(AH197=0,"",
IF(SUM($AH$186:AH197)=1,AJ197,
IF($AH$306&gt;SUM($AH$186:AH197),_xlfn.CONCAT(", ",AJ197),
IF($AH$306=SUM($AH$186:AH197),_xlfn.CONCAT(" y ",AJ197)))))</f>
        <v/>
      </c>
      <c r="AJ197" s="214">
        <v>12</v>
      </c>
      <c r="AK197" s="9">
        <f t="shared" si="67"/>
        <v>0</v>
      </c>
      <c r="AL197">
        <f t="shared" si="55"/>
        <v>0</v>
      </c>
      <c r="AM197">
        <f t="shared" si="56"/>
        <v>3</v>
      </c>
      <c r="AN197">
        <f t="shared" si="57"/>
        <v>6</v>
      </c>
      <c r="AU197">
        <f t="shared" si="58"/>
        <v>0</v>
      </c>
      <c r="AV197">
        <f t="shared" si="59"/>
        <v>0</v>
      </c>
      <c r="AW197">
        <f t="shared" si="60"/>
        <v>0</v>
      </c>
      <c r="AX197">
        <f t="shared" si="61"/>
        <v>0</v>
      </c>
      <c r="AY197">
        <f t="shared" si="62"/>
        <v>0</v>
      </c>
      <c r="AZ197">
        <f t="shared" si="63"/>
        <v>-2</v>
      </c>
      <c r="BA197">
        <f t="shared" si="64"/>
        <v>0</v>
      </c>
      <c r="BB197">
        <f t="shared" si="65"/>
        <v>0</v>
      </c>
    </row>
    <row r="198" spans="1:54" ht="15" customHeight="1">
      <c r="A198" s="238"/>
      <c r="C198" s="213" t="s">
        <v>5030</v>
      </c>
      <c r="D198" s="511" t="str">
        <f>IF(CNGE_2025_M1_Secc12_Sub1!D42="","",CNGE_2025_M1_Secc12_Sub1!D42)</f>
        <v/>
      </c>
      <c r="E198" s="326"/>
      <c r="F198" s="326"/>
      <c r="G198" s="326"/>
      <c r="H198" s="326"/>
      <c r="I198" s="326"/>
      <c r="J198" s="326"/>
      <c r="K198" s="326"/>
      <c r="L198" s="326"/>
      <c r="M198" s="326"/>
      <c r="N198" s="326"/>
      <c r="O198" s="326"/>
      <c r="P198" s="326"/>
      <c r="Q198" s="327"/>
      <c r="R198" s="480"/>
      <c r="S198" s="352"/>
      <c r="T198" s="7"/>
      <c r="U198" s="7"/>
      <c r="V198" s="7"/>
      <c r="W198" s="7"/>
      <c r="X198" s="7"/>
      <c r="Y198" s="7"/>
      <c r="Z198" s="7"/>
      <c r="AA198" s="7"/>
      <c r="AB198" s="7"/>
      <c r="AC198" s="7"/>
      <c r="AD198" s="7"/>
      <c r="AG198">
        <f t="shared" si="66"/>
        <v>0</v>
      </c>
      <c r="AH198" s="2">
        <f t="shared" si="54"/>
        <v>0</v>
      </c>
      <c r="AI198" s="3" t="str">
        <f>IF(AH198=0,"",
IF(SUM($AH$186:AH198)=1,AJ198,
IF($AH$306&gt;SUM($AH$186:AH198),_xlfn.CONCAT(", ",AJ198),
IF($AH$306=SUM($AH$186:AH198),_xlfn.CONCAT(" y ",AJ198)))))</f>
        <v/>
      </c>
      <c r="AJ198" s="214">
        <v>13</v>
      </c>
      <c r="AK198" s="9">
        <f t="shared" si="67"/>
        <v>0</v>
      </c>
      <c r="AL198">
        <f t="shared" si="55"/>
        <v>0</v>
      </c>
      <c r="AM198">
        <f t="shared" si="56"/>
        <v>3</v>
      </c>
      <c r="AN198">
        <f t="shared" si="57"/>
        <v>6</v>
      </c>
      <c r="AU198">
        <f t="shared" si="58"/>
        <v>0</v>
      </c>
      <c r="AV198">
        <f t="shared" si="59"/>
        <v>0</v>
      </c>
      <c r="AW198">
        <f t="shared" si="60"/>
        <v>0</v>
      </c>
      <c r="AX198">
        <f t="shared" si="61"/>
        <v>0</v>
      </c>
      <c r="AY198">
        <f t="shared" si="62"/>
        <v>0</v>
      </c>
      <c r="AZ198">
        <f t="shared" si="63"/>
        <v>-2</v>
      </c>
      <c r="BA198">
        <f t="shared" si="64"/>
        <v>0</v>
      </c>
      <c r="BB198">
        <f t="shared" si="65"/>
        <v>0</v>
      </c>
    </row>
    <row r="199" spans="1:54" ht="15" customHeight="1">
      <c r="A199" s="238"/>
      <c r="C199" s="213" t="s">
        <v>5031</v>
      </c>
      <c r="D199" s="511" t="str">
        <f>IF(CNGE_2025_M1_Secc12_Sub1!D43="","",CNGE_2025_M1_Secc12_Sub1!D43)</f>
        <v/>
      </c>
      <c r="E199" s="326"/>
      <c r="F199" s="326"/>
      <c r="G199" s="326"/>
      <c r="H199" s="326"/>
      <c r="I199" s="326"/>
      <c r="J199" s="326"/>
      <c r="K199" s="326"/>
      <c r="L199" s="326"/>
      <c r="M199" s="326"/>
      <c r="N199" s="326"/>
      <c r="O199" s="326"/>
      <c r="P199" s="326"/>
      <c r="Q199" s="327"/>
      <c r="R199" s="480"/>
      <c r="S199" s="352"/>
      <c r="T199" s="7"/>
      <c r="U199" s="7"/>
      <c r="V199" s="7"/>
      <c r="W199" s="7"/>
      <c r="X199" s="7"/>
      <c r="Y199" s="7"/>
      <c r="Z199" s="7"/>
      <c r="AA199" s="7"/>
      <c r="AB199" s="7"/>
      <c r="AC199" s="7"/>
      <c r="AD199" s="7"/>
      <c r="AG199">
        <f t="shared" si="66"/>
        <v>0</v>
      </c>
      <c r="AH199" s="2">
        <f t="shared" si="54"/>
        <v>0</v>
      </c>
      <c r="AI199" s="3" t="str">
        <f>IF(AH199=0,"",
IF(SUM($AH$186:AH199)=1,AJ199,
IF($AH$306&gt;SUM($AH$186:AH199),_xlfn.CONCAT(", ",AJ199),
IF($AH$306=SUM($AH$186:AH199),_xlfn.CONCAT(" y ",AJ199)))))</f>
        <v/>
      </c>
      <c r="AJ199" s="214">
        <v>14</v>
      </c>
      <c r="AK199" s="9">
        <f t="shared" si="67"/>
        <v>0</v>
      </c>
      <c r="AL199">
        <f t="shared" si="55"/>
        <v>0</v>
      </c>
      <c r="AM199">
        <f t="shared" si="56"/>
        <v>3</v>
      </c>
      <c r="AN199">
        <f t="shared" si="57"/>
        <v>6</v>
      </c>
      <c r="AU199">
        <f t="shared" si="58"/>
        <v>0</v>
      </c>
      <c r="AV199">
        <f t="shared" si="59"/>
        <v>0</v>
      </c>
      <c r="AW199">
        <f t="shared" si="60"/>
        <v>0</v>
      </c>
      <c r="AX199">
        <f t="shared" si="61"/>
        <v>0</v>
      </c>
      <c r="AY199">
        <f t="shared" si="62"/>
        <v>0</v>
      </c>
      <c r="AZ199">
        <f t="shared" si="63"/>
        <v>-2</v>
      </c>
      <c r="BA199">
        <f t="shared" si="64"/>
        <v>0</v>
      </c>
      <c r="BB199">
        <f t="shared" si="65"/>
        <v>0</v>
      </c>
    </row>
    <row r="200" spans="1:54" ht="15" customHeight="1">
      <c r="A200" s="238"/>
      <c r="C200" s="213" t="s">
        <v>5032</v>
      </c>
      <c r="D200" s="511" t="str">
        <f>IF(CNGE_2025_M1_Secc12_Sub1!D44="","",CNGE_2025_M1_Secc12_Sub1!D44)</f>
        <v/>
      </c>
      <c r="E200" s="326"/>
      <c r="F200" s="326"/>
      <c r="G200" s="326"/>
      <c r="H200" s="326"/>
      <c r="I200" s="326"/>
      <c r="J200" s="326"/>
      <c r="K200" s="326"/>
      <c r="L200" s="326"/>
      <c r="M200" s="326"/>
      <c r="N200" s="326"/>
      <c r="O200" s="326"/>
      <c r="P200" s="326"/>
      <c r="Q200" s="327"/>
      <c r="R200" s="480"/>
      <c r="S200" s="352"/>
      <c r="T200" s="7"/>
      <c r="U200" s="7"/>
      <c r="V200" s="7"/>
      <c r="W200" s="7"/>
      <c r="X200" s="7"/>
      <c r="Y200" s="7"/>
      <c r="Z200" s="7"/>
      <c r="AA200" s="7"/>
      <c r="AB200" s="7"/>
      <c r="AC200" s="7"/>
      <c r="AD200" s="7"/>
      <c r="AG200">
        <f t="shared" si="66"/>
        <v>0</v>
      </c>
      <c r="AH200" s="2">
        <f t="shared" si="54"/>
        <v>0</v>
      </c>
      <c r="AI200" s="3" t="str">
        <f>IF(AH200=0,"",
IF(SUM($AH$186:AH200)=1,AJ200,
IF($AH$306&gt;SUM($AH$186:AH200),_xlfn.CONCAT(", ",AJ200),
IF($AH$306=SUM($AH$186:AH200),_xlfn.CONCAT(" y ",AJ200)))))</f>
        <v/>
      </c>
      <c r="AJ200" s="214">
        <v>15</v>
      </c>
      <c r="AK200" s="9">
        <f t="shared" si="67"/>
        <v>0</v>
      </c>
      <c r="AL200">
        <f t="shared" si="55"/>
        <v>0</v>
      </c>
      <c r="AM200">
        <f t="shared" si="56"/>
        <v>3</v>
      </c>
      <c r="AN200">
        <f t="shared" si="57"/>
        <v>6</v>
      </c>
      <c r="AU200">
        <f t="shared" si="58"/>
        <v>0</v>
      </c>
      <c r="AV200">
        <f t="shared" si="59"/>
        <v>0</v>
      </c>
      <c r="AW200">
        <f t="shared" si="60"/>
        <v>0</v>
      </c>
      <c r="AX200">
        <f t="shared" si="61"/>
        <v>0</v>
      </c>
      <c r="AY200">
        <f t="shared" si="62"/>
        <v>0</v>
      </c>
      <c r="AZ200">
        <f t="shared" si="63"/>
        <v>-2</v>
      </c>
      <c r="BA200">
        <f t="shared" si="64"/>
        <v>0</v>
      </c>
      <c r="BB200">
        <f t="shared" si="65"/>
        <v>0</v>
      </c>
    </row>
    <row r="201" spans="1:54" ht="15" customHeight="1">
      <c r="A201" s="238"/>
      <c r="C201" s="213" t="s">
        <v>5033</v>
      </c>
      <c r="D201" s="511" t="str">
        <f>IF(CNGE_2025_M1_Secc12_Sub1!D45="","",CNGE_2025_M1_Secc12_Sub1!D45)</f>
        <v/>
      </c>
      <c r="E201" s="326"/>
      <c r="F201" s="326"/>
      <c r="G201" s="326"/>
      <c r="H201" s="326"/>
      <c r="I201" s="326"/>
      <c r="J201" s="326"/>
      <c r="K201" s="326"/>
      <c r="L201" s="326"/>
      <c r="M201" s="326"/>
      <c r="N201" s="326"/>
      <c r="O201" s="326"/>
      <c r="P201" s="326"/>
      <c r="Q201" s="327"/>
      <c r="R201" s="480"/>
      <c r="S201" s="352"/>
      <c r="T201" s="7"/>
      <c r="U201" s="7"/>
      <c r="V201" s="7"/>
      <c r="W201" s="7"/>
      <c r="X201" s="7"/>
      <c r="Y201" s="7"/>
      <c r="Z201" s="7"/>
      <c r="AA201" s="7"/>
      <c r="AB201" s="7"/>
      <c r="AC201" s="7"/>
      <c r="AD201" s="7"/>
      <c r="AG201">
        <f t="shared" si="66"/>
        <v>0</v>
      </c>
      <c r="AH201" s="2">
        <f t="shared" si="54"/>
        <v>0</v>
      </c>
      <c r="AI201" s="3" t="str">
        <f>IF(AH201=0,"",
IF(SUM($AH$186:AH201)=1,AJ201,
IF($AH$306&gt;SUM($AH$186:AH201),_xlfn.CONCAT(", ",AJ201),
IF($AH$306=SUM($AH$186:AH201),_xlfn.CONCAT(" y ",AJ201)))))</f>
        <v/>
      </c>
      <c r="AJ201" s="214">
        <v>16</v>
      </c>
      <c r="AK201" s="9">
        <f t="shared" si="67"/>
        <v>0</v>
      </c>
      <c r="AL201">
        <f t="shared" si="55"/>
        <v>0</v>
      </c>
      <c r="AM201">
        <f t="shared" si="56"/>
        <v>3</v>
      </c>
      <c r="AN201">
        <f t="shared" si="57"/>
        <v>6</v>
      </c>
      <c r="AU201">
        <f t="shared" si="58"/>
        <v>0</v>
      </c>
      <c r="AV201">
        <f t="shared" si="59"/>
        <v>0</v>
      </c>
      <c r="AW201">
        <f t="shared" si="60"/>
        <v>0</v>
      </c>
      <c r="AX201">
        <f t="shared" si="61"/>
        <v>0</v>
      </c>
      <c r="AY201">
        <f t="shared" si="62"/>
        <v>0</v>
      </c>
      <c r="AZ201">
        <f t="shared" si="63"/>
        <v>-2</v>
      </c>
      <c r="BA201">
        <f t="shared" si="64"/>
        <v>0</v>
      </c>
      <c r="BB201">
        <f t="shared" si="65"/>
        <v>0</v>
      </c>
    </row>
    <row r="202" spans="1:54" ht="15" customHeight="1">
      <c r="A202" s="238"/>
      <c r="C202" s="213" t="s">
        <v>5034</v>
      </c>
      <c r="D202" s="511" t="str">
        <f>IF(CNGE_2025_M1_Secc12_Sub1!D46="","",CNGE_2025_M1_Secc12_Sub1!D46)</f>
        <v/>
      </c>
      <c r="E202" s="326"/>
      <c r="F202" s="326"/>
      <c r="G202" s="326"/>
      <c r="H202" s="326"/>
      <c r="I202" s="326"/>
      <c r="J202" s="326"/>
      <c r="K202" s="326"/>
      <c r="L202" s="326"/>
      <c r="M202" s="326"/>
      <c r="N202" s="326"/>
      <c r="O202" s="326"/>
      <c r="P202" s="326"/>
      <c r="Q202" s="327"/>
      <c r="R202" s="480"/>
      <c r="S202" s="352"/>
      <c r="T202" s="7"/>
      <c r="U202" s="7"/>
      <c r="V202" s="7"/>
      <c r="W202" s="7"/>
      <c r="X202" s="7"/>
      <c r="Y202" s="7"/>
      <c r="Z202" s="7"/>
      <c r="AA202" s="7"/>
      <c r="AB202" s="7"/>
      <c r="AC202" s="7"/>
      <c r="AD202" s="7"/>
      <c r="AG202">
        <f t="shared" si="66"/>
        <v>0</v>
      </c>
      <c r="AH202" s="2">
        <f t="shared" si="54"/>
        <v>0</v>
      </c>
      <c r="AI202" s="3" t="str">
        <f>IF(AH202=0,"",
IF(SUM($AH$186:AH202)=1,AJ202,
IF($AH$306&gt;SUM($AH$186:AH202),_xlfn.CONCAT(", ",AJ202),
IF($AH$306=SUM($AH$186:AH202),_xlfn.CONCAT(" y ",AJ202)))))</f>
        <v/>
      </c>
      <c r="AJ202" s="214">
        <v>17</v>
      </c>
      <c r="AK202" s="9">
        <f t="shared" si="67"/>
        <v>0</v>
      </c>
      <c r="AL202">
        <f t="shared" si="55"/>
        <v>0</v>
      </c>
      <c r="AM202">
        <f t="shared" si="56"/>
        <v>3</v>
      </c>
      <c r="AN202">
        <f t="shared" si="57"/>
        <v>6</v>
      </c>
      <c r="AU202">
        <f t="shared" si="58"/>
        <v>0</v>
      </c>
      <c r="AV202">
        <f t="shared" si="59"/>
        <v>0</v>
      </c>
      <c r="AW202">
        <f t="shared" si="60"/>
        <v>0</v>
      </c>
      <c r="AX202">
        <f t="shared" si="61"/>
        <v>0</v>
      </c>
      <c r="AY202">
        <f t="shared" si="62"/>
        <v>0</v>
      </c>
      <c r="AZ202">
        <f t="shared" si="63"/>
        <v>-2</v>
      </c>
      <c r="BA202">
        <f t="shared" si="64"/>
        <v>0</v>
      </c>
      <c r="BB202">
        <f t="shared" si="65"/>
        <v>0</v>
      </c>
    </row>
    <row r="203" spans="1:54" ht="15" customHeight="1">
      <c r="A203" s="238"/>
      <c r="C203" s="213" t="s">
        <v>5035</v>
      </c>
      <c r="D203" s="511" t="str">
        <f>IF(CNGE_2025_M1_Secc12_Sub1!D47="","",CNGE_2025_M1_Secc12_Sub1!D47)</f>
        <v/>
      </c>
      <c r="E203" s="326"/>
      <c r="F203" s="326"/>
      <c r="G203" s="326"/>
      <c r="H203" s="326"/>
      <c r="I203" s="326"/>
      <c r="J203" s="326"/>
      <c r="K203" s="326"/>
      <c r="L203" s="326"/>
      <c r="M203" s="326"/>
      <c r="N203" s="326"/>
      <c r="O203" s="326"/>
      <c r="P203" s="326"/>
      <c r="Q203" s="327"/>
      <c r="R203" s="480"/>
      <c r="S203" s="352"/>
      <c r="T203" s="7"/>
      <c r="U203" s="7"/>
      <c r="V203" s="7"/>
      <c r="W203" s="7"/>
      <c r="X203" s="7"/>
      <c r="Y203" s="7"/>
      <c r="Z203" s="7"/>
      <c r="AA203" s="7"/>
      <c r="AB203" s="7"/>
      <c r="AC203" s="7"/>
      <c r="AD203" s="7"/>
      <c r="AG203">
        <f t="shared" si="66"/>
        <v>0</v>
      </c>
      <c r="AH203" s="2">
        <f t="shared" si="54"/>
        <v>0</v>
      </c>
      <c r="AI203" s="3" t="str">
        <f>IF(AH203=0,"",
IF(SUM($AH$186:AH203)=1,AJ203,
IF($AH$306&gt;SUM($AH$186:AH203),_xlfn.CONCAT(", ",AJ203),
IF($AH$306=SUM($AH$186:AH203),_xlfn.CONCAT(" y ",AJ203)))))</f>
        <v/>
      </c>
      <c r="AJ203" s="214">
        <v>18</v>
      </c>
      <c r="AK203" s="9">
        <f t="shared" si="67"/>
        <v>0</v>
      </c>
      <c r="AL203">
        <f t="shared" si="55"/>
        <v>0</v>
      </c>
      <c r="AM203">
        <f t="shared" si="56"/>
        <v>3</v>
      </c>
      <c r="AN203">
        <f t="shared" si="57"/>
        <v>6</v>
      </c>
      <c r="AU203">
        <f t="shared" si="58"/>
        <v>0</v>
      </c>
      <c r="AV203">
        <f t="shared" si="59"/>
        <v>0</v>
      </c>
      <c r="AW203">
        <f t="shared" si="60"/>
        <v>0</v>
      </c>
      <c r="AX203">
        <f t="shared" si="61"/>
        <v>0</v>
      </c>
      <c r="AY203">
        <f t="shared" si="62"/>
        <v>0</v>
      </c>
      <c r="AZ203">
        <f t="shared" si="63"/>
        <v>-2</v>
      </c>
      <c r="BA203">
        <f t="shared" si="64"/>
        <v>0</v>
      </c>
      <c r="BB203">
        <f t="shared" si="65"/>
        <v>0</v>
      </c>
    </row>
    <row r="204" spans="1:54" ht="15" customHeight="1">
      <c r="A204" s="238"/>
      <c r="C204" s="213" t="s">
        <v>5036</v>
      </c>
      <c r="D204" s="511" t="str">
        <f>IF(CNGE_2025_M1_Secc12_Sub1!D48="","",CNGE_2025_M1_Secc12_Sub1!D48)</f>
        <v/>
      </c>
      <c r="E204" s="326"/>
      <c r="F204" s="326"/>
      <c r="G204" s="326"/>
      <c r="H204" s="326"/>
      <c r="I204" s="326"/>
      <c r="J204" s="326"/>
      <c r="K204" s="326"/>
      <c r="L204" s="326"/>
      <c r="M204" s="326"/>
      <c r="N204" s="326"/>
      <c r="O204" s="326"/>
      <c r="P204" s="326"/>
      <c r="Q204" s="327"/>
      <c r="R204" s="480"/>
      <c r="S204" s="352"/>
      <c r="T204" s="7"/>
      <c r="U204" s="7"/>
      <c r="V204" s="7"/>
      <c r="W204" s="7"/>
      <c r="X204" s="7"/>
      <c r="Y204" s="7"/>
      <c r="Z204" s="7"/>
      <c r="AA204" s="7"/>
      <c r="AB204" s="7"/>
      <c r="AC204" s="7"/>
      <c r="AD204" s="7"/>
      <c r="AG204">
        <f t="shared" si="66"/>
        <v>0</v>
      </c>
      <c r="AH204" s="2">
        <f t="shared" si="54"/>
        <v>0</v>
      </c>
      <c r="AI204" s="3" t="str">
        <f>IF(AH204=0,"",
IF(SUM($AH$186:AH204)=1,AJ204,
IF($AH$306&gt;SUM($AH$186:AH204),_xlfn.CONCAT(", ",AJ204),
IF($AH$306=SUM($AH$186:AH204),_xlfn.CONCAT(" y ",AJ204)))))</f>
        <v/>
      </c>
      <c r="AJ204" s="214">
        <v>19</v>
      </c>
      <c r="AK204" s="9">
        <f t="shared" si="67"/>
        <v>0</v>
      </c>
      <c r="AL204">
        <f t="shared" si="55"/>
        <v>0</v>
      </c>
      <c r="AM204">
        <f t="shared" si="56"/>
        <v>3</v>
      </c>
      <c r="AN204">
        <f t="shared" si="57"/>
        <v>6</v>
      </c>
      <c r="AU204">
        <f t="shared" si="58"/>
        <v>0</v>
      </c>
      <c r="AV204">
        <f t="shared" si="59"/>
        <v>0</v>
      </c>
      <c r="AW204">
        <f t="shared" si="60"/>
        <v>0</v>
      </c>
      <c r="AX204">
        <f t="shared" si="61"/>
        <v>0</v>
      </c>
      <c r="AY204">
        <f t="shared" si="62"/>
        <v>0</v>
      </c>
      <c r="AZ204">
        <f t="shared" si="63"/>
        <v>-2</v>
      </c>
      <c r="BA204">
        <f t="shared" si="64"/>
        <v>0</v>
      </c>
      <c r="BB204">
        <f t="shared" si="65"/>
        <v>0</v>
      </c>
    </row>
    <row r="205" spans="1:54" ht="15" customHeight="1">
      <c r="A205" s="238"/>
      <c r="C205" s="213" t="s">
        <v>5037</v>
      </c>
      <c r="D205" s="511" t="str">
        <f>IF(CNGE_2025_M1_Secc12_Sub1!D49="","",CNGE_2025_M1_Secc12_Sub1!D49)</f>
        <v/>
      </c>
      <c r="E205" s="326"/>
      <c r="F205" s="326"/>
      <c r="G205" s="326"/>
      <c r="H205" s="326"/>
      <c r="I205" s="326"/>
      <c r="J205" s="326"/>
      <c r="K205" s="326"/>
      <c r="L205" s="326"/>
      <c r="M205" s="326"/>
      <c r="N205" s="326"/>
      <c r="O205" s="326"/>
      <c r="P205" s="326"/>
      <c r="Q205" s="327"/>
      <c r="R205" s="480"/>
      <c r="S205" s="352"/>
      <c r="T205" s="7"/>
      <c r="U205" s="7"/>
      <c r="V205" s="7"/>
      <c r="W205" s="7"/>
      <c r="X205" s="7"/>
      <c r="Y205" s="7"/>
      <c r="Z205" s="7"/>
      <c r="AA205" s="7"/>
      <c r="AB205" s="7"/>
      <c r="AC205" s="7"/>
      <c r="AD205" s="7"/>
      <c r="AG205">
        <f t="shared" si="66"/>
        <v>0</v>
      </c>
      <c r="AH205" s="2">
        <f t="shared" si="54"/>
        <v>0</v>
      </c>
      <c r="AI205" s="3" t="str">
        <f>IF(AH205=0,"",
IF(SUM($AH$186:AH205)=1,AJ205,
IF($AH$306&gt;SUM($AH$186:AH205),_xlfn.CONCAT(", ",AJ205),
IF($AH$306=SUM($AH$186:AH205),_xlfn.CONCAT(" y ",AJ205)))))</f>
        <v/>
      </c>
      <c r="AJ205" s="214">
        <v>20</v>
      </c>
      <c r="AK205" s="9">
        <f t="shared" si="67"/>
        <v>0</v>
      </c>
      <c r="AL205">
        <f t="shared" si="55"/>
        <v>0</v>
      </c>
      <c r="AM205">
        <f t="shared" si="56"/>
        <v>3</v>
      </c>
      <c r="AN205">
        <f t="shared" si="57"/>
        <v>6</v>
      </c>
      <c r="AU205">
        <f t="shared" si="58"/>
        <v>0</v>
      </c>
      <c r="AV205">
        <f t="shared" si="59"/>
        <v>0</v>
      </c>
      <c r="AW205">
        <f t="shared" si="60"/>
        <v>0</v>
      </c>
      <c r="AX205">
        <f t="shared" si="61"/>
        <v>0</v>
      </c>
      <c r="AY205">
        <f t="shared" si="62"/>
        <v>0</v>
      </c>
      <c r="AZ205">
        <f t="shared" si="63"/>
        <v>-2</v>
      </c>
      <c r="BA205">
        <f t="shared" si="64"/>
        <v>0</v>
      </c>
      <c r="BB205">
        <f t="shared" si="65"/>
        <v>0</v>
      </c>
    </row>
    <row r="206" spans="1:54" ht="15" customHeight="1">
      <c r="A206" s="238"/>
      <c r="C206" s="213" t="s">
        <v>5038</v>
      </c>
      <c r="D206" s="511" t="str">
        <f>IF(CNGE_2025_M1_Secc12_Sub1!D50="","",CNGE_2025_M1_Secc12_Sub1!D50)</f>
        <v/>
      </c>
      <c r="E206" s="326"/>
      <c r="F206" s="326"/>
      <c r="G206" s="326"/>
      <c r="H206" s="326"/>
      <c r="I206" s="326"/>
      <c r="J206" s="326"/>
      <c r="K206" s="326"/>
      <c r="L206" s="326"/>
      <c r="M206" s="326"/>
      <c r="N206" s="326"/>
      <c r="O206" s="326"/>
      <c r="P206" s="326"/>
      <c r="Q206" s="327"/>
      <c r="R206" s="480"/>
      <c r="S206" s="352"/>
      <c r="T206" s="7"/>
      <c r="U206" s="7"/>
      <c r="V206" s="7"/>
      <c r="W206" s="7"/>
      <c r="X206" s="7"/>
      <c r="Y206" s="7"/>
      <c r="Z206" s="7"/>
      <c r="AA206" s="7"/>
      <c r="AB206" s="7"/>
      <c r="AC206" s="7"/>
      <c r="AD206" s="7"/>
      <c r="AG206">
        <f t="shared" si="66"/>
        <v>0</v>
      </c>
      <c r="AH206" s="2">
        <f t="shared" si="54"/>
        <v>0</v>
      </c>
      <c r="AI206" s="3" t="str">
        <f>IF(AH206=0,"",
IF(SUM($AH$186:AH206)=1,AJ206,
IF($AH$306&gt;SUM($AH$186:AH206),_xlfn.CONCAT(", ",AJ206),
IF($AH$306=SUM($AH$186:AH206),_xlfn.CONCAT(" y ",AJ206)))))</f>
        <v/>
      </c>
      <c r="AJ206" s="214">
        <v>21</v>
      </c>
      <c r="AK206" s="9">
        <f t="shared" si="67"/>
        <v>0</v>
      </c>
      <c r="AL206">
        <f t="shared" si="55"/>
        <v>0</v>
      </c>
      <c r="AM206">
        <f t="shared" si="56"/>
        <v>3</v>
      </c>
      <c r="AN206">
        <f t="shared" si="57"/>
        <v>6</v>
      </c>
      <c r="AU206">
        <f t="shared" si="58"/>
        <v>0</v>
      </c>
      <c r="AV206">
        <f t="shared" si="59"/>
        <v>0</v>
      </c>
      <c r="AW206">
        <f t="shared" si="60"/>
        <v>0</v>
      </c>
      <c r="AX206">
        <f t="shared" si="61"/>
        <v>0</v>
      </c>
      <c r="AY206">
        <f t="shared" si="62"/>
        <v>0</v>
      </c>
      <c r="AZ206">
        <f t="shared" si="63"/>
        <v>-2</v>
      </c>
      <c r="BA206">
        <f t="shared" si="64"/>
        <v>0</v>
      </c>
      <c r="BB206">
        <f t="shared" si="65"/>
        <v>0</v>
      </c>
    </row>
    <row r="207" spans="1:54" ht="15" customHeight="1">
      <c r="A207" s="238"/>
      <c r="C207" s="213" t="s">
        <v>5039</v>
      </c>
      <c r="D207" s="511" t="str">
        <f>IF(CNGE_2025_M1_Secc12_Sub1!D51="","",CNGE_2025_M1_Secc12_Sub1!D51)</f>
        <v/>
      </c>
      <c r="E207" s="326"/>
      <c r="F207" s="326"/>
      <c r="G207" s="326"/>
      <c r="H207" s="326"/>
      <c r="I207" s="326"/>
      <c r="J207" s="326"/>
      <c r="K207" s="326"/>
      <c r="L207" s="326"/>
      <c r="M207" s="326"/>
      <c r="N207" s="326"/>
      <c r="O207" s="326"/>
      <c r="P207" s="326"/>
      <c r="Q207" s="327"/>
      <c r="R207" s="480"/>
      <c r="S207" s="352"/>
      <c r="T207" s="7"/>
      <c r="U207" s="7"/>
      <c r="V207" s="7"/>
      <c r="W207" s="7"/>
      <c r="X207" s="7"/>
      <c r="Y207" s="7"/>
      <c r="Z207" s="7"/>
      <c r="AA207" s="7"/>
      <c r="AB207" s="7"/>
      <c r="AC207" s="7"/>
      <c r="AD207" s="7"/>
      <c r="AG207">
        <f t="shared" si="66"/>
        <v>0</v>
      </c>
      <c r="AH207" s="2">
        <f t="shared" si="54"/>
        <v>0</v>
      </c>
      <c r="AI207" s="3" t="str">
        <f>IF(AH207=0,"",
IF(SUM($AH$186:AH207)=1,AJ207,
IF($AH$306&gt;SUM($AH$186:AH207),_xlfn.CONCAT(", ",AJ207),
IF($AH$306=SUM($AH$186:AH207),_xlfn.CONCAT(" y ",AJ207)))))</f>
        <v/>
      </c>
      <c r="AJ207" s="214">
        <v>22</v>
      </c>
      <c r="AK207" s="9">
        <f t="shared" si="67"/>
        <v>0</v>
      </c>
      <c r="AL207">
        <f t="shared" si="55"/>
        <v>0</v>
      </c>
      <c r="AM207">
        <f t="shared" si="56"/>
        <v>3</v>
      </c>
      <c r="AN207">
        <f t="shared" si="57"/>
        <v>6</v>
      </c>
      <c r="AU207">
        <f t="shared" si="58"/>
        <v>0</v>
      </c>
      <c r="AV207">
        <f t="shared" si="59"/>
        <v>0</v>
      </c>
      <c r="AW207">
        <f t="shared" si="60"/>
        <v>0</v>
      </c>
      <c r="AX207">
        <f t="shared" si="61"/>
        <v>0</v>
      </c>
      <c r="AY207">
        <f t="shared" si="62"/>
        <v>0</v>
      </c>
      <c r="AZ207">
        <f t="shared" si="63"/>
        <v>-2</v>
      </c>
      <c r="BA207">
        <f t="shared" si="64"/>
        <v>0</v>
      </c>
      <c r="BB207">
        <f t="shared" si="65"/>
        <v>0</v>
      </c>
    </row>
    <row r="208" spans="1:54" ht="15" customHeight="1">
      <c r="A208" s="238"/>
      <c r="C208" s="213" t="s">
        <v>5040</v>
      </c>
      <c r="D208" s="511" t="str">
        <f>IF(CNGE_2025_M1_Secc12_Sub1!D52="","",CNGE_2025_M1_Secc12_Sub1!D52)</f>
        <v/>
      </c>
      <c r="E208" s="326"/>
      <c r="F208" s="326"/>
      <c r="G208" s="326"/>
      <c r="H208" s="326"/>
      <c r="I208" s="326"/>
      <c r="J208" s="326"/>
      <c r="K208" s="326"/>
      <c r="L208" s="326"/>
      <c r="M208" s="326"/>
      <c r="N208" s="326"/>
      <c r="O208" s="326"/>
      <c r="P208" s="326"/>
      <c r="Q208" s="327"/>
      <c r="R208" s="480"/>
      <c r="S208" s="352"/>
      <c r="T208" s="7"/>
      <c r="U208" s="7"/>
      <c r="V208" s="7"/>
      <c r="W208" s="7"/>
      <c r="X208" s="7"/>
      <c r="Y208" s="7"/>
      <c r="Z208" s="7"/>
      <c r="AA208" s="7"/>
      <c r="AB208" s="7"/>
      <c r="AC208" s="7"/>
      <c r="AD208" s="7"/>
      <c r="AG208">
        <f t="shared" si="66"/>
        <v>0</v>
      </c>
      <c r="AH208" s="2">
        <f t="shared" si="54"/>
        <v>0</v>
      </c>
      <c r="AI208" s="3" t="str">
        <f>IF(AH208=0,"",
IF(SUM($AH$186:AH208)=1,AJ208,
IF($AH$306&gt;SUM($AH$186:AH208),_xlfn.CONCAT(", ",AJ208),
IF($AH$306=SUM($AH$186:AH208),_xlfn.CONCAT(" y ",AJ208)))))</f>
        <v/>
      </c>
      <c r="AJ208" s="214">
        <v>23</v>
      </c>
      <c r="AK208" s="9">
        <f t="shared" si="67"/>
        <v>0</v>
      </c>
      <c r="AL208">
        <f t="shared" si="55"/>
        <v>0</v>
      </c>
      <c r="AM208">
        <f t="shared" si="56"/>
        <v>3</v>
      </c>
      <c r="AN208">
        <f t="shared" si="57"/>
        <v>6</v>
      </c>
      <c r="AU208">
        <f t="shared" si="58"/>
        <v>0</v>
      </c>
      <c r="AV208">
        <f t="shared" si="59"/>
        <v>0</v>
      </c>
      <c r="AW208">
        <f t="shared" si="60"/>
        <v>0</v>
      </c>
      <c r="AX208">
        <f t="shared" si="61"/>
        <v>0</v>
      </c>
      <c r="AY208">
        <f t="shared" si="62"/>
        <v>0</v>
      </c>
      <c r="AZ208">
        <f t="shared" si="63"/>
        <v>-2</v>
      </c>
      <c r="BA208">
        <f t="shared" si="64"/>
        <v>0</v>
      </c>
      <c r="BB208">
        <f t="shared" si="65"/>
        <v>0</v>
      </c>
    </row>
    <row r="209" spans="1:54" ht="15" customHeight="1">
      <c r="A209" s="238"/>
      <c r="C209" s="213" t="s">
        <v>5041</v>
      </c>
      <c r="D209" s="511" t="str">
        <f>IF(CNGE_2025_M1_Secc12_Sub1!D53="","",CNGE_2025_M1_Secc12_Sub1!D53)</f>
        <v/>
      </c>
      <c r="E209" s="326"/>
      <c r="F209" s="326"/>
      <c r="G209" s="326"/>
      <c r="H209" s="326"/>
      <c r="I209" s="326"/>
      <c r="J209" s="326"/>
      <c r="K209" s="326"/>
      <c r="L209" s="326"/>
      <c r="M209" s="326"/>
      <c r="N209" s="326"/>
      <c r="O209" s="326"/>
      <c r="P209" s="326"/>
      <c r="Q209" s="327"/>
      <c r="R209" s="480"/>
      <c r="S209" s="352"/>
      <c r="T209" s="7"/>
      <c r="U209" s="7"/>
      <c r="V209" s="7"/>
      <c r="W209" s="7"/>
      <c r="X209" s="7"/>
      <c r="Y209" s="7"/>
      <c r="Z209" s="7"/>
      <c r="AA209" s="7"/>
      <c r="AB209" s="7"/>
      <c r="AC209" s="7"/>
      <c r="AD209" s="7"/>
      <c r="AG209">
        <f t="shared" si="66"/>
        <v>0</v>
      </c>
      <c r="AH209" s="2">
        <f t="shared" si="54"/>
        <v>0</v>
      </c>
      <c r="AI209" s="3" t="str">
        <f>IF(AH209=0,"",
IF(SUM($AH$186:AH209)=1,AJ209,
IF($AH$306&gt;SUM($AH$186:AH209),_xlfn.CONCAT(", ",AJ209),
IF($AH$306=SUM($AH$186:AH209),_xlfn.CONCAT(" y ",AJ209)))))</f>
        <v/>
      </c>
      <c r="AJ209" s="214">
        <v>24</v>
      </c>
      <c r="AK209" s="9">
        <f t="shared" si="67"/>
        <v>0</v>
      </c>
      <c r="AL209">
        <f t="shared" si="55"/>
        <v>0</v>
      </c>
      <c r="AM209">
        <f t="shared" si="56"/>
        <v>3</v>
      </c>
      <c r="AN209">
        <f t="shared" si="57"/>
        <v>6</v>
      </c>
      <c r="AU209">
        <f t="shared" si="58"/>
        <v>0</v>
      </c>
      <c r="AV209">
        <f t="shared" si="59"/>
        <v>0</v>
      </c>
      <c r="AW209">
        <f t="shared" si="60"/>
        <v>0</v>
      </c>
      <c r="AX209">
        <f t="shared" si="61"/>
        <v>0</v>
      </c>
      <c r="AY209">
        <f t="shared" si="62"/>
        <v>0</v>
      </c>
      <c r="AZ209">
        <f t="shared" si="63"/>
        <v>-2</v>
      </c>
      <c r="BA209">
        <f t="shared" si="64"/>
        <v>0</v>
      </c>
      <c r="BB209">
        <f t="shared" si="65"/>
        <v>0</v>
      </c>
    </row>
    <row r="210" spans="1:54" ht="15" customHeight="1">
      <c r="A210" s="238"/>
      <c r="C210" s="213" t="s">
        <v>5042</v>
      </c>
      <c r="D210" s="511" t="str">
        <f>IF(CNGE_2025_M1_Secc12_Sub1!D54="","",CNGE_2025_M1_Secc12_Sub1!D54)</f>
        <v/>
      </c>
      <c r="E210" s="326"/>
      <c r="F210" s="326"/>
      <c r="G210" s="326"/>
      <c r="H210" s="326"/>
      <c r="I210" s="326"/>
      <c r="J210" s="326"/>
      <c r="K210" s="326"/>
      <c r="L210" s="326"/>
      <c r="M210" s="326"/>
      <c r="N210" s="326"/>
      <c r="O210" s="326"/>
      <c r="P210" s="326"/>
      <c r="Q210" s="327"/>
      <c r="R210" s="480"/>
      <c r="S210" s="352"/>
      <c r="T210" s="7"/>
      <c r="U210" s="7"/>
      <c r="V210" s="7"/>
      <c r="W210" s="7"/>
      <c r="X210" s="7"/>
      <c r="Y210" s="7"/>
      <c r="Z210" s="7"/>
      <c r="AA210" s="7"/>
      <c r="AB210" s="7"/>
      <c r="AC210" s="7"/>
      <c r="AD210" s="7"/>
      <c r="AG210">
        <f t="shared" si="66"/>
        <v>0</v>
      </c>
      <c r="AH210" s="2">
        <f t="shared" si="54"/>
        <v>0</v>
      </c>
      <c r="AI210" s="3" t="str">
        <f>IF(AH210=0,"",
IF(SUM($AH$186:AH210)=1,AJ210,
IF($AH$306&gt;SUM($AH$186:AH210),_xlfn.CONCAT(", ",AJ210),
IF($AH$306=SUM($AH$186:AH210),_xlfn.CONCAT(" y ",AJ210)))))</f>
        <v/>
      </c>
      <c r="AJ210" s="214">
        <v>25</v>
      </c>
      <c r="AK210" s="9">
        <f t="shared" si="67"/>
        <v>0</v>
      </c>
      <c r="AL210">
        <f t="shared" si="55"/>
        <v>0</v>
      </c>
      <c r="AM210">
        <f t="shared" si="56"/>
        <v>3</v>
      </c>
      <c r="AN210">
        <f t="shared" si="57"/>
        <v>6</v>
      </c>
      <c r="AU210">
        <f t="shared" si="58"/>
        <v>0</v>
      </c>
      <c r="AV210">
        <f t="shared" si="59"/>
        <v>0</v>
      </c>
      <c r="AW210">
        <f t="shared" si="60"/>
        <v>0</v>
      </c>
      <c r="AX210">
        <f t="shared" si="61"/>
        <v>0</v>
      </c>
      <c r="AY210">
        <f t="shared" si="62"/>
        <v>0</v>
      </c>
      <c r="AZ210">
        <f t="shared" si="63"/>
        <v>-2</v>
      </c>
      <c r="BA210">
        <f t="shared" si="64"/>
        <v>0</v>
      </c>
      <c r="BB210">
        <f t="shared" si="65"/>
        <v>0</v>
      </c>
    </row>
    <row r="211" spans="1:54" ht="15" customHeight="1">
      <c r="A211" s="238"/>
      <c r="C211" s="213" t="s">
        <v>5043</v>
      </c>
      <c r="D211" s="511" t="str">
        <f>IF(CNGE_2025_M1_Secc12_Sub1!D55="","",CNGE_2025_M1_Secc12_Sub1!D55)</f>
        <v/>
      </c>
      <c r="E211" s="326"/>
      <c r="F211" s="326"/>
      <c r="G211" s="326"/>
      <c r="H211" s="326"/>
      <c r="I211" s="326"/>
      <c r="J211" s="326"/>
      <c r="K211" s="326"/>
      <c r="L211" s="326"/>
      <c r="M211" s="326"/>
      <c r="N211" s="326"/>
      <c r="O211" s="326"/>
      <c r="P211" s="326"/>
      <c r="Q211" s="327"/>
      <c r="R211" s="480"/>
      <c r="S211" s="352"/>
      <c r="T211" s="7"/>
      <c r="U211" s="7"/>
      <c r="V211" s="7"/>
      <c r="W211" s="7"/>
      <c r="X211" s="7"/>
      <c r="Y211" s="7"/>
      <c r="Z211" s="7"/>
      <c r="AA211" s="7"/>
      <c r="AB211" s="7"/>
      <c r="AC211" s="7"/>
      <c r="AD211" s="7"/>
      <c r="AG211">
        <f t="shared" si="66"/>
        <v>0</v>
      </c>
      <c r="AH211" s="2">
        <f t="shared" si="54"/>
        <v>0</v>
      </c>
      <c r="AI211" s="3" t="str">
        <f>IF(AH211=0,"",
IF(SUM($AH$186:AH211)=1,AJ211,
IF($AH$306&gt;SUM($AH$186:AH211),_xlfn.CONCAT(", ",AJ211),
IF($AH$306=SUM($AH$186:AH211),_xlfn.CONCAT(" y ",AJ211)))))</f>
        <v/>
      </c>
      <c r="AJ211" s="214">
        <v>26</v>
      </c>
      <c r="AK211" s="9">
        <f t="shared" si="67"/>
        <v>0</v>
      </c>
      <c r="AL211">
        <f t="shared" si="55"/>
        <v>0</v>
      </c>
      <c r="AM211">
        <f t="shared" si="56"/>
        <v>3</v>
      </c>
      <c r="AN211">
        <f t="shared" si="57"/>
        <v>6</v>
      </c>
      <c r="AU211">
        <f t="shared" si="58"/>
        <v>0</v>
      </c>
      <c r="AV211">
        <f t="shared" si="59"/>
        <v>0</v>
      </c>
      <c r="AW211">
        <f t="shared" si="60"/>
        <v>0</v>
      </c>
      <c r="AX211">
        <f t="shared" si="61"/>
        <v>0</v>
      </c>
      <c r="AY211">
        <f t="shared" si="62"/>
        <v>0</v>
      </c>
      <c r="AZ211">
        <f t="shared" si="63"/>
        <v>-2</v>
      </c>
      <c r="BA211">
        <f t="shared" si="64"/>
        <v>0</v>
      </c>
      <c r="BB211">
        <f t="shared" si="65"/>
        <v>0</v>
      </c>
    </row>
    <row r="212" spans="1:54" ht="15" customHeight="1">
      <c r="A212" s="238"/>
      <c r="C212" s="213" t="s">
        <v>5044</v>
      </c>
      <c r="D212" s="511" t="str">
        <f>IF(CNGE_2025_M1_Secc12_Sub1!D56="","",CNGE_2025_M1_Secc12_Sub1!D56)</f>
        <v/>
      </c>
      <c r="E212" s="326"/>
      <c r="F212" s="326"/>
      <c r="G212" s="326"/>
      <c r="H212" s="326"/>
      <c r="I212" s="326"/>
      <c r="J212" s="326"/>
      <c r="K212" s="326"/>
      <c r="L212" s="326"/>
      <c r="M212" s="326"/>
      <c r="N212" s="326"/>
      <c r="O212" s="326"/>
      <c r="P212" s="326"/>
      <c r="Q212" s="327"/>
      <c r="R212" s="480"/>
      <c r="S212" s="352"/>
      <c r="T212" s="7"/>
      <c r="U212" s="7"/>
      <c r="V212" s="7"/>
      <c r="W212" s="7"/>
      <c r="X212" s="7"/>
      <c r="Y212" s="7"/>
      <c r="Z212" s="7"/>
      <c r="AA212" s="7"/>
      <c r="AB212" s="7"/>
      <c r="AC212" s="7"/>
      <c r="AD212" s="7"/>
      <c r="AG212">
        <f t="shared" si="66"/>
        <v>0</v>
      </c>
      <c r="AH212" s="2">
        <f t="shared" si="54"/>
        <v>0</v>
      </c>
      <c r="AI212" s="3" t="str">
        <f>IF(AH212=0,"",
IF(SUM($AH$186:AH212)=1,AJ212,
IF($AH$306&gt;SUM($AH$186:AH212),_xlfn.CONCAT(", ",AJ212),
IF($AH$306=SUM($AH$186:AH212),_xlfn.CONCAT(" y ",AJ212)))))</f>
        <v/>
      </c>
      <c r="AJ212" s="214">
        <v>27</v>
      </c>
      <c r="AK212" s="9">
        <f t="shared" si="67"/>
        <v>0</v>
      </c>
      <c r="AL212">
        <f t="shared" si="55"/>
        <v>0</v>
      </c>
      <c r="AM212">
        <f t="shared" si="56"/>
        <v>3</v>
      </c>
      <c r="AN212">
        <f t="shared" si="57"/>
        <v>6</v>
      </c>
      <c r="AU212">
        <f t="shared" si="58"/>
        <v>0</v>
      </c>
      <c r="AV212">
        <f t="shared" si="59"/>
        <v>0</v>
      </c>
      <c r="AW212">
        <f t="shared" si="60"/>
        <v>0</v>
      </c>
      <c r="AX212">
        <f t="shared" si="61"/>
        <v>0</v>
      </c>
      <c r="AY212">
        <f t="shared" si="62"/>
        <v>0</v>
      </c>
      <c r="AZ212">
        <f t="shared" si="63"/>
        <v>-2</v>
      </c>
      <c r="BA212">
        <f t="shared" si="64"/>
        <v>0</v>
      </c>
      <c r="BB212">
        <f t="shared" si="65"/>
        <v>0</v>
      </c>
    </row>
    <row r="213" spans="1:54" ht="15" customHeight="1">
      <c r="A213" s="238"/>
      <c r="C213" s="213" t="s">
        <v>5045</v>
      </c>
      <c r="D213" s="511" t="str">
        <f>IF(CNGE_2025_M1_Secc12_Sub1!D57="","",CNGE_2025_M1_Secc12_Sub1!D57)</f>
        <v/>
      </c>
      <c r="E213" s="326"/>
      <c r="F213" s="326"/>
      <c r="G213" s="326"/>
      <c r="H213" s="326"/>
      <c r="I213" s="326"/>
      <c r="J213" s="326"/>
      <c r="K213" s="326"/>
      <c r="L213" s="326"/>
      <c r="M213" s="326"/>
      <c r="N213" s="326"/>
      <c r="O213" s="326"/>
      <c r="P213" s="326"/>
      <c r="Q213" s="327"/>
      <c r="R213" s="480"/>
      <c r="S213" s="352"/>
      <c r="T213" s="7"/>
      <c r="U213" s="7"/>
      <c r="V213" s="7"/>
      <c r="W213" s="7"/>
      <c r="X213" s="7"/>
      <c r="Y213" s="7"/>
      <c r="Z213" s="7"/>
      <c r="AA213" s="7"/>
      <c r="AB213" s="7"/>
      <c r="AC213" s="7"/>
      <c r="AD213" s="7"/>
      <c r="AG213">
        <f t="shared" si="66"/>
        <v>0</v>
      </c>
      <c r="AH213" s="2">
        <f t="shared" si="54"/>
        <v>0</v>
      </c>
      <c r="AI213" s="3" t="str">
        <f>IF(AH213=0,"",
IF(SUM($AH$186:AH213)=1,AJ213,
IF($AH$306&gt;SUM($AH$186:AH213),_xlfn.CONCAT(", ",AJ213),
IF($AH$306=SUM($AH$186:AH213),_xlfn.CONCAT(" y ",AJ213)))))</f>
        <v/>
      </c>
      <c r="AJ213" s="214">
        <v>28</v>
      </c>
      <c r="AK213" s="9">
        <f t="shared" si="67"/>
        <v>0</v>
      </c>
      <c r="AL213">
        <f t="shared" si="55"/>
        <v>0</v>
      </c>
      <c r="AM213">
        <f t="shared" si="56"/>
        <v>3</v>
      </c>
      <c r="AN213">
        <f t="shared" si="57"/>
        <v>6</v>
      </c>
      <c r="AU213">
        <f t="shared" si="58"/>
        <v>0</v>
      </c>
      <c r="AV213">
        <f t="shared" si="59"/>
        <v>0</v>
      </c>
      <c r="AW213">
        <f t="shared" si="60"/>
        <v>0</v>
      </c>
      <c r="AX213">
        <f t="shared" si="61"/>
        <v>0</v>
      </c>
      <c r="AY213">
        <f t="shared" si="62"/>
        <v>0</v>
      </c>
      <c r="AZ213">
        <f t="shared" si="63"/>
        <v>-2</v>
      </c>
      <c r="BA213">
        <f t="shared" si="64"/>
        <v>0</v>
      </c>
      <c r="BB213">
        <f t="shared" si="65"/>
        <v>0</v>
      </c>
    </row>
    <row r="214" spans="1:54" ht="15" customHeight="1">
      <c r="A214" s="238"/>
      <c r="C214" s="213" t="s">
        <v>5046</v>
      </c>
      <c r="D214" s="511" t="str">
        <f>IF(CNGE_2025_M1_Secc12_Sub1!D58="","",CNGE_2025_M1_Secc12_Sub1!D58)</f>
        <v/>
      </c>
      <c r="E214" s="326"/>
      <c r="F214" s="326"/>
      <c r="G214" s="326"/>
      <c r="H214" s="326"/>
      <c r="I214" s="326"/>
      <c r="J214" s="326"/>
      <c r="K214" s="326"/>
      <c r="L214" s="326"/>
      <c r="M214" s="326"/>
      <c r="N214" s="326"/>
      <c r="O214" s="326"/>
      <c r="P214" s="326"/>
      <c r="Q214" s="327"/>
      <c r="R214" s="480"/>
      <c r="S214" s="352"/>
      <c r="T214" s="7"/>
      <c r="U214" s="7"/>
      <c r="V214" s="7"/>
      <c r="W214" s="7"/>
      <c r="X214" s="7"/>
      <c r="Y214" s="7"/>
      <c r="Z214" s="7"/>
      <c r="AA214" s="7"/>
      <c r="AB214" s="7"/>
      <c r="AC214" s="7"/>
      <c r="AD214" s="7"/>
      <c r="AG214">
        <f t="shared" si="66"/>
        <v>0</v>
      </c>
      <c r="AH214" s="2">
        <f t="shared" si="54"/>
        <v>0</v>
      </c>
      <c r="AI214" s="3" t="str">
        <f>IF(AH214=0,"",
IF(SUM($AH$186:AH214)=1,AJ214,
IF($AH$306&gt;SUM($AH$186:AH214),_xlfn.CONCAT(", ",AJ214),
IF($AH$306=SUM($AH$186:AH214),_xlfn.CONCAT(" y ",AJ214)))))</f>
        <v/>
      </c>
      <c r="AJ214" s="214">
        <v>29</v>
      </c>
      <c r="AK214" s="9">
        <f t="shared" si="67"/>
        <v>0</v>
      </c>
      <c r="AL214">
        <f t="shared" si="55"/>
        <v>0</v>
      </c>
      <c r="AM214">
        <f t="shared" si="56"/>
        <v>3</v>
      </c>
      <c r="AN214">
        <f t="shared" si="57"/>
        <v>6</v>
      </c>
      <c r="AU214">
        <f t="shared" si="58"/>
        <v>0</v>
      </c>
      <c r="AV214">
        <f t="shared" si="59"/>
        <v>0</v>
      </c>
      <c r="AW214">
        <f t="shared" si="60"/>
        <v>0</v>
      </c>
      <c r="AX214">
        <f t="shared" si="61"/>
        <v>0</v>
      </c>
      <c r="AY214">
        <f t="shared" si="62"/>
        <v>0</v>
      </c>
      <c r="AZ214">
        <f t="shared" si="63"/>
        <v>-2</v>
      </c>
      <c r="BA214">
        <f t="shared" si="64"/>
        <v>0</v>
      </c>
      <c r="BB214">
        <f t="shared" si="65"/>
        <v>0</v>
      </c>
    </row>
    <row r="215" spans="1:54" ht="15" customHeight="1">
      <c r="A215" s="238"/>
      <c r="C215" s="213" t="s">
        <v>5047</v>
      </c>
      <c r="D215" s="511" t="str">
        <f>IF(CNGE_2025_M1_Secc12_Sub1!D59="","",CNGE_2025_M1_Secc12_Sub1!D59)</f>
        <v/>
      </c>
      <c r="E215" s="326"/>
      <c r="F215" s="326"/>
      <c r="G215" s="326"/>
      <c r="H215" s="326"/>
      <c r="I215" s="326"/>
      <c r="J215" s="326"/>
      <c r="K215" s="326"/>
      <c r="L215" s="326"/>
      <c r="M215" s="326"/>
      <c r="N215" s="326"/>
      <c r="O215" s="326"/>
      <c r="P215" s="326"/>
      <c r="Q215" s="327"/>
      <c r="R215" s="480"/>
      <c r="S215" s="352"/>
      <c r="T215" s="7"/>
      <c r="U215" s="7"/>
      <c r="V215" s="7"/>
      <c r="W215" s="7"/>
      <c r="X215" s="7"/>
      <c r="Y215" s="7"/>
      <c r="Z215" s="7"/>
      <c r="AA215" s="7"/>
      <c r="AB215" s="7"/>
      <c r="AC215" s="7"/>
      <c r="AD215" s="7"/>
      <c r="AG215">
        <f t="shared" si="66"/>
        <v>0</v>
      </c>
      <c r="AH215" s="2">
        <f t="shared" si="54"/>
        <v>0</v>
      </c>
      <c r="AI215" s="3" t="str">
        <f>IF(AH215=0,"",
IF(SUM($AH$186:AH215)=1,AJ215,
IF($AH$306&gt;SUM($AH$186:AH215),_xlfn.CONCAT(", ",AJ215),
IF($AH$306=SUM($AH$186:AH215),_xlfn.CONCAT(" y ",AJ215)))))</f>
        <v/>
      </c>
      <c r="AJ215" s="214">
        <v>30</v>
      </c>
      <c r="AK215" s="9">
        <f t="shared" si="67"/>
        <v>0</v>
      </c>
      <c r="AL215">
        <f t="shared" si="55"/>
        <v>0</v>
      </c>
      <c r="AM215">
        <f t="shared" si="56"/>
        <v>3</v>
      </c>
      <c r="AN215">
        <f t="shared" si="57"/>
        <v>6</v>
      </c>
      <c r="AU215">
        <f t="shared" si="58"/>
        <v>0</v>
      </c>
      <c r="AV215">
        <f t="shared" si="59"/>
        <v>0</v>
      </c>
      <c r="AW215">
        <f t="shared" si="60"/>
        <v>0</v>
      </c>
      <c r="AX215">
        <f t="shared" si="61"/>
        <v>0</v>
      </c>
      <c r="AY215">
        <f t="shared" si="62"/>
        <v>0</v>
      </c>
      <c r="AZ215">
        <f t="shared" si="63"/>
        <v>-2</v>
      </c>
      <c r="BA215">
        <f t="shared" si="64"/>
        <v>0</v>
      </c>
      <c r="BB215">
        <f t="shared" si="65"/>
        <v>0</v>
      </c>
    </row>
    <row r="216" spans="1:54" ht="15" customHeight="1">
      <c r="A216" s="238"/>
      <c r="C216" s="213" t="s">
        <v>5048</v>
      </c>
      <c r="D216" s="511" t="str">
        <f>IF(CNGE_2025_M1_Secc12_Sub1!D60="","",CNGE_2025_M1_Secc12_Sub1!D60)</f>
        <v/>
      </c>
      <c r="E216" s="326"/>
      <c r="F216" s="326"/>
      <c r="G216" s="326"/>
      <c r="H216" s="326"/>
      <c r="I216" s="326"/>
      <c r="J216" s="326"/>
      <c r="K216" s="326"/>
      <c r="L216" s="326"/>
      <c r="M216" s="326"/>
      <c r="N216" s="326"/>
      <c r="O216" s="326"/>
      <c r="P216" s="326"/>
      <c r="Q216" s="327"/>
      <c r="R216" s="480"/>
      <c r="S216" s="352"/>
      <c r="T216" s="7"/>
      <c r="U216" s="7"/>
      <c r="V216" s="7"/>
      <c r="W216" s="7"/>
      <c r="X216" s="7"/>
      <c r="Y216" s="7"/>
      <c r="Z216" s="7"/>
      <c r="AA216" s="7"/>
      <c r="AB216" s="7"/>
      <c r="AC216" s="7"/>
      <c r="AD216" s="7"/>
      <c r="AG216">
        <f t="shared" si="66"/>
        <v>0</v>
      </c>
      <c r="AH216" s="2">
        <f t="shared" si="54"/>
        <v>0</v>
      </c>
      <c r="AI216" s="3" t="str">
        <f>IF(AH216=0,"",
IF(SUM($AH$186:AH216)=1,AJ216,
IF($AH$306&gt;SUM($AH$186:AH216),_xlfn.CONCAT(", ",AJ216),
IF($AH$306=SUM($AH$186:AH216),_xlfn.CONCAT(" y ",AJ216)))))</f>
        <v/>
      </c>
      <c r="AJ216" s="214">
        <v>31</v>
      </c>
      <c r="AK216" s="9">
        <f t="shared" si="67"/>
        <v>0</v>
      </c>
      <c r="AL216">
        <f t="shared" si="55"/>
        <v>0</v>
      </c>
      <c r="AM216">
        <f t="shared" si="56"/>
        <v>3</v>
      </c>
      <c r="AN216">
        <f t="shared" si="57"/>
        <v>6</v>
      </c>
      <c r="AU216">
        <f t="shared" si="58"/>
        <v>0</v>
      </c>
      <c r="AV216">
        <f t="shared" si="59"/>
        <v>0</v>
      </c>
      <c r="AW216">
        <f t="shared" si="60"/>
        <v>0</v>
      </c>
      <c r="AX216">
        <f t="shared" si="61"/>
        <v>0</v>
      </c>
      <c r="AY216">
        <f t="shared" si="62"/>
        <v>0</v>
      </c>
      <c r="AZ216">
        <f t="shared" si="63"/>
        <v>-2</v>
      </c>
      <c r="BA216">
        <f t="shared" si="64"/>
        <v>0</v>
      </c>
      <c r="BB216">
        <f t="shared" si="65"/>
        <v>0</v>
      </c>
    </row>
    <row r="217" spans="1:54" ht="15" customHeight="1">
      <c r="A217" s="238"/>
      <c r="C217" s="213" t="s">
        <v>5049</v>
      </c>
      <c r="D217" s="511" t="str">
        <f>IF(CNGE_2025_M1_Secc12_Sub1!D61="","",CNGE_2025_M1_Secc12_Sub1!D61)</f>
        <v/>
      </c>
      <c r="E217" s="326"/>
      <c r="F217" s="326"/>
      <c r="G217" s="326"/>
      <c r="H217" s="326"/>
      <c r="I217" s="326"/>
      <c r="J217" s="326"/>
      <c r="K217" s="326"/>
      <c r="L217" s="326"/>
      <c r="M217" s="326"/>
      <c r="N217" s="326"/>
      <c r="O217" s="326"/>
      <c r="P217" s="326"/>
      <c r="Q217" s="327"/>
      <c r="R217" s="480"/>
      <c r="S217" s="352"/>
      <c r="T217" s="7"/>
      <c r="U217" s="7"/>
      <c r="V217" s="7"/>
      <c r="W217" s="7"/>
      <c r="X217" s="7"/>
      <c r="Y217" s="7"/>
      <c r="Z217" s="7"/>
      <c r="AA217" s="7"/>
      <c r="AB217" s="7"/>
      <c r="AC217" s="7"/>
      <c r="AD217" s="7"/>
      <c r="AG217">
        <f t="shared" si="66"/>
        <v>0</v>
      </c>
      <c r="AH217" s="2">
        <f t="shared" si="54"/>
        <v>0</v>
      </c>
      <c r="AI217" s="3" t="str">
        <f>IF(AH217=0,"",
IF(SUM($AH$186:AH217)=1,AJ217,
IF($AH$306&gt;SUM($AH$186:AH217),_xlfn.CONCAT(", ",AJ217),
IF($AH$306=SUM($AH$186:AH217),_xlfn.CONCAT(" y ",AJ217)))))</f>
        <v/>
      </c>
      <c r="AJ217" s="214">
        <v>32</v>
      </c>
      <c r="AK217" s="9">
        <f t="shared" si="67"/>
        <v>0</v>
      </c>
      <c r="AL217">
        <f t="shared" si="55"/>
        <v>0</v>
      </c>
      <c r="AM217">
        <f t="shared" si="56"/>
        <v>3</v>
      </c>
      <c r="AN217">
        <f t="shared" si="57"/>
        <v>6</v>
      </c>
      <c r="AU217">
        <f t="shared" si="58"/>
        <v>0</v>
      </c>
      <c r="AV217">
        <f t="shared" si="59"/>
        <v>0</v>
      </c>
      <c r="AW217">
        <f t="shared" si="60"/>
        <v>0</v>
      </c>
      <c r="AX217">
        <f t="shared" si="61"/>
        <v>0</v>
      </c>
      <c r="AY217">
        <f t="shared" si="62"/>
        <v>0</v>
      </c>
      <c r="AZ217">
        <f t="shared" si="63"/>
        <v>-2</v>
      </c>
      <c r="BA217">
        <f t="shared" si="64"/>
        <v>0</v>
      </c>
      <c r="BB217">
        <f t="shared" si="65"/>
        <v>0</v>
      </c>
    </row>
    <row r="218" spans="1:54" ht="15" customHeight="1">
      <c r="A218" s="238"/>
      <c r="C218" s="213" t="s">
        <v>5050</v>
      </c>
      <c r="D218" s="511" t="str">
        <f>IF(CNGE_2025_M1_Secc12_Sub1!D62="","",CNGE_2025_M1_Secc12_Sub1!D62)</f>
        <v/>
      </c>
      <c r="E218" s="326"/>
      <c r="F218" s="326"/>
      <c r="G218" s="326"/>
      <c r="H218" s="326"/>
      <c r="I218" s="326"/>
      <c r="J218" s="326"/>
      <c r="K218" s="326"/>
      <c r="L218" s="326"/>
      <c r="M218" s="326"/>
      <c r="N218" s="326"/>
      <c r="O218" s="326"/>
      <c r="P218" s="326"/>
      <c r="Q218" s="327"/>
      <c r="R218" s="480"/>
      <c r="S218" s="352"/>
      <c r="T218" s="7"/>
      <c r="U218" s="7"/>
      <c r="V218" s="7"/>
      <c r="W218" s="7"/>
      <c r="X218" s="7"/>
      <c r="Y218" s="7"/>
      <c r="Z218" s="7"/>
      <c r="AA218" s="7"/>
      <c r="AB218" s="7"/>
      <c r="AC218" s="7"/>
      <c r="AD218" s="7"/>
      <c r="AG218">
        <f t="shared" si="66"/>
        <v>0</v>
      </c>
      <c r="AH218" s="2">
        <f t="shared" si="54"/>
        <v>0</v>
      </c>
      <c r="AI218" s="3" t="str">
        <f>IF(AH218=0,"",
IF(SUM($AH$186:AH218)=1,AJ218,
IF($AH$306&gt;SUM($AH$186:AH218),_xlfn.CONCAT(", ",AJ218),
IF($AH$306=SUM($AH$186:AH218),_xlfn.CONCAT(" y ",AJ218)))))</f>
        <v/>
      </c>
      <c r="AJ218" s="214">
        <v>33</v>
      </c>
      <c r="AK218" s="9">
        <f t="shared" si="67"/>
        <v>0</v>
      </c>
      <c r="AL218">
        <f t="shared" si="55"/>
        <v>0</v>
      </c>
      <c r="AM218">
        <f t="shared" si="56"/>
        <v>3</v>
      </c>
      <c r="AN218">
        <f t="shared" si="57"/>
        <v>6</v>
      </c>
      <c r="AU218">
        <f t="shared" si="58"/>
        <v>0</v>
      </c>
      <c r="AV218">
        <f t="shared" si="59"/>
        <v>0</v>
      </c>
      <c r="AW218">
        <f t="shared" si="60"/>
        <v>0</v>
      </c>
      <c r="AX218">
        <f t="shared" si="61"/>
        <v>0</v>
      </c>
      <c r="AY218">
        <f t="shared" si="62"/>
        <v>0</v>
      </c>
      <c r="AZ218">
        <f t="shared" si="63"/>
        <v>-2</v>
      </c>
      <c r="BA218">
        <f t="shared" si="64"/>
        <v>0</v>
      </c>
      <c r="BB218">
        <f t="shared" si="65"/>
        <v>0</v>
      </c>
    </row>
    <row r="219" spans="1:54" ht="15" customHeight="1">
      <c r="A219" s="238"/>
      <c r="C219" s="213" t="s">
        <v>5051</v>
      </c>
      <c r="D219" s="511" t="str">
        <f>IF(CNGE_2025_M1_Secc12_Sub1!D63="","",CNGE_2025_M1_Secc12_Sub1!D63)</f>
        <v/>
      </c>
      <c r="E219" s="326"/>
      <c r="F219" s="326"/>
      <c r="G219" s="326"/>
      <c r="H219" s="326"/>
      <c r="I219" s="326"/>
      <c r="J219" s="326"/>
      <c r="K219" s="326"/>
      <c r="L219" s="326"/>
      <c r="M219" s="326"/>
      <c r="N219" s="326"/>
      <c r="O219" s="326"/>
      <c r="P219" s="326"/>
      <c r="Q219" s="327"/>
      <c r="R219" s="480"/>
      <c r="S219" s="352"/>
      <c r="T219" s="7"/>
      <c r="U219" s="7"/>
      <c r="V219" s="7"/>
      <c r="W219" s="7"/>
      <c r="X219" s="7"/>
      <c r="Y219" s="7"/>
      <c r="Z219" s="7"/>
      <c r="AA219" s="7"/>
      <c r="AB219" s="7"/>
      <c r="AC219" s="7"/>
      <c r="AD219" s="7"/>
      <c r="AG219">
        <f t="shared" si="66"/>
        <v>0</v>
      </c>
      <c r="AH219" s="2">
        <f t="shared" si="54"/>
        <v>0</v>
      </c>
      <c r="AI219" s="3" t="str">
        <f>IF(AH219=0,"",
IF(SUM($AH$186:AH219)=1,AJ219,
IF($AH$306&gt;SUM($AH$186:AH219),_xlfn.CONCAT(", ",AJ219),
IF($AH$306=SUM($AH$186:AH219),_xlfn.CONCAT(" y ",AJ219)))))</f>
        <v/>
      </c>
      <c r="AJ219" s="214">
        <v>34</v>
      </c>
      <c r="AK219" s="9">
        <f t="shared" si="67"/>
        <v>0</v>
      </c>
      <c r="AL219">
        <f t="shared" si="55"/>
        <v>0</v>
      </c>
      <c r="AM219">
        <f t="shared" si="56"/>
        <v>3</v>
      </c>
      <c r="AN219">
        <f t="shared" si="57"/>
        <v>6</v>
      </c>
      <c r="AU219">
        <f t="shared" si="58"/>
        <v>0</v>
      </c>
      <c r="AV219">
        <f t="shared" si="59"/>
        <v>0</v>
      </c>
      <c r="AW219">
        <f t="shared" si="60"/>
        <v>0</v>
      </c>
      <c r="AX219">
        <f t="shared" si="61"/>
        <v>0</v>
      </c>
      <c r="AY219">
        <f t="shared" si="62"/>
        <v>0</v>
      </c>
      <c r="AZ219">
        <f t="shared" si="63"/>
        <v>-2</v>
      </c>
      <c r="BA219">
        <f t="shared" si="64"/>
        <v>0</v>
      </c>
      <c r="BB219">
        <f t="shared" si="65"/>
        <v>0</v>
      </c>
    </row>
    <row r="220" spans="1:54" ht="15" customHeight="1">
      <c r="A220" s="238"/>
      <c r="C220" s="213" t="s">
        <v>5052</v>
      </c>
      <c r="D220" s="511" t="str">
        <f>IF(CNGE_2025_M1_Secc12_Sub1!D64="","",CNGE_2025_M1_Secc12_Sub1!D64)</f>
        <v/>
      </c>
      <c r="E220" s="326"/>
      <c r="F220" s="326"/>
      <c r="G220" s="326"/>
      <c r="H220" s="326"/>
      <c r="I220" s="326"/>
      <c r="J220" s="326"/>
      <c r="K220" s="326"/>
      <c r="L220" s="326"/>
      <c r="M220" s="326"/>
      <c r="N220" s="326"/>
      <c r="O220" s="326"/>
      <c r="P220" s="326"/>
      <c r="Q220" s="327"/>
      <c r="R220" s="480"/>
      <c r="S220" s="352"/>
      <c r="T220" s="7"/>
      <c r="U220" s="7"/>
      <c r="V220" s="7"/>
      <c r="W220" s="7"/>
      <c r="X220" s="7"/>
      <c r="Y220" s="7"/>
      <c r="Z220" s="7"/>
      <c r="AA220" s="7"/>
      <c r="AB220" s="7"/>
      <c r="AC220" s="7"/>
      <c r="AD220" s="7"/>
      <c r="AG220">
        <f t="shared" si="66"/>
        <v>0</v>
      </c>
      <c r="AH220" s="2">
        <f t="shared" si="54"/>
        <v>0</v>
      </c>
      <c r="AI220" s="3" t="str">
        <f>IF(AH220=0,"",
IF(SUM($AH$186:AH220)=1,AJ220,
IF($AH$306&gt;SUM($AH$186:AH220),_xlfn.CONCAT(", ",AJ220),
IF($AH$306=SUM($AH$186:AH220),_xlfn.CONCAT(" y ",AJ220)))))</f>
        <v/>
      </c>
      <c r="AJ220" s="214">
        <v>35</v>
      </c>
      <c r="AK220" s="9">
        <f t="shared" si="67"/>
        <v>0</v>
      </c>
      <c r="AL220">
        <f t="shared" si="55"/>
        <v>0</v>
      </c>
      <c r="AM220">
        <f t="shared" si="56"/>
        <v>3</v>
      </c>
      <c r="AN220">
        <f t="shared" si="57"/>
        <v>6</v>
      </c>
      <c r="AU220">
        <f t="shared" si="58"/>
        <v>0</v>
      </c>
      <c r="AV220">
        <f t="shared" si="59"/>
        <v>0</v>
      </c>
      <c r="AW220">
        <f t="shared" si="60"/>
        <v>0</v>
      </c>
      <c r="AX220">
        <f t="shared" si="61"/>
        <v>0</v>
      </c>
      <c r="AY220">
        <f t="shared" si="62"/>
        <v>0</v>
      </c>
      <c r="AZ220">
        <f t="shared" si="63"/>
        <v>-2</v>
      </c>
      <c r="BA220">
        <f t="shared" si="64"/>
        <v>0</v>
      </c>
      <c r="BB220">
        <f t="shared" si="65"/>
        <v>0</v>
      </c>
    </row>
    <row r="221" spans="1:54" ht="15" customHeight="1">
      <c r="A221" s="238"/>
      <c r="C221" s="213" t="s">
        <v>5082</v>
      </c>
      <c r="D221" s="511" t="str">
        <f>IF(CNGE_2025_M1_Secc12_Sub1!D65="","",CNGE_2025_M1_Secc12_Sub1!D65)</f>
        <v/>
      </c>
      <c r="E221" s="326"/>
      <c r="F221" s="326"/>
      <c r="G221" s="326"/>
      <c r="H221" s="326"/>
      <c r="I221" s="326"/>
      <c r="J221" s="326"/>
      <c r="K221" s="326"/>
      <c r="L221" s="326"/>
      <c r="M221" s="326"/>
      <c r="N221" s="326"/>
      <c r="O221" s="326"/>
      <c r="P221" s="326"/>
      <c r="Q221" s="327"/>
      <c r="R221" s="480"/>
      <c r="S221" s="352"/>
      <c r="T221" s="7"/>
      <c r="U221" s="7"/>
      <c r="V221" s="7"/>
      <c r="W221" s="7"/>
      <c r="X221" s="7"/>
      <c r="Y221" s="7"/>
      <c r="Z221" s="7"/>
      <c r="AA221" s="7"/>
      <c r="AB221" s="7"/>
      <c r="AC221" s="7"/>
      <c r="AD221" s="7"/>
      <c r="AG221">
        <f t="shared" si="66"/>
        <v>0</v>
      </c>
      <c r="AH221" s="2">
        <f t="shared" si="54"/>
        <v>0</v>
      </c>
      <c r="AI221" s="3" t="str">
        <f>IF(AH221=0,"",
IF(SUM($AH$186:AH221)=1,AJ221,
IF($AH$306&gt;SUM($AH$186:AH221),_xlfn.CONCAT(", ",AJ221),
IF($AH$306=SUM($AH$186:AH221),_xlfn.CONCAT(" y ",AJ221)))))</f>
        <v/>
      </c>
      <c r="AJ221" s="214">
        <v>36</v>
      </c>
      <c r="AK221" s="9">
        <f t="shared" si="67"/>
        <v>0</v>
      </c>
      <c r="AL221">
        <f t="shared" si="55"/>
        <v>0</v>
      </c>
      <c r="AM221">
        <f t="shared" si="56"/>
        <v>3</v>
      </c>
      <c r="AN221">
        <f t="shared" si="57"/>
        <v>6</v>
      </c>
      <c r="AU221">
        <f t="shared" si="58"/>
        <v>0</v>
      </c>
      <c r="AV221">
        <f t="shared" si="59"/>
        <v>0</v>
      </c>
      <c r="AW221">
        <f t="shared" si="60"/>
        <v>0</v>
      </c>
      <c r="AX221">
        <f t="shared" si="61"/>
        <v>0</v>
      </c>
      <c r="AY221">
        <f t="shared" si="62"/>
        <v>0</v>
      </c>
      <c r="AZ221">
        <f t="shared" si="63"/>
        <v>-2</v>
      </c>
      <c r="BA221">
        <f t="shared" si="64"/>
        <v>0</v>
      </c>
      <c r="BB221">
        <f t="shared" si="65"/>
        <v>0</v>
      </c>
    </row>
    <row r="222" spans="1:54" ht="15" customHeight="1">
      <c r="A222" s="238"/>
      <c r="C222" s="213" t="s">
        <v>5083</v>
      </c>
      <c r="D222" s="511" t="str">
        <f>IF(CNGE_2025_M1_Secc12_Sub1!D66="","",CNGE_2025_M1_Secc12_Sub1!D66)</f>
        <v/>
      </c>
      <c r="E222" s="326"/>
      <c r="F222" s="326"/>
      <c r="G222" s="326"/>
      <c r="H222" s="326"/>
      <c r="I222" s="326"/>
      <c r="J222" s="326"/>
      <c r="K222" s="326"/>
      <c r="L222" s="326"/>
      <c r="M222" s="326"/>
      <c r="N222" s="326"/>
      <c r="O222" s="326"/>
      <c r="P222" s="326"/>
      <c r="Q222" s="327"/>
      <c r="R222" s="480"/>
      <c r="S222" s="352"/>
      <c r="T222" s="7"/>
      <c r="U222" s="7"/>
      <c r="V222" s="7"/>
      <c r="W222" s="7"/>
      <c r="X222" s="7"/>
      <c r="Y222" s="7"/>
      <c r="Z222" s="7"/>
      <c r="AA222" s="7"/>
      <c r="AB222" s="7"/>
      <c r="AC222" s="7"/>
      <c r="AD222" s="7"/>
      <c r="AG222">
        <f t="shared" si="66"/>
        <v>0</v>
      </c>
      <c r="AH222" s="2">
        <f t="shared" si="54"/>
        <v>0</v>
      </c>
      <c r="AI222" s="3" t="str">
        <f>IF(AH222=0,"",
IF(SUM($AH$186:AH222)=1,AJ222,
IF($AH$306&gt;SUM($AH$186:AH222),_xlfn.CONCAT(", ",AJ222),
IF($AH$306=SUM($AH$186:AH222),_xlfn.CONCAT(" y ",AJ222)))))</f>
        <v/>
      </c>
      <c r="AJ222" s="214">
        <v>37</v>
      </c>
      <c r="AK222" s="9">
        <f t="shared" si="67"/>
        <v>0</v>
      </c>
      <c r="AL222">
        <f t="shared" si="55"/>
        <v>0</v>
      </c>
      <c r="AM222">
        <f t="shared" si="56"/>
        <v>3</v>
      </c>
      <c r="AN222">
        <f t="shared" si="57"/>
        <v>6</v>
      </c>
      <c r="AU222">
        <f t="shared" si="58"/>
        <v>0</v>
      </c>
      <c r="AV222">
        <f t="shared" si="59"/>
        <v>0</v>
      </c>
      <c r="AW222">
        <f t="shared" si="60"/>
        <v>0</v>
      </c>
      <c r="AX222">
        <f t="shared" si="61"/>
        <v>0</v>
      </c>
      <c r="AY222">
        <f t="shared" si="62"/>
        <v>0</v>
      </c>
      <c r="AZ222">
        <f t="shared" si="63"/>
        <v>-2</v>
      </c>
      <c r="BA222">
        <f t="shared" si="64"/>
        <v>0</v>
      </c>
      <c r="BB222">
        <f t="shared" si="65"/>
        <v>0</v>
      </c>
    </row>
    <row r="223" spans="1:54" ht="15" customHeight="1">
      <c r="A223" s="238"/>
      <c r="C223" s="213" t="s">
        <v>5084</v>
      </c>
      <c r="D223" s="511" t="str">
        <f>IF(CNGE_2025_M1_Secc12_Sub1!D67="","",CNGE_2025_M1_Secc12_Sub1!D67)</f>
        <v/>
      </c>
      <c r="E223" s="326"/>
      <c r="F223" s="326"/>
      <c r="G223" s="326"/>
      <c r="H223" s="326"/>
      <c r="I223" s="326"/>
      <c r="J223" s="326"/>
      <c r="K223" s="326"/>
      <c r="L223" s="326"/>
      <c r="M223" s="326"/>
      <c r="N223" s="326"/>
      <c r="O223" s="326"/>
      <c r="P223" s="326"/>
      <c r="Q223" s="327"/>
      <c r="R223" s="480"/>
      <c r="S223" s="352"/>
      <c r="T223" s="7"/>
      <c r="U223" s="7"/>
      <c r="V223" s="7"/>
      <c r="W223" s="7"/>
      <c r="X223" s="7"/>
      <c r="Y223" s="7"/>
      <c r="Z223" s="7"/>
      <c r="AA223" s="7"/>
      <c r="AB223" s="7"/>
      <c r="AC223" s="7"/>
      <c r="AD223" s="7"/>
      <c r="AG223">
        <f t="shared" si="66"/>
        <v>0</v>
      </c>
      <c r="AH223" s="2">
        <f t="shared" si="54"/>
        <v>0</v>
      </c>
      <c r="AI223" s="3" t="str">
        <f>IF(AH223=0,"",
IF(SUM($AH$186:AH223)=1,AJ223,
IF($AH$306&gt;SUM($AH$186:AH223),_xlfn.CONCAT(", ",AJ223),
IF($AH$306=SUM($AH$186:AH223),_xlfn.CONCAT(" y ",AJ223)))))</f>
        <v/>
      </c>
      <c r="AJ223" s="214">
        <v>38</v>
      </c>
      <c r="AK223" s="9">
        <f t="shared" si="67"/>
        <v>0</v>
      </c>
      <c r="AL223">
        <f t="shared" si="55"/>
        <v>0</v>
      </c>
      <c r="AM223">
        <f t="shared" si="56"/>
        <v>3</v>
      </c>
      <c r="AN223">
        <f t="shared" si="57"/>
        <v>6</v>
      </c>
      <c r="AU223">
        <f t="shared" si="58"/>
        <v>0</v>
      </c>
      <c r="AV223">
        <f t="shared" si="59"/>
        <v>0</v>
      </c>
      <c r="AW223">
        <f t="shared" si="60"/>
        <v>0</v>
      </c>
      <c r="AX223">
        <f t="shared" si="61"/>
        <v>0</v>
      </c>
      <c r="AY223">
        <f t="shared" si="62"/>
        <v>0</v>
      </c>
      <c r="AZ223">
        <f t="shared" si="63"/>
        <v>-2</v>
      </c>
      <c r="BA223">
        <f t="shared" si="64"/>
        <v>0</v>
      </c>
      <c r="BB223">
        <f t="shared" si="65"/>
        <v>0</v>
      </c>
    </row>
    <row r="224" spans="1:54" ht="15" customHeight="1">
      <c r="A224" s="238"/>
      <c r="C224" s="213" t="s">
        <v>5085</v>
      </c>
      <c r="D224" s="511" t="str">
        <f>IF(CNGE_2025_M1_Secc12_Sub1!D68="","",CNGE_2025_M1_Secc12_Sub1!D68)</f>
        <v/>
      </c>
      <c r="E224" s="326"/>
      <c r="F224" s="326"/>
      <c r="G224" s="326"/>
      <c r="H224" s="326"/>
      <c r="I224" s="326"/>
      <c r="J224" s="326"/>
      <c r="K224" s="326"/>
      <c r="L224" s="326"/>
      <c r="M224" s="326"/>
      <c r="N224" s="326"/>
      <c r="O224" s="326"/>
      <c r="P224" s="326"/>
      <c r="Q224" s="327"/>
      <c r="R224" s="480"/>
      <c r="S224" s="352"/>
      <c r="T224" s="7"/>
      <c r="U224" s="7"/>
      <c r="V224" s="7"/>
      <c r="W224" s="7"/>
      <c r="X224" s="7"/>
      <c r="Y224" s="7"/>
      <c r="Z224" s="7"/>
      <c r="AA224" s="7"/>
      <c r="AB224" s="7"/>
      <c r="AC224" s="7"/>
      <c r="AD224" s="7"/>
      <c r="AG224">
        <f t="shared" si="66"/>
        <v>0</v>
      </c>
      <c r="AH224" s="2">
        <f t="shared" si="54"/>
        <v>0</v>
      </c>
      <c r="AI224" s="3" t="str">
        <f>IF(AH224=0,"",
IF(SUM($AH$186:AH224)=1,AJ224,
IF($AH$306&gt;SUM($AH$186:AH224),_xlfn.CONCAT(", ",AJ224),
IF($AH$306=SUM($AH$186:AH224),_xlfn.CONCAT(" y ",AJ224)))))</f>
        <v/>
      </c>
      <c r="AJ224" s="214">
        <v>39</v>
      </c>
      <c r="AK224" s="9">
        <f t="shared" si="67"/>
        <v>0</v>
      </c>
      <c r="AL224">
        <f t="shared" si="55"/>
        <v>0</v>
      </c>
      <c r="AM224">
        <f t="shared" si="56"/>
        <v>3</v>
      </c>
      <c r="AN224">
        <f t="shared" si="57"/>
        <v>6</v>
      </c>
      <c r="AU224">
        <f t="shared" si="58"/>
        <v>0</v>
      </c>
      <c r="AV224">
        <f t="shared" si="59"/>
        <v>0</v>
      </c>
      <c r="AW224">
        <f t="shared" si="60"/>
        <v>0</v>
      </c>
      <c r="AX224">
        <f t="shared" si="61"/>
        <v>0</v>
      </c>
      <c r="AY224">
        <f t="shared" si="62"/>
        <v>0</v>
      </c>
      <c r="AZ224">
        <f t="shared" si="63"/>
        <v>-2</v>
      </c>
      <c r="BA224">
        <f t="shared" si="64"/>
        <v>0</v>
      </c>
      <c r="BB224">
        <f t="shared" si="65"/>
        <v>0</v>
      </c>
    </row>
    <row r="225" spans="1:54" ht="15" customHeight="1">
      <c r="A225" s="238"/>
      <c r="C225" s="213" t="s">
        <v>5086</v>
      </c>
      <c r="D225" s="511" t="str">
        <f>IF(CNGE_2025_M1_Secc12_Sub1!D69="","",CNGE_2025_M1_Secc12_Sub1!D69)</f>
        <v/>
      </c>
      <c r="E225" s="326"/>
      <c r="F225" s="326"/>
      <c r="G225" s="326"/>
      <c r="H225" s="326"/>
      <c r="I225" s="326"/>
      <c r="J225" s="326"/>
      <c r="K225" s="326"/>
      <c r="L225" s="326"/>
      <c r="M225" s="326"/>
      <c r="N225" s="326"/>
      <c r="O225" s="326"/>
      <c r="P225" s="326"/>
      <c r="Q225" s="327"/>
      <c r="R225" s="480"/>
      <c r="S225" s="352"/>
      <c r="T225" s="7"/>
      <c r="U225" s="7"/>
      <c r="V225" s="7"/>
      <c r="W225" s="7"/>
      <c r="X225" s="7"/>
      <c r="Y225" s="7"/>
      <c r="Z225" s="7"/>
      <c r="AA225" s="7"/>
      <c r="AB225" s="7"/>
      <c r="AC225" s="7"/>
      <c r="AD225" s="7"/>
      <c r="AG225">
        <f t="shared" si="66"/>
        <v>0</v>
      </c>
      <c r="AH225" s="2">
        <f t="shared" si="54"/>
        <v>0</v>
      </c>
      <c r="AI225" s="3" t="str">
        <f>IF(AH225=0,"",
IF(SUM($AH$186:AH225)=1,AJ225,
IF($AH$306&gt;SUM($AH$186:AH225),_xlfn.CONCAT(", ",AJ225),
IF($AH$306=SUM($AH$186:AH225),_xlfn.CONCAT(" y ",AJ225)))))</f>
        <v/>
      </c>
      <c r="AJ225" s="214">
        <v>40</v>
      </c>
      <c r="AK225" s="9">
        <f t="shared" si="67"/>
        <v>0</v>
      </c>
      <c r="AL225">
        <f t="shared" si="55"/>
        <v>0</v>
      </c>
      <c r="AM225">
        <f t="shared" si="56"/>
        <v>3</v>
      </c>
      <c r="AN225">
        <f t="shared" si="57"/>
        <v>6</v>
      </c>
      <c r="AU225">
        <f t="shared" si="58"/>
        <v>0</v>
      </c>
      <c r="AV225">
        <f t="shared" si="59"/>
        <v>0</v>
      </c>
      <c r="AW225">
        <f t="shared" si="60"/>
        <v>0</v>
      </c>
      <c r="AX225">
        <f t="shared" si="61"/>
        <v>0</v>
      </c>
      <c r="AY225">
        <f t="shared" si="62"/>
        <v>0</v>
      </c>
      <c r="AZ225">
        <f t="shared" si="63"/>
        <v>-2</v>
      </c>
      <c r="BA225">
        <f t="shared" si="64"/>
        <v>0</v>
      </c>
      <c r="BB225">
        <f t="shared" si="65"/>
        <v>0</v>
      </c>
    </row>
    <row r="226" spans="1:54" ht="15" customHeight="1">
      <c r="A226" s="238"/>
      <c r="C226" s="213" t="s">
        <v>5087</v>
      </c>
      <c r="D226" s="511" t="str">
        <f>IF(CNGE_2025_M1_Secc12_Sub1!D70="","",CNGE_2025_M1_Secc12_Sub1!D70)</f>
        <v/>
      </c>
      <c r="E226" s="326"/>
      <c r="F226" s="326"/>
      <c r="G226" s="326"/>
      <c r="H226" s="326"/>
      <c r="I226" s="326"/>
      <c r="J226" s="326"/>
      <c r="K226" s="326"/>
      <c r="L226" s="326"/>
      <c r="M226" s="326"/>
      <c r="N226" s="326"/>
      <c r="O226" s="326"/>
      <c r="P226" s="326"/>
      <c r="Q226" s="327"/>
      <c r="R226" s="480"/>
      <c r="S226" s="352"/>
      <c r="T226" s="7"/>
      <c r="U226" s="7"/>
      <c r="V226" s="7"/>
      <c r="W226" s="7"/>
      <c r="X226" s="7"/>
      <c r="Y226" s="7"/>
      <c r="Z226" s="7"/>
      <c r="AA226" s="7"/>
      <c r="AB226" s="7"/>
      <c r="AC226" s="7"/>
      <c r="AD226" s="7"/>
      <c r="AG226">
        <f t="shared" si="66"/>
        <v>0</v>
      </c>
      <c r="AH226" s="2">
        <f t="shared" si="54"/>
        <v>0</v>
      </c>
      <c r="AI226" s="3" t="str">
        <f>IF(AH226=0,"",
IF(SUM($AH$186:AH226)=1,AJ226,
IF($AH$306&gt;SUM($AH$186:AH226),_xlfn.CONCAT(", ",AJ226),
IF($AH$306=SUM($AH$186:AH226),_xlfn.CONCAT(" y ",AJ226)))))</f>
        <v/>
      </c>
      <c r="AJ226" s="214">
        <v>41</v>
      </c>
      <c r="AK226" s="9">
        <f t="shared" si="67"/>
        <v>0</v>
      </c>
      <c r="AL226">
        <f t="shared" si="55"/>
        <v>0</v>
      </c>
      <c r="AM226">
        <f t="shared" si="56"/>
        <v>3</v>
      </c>
      <c r="AN226">
        <f t="shared" si="57"/>
        <v>6</v>
      </c>
      <c r="AU226">
        <f t="shared" si="58"/>
        <v>0</v>
      </c>
      <c r="AV226">
        <f t="shared" si="59"/>
        <v>0</v>
      </c>
      <c r="AW226">
        <f t="shared" si="60"/>
        <v>0</v>
      </c>
      <c r="AX226">
        <f t="shared" si="61"/>
        <v>0</v>
      </c>
      <c r="AY226">
        <f t="shared" si="62"/>
        <v>0</v>
      </c>
      <c r="AZ226">
        <f t="shared" si="63"/>
        <v>-2</v>
      </c>
      <c r="BA226">
        <f t="shared" si="64"/>
        <v>0</v>
      </c>
      <c r="BB226">
        <f t="shared" si="65"/>
        <v>0</v>
      </c>
    </row>
    <row r="227" spans="1:54" ht="15" customHeight="1">
      <c r="A227" s="238"/>
      <c r="C227" s="213" t="s">
        <v>5088</v>
      </c>
      <c r="D227" s="511" t="str">
        <f>IF(CNGE_2025_M1_Secc12_Sub1!D71="","",CNGE_2025_M1_Secc12_Sub1!D71)</f>
        <v/>
      </c>
      <c r="E227" s="326"/>
      <c r="F227" s="326"/>
      <c r="G227" s="326"/>
      <c r="H227" s="326"/>
      <c r="I227" s="326"/>
      <c r="J227" s="326"/>
      <c r="K227" s="326"/>
      <c r="L227" s="326"/>
      <c r="M227" s="326"/>
      <c r="N227" s="326"/>
      <c r="O227" s="326"/>
      <c r="P227" s="326"/>
      <c r="Q227" s="327"/>
      <c r="R227" s="480"/>
      <c r="S227" s="352"/>
      <c r="T227" s="7"/>
      <c r="U227" s="7"/>
      <c r="V227" s="7"/>
      <c r="W227" s="7"/>
      <c r="X227" s="7"/>
      <c r="Y227" s="7"/>
      <c r="Z227" s="7"/>
      <c r="AA227" s="7"/>
      <c r="AB227" s="7"/>
      <c r="AC227" s="7"/>
      <c r="AD227" s="7"/>
      <c r="AG227">
        <f t="shared" si="66"/>
        <v>0</v>
      </c>
      <c r="AH227" s="2">
        <f t="shared" si="54"/>
        <v>0</v>
      </c>
      <c r="AI227" s="3" t="str">
        <f>IF(AH227=0,"",
IF(SUM($AH$186:AH227)=1,AJ227,
IF($AH$306&gt;SUM($AH$186:AH227),_xlfn.CONCAT(", ",AJ227),
IF($AH$306=SUM($AH$186:AH227),_xlfn.CONCAT(" y ",AJ227)))))</f>
        <v/>
      </c>
      <c r="AJ227" s="214">
        <v>42</v>
      </c>
      <c r="AK227" s="9">
        <f t="shared" si="67"/>
        <v>0</v>
      </c>
      <c r="AL227">
        <f t="shared" si="55"/>
        <v>0</v>
      </c>
      <c r="AM227">
        <f t="shared" si="56"/>
        <v>3</v>
      </c>
      <c r="AN227">
        <f t="shared" si="57"/>
        <v>6</v>
      </c>
      <c r="AU227">
        <f t="shared" si="58"/>
        <v>0</v>
      </c>
      <c r="AV227">
        <f t="shared" si="59"/>
        <v>0</v>
      </c>
      <c r="AW227">
        <f t="shared" si="60"/>
        <v>0</v>
      </c>
      <c r="AX227">
        <f t="shared" si="61"/>
        <v>0</v>
      </c>
      <c r="AY227">
        <f t="shared" si="62"/>
        <v>0</v>
      </c>
      <c r="AZ227">
        <f t="shared" si="63"/>
        <v>-2</v>
      </c>
      <c r="BA227">
        <f t="shared" si="64"/>
        <v>0</v>
      </c>
      <c r="BB227">
        <f t="shared" si="65"/>
        <v>0</v>
      </c>
    </row>
    <row r="228" spans="1:54" ht="15" customHeight="1">
      <c r="A228" s="238"/>
      <c r="C228" s="213" t="s">
        <v>5089</v>
      </c>
      <c r="D228" s="511" t="str">
        <f>IF(CNGE_2025_M1_Secc12_Sub1!D72="","",CNGE_2025_M1_Secc12_Sub1!D72)</f>
        <v/>
      </c>
      <c r="E228" s="326"/>
      <c r="F228" s="326"/>
      <c r="G228" s="326"/>
      <c r="H228" s="326"/>
      <c r="I228" s="326"/>
      <c r="J228" s="326"/>
      <c r="K228" s="326"/>
      <c r="L228" s="326"/>
      <c r="M228" s="326"/>
      <c r="N228" s="326"/>
      <c r="O228" s="326"/>
      <c r="P228" s="326"/>
      <c r="Q228" s="327"/>
      <c r="R228" s="480"/>
      <c r="S228" s="352"/>
      <c r="T228" s="7"/>
      <c r="U228" s="7"/>
      <c r="V228" s="7"/>
      <c r="W228" s="7"/>
      <c r="X228" s="7"/>
      <c r="Y228" s="7"/>
      <c r="Z228" s="7"/>
      <c r="AA228" s="7"/>
      <c r="AB228" s="7"/>
      <c r="AC228" s="7"/>
      <c r="AD228" s="7"/>
      <c r="AG228">
        <f t="shared" si="66"/>
        <v>0</v>
      </c>
      <c r="AH228" s="2">
        <f t="shared" si="54"/>
        <v>0</v>
      </c>
      <c r="AI228" s="3" t="str">
        <f>IF(AH228=0,"",
IF(SUM($AH$186:AH228)=1,AJ228,
IF($AH$306&gt;SUM($AH$186:AH228),_xlfn.CONCAT(", ",AJ228),
IF($AH$306=SUM($AH$186:AH228),_xlfn.CONCAT(" y ",AJ228)))))</f>
        <v/>
      </c>
      <c r="AJ228" s="214">
        <v>43</v>
      </c>
      <c r="AK228" s="9">
        <f t="shared" si="67"/>
        <v>0</v>
      </c>
      <c r="AL228">
        <f t="shared" si="55"/>
        <v>0</v>
      </c>
      <c r="AM228">
        <f t="shared" si="56"/>
        <v>3</v>
      </c>
      <c r="AN228">
        <f t="shared" si="57"/>
        <v>6</v>
      </c>
      <c r="AU228">
        <f t="shared" si="58"/>
        <v>0</v>
      </c>
      <c r="AV228">
        <f t="shared" si="59"/>
        <v>0</v>
      </c>
      <c r="AW228">
        <f t="shared" si="60"/>
        <v>0</v>
      </c>
      <c r="AX228">
        <f t="shared" si="61"/>
        <v>0</v>
      </c>
      <c r="AY228">
        <f t="shared" si="62"/>
        <v>0</v>
      </c>
      <c r="AZ228">
        <f t="shared" si="63"/>
        <v>-2</v>
      </c>
      <c r="BA228">
        <f t="shared" si="64"/>
        <v>0</v>
      </c>
      <c r="BB228">
        <f t="shared" si="65"/>
        <v>0</v>
      </c>
    </row>
    <row r="229" spans="1:54" ht="15" customHeight="1">
      <c r="A229" s="238"/>
      <c r="C229" s="213" t="s">
        <v>5090</v>
      </c>
      <c r="D229" s="511" t="str">
        <f>IF(CNGE_2025_M1_Secc12_Sub1!D73="","",CNGE_2025_M1_Secc12_Sub1!D73)</f>
        <v/>
      </c>
      <c r="E229" s="326"/>
      <c r="F229" s="326"/>
      <c r="G229" s="326"/>
      <c r="H229" s="326"/>
      <c r="I229" s="326"/>
      <c r="J229" s="326"/>
      <c r="K229" s="326"/>
      <c r="L229" s="326"/>
      <c r="M229" s="326"/>
      <c r="N229" s="326"/>
      <c r="O229" s="326"/>
      <c r="P229" s="326"/>
      <c r="Q229" s="327"/>
      <c r="R229" s="480"/>
      <c r="S229" s="352"/>
      <c r="T229" s="7"/>
      <c r="U229" s="7"/>
      <c r="V229" s="7"/>
      <c r="W229" s="7"/>
      <c r="X229" s="7"/>
      <c r="Y229" s="7"/>
      <c r="Z229" s="7"/>
      <c r="AA229" s="7"/>
      <c r="AB229" s="7"/>
      <c r="AC229" s="7"/>
      <c r="AD229" s="7"/>
      <c r="AG229">
        <f t="shared" si="66"/>
        <v>0</v>
      </c>
      <c r="AH229" s="2">
        <f t="shared" si="54"/>
        <v>0</v>
      </c>
      <c r="AI229" s="3" t="str">
        <f>IF(AH229=0,"",
IF(SUM($AH$186:AH229)=1,AJ229,
IF($AH$306&gt;SUM($AH$186:AH229),_xlfn.CONCAT(", ",AJ229),
IF($AH$306=SUM($AH$186:AH229),_xlfn.CONCAT(" y ",AJ229)))))</f>
        <v/>
      </c>
      <c r="AJ229" s="214">
        <v>44</v>
      </c>
      <c r="AK229" s="9">
        <f t="shared" si="67"/>
        <v>0</v>
      </c>
      <c r="AL229">
        <f t="shared" si="55"/>
        <v>0</v>
      </c>
      <c r="AM229">
        <f t="shared" si="56"/>
        <v>3</v>
      </c>
      <c r="AN229">
        <f t="shared" si="57"/>
        <v>6</v>
      </c>
      <c r="AU229">
        <f t="shared" si="58"/>
        <v>0</v>
      </c>
      <c r="AV229">
        <f t="shared" si="59"/>
        <v>0</v>
      </c>
      <c r="AW229">
        <f t="shared" si="60"/>
        <v>0</v>
      </c>
      <c r="AX229">
        <f t="shared" si="61"/>
        <v>0</v>
      </c>
      <c r="AY229">
        <f t="shared" si="62"/>
        <v>0</v>
      </c>
      <c r="AZ229">
        <f t="shared" si="63"/>
        <v>-2</v>
      </c>
      <c r="BA229">
        <f t="shared" si="64"/>
        <v>0</v>
      </c>
      <c r="BB229">
        <f t="shared" si="65"/>
        <v>0</v>
      </c>
    </row>
    <row r="230" spans="1:54" ht="15" customHeight="1">
      <c r="A230" s="238"/>
      <c r="C230" s="213" t="s">
        <v>5091</v>
      </c>
      <c r="D230" s="511" t="str">
        <f>IF(CNGE_2025_M1_Secc12_Sub1!D74="","",CNGE_2025_M1_Secc12_Sub1!D74)</f>
        <v/>
      </c>
      <c r="E230" s="326"/>
      <c r="F230" s="326"/>
      <c r="G230" s="326"/>
      <c r="H230" s="326"/>
      <c r="I230" s="326"/>
      <c r="J230" s="326"/>
      <c r="K230" s="326"/>
      <c r="L230" s="326"/>
      <c r="M230" s="326"/>
      <c r="N230" s="326"/>
      <c r="O230" s="326"/>
      <c r="P230" s="326"/>
      <c r="Q230" s="327"/>
      <c r="R230" s="480"/>
      <c r="S230" s="352"/>
      <c r="T230" s="7"/>
      <c r="U230" s="7"/>
      <c r="V230" s="7"/>
      <c r="W230" s="7"/>
      <c r="X230" s="7"/>
      <c r="Y230" s="7"/>
      <c r="Z230" s="7"/>
      <c r="AA230" s="7"/>
      <c r="AB230" s="7"/>
      <c r="AC230" s="7"/>
      <c r="AD230" s="7"/>
      <c r="AG230">
        <f t="shared" si="66"/>
        <v>0</v>
      </c>
      <c r="AH230" s="2">
        <f t="shared" si="54"/>
        <v>0</v>
      </c>
      <c r="AI230" s="3" t="str">
        <f>IF(AH230=0,"",
IF(SUM($AH$186:AH230)=1,AJ230,
IF($AH$306&gt;SUM($AH$186:AH230),_xlfn.CONCAT(", ",AJ230),
IF($AH$306=SUM($AH$186:AH230),_xlfn.CONCAT(" y ",AJ230)))))</f>
        <v/>
      </c>
      <c r="AJ230" s="214">
        <v>45</v>
      </c>
      <c r="AK230" s="9">
        <f t="shared" si="67"/>
        <v>0</v>
      </c>
      <c r="AL230">
        <f t="shared" si="55"/>
        <v>0</v>
      </c>
      <c r="AM230">
        <f t="shared" si="56"/>
        <v>3</v>
      </c>
      <c r="AN230">
        <f t="shared" si="57"/>
        <v>6</v>
      </c>
      <c r="AU230">
        <f t="shared" si="58"/>
        <v>0</v>
      </c>
      <c r="AV230">
        <f t="shared" si="59"/>
        <v>0</v>
      </c>
      <c r="AW230">
        <f t="shared" si="60"/>
        <v>0</v>
      </c>
      <c r="AX230">
        <f t="shared" si="61"/>
        <v>0</v>
      </c>
      <c r="AY230">
        <f t="shared" si="62"/>
        <v>0</v>
      </c>
      <c r="AZ230">
        <f t="shared" si="63"/>
        <v>-2</v>
      </c>
      <c r="BA230">
        <f t="shared" si="64"/>
        <v>0</v>
      </c>
      <c r="BB230">
        <f t="shared" si="65"/>
        <v>0</v>
      </c>
    </row>
    <row r="231" spans="1:54" ht="15" customHeight="1">
      <c r="A231" s="238"/>
      <c r="C231" s="213" t="s">
        <v>5092</v>
      </c>
      <c r="D231" s="511" t="str">
        <f>IF(CNGE_2025_M1_Secc12_Sub1!D75="","",CNGE_2025_M1_Secc12_Sub1!D75)</f>
        <v/>
      </c>
      <c r="E231" s="326"/>
      <c r="F231" s="326"/>
      <c r="G231" s="326"/>
      <c r="H231" s="326"/>
      <c r="I231" s="326"/>
      <c r="J231" s="326"/>
      <c r="K231" s="326"/>
      <c r="L231" s="326"/>
      <c r="M231" s="326"/>
      <c r="N231" s="326"/>
      <c r="O231" s="326"/>
      <c r="P231" s="326"/>
      <c r="Q231" s="327"/>
      <c r="R231" s="480"/>
      <c r="S231" s="352"/>
      <c r="T231" s="7"/>
      <c r="U231" s="7"/>
      <c r="V231" s="7"/>
      <c r="W231" s="7"/>
      <c r="X231" s="7"/>
      <c r="Y231" s="7"/>
      <c r="Z231" s="7"/>
      <c r="AA231" s="7"/>
      <c r="AB231" s="7"/>
      <c r="AC231" s="7"/>
      <c r="AD231" s="7"/>
      <c r="AG231">
        <f t="shared" si="66"/>
        <v>0</v>
      </c>
      <c r="AH231" s="2">
        <f t="shared" si="54"/>
        <v>0</v>
      </c>
      <c r="AI231" s="3" t="str">
        <f>IF(AH231=0,"",
IF(SUM($AH$186:AH231)=1,AJ231,
IF($AH$306&gt;SUM($AH$186:AH231),_xlfn.CONCAT(", ",AJ231),
IF($AH$306=SUM($AH$186:AH231),_xlfn.CONCAT(" y ",AJ231)))))</f>
        <v/>
      </c>
      <c r="AJ231" s="214">
        <v>46</v>
      </c>
      <c r="AK231" s="9">
        <f t="shared" si="67"/>
        <v>0</v>
      </c>
      <c r="AL231">
        <f t="shared" si="55"/>
        <v>0</v>
      </c>
      <c r="AM231">
        <f t="shared" si="56"/>
        <v>3</v>
      </c>
      <c r="AN231">
        <f t="shared" si="57"/>
        <v>6</v>
      </c>
      <c r="AU231">
        <f t="shared" si="58"/>
        <v>0</v>
      </c>
      <c r="AV231">
        <f t="shared" si="59"/>
        <v>0</v>
      </c>
      <c r="AW231">
        <f t="shared" si="60"/>
        <v>0</v>
      </c>
      <c r="AX231">
        <f t="shared" si="61"/>
        <v>0</v>
      </c>
      <c r="AY231">
        <f t="shared" si="62"/>
        <v>0</v>
      </c>
      <c r="AZ231">
        <f t="shared" si="63"/>
        <v>-2</v>
      </c>
      <c r="BA231">
        <f t="shared" si="64"/>
        <v>0</v>
      </c>
      <c r="BB231">
        <f t="shared" si="65"/>
        <v>0</v>
      </c>
    </row>
    <row r="232" spans="1:54" ht="15" customHeight="1">
      <c r="A232" s="238"/>
      <c r="C232" s="213" t="s">
        <v>5093</v>
      </c>
      <c r="D232" s="511" t="str">
        <f>IF(CNGE_2025_M1_Secc12_Sub1!D76="","",CNGE_2025_M1_Secc12_Sub1!D76)</f>
        <v/>
      </c>
      <c r="E232" s="326"/>
      <c r="F232" s="326"/>
      <c r="G232" s="326"/>
      <c r="H232" s="326"/>
      <c r="I232" s="326"/>
      <c r="J232" s="326"/>
      <c r="K232" s="326"/>
      <c r="L232" s="326"/>
      <c r="M232" s="326"/>
      <c r="N232" s="326"/>
      <c r="O232" s="326"/>
      <c r="P232" s="326"/>
      <c r="Q232" s="327"/>
      <c r="R232" s="480"/>
      <c r="S232" s="352"/>
      <c r="T232" s="7"/>
      <c r="U232" s="7"/>
      <c r="V232" s="7"/>
      <c r="W232" s="7"/>
      <c r="X232" s="7"/>
      <c r="Y232" s="7"/>
      <c r="Z232" s="7"/>
      <c r="AA232" s="7"/>
      <c r="AB232" s="7"/>
      <c r="AC232" s="7"/>
      <c r="AD232" s="7"/>
      <c r="AG232">
        <f t="shared" si="66"/>
        <v>0</v>
      </c>
      <c r="AH232" s="2">
        <f t="shared" si="54"/>
        <v>0</v>
      </c>
      <c r="AI232" s="3" t="str">
        <f>IF(AH232=0,"",
IF(SUM($AH$186:AH232)=1,AJ232,
IF($AH$306&gt;SUM($AH$186:AH232),_xlfn.CONCAT(", ",AJ232),
IF($AH$306=SUM($AH$186:AH232),_xlfn.CONCAT(" y ",AJ232)))))</f>
        <v/>
      </c>
      <c r="AJ232" s="214">
        <v>47</v>
      </c>
      <c r="AK232" s="9">
        <f t="shared" si="67"/>
        <v>0</v>
      </c>
      <c r="AL232">
        <f t="shared" si="55"/>
        <v>0</v>
      </c>
      <c r="AM232">
        <f t="shared" si="56"/>
        <v>3</v>
      </c>
      <c r="AN232">
        <f t="shared" si="57"/>
        <v>6</v>
      </c>
      <c r="AU232">
        <f t="shared" si="58"/>
        <v>0</v>
      </c>
      <c r="AV232">
        <f t="shared" si="59"/>
        <v>0</v>
      </c>
      <c r="AW232">
        <f t="shared" si="60"/>
        <v>0</v>
      </c>
      <c r="AX232">
        <f t="shared" si="61"/>
        <v>0</v>
      </c>
      <c r="AY232">
        <f t="shared" si="62"/>
        <v>0</v>
      </c>
      <c r="AZ232">
        <f t="shared" si="63"/>
        <v>-2</v>
      </c>
      <c r="BA232">
        <f t="shared" si="64"/>
        <v>0</v>
      </c>
      <c r="BB232">
        <f t="shared" si="65"/>
        <v>0</v>
      </c>
    </row>
    <row r="233" spans="1:54" ht="15" customHeight="1">
      <c r="A233" s="238"/>
      <c r="C233" s="213" t="s">
        <v>5094</v>
      </c>
      <c r="D233" s="511" t="str">
        <f>IF(CNGE_2025_M1_Secc12_Sub1!D77="","",CNGE_2025_M1_Secc12_Sub1!D77)</f>
        <v/>
      </c>
      <c r="E233" s="326"/>
      <c r="F233" s="326"/>
      <c r="G233" s="326"/>
      <c r="H233" s="326"/>
      <c r="I233" s="326"/>
      <c r="J233" s="326"/>
      <c r="K233" s="326"/>
      <c r="L233" s="326"/>
      <c r="M233" s="326"/>
      <c r="N233" s="326"/>
      <c r="O233" s="326"/>
      <c r="P233" s="326"/>
      <c r="Q233" s="327"/>
      <c r="R233" s="480"/>
      <c r="S233" s="352"/>
      <c r="T233" s="7"/>
      <c r="U233" s="7"/>
      <c r="V233" s="7"/>
      <c r="W233" s="7"/>
      <c r="X233" s="7"/>
      <c r="Y233" s="7"/>
      <c r="Z233" s="7"/>
      <c r="AA233" s="7"/>
      <c r="AB233" s="7"/>
      <c r="AC233" s="7"/>
      <c r="AD233" s="7"/>
      <c r="AG233">
        <f t="shared" si="66"/>
        <v>0</v>
      </c>
      <c r="AH233" s="2">
        <f t="shared" si="54"/>
        <v>0</v>
      </c>
      <c r="AI233" s="3" t="str">
        <f>IF(AH233=0,"",
IF(SUM($AH$186:AH233)=1,AJ233,
IF($AH$306&gt;SUM($AH$186:AH233),_xlfn.CONCAT(", ",AJ233),
IF($AH$306=SUM($AH$186:AH233),_xlfn.CONCAT(" y ",AJ233)))))</f>
        <v/>
      </c>
      <c r="AJ233" s="214">
        <v>48</v>
      </c>
      <c r="AK233" s="9">
        <f t="shared" si="67"/>
        <v>0</v>
      </c>
      <c r="AL233">
        <f t="shared" si="55"/>
        <v>0</v>
      </c>
      <c r="AM233">
        <f t="shared" si="56"/>
        <v>3</v>
      </c>
      <c r="AN233">
        <f t="shared" si="57"/>
        <v>6</v>
      </c>
      <c r="AU233">
        <f t="shared" si="58"/>
        <v>0</v>
      </c>
      <c r="AV233">
        <f t="shared" si="59"/>
        <v>0</v>
      </c>
      <c r="AW233">
        <f t="shared" si="60"/>
        <v>0</v>
      </c>
      <c r="AX233">
        <f t="shared" si="61"/>
        <v>0</v>
      </c>
      <c r="AY233">
        <f t="shared" si="62"/>
        <v>0</v>
      </c>
      <c r="AZ233">
        <f t="shared" si="63"/>
        <v>-2</v>
      </c>
      <c r="BA233">
        <f t="shared" si="64"/>
        <v>0</v>
      </c>
      <c r="BB233">
        <f t="shared" si="65"/>
        <v>0</v>
      </c>
    </row>
    <row r="234" spans="1:54" ht="15" customHeight="1">
      <c r="A234" s="238"/>
      <c r="C234" s="213" t="s">
        <v>5095</v>
      </c>
      <c r="D234" s="511" t="str">
        <f>IF(CNGE_2025_M1_Secc12_Sub1!D78="","",CNGE_2025_M1_Secc12_Sub1!D78)</f>
        <v/>
      </c>
      <c r="E234" s="326"/>
      <c r="F234" s="326"/>
      <c r="G234" s="326"/>
      <c r="H234" s="326"/>
      <c r="I234" s="326"/>
      <c r="J234" s="326"/>
      <c r="K234" s="326"/>
      <c r="L234" s="326"/>
      <c r="M234" s="326"/>
      <c r="N234" s="326"/>
      <c r="O234" s="326"/>
      <c r="P234" s="326"/>
      <c r="Q234" s="327"/>
      <c r="R234" s="480"/>
      <c r="S234" s="352"/>
      <c r="T234" s="7"/>
      <c r="U234" s="7"/>
      <c r="V234" s="7"/>
      <c r="W234" s="7"/>
      <c r="X234" s="7"/>
      <c r="Y234" s="7"/>
      <c r="Z234" s="7"/>
      <c r="AA234" s="7"/>
      <c r="AB234" s="7"/>
      <c r="AC234" s="7"/>
      <c r="AD234" s="7"/>
      <c r="AG234">
        <f t="shared" si="66"/>
        <v>0</v>
      </c>
      <c r="AH234" s="2">
        <f t="shared" si="54"/>
        <v>0</v>
      </c>
      <c r="AI234" s="3" t="str">
        <f>IF(AH234=0,"",
IF(SUM($AH$186:AH234)=1,AJ234,
IF($AH$306&gt;SUM($AH$186:AH234),_xlfn.CONCAT(", ",AJ234),
IF($AH$306=SUM($AH$186:AH234),_xlfn.CONCAT(" y ",AJ234)))))</f>
        <v/>
      </c>
      <c r="AJ234" s="214">
        <v>49</v>
      </c>
      <c r="AK234" s="9">
        <f t="shared" si="67"/>
        <v>0</v>
      </c>
      <c r="AL234">
        <f t="shared" si="55"/>
        <v>0</v>
      </c>
      <c r="AM234">
        <f t="shared" si="56"/>
        <v>3</v>
      </c>
      <c r="AN234">
        <f t="shared" si="57"/>
        <v>6</v>
      </c>
      <c r="AU234">
        <f t="shared" si="58"/>
        <v>0</v>
      </c>
      <c r="AV234">
        <f t="shared" si="59"/>
        <v>0</v>
      </c>
      <c r="AW234">
        <f t="shared" si="60"/>
        <v>0</v>
      </c>
      <c r="AX234">
        <f t="shared" si="61"/>
        <v>0</v>
      </c>
      <c r="AY234">
        <f t="shared" si="62"/>
        <v>0</v>
      </c>
      <c r="AZ234">
        <f t="shared" si="63"/>
        <v>-2</v>
      </c>
      <c r="BA234">
        <f t="shared" si="64"/>
        <v>0</v>
      </c>
      <c r="BB234">
        <f t="shared" si="65"/>
        <v>0</v>
      </c>
    </row>
    <row r="235" spans="1:54" ht="15" customHeight="1">
      <c r="A235" s="238"/>
      <c r="C235" s="213" t="s">
        <v>5096</v>
      </c>
      <c r="D235" s="511" t="str">
        <f>IF(CNGE_2025_M1_Secc12_Sub1!D79="","",CNGE_2025_M1_Secc12_Sub1!D79)</f>
        <v/>
      </c>
      <c r="E235" s="326"/>
      <c r="F235" s="326"/>
      <c r="G235" s="326"/>
      <c r="H235" s="326"/>
      <c r="I235" s="326"/>
      <c r="J235" s="326"/>
      <c r="K235" s="326"/>
      <c r="L235" s="326"/>
      <c r="M235" s="326"/>
      <c r="N235" s="326"/>
      <c r="O235" s="326"/>
      <c r="P235" s="326"/>
      <c r="Q235" s="327"/>
      <c r="R235" s="480"/>
      <c r="S235" s="352"/>
      <c r="T235" s="7"/>
      <c r="U235" s="7"/>
      <c r="V235" s="7"/>
      <c r="W235" s="7"/>
      <c r="X235" s="7"/>
      <c r="Y235" s="7"/>
      <c r="Z235" s="7"/>
      <c r="AA235" s="7"/>
      <c r="AB235" s="7"/>
      <c r="AC235" s="7"/>
      <c r="AD235" s="7"/>
      <c r="AG235">
        <f t="shared" si="66"/>
        <v>0</v>
      </c>
      <c r="AH235" s="2">
        <f t="shared" si="54"/>
        <v>0</v>
      </c>
      <c r="AI235" s="3" t="str">
        <f>IF(AH235=0,"",
IF(SUM($AH$186:AH235)=1,AJ235,
IF($AH$306&gt;SUM($AH$186:AH235),_xlfn.CONCAT(", ",AJ235),
IF($AH$306=SUM($AH$186:AH235),_xlfn.CONCAT(" y ",AJ235)))))</f>
        <v/>
      </c>
      <c r="AJ235" s="214">
        <v>50</v>
      </c>
      <c r="AK235" s="9">
        <f t="shared" si="67"/>
        <v>0</v>
      </c>
      <c r="AL235">
        <f t="shared" si="55"/>
        <v>0</v>
      </c>
      <c r="AM235">
        <f t="shared" si="56"/>
        <v>3</v>
      </c>
      <c r="AN235">
        <f t="shared" si="57"/>
        <v>6</v>
      </c>
      <c r="AU235">
        <f t="shared" si="58"/>
        <v>0</v>
      </c>
      <c r="AV235">
        <f t="shared" si="59"/>
        <v>0</v>
      </c>
      <c r="AW235">
        <f t="shared" si="60"/>
        <v>0</v>
      </c>
      <c r="AX235">
        <f t="shared" si="61"/>
        <v>0</v>
      </c>
      <c r="AY235">
        <f t="shared" si="62"/>
        <v>0</v>
      </c>
      <c r="AZ235">
        <f t="shared" si="63"/>
        <v>-2</v>
      </c>
      <c r="BA235">
        <f t="shared" si="64"/>
        <v>0</v>
      </c>
      <c r="BB235">
        <f t="shared" si="65"/>
        <v>0</v>
      </c>
    </row>
    <row r="236" spans="1:54" ht="15" customHeight="1">
      <c r="A236" s="238"/>
      <c r="C236" s="213" t="s">
        <v>5097</v>
      </c>
      <c r="D236" s="511" t="str">
        <f>IF(CNGE_2025_M1_Secc12_Sub1!D80="","",CNGE_2025_M1_Secc12_Sub1!D80)</f>
        <v/>
      </c>
      <c r="E236" s="326"/>
      <c r="F236" s="326"/>
      <c r="G236" s="326"/>
      <c r="H236" s="326"/>
      <c r="I236" s="326"/>
      <c r="J236" s="326"/>
      <c r="K236" s="326"/>
      <c r="L236" s="326"/>
      <c r="M236" s="326"/>
      <c r="N236" s="326"/>
      <c r="O236" s="326"/>
      <c r="P236" s="326"/>
      <c r="Q236" s="327"/>
      <c r="R236" s="480"/>
      <c r="S236" s="352"/>
      <c r="T236" s="7"/>
      <c r="U236" s="7"/>
      <c r="V236" s="7"/>
      <c r="W236" s="7"/>
      <c r="X236" s="7"/>
      <c r="Y236" s="7"/>
      <c r="Z236" s="7"/>
      <c r="AA236" s="7"/>
      <c r="AB236" s="7"/>
      <c r="AC236" s="7"/>
      <c r="AD236" s="7"/>
      <c r="AG236">
        <f t="shared" si="66"/>
        <v>0</v>
      </c>
      <c r="AH236" s="2">
        <f t="shared" si="54"/>
        <v>0</v>
      </c>
      <c r="AI236" s="3" t="str">
        <f>IF(AH236=0,"",
IF(SUM($AH$186:AH236)=1,AJ236,
IF($AH$306&gt;SUM($AH$186:AH236),_xlfn.CONCAT(", ",AJ236),
IF($AH$306=SUM($AH$186:AH236),_xlfn.CONCAT(" y ",AJ236)))))</f>
        <v/>
      </c>
      <c r="AJ236" s="214">
        <v>51</v>
      </c>
      <c r="AK236" s="9">
        <f t="shared" si="67"/>
        <v>0</v>
      </c>
      <c r="AL236">
        <f t="shared" si="55"/>
        <v>0</v>
      </c>
      <c r="AM236">
        <f t="shared" si="56"/>
        <v>3</v>
      </c>
      <c r="AN236">
        <f t="shared" si="57"/>
        <v>6</v>
      </c>
      <c r="AU236">
        <f t="shared" si="58"/>
        <v>0</v>
      </c>
      <c r="AV236">
        <f t="shared" si="59"/>
        <v>0</v>
      </c>
      <c r="AW236">
        <f t="shared" si="60"/>
        <v>0</v>
      </c>
      <c r="AX236">
        <f t="shared" si="61"/>
        <v>0</v>
      </c>
      <c r="AY236">
        <f t="shared" si="62"/>
        <v>0</v>
      </c>
      <c r="AZ236">
        <f t="shared" si="63"/>
        <v>-2</v>
      </c>
      <c r="BA236">
        <f t="shared" si="64"/>
        <v>0</v>
      </c>
      <c r="BB236">
        <f t="shared" si="65"/>
        <v>0</v>
      </c>
    </row>
    <row r="237" spans="1:54" ht="15" customHeight="1">
      <c r="A237" s="238"/>
      <c r="C237" s="213" t="s">
        <v>5098</v>
      </c>
      <c r="D237" s="511" t="str">
        <f>IF(CNGE_2025_M1_Secc12_Sub1!D81="","",CNGE_2025_M1_Secc12_Sub1!D81)</f>
        <v/>
      </c>
      <c r="E237" s="326"/>
      <c r="F237" s="326"/>
      <c r="G237" s="326"/>
      <c r="H237" s="326"/>
      <c r="I237" s="326"/>
      <c r="J237" s="326"/>
      <c r="K237" s="326"/>
      <c r="L237" s="326"/>
      <c r="M237" s="326"/>
      <c r="N237" s="326"/>
      <c r="O237" s="326"/>
      <c r="P237" s="326"/>
      <c r="Q237" s="327"/>
      <c r="R237" s="480"/>
      <c r="S237" s="352"/>
      <c r="T237" s="7"/>
      <c r="U237" s="7"/>
      <c r="V237" s="7"/>
      <c r="W237" s="7"/>
      <c r="X237" s="7"/>
      <c r="Y237" s="7"/>
      <c r="Z237" s="7"/>
      <c r="AA237" s="7"/>
      <c r="AB237" s="7"/>
      <c r="AC237" s="7"/>
      <c r="AD237" s="7"/>
      <c r="AG237">
        <f t="shared" si="66"/>
        <v>0</v>
      </c>
      <c r="AH237" s="2">
        <f t="shared" si="54"/>
        <v>0</v>
      </c>
      <c r="AI237" s="3" t="str">
        <f>IF(AH237=0,"",
IF(SUM($AH$186:AH237)=1,AJ237,
IF($AH$306&gt;SUM($AH$186:AH237),_xlfn.CONCAT(", ",AJ237),
IF($AH$306=SUM($AH$186:AH237),_xlfn.CONCAT(" y ",AJ237)))))</f>
        <v/>
      </c>
      <c r="AJ237" s="214">
        <v>52</v>
      </c>
      <c r="AK237" s="9">
        <f t="shared" si="67"/>
        <v>0</v>
      </c>
      <c r="AL237">
        <f t="shared" si="55"/>
        <v>0</v>
      </c>
      <c r="AM237">
        <f t="shared" si="56"/>
        <v>3</v>
      </c>
      <c r="AN237">
        <f t="shared" si="57"/>
        <v>6</v>
      </c>
      <c r="AU237">
        <f t="shared" si="58"/>
        <v>0</v>
      </c>
      <c r="AV237">
        <f t="shared" si="59"/>
        <v>0</v>
      </c>
      <c r="AW237">
        <f t="shared" si="60"/>
        <v>0</v>
      </c>
      <c r="AX237">
        <f t="shared" si="61"/>
        <v>0</v>
      </c>
      <c r="AY237">
        <f t="shared" si="62"/>
        <v>0</v>
      </c>
      <c r="AZ237">
        <f t="shared" si="63"/>
        <v>-2</v>
      </c>
      <c r="BA237">
        <f t="shared" si="64"/>
        <v>0</v>
      </c>
      <c r="BB237">
        <f t="shared" si="65"/>
        <v>0</v>
      </c>
    </row>
    <row r="238" spans="1:54" ht="15" customHeight="1">
      <c r="A238" s="238"/>
      <c r="C238" s="213" t="s">
        <v>5099</v>
      </c>
      <c r="D238" s="511" t="str">
        <f>IF(CNGE_2025_M1_Secc12_Sub1!D82="","",CNGE_2025_M1_Secc12_Sub1!D82)</f>
        <v/>
      </c>
      <c r="E238" s="326"/>
      <c r="F238" s="326"/>
      <c r="G238" s="326"/>
      <c r="H238" s="326"/>
      <c r="I238" s="326"/>
      <c r="J238" s="326"/>
      <c r="K238" s="326"/>
      <c r="L238" s="326"/>
      <c r="M238" s="326"/>
      <c r="N238" s="326"/>
      <c r="O238" s="326"/>
      <c r="P238" s="326"/>
      <c r="Q238" s="327"/>
      <c r="R238" s="480"/>
      <c r="S238" s="352"/>
      <c r="T238" s="7"/>
      <c r="U238" s="7"/>
      <c r="V238" s="7"/>
      <c r="W238" s="7"/>
      <c r="X238" s="7"/>
      <c r="Y238" s="7"/>
      <c r="Z238" s="7"/>
      <c r="AA238" s="7"/>
      <c r="AB238" s="7"/>
      <c r="AC238" s="7"/>
      <c r="AD238" s="7"/>
      <c r="AG238">
        <f t="shared" si="66"/>
        <v>0</v>
      </c>
      <c r="AH238" s="2">
        <f t="shared" si="54"/>
        <v>0</v>
      </c>
      <c r="AI238" s="3" t="str">
        <f>IF(AH238=0,"",
IF(SUM($AH$186:AH238)=1,AJ238,
IF($AH$306&gt;SUM($AH$186:AH238),_xlfn.CONCAT(", ",AJ238),
IF($AH$306=SUM($AH$186:AH238),_xlfn.CONCAT(" y ",AJ238)))))</f>
        <v/>
      </c>
      <c r="AJ238" s="214">
        <v>53</v>
      </c>
      <c r="AK238" s="9">
        <f t="shared" si="67"/>
        <v>0</v>
      </c>
      <c r="AL238">
        <f t="shared" si="55"/>
        <v>0</v>
      </c>
      <c r="AM238">
        <f t="shared" si="56"/>
        <v>3</v>
      </c>
      <c r="AN238">
        <f t="shared" si="57"/>
        <v>6</v>
      </c>
      <c r="AU238">
        <f t="shared" si="58"/>
        <v>0</v>
      </c>
      <c r="AV238">
        <f t="shared" si="59"/>
        <v>0</v>
      </c>
      <c r="AW238">
        <f t="shared" si="60"/>
        <v>0</v>
      </c>
      <c r="AX238">
        <f t="shared" si="61"/>
        <v>0</v>
      </c>
      <c r="AY238">
        <f t="shared" si="62"/>
        <v>0</v>
      </c>
      <c r="AZ238">
        <f t="shared" si="63"/>
        <v>-2</v>
      </c>
      <c r="BA238">
        <f t="shared" si="64"/>
        <v>0</v>
      </c>
      <c r="BB238">
        <f t="shared" si="65"/>
        <v>0</v>
      </c>
    </row>
    <row r="239" spans="1:54" ht="15" customHeight="1">
      <c r="A239" s="238"/>
      <c r="C239" s="229" t="s">
        <v>5100</v>
      </c>
      <c r="D239" s="511" t="str">
        <f>IF(CNGE_2025_M1_Secc12_Sub1!D83="","",CNGE_2025_M1_Secc12_Sub1!D83)</f>
        <v/>
      </c>
      <c r="E239" s="326"/>
      <c r="F239" s="326"/>
      <c r="G239" s="326"/>
      <c r="H239" s="326"/>
      <c r="I239" s="326"/>
      <c r="J239" s="326"/>
      <c r="K239" s="326"/>
      <c r="L239" s="326"/>
      <c r="M239" s="326"/>
      <c r="N239" s="326"/>
      <c r="O239" s="326"/>
      <c r="P239" s="326"/>
      <c r="Q239" s="327"/>
      <c r="R239" s="480"/>
      <c r="S239" s="352"/>
      <c r="T239" s="7"/>
      <c r="U239" s="7"/>
      <c r="V239" s="7"/>
      <c r="W239" s="7"/>
      <c r="X239" s="7"/>
      <c r="Y239" s="7"/>
      <c r="Z239" s="7"/>
      <c r="AA239" s="7"/>
      <c r="AB239" s="7"/>
      <c r="AC239" s="7"/>
      <c r="AD239" s="7"/>
      <c r="AG239">
        <f t="shared" si="66"/>
        <v>0</v>
      </c>
      <c r="AH239" s="2">
        <f t="shared" si="54"/>
        <v>0</v>
      </c>
      <c r="AI239" s="3" t="str">
        <f>IF(AH239=0,"",
IF(SUM($AH$186:AH239)=1,AJ239,
IF($AH$306&gt;SUM($AH$186:AH239),_xlfn.CONCAT(", ",AJ239),
IF($AH$306=SUM($AH$186:AH239),_xlfn.CONCAT(" y ",AJ239)))))</f>
        <v/>
      </c>
      <c r="AJ239" s="214">
        <v>54</v>
      </c>
      <c r="AK239" s="9">
        <f t="shared" si="67"/>
        <v>0</v>
      </c>
      <c r="AL239">
        <f t="shared" si="55"/>
        <v>0</v>
      </c>
      <c r="AM239">
        <f t="shared" si="56"/>
        <v>3</v>
      </c>
      <c r="AN239">
        <f t="shared" si="57"/>
        <v>6</v>
      </c>
      <c r="AU239">
        <f t="shared" si="58"/>
        <v>0</v>
      </c>
      <c r="AV239">
        <f t="shared" si="59"/>
        <v>0</v>
      </c>
      <c r="AW239">
        <f t="shared" si="60"/>
        <v>0</v>
      </c>
      <c r="AX239">
        <f t="shared" si="61"/>
        <v>0</v>
      </c>
      <c r="AY239">
        <f t="shared" si="62"/>
        <v>0</v>
      </c>
      <c r="AZ239">
        <f t="shared" si="63"/>
        <v>-2</v>
      </c>
      <c r="BA239">
        <f t="shared" si="64"/>
        <v>0</v>
      </c>
      <c r="BB239">
        <f t="shared" si="65"/>
        <v>0</v>
      </c>
    </row>
    <row r="240" spans="1:54" ht="15" customHeight="1">
      <c r="A240" s="238"/>
      <c r="C240" s="229" t="s">
        <v>5101</v>
      </c>
      <c r="D240" s="511" t="str">
        <f>IF(CNGE_2025_M1_Secc12_Sub1!D84="","",CNGE_2025_M1_Secc12_Sub1!D84)</f>
        <v/>
      </c>
      <c r="E240" s="326"/>
      <c r="F240" s="326"/>
      <c r="G240" s="326"/>
      <c r="H240" s="326"/>
      <c r="I240" s="326"/>
      <c r="J240" s="326"/>
      <c r="K240" s="326"/>
      <c r="L240" s="326"/>
      <c r="M240" s="326"/>
      <c r="N240" s="326"/>
      <c r="O240" s="326"/>
      <c r="P240" s="326"/>
      <c r="Q240" s="327"/>
      <c r="R240" s="480"/>
      <c r="S240" s="352"/>
      <c r="T240" s="7"/>
      <c r="U240" s="7"/>
      <c r="V240" s="7"/>
      <c r="W240" s="7"/>
      <c r="X240" s="7"/>
      <c r="Y240" s="7"/>
      <c r="Z240" s="7"/>
      <c r="AA240" s="7"/>
      <c r="AB240" s="7"/>
      <c r="AC240" s="7"/>
      <c r="AD240" s="7"/>
      <c r="AG240">
        <f t="shared" si="66"/>
        <v>0</v>
      </c>
      <c r="AH240" s="2">
        <f t="shared" si="54"/>
        <v>0</v>
      </c>
      <c r="AI240" s="3" t="str">
        <f>IF(AH240=0,"",
IF(SUM($AH$186:AH240)=1,AJ240,
IF($AH$306&gt;SUM($AH$186:AH240),_xlfn.CONCAT(", ",AJ240),
IF($AH$306=SUM($AH$186:AH240),_xlfn.CONCAT(" y ",AJ240)))))</f>
        <v/>
      </c>
      <c r="AJ240" s="214">
        <v>55</v>
      </c>
      <c r="AK240" s="9">
        <f t="shared" si="67"/>
        <v>0</v>
      </c>
      <c r="AL240">
        <f t="shared" si="55"/>
        <v>0</v>
      </c>
      <c r="AM240">
        <f t="shared" si="56"/>
        <v>3</v>
      </c>
      <c r="AN240">
        <f t="shared" si="57"/>
        <v>6</v>
      </c>
      <c r="AU240">
        <f t="shared" si="58"/>
        <v>0</v>
      </c>
      <c r="AV240">
        <f t="shared" si="59"/>
        <v>0</v>
      </c>
      <c r="AW240">
        <f t="shared" si="60"/>
        <v>0</v>
      </c>
      <c r="AX240">
        <f t="shared" si="61"/>
        <v>0</v>
      </c>
      <c r="AY240">
        <f t="shared" si="62"/>
        <v>0</v>
      </c>
      <c r="AZ240">
        <f t="shared" si="63"/>
        <v>-2</v>
      </c>
      <c r="BA240">
        <f t="shared" si="64"/>
        <v>0</v>
      </c>
      <c r="BB240">
        <f t="shared" si="65"/>
        <v>0</v>
      </c>
    </row>
    <row r="241" spans="1:54" ht="15" customHeight="1">
      <c r="A241" s="238"/>
      <c r="C241" s="229" t="s">
        <v>5102</v>
      </c>
      <c r="D241" s="511" t="str">
        <f>IF(CNGE_2025_M1_Secc12_Sub1!D85="","",CNGE_2025_M1_Secc12_Sub1!D85)</f>
        <v/>
      </c>
      <c r="E241" s="326"/>
      <c r="F241" s="326"/>
      <c r="G241" s="326"/>
      <c r="H241" s="326"/>
      <c r="I241" s="326"/>
      <c r="J241" s="326"/>
      <c r="K241" s="326"/>
      <c r="L241" s="326"/>
      <c r="M241" s="326"/>
      <c r="N241" s="326"/>
      <c r="O241" s="326"/>
      <c r="P241" s="326"/>
      <c r="Q241" s="327"/>
      <c r="R241" s="480"/>
      <c r="S241" s="352"/>
      <c r="T241" s="7"/>
      <c r="U241" s="7"/>
      <c r="V241" s="7"/>
      <c r="W241" s="7"/>
      <c r="X241" s="7"/>
      <c r="Y241" s="7"/>
      <c r="Z241" s="7"/>
      <c r="AA241" s="7"/>
      <c r="AB241" s="7"/>
      <c r="AC241" s="7"/>
      <c r="AD241" s="7"/>
      <c r="AG241">
        <f t="shared" si="66"/>
        <v>0</v>
      </c>
      <c r="AH241" s="2">
        <f t="shared" si="54"/>
        <v>0</v>
      </c>
      <c r="AI241" s="3" t="str">
        <f>IF(AH241=0,"",
IF(SUM($AH$186:AH241)=1,AJ241,
IF($AH$306&gt;SUM($AH$186:AH241),_xlfn.CONCAT(", ",AJ241),
IF($AH$306=SUM($AH$186:AH241),_xlfn.CONCAT(" y ",AJ241)))))</f>
        <v/>
      </c>
      <c r="AJ241" s="214">
        <v>56</v>
      </c>
      <c r="AK241" s="9">
        <f t="shared" si="67"/>
        <v>0</v>
      </c>
      <c r="AL241">
        <f t="shared" si="55"/>
        <v>0</v>
      </c>
      <c r="AM241">
        <f t="shared" si="56"/>
        <v>3</v>
      </c>
      <c r="AN241">
        <f t="shared" si="57"/>
        <v>6</v>
      </c>
      <c r="AU241">
        <f t="shared" si="58"/>
        <v>0</v>
      </c>
      <c r="AV241">
        <f t="shared" si="59"/>
        <v>0</v>
      </c>
      <c r="AW241">
        <f t="shared" si="60"/>
        <v>0</v>
      </c>
      <c r="AX241">
        <f t="shared" si="61"/>
        <v>0</v>
      </c>
      <c r="AY241">
        <f t="shared" si="62"/>
        <v>0</v>
      </c>
      <c r="AZ241">
        <f t="shared" si="63"/>
        <v>-2</v>
      </c>
      <c r="BA241">
        <f t="shared" si="64"/>
        <v>0</v>
      </c>
      <c r="BB241">
        <f t="shared" si="65"/>
        <v>0</v>
      </c>
    </row>
    <row r="242" spans="1:54" ht="15" customHeight="1">
      <c r="A242" s="238"/>
      <c r="C242" s="229" t="s">
        <v>5103</v>
      </c>
      <c r="D242" s="511" t="str">
        <f>IF(CNGE_2025_M1_Secc12_Sub1!D86="","",CNGE_2025_M1_Secc12_Sub1!D86)</f>
        <v/>
      </c>
      <c r="E242" s="326"/>
      <c r="F242" s="326"/>
      <c r="G242" s="326"/>
      <c r="H242" s="326"/>
      <c r="I242" s="326"/>
      <c r="J242" s="326"/>
      <c r="K242" s="326"/>
      <c r="L242" s="326"/>
      <c r="M242" s="326"/>
      <c r="N242" s="326"/>
      <c r="O242" s="326"/>
      <c r="P242" s="326"/>
      <c r="Q242" s="327"/>
      <c r="R242" s="480"/>
      <c r="S242" s="352"/>
      <c r="T242" s="7"/>
      <c r="U242" s="7"/>
      <c r="V242" s="7"/>
      <c r="W242" s="7"/>
      <c r="X242" s="7"/>
      <c r="Y242" s="7"/>
      <c r="Z242" s="7"/>
      <c r="AA242" s="7"/>
      <c r="AB242" s="7"/>
      <c r="AC242" s="7"/>
      <c r="AD242" s="7"/>
      <c r="AG242">
        <f t="shared" si="66"/>
        <v>0</v>
      </c>
      <c r="AH242" s="2">
        <f t="shared" si="54"/>
        <v>0</v>
      </c>
      <c r="AI242" s="3" t="str">
        <f>IF(AH242=0,"",
IF(SUM($AH$186:AH242)=1,AJ242,
IF($AH$306&gt;SUM($AH$186:AH242),_xlfn.CONCAT(", ",AJ242),
IF($AH$306=SUM($AH$186:AH242),_xlfn.CONCAT(" y ",AJ242)))))</f>
        <v/>
      </c>
      <c r="AJ242" s="214">
        <v>57</v>
      </c>
      <c r="AK242" s="9">
        <f t="shared" si="67"/>
        <v>0</v>
      </c>
      <c r="AL242">
        <f t="shared" si="55"/>
        <v>0</v>
      </c>
      <c r="AM242">
        <f t="shared" si="56"/>
        <v>3</v>
      </c>
      <c r="AN242">
        <f t="shared" si="57"/>
        <v>6</v>
      </c>
      <c r="AU242">
        <f t="shared" si="58"/>
        <v>0</v>
      </c>
      <c r="AV242">
        <f t="shared" si="59"/>
        <v>0</v>
      </c>
      <c r="AW242">
        <f t="shared" si="60"/>
        <v>0</v>
      </c>
      <c r="AX242">
        <f t="shared" si="61"/>
        <v>0</v>
      </c>
      <c r="AY242">
        <f t="shared" si="62"/>
        <v>0</v>
      </c>
      <c r="AZ242">
        <f t="shared" si="63"/>
        <v>-2</v>
      </c>
      <c r="BA242">
        <f t="shared" si="64"/>
        <v>0</v>
      </c>
      <c r="BB242">
        <f t="shared" si="65"/>
        <v>0</v>
      </c>
    </row>
    <row r="243" spans="1:54" ht="15" customHeight="1">
      <c r="A243" s="238"/>
      <c r="C243" s="229" t="s">
        <v>5104</v>
      </c>
      <c r="D243" s="511" t="str">
        <f>IF(CNGE_2025_M1_Secc12_Sub1!D87="","",CNGE_2025_M1_Secc12_Sub1!D87)</f>
        <v/>
      </c>
      <c r="E243" s="326"/>
      <c r="F243" s="326"/>
      <c r="G243" s="326"/>
      <c r="H243" s="326"/>
      <c r="I243" s="326"/>
      <c r="J243" s="326"/>
      <c r="K243" s="326"/>
      <c r="L243" s="326"/>
      <c r="M243" s="326"/>
      <c r="N243" s="326"/>
      <c r="O243" s="326"/>
      <c r="P243" s="326"/>
      <c r="Q243" s="327"/>
      <c r="R243" s="480"/>
      <c r="S243" s="352"/>
      <c r="T243" s="7"/>
      <c r="U243" s="7"/>
      <c r="V243" s="7"/>
      <c r="W243" s="7"/>
      <c r="X243" s="7"/>
      <c r="Y243" s="7"/>
      <c r="Z243" s="7"/>
      <c r="AA243" s="7"/>
      <c r="AB243" s="7"/>
      <c r="AC243" s="7"/>
      <c r="AD243" s="7"/>
      <c r="AG243">
        <f t="shared" si="66"/>
        <v>0</v>
      </c>
      <c r="AH243" s="2">
        <f t="shared" si="54"/>
        <v>0</v>
      </c>
      <c r="AI243" s="3" t="str">
        <f>IF(AH243=0,"",
IF(SUM($AH$186:AH243)=1,AJ243,
IF($AH$306&gt;SUM($AH$186:AH243),_xlfn.CONCAT(", ",AJ243),
IF($AH$306=SUM($AH$186:AH243),_xlfn.CONCAT(" y ",AJ243)))))</f>
        <v/>
      </c>
      <c r="AJ243" s="214">
        <v>58</v>
      </c>
      <c r="AK243" s="9">
        <f t="shared" si="67"/>
        <v>0</v>
      </c>
      <c r="AL243">
        <f t="shared" si="55"/>
        <v>0</v>
      </c>
      <c r="AM243">
        <f t="shared" si="56"/>
        <v>3</v>
      </c>
      <c r="AN243">
        <f t="shared" si="57"/>
        <v>6</v>
      </c>
      <c r="AU243">
        <f t="shared" si="58"/>
        <v>0</v>
      </c>
      <c r="AV243">
        <f t="shared" si="59"/>
        <v>0</v>
      </c>
      <c r="AW243">
        <f t="shared" si="60"/>
        <v>0</v>
      </c>
      <c r="AX243">
        <f t="shared" si="61"/>
        <v>0</v>
      </c>
      <c r="AY243">
        <f t="shared" si="62"/>
        <v>0</v>
      </c>
      <c r="AZ243">
        <f t="shared" si="63"/>
        <v>-2</v>
      </c>
      <c r="BA243">
        <f t="shared" si="64"/>
        <v>0</v>
      </c>
      <c r="BB243">
        <f t="shared" si="65"/>
        <v>0</v>
      </c>
    </row>
    <row r="244" spans="1:54" ht="15" customHeight="1">
      <c r="A244" s="238"/>
      <c r="C244" s="229" t="s">
        <v>5105</v>
      </c>
      <c r="D244" s="511" t="str">
        <f>IF(CNGE_2025_M1_Secc12_Sub1!D88="","",CNGE_2025_M1_Secc12_Sub1!D88)</f>
        <v/>
      </c>
      <c r="E244" s="326"/>
      <c r="F244" s="326"/>
      <c r="G244" s="326"/>
      <c r="H244" s="326"/>
      <c r="I244" s="326"/>
      <c r="J244" s="326"/>
      <c r="K244" s="326"/>
      <c r="L244" s="326"/>
      <c r="M244" s="326"/>
      <c r="N244" s="326"/>
      <c r="O244" s="326"/>
      <c r="P244" s="326"/>
      <c r="Q244" s="327"/>
      <c r="R244" s="480"/>
      <c r="S244" s="352"/>
      <c r="T244" s="7"/>
      <c r="U244" s="7"/>
      <c r="V244" s="7"/>
      <c r="W244" s="7"/>
      <c r="X244" s="7"/>
      <c r="Y244" s="7"/>
      <c r="Z244" s="7"/>
      <c r="AA244" s="7"/>
      <c r="AB244" s="7"/>
      <c r="AC244" s="7"/>
      <c r="AD244" s="7"/>
      <c r="AG244">
        <f t="shared" si="66"/>
        <v>0</v>
      </c>
      <c r="AH244" s="2">
        <f t="shared" si="54"/>
        <v>0</v>
      </c>
      <c r="AI244" s="3" t="str">
        <f>IF(AH244=0,"",
IF(SUM($AH$186:AH244)=1,AJ244,
IF($AH$306&gt;SUM($AH$186:AH244),_xlfn.CONCAT(", ",AJ244),
IF($AH$306=SUM($AH$186:AH244),_xlfn.CONCAT(" y ",AJ244)))))</f>
        <v/>
      </c>
      <c r="AJ244" s="214">
        <v>59</v>
      </c>
      <c r="AK244" s="9">
        <f t="shared" si="67"/>
        <v>0</v>
      </c>
      <c r="AL244">
        <f t="shared" si="55"/>
        <v>0</v>
      </c>
      <c r="AM244">
        <f t="shared" si="56"/>
        <v>3</v>
      </c>
      <c r="AN244">
        <f t="shared" si="57"/>
        <v>6</v>
      </c>
      <c r="AU244">
        <f t="shared" si="58"/>
        <v>0</v>
      </c>
      <c r="AV244">
        <f t="shared" si="59"/>
        <v>0</v>
      </c>
      <c r="AW244">
        <f t="shared" si="60"/>
        <v>0</v>
      </c>
      <c r="AX244">
        <f t="shared" si="61"/>
        <v>0</v>
      </c>
      <c r="AY244">
        <f t="shared" si="62"/>
        <v>0</v>
      </c>
      <c r="AZ244">
        <f t="shared" si="63"/>
        <v>-2</v>
      </c>
      <c r="BA244">
        <f t="shared" si="64"/>
        <v>0</v>
      </c>
      <c r="BB244">
        <f t="shared" si="65"/>
        <v>0</v>
      </c>
    </row>
    <row r="245" spans="1:54" ht="15" customHeight="1">
      <c r="A245" s="238"/>
      <c r="C245" s="229" t="s">
        <v>5106</v>
      </c>
      <c r="D245" s="511" t="str">
        <f>IF(CNGE_2025_M1_Secc12_Sub1!D89="","",CNGE_2025_M1_Secc12_Sub1!D89)</f>
        <v/>
      </c>
      <c r="E245" s="326"/>
      <c r="F245" s="326"/>
      <c r="G245" s="326"/>
      <c r="H245" s="326"/>
      <c r="I245" s="326"/>
      <c r="J245" s="326"/>
      <c r="K245" s="326"/>
      <c r="L245" s="326"/>
      <c r="M245" s="326"/>
      <c r="N245" s="326"/>
      <c r="O245" s="326"/>
      <c r="P245" s="326"/>
      <c r="Q245" s="327"/>
      <c r="R245" s="480"/>
      <c r="S245" s="352"/>
      <c r="T245" s="7"/>
      <c r="U245" s="7"/>
      <c r="V245" s="7"/>
      <c r="W245" s="7"/>
      <c r="X245" s="7"/>
      <c r="Y245" s="7"/>
      <c r="Z245" s="7"/>
      <c r="AA245" s="7"/>
      <c r="AB245" s="7"/>
      <c r="AC245" s="7"/>
      <c r="AD245" s="7"/>
      <c r="AG245">
        <f t="shared" si="66"/>
        <v>0</v>
      </c>
      <c r="AH245" s="2">
        <f t="shared" si="54"/>
        <v>0</v>
      </c>
      <c r="AI245" s="3" t="str">
        <f>IF(AH245=0,"",
IF(SUM($AH$186:AH245)=1,AJ245,
IF($AH$306&gt;SUM($AH$186:AH245),_xlfn.CONCAT(", ",AJ245),
IF($AH$306=SUM($AH$186:AH245),_xlfn.CONCAT(" y ",AJ245)))))</f>
        <v/>
      </c>
      <c r="AJ245" s="214">
        <v>60</v>
      </c>
      <c r="AK245" s="9">
        <f t="shared" si="67"/>
        <v>0</v>
      </c>
      <c r="AL245">
        <f t="shared" si="55"/>
        <v>0</v>
      </c>
      <c r="AM245">
        <f t="shared" si="56"/>
        <v>3</v>
      </c>
      <c r="AN245">
        <f t="shared" si="57"/>
        <v>6</v>
      </c>
      <c r="AU245">
        <f t="shared" si="58"/>
        <v>0</v>
      </c>
      <c r="AV245">
        <f t="shared" si="59"/>
        <v>0</v>
      </c>
      <c r="AW245">
        <f t="shared" si="60"/>
        <v>0</v>
      </c>
      <c r="AX245">
        <f t="shared" si="61"/>
        <v>0</v>
      </c>
      <c r="AY245">
        <f t="shared" si="62"/>
        <v>0</v>
      </c>
      <c r="AZ245">
        <f t="shared" si="63"/>
        <v>-2</v>
      </c>
      <c r="BA245">
        <f t="shared" si="64"/>
        <v>0</v>
      </c>
      <c r="BB245">
        <f t="shared" si="65"/>
        <v>0</v>
      </c>
    </row>
    <row r="246" spans="1:54" ht="15" customHeight="1">
      <c r="A246" s="238"/>
      <c r="C246" s="229" t="s">
        <v>5107</v>
      </c>
      <c r="D246" s="511" t="str">
        <f>IF(CNGE_2025_M1_Secc12_Sub1!D90="","",CNGE_2025_M1_Secc12_Sub1!D90)</f>
        <v/>
      </c>
      <c r="E246" s="326"/>
      <c r="F246" s="326"/>
      <c r="G246" s="326"/>
      <c r="H246" s="326"/>
      <c r="I246" s="326"/>
      <c r="J246" s="326"/>
      <c r="K246" s="326"/>
      <c r="L246" s="326"/>
      <c r="M246" s="326"/>
      <c r="N246" s="326"/>
      <c r="O246" s="326"/>
      <c r="P246" s="326"/>
      <c r="Q246" s="327"/>
      <c r="R246" s="480"/>
      <c r="S246" s="352"/>
      <c r="T246" s="7"/>
      <c r="U246" s="7"/>
      <c r="V246" s="7"/>
      <c r="W246" s="7"/>
      <c r="X246" s="7"/>
      <c r="Y246" s="7"/>
      <c r="Z246" s="7"/>
      <c r="AA246" s="7"/>
      <c r="AB246" s="7"/>
      <c r="AC246" s="7"/>
      <c r="AD246" s="7"/>
      <c r="AG246">
        <f t="shared" si="66"/>
        <v>0</v>
      </c>
      <c r="AH246" s="2">
        <f t="shared" si="54"/>
        <v>0</v>
      </c>
      <c r="AI246" s="3" t="str">
        <f>IF(AH246=0,"",
IF(SUM($AH$186:AH246)=1,AJ246,
IF($AH$306&gt;SUM($AH$186:AH246),_xlfn.CONCAT(", ",AJ246),
IF($AH$306=SUM($AH$186:AH246),_xlfn.CONCAT(" y ",AJ246)))))</f>
        <v/>
      </c>
      <c r="AJ246" s="214">
        <v>61</v>
      </c>
      <c r="AK246" s="9">
        <f t="shared" si="67"/>
        <v>0</v>
      </c>
      <c r="AL246">
        <f t="shared" si="55"/>
        <v>0</v>
      </c>
      <c r="AM246">
        <f t="shared" si="56"/>
        <v>3</v>
      </c>
      <c r="AN246">
        <f t="shared" si="57"/>
        <v>6</v>
      </c>
      <c r="AU246">
        <f t="shared" si="58"/>
        <v>0</v>
      </c>
      <c r="AV246">
        <f t="shared" si="59"/>
        <v>0</v>
      </c>
      <c r="AW246">
        <f t="shared" si="60"/>
        <v>0</v>
      </c>
      <c r="AX246">
        <f t="shared" si="61"/>
        <v>0</v>
      </c>
      <c r="AY246">
        <f t="shared" si="62"/>
        <v>0</v>
      </c>
      <c r="AZ246">
        <f t="shared" si="63"/>
        <v>-2</v>
      </c>
      <c r="BA246">
        <f t="shared" si="64"/>
        <v>0</v>
      </c>
      <c r="BB246">
        <f t="shared" si="65"/>
        <v>0</v>
      </c>
    </row>
    <row r="247" spans="1:54" ht="15" customHeight="1">
      <c r="A247" s="238"/>
      <c r="C247" s="229" t="s">
        <v>5108</v>
      </c>
      <c r="D247" s="511" t="str">
        <f>IF(CNGE_2025_M1_Secc12_Sub1!D91="","",CNGE_2025_M1_Secc12_Sub1!D91)</f>
        <v/>
      </c>
      <c r="E247" s="326"/>
      <c r="F247" s="326"/>
      <c r="G247" s="326"/>
      <c r="H247" s="326"/>
      <c r="I247" s="326"/>
      <c r="J247" s="326"/>
      <c r="K247" s="326"/>
      <c r="L247" s="326"/>
      <c r="M247" s="326"/>
      <c r="N247" s="326"/>
      <c r="O247" s="326"/>
      <c r="P247" s="326"/>
      <c r="Q247" s="327"/>
      <c r="R247" s="480"/>
      <c r="S247" s="352"/>
      <c r="T247" s="7"/>
      <c r="U247" s="7"/>
      <c r="V247" s="7"/>
      <c r="W247" s="7"/>
      <c r="X247" s="7"/>
      <c r="Y247" s="7"/>
      <c r="Z247" s="7"/>
      <c r="AA247" s="7"/>
      <c r="AB247" s="7"/>
      <c r="AC247" s="7"/>
      <c r="AD247" s="7"/>
      <c r="AG247">
        <f t="shared" si="66"/>
        <v>0</v>
      </c>
      <c r="AH247" s="2">
        <f t="shared" si="54"/>
        <v>0</v>
      </c>
      <c r="AI247" s="3" t="str">
        <f>IF(AH247=0,"",
IF(SUM($AH$186:AH247)=1,AJ247,
IF($AH$306&gt;SUM($AH$186:AH247),_xlfn.CONCAT(", ",AJ247),
IF($AH$306=SUM($AH$186:AH247),_xlfn.CONCAT(" y ",AJ247)))))</f>
        <v/>
      </c>
      <c r="AJ247" s="214">
        <v>62</v>
      </c>
      <c r="AK247" s="9">
        <f t="shared" si="67"/>
        <v>0</v>
      </c>
      <c r="AL247">
        <f t="shared" si="55"/>
        <v>0</v>
      </c>
      <c r="AM247">
        <f t="shared" si="56"/>
        <v>3</v>
      </c>
      <c r="AN247">
        <f t="shared" si="57"/>
        <v>6</v>
      </c>
      <c r="AU247">
        <f t="shared" si="58"/>
        <v>0</v>
      </c>
      <c r="AV247">
        <f t="shared" si="59"/>
        <v>0</v>
      </c>
      <c r="AW247">
        <f t="shared" si="60"/>
        <v>0</v>
      </c>
      <c r="AX247">
        <f t="shared" si="61"/>
        <v>0</v>
      </c>
      <c r="AY247">
        <f t="shared" si="62"/>
        <v>0</v>
      </c>
      <c r="AZ247">
        <f t="shared" si="63"/>
        <v>-2</v>
      </c>
      <c r="BA247">
        <f t="shared" si="64"/>
        <v>0</v>
      </c>
      <c r="BB247">
        <f t="shared" si="65"/>
        <v>0</v>
      </c>
    </row>
    <row r="248" spans="1:54" ht="15" customHeight="1">
      <c r="A248" s="238"/>
      <c r="C248" s="229" t="s">
        <v>5109</v>
      </c>
      <c r="D248" s="511" t="str">
        <f>IF(CNGE_2025_M1_Secc12_Sub1!D92="","",CNGE_2025_M1_Secc12_Sub1!D92)</f>
        <v/>
      </c>
      <c r="E248" s="326"/>
      <c r="F248" s="326"/>
      <c r="G248" s="326"/>
      <c r="H248" s="326"/>
      <c r="I248" s="326"/>
      <c r="J248" s="326"/>
      <c r="K248" s="326"/>
      <c r="L248" s="326"/>
      <c r="M248" s="326"/>
      <c r="N248" s="326"/>
      <c r="O248" s="326"/>
      <c r="P248" s="326"/>
      <c r="Q248" s="327"/>
      <c r="R248" s="480"/>
      <c r="S248" s="352"/>
      <c r="T248" s="7"/>
      <c r="U248" s="7"/>
      <c r="V248" s="7"/>
      <c r="W248" s="7"/>
      <c r="X248" s="7"/>
      <c r="Y248" s="7"/>
      <c r="Z248" s="7"/>
      <c r="AA248" s="7"/>
      <c r="AB248" s="7"/>
      <c r="AC248" s="7"/>
      <c r="AD248" s="7"/>
      <c r="AG248">
        <f t="shared" si="66"/>
        <v>0</v>
      </c>
      <c r="AH248" s="2">
        <f t="shared" si="54"/>
        <v>0</v>
      </c>
      <c r="AI248" s="3" t="str">
        <f>IF(AH248=0,"",
IF(SUM($AH$186:AH248)=1,AJ248,
IF($AH$306&gt;SUM($AH$186:AH248),_xlfn.CONCAT(", ",AJ248),
IF($AH$306=SUM($AH$186:AH248),_xlfn.CONCAT(" y ",AJ248)))))</f>
        <v/>
      </c>
      <c r="AJ248" s="214">
        <v>63</v>
      </c>
      <c r="AK248" s="9">
        <f t="shared" si="67"/>
        <v>0</v>
      </c>
      <c r="AL248">
        <f t="shared" si="55"/>
        <v>0</v>
      </c>
      <c r="AM248">
        <f t="shared" si="56"/>
        <v>3</v>
      </c>
      <c r="AN248">
        <f t="shared" si="57"/>
        <v>6</v>
      </c>
      <c r="AU248">
        <f t="shared" si="58"/>
        <v>0</v>
      </c>
      <c r="AV248">
        <f t="shared" si="59"/>
        <v>0</v>
      </c>
      <c r="AW248">
        <f t="shared" si="60"/>
        <v>0</v>
      </c>
      <c r="AX248">
        <f t="shared" si="61"/>
        <v>0</v>
      </c>
      <c r="AY248">
        <f t="shared" si="62"/>
        <v>0</v>
      </c>
      <c r="AZ248">
        <f t="shared" si="63"/>
        <v>-2</v>
      </c>
      <c r="BA248">
        <f t="shared" si="64"/>
        <v>0</v>
      </c>
      <c r="BB248">
        <f t="shared" si="65"/>
        <v>0</v>
      </c>
    </row>
    <row r="249" spans="1:54" ht="15" customHeight="1">
      <c r="A249" s="238"/>
      <c r="C249" s="229" t="s">
        <v>5110</v>
      </c>
      <c r="D249" s="511" t="str">
        <f>IF(CNGE_2025_M1_Secc12_Sub1!D93="","",CNGE_2025_M1_Secc12_Sub1!D93)</f>
        <v/>
      </c>
      <c r="E249" s="326"/>
      <c r="F249" s="326"/>
      <c r="G249" s="326"/>
      <c r="H249" s="326"/>
      <c r="I249" s="326"/>
      <c r="J249" s="326"/>
      <c r="K249" s="326"/>
      <c r="L249" s="326"/>
      <c r="M249" s="326"/>
      <c r="N249" s="326"/>
      <c r="O249" s="326"/>
      <c r="P249" s="326"/>
      <c r="Q249" s="327"/>
      <c r="R249" s="480"/>
      <c r="S249" s="352"/>
      <c r="T249" s="7"/>
      <c r="U249" s="7"/>
      <c r="V249" s="7"/>
      <c r="W249" s="7"/>
      <c r="X249" s="7"/>
      <c r="Y249" s="7"/>
      <c r="Z249" s="7"/>
      <c r="AA249" s="7"/>
      <c r="AB249" s="7"/>
      <c r="AC249" s="7"/>
      <c r="AD249" s="7"/>
      <c r="AG249">
        <f t="shared" si="66"/>
        <v>0</v>
      </c>
      <c r="AH249" s="2">
        <f t="shared" si="54"/>
        <v>0</v>
      </c>
      <c r="AI249" s="3" t="str">
        <f>IF(AH249=0,"",
IF(SUM($AH$186:AH249)=1,AJ249,
IF($AH$306&gt;SUM($AH$186:AH249),_xlfn.CONCAT(", ",AJ249),
IF($AH$306=SUM($AH$186:AH249),_xlfn.CONCAT(" y ",AJ249)))))</f>
        <v/>
      </c>
      <c r="AJ249" s="214">
        <v>64</v>
      </c>
      <c r="AK249" s="9">
        <f t="shared" si="67"/>
        <v>0</v>
      </c>
      <c r="AL249">
        <f t="shared" si="55"/>
        <v>0</v>
      </c>
      <c r="AM249">
        <f t="shared" si="56"/>
        <v>3</v>
      </c>
      <c r="AN249">
        <f t="shared" si="57"/>
        <v>6</v>
      </c>
      <c r="AU249">
        <f t="shared" si="58"/>
        <v>0</v>
      </c>
      <c r="AV249">
        <f t="shared" si="59"/>
        <v>0</v>
      </c>
      <c r="AW249">
        <f t="shared" si="60"/>
        <v>0</v>
      </c>
      <c r="AX249">
        <f t="shared" si="61"/>
        <v>0</v>
      </c>
      <c r="AY249">
        <f t="shared" si="62"/>
        <v>0</v>
      </c>
      <c r="AZ249">
        <f t="shared" si="63"/>
        <v>-2</v>
      </c>
      <c r="BA249">
        <f t="shared" si="64"/>
        <v>0</v>
      </c>
      <c r="BB249">
        <f t="shared" si="65"/>
        <v>0</v>
      </c>
    </row>
    <row r="250" spans="1:54" ht="15" customHeight="1">
      <c r="A250" s="238"/>
      <c r="C250" s="229" t="s">
        <v>5111</v>
      </c>
      <c r="D250" s="511" t="str">
        <f>IF(CNGE_2025_M1_Secc12_Sub1!D94="","",CNGE_2025_M1_Secc12_Sub1!D94)</f>
        <v/>
      </c>
      <c r="E250" s="326"/>
      <c r="F250" s="326"/>
      <c r="G250" s="326"/>
      <c r="H250" s="326"/>
      <c r="I250" s="326"/>
      <c r="J250" s="326"/>
      <c r="K250" s="326"/>
      <c r="L250" s="326"/>
      <c r="M250" s="326"/>
      <c r="N250" s="326"/>
      <c r="O250" s="326"/>
      <c r="P250" s="326"/>
      <c r="Q250" s="327"/>
      <c r="R250" s="480"/>
      <c r="S250" s="352"/>
      <c r="T250" s="7"/>
      <c r="U250" s="7"/>
      <c r="V250" s="7"/>
      <c r="W250" s="7"/>
      <c r="X250" s="7"/>
      <c r="Y250" s="7"/>
      <c r="Z250" s="7"/>
      <c r="AA250" s="7"/>
      <c r="AB250" s="7"/>
      <c r="AC250" s="7"/>
      <c r="AD250" s="7"/>
      <c r="AG250">
        <f t="shared" si="66"/>
        <v>0</v>
      </c>
      <c r="AH250" s="2">
        <f t="shared" si="54"/>
        <v>0</v>
      </c>
      <c r="AI250" s="3" t="str">
        <f>IF(AH250=0,"",
IF(SUM($AH$186:AH250)=1,AJ250,
IF($AH$306&gt;SUM($AH$186:AH250),_xlfn.CONCAT(", ",AJ250),
IF($AH$306=SUM($AH$186:AH250),_xlfn.CONCAT(" y ",AJ250)))))</f>
        <v/>
      </c>
      <c r="AJ250" s="214">
        <v>65</v>
      </c>
      <c r="AK250" s="9">
        <f t="shared" si="67"/>
        <v>0</v>
      </c>
      <c r="AL250">
        <f t="shared" si="55"/>
        <v>0</v>
      </c>
      <c r="AM250">
        <f t="shared" si="56"/>
        <v>3</v>
      </c>
      <c r="AN250">
        <f t="shared" si="57"/>
        <v>6</v>
      </c>
      <c r="AU250">
        <f t="shared" si="58"/>
        <v>0</v>
      </c>
      <c r="AV250">
        <f t="shared" si="59"/>
        <v>0</v>
      </c>
      <c r="AW250">
        <f t="shared" si="60"/>
        <v>0</v>
      </c>
      <c r="AX250">
        <f t="shared" si="61"/>
        <v>0</v>
      </c>
      <c r="AY250">
        <f t="shared" si="62"/>
        <v>0</v>
      </c>
      <c r="AZ250">
        <f t="shared" si="63"/>
        <v>-2</v>
      </c>
      <c r="BA250">
        <f t="shared" si="64"/>
        <v>0</v>
      </c>
      <c r="BB250">
        <f t="shared" si="65"/>
        <v>0</v>
      </c>
    </row>
    <row r="251" spans="1:54" ht="15" customHeight="1">
      <c r="A251" s="238"/>
      <c r="C251" s="229" t="s">
        <v>5112</v>
      </c>
      <c r="D251" s="511" t="str">
        <f>IF(CNGE_2025_M1_Secc12_Sub1!D95="","",CNGE_2025_M1_Secc12_Sub1!D95)</f>
        <v/>
      </c>
      <c r="E251" s="326"/>
      <c r="F251" s="326"/>
      <c r="G251" s="326"/>
      <c r="H251" s="326"/>
      <c r="I251" s="326"/>
      <c r="J251" s="326"/>
      <c r="K251" s="326"/>
      <c r="L251" s="326"/>
      <c r="M251" s="326"/>
      <c r="N251" s="326"/>
      <c r="O251" s="326"/>
      <c r="P251" s="326"/>
      <c r="Q251" s="327"/>
      <c r="R251" s="480"/>
      <c r="S251" s="352"/>
      <c r="T251" s="7"/>
      <c r="U251" s="7"/>
      <c r="V251" s="7"/>
      <c r="W251" s="7"/>
      <c r="X251" s="7"/>
      <c r="Y251" s="7"/>
      <c r="Z251" s="7"/>
      <c r="AA251" s="7"/>
      <c r="AB251" s="7"/>
      <c r="AC251" s="7"/>
      <c r="AD251" s="7"/>
      <c r="AG251">
        <f t="shared" si="66"/>
        <v>0</v>
      </c>
      <c r="AH251" s="2">
        <f t="shared" ref="AH251:AH304" si="68">IF(AG251=0,0,1)</f>
        <v>0</v>
      </c>
      <c r="AI251" s="3" t="str">
        <f>IF(AH251=0,"",
IF(SUM($AH$186:AH251)=1,AJ251,
IF($AH$306&gt;SUM($AH$186:AH251),_xlfn.CONCAT(", ",AJ251),
IF($AH$306=SUM($AH$186:AH251),_xlfn.CONCAT(" y ",AJ251)))))</f>
        <v/>
      </c>
      <c r="AJ251" s="214">
        <v>66</v>
      </c>
      <c r="AK251" s="9">
        <f t="shared" si="67"/>
        <v>0</v>
      </c>
      <c r="AL251">
        <f t="shared" ref="AL251:AL304" si="69">IF(COUNTBLANK($D251)=1,IF(COUNTA(R251:AD251)=0,0,1),IF($R251&gt;1,IF(COUNTA(T251:AD251)=0,0,1),0))</f>
        <v>0</v>
      </c>
      <c r="AM251">
        <f t="shared" ref="AM251:AM304" si="70">IF(X251=1,0,IF(OR(X251=2,X251=3,X251=4),1,IF(X251=9,2,3)))</f>
        <v>3</v>
      </c>
      <c r="AN251">
        <f t="shared" ref="AN251:AN304" si="71">IF(X251=1,1,IF(OR(X251=2,X251=3,X251=4),5,IF(X251=9,1,6)))</f>
        <v>6</v>
      </c>
      <c r="AU251">
        <f t="shared" ref="AU251:AU304" si="72">IF(X251=1,IF(AND(Y251&lt;&gt;8,Y251&lt;&gt;""),1,0),0)</f>
        <v>0</v>
      </c>
      <c r="AV251">
        <f t="shared" ref="AV251:AV304" si="73">IF(OR(X251=2,X251=3,X251=4),IF(Y251=4,1,0),0)</f>
        <v>0</v>
      </c>
      <c r="AW251">
        <f t="shared" ref="AW251:AW304" si="74">IF(X251=9,IF(AND(Y251&lt;&gt;9,Y251&lt;&gt;""),1,0),0)</f>
        <v>0</v>
      </c>
      <c r="AX251">
        <f t="shared" ref="AX251:AX304" si="75">IF(AB251&gt;AA251,1,0)</f>
        <v>0</v>
      </c>
      <c r="AY251">
        <f t="shared" ref="AY251:AY304" si="76">IF(OR(ISNUMBER(W251),W251="",W251="NA",W251="NS"),0,1)</f>
        <v>0</v>
      </c>
      <c r="AZ251">
        <f t="shared" ref="AZ251:AZ304" si="77">IF(OR(W251="NS",W251="NA"),0,LEN(W251)-LEN(INT(W251))-1)</f>
        <v>-2</v>
      </c>
      <c r="BA251">
        <f t="shared" ref="BA251:BA304" si="78">IF(AZ251&lt;1,0,1)</f>
        <v>0</v>
      </c>
      <c r="BB251">
        <f t="shared" ref="BB251:BB304" si="79">IF(COUNT(V251,AB251)&lt;2, 0, IF((V251-AB251)&lt;17, 1, 0))</f>
        <v>0</v>
      </c>
    </row>
    <row r="252" spans="1:54" ht="15" customHeight="1">
      <c r="A252" s="238"/>
      <c r="C252" s="229" t="s">
        <v>5113</v>
      </c>
      <c r="D252" s="511" t="str">
        <f>IF(CNGE_2025_M1_Secc12_Sub1!D96="","",CNGE_2025_M1_Secc12_Sub1!D96)</f>
        <v/>
      </c>
      <c r="E252" s="326"/>
      <c r="F252" s="326"/>
      <c r="G252" s="326"/>
      <c r="H252" s="326"/>
      <c r="I252" s="326"/>
      <c r="J252" s="326"/>
      <c r="K252" s="326"/>
      <c r="L252" s="326"/>
      <c r="M252" s="326"/>
      <c r="N252" s="326"/>
      <c r="O252" s="326"/>
      <c r="P252" s="326"/>
      <c r="Q252" s="327"/>
      <c r="R252" s="480"/>
      <c r="S252" s="352"/>
      <c r="T252" s="7"/>
      <c r="U252" s="7"/>
      <c r="V252" s="7"/>
      <c r="W252" s="7"/>
      <c r="X252" s="7"/>
      <c r="Y252" s="7"/>
      <c r="Z252" s="7"/>
      <c r="AA252" s="7"/>
      <c r="AB252" s="7"/>
      <c r="AC252" s="7"/>
      <c r="AD252" s="7"/>
      <c r="AG252">
        <f t="shared" ref="AG252:AG304" si="80">IF(OR(AND(R252&gt;1,D252&lt;&gt;""),AND(D252="",R252="",COUNTA(T252:AD252)=0)),0,IF(OR(AND(D252&lt;&gt;"",R252=1,AD252="",COUNTA(T252:AC252)=10),AND(D252&lt;&gt;"",R252=1,AD252&lt;&gt;"")),0,1))</f>
        <v>0</v>
      </c>
      <c r="AH252" s="2">
        <f t="shared" si="68"/>
        <v>0</v>
      </c>
      <c r="AI252" s="3" t="str">
        <f>IF(AH252=0,"",
IF(SUM($AH$186:AH252)=1,AJ252,
IF($AH$306&gt;SUM($AH$186:AH252),_xlfn.CONCAT(", ",AJ252),
IF($AH$306=SUM($AH$186:AH252),_xlfn.CONCAT(" y ",AJ252)))))</f>
        <v/>
      </c>
      <c r="AJ252" s="214">
        <v>67</v>
      </c>
      <c r="AK252" s="9">
        <f t="shared" ref="AK252:AK304" si="81">IF(AD252&lt;&gt;"",IF(COUNTA(T252:AC252)=0,0,1),0)</f>
        <v>0</v>
      </c>
      <c r="AL252">
        <f t="shared" si="69"/>
        <v>0</v>
      </c>
      <c r="AM252">
        <f t="shared" si="70"/>
        <v>3</v>
      </c>
      <c r="AN252">
        <f t="shared" si="71"/>
        <v>6</v>
      </c>
      <c r="AU252">
        <f t="shared" si="72"/>
        <v>0</v>
      </c>
      <c r="AV252">
        <f t="shared" si="73"/>
        <v>0</v>
      </c>
      <c r="AW252">
        <f t="shared" si="74"/>
        <v>0</v>
      </c>
      <c r="AX252">
        <f t="shared" si="75"/>
        <v>0</v>
      </c>
      <c r="AY252">
        <f t="shared" si="76"/>
        <v>0</v>
      </c>
      <c r="AZ252">
        <f t="shared" si="77"/>
        <v>-2</v>
      </c>
      <c r="BA252">
        <f t="shared" si="78"/>
        <v>0</v>
      </c>
      <c r="BB252">
        <f t="shared" si="79"/>
        <v>0</v>
      </c>
    </row>
    <row r="253" spans="1:54" ht="15" customHeight="1">
      <c r="A253" s="238"/>
      <c r="C253" s="229" t="s">
        <v>5114</v>
      </c>
      <c r="D253" s="511" t="str">
        <f>IF(CNGE_2025_M1_Secc12_Sub1!D97="","",CNGE_2025_M1_Secc12_Sub1!D97)</f>
        <v/>
      </c>
      <c r="E253" s="326"/>
      <c r="F253" s="326"/>
      <c r="G253" s="326"/>
      <c r="H253" s="326"/>
      <c r="I253" s="326"/>
      <c r="J253" s="326"/>
      <c r="K253" s="326"/>
      <c r="L253" s="326"/>
      <c r="M253" s="326"/>
      <c r="N253" s="326"/>
      <c r="O253" s="326"/>
      <c r="P253" s="326"/>
      <c r="Q253" s="327"/>
      <c r="R253" s="480"/>
      <c r="S253" s="352"/>
      <c r="T253" s="7"/>
      <c r="U253" s="7"/>
      <c r="V253" s="7"/>
      <c r="W253" s="7"/>
      <c r="X253" s="7"/>
      <c r="Y253" s="7"/>
      <c r="Z253" s="7"/>
      <c r="AA253" s="7"/>
      <c r="AB253" s="7"/>
      <c r="AC253" s="7"/>
      <c r="AD253" s="7"/>
      <c r="AG253">
        <f t="shared" si="80"/>
        <v>0</v>
      </c>
      <c r="AH253" s="2">
        <f t="shared" si="68"/>
        <v>0</v>
      </c>
      <c r="AI253" s="3" t="str">
        <f>IF(AH253=0,"",
IF(SUM($AH$186:AH253)=1,AJ253,
IF($AH$306&gt;SUM($AH$186:AH253),_xlfn.CONCAT(", ",AJ253),
IF($AH$306=SUM($AH$186:AH253),_xlfn.CONCAT(" y ",AJ253)))))</f>
        <v/>
      </c>
      <c r="AJ253" s="214">
        <v>68</v>
      </c>
      <c r="AK253" s="9">
        <f t="shared" si="81"/>
        <v>0</v>
      </c>
      <c r="AL253">
        <f t="shared" si="69"/>
        <v>0</v>
      </c>
      <c r="AM253">
        <f t="shared" si="70"/>
        <v>3</v>
      </c>
      <c r="AN253">
        <f t="shared" si="71"/>
        <v>6</v>
      </c>
      <c r="AU253">
        <f t="shared" si="72"/>
        <v>0</v>
      </c>
      <c r="AV253">
        <f t="shared" si="73"/>
        <v>0</v>
      </c>
      <c r="AW253">
        <f t="shared" si="74"/>
        <v>0</v>
      </c>
      <c r="AX253">
        <f t="shared" si="75"/>
        <v>0</v>
      </c>
      <c r="AY253">
        <f t="shared" si="76"/>
        <v>0</v>
      </c>
      <c r="AZ253">
        <f t="shared" si="77"/>
        <v>-2</v>
      </c>
      <c r="BA253">
        <f t="shared" si="78"/>
        <v>0</v>
      </c>
      <c r="BB253">
        <f t="shared" si="79"/>
        <v>0</v>
      </c>
    </row>
    <row r="254" spans="1:54" ht="15" customHeight="1">
      <c r="A254" s="238"/>
      <c r="C254" s="229" t="s">
        <v>5115</v>
      </c>
      <c r="D254" s="511" t="str">
        <f>IF(CNGE_2025_M1_Secc12_Sub1!D98="","",CNGE_2025_M1_Secc12_Sub1!D98)</f>
        <v/>
      </c>
      <c r="E254" s="326"/>
      <c r="F254" s="326"/>
      <c r="G254" s="326"/>
      <c r="H254" s="326"/>
      <c r="I254" s="326"/>
      <c r="J254" s="326"/>
      <c r="K254" s="326"/>
      <c r="L254" s="326"/>
      <c r="M254" s="326"/>
      <c r="N254" s="326"/>
      <c r="O254" s="326"/>
      <c r="P254" s="326"/>
      <c r="Q254" s="327"/>
      <c r="R254" s="480"/>
      <c r="S254" s="352"/>
      <c r="T254" s="7"/>
      <c r="U254" s="7"/>
      <c r="V254" s="7"/>
      <c r="W254" s="7"/>
      <c r="X254" s="7"/>
      <c r="Y254" s="7"/>
      <c r="Z254" s="7"/>
      <c r="AA254" s="7"/>
      <c r="AB254" s="7"/>
      <c r="AC254" s="7"/>
      <c r="AD254" s="7"/>
      <c r="AG254">
        <f t="shared" si="80"/>
        <v>0</v>
      </c>
      <c r="AH254" s="2">
        <f t="shared" si="68"/>
        <v>0</v>
      </c>
      <c r="AI254" s="3" t="str">
        <f>IF(AH254=0,"",
IF(SUM($AH$186:AH254)=1,AJ254,
IF($AH$306&gt;SUM($AH$186:AH254),_xlfn.CONCAT(", ",AJ254),
IF($AH$306=SUM($AH$186:AH254),_xlfn.CONCAT(" y ",AJ254)))))</f>
        <v/>
      </c>
      <c r="AJ254" s="214">
        <v>69</v>
      </c>
      <c r="AK254" s="9">
        <f t="shared" si="81"/>
        <v>0</v>
      </c>
      <c r="AL254">
        <f t="shared" si="69"/>
        <v>0</v>
      </c>
      <c r="AM254">
        <f t="shared" si="70"/>
        <v>3</v>
      </c>
      <c r="AN254">
        <f t="shared" si="71"/>
        <v>6</v>
      </c>
      <c r="AU254">
        <f t="shared" si="72"/>
        <v>0</v>
      </c>
      <c r="AV254">
        <f t="shared" si="73"/>
        <v>0</v>
      </c>
      <c r="AW254">
        <f t="shared" si="74"/>
        <v>0</v>
      </c>
      <c r="AX254">
        <f t="shared" si="75"/>
        <v>0</v>
      </c>
      <c r="AY254">
        <f t="shared" si="76"/>
        <v>0</v>
      </c>
      <c r="AZ254">
        <f t="shared" si="77"/>
        <v>-2</v>
      </c>
      <c r="BA254">
        <f t="shared" si="78"/>
        <v>0</v>
      </c>
      <c r="BB254">
        <f t="shared" si="79"/>
        <v>0</v>
      </c>
    </row>
    <row r="255" spans="1:54" ht="15" customHeight="1">
      <c r="A255" s="238"/>
      <c r="C255" s="229" t="s">
        <v>5116</v>
      </c>
      <c r="D255" s="511" t="str">
        <f>IF(CNGE_2025_M1_Secc12_Sub1!D99="","",CNGE_2025_M1_Secc12_Sub1!D99)</f>
        <v/>
      </c>
      <c r="E255" s="326"/>
      <c r="F255" s="326"/>
      <c r="G255" s="326"/>
      <c r="H255" s="326"/>
      <c r="I255" s="326"/>
      <c r="J255" s="326"/>
      <c r="K255" s="326"/>
      <c r="L255" s="326"/>
      <c r="M255" s="326"/>
      <c r="N255" s="326"/>
      <c r="O255" s="326"/>
      <c r="P255" s="326"/>
      <c r="Q255" s="327"/>
      <c r="R255" s="480"/>
      <c r="S255" s="352"/>
      <c r="T255" s="7"/>
      <c r="U255" s="7"/>
      <c r="V255" s="7"/>
      <c r="W255" s="7"/>
      <c r="X255" s="7"/>
      <c r="Y255" s="7"/>
      <c r="Z255" s="7"/>
      <c r="AA255" s="7"/>
      <c r="AB255" s="7"/>
      <c r="AC255" s="7"/>
      <c r="AD255" s="7"/>
      <c r="AG255">
        <f t="shared" si="80"/>
        <v>0</v>
      </c>
      <c r="AH255" s="2">
        <f t="shared" si="68"/>
        <v>0</v>
      </c>
      <c r="AI255" s="3" t="str">
        <f>IF(AH255=0,"",
IF(SUM($AH$186:AH255)=1,AJ255,
IF($AH$306&gt;SUM($AH$186:AH255),_xlfn.CONCAT(", ",AJ255),
IF($AH$306=SUM($AH$186:AH255),_xlfn.CONCAT(" y ",AJ255)))))</f>
        <v/>
      </c>
      <c r="AJ255" s="214">
        <v>70</v>
      </c>
      <c r="AK255" s="9">
        <f t="shared" si="81"/>
        <v>0</v>
      </c>
      <c r="AL255">
        <f t="shared" si="69"/>
        <v>0</v>
      </c>
      <c r="AM255">
        <f t="shared" si="70"/>
        <v>3</v>
      </c>
      <c r="AN255">
        <f t="shared" si="71"/>
        <v>6</v>
      </c>
      <c r="AU255">
        <f t="shared" si="72"/>
        <v>0</v>
      </c>
      <c r="AV255">
        <f t="shared" si="73"/>
        <v>0</v>
      </c>
      <c r="AW255">
        <f t="shared" si="74"/>
        <v>0</v>
      </c>
      <c r="AX255">
        <f t="shared" si="75"/>
        <v>0</v>
      </c>
      <c r="AY255">
        <f t="shared" si="76"/>
        <v>0</v>
      </c>
      <c r="AZ255">
        <f t="shared" si="77"/>
        <v>-2</v>
      </c>
      <c r="BA255">
        <f t="shared" si="78"/>
        <v>0</v>
      </c>
      <c r="BB255">
        <f t="shared" si="79"/>
        <v>0</v>
      </c>
    </row>
    <row r="256" spans="1:54" ht="15" customHeight="1">
      <c r="A256" s="238"/>
      <c r="C256" s="229" t="s">
        <v>5117</v>
      </c>
      <c r="D256" s="511" t="str">
        <f>IF(CNGE_2025_M1_Secc12_Sub1!D100="","",CNGE_2025_M1_Secc12_Sub1!D100)</f>
        <v/>
      </c>
      <c r="E256" s="326"/>
      <c r="F256" s="326"/>
      <c r="G256" s="326"/>
      <c r="H256" s="326"/>
      <c r="I256" s="326"/>
      <c r="J256" s="326"/>
      <c r="K256" s="326"/>
      <c r="L256" s="326"/>
      <c r="M256" s="326"/>
      <c r="N256" s="326"/>
      <c r="O256" s="326"/>
      <c r="P256" s="326"/>
      <c r="Q256" s="327"/>
      <c r="R256" s="480"/>
      <c r="S256" s="352"/>
      <c r="T256" s="7"/>
      <c r="U256" s="7"/>
      <c r="V256" s="7"/>
      <c r="W256" s="7"/>
      <c r="X256" s="7"/>
      <c r="Y256" s="7"/>
      <c r="Z256" s="7"/>
      <c r="AA256" s="7"/>
      <c r="AB256" s="7"/>
      <c r="AC256" s="7"/>
      <c r="AD256" s="7"/>
      <c r="AG256">
        <f t="shared" si="80"/>
        <v>0</v>
      </c>
      <c r="AH256" s="2">
        <f t="shared" si="68"/>
        <v>0</v>
      </c>
      <c r="AI256" s="3" t="str">
        <f>IF(AH256=0,"",
IF(SUM($AH$186:AH256)=1,AJ256,
IF($AH$306&gt;SUM($AH$186:AH256),_xlfn.CONCAT(", ",AJ256),
IF($AH$306=SUM($AH$186:AH256),_xlfn.CONCAT(" y ",AJ256)))))</f>
        <v/>
      </c>
      <c r="AJ256" s="214">
        <v>71</v>
      </c>
      <c r="AK256" s="9">
        <f t="shared" si="81"/>
        <v>0</v>
      </c>
      <c r="AL256">
        <f t="shared" si="69"/>
        <v>0</v>
      </c>
      <c r="AM256">
        <f t="shared" si="70"/>
        <v>3</v>
      </c>
      <c r="AN256">
        <f t="shared" si="71"/>
        <v>6</v>
      </c>
      <c r="AU256">
        <f t="shared" si="72"/>
        <v>0</v>
      </c>
      <c r="AV256">
        <f t="shared" si="73"/>
        <v>0</v>
      </c>
      <c r="AW256">
        <f t="shared" si="74"/>
        <v>0</v>
      </c>
      <c r="AX256">
        <f t="shared" si="75"/>
        <v>0</v>
      </c>
      <c r="AY256">
        <f t="shared" si="76"/>
        <v>0</v>
      </c>
      <c r="AZ256">
        <f t="shared" si="77"/>
        <v>-2</v>
      </c>
      <c r="BA256">
        <f t="shared" si="78"/>
        <v>0</v>
      </c>
      <c r="BB256">
        <f t="shared" si="79"/>
        <v>0</v>
      </c>
    </row>
    <row r="257" spans="1:54" ht="15" customHeight="1">
      <c r="A257" s="238"/>
      <c r="C257" s="229" t="s">
        <v>5118</v>
      </c>
      <c r="D257" s="511" t="str">
        <f>IF(CNGE_2025_M1_Secc12_Sub1!D101="","",CNGE_2025_M1_Secc12_Sub1!D101)</f>
        <v/>
      </c>
      <c r="E257" s="326"/>
      <c r="F257" s="326"/>
      <c r="G257" s="326"/>
      <c r="H257" s="326"/>
      <c r="I257" s="326"/>
      <c r="J257" s="326"/>
      <c r="K257" s="326"/>
      <c r="L257" s="326"/>
      <c r="M257" s="326"/>
      <c r="N257" s="326"/>
      <c r="O257" s="326"/>
      <c r="P257" s="326"/>
      <c r="Q257" s="327"/>
      <c r="R257" s="480"/>
      <c r="S257" s="352"/>
      <c r="T257" s="7"/>
      <c r="U257" s="7"/>
      <c r="V257" s="7"/>
      <c r="W257" s="7"/>
      <c r="X257" s="7"/>
      <c r="Y257" s="7"/>
      <c r="Z257" s="7"/>
      <c r="AA257" s="7"/>
      <c r="AB257" s="7"/>
      <c r="AC257" s="7"/>
      <c r="AD257" s="7"/>
      <c r="AG257">
        <f t="shared" si="80"/>
        <v>0</v>
      </c>
      <c r="AH257" s="2">
        <f t="shared" si="68"/>
        <v>0</v>
      </c>
      <c r="AI257" s="3" t="str">
        <f>IF(AH257=0,"",
IF(SUM($AH$186:AH257)=1,AJ257,
IF($AH$306&gt;SUM($AH$186:AH257),_xlfn.CONCAT(", ",AJ257),
IF($AH$306=SUM($AH$186:AH257),_xlfn.CONCAT(" y ",AJ257)))))</f>
        <v/>
      </c>
      <c r="AJ257" s="214">
        <v>72</v>
      </c>
      <c r="AK257" s="9">
        <f t="shared" si="81"/>
        <v>0</v>
      </c>
      <c r="AL257">
        <f t="shared" si="69"/>
        <v>0</v>
      </c>
      <c r="AM257">
        <f t="shared" si="70"/>
        <v>3</v>
      </c>
      <c r="AN257">
        <f t="shared" si="71"/>
        <v>6</v>
      </c>
      <c r="AU257">
        <f t="shared" si="72"/>
        <v>0</v>
      </c>
      <c r="AV257">
        <f t="shared" si="73"/>
        <v>0</v>
      </c>
      <c r="AW257">
        <f t="shared" si="74"/>
        <v>0</v>
      </c>
      <c r="AX257">
        <f t="shared" si="75"/>
        <v>0</v>
      </c>
      <c r="AY257">
        <f t="shared" si="76"/>
        <v>0</v>
      </c>
      <c r="AZ257">
        <f t="shared" si="77"/>
        <v>-2</v>
      </c>
      <c r="BA257">
        <f t="shared" si="78"/>
        <v>0</v>
      </c>
      <c r="BB257">
        <f t="shared" si="79"/>
        <v>0</v>
      </c>
    </row>
    <row r="258" spans="1:54" ht="15" customHeight="1">
      <c r="A258" s="238"/>
      <c r="C258" s="229" t="s">
        <v>5119</v>
      </c>
      <c r="D258" s="511" t="str">
        <f>IF(CNGE_2025_M1_Secc12_Sub1!D102="","",CNGE_2025_M1_Secc12_Sub1!D102)</f>
        <v/>
      </c>
      <c r="E258" s="326"/>
      <c r="F258" s="326"/>
      <c r="G258" s="326"/>
      <c r="H258" s="326"/>
      <c r="I258" s="326"/>
      <c r="J258" s="326"/>
      <c r="K258" s="326"/>
      <c r="L258" s="326"/>
      <c r="M258" s="326"/>
      <c r="N258" s="326"/>
      <c r="O258" s="326"/>
      <c r="P258" s="326"/>
      <c r="Q258" s="327"/>
      <c r="R258" s="480"/>
      <c r="S258" s="352"/>
      <c r="T258" s="7"/>
      <c r="U258" s="7"/>
      <c r="V258" s="7"/>
      <c r="W258" s="7"/>
      <c r="X258" s="7"/>
      <c r="Y258" s="7"/>
      <c r="Z258" s="7"/>
      <c r="AA258" s="7"/>
      <c r="AB258" s="7"/>
      <c r="AC258" s="7"/>
      <c r="AD258" s="7"/>
      <c r="AG258">
        <f t="shared" si="80"/>
        <v>0</v>
      </c>
      <c r="AH258" s="2">
        <f t="shared" si="68"/>
        <v>0</v>
      </c>
      <c r="AI258" s="3" t="str">
        <f>IF(AH258=0,"",
IF(SUM($AH$186:AH258)=1,AJ258,
IF($AH$306&gt;SUM($AH$186:AH258),_xlfn.CONCAT(", ",AJ258),
IF($AH$306=SUM($AH$186:AH258),_xlfn.CONCAT(" y ",AJ258)))))</f>
        <v/>
      </c>
      <c r="AJ258" s="214">
        <v>73</v>
      </c>
      <c r="AK258" s="9">
        <f t="shared" si="81"/>
        <v>0</v>
      </c>
      <c r="AL258">
        <f t="shared" si="69"/>
        <v>0</v>
      </c>
      <c r="AM258">
        <f t="shared" si="70"/>
        <v>3</v>
      </c>
      <c r="AN258">
        <f t="shared" si="71"/>
        <v>6</v>
      </c>
      <c r="AU258">
        <f t="shared" si="72"/>
        <v>0</v>
      </c>
      <c r="AV258">
        <f t="shared" si="73"/>
        <v>0</v>
      </c>
      <c r="AW258">
        <f t="shared" si="74"/>
        <v>0</v>
      </c>
      <c r="AX258">
        <f t="shared" si="75"/>
        <v>0</v>
      </c>
      <c r="AY258">
        <f t="shared" si="76"/>
        <v>0</v>
      </c>
      <c r="AZ258">
        <f t="shared" si="77"/>
        <v>-2</v>
      </c>
      <c r="BA258">
        <f t="shared" si="78"/>
        <v>0</v>
      </c>
      <c r="BB258">
        <f t="shared" si="79"/>
        <v>0</v>
      </c>
    </row>
    <row r="259" spans="1:54" ht="15" customHeight="1">
      <c r="A259" s="238"/>
      <c r="C259" s="229" t="s">
        <v>5120</v>
      </c>
      <c r="D259" s="511" t="str">
        <f>IF(CNGE_2025_M1_Secc12_Sub1!D103="","",CNGE_2025_M1_Secc12_Sub1!D103)</f>
        <v/>
      </c>
      <c r="E259" s="326"/>
      <c r="F259" s="326"/>
      <c r="G259" s="326"/>
      <c r="H259" s="326"/>
      <c r="I259" s="326"/>
      <c r="J259" s="326"/>
      <c r="K259" s="326"/>
      <c r="L259" s="326"/>
      <c r="M259" s="326"/>
      <c r="N259" s="326"/>
      <c r="O259" s="326"/>
      <c r="P259" s="326"/>
      <c r="Q259" s="327"/>
      <c r="R259" s="480"/>
      <c r="S259" s="352"/>
      <c r="T259" s="7"/>
      <c r="U259" s="7"/>
      <c r="V259" s="7"/>
      <c r="W259" s="7"/>
      <c r="X259" s="7"/>
      <c r="Y259" s="7"/>
      <c r="Z259" s="7"/>
      <c r="AA259" s="7"/>
      <c r="AB259" s="7"/>
      <c r="AC259" s="7"/>
      <c r="AD259" s="7"/>
      <c r="AG259">
        <f t="shared" si="80"/>
        <v>0</v>
      </c>
      <c r="AH259" s="2">
        <f t="shared" si="68"/>
        <v>0</v>
      </c>
      <c r="AI259" s="3" t="str">
        <f>IF(AH259=0,"",
IF(SUM($AH$186:AH259)=1,AJ259,
IF($AH$306&gt;SUM($AH$186:AH259),_xlfn.CONCAT(", ",AJ259),
IF($AH$306=SUM($AH$186:AH259),_xlfn.CONCAT(" y ",AJ259)))))</f>
        <v/>
      </c>
      <c r="AJ259" s="214">
        <v>74</v>
      </c>
      <c r="AK259" s="9">
        <f t="shared" si="81"/>
        <v>0</v>
      </c>
      <c r="AL259">
        <f t="shared" si="69"/>
        <v>0</v>
      </c>
      <c r="AM259">
        <f t="shared" si="70"/>
        <v>3</v>
      </c>
      <c r="AN259">
        <f t="shared" si="71"/>
        <v>6</v>
      </c>
      <c r="AU259">
        <f t="shared" si="72"/>
        <v>0</v>
      </c>
      <c r="AV259">
        <f t="shared" si="73"/>
        <v>0</v>
      </c>
      <c r="AW259">
        <f t="shared" si="74"/>
        <v>0</v>
      </c>
      <c r="AX259">
        <f t="shared" si="75"/>
        <v>0</v>
      </c>
      <c r="AY259">
        <f t="shared" si="76"/>
        <v>0</v>
      </c>
      <c r="AZ259">
        <f t="shared" si="77"/>
        <v>-2</v>
      </c>
      <c r="BA259">
        <f t="shared" si="78"/>
        <v>0</v>
      </c>
      <c r="BB259">
        <f t="shared" si="79"/>
        <v>0</v>
      </c>
    </row>
    <row r="260" spans="1:54" ht="15" customHeight="1">
      <c r="A260" s="238"/>
      <c r="C260" s="229" t="s">
        <v>5121</v>
      </c>
      <c r="D260" s="511" t="str">
        <f>IF(CNGE_2025_M1_Secc12_Sub1!D104="","",CNGE_2025_M1_Secc12_Sub1!D104)</f>
        <v/>
      </c>
      <c r="E260" s="326"/>
      <c r="F260" s="326"/>
      <c r="G260" s="326"/>
      <c r="H260" s="326"/>
      <c r="I260" s="326"/>
      <c r="J260" s="326"/>
      <c r="K260" s="326"/>
      <c r="L260" s="326"/>
      <c r="M260" s="326"/>
      <c r="N260" s="326"/>
      <c r="O260" s="326"/>
      <c r="P260" s="326"/>
      <c r="Q260" s="327"/>
      <c r="R260" s="480"/>
      <c r="S260" s="352"/>
      <c r="T260" s="7"/>
      <c r="U260" s="7"/>
      <c r="V260" s="7"/>
      <c r="W260" s="7"/>
      <c r="X260" s="7"/>
      <c r="Y260" s="7"/>
      <c r="Z260" s="7"/>
      <c r="AA260" s="7"/>
      <c r="AB260" s="7"/>
      <c r="AC260" s="7"/>
      <c r="AD260" s="7"/>
      <c r="AG260">
        <f t="shared" si="80"/>
        <v>0</v>
      </c>
      <c r="AH260" s="2">
        <f t="shared" si="68"/>
        <v>0</v>
      </c>
      <c r="AI260" s="3" t="str">
        <f>IF(AH260=0,"",
IF(SUM($AH$186:AH260)=1,AJ260,
IF($AH$306&gt;SUM($AH$186:AH260),_xlfn.CONCAT(", ",AJ260),
IF($AH$306=SUM($AH$186:AH260),_xlfn.CONCAT(" y ",AJ260)))))</f>
        <v/>
      </c>
      <c r="AJ260" s="214">
        <v>75</v>
      </c>
      <c r="AK260" s="9">
        <f t="shared" si="81"/>
        <v>0</v>
      </c>
      <c r="AL260">
        <f t="shared" si="69"/>
        <v>0</v>
      </c>
      <c r="AM260">
        <f t="shared" si="70"/>
        <v>3</v>
      </c>
      <c r="AN260">
        <f t="shared" si="71"/>
        <v>6</v>
      </c>
      <c r="AU260">
        <f t="shared" si="72"/>
        <v>0</v>
      </c>
      <c r="AV260">
        <f t="shared" si="73"/>
        <v>0</v>
      </c>
      <c r="AW260">
        <f t="shared" si="74"/>
        <v>0</v>
      </c>
      <c r="AX260">
        <f t="shared" si="75"/>
        <v>0</v>
      </c>
      <c r="AY260">
        <f t="shared" si="76"/>
        <v>0</v>
      </c>
      <c r="AZ260">
        <f t="shared" si="77"/>
        <v>-2</v>
      </c>
      <c r="BA260">
        <f t="shared" si="78"/>
        <v>0</v>
      </c>
      <c r="BB260">
        <f t="shared" si="79"/>
        <v>0</v>
      </c>
    </row>
    <row r="261" spans="1:54" ht="15" customHeight="1">
      <c r="A261" s="238"/>
      <c r="C261" s="229" t="s">
        <v>5122</v>
      </c>
      <c r="D261" s="511" t="str">
        <f>IF(CNGE_2025_M1_Secc12_Sub1!D105="","",CNGE_2025_M1_Secc12_Sub1!D105)</f>
        <v/>
      </c>
      <c r="E261" s="326"/>
      <c r="F261" s="326"/>
      <c r="G261" s="326"/>
      <c r="H261" s="326"/>
      <c r="I261" s="326"/>
      <c r="J261" s="326"/>
      <c r="K261" s="326"/>
      <c r="L261" s="326"/>
      <c r="M261" s="326"/>
      <c r="N261" s="326"/>
      <c r="O261" s="326"/>
      <c r="P261" s="326"/>
      <c r="Q261" s="327"/>
      <c r="R261" s="480"/>
      <c r="S261" s="352"/>
      <c r="T261" s="7"/>
      <c r="U261" s="7"/>
      <c r="V261" s="7"/>
      <c r="W261" s="7"/>
      <c r="X261" s="7"/>
      <c r="Y261" s="7"/>
      <c r="Z261" s="7"/>
      <c r="AA261" s="7"/>
      <c r="AB261" s="7"/>
      <c r="AC261" s="7"/>
      <c r="AD261" s="7"/>
      <c r="AG261">
        <f t="shared" si="80"/>
        <v>0</v>
      </c>
      <c r="AH261" s="2">
        <f t="shared" si="68"/>
        <v>0</v>
      </c>
      <c r="AI261" s="3" t="str">
        <f>IF(AH261=0,"",
IF(SUM($AH$186:AH261)=1,AJ261,
IF($AH$306&gt;SUM($AH$186:AH261),_xlfn.CONCAT(", ",AJ261),
IF($AH$306=SUM($AH$186:AH261),_xlfn.CONCAT(" y ",AJ261)))))</f>
        <v/>
      </c>
      <c r="AJ261" s="214">
        <v>76</v>
      </c>
      <c r="AK261" s="9">
        <f t="shared" si="81"/>
        <v>0</v>
      </c>
      <c r="AL261">
        <f t="shared" si="69"/>
        <v>0</v>
      </c>
      <c r="AM261">
        <f t="shared" si="70"/>
        <v>3</v>
      </c>
      <c r="AN261">
        <f t="shared" si="71"/>
        <v>6</v>
      </c>
      <c r="AU261">
        <f t="shared" si="72"/>
        <v>0</v>
      </c>
      <c r="AV261">
        <f t="shared" si="73"/>
        <v>0</v>
      </c>
      <c r="AW261">
        <f t="shared" si="74"/>
        <v>0</v>
      </c>
      <c r="AX261">
        <f t="shared" si="75"/>
        <v>0</v>
      </c>
      <c r="AY261">
        <f t="shared" si="76"/>
        <v>0</v>
      </c>
      <c r="AZ261">
        <f t="shared" si="77"/>
        <v>-2</v>
      </c>
      <c r="BA261">
        <f t="shared" si="78"/>
        <v>0</v>
      </c>
      <c r="BB261">
        <f t="shared" si="79"/>
        <v>0</v>
      </c>
    </row>
    <row r="262" spans="1:54" ht="15" customHeight="1">
      <c r="A262" s="238"/>
      <c r="C262" s="229" t="s">
        <v>5123</v>
      </c>
      <c r="D262" s="511" t="str">
        <f>IF(CNGE_2025_M1_Secc12_Sub1!D106="","",CNGE_2025_M1_Secc12_Sub1!D106)</f>
        <v/>
      </c>
      <c r="E262" s="326"/>
      <c r="F262" s="326"/>
      <c r="G262" s="326"/>
      <c r="H262" s="326"/>
      <c r="I262" s="326"/>
      <c r="J262" s="326"/>
      <c r="K262" s="326"/>
      <c r="L262" s="326"/>
      <c r="M262" s="326"/>
      <c r="N262" s="326"/>
      <c r="O262" s="326"/>
      <c r="P262" s="326"/>
      <c r="Q262" s="327"/>
      <c r="R262" s="480"/>
      <c r="S262" s="352"/>
      <c r="T262" s="7"/>
      <c r="U262" s="7"/>
      <c r="V262" s="7"/>
      <c r="W262" s="7"/>
      <c r="X262" s="7"/>
      <c r="Y262" s="7"/>
      <c r="Z262" s="7"/>
      <c r="AA262" s="7"/>
      <c r="AB262" s="7"/>
      <c r="AC262" s="7"/>
      <c r="AD262" s="7"/>
      <c r="AG262">
        <f t="shared" si="80"/>
        <v>0</v>
      </c>
      <c r="AH262" s="2">
        <f t="shared" si="68"/>
        <v>0</v>
      </c>
      <c r="AI262" s="3" t="str">
        <f>IF(AH262=0,"",
IF(SUM($AH$186:AH262)=1,AJ262,
IF($AH$306&gt;SUM($AH$186:AH262),_xlfn.CONCAT(", ",AJ262),
IF($AH$306=SUM($AH$186:AH262),_xlfn.CONCAT(" y ",AJ262)))))</f>
        <v/>
      </c>
      <c r="AJ262" s="214">
        <v>77</v>
      </c>
      <c r="AK262" s="9">
        <f t="shared" si="81"/>
        <v>0</v>
      </c>
      <c r="AL262">
        <f t="shared" si="69"/>
        <v>0</v>
      </c>
      <c r="AM262">
        <f t="shared" si="70"/>
        <v>3</v>
      </c>
      <c r="AN262">
        <f t="shared" si="71"/>
        <v>6</v>
      </c>
      <c r="AU262">
        <f t="shared" si="72"/>
        <v>0</v>
      </c>
      <c r="AV262">
        <f t="shared" si="73"/>
        <v>0</v>
      </c>
      <c r="AW262">
        <f t="shared" si="74"/>
        <v>0</v>
      </c>
      <c r="AX262">
        <f t="shared" si="75"/>
        <v>0</v>
      </c>
      <c r="AY262">
        <f t="shared" si="76"/>
        <v>0</v>
      </c>
      <c r="AZ262">
        <f t="shared" si="77"/>
        <v>-2</v>
      </c>
      <c r="BA262">
        <f t="shared" si="78"/>
        <v>0</v>
      </c>
      <c r="BB262">
        <f t="shared" si="79"/>
        <v>0</v>
      </c>
    </row>
    <row r="263" spans="1:54" ht="15" customHeight="1">
      <c r="A263" s="238"/>
      <c r="C263" s="229" t="s">
        <v>5124</v>
      </c>
      <c r="D263" s="511" t="str">
        <f>IF(CNGE_2025_M1_Secc12_Sub1!D107="","",CNGE_2025_M1_Secc12_Sub1!D107)</f>
        <v/>
      </c>
      <c r="E263" s="326"/>
      <c r="F263" s="326"/>
      <c r="G263" s="326"/>
      <c r="H263" s="326"/>
      <c r="I263" s="326"/>
      <c r="J263" s="326"/>
      <c r="K263" s="326"/>
      <c r="L263" s="326"/>
      <c r="M263" s="326"/>
      <c r="N263" s="326"/>
      <c r="O263" s="326"/>
      <c r="P263" s="326"/>
      <c r="Q263" s="327"/>
      <c r="R263" s="480"/>
      <c r="S263" s="352"/>
      <c r="T263" s="7"/>
      <c r="U263" s="7"/>
      <c r="V263" s="7"/>
      <c r="W263" s="7"/>
      <c r="X263" s="7"/>
      <c r="Y263" s="7"/>
      <c r="Z263" s="7"/>
      <c r="AA263" s="7"/>
      <c r="AB263" s="7"/>
      <c r="AC263" s="7"/>
      <c r="AD263" s="7"/>
      <c r="AG263">
        <f t="shared" si="80"/>
        <v>0</v>
      </c>
      <c r="AH263" s="2">
        <f t="shared" si="68"/>
        <v>0</v>
      </c>
      <c r="AI263" s="3" t="str">
        <f>IF(AH263=0,"",
IF(SUM($AH$186:AH263)=1,AJ263,
IF($AH$306&gt;SUM($AH$186:AH263),_xlfn.CONCAT(", ",AJ263),
IF($AH$306=SUM($AH$186:AH263),_xlfn.CONCAT(" y ",AJ263)))))</f>
        <v/>
      </c>
      <c r="AJ263" s="214">
        <v>78</v>
      </c>
      <c r="AK263" s="9">
        <f t="shared" si="81"/>
        <v>0</v>
      </c>
      <c r="AL263">
        <f t="shared" si="69"/>
        <v>0</v>
      </c>
      <c r="AM263">
        <f t="shared" si="70"/>
        <v>3</v>
      </c>
      <c r="AN263">
        <f t="shared" si="71"/>
        <v>6</v>
      </c>
      <c r="AU263">
        <f t="shared" si="72"/>
        <v>0</v>
      </c>
      <c r="AV263">
        <f t="shared" si="73"/>
        <v>0</v>
      </c>
      <c r="AW263">
        <f t="shared" si="74"/>
        <v>0</v>
      </c>
      <c r="AX263">
        <f t="shared" si="75"/>
        <v>0</v>
      </c>
      <c r="AY263">
        <f t="shared" si="76"/>
        <v>0</v>
      </c>
      <c r="AZ263">
        <f t="shared" si="77"/>
        <v>-2</v>
      </c>
      <c r="BA263">
        <f t="shared" si="78"/>
        <v>0</v>
      </c>
      <c r="BB263">
        <f t="shared" si="79"/>
        <v>0</v>
      </c>
    </row>
    <row r="264" spans="1:54" ht="15" customHeight="1">
      <c r="A264" s="238"/>
      <c r="C264" s="229" t="s">
        <v>5125</v>
      </c>
      <c r="D264" s="511" t="str">
        <f>IF(CNGE_2025_M1_Secc12_Sub1!D108="","",CNGE_2025_M1_Secc12_Sub1!D108)</f>
        <v/>
      </c>
      <c r="E264" s="326"/>
      <c r="F264" s="326"/>
      <c r="G264" s="326"/>
      <c r="H264" s="326"/>
      <c r="I264" s="326"/>
      <c r="J264" s="326"/>
      <c r="K264" s="326"/>
      <c r="L264" s="326"/>
      <c r="M264" s="326"/>
      <c r="N264" s="326"/>
      <c r="O264" s="326"/>
      <c r="P264" s="326"/>
      <c r="Q264" s="327"/>
      <c r="R264" s="480"/>
      <c r="S264" s="352"/>
      <c r="T264" s="7"/>
      <c r="U264" s="7"/>
      <c r="V264" s="7"/>
      <c r="W264" s="7"/>
      <c r="X264" s="7"/>
      <c r="Y264" s="7"/>
      <c r="Z264" s="7"/>
      <c r="AA264" s="7"/>
      <c r="AB264" s="7"/>
      <c r="AC264" s="7"/>
      <c r="AD264" s="7"/>
      <c r="AG264">
        <f t="shared" si="80"/>
        <v>0</v>
      </c>
      <c r="AH264" s="2">
        <f t="shared" si="68"/>
        <v>0</v>
      </c>
      <c r="AI264" s="3" t="str">
        <f>IF(AH264=0,"",
IF(SUM($AH$186:AH264)=1,AJ264,
IF($AH$306&gt;SUM($AH$186:AH264),_xlfn.CONCAT(", ",AJ264),
IF($AH$306=SUM($AH$186:AH264),_xlfn.CONCAT(" y ",AJ264)))))</f>
        <v/>
      </c>
      <c r="AJ264" s="214">
        <v>79</v>
      </c>
      <c r="AK264" s="9">
        <f t="shared" si="81"/>
        <v>0</v>
      </c>
      <c r="AL264">
        <f t="shared" si="69"/>
        <v>0</v>
      </c>
      <c r="AM264">
        <f t="shared" si="70"/>
        <v>3</v>
      </c>
      <c r="AN264">
        <f t="shared" si="71"/>
        <v>6</v>
      </c>
      <c r="AU264">
        <f t="shared" si="72"/>
        <v>0</v>
      </c>
      <c r="AV264">
        <f t="shared" si="73"/>
        <v>0</v>
      </c>
      <c r="AW264">
        <f t="shared" si="74"/>
        <v>0</v>
      </c>
      <c r="AX264">
        <f t="shared" si="75"/>
        <v>0</v>
      </c>
      <c r="AY264">
        <f t="shared" si="76"/>
        <v>0</v>
      </c>
      <c r="AZ264">
        <f t="shared" si="77"/>
        <v>-2</v>
      </c>
      <c r="BA264">
        <f t="shared" si="78"/>
        <v>0</v>
      </c>
      <c r="BB264">
        <f t="shared" si="79"/>
        <v>0</v>
      </c>
    </row>
    <row r="265" spans="1:54" ht="15" customHeight="1">
      <c r="A265" s="238"/>
      <c r="C265" s="229" t="s">
        <v>5126</v>
      </c>
      <c r="D265" s="511" t="str">
        <f>IF(CNGE_2025_M1_Secc12_Sub1!D109="","",CNGE_2025_M1_Secc12_Sub1!D109)</f>
        <v/>
      </c>
      <c r="E265" s="326"/>
      <c r="F265" s="326"/>
      <c r="G265" s="326"/>
      <c r="H265" s="326"/>
      <c r="I265" s="326"/>
      <c r="J265" s="326"/>
      <c r="K265" s="326"/>
      <c r="L265" s="326"/>
      <c r="M265" s="326"/>
      <c r="N265" s="326"/>
      <c r="O265" s="326"/>
      <c r="P265" s="326"/>
      <c r="Q265" s="327"/>
      <c r="R265" s="480"/>
      <c r="S265" s="352"/>
      <c r="T265" s="7"/>
      <c r="U265" s="7"/>
      <c r="V265" s="7"/>
      <c r="W265" s="7"/>
      <c r="X265" s="7"/>
      <c r="Y265" s="7"/>
      <c r="Z265" s="7"/>
      <c r="AA265" s="7"/>
      <c r="AB265" s="7"/>
      <c r="AC265" s="7"/>
      <c r="AD265" s="7"/>
      <c r="AG265">
        <f t="shared" si="80"/>
        <v>0</v>
      </c>
      <c r="AH265" s="2">
        <f t="shared" si="68"/>
        <v>0</v>
      </c>
      <c r="AI265" s="3" t="str">
        <f>IF(AH265=0,"",
IF(SUM($AH$186:AH265)=1,AJ265,
IF($AH$306&gt;SUM($AH$186:AH265),_xlfn.CONCAT(", ",AJ265),
IF($AH$306=SUM($AH$186:AH265),_xlfn.CONCAT(" y ",AJ265)))))</f>
        <v/>
      </c>
      <c r="AJ265" s="214">
        <v>80</v>
      </c>
      <c r="AK265" s="9">
        <f t="shared" si="81"/>
        <v>0</v>
      </c>
      <c r="AL265">
        <f t="shared" si="69"/>
        <v>0</v>
      </c>
      <c r="AM265">
        <f t="shared" si="70"/>
        <v>3</v>
      </c>
      <c r="AN265">
        <f t="shared" si="71"/>
        <v>6</v>
      </c>
      <c r="AU265">
        <f t="shared" si="72"/>
        <v>0</v>
      </c>
      <c r="AV265">
        <f t="shared" si="73"/>
        <v>0</v>
      </c>
      <c r="AW265">
        <f t="shared" si="74"/>
        <v>0</v>
      </c>
      <c r="AX265">
        <f t="shared" si="75"/>
        <v>0</v>
      </c>
      <c r="AY265">
        <f t="shared" si="76"/>
        <v>0</v>
      </c>
      <c r="AZ265">
        <f t="shared" si="77"/>
        <v>-2</v>
      </c>
      <c r="BA265">
        <f t="shared" si="78"/>
        <v>0</v>
      </c>
      <c r="BB265">
        <f t="shared" si="79"/>
        <v>0</v>
      </c>
    </row>
    <row r="266" spans="1:54" ht="15" customHeight="1">
      <c r="A266" s="238"/>
      <c r="C266" s="229" t="s">
        <v>5127</v>
      </c>
      <c r="D266" s="511" t="str">
        <f>IF(CNGE_2025_M1_Secc12_Sub1!D110="","",CNGE_2025_M1_Secc12_Sub1!D110)</f>
        <v/>
      </c>
      <c r="E266" s="326"/>
      <c r="F266" s="326"/>
      <c r="G266" s="326"/>
      <c r="H266" s="326"/>
      <c r="I266" s="326"/>
      <c r="J266" s="326"/>
      <c r="K266" s="326"/>
      <c r="L266" s="326"/>
      <c r="M266" s="326"/>
      <c r="N266" s="326"/>
      <c r="O266" s="326"/>
      <c r="P266" s="326"/>
      <c r="Q266" s="327"/>
      <c r="R266" s="480"/>
      <c r="S266" s="352"/>
      <c r="T266" s="7"/>
      <c r="U266" s="7"/>
      <c r="V266" s="7"/>
      <c r="W266" s="7"/>
      <c r="X266" s="7"/>
      <c r="Y266" s="7"/>
      <c r="Z266" s="7"/>
      <c r="AA266" s="7"/>
      <c r="AB266" s="7"/>
      <c r="AC266" s="7"/>
      <c r="AD266" s="7"/>
      <c r="AG266">
        <f t="shared" si="80"/>
        <v>0</v>
      </c>
      <c r="AH266" s="2">
        <f t="shared" si="68"/>
        <v>0</v>
      </c>
      <c r="AI266" s="3" t="str">
        <f>IF(AH266=0,"",
IF(SUM($AH$186:AH266)=1,AJ266,
IF($AH$306&gt;SUM($AH$186:AH266),_xlfn.CONCAT(", ",AJ266),
IF($AH$306=SUM($AH$186:AH266),_xlfn.CONCAT(" y ",AJ266)))))</f>
        <v/>
      </c>
      <c r="AJ266" s="214">
        <v>81</v>
      </c>
      <c r="AK266" s="9">
        <f t="shared" si="81"/>
        <v>0</v>
      </c>
      <c r="AL266">
        <f t="shared" si="69"/>
        <v>0</v>
      </c>
      <c r="AM266">
        <f t="shared" si="70"/>
        <v>3</v>
      </c>
      <c r="AN266">
        <f t="shared" si="71"/>
        <v>6</v>
      </c>
      <c r="AU266">
        <f t="shared" si="72"/>
        <v>0</v>
      </c>
      <c r="AV266">
        <f t="shared" si="73"/>
        <v>0</v>
      </c>
      <c r="AW266">
        <f t="shared" si="74"/>
        <v>0</v>
      </c>
      <c r="AX266">
        <f t="shared" si="75"/>
        <v>0</v>
      </c>
      <c r="AY266">
        <f t="shared" si="76"/>
        <v>0</v>
      </c>
      <c r="AZ266">
        <f t="shared" si="77"/>
        <v>-2</v>
      </c>
      <c r="BA266">
        <f t="shared" si="78"/>
        <v>0</v>
      </c>
      <c r="BB266">
        <f t="shared" si="79"/>
        <v>0</v>
      </c>
    </row>
    <row r="267" spans="1:54" ht="15" customHeight="1">
      <c r="A267" s="238"/>
      <c r="C267" s="229" t="s">
        <v>5128</v>
      </c>
      <c r="D267" s="511" t="str">
        <f>IF(CNGE_2025_M1_Secc12_Sub1!D111="","",CNGE_2025_M1_Secc12_Sub1!D111)</f>
        <v/>
      </c>
      <c r="E267" s="326"/>
      <c r="F267" s="326"/>
      <c r="G267" s="326"/>
      <c r="H267" s="326"/>
      <c r="I267" s="326"/>
      <c r="J267" s="326"/>
      <c r="K267" s="326"/>
      <c r="L267" s="326"/>
      <c r="M267" s="326"/>
      <c r="N267" s="326"/>
      <c r="O267" s="326"/>
      <c r="P267" s="326"/>
      <c r="Q267" s="327"/>
      <c r="R267" s="480"/>
      <c r="S267" s="352"/>
      <c r="T267" s="7"/>
      <c r="U267" s="7"/>
      <c r="V267" s="7"/>
      <c r="W267" s="7"/>
      <c r="X267" s="7"/>
      <c r="Y267" s="7"/>
      <c r="Z267" s="7"/>
      <c r="AA267" s="7"/>
      <c r="AB267" s="7"/>
      <c r="AC267" s="7"/>
      <c r="AD267" s="7"/>
      <c r="AG267">
        <f t="shared" si="80"/>
        <v>0</v>
      </c>
      <c r="AH267" s="2">
        <f t="shared" si="68"/>
        <v>0</v>
      </c>
      <c r="AI267" s="3" t="str">
        <f>IF(AH267=0,"",
IF(SUM($AH$186:AH267)=1,AJ267,
IF($AH$306&gt;SUM($AH$186:AH267),_xlfn.CONCAT(", ",AJ267),
IF($AH$306=SUM($AH$186:AH267),_xlfn.CONCAT(" y ",AJ267)))))</f>
        <v/>
      </c>
      <c r="AJ267" s="214">
        <v>82</v>
      </c>
      <c r="AK267" s="9">
        <f t="shared" si="81"/>
        <v>0</v>
      </c>
      <c r="AL267">
        <f t="shared" si="69"/>
        <v>0</v>
      </c>
      <c r="AM267">
        <f t="shared" si="70"/>
        <v>3</v>
      </c>
      <c r="AN267">
        <f t="shared" si="71"/>
        <v>6</v>
      </c>
      <c r="AU267">
        <f t="shared" si="72"/>
        <v>0</v>
      </c>
      <c r="AV267">
        <f t="shared" si="73"/>
        <v>0</v>
      </c>
      <c r="AW267">
        <f t="shared" si="74"/>
        <v>0</v>
      </c>
      <c r="AX267">
        <f t="shared" si="75"/>
        <v>0</v>
      </c>
      <c r="AY267">
        <f t="shared" si="76"/>
        <v>0</v>
      </c>
      <c r="AZ267">
        <f t="shared" si="77"/>
        <v>-2</v>
      </c>
      <c r="BA267">
        <f t="shared" si="78"/>
        <v>0</v>
      </c>
      <c r="BB267">
        <f t="shared" si="79"/>
        <v>0</v>
      </c>
    </row>
    <row r="268" spans="1:54" ht="15" customHeight="1">
      <c r="A268" s="238"/>
      <c r="C268" s="229" t="s">
        <v>5129</v>
      </c>
      <c r="D268" s="511" t="str">
        <f>IF(CNGE_2025_M1_Secc12_Sub1!D112="","",CNGE_2025_M1_Secc12_Sub1!D112)</f>
        <v/>
      </c>
      <c r="E268" s="326"/>
      <c r="F268" s="326"/>
      <c r="G268" s="326"/>
      <c r="H268" s="326"/>
      <c r="I268" s="326"/>
      <c r="J268" s="326"/>
      <c r="K268" s="326"/>
      <c r="L268" s="326"/>
      <c r="M268" s="326"/>
      <c r="N268" s="326"/>
      <c r="O268" s="326"/>
      <c r="P268" s="326"/>
      <c r="Q268" s="327"/>
      <c r="R268" s="480"/>
      <c r="S268" s="352"/>
      <c r="T268" s="7"/>
      <c r="U268" s="7"/>
      <c r="V268" s="7"/>
      <c r="W268" s="7"/>
      <c r="X268" s="7"/>
      <c r="Y268" s="7"/>
      <c r="Z268" s="7"/>
      <c r="AA268" s="7"/>
      <c r="AB268" s="7"/>
      <c r="AC268" s="7"/>
      <c r="AD268" s="7"/>
      <c r="AG268">
        <f t="shared" si="80"/>
        <v>0</v>
      </c>
      <c r="AH268" s="2">
        <f t="shared" si="68"/>
        <v>0</v>
      </c>
      <c r="AI268" s="3" t="str">
        <f>IF(AH268=0,"",
IF(SUM($AH$186:AH268)=1,AJ268,
IF($AH$306&gt;SUM($AH$186:AH268),_xlfn.CONCAT(", ",AJ268),
IF($AH$306=SUM($AH$186:AH268),_xlfn.CONCAT(" y ",AJ268)))))</f>
        <v/>
      </c>
      <c r="AJ268" s="214">
        <v>83</v>
      </c>
      <c r="AK268" s="9">
        <f t="shared" si="81"/>
        <v>0</v>
      </c>
      <c r="AL268">
        <f t="shared" si="69"/>
        <v>0</v>
      </c>
      <c r="AM268">
        <f t="shared" si="70"/>
        <v>3</v>
      </c>
      <c r="AN268">
        <f t="shared" si="71"/>
        <v>6</v>
      </c>
      <c r="AU268">
        <f t="shared" si="72"/>
        <v>0</v>
      </c>
      <c r="AV268">
        <f t="shared" si="73"/>
        <v>0</v>
      </c>
      <c r="AW268">
        <f t="shared" si="74"/>
        <v>0</v>
      </c>
      <c r="AX268">
        <f t="shared" si="75"/>
        <v>0</v>
      </c>
      <c r="AY268">
        <f t="shared" si="76"/>
        <v>0</v>
      </c>
      <c r="AZ268">
        <f t="shared" si="77"/>
        <v>-2</v>
      </c>
      <c r="BA268">
        <f t="shared" si="78"/>
        <v>0</v>
      </c>
      <c r="BB268">
        <f t="shared" si="79"/>
        <v>0</v>
      </c>
    </row>
    <row r="269" spans="1:54" ht="15" customHeight="1">
      <c r="A269" s="238"/>
      <c r="C269" s="229" t="s">
        <v>5130</v>
      </c>
      <c r="D269" s="511" t="str">
        <f>IF(CNGE_2025_M1_Secc12_Sub1!D113="","",CNGE_2025_M1_Secc12_Sub1!D113)</f>
        <v/>
      </c>
      <c r="E269" s="326"/>
      <c r="F269" s="326"/>
      <c r="G269" s="326"/>
      <c r="H269" s="326"/>
      <c r="I269" s="326"/>
      <c r="J269" s="326"/>
      <c r="K269" s="326"/>
      <c r="L269" s="326"/>
      <c r="M269" s="326"/>
      <c r="N269" s="326"/>
      <c r="O269" s="326"/>
      <c r="P269" s="326"/>
      <c r="Q269" s="327"/>
      <c r="R269" s="480"/>
      <c r="S269" s="352"/>
      <c r="T269" s="7"/>
      <c r="U269" s="7"/>
      <c r="V269" s="7"/>
      <c r="W269" s="7"/>
      <c r="X269" s="7"/>
      <c r="Y269" s="7"/>
      <c r="Z269" s="7"/>
      <c r="AA269" s="7"/>
      <c r="AB269" s="7"/>
      <c r="AC269" s="7"/>
      <c r="AD269" s="7"/>
      <c r="AG269">
        <f t="shared" si="80"/>
        <v>0</v>
      </c>
      <c r="AH269" s="2">
        <f t="shared" si="68"/>
        <v>0</v>
      </c>
      <c r="AI269" s="3" t="str">
        <f>IF(AH269=0,"",
IF(SUM($AH$186:AH269)=1,AJ269,
IF($AH$306&gt;SUM($AH$186:AH269),_xlfn.CONCAT(", ",AJ269),
IF($AH$306=SUM($AH$186:AH269),_xlfn.CONCAT(" y ",AJ269)))))</f>
        <v/>
      </c>
      <c r="AJ269" s="214">
        <v>84</v>
      </c>
      <c r="AK269" s="9">
        <f t="shared" si="81"/>
        <v>0</v>
      </c>
      <c r="AL269">
        <f t="shared" si="69"/>
        <v>0</v>
      </c>
      <c r="AM269">
        <f t="shared" si="70"/>
        <v>3</v>
      </c>
      <c r="AN269">
        <f t="shared" si="71"/>
        <v>6</v>
      </c>
      <c r="AU269">
        <f t="shared" si="72"/>
        <v>0</v>
      </c>
      <c r="AV269">
        <f t="shared" si="73"/>
        <v>0</v>
      </c>
      <c r="AW269">
        <f t="shared" si="74"/>
        <v>0</v>
      </c>
      <c r="AX269">
        <f t="shared" si="75"/>
        <v>0</v>
      </c>
      <c r="AY269">
        <f t="shared" si="76"/>
        <v>0</v>
      </c>
      <c r="AZ269">
        <f t="shared" si="77"/>
        <v>-2</v>
      </c>
      <c r="BA269">
        <f t="shared" si="78"/>
        <v>0</v>
      </c>
      <c r="BB269">
        <f t="shared" si="79"/>
        <v>0</v>
      </c>
    </row>
    <row r="270" spans="1:54" ht="15" customHeight="1">
      <c r="A270" s="238"/>
      <c r="C270" s="229" t="s">
        <v>5131</v>
      </c>
      <c r="D270" s="511" t="str">
        <f>IF(CNGE_2025_M1_Secc12_Sub1!D114="","",CNGE_2025_M1_Secc12_Sub1!D114)</f>
        <v/>
      </c>
      <c r="E270" s="326"/>
      <c r="F270" s="326"/>
      <c r="G270" s="326"/>
      <c r="H270" s="326"/>
      <c r="I270" s="326"/>
      <c r="J270" s="326"/>
      <c r="K270" s="326"/>
      <c r="L270" s="326"/>
      <c r="M270" s="326"/>
      <c r="N270" s="326"/>
      <c r="O270" s="326"/>
      <c r="P270" s="326"/>
      <c r="Q270" s="327"/>
      <c r="R270" s="480"/>
      <c r="S270" s="352"/>
      <c r="T270" s="7"/>
      <c r="U270" s="7"/>
      <c r="V270" s="7"/>
      <c r="W270" s="7"/>
      <c r="X270" s="7"/>
      <c r="Y270" s="7"/>
      <c r="Z270" s="7"/>
      <c r="AA270" s="7"/>
      <c r="AB270" s="7"/>
      <c r="AC270" s="7"/>
      <c r="AD270" s="7"/>
      <c r="AG270">
        <f t="shared" si="80"/>
        <v>0</v>
      </c>
      <c r="AH270" s="2">
        <f t="shared" si="68"/>
        <v>0</v>
      </c>
      <c r="AI270" s="3" t="str">
        <f>IF(AH270=0,"",
IF(SUM($AH$186:AH270)=1,AJ270,
IF($AH$306&gt;SUM($AH$186:AH270),_xlfn.CONCAT(", ",AJ270),
IF($AH$306=SUM($AH$186:AH270),_xlfn.CONCAT(" y ",AJ270)))))</f>
        <v/>
      </c>
      <c r="AJ270" s="214">
        <v>85</v>
      </c>
      <c r="AK270" s="9">
        <f t="shared" si="81"/>
        <v>0</v>
      </c>
      <c r="AL270">
        <f t="shared" si="69"/>
        <v>0</v>
      </c>
      <c r="AM270">
        <f t="shared" si="70"/>
        <v>3</v>
      </c>
      <c r="AN270">
        <f t="shared" si="71"/>
        <v>6</v>
      </c>
      <c r="AU270">
        <f t="shared" si="72"/>
        <v>0</v>
      </c>
      <c r="AV270">
        <f t="shared" si="73"/>
        <v>0</v>
      </c>
      <c r="AW270">
        <f t="shared" si="74"/>
        <v>0</v>
      </c>
      <c r="AX270">
        <f t="shared" si="75"/>
        <v>0</v>
      </c>
      <c r="AY270">
        <f t="shared" si="76"/>
        <v>0</v>
      </c>
      <c r="AZ270">
        <f t="shared" si="77"/>
        <v>-2</v>
      </c>
      <c r="BA270">
        <f t="shared" si="78"/>
        <v>0</v>
      </c>
      <c r="BB270">
        <f t="shared" si="79"/>
        <v>0</v>
      </c>
    </row>
    <row r="271" spans="1:54" ht="15" customHeight="1">
      <c r="A271" s="238"/>
      <c r="C271" s="229" t="s">
        <v>5132</v>
      </c>
      <c r="D271" s="511" t="str">
        <f>IF(CNGE_2025_M1_Secc12_Sub1!D115="","",CNGE_2025_M1_Secc12_Sub1!D115)</f>
        <v/>
      </c>
      <c r="E271" s="326"/>
      <c r="F271" s="326"/>
      <c r="G271" s="326"/>
      <c r="H271" s="326"/>
      <c r="I271" s="326"/>
      <c r="J271" s="326"/>
      <c r="K271" s="326"/>
      <c r="L271" s="326"/>
      <c r="M271" s="326"/>
      <c r="N271" s="326"/>
      <c r="O271" s="326"/>
      <c r="P271" s="326"/>
      <c r="Q271" s="327"/>
      <c r="R271" s="480"/>
      <c r="S271" s="352"/>
      <c r="T271" s="7"/>
      <c r="U271" s="7"/>
      <c r="V271" s="7"/>
      <c r="W271" s="7"/>
      <c r="X271" s="7"/>
      <c r="Y271" s="7"/>
      <c r="Z271" s="7"/>
      <c r="AA271" s="7"/>
      <c r="AB271" s="7"/>
      <c r="AC271" s="7"/>
      <c r="AD271" s="7"/>
      <c r="AG271">
        <f t="shared" si="80"/>
        <v>0</v>
      </c>
      <c r="AH271" s="2">
        <f t="shared" si="68"/>
        <v>0</v>
      </c>
      <c r="AI271" s="3" t="str">
        <f>IF(AH271=0,"",
IF(SUM($AH$186:AH271)=1,AJ271,
IF($AH$306&gt;SUM($AH$186:AH271),_xlfn.CONCAT(", ",AJ271),
IF($AH$306=SUM($AH$186:AH271),_xlfn.CONCAT(" y ",AJ271)))))</f>
        <v/>
      </c>
      <c r="AJ271" s="214">
        <v>86</v>
      </c>
      <c r="AK271" s="9">
        <f t="shared" si="81"/>
        <v>0</v>
      </c>
      <c r="AL271">
        <f t="shared" si="69"/>
        <v>0</v>
      </c>
      <c r="AM271">
        <f t="shared" si="70"/>
        <v>3</v>
      </c>
      <c r="AN271">
        <f t="shared" si="71"/>
        <v>6</v>
      </c>
      <c r="AU271">
        <f t="shared" si="72"/>
        <v>0</v>
      </c>
      <c r="AV271">
        <f t="shared" si="73"/>
        <v>0</v>
      </c>
      <c r="AW271">
        <f t="shared" si="74"/>
        <v>0</v>
      </c>
      <c r="AX271">
        <f t="shared" si="75"/>
        <v>0</v>
      </c>
      <c r="AY271">
        <f t="shared" si="76"/>
        <v>0</v>
      </c>
      <c r="AZ271">
        <f t="shared" si="77"/>
        <v>-2</v>
      </c>
      <c r="BA271">
        <f t="shared" si="78"/>
        <v>0</v>
      </c>
      <c r="BB271">
        <f t="shared" si="79"/>
        <v>0</v>
      </c>
    </row>
    <row r="272" spans="1:54" ht="15" customHeight="1">
      <c r="A272" s="238"/>
      <c r="C272" s="229" t="s">
        <v>5133</v>
      </c>
      <c r="D272" s="511" t="str">
        <f>IF(CNGE_2025_M1_Secc12_Sub1!D116="","",CNGE_2025_M1_Secc12_Sub1!D116)</f>
        <v/>
      </c>
      <c r="E272" s="326"/>
      <c r="F272" s="326"/>
      <c r="G272" s="326"/>
      <c r="H272" s="326"/>
      <c r="I272" s="326"/>
      <c r="J272" s="326"/>
      <c r="K272" s="326"/>
      <c r="L272" s="326"/>
      <c r="M272" s="326"/>
      <c r="N272" s="326"/>
      <c r="O272" s="326"/>
      <c r="P272" s="326"/>
      <c r="Q272" s="327"/>
      <c r="R272" s="480"/>
      <c r="S272" s="352"/>
      <c r="T272" s="7"/>
      <c r="U272" s="7"/>
      <c r="V272" s="7"/>
      <c r="W272" s="7"/>
      <c r="X272" s="7"/>
      <c r="Y272" s="7"/>
      <c r="Z272" s="7"/>
      <c r="AA272" s="7"/>
      <c r="AB272" s="7"/>
      <c r="AC272" s="7"/>
      <c r="AD272" s="7"/>
      <c r="AG272">
        <f t="shared" si="80"/>
        <v>0</v>
      </c>
      <c r="AH272" s="2">
        <f t="shared" si="68"/>
        <v>0</v>
      </c>
      <c r="AI272" s="3" t="str">
        <f>IF(AH272=0,"",
IF(SUM($AH$186:AH272)=1,AJ272,
IF($AH$306&gt;SUM($AH$186:AH272),_xlfn.CONCAT(", ",AJ272),
IF($AH$306=SUM($AH$186:AH272),_xlfn.CONCAT(" y ",AJ272)))))</f>
        <v/>
      </c>
      <c r="AJ272" s="214">
        <v>87</v>
      </c>
      <c r="AK272" s="9">
        <f t="shared" si="81"/>
        <v>0</v>
      </c>
      <c r="AL272">
        <f t="shared" si="69"/>
        <v>0</v>
      </c>
      <c r="AM272">
        <f t="shared" si="70"/>
        <v>3</v>
      </c>
      <c r="AN272">
        <f t="shared" si="71"/>
        <v>6</v>
      </c>
      <c r="AU272">
        <f t="shared" si="72"/>
        <v>0</v>
      </c>
      <c r="AV272">
        <f t="shared" si="73"/>
        <v>0</v>
      </c>
      <c r="AW272">
        <f t="shared" si="74"/>
        <v>0</v>
      </c>
      <c r="AX272">
        <f t="shared" si="75"/>
        <v>0</v>
      </c>
      <c r="AY272">
        <f t="shared" si="76"/>
        <v>0</v>
      </c>
      <c r="AZ272">
        <f t="shared" si="77"/>
        <v>-2</v>
      </c>
      <c r="BA272">
        <f t="shared" si="78"/>
        <v>0</v>
      </c>
      <c r="BB272">
        <f t="shared" si="79"/>
        <v>0</v>
      </c>
    </row>
    <row r="273" spans="1:54" ht="15" customHeight="1">
      <c r="A273" s="238"/>
      <c r="C273" s="229" t="s">
        <v>5134</v>
      </c>
      <c r="D273" s="511" t="str">
        <f>IF(CNGE_2025_M1_Secc12_Sub1!D117="","",CNGE_2025_M1_Secc12_Sub1!D117)</f>
        <v/>
      </c>
      <c r="E273" s="326"/>
      <c r="F273" s="326"/>
      <c r="G273" s="326"/>
      <c r="H273" s="326"/>
      <c r="I273" s="326"/>
      <c r="J273" s="326"/>
      <c r="K273" s="326"/>
      <c r="L273" s="326"/>
      <c r="M273" s="326"/>
      <c r="N273" s="326"/>
      <c r="O273" s="326"/>
      <c r="P273" s="326"/>
      <c r="Q273" s="327"/>
      <c r="R273" s="480"/>
      <c r="S273" s="352"/>
      <c r="T273" s="7"/>
      <c r="U273" s="7"/>
      <c r="V273" s="7"/>
      <c r="W273" s="7"/>
      <c r="X273" s="7"/>
      <c r="Y273" s="7"/>
      <c r="Z273" s="7"/>
      <c r="AA273" s="7"/>
      <c r="AB273" s="7"/>
      <c r="AC273" s="7"/>
      <c r="AD273" s="7"/>
      <c r="AG273">
        <f t="shared" si="80"/>
        <v>0</v>
      </c>
      <c r="AH273" s="2">
        <f t="shared" si="68"/>
        <v>0</v>
      </c>
      <c r="AI273" s="3" t="str">
        <f>IF(AH273=0,"",
IF(SUM($AH$186:AH273)=1,AJ273,
IF($AH$306&gt;SUM($AH$186:AH273),_xlfn.CONCAT(", ",AJ273),
IF($AH$306=SUM($AH$186:AH273),_xlfn.CONCAT(" y ",AJ273)))))</f>
        <v/>
      </c>
      <c r="AJ273" s="214">
        <v>88</v>
      </c>
      <c r="AK273" s="9">
        <f t="shared" si="81"/>
        <v>0</v>
      </c>
      <c r="AL273">
        <f t="shared" si="69"/>
        <v>0</v>
      </c>
      <c r="AM273">
        <f t="shared" si="70"/>
        <v>3</v>
      </c>
      <c r="AN273">
        <f t="shared" si="71"/>
        <v>6</v>
      </c>
      <c r="AU273">
        <f t="shared" si="72"/>
        <v>0</v>
      </c>
      <c r="AV273">
        <f t="shared" si="73"/>
        <v>0</v>
      </c>
      <c r="AW273">
        <f t="shared" si="74"/>
        <v>0</v>
      </c>
      <c r="AX273">
        <f t="shared" si="75"/>
        <v>0</v>
      </c>
      <c r="AY273">
        <f t="shared" si="76"/>
        <v>0</v>
      </c>
      <c r="AZ273">
        <f t="shared" si="77"/>
        <v>-2</v>
      </c>
      <c r="BA273">
        <f t="shared" si="78"/>
        <v>0</v>
      </c>
      <c r="BB273">
        <f t="shared" si="79"/>
        <v>0</v>
      </c>
    </row>
    <row r="274" spans="1:54" ht="15" customHeight="1">
      <c r="A274" s="238"/>
      <c r="C274" s="229" t="s">
        <v>5135</v>
      </c>
      <c r="D274" s="511" t="str">
        <f>IF(CNGE_2025_M1_Secc12_Sub1!D118="","",CNGE_2025_M1_Secc12_Sub1!D118)</f>
        <v/>
      </c>
      <c r="E274" s="326"/>
      <c r="F274" s="326"/>
      <c r="G274" s="326"/>
      <c r="H274" s="326"/>
      <c r="I274" s="326"/>
      <c r="J274" s="326"/>
      <c r="K274" s="326"/>
      <c r="L274" s="326"/>
      <c r="M274" s="326"/>
      <c r="N274" s="326"/>
      <c r="O274" s="326"/>
      <c r="P274" s="326"/>
      <c r="Q274" s="327"/>
      <c r="R274" s="480"/>
      <c r="S274" s="352"/>
      <c r="T274" s="7"/>
      <c r="U274" s="7"/>
      <c r="V274" s="7"/>
      <c r="W274" s="7"/>
      <c r="X274" s="7"/>
      <c r="Y274" s="7"/>
      <c r="Z274" s="7"/>
      <c r="AA274" s="7"/>
      <c r="AB274" s="7"/>
      <c r="AC274" s="7"/>
      <c r="AD274" s="7"/>
      <c r="AG274">
        <f t="shared" si="80"/>
        <v>0</v>
      </c>
      <c r="AH274" s="2">
        <f t="shared" si="68"/>
        <v>0</v>
      </c>
      <c r="AI274" s="3" t="str">
        <f>IF(AH274=0,"",
IF(SUM($AH$186:AH274)=1,AJ274,
IF($AH$306&gt;SUM($AH$186:AH274),_xlfn.CONCAT(", ",AJ274),
IF($AH$306=SUM($AH$186:AH274),_xlfn.CONCAT(" y ",AJ274)))))</f>
        <v/>
      </c>
      <c r="AJ274" s="214">
        <v>89</v>
      </c>
      <c r="AK274" s="9">
        <f t="shared" si="81"/>
        <v>0</v>
      </c>
      <c r="AL274">
        <f t="shared" si="69"/>
        <v>0</v>
      </c>
      <c r="AM274">
        <f t="shared" si="70"/>
        <v>3</v>
      </c>
      <c r="AN274">
        <f t="shared" si="71"/>
        <v>6</v>
      </c>
      <c r="AU274">
        <f t="shared" si="72"/>
        <v>0</v>
      </c>
      <c r="AV274">
        <f t="shared" si="73"/>
        <v>0</v>
      </c>
      <c r="AW274">
        <f t="shared" si="74"/>
        <v>0</v>
      </c>
      <c r="AX274">
        <f t="shared" si="75"/>
        <v>0</v>
      </c>
      <c r="AY274">
        <f t="shared" si="76"/>
        <v>0</v>
      </c>
      <c r="AZ274">
        <f t="shared" si="77"/>
        <v>-2</v>
      </c>
      <c r="BA274">
        <f t="shared" si="78"/>
        <v>0</v>
      </c>
      <c r="BB274">
        <f t="shared" si="79"/>
        <v>0</v>
      </c>
    </row>
    <row r="275" spans="1:54" ht="15" customHeight="1">
      <c r="A275" s="238"/>
      <c r="C275" s="229" t="s">
        <v>5136</v>
      </c>
      <c r="D275" s="511" t="str">
        <f>IF(CNGE_2025_M1_Secc12_Sub1!D119="","",CNGE_2025_M1_Secc12_Sub1!D119)</f>
        <v/>
      </c>
      <c r="E275" s="326"/>
      <c r="F275" s="326"/>
      <c r="G275" s="326"/>
      <c r="H275" s="326"/>
      <c r="I275" s="326"/>
      <c r="J275" s="326"/>
      <c r="K275" s="326"/>
      <c r="L275" s="326"/>
      <c r="M275" s="326"/>
      <c r="N275" s="326"/>
      <c r="O275" s="326"/>
      <c r="P275" s="326"/>
      <c r="Q275" s="327"/>
      <c r="R275" s="480"/>
      <c r="S275" s="352"/>
      <c r="T275" s="7"/>
      <c r="U275" s="7"/>
      <c r="V275" s="7"/>
      <c r="W275" s="7"/>
      <c r="X275" s="7"/>
      <c r="Y275" s="7"/>
      <c r="Z275" s="7"/>
      <c r="AA275" s="7"/>
      <c r="AB275" s="7"/>
      <c r="AC275" s="7"/>
      <c r="AD275" s="7"/>
      <c r="AG275">
        <f t="shared" si="80"/>
        <v>0</v>
      </c>
      <c r="AH275" s="2">
        <f t="shared" si="68"/>
        <v>0</v>
      </c>
      <c r="AI275" s="3" t="str">
        <f>IF(AH275=0,"",
IF(SUM($AH$186:AH275)=1,AJ275,
IF($AH$306&gt;SUM($AH$186:AH275),_xlfn.CONCAT(", ",AJ275),
IF($AH$306=SUM($AH$186:AH275),_xlfn.CONCAT(" y ",AJ275)))))</f>
        <v/>
      </c>
      <c r="AJ275" s="214">
        <v>90</v>
      </c>
      <c r="AK275" s="9">
        <f t="shared" si="81"/>
        <v>0</v>
      </c>
      <c r="AL275">
        <f t="shared" si="69"/>
        <v>0</v>
      </c>
      <c r="AM275">
        <f t="shared" si="70"/>
        <v>3</v>
      </c>
      <c r="AN275">
        <f t="shared" si="71"/>
        <v>6</v>
      </c>
      <c r="AU275">
        <f t="shared" si="72"/>
        <v>0</v>
      </c>
      <c r="AV275">
        <f t="shared" si="73"/>
        <v>0</v>
      </c>
      <c r="AW275">
        <f t="shared" si="74"/>
        <v>0</v>
      </c>
      <c r="AX275">
        <f t="shared" si="75"/>
        <v>0</v>
      </c>
      <c r="AY275">
        <f t="shared" si="76"/>
        <v>0</v>
      </c>
      <c r="AZ275">
        <f t="shared" si="77"/>
        <v>-2</v>
      </c>
      <c r="BA275">
        <f t="shared" si="78"/>
        <v>0</v>
      </c>
      <c r="BB275">
        <f t="shared" si="79"/>
        <v>0</v>
      </c>
    </row>
    <row r="276" spans="1:54" ht="15" customHeight="1">
      <c r="A276" s="238"/>
      <c r="C276" s="229" t="s">
        <v>5137</v>
      </c>
      <c r="D276" s="511" t="str">
        <f>IF(CNGE_2025_M1_Secc12_Sub1!D120="","",CNGE_2025_M1_Secc12_Sub1!D120)</f>
        <v/>
      </c>
      <c r="E276" s="326"/>
      <c r="F276" s="326"/>
      <c r="G276" s="326"/>
      <c r="H276" s="326"/>
      <c r="I276" s="326"/>
      <c r="J276" s="326"/>
      <c r="K276" s="326"/>
      <c r="L276" s="326"/>
      <c r="M276" s="326"/>
      <c r="N276" s="326"/>
      <c r="O276" s="326"/>
      <c r="P276" s="326"/>
      <c r="Q276" s="327"/>
      <c r="R276" s="480"/>
      <c r="S276" s="352"/>
      <c r="T276" s="7"/>
      <c r="U276" s="7"/>
      <c r="V276" s="7"/>
      <c r="W276" s="7"/>
      <c r="X276" s="7"/>
      <c r="Y276" s="7"/>
      <c r="Z276" s="7"/>
      <c r="AA276" s="7"/>
      <c r="AB276" s="7"/>
      <c r="AC276" s="7"/>
      <c r="AD276" s="7"/>
      <c r="AG276">
        <f t="shared" si="80"/>
        <v>0</v>
      </c>
      <c r="AH276" s="2">
        <f t="shared" si="68"/>
        <v>0</v>
      </c>
      <c r="AI276" s="3" t="str">
        <f>IF(AH276=0,"",
IF(SUM($AH$186:AH276)=1,AJ276,
IF($AH$306&gt;SUM($AH$186:AH276),_xlfn.CONCAT(", ",AJ276),
IF($AH$306=SUM($AH$186:AH276),_xlfn.CONCAT(" y ",AJ276)))))</f>
        <v/>
      </c>
      <c r="AJ276" s="214">
        <v>91</v>
      </c>
      <c r="AK276" s="9">
        <f t="shared" si="81"/>
        <v>0</v>
      </c>
      <c r="AL276">
        <f t="shared" si="69"/>
        <v>0</v>
      </c>
      <c r="AM276">
        <f t="shared" si="70"/>
        <v>3</v>
      </c>
      <c r="AN276">
        <f t="shared" si="71"/>
        <v>6</v>
      </c>
      <c r="AU276">
        <f t="shared" si="72"/>
        <v>0</v>
      </c>
      <c r="AV276">
        <f t="shared" si="73"/>
        <v>0</v>
      </c>
      <c r="AW276">
        <f t="shared" si="74"/>
        <v>0</v>
      </c>
      <c r="AX276">
        <f t="shared" si="75"/>
        <v>0</v>
      </c>
      <c r="AY276">
        <f t="shared" si="76"/>
        <v>0</v>
      </c>
      <c r="AZ276">
        <f t="shared" si="77"/>
        <v>-2</v>
      </c>
      <c r="BA276">
        <f t="shared" si="78"/>
        <v>0</v>
      </c>
      <c r="BB276">
        <f t="shared" si="79"/>
        <v>0</v>
      </c>
    </row>
    <row r="277" spans="1:54" ht="15" customHeight="1">
      <c r="A277" s="238"/>
      <c r="C277" s="229" t="s">
        <v>5138</v>
      </c>
      <c r="D277" s="511" t="str">
        <f>IF(CNGE_2025_M1_Secc12_Sub1!D121="","",CNGE_2025_M1_Secc12_Sub1!D121)</f>
        <v/>
      </c>
      <c r="E277" s="326"/>
      <c r="F277" s="326"/>
      <c r="G277" s="326"/>
      <c r="H277" s="326"/>
      <c r="I277" s="326"/>
      <c r="J277" s="326"/>
      <c r="K277" s="326"/>
      <c r="L277" s="326"/>
      <c r="M277" s="326"/>
      <c r="N277" s="326"/>
      <c r="O277" s="326"/>
      <c r="P277" s="326"/>
      <c r="Q277" s="327"/>
      <c r="R277" s="480"/>
      <c r="S277" s="352"/>
      <c r="T277" s="7"/>
      <c r="U277" s="7"/>
      <c r="V277" s="7"/>
      <c r="W277" s="7"/>
      <c r="X277" s="7"/>
      <c r="Y277" s="7"/>
      <c r="Z277" s="7"/>
      <c r="AA277" s="7"/>
      <c r="AB277" s="7"/>
      <c r="AC277" s="7"/>
      <c r="AD277" s="7"/>
      <c r="AG277">
        <f t="shared" si="80"/>
        <v>0</v>
      </c>
      <c r="AH277" s="2">
        <f t="shared" si="68"/>
        <v>0</v>
      </c>
      <c r="AI277" s="3" t="str">
        <f>IF(AH277=0,"",
IF(SUM($AH$186:AH277)=1,AJ277,
IF($AH$306&gt;SUM($AH$186:AH277),_xlfn.CONCAT(", ",AJ277),
IF($AH$306=SUM($AH$186:AH277),_xlfn.CONCAT(" y ",AJ277)))))</f>
        <v/>
      </c>
      <c r="AJ277" s="214">
        <v>92</v>
      </c>
      <c r="AK277" s="9">
        <f t="shared" si="81"/>
        <v>0</v>
      </c>
      <c r="AL277">
        <f t="shared" si="69"/>
        <v>0</v>
      </c>
      <c r="AM277">
        <f t="shared" si="70"/>
        <v>3</v>
      </c>
      <c r="AN277">
        <f t="shared" si="71"/>
        <v>6</v>
      </c>
      <c r="AU277">
        <f t="shared" si="72"/>
        <v>0</v>
      </c>
      <c r="AV277">
        <f t="shared" si="73"/>
        <v>0</v>
      </c>
      <c r="AW277">
        <f t="shared" si="74"/>
        <v>0</v>
      </c>
      <c r="AX277">
        <f t="shared" si="75"/>
        <v>0</v>
      </c>
      <c r="AY277">
        <f t="shared" si="76"/>
        <v>0</v>
      </c>
      <c r="AZ277">
        <f t="shared" si="77"/>
        <v>-2</v>
      </c>
      <c r="BA277">
        <f t="shared" si="78"/>
        <v>0</v>
      </c>
      <c r="BB277">
        <f t="shared" si="79"/>
        <v>0</v>
      </c>
    </row>
    <row r="278" spans="1:54" ht="15" customHeight="1">
      <c r="A278" s="238"/>
      <c r="C278" s="229" t="s">
        <v>5139</v>
      </c>
      <c r="D278" s="511" t="str">
        <f>IF(CNGE_2025_M1_Secc12_Sub1!D122="","",CNGE_2025_M1_Secc12_Sub1!D122)</f>
        <v/>
      </c>
      <c r="E278" s="326"/>
      <c r="F278" s="326"/>
      <c r="G278" s="326"/>
      <c r="H278" s="326"/>
      <c r="I278" s="326"/>
      <c r="J278" s="326"/>
      <c r="K278" s="326"/>
      <c r="L278" s="326"/>
      <c r="M278" s="326"/>
      <c r="N278" s="326"/>
      <c r="O278" s="326"/>
      <c r="P278" s="326"/>
      <c r="Q278" s="327"/>
      <c r="R278" s="480"/>
      <c r="S278" s="352"/>
      <c r="T278" s="7"/>
      <c r="U278" s="7"/>
      <c r="V278" s="7"/>
      <c r="W278" s="7"/>
      <c r="X278" s="7"/>
      <c r="Y278" s="7"/>
      <c r="Z278" s="7"/>
      <c r="AA278" s="7"/>
      <c r="AB278" s="7"/>
      <c r="AC278" s="7"/>
      <c r="AD278" s="7"/>
      <c r="AG278">
        <f t="shared" si="80"/>
        <v>0</v>
      </c>
      <c r="AH278" s="2">
        <f t="shared" si="68"/>
        <v>0</v>
      </c>
      <c r="AI278" s="3" t="str">
        <f>IF(AH278=0,"",
IF(SUM($AH$186:AH278)=1,AJ278,
IF($AH$306&gt;SUM($AH$186:AH278),_xlfn.CONCAT(", ",AJ278),
IF($AH$306=SUM($AH$186:AH278),_xlfn.CONCAT(" y ",AJ278)))))</f>
        <v/>
      </c>
      <c r="AJ278" s="214">
        <v>93</v>
      </c>
      <c r="AK278" s="9">
        <f t="shared" si="81"/>
        <v>0</v>
      </c>
      <c r="AL278">
        <f t="shared" si="69"/>
        <v>0</v>
      </c>
      <c r="AM278">
        <f t="shared" si="70"/>
        <v>3</v>
      </c>
      <c r="AN278">
        <f t="shared" si="71"/>
        <v>6</v>
      </c>
      <c r="AU278">
        <f t="shared" si="72"/>
        <v>0</v>
      </c>
      <c r="AV278">
        <f t="shared" si="73"/>
        <v>0</v>
      </c>
      <c r="AW278">
        <f t="shared" si="74"/>
        <v>0</v>
      </c>
      <c r="AX278">
        <f t="shared" si="75"/>
        <v>0</v>
      </c>
      <c r="AY278">
        <f t="shared" si="76"/>
        <v>0</v>
      </c>
      <c r="AZ278">
        <f t="shared" si="77"/>
        <v>-2</v>
      </c>
      <c r="BA278">
        <f t="shared" si="78"/>
        <v>0</v>
      </c>
      <c r="BB278">
        <f t="shared" si="79"/>
        <v>0</v>
      </c>
    </row>
    <row r="279" spans="1:54" ht="15" customHeight="1">
      <c r="A279" s="238"/>
      <c r="C279" s="229" t="s">
        <v>5140</v>
      </c>
      <c r="D279" s="511" t="str">
        <f>IF(CNGE_2025_M1_Secc12_Sub1!D123="","",CNGE_2025_M1_Secc12_Sub1!D123)</f>
        <v/>
      </c>
      <c r="E279" s="326"/>
      <c r="F279" s="326"/>
      <c r="G279" s="326"/>
      <c r="H279" s="326"/>
      <c r="I279" s="326"/>
      <c r="J279" s="326"/>
      <c r="K279" s="326"/>
      <c r="L279" s="326"/>
      <c r="M279" s="326"/>
      <c r="N279" s="326"/>
      <c r="O279" s="326"/>
      <c r="P279" s="326"/>
      <c r="Q279" s="327"/>
      <c r="R279" s="480"/>
      <c r="S279" s="352"/>
      <c r="T279" s="7"/>
      <c r="U279" s="7"/>
      <c r="V279" s="7"/>
      <c r="W279" s="7"/>
      <c r="X279" s="7"/>
      <c r="Y279" s="7"/>
      <c r="Z279" s="7"/>
      <c r="AA279" s="7"/>
      <c r="AB279" s="7"/>
      <c r="AC279" s="7"/>
      <c r="AD279" s="7"/>
      <c r="AG279">
        <f t="shared" si="80"/>
        <v>0</v>
      </c>
      <c r="AH279" s="2">
        <f t="shared" si="68"/>
        <v>0</v>
      </c>
      <c r="AI279" s="3" t="str">
        <f>IF(AH279=0,"",
IF(SUM($AH$186:AH279)=1,AJ279,
IF($AH$306&gt;SUM($AH$186:AH279),_xlfn.CONCAT(", ",AJ279),
IF($AH$306=SUM($AH$186:AH279),_xlfn.CONCAT(" y ",AJ279)))))</f>
        <v/>
      </c>
      <c r="AJ279" s="214">
        <v>94</v>
      </c>
      <c r="AK279" s="9">
        <f t="shared" si="81"/>
        <v>0</v>
      </c>
      <c r="AL279">
        <f t="shared" si="69"/>
        <v>0</v>
      </c>
      <c r="AM279">
        <f t="shared" si="70"/>
        <v>3</v>
      </c>
      <c r="AN279">
        <f t="shared" si="71"/>
        <v>6</v>
      </c>
      <c r="AU279">
        <f t="shared" si="72"/>
        <v>0</v>
      </c>
      <c r="AV279">
        <f t="shared" si="73"/>
        <v>0</v>
      </c>
      <c r="AW279">
        <f t="shared" si="74"/>
        <v>0</v>
      </c>
      <c r="AX279">
        <f t="shared" si="75"/>
        <v>0</v>
      </c>
      <c r="AY279">
        <f t="shared" si="76"/>
        <v>0</v>
      </c>
      <c r="AZ279">
        <f t="shared" si="77"/>
        <v>-2</v>
      </c>
      <c r="BA279">
        <f t="shared" si="78"/>
        <v>0</v>
      </c>
      <c r="BB279">
        <f t="shared" si="79"/>
        <v>0</v>
      </c>
    </row>
    <row r="280" spans="1:54" ht="15" customHeight="1">
      <c r="A280" s="238"/>
      <c r="C280" s="229" t="s">
        <v>5141</v>
      </c>
      <c r="D280" s="511" t="str">
        <f>IF(CNGE_2025_M1_Secc12_Sub1!D124="","",CNGE_2025_M1_Secc12_Sub1!D124)</f>
        <v/>
      </c>
      <c r="E280" s="326"/>
      <c r="F280" s="326"/>
      <c r="G280" s="326"/>
      <c r="H280" s="326"/>
      <c r="I280" s="326"/>
      <c r="J280" s="326"/>
      <c r="K280" s="326"/>
      <c r="L280" s="326"/>
      <c r="M280" s="326"/>
      <c r="N280" s="326"/>
      <c r="O280" s="326"/>
      <c r="P280" s="326"/>
      <c r="Q280" s="327"/>
      <c r="R280" s="480"/>
      <c r="S280" s="352"/>
      <c r="T280" s="7"/>
      <c r="U280" s="7"/>
      <c r="V280" s="7"/>
      <c r="W280" s="7"/>
      <c r="X280" s="7"/>
      <c r="Y280" s="7"/>
      <c r="Z280" s="7"/>
      <c r="AA280" s="7"/>
      <c r="AB280" s="7"/>
      <c r="AC280" s="7"/>
      <c r="AD280" s="7"/>
      <c r="AG280">
        <f t="shared" si="80"/>
        <v>0</v>
      </c>
      <c r="AH280" s="2">
        <f t="shared" si="68"/>
        <v>0</v>
      </c>
      <c r="AI280" s="3" t="str">
        <f>IF(AH280=0,"",
IF(SUM($AH$186:AH280)=1,AJ280,
IF($AH$306&gt;SUM($AH$186:AH280),_xlfn.CONCAT(", ",AJ280),
IF($AH$306=SUM($AH$186:AH280),_xlfn.CONCAT(" y ",AJ280)))))</f>
        <v/>
      </c>
      <c r="AJ280" s="214">
        <v>95</v>
      </c>
      <c r="AK280" s="9">
        <f t="shared" si="81"/>
        <v>0</v>
      </c>
      <c r="AL280">
        <f t="shared" si="69"/>
        <v>0</v>
      </c>
      <c r="AM280">
        <f t="shared" si="70"/>
        <v>3</v>
      </c>
      <c r="AN280">
        <f t="shared" si="71"/>
        <v>6</v>
      </c>
      <c r="AU280">
        <f t="shared" si="72"/>
        <v>0</v>
      </c>
      <c r="AV280">
        <f t="shared" si="73"/>
        <v>0</v>
      </c>
      <c r="AW280">
        <f t="shared" si="74"/>
        <v>0</v>
      </c>
      <c r="AX280">
        <f t="shared" si="75"/>
        <v>0</v>
      </c>
      <c r="AY280">
        <f t="shared" si="76"/>
        <v>0</v>
      </c>
      <c r="AZ280">
        <f t="shared" si="77"/>
        <v>-2</v>
      </c>
      <c r="BA280">
        <f t="shared" si="78"/>
        <v>0</v>
      </c>
      <c r="BB280">
        <f t="shared" si="79"/>
        <v>0</v>
      </c>
    </row>
    <row r="281" spans="1:54" ht="15" customHeight="1">
      <c r="A281" s="238"/>
      <c r="C281" s="229" t="s">
        <v>5142</v>
      </c>
      <c r="D281" s="511" t="str">
        <f>IF(CNGE_2025_M1_Secc12_Sub1!D125="","",CNGE_2025_M1_Secc12_Sub1!D125)</f>
        <v/>
      </c>
      <c r="E281" s="326"/>
      <c r="F281" s="326"/>
      <c r="G281" s="326"/>
      <c r="H281" s="326"/>
      <c r="I281" s="326"/>
      <c r="J281" s="326"/>
      <c r="K281" s="326"/>
      <c r="L281" s="326"/>
      <c r="M281" s="326"/>
      <c r="N281" s="326"/>
      <c r="O281" s="326"/>
      <c r="P281" s="326"/>
      <c r="Q281" s="327"/>
      <c r="R281" s="480"/>
      <c r="S281" s="352"/>
      <c r="T281" s="7"/>
      <c r="U281" s="7"/>
      <c r="V281" s="7"/>
      <c r="W281" s="7"/>
      <c r="X281" s="7"/>
      <c r="Y281" s="7"/>
      <c r="Z281" s="7"/>
      <c r="AA281" s="7"/>
      <c r="AB281" s="7"/>
      <c r="AC281" s="7"/>
      <c r="AD281" s="7"/>
      <c r="AG281">
        <f t="shared" si="80"/>
        <v>0</v>
      </c>
      <c r="AH281" s="2">
        <f t="shared" si="68"/>
        <v>0</v>
      </c>
      <c r="AI281" s="3" t="str">
        <f>IF(AH281=0,"",
IF(SUM($AH$186:AH281)=1,AJ281,
IF($AH$306&gt;SUM($AH$186:AH281),_xlfn.CONCAT(", ",AJ281),
IF($AH$306=SUM($AH$186:AH281),_xlfn.CONCAT(" y ",AJ281)))))</f>
        <v/>
      </c>
      <c r="AJ281" s="214">
        <v>96</v>
      </c>
      <c r="AK281" s="9">
        <f t="shared" si="81"/>
        <v>0</v>
      </c>
      <c r="AL281">
        <f t="shared" si="69"/>
        <v>0</v>
      </c>
      <c r="AM281">
        <f t="shared" si="70"/>
        <v>3</v>
      </c>
      <c r="AN281">
        <f t="shared" si="71"/>
        <v>6</v>
      </c>
      <c r="AU281">
        <f t="shared" si="72"/>
        <v>0</v>
      </c>
      <c r="AV281">
        <f t="shared" si="73"/>
        <v>0</v>
      </c>
      <c r="AW281">
        <f t="shared" si="74"/>
        <v>0</v>
      </c>
      <c r="AX281">
        <f t="shared" si="75"/>
        <v>0</v>
      </c>
      <c r="AY281">
        <f t="shared" si="76"/>
        <v>0</v>
      </c>
      <c r="AZ281">
        <f t="shared" si="77"/>
        <v>-2</v>
      </c>
      <c r="BA281">
        <f t="shared" si="78"/>
        <v>0</v>
      </c>
      <c r="BB281">
        <f t="shared" si="79"/>
        <v>0</v>
      </c>
    </row>
    <row r="282" spans="1:54" ht="15" customHeight="1">
      <c r="A282" s="238"/>
      <c r="C282" s="229" t="s">
        <v>5143</v>
      </c>
      <c r="D282" s="511" t="str">
        <f>IF(CNGE_2025_M1_Secc12_Sub1!D126="","",CNGE_2025_M1_Secc12_Sub1!D126)</f>
        <v/>
      </c>
      <c r="E282" s="326"/>
      <c r="F282" s="326"/>
      <c r="G282" s="326"/>
      <c r="H282" s="326"/>
      <c r="I282" s="326"/>
      <c r="J282" s="326"/>
      <c r="K282" s="326"/>
      <c r="L282" s="326"/>
      <c r="M282" s="326"/>
      <c r="N282" s="326"/>
      <c r="O282" s="326"/>
      <c r="P282" s="326"/>
      <c r="Q282" s="327"/>
      <c r="R282" s="480"/>
      <c r="S282" s="352"/>
      <c r="T282" s="7"/>
      <c r="U282" s="7"/>
      <c r="V282" s="7"/>
      <c r="W282" s="7"/>
      <c r="X282" s="7"/>
      <c r="Y282" s="7"/>
      <c r="Z282" s="7"/>
      <c r="AA282" s="7"/>
      <c r="AB282" s="7"/>
      <c r="AC282" s="7"/>
      <c r="AD282" s="7"/>
      <c r="AG282">
        <f t="shared" si="80"/>
        <v>0</v>
      </c>
      <c r="AH282" s="2">
        <f t="shared" si="68"/>
        <v>0</v>
      </c>
      <c r="AI282" s="3" t="str">
        <f>IF(AH282=0,"",
IF(SUM($AH$186:AH282)=1,AJ282,
IF($AH$306&gt;SUM($AH$186:AH282),_xlfn.CONCAT(", ",AJ282),
IF($AH$306=SUM($AH$186:AH282),_xlfn.CONCAT(" y ",AJ282)))))</f>
        <v/>
      </c>
      <c r="AJ282" s="214">
        <v>97</v>
      </c>
      <c r="AK282" s="9">
        <f t="shared" si="81"/>
        <v>0</v>
      </c>
      <c r="AL282">
        <f t="shared" si="69"/>
        <v>0</v>
      </c>
      <c r="AM282">
        <f t="shared" si="70"/>
        <v>3</v>
      </c>
      <c r="AN282">
        <f t="shared" si="71"/>
        <v>6</v>
      </c>
      <c r="AU282">
        <f t="shared" si="72"/>
        <v>0</v>
      </c>
      <c r="AV282">
        <f t="shared" si="73"/>
        <v>0</v>
      </c>
      <c r="AW282">
        <f t="shared" si="74"/>
        <v>0</v>
      </c>
      <c r="AX282">
        <f t="shared" si="75"/>
        <v>0</v>
      </c>
      <c r="AY282">
        <f t="shared" si="76"/>
        <v>0</v>
      </c>
      <c r="AZ282">
        <f t="shared" si="77"/>
        <v>-2</v>
      </c>
      <c r="BA282">
        <f t="shared" si="78"/>
        <v>0</v>
      </c>
      <c r="BB282">
        <f t="shared" si="79"/>
        <v>0</v>
      </c>
    </row>
    <row r="283" spans="1:54" ht="15" customHeight="1">
      <c r="A283" s="238"/>
      <c r="C283" s="229" t="s">
        <v>5144</v>
      </c>
      <c r="D283" s="511" t="str">
        <f>IF(CNGE_2025_M1_Secc12_Sub1!D127="","",CNGE_2025_M1_Secc12_Sub1!D127)</f>
        <v/>
      </c>
      <c r="E283" s="326"/>
      <c r="F283" s="326"/>
      <c r="G283" s="326"/>
      <c r="H283" s="326"/>
      <c r="I283" s="326"/>
      <c r="J283" s="326"/>
      <c r="K283" s="326"/>
      <c r="L283" s="326"/>
      <c r="M283" s="326"/>
      <c r="N283" s="326"/>
      <c r="O283" s="326"/>
      <c r="P283" s="326"/>
      <c r="Q283" s="327"/>
      <c r="R283" s="480"/>
      <c r="S283" s="352"/>
      <c r="T283" s="7"/>
      <c r="U283" s="7"/>
      <c r="V283" s="7"/>
      <c r="W283" s="7"/>
      <c r="X283" s="7"/>
      <c r="Y283" s="7"/>
      <c r="Z283" s="7"/>
      <c r="AA283" s="7"/>
      <c r="AB283" s="7"/>
      <c r="AC283" s="7"/>
      <c r="AD283" s="7"/>
      <c r="AG283">
        <f t="shared" si="80"/>
        <v>0</v>
      </c>
      <c r="AH283" s="2">
        <f t="shared" si="68"/>
        <v>0</v>
      </c>
      <c r="AI283" s="3" t="str">
        <f>IF(AH283=0,"",
IF(SUM($AH$186:AH283)=1,AJ283,
IF($AH$306&gt;SUM($AH$186:AH283),_xlfn.CONCAT(", ",AJ283),
IF($AH$306=SUM($AH$186:AH283),_xlfn.CONCAT(" y ",AJ283)))))</f>
        <v/>
      </c>
      <c r="AJ283" s="214">
        <v>98</v>
      </c>
      <c r="AK283" s="9">
        <f t="shared" si="81"/>
        <v>0</v>
      </c>
      <c r="AL283">
        <f t="shared" si="69"/>
        <v>0</v>
      </c>
      <c r="AM283">
        <f t="shared" si="70"/>
        <v>3</v>
      </c>
      <c r="AN283">
        <f t="shared" si="71"/>
        <v>6</v>
      </c>
      <c r="AU283">
        <f t="shared" si="72"/>
        <v>0</v>
      </c>
      <c r="AV283">
        <f t="shared" si="73"/>
        <v>0</v>
      </c>
      <c r="AW283">
        <f t="shared" si="74"/>
        <v>0</v>
      </c>
      <c r="AX283">
        <f t="shared" si="75"/>
        <v>0</v>
      </c>
      <c r="AY283">
        <f t="shared" si="76"/>
        <v>0</v>
      </c>
      <c r="AZ283">
        <f t="shared" si="77"/>
        <v>-2</v>
      </c>
      <c r="BA283">
        <f t="shared" si="78"/>
        <v>0</v>
      </c>
      <c r="BB283">
        <f t="shared" si="79"/>
        <v>0</v>
      </c>
    </row>
    <row r="284" spans="1:54" ht="15" customHeight="1">
      <c r="A284" s="238"/>
      <c r="C284" s="229" t="s">
        <v>5145</v>
      </c>
      <c r="D284" s="511" t="str">
        <f>IF(CNGE_2025_M1_Secc12_Sub1!D128="","",CNGE_2025_M1_Secc12_Sub1!D128)</f>
        <v/>
      </c>
      <c r="E284" s="326"/>
      <c r="F284" s="326"/>
      <c r="G284" s="326"/>
      <c r="H284" s="326"/>
      <c r="I284" s="326"/>
      <c r="J284" s="326"/>
      <c r="K284" s="326"/>
      <c r="L284" s="326"/>
      <c r="M284" s="326"/>
      <c r="N284" s="326"/>
      <c r="O284" s="326"/>
      <c r="P284" s="326"/>
      <c r="Q284" s="327"/>
      <c r="R284" s="480"/>
      <c r="S284" s="352"/>
      <c r="T284" s="7"/>
      <c r="U284" s="7"/>
      <c r="V284" s="7"/>
      <c r="W284" s="7"/>
      <c r="X284" s="7"/>
      <c r="Y284" s="7"/>
      <c r="Z284" s="7"/>
      <c r="AA284" s="7"/>
      <c r="AB284" s="7"/>
      <c r="AC284" s="7"/>
      <c r="AD284" s="7"/>
      <c r="AG284">
        <f t="shared" si="80"/>
        <v>0</v>
      </c>
      <c r="AH284" s="2">
        <f t="shared" si="68"/>
        <v>0</v>
      </c>
      <c r="AI284" s="3" t="str">
        <f>IF(AH284=0,"",
IF(SUM($AH$186:AH284)=1,AJ284,
IF($AH$306&gt;SUM($AH$186:AH284),_xlfn.CONCAT(", ",AJ284),
IF($AH$306=SUM($AH$186:AH284),_xlfn.CONCAT(" y ",AJ284)))))</f>
        <v/>
      </c>
      <c r="AJ284" s="214">
        <v>99</v>
      </c>
      <c r="AK284" s="9">
        <f t="shared" si="81"/>
        <v>0</v>
      </c>
      <c r="AL284">
        <f t="shared" si="69"/>
        <v>0</v>
      </c>
      <c r="AM284">
        <f t="shared" si="70"/>
        <v>3</v>
      </c>
      <c r="AN284">
        <f t="shared" si="71"/>
        <v>6</v>
      </c>
      <c r="AU284">
        <f t="shared" si="72"/>
        <v>0</v>
      </c>
      <c r="AV284">
        <f t="shared" si="73"/>
        <v>0</v>
      </c>
      <c r="AW284">
        <f t="shared" si="74"/>
        <v>0</v>
      </c>
      <c r="AX284">
        <f t="shared" si="75"/>
        <v>0</v>
      </c>
      <c r="AY284">
        <f t="shared" si="76"/>
        <v>0</v>
      </c>
      <c r="AZ284">
        <f t="shared" si="77"/>
        <v>-2</v>
      </c>
      <c r="BA284">
        <f t="shared" si="78"/>
        <v>0</v>
      </c>
      <c r="BB284">
        <f t="shared" si="79"/>
        <v>0</v>
      </c>
    </row>
    <row r="285" spans="1:54" ht="15" customHeight="1">
      <c r="A285" s="238"/>
      <c r="C285" s="213" t="s">
        <v>5146</v>
      </c>
      <c r="D285" s="511" t="str">
        <f>IF(CNGE_2025_M1_Secc12_Sub1!D129="","",CNGE_2025_M1_Secc12_Sub1!D129)</f>
        <v/>
      </c>
      <c r="E285" s="326"/>
      <c r="F285" s="326"/>
      <c r="G285" s="326"/>
      <c r="H285" s="326"/>
      <c r="I285" s="326"/>
      <c r="J285" s="326"/>
      <c r="K285" s="326"/>
      <c r="L285" s="326"/>
      <c r="M285" s="326"/>
      <c r="N285" s="326"/>
      <c r="O285" s="326"/>
      <c r="P285" s="326"/>
      <c r="Q285" s="327"/>
      <c r="R285" s="480"/>
      <c r="S285" s="352"/>
      <c r="T285" s="7"/>
      <c r="U285" s="7"/>
      <c r="V285" s="7"/>
      <c r="W285" s="7"/>
      <c r="X285" s="7"/>
      <c r="Y285" s="7"/>
      <c r="Z285" s="7"/>
      <c r="AA285" s="7"/>
      <c r="AB285" s="7"/>
      <c r="AC285" s="7"/>
      <c r="AD285" s="7"/>
      <c r="AG285">
        <f t="shared" si="80"/>
        <v>0</v>
      </c>
      <c r="AH285" s="2">
        <f t="shared" si="68"/>
        <v>0</v>
      </c>
      <c r="AI285" s="3" t="str">
        <f>IF(AH285=0,"",
IF(SUM($AH$186:AH285)=1,AJ285,
IF($AH$306&gt;SUM($AH$186:AH285),_xlfn.CONCAT(", ",AJ285),
IF($AH$306=SUM($AH$186:AH285),_xlfn.CONCAT(" y ",AJ285)))))</f>
        <v/>
      </c>
      <c r="AJ285" s="214">
        <v>100</v>
      </c>
      <c r="AK285" s="9">
        <f t="shared" si="81"/>
        <v>0</v>
      </c>
      <c r="AL285">
        <f t="shared" si="69"/>
        <v>0</v>
      </c>
      <c r="AM285">
        <f t="shared" si="70"/>
        <v>3</v>
      </c>
      <c r="AN285">
        <f t="shared" si="71"/>
        <v>6</v>
      </c>
      <c r="AU285">
        <f t="shared" si="72"/>
        <v>0</v>
      </c>
      <c r="AV285">
        <f t="shared" si="73"/>
        <v>0</v>
      </c>
      <c r="AW285">
        <f t="shared" si="74"/>
        <v>0</v>
      </c>
      <c r="AX285">
        <f t="shared" si="75"/>
        <v>0</v>
      </c>
      <c r="AY285">
        <f t="shared" si="76"/>
        <v>0</v>
      </c>
      <c r="AZ285">
        <f t="shared" si="77"/>
        <v>-2</v>
      </c>
      <c r="BA285">
        <f t="shared" si="78"/>
        <v>0</v>
      </c>
      <c r="BB285">
        <f t="shared" si="79"/>
        <v>0</v>
      </c>
    </row>
    <row r="286" spans="1:54" ht="15" customHeight="1">
      <c r="A286" s="238"/>
      <c r="C286" s="213" t="s">
        <v>5147</v>
      </c>
      <c r="D286" s="511" t="str">
        <f>IF(CNGE_2025_M1_Secc12_Sub1!D130="","",CNGE_2025_M1_Secc12_Sub1!D130)</f>
        <v/>
      </c>
      <c r="E286" s="326"/>
      <c r="F286" s="326"/>
      <c r="G286" s="326"/>
      <c r="H286" s="326"/>
      <c r="I286" s="326"/>
      <c r="J286" s="326"/>
      <c r="K286" s="326"/>
      <c r="L286" s="326"/>
      <c r="M286" s="326"/>
      <c r="N286" s="326"/>
      <c r="O286" s="326"/>
      <c r="P286" s="326"/>
      <c r="Q286" s="327"/>
      <c r="R286" s="480"/>
      <c r="S286" s="352"/>
      <c r="T286" s="7"/>
      <c r="U286" s="7"/>
      <c r="V286" s="7"/>
      <c r="W286" s="7"/>
      <c r="X286" s="7"/>
      <c r="Y286" s="7"/>
      <c r="Z286" s="7"/>
      <c r="AA286" s="7"/>
      <c r="AB286" s="7"/>
      <c r="AC286" s="7"/>
      <c r="AD286" s="7"/>
      <c r="AG286">
        <f t="shared" si="80"/>
        <v>0</v>
      </c>
      <c r="AH286" s="2">
        <f t="shared" si="68"/>
        <v>0</v>
      </c>
      <c r="AI286" s="3" t="str">
        <f>IF(AH286=0,"",
IF(SUM($AH$186:AH286)=1,AJ286,
IF($AH$306&gt;SUM($AH$186:AH286),_xlfn.CONCAT(", ",AJ286),
IF($AH$306=SUM($AH$186:AH286),_xlfn.CONCAT(" y ",AJ286)))))</f>
        <v/>
      </c>
      <c r="AJ286" s="214">
        <v>101</v>
      </c>
      <c r="AK286" s="9">
        <f t="shared" si="81"/>
        <v>0</v>
      </c>
      <c r="AL286">
        <f t="shared" si="69"/>
        <v>0</v>
      </c>
      <c r="AM286">
        <f t="shared" si="70"/>
        <v>3</v>
      </c>
      <c r="AN286">
        <f t="shared" si="71"/>
        <v>6</v>
      </c>
      <c r="AU286">
        <f t="shared" si="72"/>
        <v>0</v>
      </c>
      <c r="AV286">
        <f t="shared" si="73"/>
        <v>0</v>
      </c>
      <c r="AW286">
        <f t="shared" si="74"/>
        <v>0</v>
      </c>
      <c r="AX286">
        <f t="shared" si="75"/>
        <v>0</v>
      </c>
      <c r="AY286">
        <f t="shared" si="76"/>
        <v>0</v>
      </c>
      <c r="AZ286">
        <f t="shared" si="77"/>
        <v>-2</v>
      </c>
      <c r="BA286">
        <f t="shared" si="78"/>
        <v>0</v>
      </c>
      <c r="BB286">
        <f t="shared" si="79"/>
        <v>0</v>
      </c>
    </row>
    <row r="287" spans="1:54" ht="15" customHeight="1">
      <c r="A287" s="238"/>
      <c r="C287" s="213" t="s">
        <v>5148</v>
      </c>
      <c r="D287" s="511" t="str">
        <f>IF(CNGE_2025_M1_Secc12_Sub1!D131="","",CNGE_2025_M1_Secc12_Sub1!D131)</f>
        <v/>
      </c>
      <c r="E287" s="326"/>
      <c r="F287" s="326"/>
      <c r="G287" s="326"/>
      <c r="H287" s="326"/>
      <c r="I287" s="326"/>
      <c r="J287" s="326"/>
      <c r="K287" s="326"/>
      <c r="L287" s="326"/>
      <c r="M287" s="326"/>
      <c r="N287" s="326"/>
      <c r="O287" s="326"/>
      <c r="P287" s="326"/>
      <c r="Q287" s="327"/>
      <c r="R287" s="480"/>
      <c r="S287" s="352"/>
      <c r="T287" s="7"/>
      <c r="U287" s="7"/>
      <c r="V287" s="7"/>
      <c r="W287" s="7"/>
      <c r="X287" s="7"/>
      <c r="Y287" s="7"/>
      <c r="Z287" s="7"/>
      <c r="AA287" s="7"/>
      <c r="AB287" s="7"/>
      <c r="AC287" s="7"/>
      <c r="AD287" s="7"/>
      <c r="AG287">
        <f t="shared" si="80"/>
        <v>0</v>
      </c>
      <c r="AH287" s="2">
        <f t="shared" si="68"/>
        <v>0</v>
      </c>
      <c r="AI287" s="3" t="str">
        <f>IF(AH287=0,"",
IF(SUM($AH$186:AH287)=1,AJ287,
IF($AH$306&gt;SUM($AH$186:AH287),_xlfn.CONCAT(", ",AJ287),
IF($AH$306=SUM($AH$186:AH287),_xlfn.CONCAT(" y ",AJ287)))))</f>
        <v/>
      </c>
      <c r="AJ287" s="214">
        <v>102</v>
      </c>
      <c r="AK287" s="9">
        <f t="shared" si="81"/>
        <v>0</v>
      </c>
      <c r="AL287">
        <f t="shared" si="69"/>
        <v>0</v>
      </c>
      <c r="AM287">
        <f t="shared" si="70"/>
        <v>3</v>
      </c>
      <c r="AN287">
        <f t="shared" si="71"/>
        <v>6</v>
      </c>
      <c r="AU287">
        <f t="shared" si="72"/>
        <v>0</v>
      </c>
      <c r="AV287">
        <f t="shared" si="73"/>
        <v>0</v>
      </c>
      <c r="AW287">
        <f t="shared" si="74"/>
        <v>0</v>
      </c>
      <c r="AX287">
        <f t="shared" si="75"/>
        <v>0</v>
      </c>
      <c r="AY287">
        <f t="shared" si="76"/>
        <v>0</v>
      </c>
      <c r="AZ287">
        <f t="shared" si="77"/>
        <v>-2</v>
      </c>
      <c r="BA287">
        <f t="shared" si="78"/>
        <v>0</v>
      </c>
      <c r="BB287">
        <f t="shared" si="79"/>
        <v>0</v>
      </c>
    </row>
    <row r="288" spans="1:54" ht="15" customHeight="1">
      <c r="A288" s="238"/>
      <c r="C288" s="213" t="s">
        <v>5149</v>
      </c>
      <c r="D288" s="511" t="str">
        <f>IF(CNGE_2025_M1_Secc12_Sub1!D132="","",CNGE_2025_M1_Secc12_Sub1!D132)</f>
        <v/>
      </c>
      <c r="E288" s="326"/>
      <c r="F288" s="326"/>
      <c r="G288" s="326"/>
      <c r="H288" s="326"/>
      <c r="I288" s="326"/>
      <c r="J288" s="326"/>
      <c r="K288" s="326"/>
      <c r="L288" s="326"/>
      <c r="M288" s="326"/>
      <c r="N288" s="326"/>
      <c r="O288" s="326"/>
      <c r="P288" s="326"/>
      <c r="Q288" s="327"/>
      <c r="R288" s="480"/>
      <c r="S288" s="352"/>
      <c r="T288" s="7"/>
      <c r="U288" s="7"/>
      <c r="V288" s="7"/>
      <c r="W288" s="7"/>
      <c r="X288" s="7"/>
      <c r="Y288" s="7"/>
      <c r="Z288" s="7"/>
      <c r="AA288" s="7"/>
      <c r="AB288" s="7"/>
      <c r="AC288" s="7"/>
      <c r="AD288" s="7"/>
      <c r="AG288">
        <f t="shared" si="80"/>
        <v>0</v>
      </c>
      <c r="AH288" s="2">
        <f t="shared" si="68"/>
        <v>0</v>
      </c>
      <c r="AI288" s="3" t="str">
        <f>IF(AH288=0,"",
IF(SUM($AH$186:AH288)=1,AJ288,
IF($AH$306&gt;SUM($AH$186:AH288),_xlfn.CONCAT(", ",AJ288),
IF($AH$306=SUM($AH$186:AH288),_xlfn.CONCAT(" y ",AJ288)))))</f>
        <v/>
      </c>
      <c r="AJ288" s="214">
        <v>103</v>
      </c>
      <c r="AK288" s="9">
        <f t="shared" si="81"/>
        <v>0</v>
      </c>
      <c r="AL288">
        <f t="shared" si="69"/>
        <v>0</v>
      </c>
      <c r="AM288">
        <f t="shared" si="70"/>
        <v>3</v>
      </c>
      <c r="AN288">
        <f t="shared" si="71"/>
        <v>6</v>
      </c>
      <c r="AU288">
        <f t="shared" si="72"/>
        <v>0</v>
      </c>
      <c r="AV288">
        <f t="shared" si="73"/>
        <v>0</v>
      </c>
      <c r="AW288">
        <f t="shared" si="74"/>
        <v>0</v>
      </c>
      <c r="AX288">
        <f t="shared" si="75"/>
        <v>0</v>
      </c>
      <c r="AY288">
        <f t="shared" si="76"/>
        <v>0</v>
      </c>
      <c r="AZ288">
        <f t="shared" si="77"/>
        <v>-2</v>
      </c>
      <c r="BA288">
        <f t="shared" si="78"/>
        <v>0</v>
      </c>
      <c r="BB288">
        <f t="shared" si="79"/>
        <v>0</v>
      </c>
    </row>
    <row r="289" spans="1:54" ht="15" customHeight="1">
      <c r="A289" s="238"/>
      <c r="C289" s="213" t="s">
        <v>5150</v>
      </c>
      <c r="D289" s="511" t="str">
        <f>IF(CNGE_2025_M1_Secc12_Sub1!D133="","",CNGE_2025_M1_Secc12_Sub1!D133)</f>
        <v/>
      </c>
      <c r="E289" s="326"/>
      <c r="F289" s="326"/>
      <c r="G289" s="326"/>
      <c r="H289" s="326"/>
      <c r="I289" s="326"/>
      <c r="J289" s="326"/>
      <c r="K289" s="326"/>
      <c r="L289" s="326"/>
      <c r="M289" s="326"/>
      <c r="N289" s="326"/>
      <c r="O289" s="326"/>
      <c r="P289" s="326"/>
      <c r="Q289" s="327"/>
      <c r="R289" s="480"/>
      <c r="S289" s="352"/>
      <c r="T289" s="7"/>
      <c r="U289" s="7"/>
      <c r="V289" s="7"/>
      <c r="W289" s="7"/>
      <c r="X289" s="7"/>
      <c r="Y289" s="7"/>
      <c r="Z289" s="7"/>
      <c r="AA289" s="7"/>
      <c r="AB289" s="7"/>
      <c r="AC289" s="7"/>
      <c r="AD289" s="7"/>
      <c r="AG289">
        <f t="shared" si="80"/>
        <v>0</v>
      </c>
      <c r="AH289" s="2">
        <f t="shared" si="68"/>
        <v>0</v>
      </c>
      <c r="AI289" s="3" t="str">
        <f>IF(AH289=0,"",
IF(SUM($AH$186:AH289)=1,AJ289,
IF($AH$306&gt;SUM($AH$186:AH289),_xlfn.CONCAT(", ",AJ289),
IF($AH$306=SUM($AH$186:AH289),_xlfn.CONCAT(" y ",AJ289)))))</f>
        <v/>
      </c>
      <c r="AJ289" s="214">
        <v>104</v>
      </c>
      <c r="AK289" s="9">
        <f t="shared" si="81"/>
        <v>0</v>
      </c>
      <c r="AL289">
        <f t="shared" si="69"/>
        <v>0</v>
      </c>
      <c r="AM289">
        <f t="shared" si="70"/>
        <v>3</v>
      </c>
      <c r="AN289">
        <f t="shared" si="71"/>
        <v>6</v>
      </c>
      <c r="AU289">
        <f t="shared" si="72"/>
        <v>0</v>
      </c>
      <c r="AV289">
        <f t="shared" si="73"/>
        <v>0</v>
      </c>
      <c r="AW289">
        <f t="shared" si="74"/>
        <v>0</v>
      </c>
      <c r="AX289">
        <f t="shared" si="75"/>
        <v>0</v>
      </c>
      <c r="AY289">
        <f t="shared" si="76"/>
        <v>0</v>
      </c>
      <c r="AZ289">
        <f t="shared" si="77"/>
        <v>-2</v>
      </c>
      <c r="BA289">
        <f t="shared" si="78"/>
        <v>0</v>
      </c>
      <c r="BB289">
        <f t="shared" si="79"/>
        <v>0</v>
      </c>
    </row>
    <row r="290" spans="1:54" ht="15" customHeight="1">
      <c r="A290" s="238"/>
      <c r="C290" s="213" t="s">
        <v>5151</v>
      </c>
      <c r="D290" s="511" t="str">
        <f>IF(CNGE_2025_M1_Secc12_Sub1!D134="","",CNGE_2025_M1_Secc12_Sub1!D134)</f>
        <v/>
      </c>
      <c r="E290" s="326"/>
      <c r="F290" s="326"/>
      <c r="G290" s="326"/>
      <c r="H290" s="326"/>
      <c r="I290" s="326"/>
      <c r="J290" s="326"/>
      <c r="K290" s="326"/>
      <c r="L290" s="326"/>
      <c r="M290" s="326"/>
      <c r="N290" s="326"/>
      <c r="O290" s="326"/>
      <c r="P290" s="326"/>
      <c r="Q290" s="327"/>
      <c r="R290" s="480"/>
      <c r="S290" s="352"/>
      <c r="T290" s="7"/>
      <c r="U290" s="7"/>
      <c r="V290" s="7"/>
      <c r="W290" s="7"/>
      <c r="X290" s="7"/>
      <c r="Y290" s="7"/>
      <c r="Z290" s="7"/>
      <c r="AA290" s="7"/>
      <c r="AB290" s="7"/>
      <c r="AC290" s="7"/>
      <c r="AD290" s="7"/>
      <c r="AG290">
        <f t="shared" si="80"/>
        <v>0</v>
      </c>
      <c r="AH290" s="2">
        <f t="shared" si="68"/>
        <v>0</v>
      </c>
      <c r="AI290" s="3" t="str">
        <f>IF(AH290=0,"",
IF(SUM($AH$186:AH290)=1,AJ290,
IF($AH$306&gt;SUM($AH$186:AH290),_xlfn.CONCAT(", ",AJ290),
IF($AH$306=SUM($AH$186:AH290),_xlfn.CONCAT(" y ",AJ290)))))</f>
        <v/>
      </c>
      <c r="AJ290" s="214">
        <v>105</v>
      </c>
      <c r="AK290" s="9">
        <f t="shared" si="81"/>
        <v>0</v>
      </c>
      <c r="AL290">
        <f t="shared" si="69"/>
        <v>0</v>
      </c>
      <c r="AM290">
        <f t="shared" si="70"/>
        <v>3</v>
      </c>
      <c r="AN290">
        <f t="shared" si="71"/>
        <v>6</v>
      </c>
      <c r="AU290">
        <f t="shared" si="72"/>
        <v>0</v>
      </c>
      <c r="AV290">
        <f t="shared" si="73"/>
        <v>0</v>
      </c>
      <c r="AW290">
        <f t="shared" si="74"/>
        <v>0</v>
      </c>
      <c r="AX290">
        <f t="shared" si="75"/>
        <v>0</v>
      </c>
      <c r="AY290">
        <f t="shared" si="76"/>
        <v>0</v>
      </c>
      <c r="AZ290">
        <f t="shared" si="77"/>
        <v>-2</v>
      </c>
      <c r="BA290">
        <f t="shared" si="78"/>
        <v>0</v>
      </c>
      <c r="BB290">
        <f t="shared" si="79"/>
        <v>0</v>
      </c>
    </row>
    <row r="291" spans="1:54" ht="15" customHeight="1">
      <c r="A291" s="238"/>
      <c r="C291" s="213" t="s">
        <v>5152</v>
      </c>
      <c r="D291" s="511" t="str">
        <f>IF(CNGE_2025_M1_Secc12_Sub1!D135="","",CNGE_2025_M1_Secc12_Sub1!D135)</f>
        <v/>
      </c>
      <c r="E291" s="326"/>
      <c r="F291" s="326"/>
      <c r="G291" s="326"/>
      <c r="H291" s="326"/>
      <c r="I291" s="326"/>
      <c r="J291" s="326"/>
      <c r="K291" s="326"/>
      <c r="L291" s="326"/>
      <c r="M291" s="326"/>
      <c r="N291" s="326"/>
      <c r="O291" s="326"/>
      <c r="P291" s="326"/>
      <c r="Q291" s="327"/>
      <c r="R291" s="480"/>
      <c r="S291" s="352"/>
      <c r="T291" s="7"/>
      <c r="U291" s="7"/>
      <c r="V291" s="7"/>
      <c r="W291" s="7"/>
      <c r="X291" s="7"/>
      <c r="Y291" s="7"/>
      <c r="Z291" s="7"/>
      <c r="AA291" s="7"/>
      <c r="AB291" s="7"/>
      <c r="AC291" s="7"/>
      <c r="AD291" s="7"/>
      <c r="AG291">
        <f t="shared" si="80"/>
        <v>0</v>
      </c>
      <c r="AH291" s="2">
        <f t="shared" si="68"/>
        <v>0</v>
      </c>
      <c r="AI291" s="3" t="str">
        <f>IF(AH291=0,"",
IF(SUM($AH$186:AH291)=1,AJ291,
IF($AH$306&gt;SUM($AH$186:AH291),_xlfn.CONCAT(", ",AJ291),
IF($AH$306=SUM($AH$186:AH291),_xlfn.CONCAT(" y ",AJ291)))))</f>
        <v/>
      </c>
      <c r="AJ291" s="214">
        <v>106</v>
      </c>
      <c r="AK291" s="9">
        <f t="shared" si="81"/>
        <v>0</v>
      </c>
      <c r="AL291">
        <f t="shared" si="69"/>
        <v>0</v>
      </c>
      <c r="AM291">
        <f t="shared" si="70"/>
        <v>3</v>
      </c>
      <c r="AN291">
        <f t="shared" si="71"/>
        <v>6</v>
      </c>
      <c r="AU291">
        <f t="shared" si="72"/>
        <v>0</v>
      </c>
      <c r="AV291">
        <f t="shared" si="73"/>
        <v>0</v>
      </c>
      <c r="AW291">
        <f t="shared" si="74"/>
        <v>0</v>
      </c>
      <c r="AX291">
        <f t="shared" si="75"/>
        <v>0</v>
      </c>
      <c r="AY291">
        <f t="shared" si="76"/>
        <v>0</v>
      </c>
      <c r="AZ291">
        <f t="shared" si="77"/>
        <v>-2</v>
      </c>
      <c r="BA291">
        <f t="shared" si="78"/>
        <v>0</v>
      </c>
      <c r="BB291">
        <f t="shared" si="79"/>
        <v>0</v>
      </c>
    </row>
    <row r="292" spans="1:54" ht="15" customHeight="1">
      <c r="A292" s="238"/>
      <c r="C292" s="213" t="s">
        <v>5153</v>
      </c>
      <c r="D292" s="511" t="str">
        <f>IF(CNGE_2025_M1_Secc12_Sub1!D136="","",CNGE_2025_M1_Secc12_Sub1!D136)</f>
        <v/>
      </c>
      <c r="E292" s="326"/>
      <c r="F292" s="326"/>
      <c r="G292" s="326"/>
      <c r="H292" s="326"/>
      <c r="I292" s="326"/>
      <c r="J292" s="326"/>
      <c r="K292" s="326"/>
      <c r="L292" s="326"/>
      <c r="M292" s="326"/>
      <c r="N292" s="326"/>
      <c r="O292" s="326"/>
      <c r="P292" s="326"/>
      <c r="Q292" s="327"/>
      <c r="R292" s="480"/>
      <c r="S292" s="352"/>
      <c r="T292" s="7"/>
      <c r="U292" s="7"/>
      <c r="V292" s="7"/>
      <c r="W292" s="7"/>
      <c r="X292" s="7"/>
      <c r="Y292" s="7"/>
      <c r="Z292" s="7"/>
      <c r="AA292" s="7"/>
      <c r="AB292" s="7"/>
      <c r="AC292" s="7"/>
      <c r="AD292" s="7"/>
      <c r="AG292">
        <f t="shared" si="80"/>
        <v>0</v>
      </c>
      <c r="AH292" s="2">
        <f t="shared" si="68"/>
        <v>0</v>
      </c>
      <c r="AI292" s="3" t="str">
        <f>IF(AH292=0,"",
IF(SUM($AH$186:AH292)=1,AJ292,
IF($AH$306&gt;SUM($AH$186:AH292),_xlfn.CONCAT(", ",AJ292),
IF($AH$306=SUM($AH$186:AH292),_xlfn.CONCAT(" y ",AJ292)))))</f>
        <v/>
      </c>
      <c r="AJ292" s="214">
        <v>107</v>
      </c>
      <c r="AK292" s="9">
        <f t="shared" si="81"/>
        <v>0</v>
      </c>
      <c r="AL292">
        <f t="shared" si="69"/>
        <v>0</v>
      </c>
      <c r="AM292">
        <f t="shared" si="70"/>
        <v>3</v>
      </c>
      <c r="AN292">
        <f t="shared" si="71"/>
        <v>6</v>
      </c>
      <c r="AU292">
        <f t="shared" si="72"/>
        <v>0</v>
      </c>
      <c r="AV292">
        <f t="shared" si="73"/>
        <v>0</v>
      </c>
      <c r="AW292">
        <f t="shared" si="74"/>
        <v>0</v>
      </c>
      <c r="AX292">
        <f t="shared" si="75"/>
        <v>0</v>
      </c>
      <c r="AY292">
        <f t="shared" si="76"/>
        <v>0</v>
      </c>
      <c r="AZ292">
        <f t="shared" si="77"/>
        <v>-2</v>
      </c>
      <c r="BA292">
        <f t="shared" si="78"/>
        <v>0</v>
      </c>
      <c r="BB292">
        <f t="shared" si="79"/>
        <v>0</v>
      </c>
    </row>
    <row r="293" spans="1:54" ht="15" customHeight="1">
      <c r="A293" s="238"/>
      <c r="C293" s="213" t="s">
        <v>5154</v>
      </c>
      <c r="D293" s="511" t="str">
        <f>IF(CNGE_2025_M1_Secc12_Sub1!D137="","",CNGE_2025_M1_Secc12_Sub1!D137)</f>
        <v/>
      </c>
      <c r="E293" s="326"/>
      <c r="F293" s="326"/>
      <c r="G293" s="326"/>
      <c r="H293" s="326"/>
      <c r="I293" s="326"/>
      <c r="J293" s="326"/>
      <c r="K293" s="326"/>
      <c r="L293" s="326"/>
      <c r="M293" s="326"/>
      <c r="N293" s="326"/>
      <c r="O293" s="326"/>
      <c r="P293" s="326"/>
      <c r="Q293" s="327"/>
      <c r="R293" s="480"/>
      <c r="S293" s="352"/>
      <c r="T293" s="7"/>
      <c r="U293" s="7"/>
      <c r="V293" s="7"/>
      <c r="W293" s="7"/>
      <c r="X293" s="7"/>
      <c r="Y293" s="7"/>
      <c r="Z293" s="7"/>
      <c r="AA293" s="7"/>
      <c r="AB293" s="7"/>
      <c r="AC293" s="7"/>
      <c r="AD293" s="7"/>
      <c r="AG293">
        <f t="shared" si="80"/>
        <v>0</v>
      </c>
      <c r="AH293" s="2">
        <f t="shared" si="68"/>
        <v>0</v>
      </c>
      <c r="AI293" s="3" t="str">
        <f>IF(AH293=0,"",
IF(SUM($AH$186:AH293)=1,AJ293,
IF($AH$306&gt;SUM($AH$186:AH293),_xlfn.CONCAT(", ",AJ293),
IF($AH$306=SUM($AH$186:AH293),_xlfn.CONCAT(" y ",AJ293)))))</f>
        <v/>
      </c>
      <c r="AJ293" s="214">
        <v>108</v>
      </c>
      <c r="AK293" s="9">
        <f t="shared" si="81"/>
        <v>0</v>
      </c>
      <c r="AL293">
        <f t="shared" si="69"/>
        <v>0</v>
      </c>
      <c r="AM293">
        <f t="shared" si="70"/>
        <v>3</v>
      </c>
      <c r="AN293">
        <f t="shared" si="71"/>
        <v>6</v>
      </c>
      <c r="AU293">
        <f t="shared" si="72"/>
        <v>0</v>
      </c>
      <c r="AV293">
        <f t="shared" si="73"/>
        <v>0</v>
      </c>
      <c r="AW293">
        <f t="shared" si="74"/>
        <v>0</v>
      </c>
      <c r="AX293">
        <f t="shared" si="75"/>
        <v>0</v>
      </c>
      <c r="AY293">
        <f t="shared" si="76"/>
        <v>0</v>
      </c>
      <c r="AZ293">
        <f t="shared" si="77"/>
        <v>-2</v>
      </c>
      <c r="BA293">
        <f t="shared" si="78"/>
        <v>0</v>
      </c>
      <c r="BB293">
        <f t="shared" si="79"/>
        <v>0</v>
      </c>
    </row>
    <row r="294" spans="1:54" ht="15" customHeight="1">
      <c r="A294" s="238"/>
      <c r="C294" s="213" t="s">
        <v>5155</v>
      </c>
      <c r="D294" s="511" t="str">
        <f>IF(CNGE_2025_M1_Secc12_Sub1!D138="","",CNGE_2025_M1_Secc12_Sub1!D138)</f>
        <v/>
      </c>
      <c r="E294" s="326"/>
      <c r="F294" s="326"/>
      <c r="G294" s="326"/>
      <c r="H294" s="326"/>
      <c r="I294" s="326"/>
      <c r="J294" s="326"/>
      <c r="K294" s="326"/>
      <c r="L294" s="326"/>
      <c r="M294" s="326"/>
      <c r="N294" s="326"/>
      <c r="O294" s="326"/>
      <c r="P294" s="326"/>
      <c r="Q294" s="327"/>
      <c r="R294" s="480"/>
      <c r="S294" s="352"/>
      <c r="T294" s="7"/>
      <c r="U294" s="7"/>
      <c r="V294" s="7"/>
      <c r="W294" s="7"/>
      <c r="X294" s="7"/>
      <c r="Y294" s="7"/>
      <c r="Z294" s="7"/>
      <c r="AA294" s="7"/>
      <c r="AB294" s="7"/>
      <c r="AC294" s="7"/>
      <c r="AD294" s="7"/>
      <c r="AG294">
        <f t="shared" si="80"/>
        <v>0</v>
      </c>
      <c r="AH294" s="2">
        <f t="shared" si="68"/>
        <v>0</v>
      </c>
      <c r="AI294" s="3" t="str">
        <f>IF(AH294=0,"",
IF(SUM($AH$186:AH294)=1,AJ294,
IF($AH$306&gt;SUM($AH$186:AH294),_xlfn.CONCAT(", ",AJ294),
IF($AH$306=SUM($AH$186:AH294),_xlfn.CONCAT(" y ",AJ294)))))</f>
        <v/>
      </c>
      <c r="AJ294" s="214">
        <v>109</v>
      </c>
      <c r="AK294" s="9">
        <f t="shared" si="81"/>
        <v>0</v>
      </c>
      <c r="AL294">
        <f t="shared" si="69"/>
        <v>0</v>
      </c>
      <c r="AM294">
        <f t="shared" si="70"/>
        <v>3</v>
      </c>
      <c r="AN294">
        <f t="shared" si="71"/>
        <v>6</v>
      </c>
      <c r="AU294">
        <f t="shared" si="72"/>
        <v>0</v>
      </c>
      <c r="AV294">
        <f t="shared" si="73"/>
        <v>0</v>
      </c>
      <c r="AW294">
        <f t="shared" si="74"/>
        <v>0</v>
      </c>
      <c r="AX294">
        <f t="shared" si="75"/>
        <v>0</v>
      </c>
      <c r="AY294">
        <f t="shared" si="76"/>
        <v>0</v>
      </c>
      <c r="AZ294">
        <f t="shared" si="77"/>
        <v>-2</v>
      </c>
      <c r="BA294">
        <f t="shared" si="78"/>
        <v>0</v>
      </c>
      <c r="BB294">
        <f t="shared" si="79"/>
        <v>0</v>
      </c>
    </row>
    <row r="295" spans="1:54" ht="15" customHeight="1">
      <c r="A295" s="238"/>
      <c r="C295" s="213" t="s">
        <v>5156</v>
      </c>
      <c r="D295" s="511" t="str">
        <f>IF(CNGE_2025_M1_Secc12_Sub1!D139="","",CNGE_2025_M1_Secc12_Sub1!D139)</f>
        <v/>
      </c>
      <c r="E295" s="326"/>
      <c r="F295" s="326"/>
      <c r="G295" s="326"/>
      <c r="H295" s="326"/>
      <c r="I295" s="326"/>
      <c r="J295" s="326"/>
      <c r="K295" s="326"/>
      <c r="L295" s="326"/>
      <c r="M295" s="326"/>
      <c r="N295" s="326"/>
      <c r="O295" s="326"/>
      <c r="P295" s="326"/>
      <c r="Q295" s="327"/>
      <c r="R295" s="480"/>
      <c r="S295" s="352"/>
      <c r="T295" s="7"/>
      <c r="U295" s="7"/>
      <c r="V295" s="7"/>
      <c r="W295" s="7"/>
      <c r="X295" s="7"/>
      <c r="Y295" s="7"/>
      <c r="Z295" s="7"/>
      <c r="AA295" s="7"/>
      <c r="AB295" s="7"/>
      <c r="AC295" s="7"/>
      <c r="AD295" s="7"/>
      <c r="AG295">
        <f t="shared" si="80"/>
        <v>0</v>
      </c>
      <c r="AH295" s="2">
        <f t="shared" si="68"/>
        <v>0</v>
      </c>
      <c r="AI295" s="3" t="str">
        <f>IF(AH295=0,"",
IF(SUM($AH$186:AH295)=1,AJ295,
IF($AH$306&gt;SUM($AH$186:AH295),_xlfn.CONCAT(", ",AJ295),
IF($AH$306=SUM($AH$186:AH295),_xlfn.CONCAT(" y ",AJ295)))))</f>
        <v/>
      </c>
      <c r="AJ295" s="214">
        <v>110</v>
      </c>
      <c r="AK295" s="9">
        <f t="shared" si="81"/>
        <v>0</v>
      </c>
      <c r="AL295">
        <f t="shared" si="69"/>
        <v>0</v>
      </c>
      <c r="AM295">
        <f t="shared" si="70"/>
        <v>3</v>
      </c>
      <c r="AN295">
        <f t="shared" si="71"/>
        <v>6</v>
      </c>
      <c r="AU295">
        <f t="shared" si="72"/>
        <v>0</v>
      </c>
      <c r="AV295">
        <f t="shared" si="73"/>
        <v>0</v>
      </c>
      <c r="AW295">
        <f t="shared" si="74"/>
        <v>0</v>
      </c>
      <c r="AX295">
        <f t="shared" si="75"/>
        <v>0</v>
      </c>
      <c r="AY295">
        <f t="shared" si="76"/>
        <v>0</v>
      </c>
      <c r="AZ295">
        <f t="shared" si="77"/>
        <v>-2</v>
      </c>
      <c r="BA295">
        <f t="shared" si="78"/>
        <v>0</v>
      </c>
      <c r="BB295">
        <f t="shared" si="79"/>
        <v>0</v>
      </c>
    </row>
    <row r="296" spans="1:54" ht="15" customHeight="1">
      <c r="A296" s="238"/>
      <c r="C296" s="213" t="s">
        <v>5157</v>
      </c>
      <c r="D296" s="511" t="str">
        <f>IF(CNGE_2025_M1_Secc12_Sub1!D140="","",CNGE_2025_M1_Secc12_Sub1!D140)</f>
        <v/>
      </c>
      <c r="E296" s="326"/>
      <c r="F296" s="326"/>
      <c r="G296" s="326"/>
      <c r="H296" s="326"/>
      <c r="I296" s="326"/>
      <c r="J296" s="326"/>
      <c r="K296" s="326"/>
      <c r="L296" s="326"/>
      <c r="M296" s="326"/>
      <c r="N296" s="326"/>
      <c r="O296" s="326"/>
      <c r="P296" s="326"/>
      <c r="Q296" s="327"/>
      <c r="R296" s="480"/>
      <c r="S296" s="352"/>
      <c r="T296" s="7"/>
      <c r="U296" s="7"/>
      <c r="V296" s="7"/>
      <c r="W296" s="7"/>
      <c r="X296" s="7"/>
      <c r="Y296" s="7"/>
      <c r="Z296" s="7"/>
      <c r="AA296" s="7"/>
      <c r="AB296" s="7"/>
      <c r="AC296" s="7"/>
      <c r="AD296" s="7"/>
      <c r="AG296">
        <f t="shared" si="80"/>
        <v>0</v>
      </c>
      <c r="AH296" s="2">
        <f t="shared" si="68"/>
        <v>0</v>
      </c>
      <c r="AI296" s="3" t="str">
        <f>IF(AH296=0,"",
IF(SUM($AH$186:AH296)=1,AJ296,
IF($AH$306&gt;SUM($AH$186:AH296),_xlfn.CONCAT(", ",AJ296),
IF($AH$306=SUM($AH$186:AH296),_xlfn.CONCAT(" y ",AJ296)))))</f>
        <v/>
      </c>
      <c r="AJ296" s="214">
        <v>111</v>
      </c>
      <c r="AK296" s="9">
        <f t="shared" si="81"/>
        <v>0</v>
      </c>
      <c r="AL296">
        <f t="shared" si="69"/>
        <v>0</v>
      </c>
      <c r="AM296">
        <f t="shared" si="70"/>
        <v>3</v>
      </c>
      <c r="AN296">
        <f t="shared" si="71"/>
        <v>6</v>
      </c>
      <c r="AU296">
        <f t="shared" si="72"/>
        <v>0</v>
      </c>
      <c r="AV296">
        <f t="shared" si="73"/>
        <v>0</v>
      </c>
      <c r="AW296">
        <f t="shared" si="74"/>
        <v>0</v>
      </c>
      <c r="AX296">
        <f t="shared" si="75"/>
        <v>0</v>
      </c>
      <c r="AY296">
        <f t="shared" si="76"/>
        <v>0</v>
      </c>
      <c r="AZ296">
        <f t="shared" si="77"/>
        <v>-2</v>
      </c>
      <c r="BA296">
        <f t="shared" si="78"/>
        <v>0</v>
      </c>
      <c r="BB296">
        <f t="shared" si="79"/>
        <v>0</v>
      </c>
    </row>
    <row r="297" spans="1:54" ht="15" customHeight="1">
      <c r="A297" s="238"/>
      <c r="C297" s="213" t="s">
        <v>5158</v>
      </c>
      <c r="D297" s="511" t="str">
        <f>IF(CNGE_2025_M1_Secc12_Sub1!D141="","",CNGE_2025_M1_Secc12_Sub1!D141)</f>
        <v/>
      </c>
      <c r="E297" s="326"/>
      <c r="F297" s="326"/>
      <c r="G297" s="326"/>
      <c r="H297" s="326"/>
      <c r="I297" s="326"/>
      <c r="J297" s="326"/>
      <c r="K297" s="326"/>
      <c r="L297" s="326"/>
      <c r="M297" s="326"/>
      <c r="N297" s="326"/>
      <c r="O297" s="326"/>
      <c r="P297" s="326"/>
      <c r="Q297" s="327"/>
      <c r="R297" s="480"/>
      <c r="S297" s="352"/>
      <c r="T297" s="7"/>
      <c r="U297" s="7"/>
      <c r="V297" s="7"/>
      <c r="W297" s="7"/>
      <c r="X297" s="7"/>
      <c r="Y297" s="7"/>
      <c r="Z297" s="7"/>
      <c r="AA297" s="7"/>
      <c r="AB297" s="7"/>
      <c r="AC297" s="7"/>
      <c r="AD297" s="7"/>
      <c r="AG297">
        <f t="shared" si="80"/>
        <v>0</v>
      </c>
      <c r="AH297" s="2">
        <f t="shared" si="68"/>
        <v>0</v>
      </c>
      <c r="AI297" s="3" t="str">
        <f>IF(AH297=0,"",
IF(SUM($AH$186:AH297)=1,AJ297,
IF($AH$306&gt;SUM($AH$186:AH297),_xlfn.CONCAT(", ",AJ297),
IF($AH$306=SUM($AH$186:AH297),_xlfn.CONCAT(" y ",AJ297)))))</f>
        <v/>
      </c>
      <c r="AJ297" s="214">
        <v>112</v>
      </c>
      <c r="AK297" s="9">
        <f t="shared" si="81"/>
        <v>0</v>
      </c>
      <c r="AL297">
        <f t="shared" si="69"/>
        <v>0</v>
      </c>
      <c r="AM297">
        <f t="shared" si="70"/>
        <v>3</v>
      </c>
      <c r="AN297">
        <f t="shared" si="71"/>
        <v>6</v>
      </c>
      <c r="AU297">
        <f t="shared" si="72"/>
        <v>0</v>
      </c>
      <c r="AV297">
        <f t="shared" si="73"/>
        <v>0</v>
      </c>
      <c r="AW297">
        <f t="shared" si="74"/>
        <v>0</v>
      </c>
      <c r="AX297">
        <f t="shared" si="75"/>
        <v>0</v>
      </c>
      <c r="AY297">
        <f t="shared" si="76"/>
        <v>0</v>
      </c>
      <c r="AZ297">
        <f t="shared" si="77"/>
        <v>-2</v>
      </c>
      <c r="BA297">
        <f t="shared" si="78"/>
        <v>0</v>
      </c>
      <c r="BB297">
        <f t="shared" si="79"/>
        <v>0</v>
      </c>
    </row>
    <row r="298" spans="1:54" ht="15" customHeight="1">
      <c r="A298" s="238"/>
      <c r="C298" s="213" t="s">
        <v>5159</v>
      </c>
      <c r="D298" s="511" t="str">
        <f>IF(CNGE_2025_M1_Secc12_Sub1!D142="","",CNGE_2025_M1_Secc12_Sub1!D142)</f>
        <v/>
      </c>
      <c r="E298" s="326"/>
      <c r="F298" s="326"/>
      <c r="G298" s="326"/>
      <c r="H298" s="326"/>
      <c r="I298" s="326"/>
      <c r="J298" s="326"/>
      <c r="K298" s="326"/>
      <c r="L298" s="326"/>
      <c r="M298" s="326"/>
      <c r="N298" s="326"/>
      <c r="O298" s="326"/>
      <c r="P298" s="326"/>
      <c r="Q298" s="327"/>
      <c r="R298" s="480"/>
      <c r="S298" s="352"/>
      <c r="T298" s="7"/>
      <c r="U298" s="7"/>
      <c r="V298" s="7"/>
      <c r="W298" s="7"/>
      <c r="X298" s="7"/>
      <c r="Y298" s="7"/>
      <c r="Z298" s="7"/>
      <c r="AA298" s="7"/>
      <c r="AB298" s="7"/>
      <c r="AC298" s="7"/>
      <c r="AD298" s="7"/>
      <c r="AG298">
        <f t="shared" si="80"/>
        <v>0</v>
      </c>
      <c r="AH298" s="2">
        <f t="shared" si="68"/>
        <v>0</v>
      </c>
      <c r="AI298" s="3" t="str">
        <f>IF(AH298=0,"",
IF(SUM($AH$186:AH298)=1,AJ298,
IF($AH$306&gt;SUM($AH$186:AH298),_xlfn.CONCAT(", ",AJ298),
IF($AH$306=SUM($AH$186:AH298),_xlfn.CONCAT(" y ",AJ298)))))</f>
        <v/>
      </c>
      <c r="AJ298" s="214">
        <v>113</v>
      </c>
      <c r="AK298" s="9">
        <f t="shared" si="81"/>
        <v>0</v>
      </c>
      <c r="AL298">
        <f t="shared" si="69"/>
        <v>0</v>
      </c>
      <c r="AM298">
        <f t="shared" si="70"/>
        <v>3</v>
      </c>
      <c r="AN298">
        <f t="shared" si="71"/>
        <v>6</v>
      </c>
      <c r="AU298">
        <f t="shared" si="72"/>
        <v>0</v>
      </c>
      <c r="AV298">
        <f t="shared" si="73"/>
        <v>0</v>
      </c>
      <c r="AW298">
        <f t="shared" si="74"/>
        <v>0</v>
      </c>
      <c r="AX298">
        <f t="shared" si="75"/>
        <v>0</v>
      </c>
      <c r="AY298">
        <f t="shared" si="76"/>
        <v>0</v>
      </c>
      <c r="AZ298">
        <f t="shared" si="77"/>
        <v>-2</v>
      </c>
      <c r="BA298">
        <f t="shared" si="78"/>
        <v>0</v>
      </c>
      <c r="BB298">
        <f t="shared" si="79"/>
        <v>0</v>
      </c>
    </row>
    <row r="299" spans="1:54" ht="15" customHeight="1">
      <c r="A299" s="238"/>
      <c r="C299" s="213" t="s">
        <v>5160</v>
      </c>
      <c r="D299" s="511" t="str">
        <f>IF(CNGE_2025_M1_Secc12_Sub1!D143="","",CNGE_2025_M1_Secc12_Sub1!D143)</f>
        <v/>
      </c>
      <c r="E299" s="326"/>
      <c r="F299" s="326"/>
      <c r="G299" s="326"/>
      <c r="H299" s="326"/>
      <c r="I299" s="326"/>
      <c r="J299" s="326"/>
      <c r="K299" s="326"/>
      <c r="L299" s="326"/>
      <c r="M299" s="326"/>
      <c r="N299" s="326"/>
      <c r="O299" s="326"/>
      <c r="P299" s="326"/>
      <c r="Q299" s="327"/>
      <c r="R299" s="480"/>
      <c r="S299" s="352"/>
      <c r="T299" s="7"/>
      <c r="U299" s="7"/>
      <c r="V299" s="7"/>
      <c r="W299" s="7"/>
      <c r="X299" s="7"/>
      <c r="Y299" s="7"/>
      <c r="Z299" s="7"/>
      <c r="AA299" s="7"/>
      <c r="AB299" s="7"/>
      <c r="AC299" s="7"/>
      <c r="AD299" s="7"/>
      <c r="AG299">
        <f t="shared" si="80"/>
        <v>0</v>
      </c>
      <c r="AH299" s="2">
        <f t="shared" si="68"/>
        <v>0</v>
      </c>
      <c r="AI299" s="3" t="str">
        <f>IF(AH299=0,"",
IF(SUM($AH$186:AH299)=1,AJ299,
IF($AH$306&gt;SUM($AH$186:AH299),_xlfn.CONCAT(", ",AJ299),
IF($AH$306=SUM($AH$186:AH299),_xlfn.CONCAT(" y ",AJ299)))))</f>
        <v/>
      </c>
      <c r="AJ299" s="214">
        <v>114</v>
      </c>
      <c r="AK299" s="9">
        <f t="shared" si="81"/>
        <v>0</v>
      </c>
      <c r="AL299">
        <f t="shared" si="69"/>
        <v>0</v>
      </c>
      <c r="AM299">
        <f t="shared" si="70"/>
        <v>3</v>
      </c>
      <c r="AN299">
        <f t="shared" si="71"/>
        <v>6</v>
      </c>
      <c r="AU299">
        <f t="shared" si="72"/>
        <v>0</v>
      </c>
      <c r="AV299">
        <f t="shared" si="73"/>
        <v>0</v>
      </c>
      <c r="AW299">
        <f t="shared" si="74"/>
        <v>0</v>
      </c>
      <c r="AX299">
        <f t="shared" si="75"/>
        <v>0</v>
      </c>
      <c r="AY299">
        <f t="shared" si="76"/>
        <v>0</v>
      </c>
      <c r="AZ299">
        <f t="shared" si="77"/>
        <v>-2</v>
      </c>
      <c r="BA299">
        <f t="shared" si="78"/>
        <v>0</v>
      </c>
      <c r="BB299">
        <f t="shared" si="79"/>
        <v>0</v>
      </c>
    </row>
    <row r="300" spans="1:54" ht="15" customHeight="1">
      <c r="A300" s="238"/>
      <c r="C300" s="213" t="s">
        <v>5161</v>
      </c>
      <c r="D300" s="511" t="str">
        <f>IF(CNGE_2025_M1_Secc12_Sub1!D144="","",CNGE_2025_M1_Secc12_Sub1!D144)</f>
        <v/>
      </c>
      <c r="E300" s="326"/>
      <c r="F300" s="326"/>
      <c r="G300" s="326"/>
      <c r="H300" s="326"/>
      <c r="I300" s="326"/>
      <c r="J300" s="326"/>
      <c r="K300" s="326"/>
      <c r="L300" s="326"/>
      <c r="M300" s="326"/>
      <c r="N300" s="326"/>
      <c r="O300" s="326"/>
      <c r="P300" s="326"/>
      <c r="Q300" s="327"/>
      <c r="R300" s="480"/>
      <c r="S300" s="352"/>
      <c r="T300" s="7"/>
      <c r="U300" s="7"/>
      <c r="V300" s="7"/>
      <c r="W300" s="7"/>
      <c r="X300" s="7"/>
      <c r="Y300" s="7"/>
      <c r="Z300" s="7"/>
      <c r="AA300" s="7"/>
      <c r="AB300" s="7"/>
      <c r="AC300" s="7"/>
      <c r="AD300" s="7"/>
      <c r="AG300">
        <f t="shared" si="80"/>
        <v>0</v>
      </c>
      <c r="AH300" s="2">
        <f t="shared" si="68"/>
        <v>0</v>
      </c>
      <c r="AI300" s="3" t="str">
        <f>IF(AH300=0,"",
IF(SUM($AH$186:AH300)=1,AJ300,
IF($AH$306&gt;SUM($AH$186:AH300),_xlfn.CONCAT(", ",AJ300),
IF($AH$306=SUM($AH$186:AH300),_xlfn.CONCAT(" y ",AJ300)))))</f>
        <v/>
      </c>
      <c r="AJ300" s="214">
        <v>115</v>
      </c>
      <c r="AK300" s="9">
        <f t="shared" si="81"/>
        <v>0</v>
      </c>
      <c r="AL300">
        <f t="shared" si="69"/>
        <v>0</v>
      </c>
      <c r="AM300">
        <f t="shared" si="70"/>
        <v>3</v>
      </c>
      <c r="AN300">
        <f t="shared" si="71"/>
        <v>6</v>
      </c>
      <c r="AU300">
        <f t="shared" si="72"/>
        <v>0</v>
      </c>
      <c r="AV300">
        <f t="shared" si="73"/>
        <v>0</v>
      </c>
      <c r="AW300">
        <f t="shared" si="74"/>
        <v>0</v>
      </c>
      <c r="AX300">
        <f t="shared" si="75"/>
        <v>0</v>
      </c>
      <c r="AY300">
        <f t="shared" si="76"/>
        <v>0</v>
      </c>
      <c r="AZ300">
        <f t="shared" si="77"/>
        <v>-2</v>
      </c>
      <c r="BA300">
        <f t="shared" si="78"/>
        <v>0</v>
      </c>
      <c r="BB300">
        <f t="shared" si="79"/>
        <v>0</v>
      </c>
    </row>
    <row r="301" spans="1:54" ht="15" customHeight="1">
      <c r="A301" s="238"/>
      <c r="C301" s="213" t="s">
        <v>5162</v>
      </c>
      <c r="D301" s="511" t="str">
        <f>IF(CNGE_2025_M1_Secc12_Sub1!D145="","",CNGE_2025_M1_Secc12_Sub1!D145)</f>
        <v/>
      </c>
      <c r="E301" s="326"/>
      <c r="F301" s="326"/>
      <c r="G301" s="326"/>
      <c r="H301" s="326"/>
      <c r="I301" s="326"/>
      <c r="J301" s="326"/>
      <c r="K301" s="326"/>
      <c r="L301" s="326"/>
      <c r="M301" s="326"/>
      <c r="N301" s="326"/>
      <c r="O301" s="326"/>
      <c r="P301" s="326"/>
      <c r="Q301" s="327"/>
      <c r="R301" s="480"/>
      <c r="S301" s="352"/>
      <c r="T301" s="7"/>
      <c r="U301" s="7"/>
      <c r="V301" s="7"/>
      <c r="W301" s="7"/>
      <c r="X301" s="7"/>
      <c r="Y301" s="7"/>
      <c r="Z301" s="7"/>
      <c r="AA301" s="7"/>
      <c r="AB301" s="7"/>
      <c r="AC301" s="7"/>
      <c r="AD301" s="7"/>
      <c r="AG301">
        <f t="shared" si="80"/>
        <v>0</v>
      </c>
      <c r="AH301" s="2">
        <f t="shared" si="68"/>
        <v>0</v>
      </c>
      <c r="AI301" s="3" t="str">
        <f>IF(AH301=0,"",
IF(SUM($AH$186:AH301)=1,AJ301,
IF($AH$306&gt;SUM($AH$186:AH301),_xlfn.CONCAT(", ",AJ301),
IF($AH$306=SUM($AH$186:AH301),_xlfn.CONCAT(" y ",AJ301)))))</f>
        <v/>
      </c>
      <c r="AJ301" s="214">
        <v>116</v>
      </c>
      <c r="AK301" s="9">
        <f t="shared" si="81"/>
        <v>0</v>
      </c>
      <c r="AL301">
        <f t="shared" si="69"/>
        <v>0</v>
      </c>
      <c r="AM301">
        <f t="shared" si="70"/>
        <v>3</v>
      </c>
      <c r="AN301">
        <f t="shared" si="71"/>
        <v>6</v>
      </c>
      <c r="AU301">
        <f t="shared" si="72"/>
        <v>0</v>
      </c>
      <c r="AV301">
        <f t="shared" si="73"/>
        <v>0</v>
      </c>
      <c r="AW301">
        <f t="shared" si="74"/>
        <v>0</v>
      </c>
      <c r="AX301">
        <f t="shared" si="75"/>
        <v>0</v>
      </c>
      <c r="AY301">
        <f t="shared" si="76"/>
        <v>0</v>
      </c>
      <c r="AZ301">
        <f t="shared" si="77"/>
        <v>-2</v>
      </c>
      <c r="BA301">
        <f t="shared" si="78"/>
        <v>0</v>
      </c>
      <c r="BB301">
        <f t="shared" si="79"/>
        <v>0</v>
      </c>
    </row>
    <row r="302" spans="1:54" ht="15" customHeight="1">
      <c r="A302" s="238"/>
      <c r="C302" s="213" t="s">
        <v>5163</v>
      </c>
      <c r="D302" s="511" t="str">
        <f>IF(CNGE_2025_M1_Secc12_Sub1!D146="","",CNGE_2025_M1_Secc12_Sub1!D146)</f>
        <v/>
      </c>
      <c r="E302" s="326"/>
      <c r="F302" s="326"/>
      <c r="G302" s="326"/>
      <c r="H302" s="326"/>
      <c r="I302" s="326"/>
      <c r="J302" s="326"/>
      <c r="K302" s="326"/>
      <c r="L302" s="326"/>
      <c r="M302" s="326"/>
      <c r="N302" s="326"/>
      <c r="O302" s="326"/>
      <c r="P302" s="326"/>
      <c r="Q302" s="327"/>
      <c r="R302" s="480"/>
      <c r="S302" s="352"/>
      <c r="T302" s="7"/>
      <c r="U302" s="7"/>
      <c r="V302" s="7"/>
      <c r="W302" s="7"/>
      <c r="X302" s="7"/>
      <c r="Y302" s="7"/>
      <c r="Z302" s="7"/>
      <c r="AA302" s="7"/>
      <c r="AB302" s="7"/>
      <c r="AC302" s="7"/>
      <c r="AD302" s="7"/>
      <c r="AG302">
        <f t="shared" si="80"/>
        <v>0</v>
      </c>
      <c r="AH302" s="2">
        <f t="shared" si="68"/>
        <v>0</v>
      </c>
      <c r="AI302" s="3" t="str">
        <f>IF(AH302=0,"",
IF(SUM($AH$186:AH302)=1,AJ302,
IF($AH$306&gt;SUM($AH$186:AH302),_xlfn.CONCAT(", ",AJ302),
IF($AH$306=SUM($AH$186:AH302),_xlfn.CONCAT(" y ",AJ302)))))</f>
        <v/>
      </c>
      <c r="AJ302" s="214">
        <v>117</v>
      </c>
      <c r="AK302" s="9">
        <f t="shared" si="81"/>
        <v>0</v>
      </c>
      <c r="AL302">
        <f t="shared" si="69"/>
        <v>0</v>
      </c>
      <c r="AM302">
        <f t="shared" si="70"/>
        <v>3</v>
      </c>
      <c r="AN302">
        <f t="shared" si="71"/>
        <v>6</v>
      </c>
      <c r="AU302">
        <f t="shared" si="72"/>
        <v>0</v>
      </c>
      <c r="AV302">
        <f t="shared" si="73"/>
        <v>0</v>
      </c>
      <c r="AW302">
        <f t="shared" si="74"/>
        <v>0</v>
      </c>
      <c r="AX302">
        <f t="shared" si="75"/>
        <v>0</v>
      </c>
      <c r="AY302">
        <f t="shared" si="76"/>
        <v>0</v>
      </c>
      <c r="AZ302">
        <f t="shared" si="77"/>
        <v>-2</v>
      </c>
      <c r="BA302">
        <f t="shared" si="78"/>
        <v>0</v>
      </c>
      <c r="BB302">
        <f t="shared" si="79"/>
        <v>0</v>
      </c>
    </row>
    <row r="303" spans="1:54" ht="15" customHeight="1">
      <c r="A303" s="238"/>
      <c r="C303" s="213" t="s">
        <v>5164</v>
      </c>
      <c r="D303" s="511" t="str">
        <f>IF(CNGE_2025_M1_Secc12_Sub1!D147="","",CNGE_2025_M1_Secc12_Sub1!D147)</f>
        <v/>
      </c>
      <c r="E303" s="326"/>
      <c r="F303" s="326"/>
      <c r="G303" s="326"/>
      <c r="H303" s="326"/>
      <c r="I303" s="326"/>
      <c r="J303" s="326"/>
      <c r="K303" s="326"/>
      <c r="L303" s="326"/>
      <c r="M303" s="326"/>
      <c r="N303" s="326"/>
      <c r="O303" s="326"/>
      <c r="P303" s="326"/>
      <c r="Q303" s="327"/>
      <c r="R303" s="480"/>
      <c r="S303" s="352"/>
      <c r="T303" s="7"/>
      <c r="U303" s="7"/>
      <c r="V303" s="7"/>
      <c r="W303" s="7"/>
      <c r="X303" s="7"/>
      <c r="Y303" s="7"/>
      <c r="Z303" s="7"/>
      <c r="AA303" s="7"/>
      <c r="AB303" s="7"/>
      <c r="AC303" s="7"/>
      <c r="AD303" s="7"/>
      <c r="AG303">
        <f t="shared" si="80"/>
        <v>0</v>
      </c>
      <c r="AH303" s="2">
        <f t="shared" si="68"/>
        <v>0</v>
      </c>
      <c r="AI303" s="3" t="str">
        <f>IF(AH303=0,"",
IF(SUM($AH$186:AH303)=1,AJ303,
IF($AH$306&gt;SUM($AH$186:AH303),_xlfn.CONCAT(", ",AJ303),
IF($AH$306=SUM($AH$186:AH303),_xlfn.CONCAT(" y ",AJ303)))))</f>
        <v/>
      </c>
      <c r="AJ303" s="214">
        <v>118</v>
      </c>
      <c r="AK303" s="9">
        <f t="shared" si="81"/>
        <v>0</v>
      </c>
      <c r="AL303">
        <f t="shared" si="69"/>
        <v>0</v>
      </c>
      <c r="AM303">
        <f t="shared" si="70"/>
        <v>3</v>
      </c>
      <c r="AN303">
        <f t="shared" si="71"/>
        <v>6</v>
      </c>
      <c r="AU303">
        <f t="shared" si="72"/>
        <v>0</v>
      </c>
      <c r="AV303">
        <f t="shared" si="73"/>
        <v>0</v>
      </c>
      <c r="AW303">
        <f t="shared" si="74"/>
        <v>0</v>
      </c>
      <c r="AX303">
        <f t="shared" si="75"/>
        <v>0</v>
      </c>
      <c r="AY303">
        <f t="shared" si="76"/>
        <v>0</v>
      </c>
      <c r="AZ303">
        <f t="shared" si="77"/>
        <v>-2</v>
      </c>
      <c r="BA303">
        <f t="shared" si="78"/>
        <v>0</v>
      </c>
      <c r="BB303">
        <f t="shared" si="79"/>
        <v>0</v>
      </c>
    </row>
    <row r="304" spans="1:54" ht="15" customHeight="1">
      <c r="A304" s="238"/>
      <c r="C304" s="213" t="s">
        <v>5165</v>
      </c>
      <c r="D304" s="511" t="str">
        <f>IF(CNGE_2025_M1_Secc12_Sub1!D148="","",CNGE_2025_M1_Secc12_Sub1!D148)</f>
        <v/>
      </c>
      <c r="E304" s="326"/>
      <c r="F304" s="326"/>
      <c r="G304" s="326"/>
      <c r="H304" s="326"/>
      <c r="I304" s="326"/>
      <c r="J304" s="326"/>
      <c r="K304" s="326"/>
      <c r="L304" s="326"/>
      <c r="M304" s="326"/>
      <c r="N304" s="326"/>
      <c r="O304" s="326"/>
      <c r="P304" s="326"/>
      <c r="Q304" s="327"/>
      <c r="R304" s="480"/>
      <c r="S304" s="352"/>
      <c r="T304" s="7"/>
      <c r="U304" s="7"/>
      <c r="V304" s="7"/>
      <c r="W304" s="7"/>
      <c r="X304" s="7"/>
      <c r="Y304" s="7"/>
      <c r="Z304" s="7"/>
      <c r="AA304" s="7"/>
      <c r="AB304" s="7"/>
      <c r="AC304" s="7"/>
      <c r="AD304" s="7"/>
      <c r="AG304">
        <f t="shared" si="80"/>
        <v>0</v>
      </c>
      <c r="AH304" s="2">
        <f t="shared" si="68"/>
        <v>0</v>
      </c>
      <c r="AI304" s="3" t="str">
        <f>IF(AH304=0,"",
IF(SUM($AH$186:AH304)=1,AJ304,
IF($AH$306&gt;SUM($AH$186:AH304),_xlfn.CONCAT(", ",AJ304),
IF($AH$306=SUM($AH$186:AH304),_xlfn.CONCAT(" y ",AJ304)))))</f>
        <v/>
      </c>
      <c r="AJ304" s="214">
        <v>119</v>
      </c>
      <c r="AK304" s="9">
        <f t="shared" si="81"/>
        <v>0</v>
      </c>
      <c r="AL304">
        <f t="shared" si="69"/>
        <v>0</v>
      </c>
      <c r="AM304">
        <f t="shared" si="70"/>
        <v>3</v>
      </c>
      <c r="AN304">
        <f t="shared" si="71"/>
        <v>6</v>
      </c>
      <c r="AU304">
        <f t="shared" si="72"/>
        <v>0</v>
      </c>
      <c r="AV304">
        <f t="shared" si="73"/>
        <v>0</v>
      </c>
      <c r="AW304">
        <f t="shared" si="74"/>
        <v>0</v>
      </c>
      <c r="AX304">
        <f t="shared" si="75"/>
        <v>0</v>
      </c>
      <c r="AY304">
        <f t="shared" si="76"/>
        <v>0</v>
      </c>
      <c r="AZ304">
        <f t="shared" si="77"/>
        <v>-2</v>
      </c>
      <c r="BA304">
        <f t="shared" si="78"/>
        <v>0</v>
      </c>
      <c r="BB304">
        <f t="shared" si="79"/>
        <v>0</v>
      </c>
    </row>
    <row r="305" spans="1:54" ht="15" customHeight="1">
      <c r="A305" s="238"/>
      <c r="C305" s="213" t="s">
        <v>5166</v>
      </c>
      <c r="D305" s="511" t="str">
        <f>IF(CNGE_2025_M1_Secc12_Sub1!D149="","",CNGE_2025_M1_Secc12_Sub1!D149)</f>
        <v/>
      </c>
      <c r="E305" s="326"/>
      <c r="F305" s="326"/>
      <c r="G305" s="326"/>
      <c r="H305" s="326"/>
      <c r="I305" s="326"/>
      <c r="J305" s="326"/>
      <c r="K305" s="326"/>
      <c r="L305" s="326"/>
      <c r="M305" s="326"/>
      <c r="N305" s="326"/>
      <c r="O305" s="326"/>
      <c r="P305" s="326"/>
      <c r="Q305" s="327"/>
      <c r="R305" s="480"/>
      <c r="S305" s="352"/>
      <c r="T305" s="7"/>
      <c r="U305" s="7"/>
      <c r="V305" s="7"/>
      <c r="W305" s="7"/>
      <c r="X305" s="7"/>
      <c r="Y305" s="7"/>
      <c r="Z305" s="7"/>
      <c r="AA305" s="7"/>
      <c r="AB305" s="7"/>
      <c r="AC305" s="7"/>
      <c r="AD305" s="7"/>
      <c r="AG305">
        <f>IF(OR(AND(R305&gt;1,D305&lt;&gt;""),AND(D305="",R305="",COUNTA(T305:AD305)=0)),0,IF(OR(AND(D305&lt;&gt;"",R305=1,AD305="",COUNTA(T305:AC305)=10),AND(D305&lt;&gt;"",R305=1,AD305&lt;&gt;"")),0,1))</f>
        <v>0</v>
      </c>
      <c r="AH305" s="2">
        <f>IF(AG305=0,0,1)</f>
        <v>0</v>
      </c>
      <c r="AI305" s="3" t="str">
        <f>IF(AH305=0,"",
IF(SUM($AH$186:AH305)=1,AJ305,
IF($AH$306&gt;SUM($AH$186:AH305),_xlfn.CONCAT(", ",AJ305),
IF($AH$306=SUM($AH$186:AH305),_xlfn.CONCAT(" y ",AJ305)))))</f>
        <v/>
      </c>
      <c r="AJ305" s="214">
        <v>120</v>
      </c>
      <c r="AK305" s="9">
        <f>IF(AD305&lt;&gt;"",IF(COUNTA(T305:AC305)=0,0,1),0)</f>
        <v>0</v>
      </c>
      <c r="AL305">
        <f>IF(COUNTBLANK($D305)=1,IF(COUNTA(R305:AD305)=0,0,1),IF($R305&gt;1,IF(COUNTA(T305:AD305)=0,0,1),0))</f>
        <v>0</v>
      </c>
      <c r="AM305">
        <f>IF(X305=1,0,IF(OR(X305=2,X305=3,X305=4),1,IF(X305=9,2,3)))</f>
        <v>3</v>
      </c>
      <c r="AN305">
        <f>IF(X305=1,1,IF(OR(X305=2,X305=3,X305=4),5,IF(X305=9,1,6)))</f>
        <v>6</v>
      </c>
      <c r="AU305">
        <f>IF(X305=1,IF(AND(Y305&lt;&gt;8,Y305&lt;&gt;""),1,0),0)</f>
        <v>0</v>
      </c>
      <c r="AV305">
        <f>IF(OR(X305=2,X305=3,X305=4),IF(Y305=4,1,0),0)</f>
        <v>0</v>
      </c>
      <c r="AW305">
        <f>IF(X305=9,IF(AND(Y305&lt;&gt;9,Y305&lt;&gt;""),1,0),0)</f>
        <v>0</v>
      </c>
      <c r="AX305">
        <f>IF(AB305&gt;AA305,1,0)</f>
        <v>0</v>
      </c>
      <c r="AY305">
        <f>IF(OR(ISNUMBER(W305),W305="",W305="NA",W305="NS"),0,1)</f>
        <v>0</v>
      </c>
      <c r="AZ305">
        <f>IF(OR(W305="NS",W305="NA"),0,LEN(W305)-LEN(INT(W305))-1)</f>
        <v>-2</v>
      </c>
      <c r="BA305">
        <f>IF(AZ305&lt;1,0,1)</f>
        <v>0</v>
      </c>
      <c r="BB305">
        <f>IF(COUNT(V305,AB305)&lt;2, 0, IF((V305-AB305)&lt;17, 1, 0))</f>
        <v>0</v>
      </c>
    </row>
    <row r="306" spans="1:54" ht="15" customHeight="1">
      <c r="A306" s="238"/>
      <c r="B306" s="255"/>
      <c r="C306" s="220"/>
      <c r="D306" s="220"/>
      <c r="E306" s="220"/>
      <c r="F306" s="220"/>
      <c r="G306" s="220"/>
      <c r="H306" s="220"/>
      <c r="I306" s="220"/>
      <c r="J306" s="220"/>
      <c r="K306" s="220"/>
      <c r="L306" s="220"/>
      <c r="M306" s="220"/>
      <c r="N306" s="220"/>
      <c r="O306" s="220"/>
      <c r="P306" s="220"/>
      <c r="Q306" s="220"/>
      <c r="R306" s="220"/>
      <c r="S306" s="220"/>
      <c r="T306" s="220"/>
      <c r="U306" s="220"/>
      <c r="V306" s="220"/>
      <c r="W306" s="220"/>
      <c r="X306" s="220"/>
      <c r="Y306" s="220"/>
      <c r="Z306" s="220"/>
      <c r="AA306" s="220"/>
      <c r="AB306" s="220"/>
      <c r="AC306" s="220"/>
      <c r="AD306" s="220"/>
      <c r="AE306" s="220"/>
      <c r="AH306" s="219">
        <f>SUM(AH186:AH305)</f>
        <v>0</v>
      </c>
      <c r="AI306" s="219" t="str">
        <f>IF(AH306=0,"",_xlfn.CONCAT(AI186:AI305))</f>
        <v/>
      </c>
      <c r="AJ306" s="4" t="str">
        <f>IF(AH306=0,"",
IF(AH306=1,_xlfn.CONCAT("Favor de revisar la información capturada en el numeral: ",AI306),_xlfn.CONCAT("Favor de revisar la información capturada en los numerales: ",AI306)))</f>
        <v/>
      </c>
      <c r="AL306" s="230">
        <f>SUM(AK186:AL305)</f>
        <v>0</v>
      </c>
      <c r="AX306" s="230">
        <f>SUM(AX186:AX305)</f>
        <v>0</v>
      </c>
      <c r="AY306" s="230">
        <f>SUM(AY186:AY305)</f>
        <v>0</v>
      </c>
      <c r="BA306" s="230">
        <f>IFERROR(SUM(BA186:BA305),0)</f>
        <v>0</v>
      </c>
      <c r="BB306" s="230">
        <f>SUM(BB186:BB305)</f>
        <v>0</v>
      </c>
    </row>
    <row r="307" spans="1:54" ht="45" customHeight="1">
      <c r="A307" s="238"/>
      <c r="C307" s="506" t="s">
        <v>5444</v>
      </c>
      <c r="D307" s="318"/>
      <c r="E307" s="318"/>
      <c r="F307" s="443"/>
      <c r="G307" s="351"/>
      <c r="H307" s="351"/>
      <c r="I307" s="351"/>
      <c r="J307" s="351"/>
      <c r="K307" s="351"/>
      <c r="L307" s="351"/>
      <c r="M307" s="351"/>
      <c r="N307" s="351"/>
      <c r="O307" s="351"/>
      <c r="P307" s="351"/>
      <c r="Q307" s="351"/>
      <c r="R307" s="351"/>
      <c r="S307" s="351"/>
      <c r="T307" s="351"/>
      <c r="U307" s="351"/>
      <c r="V307" s="351"/>
      <c r="W307" s="351"/>
      <c r="X307" s="351"/>
      <c r="Y307" s="351"/>
      <c r="Z307" s="351"/>
      <c r="AA307" s="351"/>
      <c r="AB307" s="351"/>
      <c r="AC307" s="351"/>
      <c r="AD307" s="352"/>
    </row>
    <row r="308" spans="1:54" ht="15" customHeight="1">
      <c r="A308" s="238"/>
      <c r="B308" s="445" t="str">
        <f>IF(AND(COUNTIF(U186:U305,"5")&gt;0,F307=""),"Debido a que seleccionó el código 5 en la columna Régimen de contratación especifíquelo en el recuadro correspondiente","")</f>
        <v/>
      </c>
      <c r="C308" s="501"/>
      <c r="D308" s="501"/>
      <c r="E308" s="501"/>
      <c r="F308" s="501"/>
      <c r="G308" s="501"/>
      <c r="H308" s="501"/>
      <c r="I308" s="501"/>
      <c r="J308" s="501"/>
      <c r="K308" s="501"/>
      <c r="L308" s="501"/>
      <c r="M308" s="501"/>
      <c r="N308" s="501"/>
      <c r="O308" s="501"/>
      <c r="P308" s="501"/>
      <c r="Q308" s="501"/>
      <c r="R308" s="501"/>
      <c r="S308" s="501"/>
      <c r="T308" s="501"/>
      <c r="U308" s="501"/>
      <c r="V308" s="501"/>
      <c r="W308" s="501"/>
      <c r="X308" s="501"/>
      <c r="Y308" s="501"/>
      <c r="Z308" s="501"/>
      <c r="AA308" s="501"/>
      <c r="AB308" s="501"/>
      <c r="AC308" s="501"/>
      <c r="AD308" s="501"/>
      <c r="AE308" s="501"/>
    </row>
    <row r="309" spans="1:54" ht="45" customHeight="1">
      <c r="A309" s="238"/>
      <c r="C309" s="506" t="s">
        <v>5445</v>
      </c>
      <c r="D309" s="318"/>
      <c r="E309" s="318"/>
      <c r="F309" s="443"/>
      <c r="G309" s="351"/>
      <c r="H309" s="351"/>
      <c r="I309" s="351"/>
      <c r="J309" s="351"/>
      <c r="K309" s="351"/>
      <c r="L309" s="351"/>
      <c r="M309" s="351"/>
      <c r="N309" s="351"/>
      <c r="O309" s="351"/>
      <c r="P309" s="351"/>
      <c r="Q309" s="351"/>
      <c r="R309" s="351"/>
      <c r="S309" s="351"/>
      <c r="T309" s="351"/>
      <c r="U309" s="351"/>
      <c r="V309" s="351"/>
      <c r="W309" s="351"/>
      <c r="X309" s="351"/>
      <c r="Y309" s="351"/>
      <c r="Z309" s="351"/>
      <c r="AA309" s="351"/>
      <c r="AB309" s="351"/>
      <c r="AC309" s="351"/>
      <c r="AD309" s="352"/>
    </row>
    <row r="310" spans="1:54" ht="15" customHeight="1">
      <c r="A310" s="238"/>
      <c r="B310" s="445" t="str">
        <f>IF(AND(COUNTIF(AC186:AC305,"10")&gt;0,F309=""),"Debido a que seleccionó el código 10 en la columna Grupo de mando especifíquelo en el recuadro correspondiente","")</f>
        <v/>
      </c>
      <c r="C310" s="501"/>
      <c r="D310" s="501"/>
      <c r="E310" s="501"/>
      <c r="F310" s="501"/>
      <c r="G310" s="501"/>
      <c r="H310" s="501"/>
      <c r="I310" s="501"/>
      <c r="J310" s="501"/>
      <c r="K310" s="501"/>
      <c r="L310" s="501"/>
      <c r="M310" s="501"/>
      <c r="N310" s="501"/>
      <c r="O310" s="501"/>
      <c r="P310" s="501"/>
      <c r="Q310" s="501"/>
      <c r="R310" s="501"/>
      <c r="S310" s="501"/>
      <c r="T310" s="501"/>
      <c r="U310" s="501"/>
      <c r="V310" s="501"/>
      <c r="W310" s="501"/>
      <c r="X310" s="501"/>
      <c r="Y310" s="501"/>
      <c r="Z310" s="501"/>
      <c r="AA310" s="501"/>
      <c r="AB310" s="501"/>
      <c r="AC310" s="501"/>
      <c r="AD310" s="501"/>
      <c r="AE310" s="501"/>
    </row>
    <row r="311" spans="1:54" ht="15" customHeight="1">
      <c r="A311" s="238"/>
      <c r="C311" s="481" t="s">
        <v>5446</v>
      </c>
      <c r="D311" s="326"/>
      <c r="E311" s="326"/>
      <c r="F311" s="326"/>
      <c r="G311" s="326"/>
      <c r="H311" s="326"/>
      <c r="I311" s="326"/>
      <c r="J311" s="327"/>
      <c r="L311" s="481" t="s">
        <v>5447</v>
      </c>
      <c r="M311" s="326"/>
      <c r="N311" s="326"/>
      <c r="O311" s="326"/>
      <c r="P311" s="326"/>
      <c r="Q311" s="326"/>
      <c r="R311" s="326"/>
      <c r="S311" s="327"/>
      <c r="U311" s="453" t="s">
        <v>5448</v>
      </c>
      <c r="V311" s="326"/>
      <c r="W311" s="326"/>
      <c r="X311" s="326"/>
      <c r="Y311" s="326"/>
      <c r="Z311" s="326"/>
      <c r="AA311" s="326"/>
      <c r="AB311" s="326"/>
      <c r="AC311" s="326"/>
      <c r="AD311" s="327"/>
    </row>
    <row r="312" spans="1:54" ht="15" customHeight="1">
      <c r="A312" s="238"/>
      <c r="C312" s="214" t="s">
        <v>5009</v>
      </c>
      <c r="D312" s="512" t="s">
        <v>5449</v>
      </c>
      <c r="E312" s="326"/>
      <c r="F312" s="326"/>
      <c r="G312" s="326"/>
      <c r="H312" s="326"/>
      <c r="I312" s="326"/>
      <c r="J312" s="327"/>
      <c r="L312" s="214" t="s">
        <v>5009</v>
      </c>
      <c r="M312" s="512" t="s">
        <v>5450</v>
      </c>
      <c r="N312" s="326"/>
      <c r="O312" s="326"/>
      <c r="P312" s="326"/>
      <c r="Q312" s="326"/>
      <c r="R312" s="326"/>
      <c r="S312" s="327"/>
      <c r="U312" s="214" t="s">
        <v>5009</v>
      </c>
      <c r="V312" s="514" t="s">
        <v>5451</v>
      </c>
      <c r="W312" s="326"/>
      <c r="X312" s="326"/>
      <c r="Y312" s="326"/>
      <c r="Z312" s="326"/>
      <c r="AA312" s="326"/>
      <c r="AB312" s="326"/>
      <c r="AC312" s="326"/>
      <c r="AD312" s="327"/>
    </row>
    <row r="313" spans="1:54" ht="24" customHeight="1">
      <c r="A313" s="238"/>
      <c r="C313" s="214" t="s">
        <v>5011</v>
      </c>
      <c r="D313" s="512" t="s">
        <v>5452</v>
      </c>
      <c r="E313" s="326"/>
      <c r="F313" s="326"/>
      <c r="G313" s="326"/>
      <c r="H313" s="326"/>
      <c r="I313" s="326"/>
      <c r="J313" s="327"/>
      <c r="L313" s="214" t="s">
        <v>5011</v>
      </c>
      <c r="M313" s="511" t="s">
        <v>5453</v>
      </c>
      <c r="N313" s="326"/>
      <c r="O313" s="326"/>
      <c r="P313" s="326"/>
      <c r="Q313" s="326"/>
      <c r="R313" s="326"/>
      <c r="S313" s="327"/>
      <c r="U313" s="214" t="s">
        <v>5011</v>
      </c>
      <c r="V313" s="514" t="s">
        <v>5454</v>
      </c>
      <c r="W313" s="326"/>
      <c r="X313" s="326"/>
      <c r="Y313" s="326"/>
      <c r="Z313" s="326"/>
      <c r="AA313" s="326"/>
      <c r="AB313" s="326"/>
      <c r="AC313" s="326"/>
      <c r="AD313" s="327"/>
    </row>
    <row r="314" spans="1:54" ht="15" customHeight="1">
      <c r="A314" s="238"/>
      <c r="C314" s="214" t="s">
        <v>5025</v>
      </c>
      <c r="D314" s="512" t="s">
        <v>5232</v>
      </c>
      <c r="E314" s="326"/>
      <c r="F314" s="326"/>
      <c r="G314" s="326"/>
      <c r="H314" s="326"/>
      <c r="I314" s="326"/>
      <c r="J314" s="327"/>
      <c r="L314" s="214" t="s">
        <v>5013</v>
      </c>
      <c r="M314" s="512" t="s">
        <v>5455</v>
      </c>
      <c r="N314" s="326"/>
      <c r="O314" s="326"/>
      <c r="P314" s="326"/>
      <c r="Q314" s="326"/>
      <c r="R314" s="326"/>
      <c r="S314" s="327"/>
      <c r="U314" s="214" t="s">
        <v>5013</v>
      </c>
      <c r="V314" s="514" t="s">
        <v>5456</v>
      </c>
      <c r="W314" s="326"/>
      <c r="X314" s="326"/>
      <c r="Y314" s="326"/>
      <c r="Z314" s="326"/>
      <c r="AA314" s="326"/>
      <c r="AB314" s="326"/>
      <c r="AC314" s="326"/>
      <c r="AD314" s="327"/>
    </row>
    <row r="315" spans="1:54" ht="15" customHeight="1">
      <c r="A315" s="238"/>
      <c r="C315" s="250"/>
      <c r="D315" s="268"/>
      <c r="E315" s="268"/>
      <c r="F315" s="268"/>
      <c r="G315" s="268"/>
      <c r="H315" s="268"/>
      <c r="I315" s="268"/>
      <c r="J315" s="268"/>
      <c r="L315" s="214" t="s">
        <v>5015</v>
      </c>
      <c r="M315" s="512" t="s">
        <v>5457</v>
      </c>
      <c r="N315" s="326"/>
      <c r="O315" s="326"/>
      <c r="P315" s="326"/>
      <c r="Q315" s="326"/>
      <c r="R315" s="326"/>
      <c r="S315" s="327"/>
      <c r="U315" s="214" t="s">
        <v>5015</v>
      </c>
      <c r="V315" s="514" t="s">
        <v>5458</v>
      </c>
      <c r="W315" s="326"/>
      <c r="X315" s="326"/>
      <c r="Y315" s="326"/>
      <c r="Z315" s="326"/>
      <c r="AA315" s="326"/>
      <c r="AB315" s="326"/>
      <c r="AC315" s="326"/>
      <c r="AD315" s="327"/>
    </row>
    <row r="316" spans="1:54" ht="24" customHeight="1">
      <c r="A316" s="238"/>
      <c r="C316" s="453" t="s">
        <v>5459</v>
      </c>
      <c r="D316" s="326"/>
      <c r="E316" s="326"/>
      <c r="F316" s="326"/>
      <c r="G316" s="326"/>
      <c r="H316" s="326"/>
      <c r="I316" s="326"/>
      <c r="J316" s="327"/>
      <c r="L316" s="214" t="s">
        <v>5017</v>
      </c>
      <c r="M316" s="511" t="s">
        <v>5460</v>
      </c>
      <c r="N316" s="326"/>
      <c r="O316" s="326"/>
      <c r="P316" s="326"/>
      <c r="Q316" s="326"/>
      <c r="R316" s="326"/>
      <c r="S316" s="327"/>
      <c r="U316" s="214" t="s">
        <v>5017</v>
      </c>
      <c r="V316" s="514" t="s">
        <v>5461</v>
      </c>
      <c r="W316" s="326"/>
      <c r="X316" s="326"/>
      <c r="Y316" s="326"/>
      <c r="Z316" s="326"/>
      <c r="AA316" s="326"/>
      <c r="AB316" s="326"/>
      <c r="AC316" s="326"/>
      <c r="AD316" s="327"/>
    </row>
    <row r="317" spans="1:54" ht="24" customHeight="1">
      <c r="A317" s="238"/>
      <c r="C317" s="214" t="s">
        <v>5009</v>
      </c>
      <c r="D317" s="512" t="s">
        <v>5462</v>
      </c>
      <c r="E317" s="326"/>
      <c r="F317" s="326"/>
      <c r="G317" s="326"/>
      <c r="H317" s="326"/>
      <c r="I317" s="326"/>
      <c r="J317" s="327"/>
      <c r="L317" s="214" t="s">
        <v>5019</v>
      </c>
      <c r="M317" s="512" t="s">
        <v>5463</v>
      </c>
      <c r="N317" s="326"/>
      <c r="O317" s="326"/>
      <c r="P317" s="326"/>
      <c r="Q317" s="326"/>
      <c r="R317" s="326"/>
      <c r="S317" s="327"/>
      <c r="U317" s="214" t="s">
        <v>5019</v>
      </c>
      <c r="V317" s="514" t="s">
        <v>5464</v>
      </c>
      <c r="W317" s="326"/>
      <c r="X317" s="326"/>
      <c r="Y317" s="326"/>
      <c r="Z317" s="326"/>
      <c r="AA317" s="326"/>
      <c r="AB317" s="326"/>
      <c r="AC317" s="326"/>
      <c r="AD317" s="327"/>
    </row>
    <row r="318" spans="1:54" ht="15" customHeight="1">
      <c r="A318" s="238"/>
      <c r="C318" s="214" t="s">
        <v>5011</v>
      </c>
      <c r="D318" s="512" t="s">
        <v>5465</v>
      </c>
      <c r="E318" s="326"/>
      <c r="F318" s="326"/>
      <c r="G318" s="326"/>
      <c r="H318" s="326"/>
      <c r="I318" s="326"/>
      <c r="J318" s="327"/>
      <c r="L318" s="214" t="s">
        <v>5021</v>
      </c>
      <c r="M318" s="512" t="s">
        <v>5466</v>
      </c>
      <c r="N318" s="326"/>
      <c r="O318" s="326"/>
      <c r="P318" s="326"/>
      <c r="Q318" s="326"/>
      <c r="R318" s="326"/>
      <c r="S318" s="327"/>
      <c r="U318" s="214" t="s">
        <v>5021</v>
      </c>
      <c r="V318" s="514" t="s">
        <v>5467</v>
      </c>
      <c r="W318" s="326"/>
      <c r="X318" s="326"/>
      <c r="Y318" s="326"/>
      <c r="Z318" s="326"/>
      <c r="AA318" s="326"/>
      <c r="AB318" s="326"/>
      <c r="AC318" s="326"/>
      <c r="AD318" s="327"/>
    </row>
    <row r="319" spans="1:54" ht="15" customHeight="1">
      <c r="A319" s="238"/>
      <c r="C319" s="214" t="s">
        <v>5013</v>
      </c>
      <c r="D319" s="512" t="s">
        <v>5468</v>
      </c>
      <c r="E319" s="326"/>
      <c r="F319" s="326"/>
      <c r="G319" s="326"/>
      <c r="H319" s="326"/>
      <c r="I319" s="326"/>
      <c r="J319" s="327"/>
      <c r="L319" s="214" t="s">
        <v>5023</v>
      </c>
      <c r="M319" s="511" t="s">
        <v>5469</v>
      </c>
      <c r="N319" s="326"/>
      <c r="O319" s="326"/>
      <c r="P319" s="326"/>
      <c r="Q319" s="326"/>
      <c r="R319" s="326"/>
      <c r="S319" s="327"/>
      <c r="U319" s="214" t="s">
        <v>5023</v>
      </c>
      <c r="V319" s="514" t="s">
        <v>5470</v>
      </c>
      <c r="W319" s="326"/>
      <c r="X319" s="326"/>
      <c r="Y319" s="326"/>
      <c r="Z319" s="326"/>
      <c r="AA319" s="326"/>
      <c r="AB319" s="326"/>
      <c r="AC319" s="326"/>
      <c r="AD319" s="327"/>
    </row>
    <row r="320" spans="1:54" ht="15" customHeight="1">
      <c r="A320" s="238"/>
      <c r="C320" s="214" t="s">
        <v>5015</v>
      </c>
      <c r="D320" s="512" t="s">
        <v>5471</v>
      </c>
      <c r="E320" s="326"/>
      <c r="F320" s="326"/>
      <c r="G320" s="326"/>
      <c r="H320" s="326"/>
      <c r="I320" s="326"/>
      <c r="J320" s="327"/>
      <c r="L320" s="214" t="s">
        <v>5025</v>
      </c>
      <c r="M320" s="511" t="s">
        <v>5232</v>
      </c>
      <c r="N320" s="326"/>
      <c r="O320" s="326"/>
      <c r="P320" s="326"/>
      <c r="Q320" s="326"/>
      <c r="R320" s="326"/>
      <c r="S320" s="327"/>
      <c r="U320" s="214" t="s">
        <v>5025</v>
      </c>
      <c r="V320" s="514" t="s">
        <v>5472</v>
      </c>
      <c r="W320" s="326"/>
      <c r="X320" s="326"/>
      <c r="Y320" s="326"/>
      <c r="Z320" s="326"/>
      <c r="AA320" s="326"/>
      <c r="AB320" s="326"/>
      <c r="AC320" s="326"/>
      <c r="AD320" s="327"/>
    </row>
    <row r="321" spans="1:31" ht="24" customHeight="1">
      <c r="A321" s="238"/>
      <c r="C321" s="214" t="s">
        <v>5017</v>
      </c>
      <c r="D321" s="512" t="s">
        <v>5473</v>
      </c>
      <c r="E321" s="326"/>
      <c r="F321" s="326"/>
      <c r="G321" s="326"/>
      <c r="H321" s="326"/>
      <c r="I321" s="326"/>
      <c r="J321" s="327"/>
      <c r="U321" s="214" t="s">
        <v>5026</v>
      </c>
      <c r="V321" s="514" t="s">
        <v>5474</v>
      </c>
      <c r="W321" s="326"/>
      <c r="X321" s="326"/>
      <c r="Y321" s="326"/>
      <c r="Z321" s="326"/>
      <c r="AA321" s="326"/>
      <c r="AB321" s="326"/>
      <c r="AC321" s="326"/>
      <c r="AD321" s="327"/>
    </row>
    <row r="322" spans="1:31" ht="24" customHeight="1">
      <c r="A322" s="238"/>
      <c r="C322" s="214" t="s">
        <v>5025</v>
      </c>
      <c r="D322" s="512" t="s">
        <v>5232</v>
      </c>
      <c r="E322" s="326"/>
      <c r="F322" s="326"/>
      <c r="G322" s="326"/>
      <c r="H322" s="326"/>
      <c r="I322" s="326"/>
      <c r="J322" s="327"/>
      <c r="L322" s="481" t="s">
        <v>5475</v>
      </c>
      <c r="M322" s="326"/>
      <c r="N322" s="326"/>
      <c r="O322" s="326"/>
      <c r="P322" s="326"/>
      <c r="Q322" s="326"/>
      <c r="R322" s="326"/>
      <c r="S322" s="327"/>
      <c r="U322" s="214" t="s">
        <v>5145</v>
      </c>
      <c r="V322" s="514" t="s">
        <v>5232</v>
      </c>
      <c r="W322" s="326"/>
      <c r="X322" s="326"/>
      <c r="Y322" s="326"/>
      <c r="Z322" s="326"/>
      <c r="AA322" s="326"/>
      <c r="AB322" s="326"/>
      <c r="AC322" s="326"/>
      <c r="AD322" s="327"/>
    </row>
    <row r="323" spans="1:31" ht="15" customHeight="1">
      <c r="A323" s="238"/>
      <c r="C323" s="269"/>
      <c r="L323" s="214" t="s">
        <v>5009</v>
      </c>
      <c r="M323" s="512" t="s">
        <v>5476</v>
      </c>
      <c r="N323" s="326"/>
      <c r="O323" s="326"/>
      <c r="P323" s="326"/>
      <c r="Q323" s="326"/>
      <c r="R323" s="326"/>
      <c r="S323" s="327"/>
      <c r="U323" s="269"/>
    </row>
    <row r="324" spans="1:31" ht="24" customHeight="1">
      <c r="A324" s="238"/>
      <c r="C324" s="481" t="s">
        <v>5477</v>
      </c>
      <c r="D324" s="326"/>
      <c r="E324" s="326"/>
      <c r="F324" s="326"/>
      <c r="G324" s="326"/>
      <c r="H324" s="326"/>
      <c r="I324" s="326"/>
      <c r="J324" s="327"/>
      <c r="L324" s="214" t="s">
        <v>5011</v>
      </c>
      <c r="M324" s="512" t="s">
        <v>5478</v>
      </c>
      <c r="N324" s="326"/>
      <c r="O324" s="326"/>
      <c r="P324" s="326"/>
      <c r="Q324" s="326"/>
      <c r="R324" s="326"/>
      <c r="S324" s="327"/>
      <c r="U324" s="270"/>
      <c r="V324" s="270"/>
      <c r="W324" s="270"/>
      <c r="X324" s="270"/>
      <c r="Y324" s="270"/>
      <c r="Z324" s="270"/>
      <c r="AA324" s="270"/>
      <c r="AB324" s="270"/>
      <c r="AC324" s="270"/>
      <c r="AD324" s="270"/>
    </row>
    <row r="325" spans="1:31" ht="15" customHeight="1">
      <c r="A325" s="238"/>
      <c r="C325" s="214" t="s">
        <v>5009</v>
      </c>
      <c r="D325" s="512" t="s">
        <v>5479</v>
      </c>
      <c r="E325" s="326"/>
      <c r="F325" s="326"/>
      <c r="G325" s="326"/>
      <c r="H325" s="326"/>
      <c r="I325" s="326"/>
      <c r="J325" s="327"/>
      <c r="L325" s="214" t="s">
        <v>5013</v>
      </c>
      <c r="M325" s="512" t="s">
        <v>5480</v>
      </c>
      <c r="N325" s="326"/>
      <c r="O325" s="326"/>
      <c r="P325" s="326"/>
      <c r="Q325" s="326"/>
      <c r="R325" s="326"/>
      <c r="S325" s="327"/>
      <c r="U325" s="250"/>
    </row>
    <row r="326" spans="1:31" ht="15" customHeight="1">
      <c r="A326" s="238"/>
      <c r="C326" s="214" t="s">
        <v>5011</v>
      </c>
      <c r="D326" s="512" t="s">
        <v>5481</v>
      </c>
      <c r="E326" s="326"/>
      <c r="F326" s="326"/>
      <c r="G326" s="326"/>
      <c r="H326" s="326"/>
      <c r="I326" s="326"/>
      <c r="J326" s="327"/>
      <c r="L326" s="214" t="s">
        <v>5015</v>
      </c>
      <c r="M326" s="512" t="s">
        <v>5482</v>
      </c>
      <c r="N326" s="326"/>
      <c r="O326" s="326"/>
      <c r="P326" s="326"/>
      <c r="Q326" s="326"/>
      <c r="R326" s="326"/>
      <c r="S326" s="327"/>
      <c r="U326" s="250"/>
    </row>
    <row r="327" spans="1:31" ht="15" customHeight="1">
      <c r="A327" s="238"/>
      <c r="C327" s="214" t="s">
        <v>5025</v>
      </c>
      <c r="D327" s="512" t="s">
        <v>5232</v>
      </c>
      <c r="E327" s="326"/>
      <c r="F327" s="326"/>
      <c r="G327" s="326"/>
      <c r="H327" s="326"/>
      <c r="I327" s="326"/>
      <c r="J327" s="327"/>
      <c r="L327" s="214" t="s">
        <v>5023</v>
      </c>
      <c r="M327" s="512" t="s">
        <v>5483</v>
      </c>
      <c r="N327" s="326"/>
      <c r="O327" s="326"/>
      <c r="P327" s="326"/>
      <c r="Q327" s="326"/>
      <c r="R327" s="326"/>
      <c r="S327" s="327"/>
      <c r="U327" s="250"/>
    </row>
    <row r="328" spans="1:31" ht="15" customHeight="1">
      <c r="A328" s="238"/>
      <c r="C328" s="271"/>
      <c r="D328" s="271"/>
      <c r="E328" s="271"/>
      <c r="F328" s="271"/>
      <c r="G328" s="271"/>
      <c r="H328" s="271"/>
      <c r="I328" s="271"/>
      <c r="J328" s="271"/>
      <c r="L328" s="214" t="s">
        <v>5025</v>
      </c>
      <c r="M328" s="512" t="s">
        <v>5232</v>
      </c>
      <c r="N328" s="326"/>
      <c r="O328" s="326"/>
      <c r="P328" s="326"/>
      <c r="Q328" s="326"/>
      <c r="R328" s="326"/>
      <c r="S328" s="327"/>
      <c r="U328" s="250"/>
    </row>
    <row r="329" spans="1:31" ht="15" customHeight="1">
      <c r="A329" s="238"/>
      <c r="C329" s="272"/>
      <c r="U329" s="250"/>
      <c r="V329" s="273"/>
      <c r="W329" s="273"/>
      <c r="X329" s="273"/>
      <c r="Y329" s="273"/>
      <c r="Z329" s="273"/>
      <c r="AA329" s="273"/>
      <c r="AB329" s="273"/>
      <c r="AC329" s="273"/>
      <c r="AD329" s="273"/>
    </row>
    <row r="330" spans="1:31" ht="24" customHeight="1">
      <c r="A330" s="238"/>
      <c r="C330" s="461" t="s">
        <v>5167</v>
      </c>
      <c r="D330" s="462"/>
      <c r="E330" s="462"/>
      <c r="F330" s="462"/>
      <c r="G330" s="462"/>
      <c r="H330" s="462"/>
      <c r="I330" s="462"/>
      <c r="J330" s="462"/>
      <c r="K330" s="462"/>
      <c r="L330" s="462"/>
      <c r="M330" s="462"/>
      <c r="N330" s="462"/>
      <c r="O330" s="462"/>
      <c r="P330" s="462"/>
      <c r="Q330" s="462"/>
      <c r="R330" s="462"/>
      <c r="S330" s="462"/>
      <c r="T330" s="462"/>
      <c r="U330" s="462"/>
      <c r="V330" s="462"/>
      <c r="W330" s="462"/>
      <c r="X330" s="462"/>
      <c r="Y330" s="462"/>
      <c r="Z330" s="462"/>
      <c r="AA330" s="462"/>
      <c r="AB330" s="462"/>
      <c r="AC330" s="462"/>
      <c r="AD330" s="462"/>
    </row>
    <row r="331" spans="1:31" ht="60" customHeight="1">
      <c r="A331" s="238"/>
      <c r="C331" s="491"/>
      <c r="D331" s="492"/>
      <c r="E331" s="492"/>
      <c r="F331" s="492"/>
      <c r="G331" s="492"/>
      <c r="H331" s="492"/>
      <c r="I331" s="492"/>
      <c r="J331" s="492"/>
      <c r="K331" s="492"/>
      <c r="L331" s="492"/>
      <c r="M331" s="492"/>
      <c r="N331" s="492"/>
      <c r="O331" s="492"/>
      <c r="P331" s="492"/>
      <c r="Q331" s="492"/>
      <c r="R331" s="492"/>
      <c r="S331" s="492"/>
      <c r="T331" s="492"/>
      <c r="U331" s="492"/>
      <c r="V331" s="492"/>
      <c r="W331" s="492"/>
      <c r="X331" s="492"/>
      <c r="Y331" s="492"/>
      <c r="Z331" s="492"/>
      <c r="AA331" s="492"/>
      <c r="AB331" s="492"/>
      <c r="AC331" s="492"/>
      <c r="AD331" s="493"/>
    </row>
    <row r="332" spans="1:31" ht="15" customHeight="1">
      <c r="A332" s="238"/>
      <c r="B332" s="464" t="str">
        <f>AJ306</f>
        <v/>
      </c>
      <c r="C332" s="501"/>
      <c r="D332" s="501"/>
      <c r="E332" s="501"/>
      <c r="F332" s="501"/>
      <c r="G332" s="501"/>
      <c r="H332" s="501"/>
      <c r="I332" s="501"/>
      <c r="J332" s="501"/>
      <c r="K332" s="501"/>
      <c r="L332" s="501"/>
      <c r="M332" s="501"/>
      <c r="N332" s="501"/>
      <c r="O332" s="501"/>
      <c r="P332" s="501"/>
      <c r="Q332" s="501"/>
      <c r="R332" s="501"/>
      <c r="S332" s="501"/>
      <c r="T332" s="501"/>
      <c r="U332" s="501"/>
      <c r="V332" s="501"/>
      <c r="W332" s="501"/>
      <c r="X332" s="501"/>
      <c r="Y332" s="501"/>
      <c r="Z332" s="501"/>
      <c r="AA332" s="501"/>
      <c r="AB332" s="501"/>
      <c r="AC332" s="501"/>
      <c r="AD332" s="501"/>
      <c r="AE332" s="501"/>
    </row>
    <row r="333" spans="1:31" ht="15" customHeight="1">
      <c r="A333" s="238"/>
      <c r="B333" s="445" t="str">
        <f>IF(AL306&gt;0,"Revise la información capturada, ya que tiene datos ingresados en celdas que estan sombreadas","")</f>
        <v/>
      </c>
      <c r="C333" s="501"/>
      <c r="D333" s="501"/>
      <c r="E333" s="501"/>
      <c r="F333" s="501"/>
      <c r="G333" s="501"/>
      <c r="H333" s="501"/>
      <c r="I333" s="501"/>
      <c r="J333" s="501"/>
      <c r="K333" s="501"/>
      <c r="L333" s="501"/>
      <c r="M333" s="501"/>
      <c r="N333" s="501"/>
      <c r="O333" s="501"/>
      <c r="P333" s="501"/>
      <c r="Q333" s="501"/>
      <c r="R333" s="501"/>
      <c r="S333" s="501"/>
      <c r="T333" s="501"/>
      <c r="U333" s="501"/>
      <c r="V333" s="501"/>
      <c r="W333" s="501"/>
      <c r="X333" s="501"/>
      <c r="Y333" s="501"/>
      <c r="Z333" s="501"/>
      <c r="AA333" s="501"/>
      <c r="AB333" s="501"/>
      <c r="AC333" s="501"/>
      <c r="AD333" s="501"/>
      <c r="AE333" s="501"/>
    </row>
    <row r="334" spans="1:31" ht="15" customHeight="1">
      <c r="A334" s="238"/>
      <c r="B334" s="445" t="str">
        <f>IF(BB306&gt;0,"Error: verificar la diferencia entre la Edad y los años de Antigüedad",IF(BA306&gt;0,"Favor de revisar la instrucción 3, ya que no debe considerar decimales en las cifras registradas",""))</f>
        <v/>
      </c>
      <c r="C334" s="501"/>
      <c r="D334" s="501"/>
      <c r="E334" s="501"/>
      <c r="F334" s="501"/>
      <c r="G334" s="501"/>
      <c r="H334" s="501"/>
      <c r="I334" s="501"/>
      <c r="J334" s="501"/>
      <c r="K334" s="501"/>
      <c r="L334" s="501"/>
      <c r="M334" s="501"/>
      <c r="N334" s="501"/>
      <c r="O334" s="501"/>
      <c r="P334" s="501"/>
      <c r="Q334" s="501"/>
      <c r="R334" s="501"/>
      <c r="S334" s="501"/>
      <c r="T334" s="501"/>
      <c r="U334" s="501"/>
      <c r="V334" s="501"/>
      <c r="W334" s="501"/>
      <c r="X334" s="501"/>
      <c r="Y334" s="501"/>
      <c r="Z334" s="501"/>
      <c r="AA334" s="501"/>
      <c r="AB334" s="501"/>
      <c r="AC334" s="501"/>
      <c r="AD334" s="501"/>
      <c r="AE334" s="501"/>
    </row>
    <row r="335" spans="1:31" ht="15" customHeight="1">
      <c r="A335" s="238"/>
      <c r="B335" s="445" t="str">
        <f>IF(AX306&gt;0,"La antigüedad en el cargo no puede ser mayor a lo registrado en la antigüedad en el servicio público",IF(AY306&gt;0,"No debe agregar la frase miles o millones de pesos",""))</f>
        <v/>
      </c>
      <c r="C335" s="501"/>
      <c r="D335" s="501"/>
      <c r="E335" s="501"/>
      <c r="F335" s="501"/>
      <c r="G335" s="501"/>
      <c r="H335" s="501"/>
      <c r="I335" s="501"/>
      <c r="J335" s="501"/>
      <c r="K335" s="501"/>
      <c r="L335" s="501"/>
      <c r="M335" s="501"/>
      <c r="N335" s="501"/>
      <c r="O335" s="501"/>
      <c r="P335" s="501"/>
      <c r="Q335" s="501"/>
      <c r="R335" s="501"/>
      <c r="S335" s="501"/>
      <c r="T335" s="501"/>
      <c r="U335" s="501"/>
      <c r="V335" s="501"/>
      <c r="W335" s="501"/>
      <c r="X335" s="501"/>
      <c r="Y335" s="501"/>
      <c r="Z335" s="501"/>
      <c r="AA335" s="501"/>
      <c r="AB335" s="501"/>
      <c r="AC335" s="501"/>
      <c r="AD335" s="501"/>
      <c r="AE335" s="501"/>
    </row>
    <row r="336" spans="1:31" ht="15" customHeight="1">
      <c r="A336" s="238"/>
      <c r="B336" s="510" t="str">
        <f>IF(COUNTIF(W186:W305,"NA"),"Alerta: debido a que ingreso NA en ingresos brutos mensuales, favor de justificarlo en el recuadro de comentarios","")</f>
        <v/>
      </c>
      <c r="C336" s="501"/>
      <c r="D336" s="501"/>
      <c r="E336" s="501"/>
      <c r="F336" s="501"/>
      <c r="G336" s="501"/>
      <c r="H336" s="501"/>
      <c r="I336" s="501"/>
      <c r="J336" s="501"/>
      <c r="K336" s="501"/>
      <c r="L336" s="501"/>
      <c r="M336" s="501"/>
      <c r="N336" s="501"/>
      <c r="O336" s="501"/>
      <c r="P336" s="501"/>
      <c r="Q336" s="501"/>
      <c r="R336" s="501"/>
      <c r="S336" s="501"/>
      <c r="T336" s="501"/>
      <c r="U336" s="501"/>
      <c r="V336" s="501"/>
      <c r="W336" s="501"/>
      <c r="X336" s="501"/>
      <c r="Y336" s="501"/>
      <c r="Z336" s="501"/>
      <c r="AA336" s="501"/>
      <c r="AB336" s="501"/>
      <c r="AC336" s="501"/>
      <c r="AD336" s="501"/>
      <c r="AE336" s="501"/>
    </row>
    <row r="337" spans="1:31" ht="15" customHeight="1">
      <c r="A337" s="238"/>
      <c r="B337" s="502" t="str">
        <f>IF(SUM(COUNTIF(T186:AD305,"NS"))&lt;&gt;0,"Alerta: debido a que cuenta con registros NS, debe proporcionar una justificación en el area de comentarios al final de la pregunta","")</f>
        <v/>
      </c>
      <c r="C337" s="318"/>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318"/>
      <c r="Z337" s="318"/>
      <c r="AA337" s="318"/>
      <c r="AB337" s="318"/>
      <c r="AC337" s="318"/>
      <c r="AD337" s="318"/>
      <c r="AE337" s="318"/>
    </row>
    <row r="338" spans="1:31" ht="36" customHeight="1">
      <c r="A338" s="239" t="s">
        <v>5484</v>
      </c>
      <c r="B338" s="477" t="s">
        <v>5485</v>
      </c>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row>
    <row r="339" spans="1:31" ht="36" customHeight="1">
      <c r="A339" s="238"/>
      <c r="C339" s="456" t="s">
        <v>5486</v>
      </c>
      <c r="D339" s="475"/>
      <c r="E339" s="475"/>
      <c r="F339" s="475"/>
      <c r="G339" s="475"/>
      <c r="H339" s="475"/>
      <c r="I339" s="475"/>
      <c r="J339" s="475"/>
      <c r="K339" s="475"/>
      <c r="L339" s="475"/>
      <c r="M339" s="475"/>
      <c r="N339" s="475"/>
      <c r="O339" s="475"/>
      <c r="P339" s="475"/>
      <c r="Q339" s="475"/>
      <c r="R339" s="475"/>
      <c r="S339" s="475"/>
      <c r="T339" s="475"/>
      <c r="U339" s="475"/>
      <c r="V339" s="475"/>
      <c r="W339" s="475"/>
      <c r="X339" s="475"/>
      <c r="Y339" s="475"/>
      <c r="Z339" s="475"/>
      <c r="AA339" s="475"/>
      <c r="AB339" s="475"/>
      <c r="AC339" s="475"/>
      <c r="AD339" s="475"/>
    </row>
    <row r="340" spans="1:31" ht="24" customHeight="1">
      <c r="A340" s="238"/>
      <c r="C340" s="456" t="s">
        <v>5487</v>
      </c>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318"/>
      <c r="Z340" s="318"/>
      <c r="AA340" s="318"/>
      <c r="AB340" s="318"/>
      <c r="AC340" s="318"/>
      <c r="AD340" s="318"/>
    </row>
    <row r="341" spans="1:31" ht="15" customHeight="1">
      <c r="A341" s="238"/>
      <c r="C341" s="482" t="s">
        <v>5404</v>
      </c>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row>
    <row r="342" spans="1:31" ht="36" customHeight="1">
      <c r="A342" s="238"/>
      <c r="C342" s="482" t="s">
        <v>5488</v>
      </c>
      <c r="D342" s="318"/>
      <c r="E342" s="318"/>
      <c r="F342" s="318"/>
      <c r="G342" s="318"/>
      <c r="H342" s="318"/>
      <c r="I342" s="318"/>
      <c r="J342" s="318"/>
      <c r="K342" s="318"/>
      <c r="L342" s="318"/>
      <c r="M342" s="318"/>
      <c r="N342" s="318"/>
      <c r="O342" s="318"/>
      <c r="P342" s="318"/>
      <c r="Q342" s="318"/>
      <c r="R342" s="318"/>
      <c r="S342" s="318"/>
      <c r="T342" s="318"/>
      <c r="U342" s="318"/>
      <c r="V342" s="318"/>
      <c r="W342" s="318"/>
      <c r="X342" s="318"/>
      <c r="Y342" s="318"/>
      <c r="Z342" s="318"/>
      <c r="AA342" s="318"/>
      <c r="AB342" s="318"/>
      <c r="AC342" s="318"/>
      <c r="AD342" s="318"/>
    </row>
    <row r="343" spans="1:31" ht="36" customHeight="1">
      <c r="A343" s="238"/>
      <c r="C343" s="482" t="s">
        <v>5489</v>
      </c>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row>
    <row r="344" spans="1:31" ht="36" customHeight="1">
      <c r="A344" s="238"/>
      <c r="C344" s="476" t="s">
        <v>5407</v>
      </c>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318"/>
    </row>
    <row r="345" spans="1:31" ht="24" customHeight="1">
      <c r="A345" s="238"/>
      <c r="C345" s="476" t="s">
        <v>5408</v>
      </c>
      <c r="D345" s="318"/>
      <c r="E345" s="318"/>
      <c r="F345" s="318"/>
      <c r="G345" s="318"/>
      <c r="H345" s="318"/>
      <c r="I345" s="318"/>
      <c r="J345" s="318"/>
      <c r="K345" s="318"/>
      <c r="L345" s="318"/>
      <c r="M345" s="318"/>
      <c r="N345" s="318"/>
      <c r="O345" s="318"/>
      <c r="P345" s="318"/>
      <c r="Q345" s="318"/>
      <c r="R345" s="318"/>
      <c r="S345" s="318"/>
      <c r="T345" s="318"/>
      <c r="U345" s="318"/>
      <c r="V345" s="318"/>
      <c r="W345" s="318"/>
      <c r="X345" s="318"/>
      <c r="Y345" s="318"/>
      <c r="Z345" s="318"/>
      <c r="AA345" s="318"/>
      <c r="AB345" s="318"/>
      <c r="AC345" s="318"/>
      <c r="AD345" s="318"/>
    </row>
    <row r="346" spans="1:31" ht="24" customHeight="1">
      <c r="A346" s="238"/>
      <c r="C346" s="476" t="s">
        <v>5409</v>
      </c>
      <c r="D346" s="318"/>
      <c r="E346" s="318"/>
      <c r="F346" s="318"/>
      <c r="G346" s="318"/>
      <c r="H346" s="318"/>
      <c r="I346" s="318"/>
      <c r="J346" s="318"/>
      <c r="K346" s="318"/>
      <c r="L346" s="318"/>
      <c r="M346" s="318"/>
      <c r="N346" s="318"/>
      <c r="O346" s="318"/>
      <c r="P346" s="318"/>
      <c r="Q346" s="318"/>
      <c r="R346" s="318"/>
      <c r="S346" s="318"/>
      <c r="T346" s="318"/>
      <c r="U346" s="318"/>
      <c r="V346" s="318"/>
      <c r="W346" s="318"/>
      <c r="X346" s="318"/>
      <c r="Y346" s="318"/>
      <c r="Z346" s="318"/>
      <c r="AA346" s="318"/>
      <c r="AB346" s="318"/>
      <c r="AC346" s="318"/>
      <c r="AD346" s="318"/>
    </row>
    <row r="347" spans="1:31" ht="24" customHeight="1">
      <c r="A347" s="238"/>
      <c r="C347" s="476" t="s">
        <v>5410</v>
      </c>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row>
    <row r="348" spans="1:31" ht="36" customHeight="1">
      <c r="A348" s="238"/>
      <c r="C348" s="476" t="s">
        <v>5490</v>
      </c>
      <c r="D348" s="318"/>
      <c r="E348" s="318"/>
      <c r="F348" s="318"/>
      <c r="G348" s="318"/>
      <c r="H348" s="318"/>
      <c r="I348" s="318"/>
      <c r="J348" s="318"/>
      <c r="K348" s="318"/>
      <c r="L348" s="318"/>
      <c r="M348" s="318"/>
      <c r="N348" s="318"/>
      <c r="O348" s="318"/>
      <c r="P348" s="318"/>
      <c r="Q348" s="318"/>
      <c r="R348" s="318"/>
      <c r="S348" s="318"/>
      <c r="T348" s="318"/>
      <c r="U348" s="318"/>
      <c r="V348" s="318"/>
      <c r="W348" s="318"/>
      <c r="X348" s="318"/>
      <c r="Y348" s="318"/>
      <c r="Z348" s="318"/>
      <c r="AA348" s="318"/>
      <c r="AB348" s="318"/>
      <c r="AC348" s="318"/>
      <c r="AD348" s="318"/>
    </row>
    <row r="349" spans="1:31" ht="24" customHeight="1">
      <c r="A349" s="238"/>
      <c r="C349" s="476" t="s">
        <v>5412</v>
      </c>
      <c r="D349" s="318"/>
      <c r="E349" s="318"/>
      <c r="F349" s="318"/>
      <c r="G349" s="318"/>
      <c r="H349" s="318"/>
      <c r="I349" s="318"/>
      <c r="J349" s="318"/>
      <c r="K349" s="318"/>
      <c r="L349" s="318"/>
      <c r="M349" s="318"/>
      <c r="N349" s="318"/>
      <c r="O349" s="318"/>
      <c r="P349" s="318"/>
      <c r="Q349" s="318"/>
      <c r="R349" s="318"/>
      <c r="S349" s="318"/>
      <c r="T349" s="318"/>
      <c r="U349" s="318"/>
      <c r="V349" s="318"/>
      <c r="W349" s="318"/>
      <c r="X349" s="318"/>
      <c r="Y349" s="318"/>
      <c r="Z349" s="318"/>
      <c r="AA349" s="318"/>
      <c r="AB349" s="318"/>
      <c r="AC349" s="318"/>
      <c r="AD349" s="318"/>
    </row>
    <row r="350" spans="1:31" ht="36" customHeight="1">
      <c r="A350" s="238"/>
      <c r="C350" s="476" t="s">
        <v>5413</v>
      </c>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318"/>
    </row>
    <row r="351" spans="1:31" ht="36" customHeight="1">
      <c r="A351" s="238"/>
      <c r="C351" s="482" t="s">
        <v>5414</v>
      </c>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row>
    <row r="352" spans="1:31" ht="24" customHeight="1">
      <c r="A352" s="238"/>
      <c r="C352" s="456" t="s">
        <v>5491</v>
      </c>
      <c r="D352" s="318"/>
      <c r="E352" s="318"/>
      <c r="F352" s="318"/>
      <c r="G352" s="318"/>
      <c r="H352" s="318"/>
      <c r="I352" s="318"/>
      <c r="J352" s="318"/>
      <c r="K352" s="318"/>
      <c r="L352" s="318"/>
      <c r="M352" s="318"/>
      <c r="N352" s="318"/>
      <c r="O352" s="318"/>
      <c r="P352" s="318"/>
      <c r="Q352" s="318"/>
      <c r="R352" s="318"/>
      <c r="S352" s="318"/>
      <c r="T352" s="318"/>
      <c r="U352" s="318"/>
      <c r="V352" s="318"/>
      <c r="W352" s="318"/>
      <c r="X352" s="318"/>
      <c r="Y352" s="318"/>
      <c r="Z352" s="318"/>
      <c r="AA352" s="318"/>
      <c r="AB352" s="318"/>
      <c r="AC352" s="318"/>
      <c r="AD352" s="318"/>
    </row>
    <row r="353" spans="1:54" ht="48" customHeight="1">
      <c r="A353" s="238"/>
      <c r="C353" s="456" t="s">
        <v>5492</v>
      </c>
      <c r="D353" s="318"/>
      <c r="E353" s="318"/>
      <c r="F353" s="318"/>
      <c r="G353" s="318"/>
      <c r="H353" s="318"/>
      <c r="I353" s="318"/>
      <c r="J353" s="318"/>
      <c r="K353" s="318"/>
      <c r="L353" s="318"/>
      <c r="M353" s="318"/>
      <c r="N353" s="318"/>
      <c r="O353" s="318"/>
      <c r="P353" s="318"/>
      <c r="Q353" s="318"/>
      <c r="R353" s="318"/>
      <c r="S353" s="318"/>
      <c r="T353" s="318"/>
      <c r="U353" s="318"/>
      <c r="V353" s="318"/>
      <c r="W353" s="318"/>
      <c r="X353" s="318"/>
      <c r="Y353" s="318"/>
      <c r="Z353" s="318"/>
      <c r="AA353" s="318"/>
      <c r="AB353" s="318"/>
      <c r="AC353" s="318"/>
      <c r="AD353" s="318"/>
    </row>
    <row r="354" spans="1:54" ht="24" customHeight="1">
      <c r="A354" s="238"/>
      <c r="C354" s="456" t="s">
        <v>5417</v>
      </c>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318"/>
      <c r="Z354" s="318"/>
      <c r="AA354" s="318"/>
      <c r="AB354" s="318"/>
      <c r="AC354" s="318"/>
      <c r="AD354" s="318"/>
    </row>
    <row r="355" spans="1:54" ht="24" customHeight="1">
      <c r="A355" s="238"/>
      <c r="C355" s="456" t="s">
        <v>5418</v>
      </c>
      <c r="D355" s="318"/>
      <c r="E355" s="318"/>
      <c r="F355" s="318"/>
      <c r="G355" s="318"/>
      <c r="H355" s="318"/>
      <c r="I355" s="318"/>
      <c r="J355" s="318"/>
      <c r="K355" s="318"/>
      <c r="L355" s="318"/>
      <c r="M355" s="318"/>
      <c r="N355" s="318"/>
      <c r="O355" s="318"/>
      <c r="P355" s="318"/>
      <c r="Q355" s="318"/>
      <c r="R355" s="318"/>
      <c r="S355" s="318"/>
      <c r="T355" s="318"/>
      <c r="U355" s="318"/>
      <c r="V355" s="318"/>
      <c r="W355" s="318"/>
      <c r="X355" s="318"/>
      <c r="Y355" s="318"/>
      <c r="Z355" s="318"/>
      <c r="AA355" s="318"/>
      <c r="AB355" s="318"/>
      <c r="AC355" s="318"/>
      <c r="AD355" s="318"/>
    </row>
    <row r="356" spans="1:54" ht="15" customHeight="1">
      <c r="A356" s="238"/>
    </row>
    <row r="357" spans="1:54" ht="36" customHeight="1">
      <c r="A357" s="238"/>
      <c r="C357" s="453" t="s">
        <v>5071</v>
      </c>
      <c r="D357" s="447"/>
      <c r="E357" s="447"/>
      <c r="F357" s="447"/>
      <c r="G357" s="447"/>
      <c r="H357" s="447"/>
      <c r="I357" s="447"/>
      <c r="J357" s="447"/>
      <c r="K357" s="447"/>
      <c r="L357" s="447"/>
      <c r="M357" s="447"/>
      <c r="N357" s="447"/>
      <c r="O357" s="447"/>
      <c r="P357" s="447"/>
      <c r="Q357" s="448"/>
      <c r="R357" s="523" t="s">
        <v>5493</v>
      </c>
      <c r="S357" s="448"/>
      <c r="T357" s="453" t="s">
        <v>5494</v>
      </c>
      <c r="U357" s="326"/>
      <c r="V357" s="326"/>
      <c r="W357" s="326"/>
      <c r="X357" s="326"/>
      <c r="Y357" s="326"/>
      <c r="Z357" s="326"/>
      <c r="AA357" s="326"/>
      <c r="AB357" s="326"/>
      <c r="AC357" s="327"/>
      <c r="AD357" s="473" t="s">
        <v>5495</v>
      </c>
    </row>
    <row r="358" spans="1:54" ht="180" customHeight="1">
      <c r="A358" s="238"/>
      <c r="C358" s="485"/>
      <c r="D358" s="318"/>
      <c r="E358" s="318"/>
      <c r="F358" s="318"/>
      <c r="G358" s="318"/>
      <c r="H358" s="318"/>
      <c r="I358" s="318"/>
      <c r="J358" s="318"/>
      <c r="K358" s="318"/>
      <c r="L358" s="318"/>
      <c r="M358" s="318"/>
      <c r="N358" s="318"/>
      <c r="O358" s="318"/>
      <c r="P358" s="318"/>
      <c r="Q358" s="410"/>
      <c r="R358" s="485"/>
      <c r="S358" s="410"/>
      <c r="T358" s="473" t="s">
        <v>5422</v>
      </c>
      <c r="U358" s="473" t="s">
        <v>5423</v>
      </c>
      <c r="V358" s="473" t="s">
        <v>5424</v>
      </c>
      <c r="W358" s="473" t="s">
        <v>5425</v>
      </c>
      <c r="X358" s="513" t="s">
        <v>5426</v>
      </c>
      <c r="Y358" s="448"/>
      <c r="Z358" s="473" t="s">
        <v>5427</v>
      </c>
      <c r="AA358" s="473" t="s">
        <v>5428</v>
      </c>
      <c r="AB358" s="473" t="s">
        <v>5429</v>
      </c>
      <c r="AC358" s="473" t="s">
        <v>5430</v>
      </c>
      <c r="AD358" s="520"/>
      <c r="AG358"/>
      <c r="AH358" s="440" t="s">
        <v>5073</v>
      </c>
      <c r="AI358" s="440"/>
      <c r="AJ358" s="440"/>
      <c r="AL358" s="9" t="s">
        <v>5431</v>
      </c>
    </row>
    <row r="359" spans="1:54" ht="180" customHeight="1">
      <c r="A359" s="238"/>
      <c r="C359" s="454"/>
      <c r="D359" s="422"/>
      <c r="E359" s="422"/>
      <c r="F359" s="422"/>
      <c r="G359" s="422"/>
      <c r="H359" s="422"/>
      <c r="I359" s="422"/>
      <c r="J359" s="422"/>
      <c r="K359" s="422"/>
      <c r="L359" s="422"/>
      <c r="M359" s="422"/>
      <c r="N359" s="422"/>
      <c r="O359" s="422"/>
      <c r="P359" s="422"/>
      <c r="Q359" s="423"/>
      <c r="R359" s="454"/>
      <c r="S359" s="423"/>
      <c r="T359" s="521"/>
      <c r="U359" s="521"/>
      <c r="V359" s="521"/>
      <c r="W359" s="521"/>
      <c r="X359" s="227" t="s">
        <v>5432</v>
      </c>
      <c r="Y359" s="227" t="s">
        <v>5433</v>
      </c>
      <c r="Z359" s="521"/>
      <c r="AA359" s="521"/>
      <c r="AB359" s="521"/>
      <c r="AC359" s="521"/>
      <c r="AD359" s="521"/>
      <c r="AG359" t="s">
        <v>5077</v>
      </c>
      <c r="AH359" s="211" t="s">
        <v>5079</v>
      </c>
      <c r="AI359" s="1" t="s">
        <v>5080</v>
      </c>
      <c r="AJ359" s="212" t="s">
        <v>5081</v>
      </c>
      <c r="AK359" s="223" t="s">
        <v>5210</v>
      </c>
      <c r="AL359" t="s">
        <v>5211</v>
      </c>
      <c r="AM359" t="s">
        <v>5434</v>
      </c>
      <c r="AN359" t="s">
        <v>5435</v>
      </c>
      <c r="AO359" s="220"/>
      <c r="AP359" s="220"/>
      <c r="AQ359" s="220"/>
      <c r="AR359" s="220"/>
      <c r="AS359" s="220"/>
      <c r="AT359" s="220"/>
      <c r="AU359" t="s">
        <v>5436</v>
      </c>
      <c r="AV359" t="s">
        <v>5437</v>
      </c>
      <c r="AW359" t="s">
        <v>5438</v>
      </c>
      <c r="AX359" s="267" t="s">
        <v>5439</v>
      </c>
      <c r="AY359" t="s">
        <v>5440</v>
      </c>
      <c r="AZ359" t="s">
        <v>5441</v>
      </c>
      <c r="BA359" t="s">
        <v>5442</v>
      </c>
      <c r="BB359" t="s">
        <v>5443</v>
      </c>
    </row>
    <row r="360" spans="1:54" ht="15" customHeight="1">
      <c r="A360" s="238"/>
      <c r="C360" s="213" t="s">
        <v>5009</v>
      </c>
      <c r="D360" s="511" t="str">
        <f>IF(CNGE_2025_M1_Secc12_Sub1!D30="","",CNGE_2025_M1_Secc12_Sub1!D30)</f>
        <v/>
      </c>
      <c r="E360" s="326"/>
      <c r="F360" s="326"/>
      <c r="G360" s="326"/>
      <c r="H360" s="326"/>
      <c r="I360" s="326"/>
      <c r="J360" s="326"/>
      <c r="K360" s="326"/>
      <c r="L360" s="326"/>
      <c r="M360" s="326"/>
      <c r="N360" s="326"/>
      <c r="O360" s="326"/>
      <c r="P360" s="326"/>
      <c r="Q360" s="327"/>
      <c r="R360" s="480"/>
      <c r="S360" s="352"/>
      <c r="T360" s="7"/>
      <c r="U360" s="7"/>
      <c r="V360" s="7"/>
      <c r="W360" s="7"/>
      <c r="X360" s="7"/>
      <c r="Y360" s="7"/>
      <c r="Z360" s="7"/>
      <c r="AA360" s="7"/>
      <c r="AB360" s="7"/>
      <c r="AC360" s="7"/>
      <c r="AD360" s="7"/>
      <c r="AG360">
        <f>IF(OR(COUNTBLANK($D360)=1,$K35&lt;&gt;1),0,IF(OR(AND(R360="X",D360&lt;&gt;""),AND(D360="",R360="",COUNTA(T360:AC360)=0)),0,IF(AND(D360&lt;&gt;"",R360="",COUNTA(T360:AC360)=10),0,1)))</f>
        <v>0</v>
      </c>
      <c r="AH360" s="2">
        <f>IF(AG360=0,0,1)</f>
        <v>0</v>
      </c>
      <c r="AI360" s="3" t="str">
        <f>IF(AH360=0,"",
IF(SUM($AH$360:AH360)=1,AJ360,
IF($AH$480&gt;SUM($AH$360:AH360),_xlfn.CONCAT(", ",AJ360),
IF($AH$480=SUM($AH$360:AH360),_xlfn.CONCAT(" y ",AJ360)))))</f>
        <v/>
      </c>
      <c r="AJ360" s="214">
        <v>1</v>
      </c>
      <c r="AK360" s="9">
        <f>IF(COUNTA(AD360)=0,0,1)</f>
        <v>0</v>
      </c>
      <c r="AL360">
        <f>IF(OR(COUNTBLANK($D360)=1,$K35&lt;&gt;1),IF(COUNTA(R360:AD360)=0,0,1),IF($R360="X",IF(COUNTA(T360:AD360)=0,0,1),0))</f>
        <v>0</v>
      </c>
      <c r="AM360">
        <f>IF(X360=1,0,IF(OR(X360=2,X360=3,X360=4),1,IF(X360=9,2,3)))</f>
        <v>3</v>
      </c>
      <c r="AN360">
        <f>IF(X360=1,1,IF(OR(X360=2,X360=3,X360=4),5,IF(X360=9,1,6)))</f>
        <v>6</v>
      </c>
      <c r="AO360">
        <v>8</v>
      </c>
      <c r="AP360" s="220"/>
      <c r="AQ360" s="220"/>
      <c r="AR360" s="220"/>
      <c r="AS360" s="220"/>
      <c r="AT360" s="220"/>
      <c r="AU360">
        <f>IF(X360=1,IF(AND(Y360&lt;&gt;8,Y360&lt;&gt;""),1,0),0)</f>
        <v>0</v>
      </c>
      <c r="AV360">
        <f>IF(OR(X360=2,X360=3,X360=4),IF(Y360=4,1,0),0)</f>
        <v>0</v>
      </c>
      <c r="AW360">
        <f>IF(X360=9,IF(AND(Y360&lt;&gt;9,Y360&lt;&gt;""),1,0),0)</f>
        <v>0</v>
      </c>
      <c r="AX360">
        <f>IF(AB360&gt;AA360,1,0)</f>
        <v>0</v>
      </c>
      <c r="AY360">
        <f>IF(OR(ISNUMBER(W360),W360="",W360="NA",W360="NS"),0,1)</f>
        <v>0</v>
      </c>
      <c r="AZ360">
        <f>IF(OR(W360="NS",W360="NA"),0,LEN(W360)-LEN(INT(W360))-1)</f>
        <v>-2</v>
      </c>
      <c r="BA360">
        <f>IF(AZ360&lt;1,0,1)</f>
        <v>0</v>
      </c>
      <c r="BB360">
        <f>IF(COUNT(V360,AB360)&lt;2, 0, IF((V360-AB360)&lt;17, 1, 0))</f>
        <v>0</v>
      </c>
    </row>
    <row r="361" spans="1:54" ht="15" customHeight="1">
      <c r="A361" s="238"/>
      <c r="C361" s="213" t="s">
        <v>5011</v>
      </c>
      <c r="D361" s="511" t="str">
        <f>IF(CNGE_2025_M1_Secc12_Sub1!D31="","",CNGE_2025_M1_Secc12_Sub1!D31)</f>
        <v/>
      </c>
      <c r="E361" s="326"/>
      <c r="F361" s="326"/>
      <c r="G361" s="326"/>
      <c r="H361" s="326"/>
      <c r="I361" s="326"/>
      <c r="J361" s="326"/>
      <c r="K361" s="326"/>
      <c r="L361" s="326"/>
      <c r="M361" s="326"/>
      <c r="N361" s="326"/>
      <c r="O361" s="326"/>
      <c r="P361" s="326"/>
      <c r="Q361" s="327"/>
      <c r="R361" s="480"/>
      <c r="S361" s="352"/>
      <c r="T361" s="7"/>
      <c r="U361" s="7"/>
      <c r="V361" s="7"/>
      <c r="W361" s="7"/>
      <c r="X361" s="7"/>
      <c r="Y361" s="7"/>
      <c r="Z361" s="7"/>
      <c r="AA361" s="7"/>
      <c r="AB361" s="7"/>
      <c r="AC361" s="7"/>
      <c r="AD361" s="7"/>
      <c r="AG361">
        <f>IF(OR(COUNTBLANK($D361)=1,$K36&lt;&gt;1),0,IF(OR(AND(R361="X",D361&lt;&gt;""),AND(D361="",R361="",COUNTA(T361:AD361)=0)),0,IF(OR(AND(D361&lt;&gt;"",R361="",AD361="",COUNTA(T361:AC361)=10),AND(D361&lt;&gt;"",R361="",AD361&lt;&gt;"")),0,1)))</f>
        <v>0</v>
      </c>
      <c r="AH361" s="2">
        <f t="shared" ref="AH361:AH424" si="82">IF(AG361=0,0,1)</f>
        <v>0</v>
      </c>
      <c r="AI361" s="3" t="str">
        <f>IF(AH361=0,"",
IF(SUM($AH$360:AH361)=1,AJ361,
IF($AH$480&gt;SUM($AH$360:AH361),_xlfn.CONCAT(", ",AJ361),
IF($AH$480=SUM($AH$360:AH361),_xlfn.CONCAT(" y ",AJ361)))))</f>
        <v/>
      </c>
      <c r="AJ361" s="214">
        <v>2</v>
      </c>
      <c r="AK361" s="9">
        <f>IF(AD361&lt;&gt;"",IF(COUNTA(T361:AC361)=0,0,1),0)</f>
        <v>0</v>
      </c>
      <c r="AL361">
        <f t="shared" ref="AL361:AL424" si="83">IF(OR(COUNTBLANK($D361)=1,$K36&lt;&gt;1),IF(COUNTA(R361:AD361)=0,0,1),IF($R361="X",IF(COUNTA(T361:AD361)=0,0,1),0))</f>
        <v>0</v>
      </c>
      <c r="AM361">
        <f t="shared" ref="AM361:AM424" si="84">IF(X361=1,0,IF(OR(X361=2,X361=3,X361=4),1,IF(X361=9,2,3)))</f>
        <v>3</v>
      </c>
      <c r="AN361">
        <f t="shared" ref="AN361:AN424" si="85">IF(X361=1,1,IF(OR(X361=2,X361=3,X361=4),5,IF(X361=9,1,6)))</f>
        <v>6</v>
      </c>
      <c r="AO361">
        <v>1</v>
      </c>
      <c r="AP361">
        <v>2</v>
      </c>
      <c r="AQ361">
        <v>3</v>
      </c>
      <c r="AR361">
        <v>8</v>
      </c>
      <c r="AS361">
        <v>9</v>
      </c>
      <c r="AT361" s="220"/>
      <c r="AU361">
        <f t="shared" ref="AU361:AU424" si="86">IF(X361=1,IF(AND(Y361&lt;&gt;8,Y361&lt;&gt;""),1,0),0)</f>
        <v>0</v>
      </c>
      <c r="AV361">
        <f t="shared" ref="AV361:AV424" si="87">IF(OR(X361=2,X361=3,X361=4),IF(Y361=4,1,0),0)</f>
        <v>0</v>
      </c>
      <c r="AW361">
        <f t="shared" ref="AW361:AW424" si="88">IF(X361=9,IF(AND(Y361&lt;&gt;9,Y361&lt;&gt;""),1,0),0)</f>
        <v>0</v>
      </c>
      <c r="AX361">
        <f t="shared" ref="AX361:AX424" si="89">IF(AB361&gt;AA361,1,0)</f>
        <v>0</v>
      </c>
      <c r="AY361">
        <f t="shared" ref="AY361:AY424" si="90">IF(OR(ISNUMBER(W361),W361="",W361="NA",W361="NS"),0,1)</f>
        <v>0</v>
      </c>
      <c r="AZ361">
        <f t="shared" ref="AZ361:AZ424" si="91">IF(OR(W361="NS",W361="NA"),0,LEN(W361)-LEN(INT(W361))-1)</f>
        <v>-2</v>
      </c>
      <c r="BA361">
        <f t="shared" ref="BA361:BA424" si="92">IF(AZ361&lt;1,0,1)</f>
        <v>0</v>
      </c>
      <c r="BB361">
        <f t="shared" ref="BB361:BB424" si="93">IF(COUNT(V361,AB361)&lt;2, 0, IF((V361-AB361)&lt;17, 1, 0))</f>
        <v>0</v>
      </c>
    </row>
    <row r="362" spans="1:54" ht="15" customHeight="1">
      <c r="A362" s="238"/>
      <c r="C362" s="213" t="s">
        <v>5013</v>
      </c>
      <c r="D362" s="511" t="str">
        <f>IF(CNGE_2025_M1_Secc12_Sub1!D32="","",CNGE_2025_M1_Secc12_Sub1!D32)</f>
        <v/>
      </c>
      <c r="E362" s="326"/>
      <c r="F362" s="326"/>
      <c r="G362" s="326"/>
      <c r="H362" s="326"/>
      <c r="I362" s="326"/>
      <c r="J362" s="326"/>
      <c r="K362" s="326"/>
      <c r="L362" s="326"/>
      <c r="M362" s="326"/>
      <c r="N362" s="326"/>
      <c r="O362" s="326"/>
      <c r="P362" s="326"/>
      <c r="Q362" s="327"/>
      <c r="R362" s="480"/>
      <c r="S362" s="352"/>
      <c r="T362" s="7"/>
      <c r="U362" s="7"/>
      <c r="V362" s="7"/>
      <c r="W362" s="7"/>
      <c r="X362" s="7"/>
      <c r="Y362" s="7"/>
      <c r="Z362" s="7"/>
      <c r="AA362" s="7"/>
      <c r="AB362" s="7"/>
      <c r="AC362" s="7"/>
      <c r="AD362" s="7"/>
      <c r="AG362">
        <f t="shared" ref="AG362:AG425" si="94">IF(OR(COUNTBLANK($D362)=1,$K37&lt;&gt;1),0,IF(OR(AND(R362="X",D362&lt;&gt;""),AND(D362="",R362="",COUNTA(T362:AD362)=0)),0,IF(OR(AND(D362&lt;&gt;"",R362="",AD362="",COUNTA(T362:AC362)=10),AND(D362&lt;&gt;"",R362="",AD362&lt;&gt;"")),0,1)))</f>
        <v>0</v>
      </c>
      <c r="AH362" s="2">
        <f t="shared" si="82"/>
        <v>0</v>
      </c>
      <c r="AI362" s="3" t="str">
        <f>IF(AH362=0,"",
IF(SUM($AH$360:AH362)=1,AJ362,
IF($AH$480&gt;SUM($AH$360:AH362),_xlfn.CONCAT(", ",AJ362),
IF($AH$480=SUM($AH$360:AH362),_xlfn.CONCAT(" y ",AJ362)))))</f>
        <v/>
      </c>
      <c r="AJ362" s="214">
        <v>3</v>
      </c>
      <c r="AK362" s="9">
        <f t="shared" ref="AK362:AK425" si="95">IF(AD362&lt;&gt;"",IF(COUNTA(T362:AC362)=0,0,1),0)</f>
        <v>0</v>
      </c>
      <c r="AL362">
        <f t="shared" si="83"/>
        <v>0</v>
      </c>
      <c r="AM362">
        <f t="shared" si="84"/>
        <v>3</v>
      </c>
      <c r="AN362">
        <f t="shared" si="85"/>
        <v>6</v>
      </c>
      <c r="AO362">
        <v>9</v>
      </c>
      <c r="AP362" s="220"/>
      <c r="AQ362" s="220"/>
      <c r="AR362" s="220"/>
      <c r="AS362" s="220"/>
      <c r="AT362" s="220"/>
      <c r="AU362">
        <f t="shared" si="86"/>
        <v>0</v>
      </c>
      <c r="AV362">
        <f t="shared" si="87"/>
        <v>0</v>
      </c>
      <c r="AW362">
        <f t="shared" si="88"/>
        <v>0</v>
      </c>
      <c r="AX362">
        <f t="shared" si="89"/>
        <v>0</v>
      </c>
      <c r="AY362">
        <f t="shared" si="90"/>
        <v>0</v>
      </c>
      <c r="AZ362">
        <f t="shared" si="91"/>
        <v>-2</v>
      </c>
      <c r="BA362">
        <f t="shared" si="92"/>
        <v>0</v>
      </c>
      <c r="BB362">
        <f t="shared" si="93"/>
        <v>0</v>
      </c>
    </row>
    <row r="363" spans="1:54" ht="15" customHeight="1">
      <c r="A363" s="238"/>
      <c r="C363" s="213" t="s">
        <v>5015</v>
      </c>
      <c r="D363" s="511" t="str">
        <f>IF(CNGE_2025_M1_Secc12_Sub1!D33="","",CNGE_2025_M1_Secc12_Sub1!D33)</f>
        <v/>
      </c>
      <c r="E363" s="326"/>
      <c r="F363" s="326"/>
      <c r="G363" s="326"/>
      <c r="H363" s="326"/>
      <c r="I363" s="326"/>
      <c r="J363" s="326"/>
      <c r="K363" s="326"/>
      <c r="L363" s="326"/>
      <c r="M363" s="326"/>
      <c r="N363" s="326"/>
      <c r="O363" s="326"/>
      <c r="P363" s="326"/>
      <c r="Q363" s="327"/>
      <c r="R363" s="480"/>
      <c r="S363" s="352"/>
      <c r="T363" s="7"/>
      <c r="U363" s="7"/>
      <c r="V363" s="7"/>
      <c r="W363" s="7"/>
      <c r="X363" s="7"/>
      <c r="Y363" s="7"/>
      <c r="Z363" s="7"/>
      <c r="AA363" s="7"/>
      <c r="AB363" s="7"/>
      <c r="AC363" s="7"/>
      <c r="AD363" s="7"/>
      <c r="AG363">
        <f t="shared" si="94"/>
        <v>0</v>
      </c>
      <c r="AH363" s="2">
        <f t="shared" si="82"/>
        <v>0</v>
      </c>
      <c r="AI363" s="3" t="str">
        <f>IF(AH363=0,"",
IF(SUM($AH$360:AH363)=1,AJ363,
IF($AH$480&gt;SUM($AH$360:AH363),_xlfn.CONCAT(", ",AJ363),
IF($AH$480=SUM($AH$360:AH363),_xlfn.CONCAT(" y ",AJ363)))))</f>
        <v/>
      </c>
      <c r="AJ363" s="214">
        <v>4</v>
      </c>
      <c r="AK363" s="9">
        <f t="shared" si="95"/>
        <v>0</v>
      </c>
      <c r="AL363">
        <f t="shared" si="83"/>
        <v>0</v>
      </c>
      <c r="AM363">
        <f t="shared" si="84"/>
        <v>3</v>
      </c>
      <c r="AN363">
        <f t="shared" si="85"/>
        <v>6</v>
      </c>
      <c r="AO363">
        <v>1</v>
      </c>
      <c r="AP363">
        <v>2</v>
      </c>
      <c r="AQ363">
        <v>3</v>
      </c>
      <c r="AR363">
        <v>4</v>
      </c>
      <c r="AS363">
        <v>8</v>
      </c>
      <c r="AT363">
        <v>9</v>
      </c>
      <c r="AU363">
        <f t="shared" si="86"/>
        <v>0</v>
      </c>
      <c r="AV363">
        <f t="shared" si="87"/>
        <v>0</v>
      </c>
      <c r="AW363">
        <f t="shared" si="88"/>
        <v>0</v>
      </c>
      <c r="AX363">
        <f t="shared" si="89"/>
        <v>0</v>
      </c>
      <c r="AY363">
        <f t="shared" si="90"/>
        <v>0</v>
      </c>
      <c r="AZ363">
        <f t="shared" si="91"/>
        <v>-2</v>
      </c>
      <c r="BA363">
        <f t="shared" si="92"/>
        <v>0</v>
      </c>
      <c r="BB363">
        <f t="shared" si="93"/>
        <v>0</v>
      </c>
    </row>
    <row r="364" spans="1:54" ht="15" customHeight="1">
      <c r="A364" s="238"/>
      <c r="C364" s="213" t="s">
        <v>5017</v>
      </c>
      <c r="D364" s="511" t="str">
        <f>IF(CNGE_2025_M1_Secc12_Sub1!D34="","",CNGE_2025_M1_Secc12_Sub1!D34)</f>
        <v/>
      </c>
      <c r="E364" s="326"/>
      <c r="F364" s="326"/>
      <c r="G364" s="326"/>
      <c r="H364" s="326"/>
      <c r="I364" s="326"/>
      <c r="J364" s="326"/>
      <c r="K364" s="326"/>
      <c r="L364" s="326"/>
      <c r="M364" s="326"/>
      <c r="N364" s="326"/>
      <c r="O364" s="326"/>
      <c r="P364" s="326"/>
      <c r="Q364" s="327"/>
      <c r="R364" s="480"/>
      <c r="S364" s="352"/>
      <c r="T364" s="7"/>
      <c r="U364" s="7"/>
      <c r="V364" s="7"/>
      <c r="W364" s="7"/>
      <c r="X364" s="7"/>
      <c r="Y364" s="7"/>
      <c r="Z364" s="7"/>
      <c r="AA364" s="7"/>
      <c r="AB364" s="7"/>
      <c r="AC364" s="7"/>
      <c r="AD364" s="7"/>
      <c r="AG364">
        <f t="shared" si="94"/>
        <v>0</v>
      </c>
      <c r="AH364" s="2">
        <f t="shared" si="82"/>
        <v>0</v>
      </c>
      <c r="AI364" s="3" t="str">
        <f>IF(AH364=0,"",
IF(SUM($AH$360:AH364)=1,AJ364,
IF($AH$480&gt;SUM($AH$360:AH364),_xlfn.CONCAT(", ",AJ364),
IF($AH$480=SUM($AH$360:AH364),_xlfn.CONCAT(" y ",AJ364)))))</f>
        <v/>
      </c>
      <c r="AJ364" s="214">
        <v>5</v>
      </c>
      <c r="AK364" s="9">
        <f t="shared" si="95"/>
        <v>0</v>
      </c>
      <c r="AL364">
        <f t="shared" si="83"/>
        <v>0</v>
      </c>
      <c r="AM364">
        <f t="shared" si="84"/>
        <v>3</v>
      </c>
      <c r="AN364">
        <f t="shared" si="85"/>
        <v>6</v>
      </c>
      <c r="AU364">
        <f t="shared" si="86"/>
        <v>0</v>
      </c>
      <c r="AV364">
        <f t="shared" si="87"/>
        <v>0</v>
      </c>
      <c r="AW364">
        <f t="shared" si="88"/>
        <v>0</v>
      </c>
      <c r="AX364">
        <f t="shared" si="89"/>
        <v>0</v>
      </c>
      <c r="AY364">
        <f t="shared" si="90"/>
        <v>0</v>
      </c>
      <c r="AZ364">
        <f t="shared" si="91"/>
        <v>-2</v>
      </c>
      <c r="BA364">
        <f t="shared" si="92"/>
        <v>0</v>
      </c>
      <c r="BB364">
        <f t="shared" si="93"/>
        <v>0</v>
      </c>
    </row>
    <row r="365" spans="1:54" ht="15" customHeight="1">
      <c r="A365" s="238"/>
      <c r="C365" s="213" t="s">
        <v>5019</v>
      </c>
      <c r="D365" s="511" t="str">
        <f>IF(CNGE_2025_M1_Secc12_Sub1!D35="","",CNGE_2025_M1_Secc12_Sub1!D35)</f>
        <v/>
      </c>
      <c r="E365" s="326"/>
      <c r="F365" s="326"/>
      <c r="G365" s="326"/>
      <c r="H365" s="326"/>
      <c r="I365" s="326"/>
      <c r="J365" s="326"/>
      <c r="K365" s="326"/>
      <c r="L365" s="326"/>
      <c r="M365" s="326"/>
      <c r="N365" s="326"/>
      <c r="O365" s="326"/>
      <c r="P365" s="326"/>
      <c r="Q365" s="327"/>
      <c r="R365" s="480"/>
      <c r="S365" s="352"/>
      <c r="T365" s="7"/>
      <c r="U365" s="7"/>
      <c r="V365" s="7"/>
      <c r="W365" s="7"/>
      <c r="X365" s="7"/>
      <c r="Y365" s="7"/>
      <c r="Z365" s="7"/>
      <c r="AA365" s="7"/>
      <c r="AB365" s="7"/>
      <c r="AC365" s="7"/>
      <c r="AD365" s="7"/>
      <c r="AG365">
        <f t="shared" si="94"/>
        <v>0</v>
      </c>
      <c r="AH365" s="2">
        <f t="shared" si="82"/>
        <v>0</v>
      </c>
      <c r="AI365" s="3" t="str">
        <f>IF(AH365=0,"",
IF(SUM($AH$360:AH365)=1,AJ365,
IF($AH$480&gt;SUM($AH$360:AH365),_xlfn.CONCAT(", ",AJ365),
IF($AH$480=SUM($AH$360:AH365),_xlfn.CONCAT(" y ",AJ365)))))</f>
        <v/>
      </c>
      <c r="AJ365" s="214">
        <v>6</v>
      </c>
      <c r="AK365" s="9">
        <f t="shared" si="95"/>
        <v>0</v>
      </c>
      <c r="AL365">
        <f t="shared" si="83"/>
        <v>0</v>
      </c>
      <c r="AM365">
        <f t="shared" si="84"/>
        <v>3</v>
      </c>
      <c r="AN365">
        <f t="shared" si="85"/>
        <v>6</v>
      </c>
      <c r="AU365">
        <f t="shared" si="86"/>
        <v>0</v>
      </c>
      <c r="AV365">
        <f t="shared" si="87"/>
        <v>0</v>
      </c>
      <c r="AW365">
        <f t="shared" si="88"/>
        <v>0</v>
      </c>
      <c r="AX365">
        <f t="shared" si="89"/>
        <v>0</v>
      </c>
      <c r="AY365">
        <f t="shared" si="90"/>
        <v>0</v>
      </c>
      <c r="AZ365">
        <f t="shared" si="91"/>
        <v>-2</v>
      </c>
      <c r="BA365">
        <f t="shared" si="92"/>
        <v>0</v>
      </c>
      <c r="BB365">
        <f t="shared" si="93"/>
        <v>0</v>
      </c>
    </row>
    <row r="366" spans="1:54" ht="15" customHeight="1">
      <c r="A366" s="238"/>
      <c r="C366" s="213" t="s">
        <v>5021</v>
      </c>
      <c r="D366" s="511" t="str">
        <f>IF(CNGE_2025_M1_Secc12_Sub1!D36="","",CNGE_2025_M1_Secc12_Sub1!D36)</f>
        <v/>
      </c>
      <c r="E366" s="326"/>
      <c r="F366" s="326"/>
      <c r="G366" s="326"/>
      <c r="H366" s="326"/>
      <c r="I366" s="326"/>
      <c r="J366" s="326"/>
      <c r="K366" s="326"/>
      <c r="L366" s="326"/>
      <c r="M366" s="326"/>
      <c r="N366" s="326"/>
      <c r="O366" s="326"/>
      <c r="P366" s="326"/>
      <c r="Q366" s="327"/>
      <c r="R366" s="480"/>
      <c r="S366" s="352"/>
      <c r="T366" s="7"/>
      <c r="U366" s="7"/>
      <c r="V366" s="7"/>
      <c r="W366" s="7"/>
      <c r="X366" s="7"/>
      <c r="Y366" s="7"/>
      <c r="Z366" s="7"/>
      <c r="AA366" s="7"/>
      <c r="AB366" s="7"/>
      <c r="AC366" s="7"/>
      <c r="AD366" s="7"/>
      <c r="AG366">
        <f t="shared" si="94"/>
        <v>0</v>
      </c>
      <c r="AH366" s="2">
        <f t="shared" si="82"/>
        <v>0</v>
      </c>
      <c r="AI366" s="3" t="str">
        <f>IF(AH366=0,"",
IF(SUM($AH$360:AH366)=1,AJ366,
IF($AH$480&gt;SUM($AH$360:AH366),_xlfn.CONCAT(", ",AJ366),
IF($AH$480=SUM($AH$360:AH366),_xlfn.CONCAT(" y ",AJ366)))))</f>
        <v/>
      </c>
      <c r="AJ366" s="214">
        <v>7</v>
      </c>
      <c r="AK366" s="9">
        <f t="shared" si="95"/>
        <v>0</v>
      </c>
      <c r="AL366">
        <f t="shared" si="83"/>
        <v>0</v>
      </c>
      <c r="AM366">
        <f t="shared" si="84"/>
        <v>3</v>
      </c>
      <c r="AN366">
        <f t="shared" si="85"/>
        <v>6</v>
      </c>
      <c r="AU366">
        <f t="shared" si="86"/>
        <v>0</v>
      </c>
      <c r="AV366">
        <f t="shared" si="87"/>
        <v>0</v>
      </c>
      <c r="AW366">
        <f t="shared" si="88"/>
        <v>0</v>
      </c>
      <c r="AX366">
        <f t="shared" si="89"/>
        <v>0</v>
      </c>
      <c r="AY366">
        <f t="shared" si="90"/>
        <v>0</v>
      </c>
      <c r="AZ366">
        <f t="shared" si="91"/>
        <v>-2</v>
      </c>
      <c r="BA366">
        <f t="shared" si="92"/>
        <v>0</v>
      </c>
      <c r="BB366">
        <f t="shared" si="93"/>
        <v>0</v>
      </c>
    </row>
    <row r="367" spans="1:54" ht="15" customHeight="1">
      <c r="A367" s="238"/>
      <c r="C367" s="213" t="s">
        <v>5023</v>
      </c>
      <c r="D367" s="511" t="str">
        <f>IF(CNGE_2025_M1_Secc12_Sub1!D37="","",CNGE_2025_M1_Secc12_Sub1!D37)</f>
        <v/>
      </c>
      <c r="E367" s="326"/>
      <c r="F367" s="326"/>
      <c r="G367" s="326"/>
      <c r="H367" s="326"/>
      <c r="I367" s="326"/>
      <c r="J367" s="326"/>
      <c r="K367" s="326"/>
      <c r="L367" s="326"/>
      <c r="M367" s="326"/>
      <c r="N367" s="326"/>
      <c r="O367" s="326"/>
      <c r="P367" s="326"/>
      <c r="Q367" s="327"/>
      <c r="R367" s="480"/>
      <c r="S367" s="352"/>
      <c r="T367" s="7"/>
      <c r="U367" s="7"/>
      <c r="V367" s="7"/>
      <c r="W367" s="7"/>
      <c r="X367" s="7"/>
      <c r="Y367" s="7"/>
      <c r="Z367" s="7"/>
      <c r="AA367" s="7"/>
      <c r="AB367" s="7"/>
      <c r="AC367" s="7"/>
      <c r="AD367" s="7"/>
      <c r="AG367">
        <f t="shared" si="94"/>
        <v>0</v>
      </c>
      <c r="AH367" s="2">
        <f t="shared" si="82"/>
        <v>0</v>
      </c>
      <c r="AI367" s="3" t="str">
        <f>IF(AH367=0,"",
IF(SUM($AH$360:AH367)=1,AJ367,
IF($AH$480&gt;SUM($AH$360:AH367),_xlfn.CONCAT(", ",AJ367),
IF($AH$480=SUM($AH$360:AH367),_xlfn.CONCAT(" y ",AJ367)))))</f>
        <v/>
      </c>
      <c r="AJ367" s="214">
        <v>8</v>
      </c>
      <c r="AK367" s="9">
        <f t="shared" si="95"/>
        <v>0</v>
      </c>
      <c r="AL367">
        <f t="shared" si="83"/>
        <v>0</v>
      </c>
      <c r="AM367">
        <f t="shared" si="84"/>
        <v>3</v>
      </c>
      <c r="AN367">
        <f t="shared" si="85"/>
        <v>6</v>
      </c>
      <c r="AU367">
        <f t="shared" si="86"/>
        <v>0</v>
      </c>
      <c r="AV367">
        <f t="shared" si="87"/>
        <v>0</v>
      </c>
      <c r="AW367">
        <f t="shared" si="88"/>
        <v>0</v>
      </c>
      <c r="AX367">
        <f t="shared" si="89"/>
        <v>0</v>
      </c>
      <c r="AY367">
        <f t="shared" si="90"/>
        <v>0</v>
      </c>
      <c r="AZ367">
        <f t="shared" si="91"/>
        <v>-2</v>
      </c>
      <c r="BA367">
        <f t="shared" si="92"/>
        <v>0</v>
      </c>
      <c r="BB367">
        <f t="shared" si="93"/>
        <v>0</v>
      </c>
    </row>
    <row r="368" spans="1:54" ht="15" customHeight="1">
      <c r="A368" s="238"/>
      <c r="C368" s="213" t="s">
        <v>5025</v>
      </c>
      <c r="D368" s="511" t="str">
        <f>IF(CNGE_2025_M1_Secc12_Sub1!D38="","",CNGE_2025_M1_Secc12_Sub1!D38)</f>
        <v/>
      </c>
      <c r="E368" s="326"/>
      <c r="F368" s="326"/>
      <c r="G368" s="326"/>
      <c r="H368" s="326"/>
      <c r="I368" s="326"/>
      <c r="J368" s="326"/>
      <c r="K368" s="326"/>
      <c r="L368" s="326"/>
      <c r="M368" s="326"/>
      <c r="N368" s="326"/>
      <c r="O368" s="326"/>
      <c r="P368" s="326"/>
      <c r="Q368" s="327"/>
      <c r="R368" s="480"/>
      <c r="S368" s="352"/>
      <c r="T368" s="7"/>
      <c r="U368" s="7"/>
      <c r="V368" s="7"/>
      <c r="W368" s="7"/>
      <c r="X368" s="7"/>
      <c r="Y368" s="7"/>
      <c r="Z368" s="7"/>
      <c r="AA368" s="7"/>
      <c r="AB368" s="7"/>
      <c r="AC368" s="7"/>
      <c r="AD368" s="7"/>
      <c r="AG368">
        <f t="shared" si="94"/>
        <v>0</v>
      </c>
      <c r="AH368" s="2">
        <f t="shared" si="82"/>
        <v>0</v>
      </c>
      <c r="AI368" s="3" t="str">
        <f>IF(AH368=0,"",
IF(SUM($AH$360:AH368)=1,AJ368,
IF($AH$480&gt;SUM($AH$360:AH368),_xlfn.CONCAT(", ",AJ368),
IF($AH$480=SUM($AH$360:AH368),_xlfn.CONCAT(" y ",AJ368)))))</f>
        <v/>
      </c>
      <c r="AJ368" s="214">
        <v>9</v>
      </c>
      <c r="AK368" s="9">
        <f t="shared" si="95"/>
        <v>0</v>
      </c>
      <c r="AL368">
        <f t="shared" si="83"/>
        <v>0</v>
      </c>
      <c r="AM368">
        <f t="shared" si="84"/>
        <v>3</v>
      </c>
      <c r="AN368">
        <f t="shared" si="85"/>
        <v>6</v>
      </c>
      <c r="AU368">
        <f t="shared" si="86"/>
        <v>0</v>
      </c>
      <c r="AV368">
        <f t="shared" si="87"/>
        <v>0</v>
      </c>
      <c r="AW368">
        <f t="shared" si="88"/>
        <v>0</v>
      </c>
      <c r="AX368">
        <f t="shared" si="89"/>
        <v>0</v>
      </c>
      <c r="AY368">
        <f t="shared" si="90"/>
        <v>0</v>
      </c>
      <c r="AZ368">
        <f t="shared" si="91"/>
        <v>-2</v>
      </c>
      <c r="BA368">
        <f t="shared" si="92"/>
        <v>0</v>
      </c>
      <c r="BB368">
        <f t="shared" si="93"/>
        <v>0</v>
      </c>
    </row>
    <row r="369" spans="1:54" ht="15" customHeight="1">
      <c r="A369" s="238"/>
      <c r="C369" s="213" t="s">
        <v>5026</v>
      </c>
      <c r="D369" s="511" t="str">
        <f>IF(CNGE_2025_M1_Secc12_Sub1!D39="","",CNGE_2025_M1_Secc12_Sub1!D39)</f>
        <v/>
      </c>
      <c r="E369" s="326"/>
      <c r="F369" s="326"/>
      <c r="G369" s="326"/>
      <c r="H369" s="326"/>
      <c r="I369" s="326"/>
      <c r="J369" s="326"/>
      <c r="K369" s="326"/>
      <c r="L369" s="326"/>
      <c r="M369" s="326"/>
      <c r="N369" s="326"/>
      <c r="O369" s="326"/>
      <c r="P369" s="326"/>
      <c r="Q369" s="327"/>
      <c r="R369" s="480"/>
      <c r="S369" s="352"/>
      <c r="T369" s="7"/>
      <c r="U369" s="7"/>
      <c r="V369" s="7"/>
      <c r="W369" s="7"/>
      <c r="X369" s="7"/>
      <c r="Y369" s="7"/>
      <c r="Z369" s="7"/>
      <c r="AA369" s="7"/>
      <c r="AB369" s="7"/>
      <c r="AC369" s="7"/>
      <c r="AD369" s="7"/>
      <c r="AG369">
        <f t="shared" si="94"/>
        <v>0</v>
      </c>
      <c r="AH369" s="2">
        <f t="shared" si="82"/>
        <v>0</v>
      </c>
      <c r="AI369" s="3" t="str">
        <f>IF(AH369=0,"",
IF(SUM($AH$360:AH369)=1,AJ369,
IF($AH$480&gt;SUM($AH$360:AH369),_xlfn.CONCAT(", ",AJ369),
IF($AH$480=SUM($AH$360:AH369),_xlfn.CONCAT(" y ",AJ369)))))</f>
        <v/>
      </c>
      <c r="AJ369" s="214">
        <v>10</v>
      </c>
      <c r="AK369" s="9">
        <f t="shared" si="95"/>
        <v>0</v>
      </c>
      <c r="AL369">
        <f t="shared" si="83"/>
        <v>0</v>
      </c>
      <c r="AM369">
        <f t="shared" si="84"/>
        <v>3</v>
      </c>
      <c r="AN369">
        <f t="shared" si="85"/>
        <v>6</v>
      </c>
      <c r="AU369">
        <f t="shared" si="86"/>
        <v>0</v>
      </c>
      <c r="AV369">
        <f t="shared" si="87"/>
        <v>0</v>
      </c>
      <c r="AW369">
        <f t="shared" si="88"/>
        <v>0</v>
      </c>
      <c r="AX369">
        <f t="shared" si="89"/>
        <v>0</v>
      </c>
      <c r="AY369">
        <f t="shared" si="90"/>
        <v>0</v>
      </c>
      <c r="AZ369">
        <f t="shared" si="91"/>
        <v>-2</v>
      </c>
      <c r="BA369">
        <f t="shared" si="92"/>
        <v>0</v>
      </c>
      <c r="BB369">
        <f t="shared" si="93"/>
        <v>0</v>
      </c>
    </row>
    <row r="370" spans="1:54" ht="15" customHeight="1">
      <c r="A370" s="238"/>
      <c r="C370" s="213" t="s">
        <v>5028</v>
      </c>
      <c r="D370" s="511" t="str">
        <f>IF(CNGE_2025_M1_Secc12_Sub1!D40="","",CNGE_2025_M1_Secc12_Sub1!D40)</f>
        <v/>
      </c>
      <c r="E370" s="326"/>
      <c r="F370" s="326"/>
      <c r="G370" s="326"/>
      <c r="H370" s="326"/>
      <c r="I370" s="326"/>
      <c r="J370" s="326"/>
      <c r="K370" s="326"/>
      <c r="L370" s="326"/>
      <c r="M370" s="326"/>
      <c r="N370" s="326"/>
      <c r="O370" s="326"/>
      <c r="P370" s="326"/>
      <c r="Q370" s="327"/>
      <c r="R370" s="480"/>
      <c r="S370" s="352"/>
      <c r="T370" s="7"/>
      <c r="U370" s="7"/>
      <c r="V370" s="7"/>
      <c r="W370" s="7"/>
      <c r="X370" s="7"/>
      <c r="Y370" s="7"/>
      <c r="Z370" s="7"/>
      <c r="AA370" s="7"/>
      <c r="AB370" s="7"/>
      <c r="AC370" s="7"/>
      <c r="AD370" s="7"/>
      <c r="AG370">
        <f t="shared" si="94"/>
        <v>0</v>
      </c>
      <c r="AH370" s="2">
        <f t="shared" si="82"/>
        <v>0</v>
      </c>
      <c r="AI370" s="3" t="str">
        <f>IF(AH370=0,"",
IF(SUM($AH$360:AH370)=1,AJ370,
IF($AH$480&gt;SUM($AH$360:AH370),_xlfn.CONCAT(", ",AJ370),
IF($AH$480=SUM($AH$360:AH370),_xlfn.CONCAT(" y ",AJ370)))))</f>
        <v/>
      </c>
      <c r="AJ370" s="214">
        <v>11</v>
      </c>
      <c r="AK370" s="9">
        <f t="shared" si="95"/>
        <v>0</v>
      </c>
      <c r="AL370">
        <f t="shared" si="83"/>
        <v>0</v>
      </c>
      <c r="AM370">
        <f t="shared" si="84"/>
        <v>3</v>
      </c>
      <c r="AN370">
        <f t="shared" si="85"/>
        <v>6</v>
      </c>
      <c r="AU370">
        <f t="shared" si="86"/>
        <v>0</v>
      </c>
      <c r="AV370">
        <f t="shared" si="87"/>
        <v>0</v>
      </c>
      <c r="AW370">
        <f t="shared" si="88"/>
        <v>0</v>
      </c>
      <c r="AX370">
        <f t="shared" si="89"/>
        <v>0</v>
      </c>
      <c r="AY370">
        <f t="shared" si="90"/>
        <v>0</v>
      </c>
      <c r="AZ370">
        <f t="shared" si="91"/>
        <v>-2</v>
      </c>
      <c r="BA370">
        <f t="shared" si="92"/>
        <v>0</v>
      </c>
      <c r="BB370">
        <f t="shared" si="93"/>
        <v>0</v>
      </c>
    </row>
    <row r="371" spans="1:54" ht="15" customHeight="1">
      <c r="A371" s="238"/>
      <c r="C371" s="213" t="s">
        <v>5029</v>
      </c>
      <c r="D371" s="511" t="str">
        <f>IF(CNGE_2025_M1_Secc12_Sub1!D41="","",CNGE_2025_M1_Secc12_Sub1!D41)</f>
        <v/>
      </c>
      <c r="E371" s="326"/>
      <c r="F371" s="326"/>
      <c r="G371" s="326"/>
      <c r="H371" s="326"/>
      <c r="I371" s="326"/>
      <c r="J371" s="326"/>
      <c r="K371" s="326"/>
      <c r="L371" s="326"/>
      <c r="M371" s="326"/>
      <c r="N371" s="326"/>
      <c r="O371" s="326"/>
      <c r="P371" s="326"/>
      <c r="Q371" s="327"/>
      <c r="R371" s="480"/>
      <c r="S371" s="352"/>
      <c r="T371" s="7"/>
      <c r="U371" s="7"/>
      <c r="V371" s="7"/>
      <c r="W371" s="7"/>
      <c r="X371" s="7"/>
      <c r="Y371" s="7"/>
      <c r="Z371" s="7"/>
      <c r="AA371" s="7"/>
      <c r="AB371" s="7"/>
      <c r="AC371" s="7"/>
      <c r="AD371" s="7"/>
      <c r="AG371">
        <f t="shared" si="94"/>
        <v>0</v>
      </c>
      <c r="AH371" s="2">
        <f t="shared" si="82"/>
        <v>0</v>
      </c>
      <c r="AI371" s="3" t="str">
        <f>IF(AH371=0,"",
IF(SUM($AH$360:AH371)=1,AJ371,
IF($AH$480&gt;SUM($AH$360:AH371),_xlfn.CONCAT(", ",AJ371),
IF($AH$480=SUM($AH$360:AH371),_xlfn.CONCAT(" y ",AJ371)))))</f>
        <v/>
      </c>
      <c r="AJ371" s="214">
        <v>12</v>
      </c>
      <c r="AK371" s="9">
        <f t="shared" si="95"/>
        <v>0</v>
      </c>
      <c r="AL371">
        <f t="shared" si="83"/>
        <v>0</v>
      </c>
      <c r="AM371">
        <f t="shared" si="84"/>
        <v>3</v>
      </c>
      <c r="AN371">
        <f t="shared" si="85"/>
        <v>6</v>
      </c>
      <c r="AU371">
        <f t="shared" si="86"/>
        <v>0</v>
      </c>
      <c r="AV371">
        <f t="shared" si="87"/>
        <v>0</v>
      </c>
      <c r="AW371">
        <f t="shared" si="88"/>
        <v>0</v>
      </c>
      <c r="AX371">
        <f t="shared" si="89"/>
        <v>0</v>
      </c>
      <c r="AY371">
        <f t="shared" si="90"/>
        <v>0</v>
      </c>
      <c r="AZ371">
        <f t="shared" si="91"/>
        <v>-2</v>
      </c>
      <c r="BA371">
        <f t="shared" si="92"/>
        <v>0</v>
      </c>
      <c r="BB371">
        <f t="shared" si="93"/>
        <v>0</v>
      </c>
    </row>
    <row r="372" spans="1:54" ht="15" customHeight="1">
      <c r="A372" s="238"/>
      <c r="C372" s="213" t="s">
        <v>5030</v>
      </c>
      <c r="D372" s="511" t="str">
        <f>IF(CNGE_2025_M1_Secc12_Sub1!D42="","",CNGE_2025_M1_Secc12_Sub1!D42)</f>
        <v/>
      </c>
      <c r="E372" s="326"/>
      <c r="F372" s="326"/>
      <c r="G372" s="326"/>
      <c r="H372" s="326"/>
      <c r="I372" s="326"/>
      <c r="J372" s="326"/>
      <c r="K372" s="326"/>
      <c r="L372" s="326"/>
      <c r="M372" s="326"/>
      <c r="N372" s="326"/>
      <c r="O372" s="326"/>
      <c r="P372" s="326"/>
      <c r="Q372" s="327"/>
      <c r="R372" s="480"/>
      <c r="S372" s="352"/>
      <c r="T372" s="7"/>
      <c r="U372" s="7"/>
      <c r="V372" s="7"/>
      <c r="W372" s="7"/>
      <c r="X372" s="7"/>
      <c r="Y372" s="7"/>
      <c r="Z372" s="7"/>
      <c r="AA372" s="7"/>
      <c r="AB372" s="7"/>
      <c r="AC372" s="7"/>
      <c r="AD372" s="7"/>
      <c r="AG372">
        <f t="shared" si="94"/>
        <v>0</v>
      </c>
      <c r="AH372" s="2">
        <f t="shared" si="82"/>
        <v>0</v>
      </c>
      <c r="AI372" s="3" t="str">
        <f>IF(AH372=0,"",
IF(SUM($AH$360:AH372)=1,AJ372,
IF($AH$480&gt;SUM($AH$360:AH372),_xlfn.CONCAT(", ",AJ372),
IF($AH$480=SUM($AH$360:AH372),_xlfn.CONCAT(" y ",AJ372)))))</f>
        <v/>
      </c>
      <c r="AJ372" s="214">
        <v>13</v>
      </c>
      <c r="AK372" s="9">
        <f t="shared" si="95"/>
        <v>0</v>
      </c>
      <c r="AL372">
        <f t="shared" si="83"/>
        <v>0</v>
      </c>
      <c r="AM372">
        <f t="shared" si="84"/>
        <v>3</v>
      </c>
      <c r="AN372">
        <f t="shared" si="85"/>
        <v>6</v>
      </c>
      <c r="AU372">
        <f t="shared" si="86"/>
        <v>0</v>
      </c>
      <c r="AV372">
        <f t="shared" si="87"/>
        <v>0</v>
      </c>
      <c r="AW372">
        <f t="shared" si="88"/>
        <v>0</v>
      </c>
      <c r="AX372">
        <f t="shared" si="89"/>
        <v>0</v>
      </c>
      <c r="AY372">
        <f t="shared" si="90"/>
        <v>0</v>
      </c>
      <c r="AZ372">
        <f t="shared" si="91"/>
        <v>-2</v>
      </c>
      <c r="BA372">
        <f t="shared" si="92"/>
        <v>0</v>
      </c>
      <c r="BB372">
        <f t="shared" si="93"/>
        <v>0</v>
      </c>
    </row>
    <row r="373" spans="1:54" ht="15" customHeight="1">
      <c r="A373" s="238"/>
      <c r="C373" s="213" t="s">
        <v>5031</v>
      </c>
      <c r="D373" s="511" t="str">
        <f>IF(CNGE_2025_M1_Secc12_Sub1!D43="","",CNGE_2025_M1_Secc12_Sub1!D43)</f>
        <v/>
      </c>
      <c r="E373" s="326"/>
      <c r="F373" s="326"/>
      <c r="G373" s="326"/>
      <c r="H373" s="326"/>
      <c r="I373" s="326"/>
      <c r="J373" s="326"/>
      <c r="K373" s="326"/>
      <c r="L373" s="326"/>
      <c r="M373" s="326"/>
      <c r="N373" s="326"/>
      <c r="O373" s="326"/>
      <c r="P373" s="326"/>
      <c r="Q373" s="327"/>
      <c r="R373" s="480"/>
      <c r="S373" s="352"/>
      <c r="T373" s="7"/>
      <c r="U373" s="7"/>
      <c r="V373" s="7"/>
      <c r="W373" s="7"/>
      <c r="X373" s="7"/>
      <c r="Y373" s="7"/>
      <c r="Z373" s="7"/>
      <c r="AA373" s="7"/>
      <c r="AB373" s="7"/>
      <c r="AC373" s="7"/>
      <c r="AD373" s="7"/>
      <c r="AG373">
        <f t="shared" si="94"/>
        <v>0</v>
      </c>
      <c r="AH373" s="2">
        <f t="shared" si="82"/>
        <v>0</v>
      </c>
      <c r="AI373" s="3" t="str">
        <f>IF(AH373=0,"",
IF(SUM($AH$360:AH373)=1,AJ373,
IF($AH$480&gt;SUM($AH$360:AH373),_xlfn.CONCAT(", ",AJ373),
IF($AH$480=SUM($AH$360:AH373),_xlfn.CONCAT(" y ",AJ373)))))</f>
        <v/>
      </c>
      <c r="AJ373" s="214">
        <v>14</v>
      </c>
      <c r="AK373" s="9">
        <f t="shared" si="95"/>
        <v>0</v>
      </c>
      <c r="AL373">
        <f t="shared" si="83"/>
        <v>0</v>
      </c>
      <c r="AM373">
        <f t="shared" si="84"/>
        <v>3</v>
      </c>
      <c r="AN373">
        <f t="shared" si="85"/>
        <v>6</v>
      </c>
      <c r="AU373">
        <f t="shared" si="86"/>
        <v>0</v>
      </c>
      <c r="AV373">
        <f t="shared" si="87"/>
        <v>0</v>
      </c>
      <c r="AW373">
        <f t="shared" si="88"/>
        <v>0</v>
      </c>
      <c r="AX373">
        <f t="shared" si="89"/>
        <v>0</v>
      </c>
      <c r="AY373">
        <f t="shared" si="90"/>
        <v>0</v>
      </c>
      <c r="AZ373">
        <f t="shared" si="91"/>
        <v>-2</v>
      </c>
      <c r="BA373">
        <f t="shared" si="92"/>
        <v>0</v>
      </c>
      <c r="BB373">
        <f t="shared" si="93"/>
        <v>0</v>
      </c>
    </row>
    <row r="374" spans="1:54" ht="15" customHeight="1">
      <c r="A374" s="238"/>
      <c r="C374" s="213" t="s">
        <v>5032</v>
      </c>
      <c r="D374" s="511" t="str">
        <f>IF(CNGE_2025_M1_Secc12_Sub1!D44="","",CNGE_2025_M1_Secc12_Sub1!D44)</f>
        <v/>
      </c>
      <c r="E374" s="326"/>
      <c r="F374" s="326"/>
      <c r="G374" s="326"/>
      <c r="H374" s="326"/>
      <c r="I374" s="326"/>
      <c r="J374" s="326"/>
      <c r="K374" s="326"/>
      <c r="L374" s="326"/>
      <c r="M374" s="326"/>
      <c r="N374" s="326"/>
      <c r="O374" s="326"/>
      <c r="P374" s="326"/>
      <c r="Q374" s="327"/>
      <c r="R374" s="480"/>
      <c r="S374" s="352"/>
      <c r="T374" s="7"/>
      <c r="U374" s="7"/>
      <c r="V374" s="7"/>
      <c r="W374" s="7"/>
      <c r="X374" s="7"/>
      <c r="Y374" s="7"/>
      <c r="Z374" s="7"/>
      <c r="AA374" s="7"/>
      <c r="AB374" s="7"/>
      <c r="AC374" s="7"/>
      <c r="AD374" s="7"/>
      <c r="AG374">
        <f t="shared" si="94"/>
        <v>0</v>
      </c>
      <c r="AH374" s="2">
        <f t="shared" si="82"/>
        <v>0</v>
      </c>
      <c r="AI374" s="3" t="str">
        <f>IF(AH374=0,"",
IF(SUM($AH$360:AH374)=1,AJ374,
IF($AH$480&gt;SUM($AH$360:AH374),_xlfn.CONCAT(", ",AJ374),
IF($AH$480=SUM($AH$360:AH374),_xlfn.CONCAT(" y ",AJ374)))))</f>
        <v/>
      </c>
      <c r="AJ374" s="214">
        <v>15</v>
      </c>
      <c r="AK374" s="9">
        <f t="shared" si="95"/>
        <v>0</v>
      </c>
      <c r="AL374">
        <f t="shared" si="83"/>
        <v>0</v>
      </c>
      <c r="AM374">
        <f t="shared" si="84"/>
        <v>3</v>
      </c>
      <c r="AN374">
        <f t="shared" si="85"/>
        <v>6</v>
      </c>
      <c r="AU374">
        <f t="shared" si="86"/>
        <v>0</v>
      </c>
      <c r="AV374">
        <f t="shared" si="87"/>
        <v>0</v>
      </c>
      <c r="AW374">
        <f t="shared" si="88"/>
        <v>0</v>
      </c>
      <c r="AX374">
        <f t="shared" si="89"/>
        <v>0</v>
      </c>
      <c r="AY374">
        <f t="shared" si="90"/>
        <v>0</v>
      </c>
      <c r="AZ374">
        <f t="shared" si="91"/>
        <v>-2</v>
      </c>
      <c r="BA374">
        <f t="shared" si="92"/>
        <v>0</v>
      </c>
      <c r="BB374">
        <f t="shared" si="93"/>
        <v>0</v>
      </c>
    </row>
    <row r="375" spans="1:54" ht="15" customHeight="1">
      <c r="A375" s="238"/>
      <c r="C375" s="213" t="s">
        <v>5033</v>
      </c>
      <c r="D375" s="511" t="str">
        <f>IF(CNGE_2025_M1_Secc12_Sub1!D45="","",CNGE_2025_M1_Secc12_Sub1!D45)</f>
        <v/>
      </c>
      <c r="E375" s="326"/>
      <c r="F375" s="326"/>
      <c r="G375" s="326"/>
      <c r="H375" s="326"/>
      <c r="I375" s="326"/>
      <c r="J375" s="326"/>
      <c r="K375" s="326"/>
      <c r="L375" s="326"/>
      <c r="M375" s="326"/>
      <c r="N375" s="326"/>
      <c r="O375" s="326"/>
      <c r="P375" s="326"/>
      <c r="Q375" s="327"/>
      <c r="R375" s="480"/>
      <c r="S375" s="352"/>
      <c r="T375" s="7"/>
      <c r="U375" s="7"/>
      <c r="V375" s="7"/>
      <c r="W375" s="7"/>
      <c r="X375" s="7"/>
      <c r="Y375" s="7"/>
      <c r="Z375" s="7"/>
      <c r="AA375" s="7"/>
      <c r="AB375" s="7"/>
      <c r="AC375" s="7"/>
      <c r="AD375" s="7"/>
      <c r="AG375">
        <f t="shared" si="94"/>
        <v>0</v>
      </c>
      <c r="AH375" s="2">
        <f t="shared" si="82"/>
        <v>0</v>
      </c>
      <c r="AI375" s="3" t="str">
        <f>IF(AH375=0,"",
IF(SUM($AH$360:AH375)=1,AJ375,
IF($AH$480&gt;SUM($AH$360:AH375),_xlfn.CONCAT(", ",AJ375),
IF($AH$480=SUM($AH$360:AH375),_xlfn.CONCAT(" y ",AJ375)))))</f>
        <v/>
      </c>
      <c r="AJ375" s="214">
        <v>16</v>
      </c>
      <c r="AK375" s="9">
        <f t="shared" si="95"/>
        <v>0</v>
      </c>
      <c r="AL375">
        <f t="shared" si="83"/>
        <v>0</v>
      </c>
      <c r="AM375">
        <f t="shared" si="84"/>
        <v>3</v>
      </c>
      <c r="AN375">
        <f t="shared" si="85"/>
        <v>6</v>
      </c>
      <c r="AU375">
        <f t="shared" si="86"/>
        <v>0</v>
      </c>
      <c r="AV375">
        <f t="shared" si="87"/>
        <v>0</v>
      </c>
      <c r="AW375">
        <f t="shared" si="88"/>
        <v>0</v>
      </c>
      <c r="AX375">
        <f t="shared" si="89"/>
        <v>0</v>
      </c>
      <c r="AY375">
        <f t="shared" si="90"/>
        <v>0</v>
      </c>
      <c r="AZ375">
        <f t="shared" si="91"/>
        <v>-2</v>
      </c>
      <c r="BA375">
        <f t="shared" si="92"/>
        <v>0</v>
      </c>
      <c r="BB375">
        <f t="shared" si="93"/>
        <v>0</v>
      </c>
    </row>
    <row r="376" spans="1:54" ht="15" customHeight="1">
      <c r="A376" s="238"/>
      <c r="C376" s="213" t="s">
        <v>5034</v>
      </c>
      <c r="D376" s="511" t="str">
        <f>IF(CNGE_2025_M1_Secc12_Sub1!D46="","",CNGE_2025_M1_Secc12_Sub1!D46)</f>
        <v/>
      </c>
      <c r="E376" s="326"/>
      <c r="F376" s="326"/>
      <c r="G376" s="326"/>
      <c r="H376" s="326"/>
      <c r="I376" s="326"/>
      <c r="J376" s="326"/>
      <c r="K376" s="326"/>
      <c r="L376" s="326"/>
      <c r="M376" s="326"/>
      <c r="N376" s="326"/>
      <c r="O376" s="326"/>
      <c r="P376" s="326"/>
      <c r="Q376" s="327"/>
      <c r="R376" s="480"/>
      <c r="S376" s="352"/>
      <c r="T376" s="7"/>
      <c r="U376" s="7"/>
      <c r="V376" s="7"/>
      <c r="W376" s="7"/>
      <c r="X376" s="7"/>
      <c r="Y376" s="7"/>
      <c r="Z376" s="7"/>
      <c r="AA376" s="7"/>
      <c r="AB376" s="7"/>
      <c r="AC376" s="7"/>
      <c r="AD376" s="7"/>
      <c r="AG376">
        <f t="shared" si="94"/>
        <v>0</v>
      </c>
      <c r="AH376" s="2">
        <f t="shared" si="82"/>
        <v>0</v>
      </c>
      <c r="AI376" s="3" t="str">
        <f>IF(AH376=0,"",
IF(SUM($AH$360:AH376)=1,AJ376,
IF($AH$480&gt;SUM($AH$360:AH376),_xlfn.CONCAT(", ",AJ376),
IF($AH$480=SUM($AH$360:AH376),_xlfn.CONCAT(" y ",AJ376)))))</f>
        <v/>
      </c>
      <c r="AJ376" s="214">
        <v>17</v>
      </c>
      <c r="AK376" s="9">
        <f t="shared" si="95"/>
        <v>0</v>
      </c>
      <c r="AL376">
        <f t="shared" si="83"/>
        <v>0</v>
      </c>
      <c r="AM376">
        <f t="shared" si="84"/>
        <v>3</v>
      </c>
      <c r="AN376">
        <f t="shared" si="85"/>
        <v>6</v>
      </c>
      <c r="AU376">
        <f t="shared" si="86"/>
        <v>0</v>
      </c>
      <c r="AV376">
        <f t="shared" si="87"/>
        <v>0</v>
      </c>
      <c r="AW376">
        <f t="shared" si="88"/>
        <v>0</v>
      </c>
      <c r="AX376">
        <f t="shared" si="89"/>
        <v>0</v>
      </c>
      <c r="AY376">
        <f t="shared" si="90"/>
        <v>0</v>
      </c>
      <c r="AZ376">
        <f t="shared" si="91"/>
        <v>-2</v>
      </c>
      <c r="BA376">
        <f t="shared" si="92"/>
        <v>0</v>
      </c>
      <c r="BB376">
        <f t="shared" si="93"/>
        <v>0</v>
      </c>
    </row>
    <row r="377" spans="1:54" ht="15" customHeight="1">
      <c r="A377" s="238"/>
      <c r="C377" s="213" t="s">
        <v>5035</v>
      </c>
      <c r="D377" s="511" t="str">
        <f>IF(CNGE_2025_M1_Secc12_Sub1!D47="","",CNGE_2025_M1_Secc12_Sub1!D47)</f>
        <v/>
      </c>
      <c r="E377" s="326"/>
      <c r="F377" s="326"/>
      <c r="G377" s="326"/>
      <c r="H377" s="326"/>
      <c r="I377" s="326"/>
      <c r="J377" s="326"/>
      <c r="K377" s="326"/>
      <c r="L377" s="326"/>
      <c r="M377" s="326"/>
      <c r="N377" s="326"/>
      <c r="O377" s="326"/>
      <c r="P377" s="326"/>
      <c r="Q377" s="327"/>
      <c r="R377" s="480"/>
      <c r="S377" s="352"/>
      <c r="T377" s="7"/>
      <c r="U377" s="7"/>
      <c r="V377" s="7"/>
      <c r="W377" s="7"/>
      <c r="X377" s="7"/>
      <c r="Y377" s="7"/>
      <c r="Z377" s="7"/>
      <c r="AA377" s="7"/>
      <c r="AB377" s="7"/>
      <c r="AC377" s="7"/>
      <c r="AD377" s="7"/>
      <c r="AG377">
        <f t="shared" si="94"/>
        <v>0</v>
      </c>
      <c r="AH377" s="2">
        <f t="shared" si="82"/>
        <v>0</v>
      </c>
      <c r="AI377" s="3" t="str">
        <f>IF(AH377=0,"",
IF(SUM($AH$360:AH377)=1,AJ377,
IF($AH$480&gt;SUM($AH$360:AH377),_xlfn.CONCAT(", ",AJ377),
IF($AH$480=SUM($AH$360:AH377),_xlfn.CONCAT(" y ",AJ377)))))</f>
        <v/>
      </c>
      <c r="AJ377" s="214">
        <v>18</v>
      </c>
      <c r="AK377" s="9">
        <f t="shared" si="95"/>
        <v>0</v>
      </c>
      <c r="AL377">
        <f t="shared" si="83"/>
        <v>0</v>
      </c>
      <c r="AM377">
        <f t="shared" si="84"/>
        <v>3</v>
      </c>
      <c r="AN377">
        <f t="shared" si="85"/>
        <v>6</v>
      </c>
      <c r="AU377">
        <f t="shared" si="86"/>
        <v>0</v>
      </c>
      <c r="AV377">
        <f t="shared" si="87"/>
        <v>0</v>
      </c>
      <c r="AW377">
        <f t="shared" si="88"/>
        <v>0</v>
      </c>
      <c r="AX377">
        <f t="shared" si="89"/>
        <v>0</v>
      </c>
      <c r="AY377">
        <f t="shared" si="90"/>
        <v>0</v>
      </c>
      <c r="AZ377">
        <f t="shared" si="91"/>
        <v>-2</v>
      </c>
      <c r="BA377">
        <f t="shared" si="92"/>
        <v>0</v>
      </c>
      <c r="BB377">
        <f t="shared" si="93"/>
        <v>0</v>
      </c>
    </row>
    <row r="378" spans="1:54" ht="15" customHeight="1">
      <c r="A378" s="238"/>
      <c r="C378" s="213" t="s">
        <v>5036</v>
      </c>
      <c r="D378" s="511" t="str">
        <f>IF(CNGE_2025_M1_Secc12_Sub1!D48="","",CNGE_2025_M1_Secc12_Sub1!D48)</f>
        <v/>
      </c>
      <c r="E378" s="326"/>
      <c r="F378" s="326"/>
      <c r="G378" s="326"/>
      <c r="H378" s="326"/>
      <c r="I378" s="326"/>
      <c r="J378" s="326"/>
      <c r="K378" s="326"/>
      <c r="L378" s="326"/>
      <c r="M378" s="326"/>
      <c r="N378" s="326"/>
      <c r="O378" s="326"/>
      <c r="P378" s="326"/>
      <c r="Q378" s="327"/>
      <c r="R378" s="480"/>
      <c r="S378" s="352"/>
      <c r="T378" s="7"/>
      <c r="U378" s="7"/>
      <c r="V378" s="7"/>
      <c r="W378" s="7"/>
      <c r="X378" s="7"/>
      <c r="Y378" s="7"/>
      <c r="Z378" s="7"/>
      <c r="AA378" s="7"/>
      <c r="AB378" s="7"/>
      <c r="AC378" s="7"/>
      <c r="AD378" s="7"/>
      <c r="AG378">
        <f t="shared" si="94"/>
        <v>0</v>
      </c>
      <c r="AH378" s="2">
        <f t="shared" si="82"/>
        <v>0</v>
      </c>
      <c r="AI378" s="3" t="str">
        <f>IF(AH378=0,"",
IF(SUM($AH$360:AH378)=1,AJ378,
IF($AH$480&gt;SUM($AH$360:AH378),_xlfn.CONCAT(", ",AJ378),
IF($AH$480=SUM($AH$360:AH378),_xlfn.CONCAT(" y ",AJ378)))))</f>
        <v/>
      </c>
      <c r="AJ378" s="214">
        <v>19</v>
      </c>
      <c r="AK378" s="9">
        <f t="shared" si="95"/>
        <v>0</v>
      </c>
      <c r="AL378">
        <f t="shared" si="83"/>
        <v>0</v>
      </c>
      <c r="AM378">
        <f t="shared" si="84"/>
        <v>3</v>
      </c>
      <c r="AN378">
        <f t="shared" si="85"/>
        <v>6</v>
      </c>
      <c r="AU378">
        <f t="shared" si="86"/>
        <v>0</v>
      </c>
      <c r="AV378">
        <f t="shared" si="87"/>
        <v>0</v>
      </c>
      <c r="AW378">
        <f t="shared" si="88"/>
        <v>0</v>
      </c>
      <c r="AX378">
        <f t="shared" si="89"/>
        <v>0</v>
      </c>
      <c r="AY378">
        <f t="shared" si="90"/>
        <v>0</v>
      </c>
      <c r="AZ378">
        <f t="shared" si="91"/>
        <v>-2</v>
      </c>
      <c r="BA378">
        <f t="shared" si="92"/>
        <v>0</v>
      </c>
      <c r="BB378">
        <f t="shared" si="93"/>
        <v>0</v>
      </c>
    </row>
    <row r="379" spans="1:54" ht="15" customHeight="1">
      <c r="A379" s="238"/>
      <c r="C379" s="213" t="s">
        <v>5037</v>
      </c>
      <c r="D379" s="511" t="str">
        <f>IF(CNGE_2025_M1_Secc12_Sub1!D49="","",CNGE_2025_M1_Secc12_Sub1!D49)</f>
        <v/>
      </c>
      <c r="E379" s="326"/>
      <c r="F379" s="326"/>
      <c r="G379" s="326"/>
      <c r="H379" s="326"/>
      <c r="I379" s="326"/>
      <c r="J379" s="326"/>
      <c r="K379" s="326"/>
      <c r="L379" s="326"/>
      <c r="M379" s="326"/>
      <c r="N379" s="326"/>
      <c r="O379" s="326"/>
      <c r="P379" s="326"/>
      <c r="Q379" s="327"/>
      <c r="R379" s="480"/>
      <c r="S379" s="352"/>
      <c r="T379" s="7"/>
      <c r="U379" s="7"/>
      <c r="V379" s="7"/>
      <c r="W379" s="7"/>
      <c r="X379" s="7"/>
      <c r="Y379" s="7"/>
      <c r="Z379" s="7"/>
      <c r="AA379" s="7"/>
      <c r="AB379" s="7"/>
      <c r="AC379" s="7"/>
      <c r="AD379" s="7"/>
      <c r="AG379">
        <f t="shared" si="94"/>
        <v>0</v>
      </c>
      <c r="AH379" s="2">
        <f t="shared" si="82"/>
        <v>0</v>
      </c>
      <c r="AI379" s="3" t="str">
        <f>IF(AH379=0,"",
IF(SUM($AH$360:AH379)=1,AJ379,
IF($AH$480&gt;SUM($AH$360:AH379),_xlfn.CONCAT(", ",AJ379),
IF($AH$480=SUM($AH$360:AH379),_xlfn.CONCAT(" y ",AJ379)))))</f>
        <v/>
      </c>
      <c r="AJ379" s="214">
        <v>20</v>
      </c>
      <c r="AK379" s="9">
        <f t="shared" si="95"/>
        <v>0</v>
      </c>
      <c r="AL379">
        <f t="shared" si="83"/>
        <v>0</v>
      </c>
      <c r="AM379">
        <f t="shared" si="84"/>
        <v>3</v>
      </c>
      <c r="AN379">
        <f t="shared" si="85"/>
        <v>6</v>
      </c>
      <c r="AU379">
        <f t="shared" si="86"/>
        <v>0</v>
      </c>
      <c r="AV379">
        <f t="shared" si="87"/>
        <v>0</v>
      </c>
      <c r="AW379">
        <f t="shared" si="88"/>
        <v>0</v>
      </c>
      <c r="AX379">
        <f t="shared" si="89"/>
        <v>0</v>
      </c>
      <c r="AY379">
        <f t="shared" si="90"/>
        <v>0</v>
      </c>
      <c r="AZ379">
        <f t="shared" si="91"/>
        <v>-2</v>
      </c>
      <c r="BA379">
        <f t="shared" si="92"/>
        <v>0</v>
      </c>
      <c r="BB379">
        <f t="shared" si="93"/>
        <v>0</v>
      </c>
    </row>
    <row r="380" spans="1:54" ht="15" customHeight="1">
      <c r="A380" s="238"/>
      <c r="C380" s="213" t="s">
        <v>5038</v>
      </c>
      <c r="D380" s="511" t="str">
        <f>IF(CNGE_2025_M1_Secc12_Sub1!D50="","",CNGE_2025_M1_Secc12_Sub1!D50)</f>
        <v/>
      </c>
      <c r="E380" s="326"/>
      <c r="F380" s="326"/>
      <c r="G380" s="326"/>
      <c r="H380" s="326"/>
      <c r="I380" s="326"/>
      <c r="J380" s="326"/>
      <c r="K380" s="326"/>
      <c r="L380" s="326"/>
      <c r="M380" s="326"/>
      <c r="N380" s="326"/>
      <c r="O380" s="326"/>
      <c r="P380" s="326"/>
      <c r="Q380" s="327"/>
      <c r="R380" s="480"/>
      <c r="S380" s="352"/>
      <c r="T380" s="7"/>
      <c r="U380" s="7"/>
      <c r="V380" s="7"/>
      <c r="W380" s="7"/>
      <c r="X380" s="7"/>
      <c r="Y380" s="7"/>
      <c r="Z380" s="7"/>
      <c r="AA380" s="7"/>
      <c r="AB380" s="7"/>
      <c r="AC380" s="7"/>
      <c r="AD380" s="7"/>
      <c r="AG380">
        <f t="shared" si="94"/>
        <v>0</v>
      </c>
      <c r="AH380" s="2">
        <f t="shared" si="82"/>
        <v>0</v>
      </c>
      <c r="AI380" s="3" t="str">
        <f>IF(AH380=0,"",
IF(SUM($AH$360:AH380)=1,AJ380,
IF($AH$480&gt;SUM($AH$360:AH380),_xlfn.CONCAT(", ",AJ380),
IF($AH$480=SUM($AH$360:AH380),_xlfn.CONCAT(" y ",AJ380)))))</f>
        <v/>
      </c>
      <c r="AJ380" s="214">
        <v>21</v>
      </c>
      <c r="AK380" s="9">
        <f t="shared" si="95"/>
        <v>0</v>
      </c>
      <c r="AL380">
        <f t="shared" si="83"/>
        <v>0</v>
      </c>
      <c r="AM380">
        <f t="shared" si="84"/>
        <v>3</v>
      </c>
      <c r="AN380">
        <f t="shared" si="85"/>
        <v>6</v>
      </c>
      <c r="AU380">
        <f t="shared" si="86"/>
        <v>0</v>
      </c>
      <c r="AV380">
        <f t="shared" si="87"/>
        <v>0</v>
      </c>
      <c r="AW380">
        <f t="shared" si="88"/>
        <v>0</v>
      </c>
      <c r="AX380">
        <f t="shared" si="89"/>
        <v>0</v>
      </c>
      <c r="AY380">
        <f t="shared" si="90"/>
        <v>0</v>
      </c>
      <c r="AZ380">
        <f t="shared" si="91"/>
        <v>-2</v>
      </c>
      <c r="BA380">
        <f t="shared" si="92"/>
        <v>0</v>
      </c>
      <c r="BB380">
        <f t="shared" si="93"/>
        <v>0</v>
      </c>
    </row>
    <row r="381" spans="1:54" ht="15" customHeight="1">
      <c r="A381" s="238"/>
      <c r="C381" s="213" t="s">
        <v>5039</v>
      </c>
      <c r="D381" s="511" t="str">
        <f>IF(CNGE_2025_M1_Secc12_Sub1!D51="","",CNGE_2025_M1_Secc12_Sub1!D51)</f>
        <v/>
      </c>
      <c r="E381" s="326"/>
      <c r="F381" s="326"/>
      <c r="G381" s="326"/>
      <c r="H381" s="326"/>
      <c r="I381" s="326"/>
      <c r="J381" s="326"/>
      <c r="K381" s="326"/>
      <c r="L381" s="326"/>
      <c r="M381" s="326"/>
      <c r="N381" s="326"/>
      <c r="O381" s="326"/>
      <c r="P381" s="326"/>
      <c r="Q381" s="327"/>
      <c r="R381" s="480"/>
      <c r="S381" s="352"/>
      <c r="T381" s="7"/>
      <c r="U381" s="7"/>
      <c r="V381" s="7"/>
      <c r="W381" s="7"/>
      <c r="X381" s="7"/>
      <c r="Y381" s="7"/>
      <c r="Z381" s="7"/>
      <c r="AA381" s="7"/>
      <c r="AB381" s="7"/>
      <c r="AC381" s="7"/>
      <c r="AD381" s="7"/>
      <c r="AG381">
        <f t="shared" si="94"/>
        <v>0</v>
      </c>
      <c r="AH381" s="2">
        <f t="shared" si="82"/>
        <v>0</v>
      </c>
      <c r="AI381" s="3" t="str">
        <f>IF(AH381=0,"",
IF(SUM($AH$360:AH381)=1,AJ381,
IF($AH$480&gt;SUM($AH$360:AH381),_xlfn.CONCAT(", ",AJ381),
IF($AH$480=SUM($AH$360:AH381),_xlfn.CONCAT(" y ",AJ381)))))</f>
        <v/>
      </c>
      <c r="AJ381" s="214">
        <v>22</v>
      </c>
      <c r="AK381" s="9">
        <f t="shared" si="95"/>
        <v>0</v>
      </c>
      <c r="AL381">
        <f t="shared" si="83"/>
        <v>0</v>
      </c>
      <c r="AM381">
        <f t="shared" si="84"/>
        <v>3</v>
      </c>
      <c r="AN381">
        <f t="shared" si="85"/>
        <v>6</v>
      </c>
      <c r="AU381">
        <f t="shared" si="86"/>
        <v>0</v>
      </c>
      <c r="AV381">
        <f t="shared" si="87"/>
        <v>0</v>
      </c>
      <c r="AW381">
        <f t="shared" si="88"/>
        <v>0</v>
      </c>
      <c r="AX381">
        <f t="shared" si="89"/>
        <v>0</v>
      </c>
      <c r="AY381">
        <f t="shared" si="90"/>
        <v>0</v>
      </c>
      <c r="AZ381">
        <f t="shared" si="91"/>
        <v>-2</v>
      </c>
      <c r="BA381">
        <f t="shared" si="92"/>
        <v>0</v>
      </c>
      <c r="BB381">
        <f t="shared" si="93"/>
        <v>0</v>
      </c>
    </row>
    <row r="382" spans="1:54" ht="15" customHeight="1">
      <c r="A382" s="238"/>
      <c r="C382" s="213" t="s">
        <v>5040</v>
      </c>
      <c r="D382" s="511" t="str">
        <f>IF(CNGE_2025_M1_Secc12_Sub1!D52="","",CNGE_2025_M1_Secc12_Sub1!D52)</f>
        <v/>
      </c>
      <c r="E382" s="326"/>
      <c r="F382" s="326"/>
      <c r="G382" s="326"/>
      <c r="H382" s="326"/>
      <c r="I382" s="326"/>
      <c r="J382" s="326"/>
      <c r="K382" s="326"/>
      <c r="L382" s="326"/>
      <c r="M382" s="326"/>
      <c r="N382" s="326"/>
      <c r="O382" s="326"/>
      <c r="P382" s="326"/>
      <c r="Q382" s="327"/>
      <c r="R382" s="480"/>
      <c r="S382" s="352"/>
      <c r="T382" s="7"/>
      <c r="U382" s="7"/>
      <c r="V382" s="7"/>
      <c r="W382" s="7"/>
      <c r="X382" s="7"/>
      <c r="Y382" s="7"/>
      <c r="Z382" s="7"/>
      <c r="AA382" s="7"/>
      <c r="AB382" s="7"/>
      <c r="AC382" s="7"/>
      <c r="AD382" s="7"/>
      <c r="AG382">
        <f t="shared" si="94"/>
        <v>0</v>
      </c>
      <c r="AH382" s="2">
        <f t="shared" si="82"/>
        <v>0</v>
      </c>
      <c r="AI382" s="3" t="str">
        <f>IF(AH382=0,"",
IF(SUM($AH$360:AH382)=1,AJ382,
IF($AH$480&gt;SUM($AH$360:AH382),_xlfn.CONCAT(", ",AJ382),
IF($AH$480=SUM($AH$360:AH382),_xlfn.CONCAT(" y ",AJ382)))))</f>
        <v/>
      </c>
      <c r="AJ382" s="214">
        <v>23</v>
      </c>
      <c r="AK382" s="9">
        <f t="shared" si="95"/>
        <v>0</v>
      </c>
      <c r="AL382">
        <f t="shared" si="83"/>
        <v>0</v>
      </c>
      <c r="AM382">
        <f t="shared" si="84"/>
        <v>3</v>
      </c>
      <c r="AN382">
        <f t="shared" si="85"/>
        <v>6</v>
      </c>
      <c r="AU382">
        <f t="shared" si="86"/>
        <v>0</v>
      </c>
      <c r="AV382">
        <f t="shared" si="87"/>
        <v>0</v>
      </c>
      <c r="AW382">
        <f t="shared" si="88"/>
        <v>0</v>
      </c>
      <c r="AX382">
        <f t="shared" si="89"/>
        <v>0</v>
      </c>
      <c r="AY382">
        <f t="shared" si="90"/>
        <v>0</v>
      </c>
      <c r="AZ382">
        <f t="shared" si="91"/>
        <v>-2</v>
      </c>
      <c r="BA382">
        <f t="shared" si="92"/>
        <v>0</v>
      </c>
      <c r="BB382">
        <f t="shared" si="93"/>
        <v>0</v>
      </c>
    </row>
    <row r="383" spans="1:54" ht="15" customHeight="1">
      <c r="A383" s="238"/>
      <c r="C383" s="213" t="s">
        <v>5041</v>
      </c>
      <c r="D383" s="511" t="str">
        <f>IF(CNGE_2025_M1_Secc12_Sub1!D53="","",CNGE_2025_M1_Secc12_Sub1!D53)</f>
        <v/>
      </c>
      <c r="E383" s="326"/>
      <c r="F383" s="326"/>
      <c r="G383" s="326"/>
      <c r="H383" s="326"/>
      <c r="I383" s="326"/>
      <c r="J383" s="326"/>
      <c r="K383" s="326"/>
      <c r="L383" s="326"/>
      <c r="M383" s="326"/>
      <c r="N383" s="326"/>
      <c r="O383" s="326"/>
      <c r="P383" s="326"/>
      <c r="Q383" s="327"/>
      <c r="R383" s="480"/>
      <c r="S383" s="352"/>
      <c r="T383" s="7"/>
      <c r="U383" s="7"/>
      <c r="V383" s="7"/>
      <c r="W383" s="7"/>
      <c r="X383" s="7"/>
      <c r="Y383" s="7"/>
      <c r="Z383" s="7"/>
      <c r="AA383" s="7"/>
      <c r="AB383" s="7"/>
      <c r="AC383" s="7"/>
      <c r="AD383" s="7"/>
      <c r="AG383">
        <f t="shared" si="94"/>
        <v>0</v>
      </c>
      <c r="AH383" s="2">
        <f t="shared" si="82"/>
        <v>0</v>
      </c>
      <c r="AI383" s="3" t="str">
        <f>IF(AH383=0,"",
IF(SUM($AH$360:AH383)=1,AJ383,
IF($AH$480&gt;SUM($AH$360:AH383),_xlfn.CONCAT(", ",AJ383),
IF($AH$480=SUM($AH$360:AH383),_xlfn.CONCAT(" y ",AJ383)))))</f>
        <v/>
      </c>
      <c r="AJ383" s="214">
        <v>24</v>
      </c>
      <c r="AK383" s="9">
        <f t="shared" si="95"/>
        <v>0</v>
      </c>
      <c r="AL383">
        <f t="shared" si="83"/>
        <v>0</v>
      </c>
      <c r="AM383">
        <f t="shared" si="84"/>
        <v>3</v>
      </c>
      <c r="AN383">
        <f t="shared" si="85"/>
        <v>6</v>
      </c>
      <c r="AU383">
        <f t="shared" si="86"/>
        <v>0</v>
      </c>
      <c r="AV383">
        <f t="shared" si="87"/>
        <v>0</v>
      </c>
      <c r="AW383">
        <f t="shared" si="88"/>
        <v>0</v>
      </c>
      <c r="AX383">
        <f t="shared" si="89"/>
        <v>0</v>
      </c>
      <c r="AY383">
        <f t="shared" si="90"/>
        <v>0</v>
      </c>
      <c r="AZ383">
        <f t="shared" si="91"/>
        <v>-2</v>
      </c>
      <c r="BA383">
        <f t="shared" si="92"/>
        <v>0</v>
      </c>
      <c r="BB383">
        <f t="shared" si="93"/>
        <v>0</v>
      </c>
    </row>
    <row r="384" spans="1:54" ht="15" customHeight="1">
      <c r="A384" s="238"/>
      <c r="C384" s="213" t="s">
        <v>5042</v>
      </c>
      <c r="D384" s="511" t="str">
        <f>IF(CNGE_2025_M1_Secc12_Sub1!D54="","",CNGE_2025_M1_Secc12_Sub1!D54)</f>
        <v/>
      </c>
      <c r="E384" s="326"/>
      <c r="F384" s="326"/>
      <c r="G384" s="326"/>
      <c r="H384" s="326"/>
      <c r="I384" s="326"/>
      <c r="J384" s="326"/>
      <c r="K384" s="326"/>
      <c r="L384" s="326"/>
      <c r="M384" s="326"/>
      <c r="N384" s="326"/>
      <c r="O384" s="326"/>
      <c r="P384" s="326"/>
      <c r="Q384" s="327"/>
      <c r="R384" s="480"/>
      <c r="S384" s="352"/>
      <c r="T384" s="7"/>
      <c r="U384" s="7"/>
      <c r="V384" s="7"/>
      <c r="W384" s="7"/>
      <c r="X384" s="7"/>
      <c r="Y384" s="7"/>
      <c r="Z384" s="7"/>
      <c r="AA384" s="7"/>
      <c r="AB384" s="7"/>
      <c r="AC384" s="7"/>
      <c r="AD384" s="7"/>
      <c r="AG384">
        <f t="shared" si="94"/>
        <v>0</v>
      </c>
      <c r="AH384" s="2">
        <f t="shared" si="82"/>
        <v>0</v>
      </c>
      <c r="AI384" s="3" t="str">
        <f>IF(AH384=0,"",
IF(SUM($AH$360:AH384)=1,AJ384,
IF($AH$480&gt;SUM($AH$360:AH384),_xlfn.CONCAT(", ",AJ384),
IF($AH$480=SUM($AH$360:AH384),_xlfn.CONCAT(" y ",AJ384)))))</f>
        <v/>
      </c>
      <c r="AJ384" s="214">
        <v>25</v>
      </c>
      <c r="AK384" s="9">
        <f t="shared" si="95"/>
        <v>0</v>
      </c>
      <c r="AL384">
        <f t="shared" si="83"/>
        <v>0</v>
      </c>
      <c r="AM384">
        <f t="shared" si="84"/>
        <v>3</v>
      </c>
      <c r="AN384">
        <f t="shared" si="85"/>
        <v>6</v>
      </c>
      <c r="AU384">
        <f t="shared" si="86"/>
        <v>0</v>
      </c>
      <c r="AV384">
        <f t="shared" si="87"/>
        <v>0</v>
      </c>
      <c r="AW384">
        <f t="shared" si="88"/>
        <v>0</v>
      </c>
      <c r="AX384">
        <f t="shared" si="89"/>
        <v>0</v>
      </c>
      <c r="AY384">
        <f t="shared" si="90"/>
        <v>0</v>
      </c>
      <c r="AZ384">
        <f t="shared" si="91"/>
        <v>-2</v>
      </c>
      <c r="BA384">
        <f t="shared" si="92"/>
        <v>0</v>
      </c>
      <c r="BB384">
        <f t="shared" si="93"/>
        <v>0</v>
      </c>
    </row>
    <row r="385" spans="1:54" ht="15" customHeight="1">
      <c r="A385" s="238"/>
      <c r="C385" s="213" t="s">
        <v>5043</v>
      </c>
      <c r="D385" s="511" t="str">
        <f>IF(CNGE_2025_M1_Secc12_Sub1!D55="","",CNGE_2025_M1_Secc12_Sub1!D55)</f>
        <v/>
      </c>
      <c r="E385" s="326"/>
      <c r="F385" s="326"/>
      <c r="G385" s="326"/>
      <c r="H385" s="326"/>
      <c r="I385" s="326"/>
      <c r="J385" s="326"/>
      <c r="K385" s="326"/>
      <c r="L385" s="326"/>
      <c r="M385" s="326"/>
      <c r="N385" s="326"/>
      <c r="O385" s="326"/>
      <c r="P385" s="326"/>
      <c r="Q385" s="327"/>
      <c r="R385" s="480"/>
      <c r="S385" s="352"/>
      <c r="T385" s="7"/>
      <c r="U385" s="7"/>
      <c r="V385" s="7"/>
      <c r="W385" s="7"/>
      <c r="X385" s="7"/>
      <c r="Y385" s="7"/>
      <c r="Z385" s="7"/>
      <c r="AA385" s="7"/>
      <c r="AB385" s="7"/>
      <c r="AC385" s="7"/>
      <c r="AD385" s="7"/>
      <c r="AG385">
        <f t="shared" si="94"/>
        <v>0</v>
      </c>
      <c r="AH385" s="2">
        <f t="shared" si="82"/>
        <v>0</v>
      </c>
      <c r="AI385" s="3" t="str">
        <f>IF(AH385=0,"",
IF(SUM($AH$360:AH385)=1,AJ385,
IF($AH$480&gt;SUM($AH$360:AH385),_xlfn.CONCAT(", ",AJ385),
IF($AH$480=SUM($AH$360:AH385),_xlfn.CONCAT(" y ",AJ385)))))</f>
        <v/>
      </c>
      <c r="AJ385" s="214">
        <v>26</v>
      </c>
      <c r="AK385" s="9">
        <f t="shared" si="95"/>
        <v>0</v>
      </c>
      <c r="AL385">
        <f t="shared" si="83"/>
        <v>0</v>
      </c>
      <c r="AM385">
        <f t="shared" si="84"/>
        <v>3</v>
      </c>
      <c r="AN385">
        <f t="shared" si="85"/>
        <v>6</v>
      </c>
      <c r="AU385">
        <f t="shared" si="86"/>
        <v>0</v>
      </c>
      <c r="AV385">
        <f t="shared" si="87"/>
        <v>0</v>
      </c>
      <c r="AW385">
        <f t="shared" si="88"/>
        <v>0</v>
      </c>
      <c r="AX385">
        <f t="shared" si="89"/>
        <v>0</v>
      </c>
      <c r="AY385">
        <f t="shared" si="90"/>
        <v>0</v>
      </c>
      <c r="AZ385">
        <f t="shared" si="91"/>
        <v>-2</v>
      </c>
      <c r="BA385">
        <f t="shared" si="92"/>
        <v>0</v>
      </c>
      <c r="BB385">
        <f t="shared" si="93"/>
        <v>0</v>
      </c>
    </row>
    <row r="386" spans="1:54" ht="15" customHeight="1">
      <c r="A386" s="238"/>
      <c r="C386" s="213" t="s">
        <v>5044</v>
      </c>
      <c r="D386" s="511" t="str">
        <f>IF(CNGE_2025_M1_Secc12_Sub1!D56="","",CNGE_2025_M1_Secc12_Sub1!D56)</f>
        <v/>
      </c>
      <c r="E386" s="326"/>
      <c r="F386" s="326"/>
      <c r="G386" s="326"/>
      <c r="H386" s="326"/>
      <c r="I386" s="326"/>
      <c r="J386" s="326"/>
      <c r="K386" s="326"/>
      <c r="L386" s="326"/>
      <c r="M386" s="326"/>
      <c r="N386" s="326"/>
      <c r="O386" s="326"/>
      <c r="P386" s="326"/>
      <c r="Q386" s="327"/>
      <c r="R386" s="480"/>
      <c r="S386" s="352"/>
      <c r="T386" s="7"/>
      <c r="U386" s="7"/>
      <c r="V386" s="7"/>
      <c r="W386" s="7"/>
      <c r="X386" s="7"/>
      <c r="Y386" s="7"/>
      <c r="Z386" s="7"/>
      <c r="AA386" s="7"/>
      <c r="AB386" s="7"/>
      <c r="AC386" s="7"/>
      <c r="AD386" s="7"/>
      <c r="AG386">
        <f t="shared" si="94"/>
        <v>0</v>
      </c>
      <c r="AH386" s="2">
        <f t="shared" si="82"/>
        <v>0</v>
      </c>
      <c r="AI386" s="3" t="str">
        <f>IF(AH386=0,"",
IF(SUM($AH$360:AH386)=1,AJ386,
IF($AH$480&gt;SUM($AH$360:AH386),_xlfn.CONCAT(", ",AJ386),
IF($AH$480=SUM($AH$360:AH386),_xlfn.CONCAT(" y ",AJ386)))))</f>
        <v/>
      </c>
      <c r="AJ386" s="214">
        <v>27</v>
      </c>
      <c r="AK386" s="9">
        <f t="shared" si="95"/>
        <v>0</v>
      </c>
      <c r="AL386">
        <f t="shared" si="83"/>
        <v>0</v>
      </c>
      <c r="AM386">
        <f t="shared" si="84"/>
        <v>3</v>
      </c>
      <c r="AN386">
        <f t="shared" si="85"/>
        <v>6</v>
      </c>
      <c r="AU386">
        <f t="shared" si="86"/>
        <v>0</v>
      </c>
      <c r="AV386">
        <f t="shared" si="87"/>
        <v>0</v>
      </c>
      <c r="AW386">
        <f t="shared" si="88"/>
        <v>0</v>
      </c>
      <c r="AX386">
        <f t="shared" si="89"/>
        <v>0</v>
      </c>
      <c r="AY386">
        <f t="shared" si="90"/>
        <v>0</v>
      </c>
      <c r="AZ386">
        <f t="shared" si="91"/>
        <v>-2</v>
      </c>
      <c r="BA386">
        <f t="shared" si="92"/>
        <v>0</v>
      </c>
      <c r="BB386">
        <f t="shared" si="93"/>
        <v>0</v>
      </c>
    </row>
    <row r="387" spans="1:54" ht="15" customHeight="1">
      <c r="A387" s="238"/>
      <c r="C387" s="213" t="s">
        <v>5045</v>
      </c>
      <c r="D387" s="511" t="str">
        <f>IF(CNGE_2025_M1_Secc12_Sub1!D57="","",CNGE_2025_M1_Secc12_Sub1!D57)</f>
        <v/>
      </c>
      <c r="E387" s="326"/>
      <c r="F387" s="326"/>
      <c r="G387" s="326"/>
      <c r="H387" s="326"/>
      <c r="I387" s="326"/>
      <c r="J387" s="326"/>
      <c r="K387" s="326"/>
      <c r="L387" s="326"/>
      <c r="M387" s="326"/>
      <c r="N387" s="326"/>
      <c r="O387" s="326"/>
      <c r="P387" s="326"/>
      <c r="Q387" s="327"/>
      <c r="R387" s="480"/>
      <c r="S387" s="352"/>
      <c r="T387" s="7"/>
      <c r="U387" s="7"/>
      <c r="V387" s="7"/>
      <c r="W387" s="7"/>
      <c r="X387" s="7"/>
      <c r="Y387" s="7"/>
      <c r="Z387" s="7"/>
      <c r="AA387" s="7"/>
      <c r="AB387" s="7"/>
      <c r="AC387" s="7"/>
      <c r="AD387" s="7"/>
      <c r="AG387">
        <f t="shared" si="94"/>
        <v>0</v>
      </c>
      <c r="AH387" s="2">
        <f t="shared" si="82"/>
        <v>0</v>
      </c>
      <c r="AI387" s="3" t="str">
        <f>IF(AH387=0,"",
IF(SUM($AH$360:AH387)=1,AJ387,
IF($AH$480&gt;SUM($AH$360:AH387),_xlfn.CONCAT(", ",AJ387),
IF($AH$480=SUM($AH$360:AH387),_xlfn.CONCAT(" y ",AJ387)))))</f>
        <v/>
      </c>
      <c r="AJ387" s="214">
        <v>28</v>
      </c>
      <c r="AK387" s="9">
        <f t="shared" si="95"/>
        <v>0</v>
      </c>
      <c r="AL387">
        <f t="shared" si="83"/>
        <v>0</v>
      </c>
      <c r="AM387">
        <f t="shared" si="84"/>
        <v>3</v>
      </c>
      <c r="AN387">
        <f t="shared" si="85"/>
        <v>6</v>
      </c>
      <c r="AU387">
        <f t="shared" si="86"/>
        <v>0</v>
      </c>
      <c r="AV387">
        <f t="shared" si="87"/>
        <v>0</v>
      </c>
      <c r="AW387">
        <f t="shared" si="88"/>
        <v>0</v>
      </c>
      <c r="AX387">
        <f t="shared" si="89"/>
        <v>0</v>
      </c>
      <c r="AY387">
        <f t="shared" si="90"/>
        <v>0</v>
      </c>
      <c r="AZ387">
        <f t="shared" si="91"/>
        <v>-2</v>
      </c>
      <c r="BA387">
        <f t="shared" si="92"/>
        <v>0</v>
      </c>
      <c r="BB387">
        <f t="shared" si="93"/>
        <v>0</v>
      </c>
    </row>
    <row r="388" spans="1:54" ht="15" customHeight="1">
      <c r="A388" s="238"/>
      <c r="C388" s="213" t="s">
        <v>5046</v>
      </c>
      <c r="D388" s="511" t="str">
        <f>IF(CNGE_2025_M1_Secc12_Sub1!D58="","",CNGE_2025_M1_Secc12_Sub1!D58)</f>
        <v/>
      </c>
      <c r="E388" s="326"/>
      <c r="F388" s="326"/>
      <c r="G388" s="326"/>
      <c r="H388" s="326"/>
      <c r="I388" s="326"/>
      <c r="J388" s="326"/>
      <c r="K388" s="326"/>
      <c r="L388" s="326"/>
      <c r="M388" s="326"/>
      <c r="N388" s="326"/>
      <c r="O388" s="326"/>
      <c r="P388" s="326"/>
      <c r="Q388" s="327"/>
      <c r="R388" s="480"/>
      <c r="S388" s="352"/>
      <c r="T388" s="7"/>
      <c r="U388" s="7"/>
      <c r="V388" s="7"/>
      <c r="W388" s="7"/>
      <c r="X388" s="7"/>
      <c r="Y388" s="7"/>
      <c r="Z388" s="7"/>
      <c r="AA388" s="7"/>
      <c r="AB388" s="7"/>
      <c r="AC388" s="7"/>
      <c r="AD388" s="7"/>
      <c r="AG388">
        <f t="shared" si="94"/>
        <v>0</v>
      </c>
      <c r="AH388" s="2">
        <f t="shared" si="82"/>
        <v>0</v>
      </c>
      <c r="AI388" s="3" t="str">
        <f>IF(AH388=0,"",
IF(SUM($AH$360:AH388)=1,AJ388,
IF($AH$480&gt;SUM($AH$360:AH388),_xlfn.CONCAT(", ",AJ388),
IF($AH$480=SUM($AH$360:AH388),_xlfn.CONCAT(" y ",AJ388)))))</f>
        <v/>
      </c>
      <c r="AJ388" s="214">
        <v>29</v>
      </c>
      <c r="AK388" s="9">
        <f t="shared" si="95"/>
        <v>0</v>
      </c>
      <c r="AL388">
        <f t="shared" si="83"/>
        <v>0</v>
      </c>
      <c r="AM388">
        <f t="shared" si="84"/>
        <v>3</v>
      </c>
      <c r="AN388">
        <f t="shared" si="85"/>
        <v>6</v>
      </c>
      <c r="AU388">
        <f t="shared" si="86"/>
        <v>0</v>
      </c>
      <c r="AV388">
        <f t="shared" si="87"/>
        <v>0</v>
      </c>
      <c r="AW388">
        <f t="shared" si="88"/>
        <v>0</v>
      </c>
      <c r="AX388">
        <f t="shared" si="89"/>
        <v>0</v>
      </c>
      <c r="AY388">
        <f t="shared" si="90"/>
        <v>0</v>
      </c>
      <c r="AZ388">
        <f t="shared" si="91"/>
        <v>-2</v>
      </c>
      <c r="BA388">
        <f t="shared" si="92"/>
        <v>0</v>
      </c>
      <c r="BB388">
        <f t="shared" si="93"/>
        <v>0</v>
      </c>
    </row>
    <row r="389" spans="1:54" ht="15" customHeight="1">
      <c r="A389" s="238"/>
      <c r="C389" s="213" t="s">
        <v>5047</v>
      </c>
      <c r="D389" s="511" t="str">
        <f>IF(CNGE_2025_M1_Secc12_Sub1!D59="","",CNGE_2025_M1_Secc12_Sub1!D59)</f>
        <v/>
      </c>
      <c r="E389" s="326"/>
      <c r="F389" s="326"/>
      <c r="G389" s="326"/>
      <c r="H389" s="326"/>
      <c r="I389" s="326"/>
      <c r="J389" s="326"/>
      <c r="K389" s="326"/>
      <c r="L389" s="326"/>
      <c r="M389" s="326"/>
      <c r="N389" s="326"/>
      <c r="O389" s="326"/>
      <c r="P389" s="326"/>
      <c r="Q389" s="327"/>
      <c r="R389" s="480"/>
      <c r="S389" s="352"/>
      <c r="T389" s="7"/>
      <c r="U389" s="7"/>
      <c r="V389" s="7"/>
      <c r="W389" s="7"/>
      <c r="X389" s="7"/>
      <c r="Y389" s="7"/>
      <c r="Z389" s="7"/>
      <c r="AA389" s="7"/>
      <c r="AB389" s="7"/>
      <c r="AC389" s="7"/>
      <c r="AD389" s="7"/>
      <c r="AG389">
        <f t="shared" si="94"/>
        <v>0</v>
      </c>
      <c r="AH389" s="2">
        <f t="shared" si="82"/>
        <v>0</v>
      </c>
      <c r="AI389" s="3" t="str">
        <f>IF(AH389=0,"",
IF(SUM($AH$360:AH389)=1,AJ389,
IF($AH$480&gt;SUM($AH$360:AH389),_xlfn.CONCAT(", ",AJ389),
IF($AH$480=SUM($AH$360:AH389),_xlfn.CONCAT(" y ",AJ389)))))</f>
        <v/>
      </c>
      <c r="AJ389" s="214">
        <v>30</v>
      </c>
      <c r="AK389" s="9">
        <f t="shared" si="95"/>
        <v>0</v>
      </c>
      <c r="AL389">
        <f t="shared" si="83"/>
        <v>0</v>
      </c>
      <c r="AM389">
        <f t="shared" si="84"/>
        <v>3</v>
      </c>
      <c r="AN389">
        <f t="shared" si="85"/>
        <v>6</v>
      </c>
      <c r="AU389">
        <f t="shared" si="86"/>
        <v>0</v>
      </c>
      <c r="AV389">
        <f t="shared" si="87"/>
        <v>0</v>
      </c>
      <c r="AW389">
        <f t="shared" si="88"/>
        <v>0</v>
      </c>
      <c r="AX389">
        <f t="shared" si="89"/>
        <v>0</v>
      </c>
      <c r="AY389">
        <f t="shared" si="90"/>
        <v>0</v>
      </c>
      <c r="AZ389">
        <f t="shared" si="91"/>
        <v>-2</v>
      </c>
      <c r="BA389">
        <f t="shared" si="92"/>
        <v>0</v>
      </c>
      <c r="BB389">
        <f t="shared" si="93"/>
        <v>0</v>
      </c>
    </row>
    <row r="390" spans="1:54" ht="15" customHeight="1">
      <c r="A390" s="238"/>
      <c r="C390" s="213" t="s">
        <v>5048</v>
      </c>
      <c r="D390" s="511" t="str">
        <f>IF(CNGE_2025_M1_Secc12_Sub1!D60="","",CNGE_2025_M1_Secc12_Sub1!D60)</f>
        <v/>
      </c>
      <c r="E390" s="326"/>
      <c r="F390" s="326"/>
      <c r="G390" s="326"/>
      <c r="H390" s="326"/>
      <c r="I390" s="326"/>
      <c r="J390" s="326"/>
      <c r="K390" s="326"/>
      <c r="L390" s="326"/>
      <c r="M390" s="326"/>
      <c r="N390" s="326"/>
      <c r="O390" s="326"/>
      <c r="P390" s="326"/>
      <c r="Q390" s="327"/>
      <c r="R390" s="480"/>
      <c r="S390" s="352"/>
      <c r="T390" s="7"/>
      <c r="U390" s="7"/>
      <c r="V390" s="7"/>
      <c r="W390" s="7"/>
      <c r="X390" s="7"/>
      <c r="Y390" s="7"/>
      <c r="Z390" s="7"/>
      <c r="AA390" s="7"/>
      <c r="AB390" s="7"/>
      <c r="AC390" s="7"/>
      <c r="AD390" s="7"/>
      <c r="AG390">
        <f t="shared" si="94"/>
        <v>0</v>
      </c>
      <c r="AH390" s="2">
        <f t="shared" si="82"/>
        <v>0</v>
      </c>
      <c r="AI390" s="3" t="str">
        <f>IF(AH390=0,"",
IF(SUM($AH$360:AH390)=1,AJ390,
IF($AH$480&gt;SUM($AH$360:AH390),_xlfn.CONCAT(", ",AJ390),
IF($AH$480=SUM($AH$360:AH390),_xlfn.CONCAT(" y ",AJ390)))))</f>
        <v/>
      </c>
      <c r="AJ390" s="214">
        <v>31</v>
      </c>
      <c r="AK390" s="9">
        <f t="shared" si="95"/>
        <v>0</v>
      </c>
      <c r="AL390">
        <f t="shared" si="83"/>
        <v>0</v>
      </c>
      <c r="AM390">
        <f t="shared" si="84"/>
        <v>3</v>
      </c>
      <c r="AN390">
        <f t="shared" si="85"/>
        <v>6</v>
      </c>
      <c r="AU390">
        <f t="shared" si="86"/>
        <v>0</v>
      </c>
      <c r="AV390">
        <f t="shared" si="87"/>
        <v>0</v>
      </c>
      <c r="AW390">
        <f t="shared" si="88"/>
        <v>0</v>
      </c>
      <c r="AX390">
        <f t="shared" si="89"/>
        <v>0</v>
      </c>
      <c r="AY390">
        <f t="shared" si="90"/>
        <v>0</v>
      </c>
      <c r="AZ390">
        <f t="shared" si="91"/>
        <v>-2</v>
      </c>
      <c r="BA390">
        <f t="shared" si="92"/>
        <v>0</v>
      </c>
      <c r="BB390">
        <f t="shared" si="93"/>
        <v>0</v>
      </c>
    </row>
    <row r="391" spans="1:54" ht="15" customHeight="1">
      <c r="A391" s="238"/>
      <c r="C391" s="213" t="s">
        <v>5049</v>
      </c>
      <c r="D391" s="511" t="str">
        <f>IF(CNGE_2025_M1_Secc12_Sub1!D61="","",CNGE_2025_M1_Secc12_Sub1!D61)</f>
        <v/>
      </c>
      <c r="E391" s="326"/>
      <c r="F391" s="326"/>
      <c r="G391" s="326"/>
      <c r="H391" s="326"/>
      <c r="I391" s="326"/>
      <c r="J391" s="326"/>
      <c r="K391" s="326"/>
      <c r="L391" s="326"/>
      <c r="M391" s="326"/>
      <c r="N391" s="326"/>
      <c r="O391" s="326"/>
      <c r="P391" s="326"/>
      <c r="Q391" s="327"/>
      <c r="R391" s="480"/>
      <c r="S391" s="352"/>
      <c r="T391" s="7"/>
      <c r="U391" s="7"/>
      <c r="V391" s="7"/>
      <c r="W391" s="7"/>
      <c r="X391" s="7"/>
      <c r="Y391" s="7"/>
      <c r="Z391" s="7"/>
      <c r="AA391" s="7"/>
      <c r="AB391" s="7"/>
      <c r="AC391" s="7"/>
      <c r="AD391" s="7"/>
      <c r="AG391">
        <f t="shared" si="94"/>
        <v>0</v>
      </c>
      <c r="AH391" s="2">
        <f t="shared" si="82"/>
        <v>0</v>
      </c>
      <c r="AI391" s="3" t="str">
        <f>IF(AH391=0,"",
IF(SUM($AH$360:AH391)=1,AJ391,
IF($AH$480&gt;SUM($AH$360:AH391),_xlfn.CONCAT(", ",AJ391),
IF($AH$480=SUM($AH$360:AH391),_xlfn.CONCAT(" y ",AJ391)))))</f>
        <v/>
      </c>
      <c r="AJ391" s="214">
        <v>32</v>
      </c>
      <c r="AK391" s="9">
        <f t="shared" si="95"/>
        <v>0</v>
      </c>
      <c r="AL391">
        <f t="shared" si="83"/>
        <v>0</v>
      </c>
      <c r="AM391">
        <f t="shared" si="84"/>
        <v>3</v>
      </c>
      <c r="AN391">
        <f t="shared" si="85"/>
        <v>6</v>
      </c>
      <c r="AU391">
        <f t="shared" si="86"/>
        <v>0</v>
      </c>
      <c r="AV391">
        <f t="shared" si="87"/>
        <v>0</v>
      </c>
      <c r="AW391">
        <f t="shared" si="88"/>
        <v>0</v>
      </c>
      <c r="AX391">
        <f t="shared" si="89"/>
        <v>0</v>
      </c>
      <c r="AY391">
        <f t="shared" si="90"/>
        <v>0</v>
      </c>
      <c r="AZ391">
        <f t="shared" si="91"/>
        <v>-2</v>
      </c>
      <c r="BA391">
        <f t="shared" si="92"/>
        <v>0</v>
      </c>
      <c r="BB391">
        <f t="shared" si="93"/>
        <v>0</v>
      </c>
    </row>
    <row r="392" spans="1:54" ht="15" customHeight="1">
      <c r="A392" s="238"/>
      <c r="C392" s="213" t="s">
        <v>5050</v>
      </c>
      <c r="D392" s="511" t="str">
        <f>IF(CNGE_2025_M1_Secc12_Sub1!D62="","",CNGE_2025_M1_Secc12_Sub1!D62)</f>
        <v/>
      </c>
      <c r="E392" s="326"/>
      <c r="F392" s="326"/>
      <c r="G392" s="326"/>
      <c r="H392" s="326"/>
      <c r="I392" s="326"/>
      <c r="J392" s="326"/>
      <c r="K392" s="326"/>
      <c r="L392" s="326"/>
      <c r="M392" s="326"/>
      <c r="N392" s="326"/>
      <c r="O392" s="326"/>
      <c r="P392" s="326"/>
      <c r="Q392" s="327"/>
      <c r="R392" s="480"/>
      <c r="S392" s="352"/>
      <c r="T392" s="7"/>
      <c r="U392" s="7"/>
      <c r="V392" s="7"/>
      <c r="W392" s="7"/>
      <c r="X392" s="7"/>
      <c r="Y392" s="7"/>
      <c r="Z392" s="7"/>
      <c r="AA392" s="7"/>
      <c r="AB392" s="7"/>
      <c r="AC392" s="7"/>
      <c r="AD392" s="7"/>
      <c r="AG392">
        <f t="shared" si="94"/>
        <v>0</v>
      </c>
      <c r="AH392" s="2">
        <f t="shared" si="82"/>
        <v>0</v>
      </c>
      <c r="AI392" s="3" t="str">
        <f>IF(AH392=0,"",
IF(SUM($AH$360:AH392)=1,AJ392,
IF($AH$480&gt;SUM($AH$360:AH392),_xlfn.CONCAT(", ",AJ392),
IF($AH$480=SUM($AH$360:AH392),_xlfn.CONCAT(" y ",AJ392)))))</f>
        <v/>
      </c>
      <c r="AJ392" s="214">
        <v>33</v>
      </c>
      <c r="AK392" s="9">
        <f t="shared" si="95"/>
        <v>0</v>
      </c>
      <c r="AL392">
        <f t="shared" si="83"/>
        <v>0</v>
      </c>
      <c r="AM392">
        <f t="shared" si="84"/>
        <v>3</v>
      </c>
      <c r="AN392">
        <f t="shared" si="85"/>
        <v>6</v>
      </c>
      <c r="AU392">
        <f t="shared" si="86"/>
        <v>0</v>
      </c>
      <c r="AV392">
        <f t="shared" si="87"/>
        <v>0</v>
      </c>
      <c r="AW392">
        <f t="shared" si="88"/>
        <v>0</v>
      </c>
      <c r="AX392">
        <f t="shared" si="89"/>
        <v>0</v>
      </c>
      <c r="AY392">
        <f t="shared" si="90"/>
        <v>0</v>
      </c>
      <c r="AZ392">
        <f t="shared" si="91"/>
        <v>-2</v>
      </c>
      <c r="BA392">
        <f t="shared" si="92"/>
        <v>0</v>
      </c>
      <c r="BB392">
        <f t="shared" si="93"/>
        <v>0</v>
      </c>
    </row>
    <row r="393" spans="1:54" ht="15" customHeight="1">
      <c r="A393" s="238"/>
      <c r="C393" s="213" t="s">
        <v>5051</v>
      </c>
      <c r="D393" s="511" t="str">
        <f>IF(CNGE_2025_M1_Secc12_Sub1!D63="","",CNGE_2025_M1_Secc12_Sub1!D63)</f>
        <v/>
      </c>
      <c r="E393" s="326"/>
      <c r="F393" s="326"/>
      <c r="G393" s="326"/>
      <c r="H393" s="326"/>
      <c r="I393" s="326"/>
      <c r="J393" s="326"/>
      <c r="K393" s="326"/>
      <c r="L393" s="326"/>
      <c r="M393" s="326"/>
      <c r="N393" s="326"/>
      <c r="O393" s="326"/>
      <c r="P393" s="326"/>
      <c r="Q393" s="327"/>
      <c r="R393" s="480"/>
      <c r="S393" s="352"/>
      <c r="T393" s="7"/>
      <c r="U393" s="7"/>
      <c r="V393" s="7"/>
      <c r="W393" s="7"/>
      <c r="X393" s="7"/>
      <c r="Y393" s="7"/>
      <c r="Z393" s="7"/>
      <c r="AA393" s="7"/>
      <c r="AB393" s="7"/>
      <c r="AC393" s="7"/>
      <c r="AD393" s="7"/>
      <c r="AG393">
        <f t="shared" si="94"/>
        <v>0</v>
      </c>
      <c r="AH393" s="2">
        <f t="shared" si="82"/>
        <v>0</v>
      </c>
      <c r="AI393" s="3" t="str">
        <f>IF(AH393=0,"",
IF(SUM($AH$360:AH393)=1,AJ393,
IF($AH$480&gt;SUM($AH$360:AH393),_xlfn.CONCAT(", ",AJ393),
IF($AH$480=SUM($AH$360:AH393),_xlfn.CONCAT(" y ",AJ393)))))</f>
        <v/>
      </c>
      <c r="AJ393" s="214">
        <v>34</v>
      </c>
      <c r="AK393" s="9">
        <f t="shared" si="95"/>
        <v>0</v>
      </c>
      <c r="AL393">
        <f t="shared" si="83"/>
        <v>0</v>
      </c>
      <c r="AM393">
        <f t="shared" si="84"/>
        <v>3</v>
      </c>
      <c r="AN393">
        <f t="shared" si="85"/>
        <v>6</v>
      </c>
      <c r="AU393">
        <f t="shared" si="86"/>
        <v>0</v>
      </c>
      <c r="AV393">
        <f t="shared" si="87"/>
        <v>0</v>
      </c>
      <c r="AW393">
        <f t="shared" si="88"/>
        <v>0</v>
      </c>
      <c r="AX393">
        <f t="shared" si="89"/>
        <v>0</v>
      </c>
      <c r="AY393">
        <f t="shared" si="90"/>
        <v>0</v>
      </c>
      <c r="AZ393">
        <f t="shared" si="91"/>
        <v>-2</v>
      </c>
      <c r="BA393">
        <f t="shared" si="92"/>
        <v>0</v>
      </c>
      <c r="BB393">
        <f t="shared" si="93"/>
        <v>0</v>
      </c>
    </row>
    <row r="394" spans="1:54" ht="15" customHeight="1">
      <c r="A394" s="238"/>
      <c r="C394" s="213" t="s">
        <v>5052</v>
      </c>
      <c r="D394" s="511" t="str">
        <f>IF(CNGE_2025_M1_Secc12_Sub1!D64="","",CNGE_2025_M1_Secc12_Sub1!D64)</f>
        <v/>
      </c>
      <c r="E394" s="326"/>
      <c r="F394" s="326"/>
      <c r="G394" s="326"/>
      <c r="H394" s="326"/>
      <c r="I394" s="326"/>
      <c r="J394" s="326"/>
      <c r="K394" s="326"/>
      <c r="L394" s="326"/>
      <c r="M394" s="326"/>
      <c r="N394" s="326"/>
      <c r="O394" s="326"/>
      <c r="P394" s="326"/>
      <c r="Q394" s="327"/>
      <c r="R394" s="480"/>
      <c r="S394" s="352"/>
      <c r="T394" s="7"/>
      <c r="U394" s="7"/>
      <c r="V394" s="7"/>
      <c r="W394" s="7"/>
      <c r="X394" s="7"/>
      <c r="Y394" s="7"/>
      <c r="Z394" s="7"/>
      <c r="AA394" s="7"/>
      <c r="AB394" s="7"/>
      <c r="AC394" s="7"/>
      <c r="AD394" s="7"/>
      <c r="AG394">
        <f t="shared" si="94"/>
        <v>0</v>
      </c>
      <c r="AH394" s="2">
        <f t="shared" si="82"/>
        <v>0</v>
      </c>
      <c r="AI394" s="3" t="str">
        <f>IF(AH394=0,"",
IF(SUM($AH$360:AH394)=1,AJ394,
IF($AH$480&gt;SUM($AH$360:AH394),_xlfn.CONCAT(", ",AJ394),
IF($AH$480=SUM($AH$360:AH394),_xlfn.CONCAT(" y ",AJ394)))))</f>
        <v/>
      </c>
      <c r="AJ394" s="214">
        <v>35</v>
      </c>
      <c r="AK394" s="9">
        <f t="shared" si="95"/>
        <v>0</v>
      </c>
      <c r="AL394">
        <f t="shared" si="83"/>
        <v>0</v>
      </c>
      <c r="AM394">
        <f t="shared" si="84"/>
        <v>3</v>
      </c>
      <c r="AN394">
        <f t="shared" si="85"/>
        <v>6</v>
      </c>
      <c r="AU394">
        <f t="shared" si="86"/>
        <v>0</v>
      </c>
      <c r="AV394">
        <f t="shared" si="87"/>
        <v>0</v>
      </c>
      <c r="AW394">
        <f t="shared" si="88"/>
        <v>0</v>
      </c>
      <c r="AX394">
        <f t="shared" si="89"/>
        <v>0</v>
      </c>
      <c r="AY394">
        <f t="shared" si="90"/>
        <v>0</v>
      </c>
      <c r="AZ394">
        <f t="shared" si="91"/>
        <v>-2</v>
      </c>
      <c r="BA394">
        <f t="shared" si="92"/>
        <v>0</v>
      </c>
      <c r="BB394">
        <f t="shared" si="93"/>
        <v>0</v>
      </c>
    </row>
    <row r="395" spans="1:54" ht="15" customHeight="1">
      <c r="A395" s="238"/>
      <c r="C395" s="213" t="s">
        <v>5082</v>
      </c>
      <c r="D395" s="511" t="str">
        <f>IF(CNGE_2025_M1_Secc12_Sub1!D65="","",CNGE_2025_M1_Secc12_Sub1!D65)</f>
        <v/>
      </c>
      <c r="E395" s="326"/>
      <c r="F395" s="326"/>
      <c r="G395" s="326"/>
      <c r="H395" s="326"/>
      <c r="I395" s="326"/>
      <c r="J395" s="326"/>
      <c r="K395" s="326"/>
      <c r="L395" s="326"/>
      <c r="M395" s="326"/>
      <c r="N395" s="326"/>
      <c r="O395" s="326"/>
      <c r="P395" s="326"/>
      <c r="Q395" s="327"/>
      <c r="R395" s="480"/>
      <c r="S395" s="352"/>
      <c r="T395" s="7"/>
      <c r="U395" s="7"/>
      <c r="V395" s="7"/>
      <c r="W395" s="7"/>
      <c r="X395" s="7"/>
      <c r="Y395" s="7"/>
      <c r="Z395" s="7"/>
      <c r="AA395" s="7"/>
      <c r="AB395" s="7"/>
      <c r="AC395" s="7"/>
      <c r="AD395" s="7"/>
      <c r="AG395">
        <f t="shared" si="94"/>
        <v>0</v>
      </c>
      <c r="AH395" s="2">
        <f t="shared" si="82"/>
        <v>0</v>
      </c>
      <c r="AI395" s="3" t="str">
        <f>IF(AH395=0,"",
IF(SUM($AH$360:AH395)=1,AJ395,
IF($AH$480&gt;SUM($AH$360:AH395),_xlfn.CONCAT(", ",AJ395),
IF($AH$480=SUM($AH$360:AH395),_xlfn.CONCAT(" y ",AJ395)))))</f>
        <v/>
      </c>
      <c r="AJ395" s="214">
        <v>36</v>
      </c>
      <c r="AK395" s="9">
        <f t="shared" si="95"/>
        <v>0</v>
      </c>
      <c r="AL395">
        <f t="shared" si="83"/>
        <v>0</v>
      </c>
      <c r="AM395">
        <f t="shared" si="84"/>
        <v>3</v>
      </c>
      <c r="AN395">
        <f t="shared" si="85"/>
        <v>6</v>
      </c>
      <c r="AU395">
        <f t="shared" si="86"/>
        <v>0</v>
      </c>
      <c r="AV395">
        <f t="shared" si="87"/>
        <v>0</v>
      </c>
      <c r="AW395">
        <f t="shared" si="88"/>
        <v>0</v>
      </c>
      <c r="AX395">
        <f t="shared" si="89"/>
        <v>0</v>
      </c>
      <c r="AY395">
        <f t="shared" si="90"/>
        <v>0</v>
      </c>
      <c r="AZ395">
        <f t="shared" si="91"/>
        <v>-2</v>
      </c>
      <c r="BA395">
        <f t="shared" si="92"/>
        <v>0</v>
      </c>
      <c r="BB395">
        <f t="shared" si="93"/>
        <v>0</v>
      </c>
    </row>
    <row r="396" spans="1:54" ht="15" customHeight="1">
      <c r="A396" s="238"/>
      <c r="C396" s="213" t="s">
        <v>5083</v>
      </c>
      <c r="D396" s="511" t="str">
        <f>IF(CNGE_2025_M1_Secc12_Sub1!D66="","",CNGE_2025_M1_Secc12_Sub1!D66)</f>
        <v/>
      </c>
      <c r="E396" s="326"/>
      <c r="F396" s="326"/>
      <c r="G396" s="326"/>
      <c r="H396" s="326"/>
      <c r="I396" s="326"/>
      <c r="J396" s="326"/>
      <c r="K396" s="326"/>
      <c r="L396" s="326"/>
      <c r="M396" s="326"/>
      <c r="N396" s="326"/>
      <c r="O396" s="326"/>
      <c r="P396" s="326"/>
      <c r="Q396" s="327"/>
      <c r="R396" s="480"/>
      <c r="S396" s="352"/>
      <c r="T396" s="7"/>
      <c r="U396" s="7"/>
      <c r="V396" s="7"/>
      <c r="W396" s="7"/>
      <c r="X396" s="7"/>
      <c r="Y396" s="7"/>
      <c r="Z396" s="7"/>
      <c r="AA396" s="7"/>
      <c r="AB396" s="7"/>
      <c r="AC396" s="7"/>
      <c r="AD396" s="7"/>
      <c r="AG396">
        <f t="shared" si="94"/>
        <v>0</v>
      </c>
      <c r="AH396" s="2">
        <f t="shared" si="82"/>
        <v>0</v>
      </c>
      <c r="AI396" s="3" t="str">
        <f>IF(AH396=0,"",
IF(SUM($AH$360:AH396)=1,AJ396,
IF($AH$480&gt;SUM($AH$360:AH396),_xlfn.CONCAT(", ",AJ396),
IF($AH$480=SUM($AH$360:AH396),_xlfn.CONCAT(" y ",AJ396)))))</f>
        <v/>
      </c>
      <c r="AJ396" s="214">
        <v>37</v>
      </c>
      <c r="AK396" s="9">
        <f t="shared" si="95"/>
        <v>0</v>
      </c>
      <c r="AL396">
        <f t="shared" si="83"/>
        <v>0</v>
      </c>
      <c r="AM396">
        <f t="shared" si="84"/>
        <v>3</v>
      </c>
      <c r="AN396">
        <f t="shared" si="85"/>
        <v>6</v>
      </c>
      <c r="AU396">
        <f t="shared" si="86"/>
        <v>0</v>
      </c>
      <c r="AV396">
        <f t="shared" si="87"/>
        <v>0</v>
      </c>
      <c r="AW396">
        <f t="shared" si="88"/>
        <v>0</v>
      </c>
      <c r="AX396">
        <f t="shared" si="89"/>
        <v>0</v>
      </c>
      <c r="AY396">
        <f t="shared" si="90"/>
        <v>0</v>
      </c>
      <c r="AZ396">
        <f t="shared" si="91"/>
        <v>-2</v>
      </c>
      <c r="BA396">
        <f t="shared" si="92"/>
        <v>0</v>
      </c>
      <c r="BB396">
        <f t="shared" si="93"/>
        <v>0</v>
      </c>
    </row>
    <row r="397" spans="1:54" ht="15" customHeight="1">
      <c r="A397" s="238"/>
      <c r="C397" s="213" t="s">
        <v>5084</v>
      </c>
      <c r="D397" s="511" t="str">
        <f>IF(CNGE_2025_M1_Secc12_Sub1!D67="","",CNGE_2025_M1_Secc12_Sub1!D67)</f>
        <v/>
      </c>
      <c r="E397" s="326"/>
      <c r="F397" s="326"/>
      <c r="G397" s="326"/>
      <c r="H397" s="326"/>
      <c r="I397" s="326"/>
      <c r="J397" s="326"/>
      <c r="K397" s="326"/>
      <c r="L397" s="326"/>
      <c r="M397" s="326"/>
      <c r="N397" s="326"/>
      <c r="O397" s="326"/>
      <c r="P397" s="326"/>
      <c r="Q397" s="327"/>
      <c r="R397" s="480"/>
      <c r="S397" s="352"/>
      <c r="T397" s="7"/>
      <c r="U397" s="7"/>
      <c r="V397" s="7"/>
      <c r="W397" s="7"/>
      <c r="X397" s="7"/>
      <c r="Y397" s="7"/>
      <c r="Z397" s="7"/>
      <c r="AA397" s="7"/>
      <c r="AB397" s="7"/>
      <c r="AC397" s="7"/>
      <c r="AD397" s="7"/>
      <c r="AG397">
        <f t="shared" si="94"/>
        <v>0</v>
      </c>
      <c r="AH397" s="2">
        <f t="shared" si="82"/>
        <v>0</v>
      </c>
      <c r="AI397" s="3" t="str">
        <f>IF(AH397=0,"",
IF(SUM($AH$360:AH397)=1,AJ397,
IF($AH$480&gt;SUM($AH$360:AH397),_xlfn.CONCAT(", ",AJ397),
IF($AH$480=SUM($AH$360:AH397),_xlfn.CONCAT(" y ",AJ397)))))</f>
        <v/>
      </c>
      <c r="AJ397" s="214">
        <v>38</v>
      </c>
      <c r="AK397" s="9">
        <f t="shared" si="95"/>
        <v>0</v>
      </c>
      <c r="AL397">
        <f t="shared" si="83"/>
        <v>0</v>
      </c>
      <c r="AM397">
        <f t="shared" si="84"/>
        <v>3</v>
      </c>
      <c r="AN397">
        <f t="shared" si="85"/>
        <v>6</v>
      </c>
      <c r="AU397">
        <f t="shared" si="86"/>
        <v>0</v>
      </c>
      <c r="AV397">
        <f t="shared" si="87"/>
        <v>0</v>
      </c>
      <c r="AW397">
        <f t="shared" si="88"/>
        <v>0</v>
      </c>
      <c r="AX397">
        <f t="shared" si="89"/>
        <v>0</v>
      </c>
      <c r="AY397">
        <f t="shared" si="90"/>
        <v>0</v>
      </c>
      <c r="AZ397">
        <f t="shared" si="91"/>
        <v>-2</v>
      </c>
      <c r="BA397">
        <f t="shared" si="92"/>
        <v>0</v>
      </c>
      <c r="BB397">
        <f t="shared" si="93"/>
        <v>0</v>
      </c>
    </row>
    <row r="398" spans="1:54" ht="15" customHeight="1">
      <c r="A398" s="238"/>
      <c r="C398" s="213" t="s">
        <v>5085</v>
      </c>
      <c r="D398" s="511" t="str">
        <f>IF(CNGE_2025_M1_Secc12_Sub1!D68="","",CNGE_2025_M1_Secc12_Sub1!D68)</f>
        <v/>
      </c>
      <c r="E398" s="326"/>
      <c r="F398" s="326"/>
      <c r="G398" s="326"/>
      <c r="H398" s="326"/>
      <c r="I398" s="326"/>
      <c r="J398" s="326"/>
      <c r="K398" s="326"/>
      <c r="L398" s="326"/>
      <c r="M398" s="326"/>
      <c r="N398" s="326"/>
      <c r="O398" s="326"/>
      <c r="P398" s="326"/>
      <c r="Q398" s="327"/>
      <c r="R398" s="480"/>
      <c r="S398" s="352"/>
      <c r="T398" s="7"/>
      <c r="U398" s="7"/>
      <c r="V398" s="7"/>
      <c r="W398" s="7"/>
      <c r="X398" s="7"/>
      <c r="Y398" s="7"/>
      <c r="Z398" s="7"/>
      <c r="AA398" s="7"/>
      <c r="AB398" s="7"/>
      <c r="AC398" s="7"/>
      <c r="AD398" s="7"/>
      <c r="AG398">
        <f t="shared" si="94"/>
        <v>0</v>
      </c>
      <c r="AH398" s="2">
        <f t="shared" si="82"/>
        <v>0</v>
      </c>
      <c r="AI398" s="3" t="str">
        <f>IF(AH398=0,"",
IF(SUM($AH$360:AH398)=1,AJ398,
IF($AH$480&gt;SUM($AH$360:AH398),_xlfn.CONCAT(", ",AJ398),
IF($AH$480=SUM($AH$360:AH398),_xlfn.CONCAT(" y ",AJ398)))))</f>
        <v/>
      </c>
      <c r="AJ398" s="214">
        <v>39</v>
      </c>
      <c r="AK398" s="9">
        <f t="shared" si="95"/>
        <v>0</v>
      </c>
      <c r="AL398">
        <f t="shared" si="83"/>
        <v>0</v>
      </c>
      <c r="AM398">
        <f t="shared" si="84"/>
        <v>3</v>
      </c>
      <c r="AN398">
        <f t="shared" si="85"/>
        <v>6</v>
      </c>
      <c r="AU398">
        <f t="shared" si="86"/>
        <v>0</v>
      </c>
      <c r="AV398">
        <f t="shared" si="87"/>
        <v>0</v>
      </c>
      <c r="AW398">
        <f t="shared" si="88"/>
        <v>0</v>
      </c>
      <c r="AX398">
        <f t="shared" si="89"/>
        <v>0</v>
      </c>
      <c r="AY398">
        <f t="shared" si="90"/>
        <v>0</v>
      </c>
      <c r="AZ398">
        <f t="shared" si="91"/>
        <v>-2</v>
      </c>
      <c r="BA398">
        <f t="shared" si="92"/>
        <v>0</v>
      </c>
      <c r="BB398">
        <f t="shared" si="93"/>
        <v>0</v>
      </c>
    </row>
    <row r="399" spans="1:54" ht="15" customHeight="1">
      <c r="A399" s="238"/>
      <c r="C399" s="213" t="s">
        <v>5086</v>
      </c>
      <c r="D399" s="511" t="str">
        <f>IF(CNGE_2025_M1_Secc12_Sub1!D69="","",CNGE_2025_M1_Secc12_Sub1!D69)</f>
        <v/>
      </c>
      <c r="E399" s="326"/>
      <c r="F399" s="326"/>
      <c r="G399" s="326"/>
      <c r="H399" s="326"/>
      <c r="I399" s="326"/>
      <c r="J399" s="326"/>
      <c r="K399" s="326"/>
      <c r="L399" s="326"/>
      <c r="M399" s="326"/>
      <c r="N399" s="326"/>
      <c r="O399" s="326"/>
      <c r="P399" s="326"/>
      <c r="Q399" s="327"/>
      <c r="R399" s="480"/>
      <c r="S399" s="352"/>
      <c r="T399" s="7"/>
      <c r="U399" s="7"/>
      <c r="V399" s="7"/>
      <c r="W399" s="7"/>
      <c r="X399" s="7"/>
      <c r="Y399" s="7"/>
      <c r="Z399" s="7"/>
      <c r="AA399" s="7"/>
      <c r="AB399" s="7"/>
      <c r="AC399" s="7"/>
      <c r="AD399" s="7"/>
      <c r="AG399">
        <f t="shared" si="94"/>
        <v>0</v>
      </c>
      <c r="AH399" s="2">
        <f t="shared" si="82"/>
        <v>0</v>
      </c>
      <c r="AI399" s="3" t="str">
        <f>IF(AH399=0,"",
IF(SUM($AH$360:AH399)=1,AJ399,
IF($AH$480&gt;SUM($AH$360:AH399),_xlfn.CONCAT(", ",AJ399),
IF($AH$480=SUM($AH$360:AH399),_xlfn.CONCAT(" y ",AJ399)))))</f>
        <v/>
      </c>
      <c r="AJ399" s="214">
        <v>40</v>
      </c>
      <c r="AK399" s="9">
        <f t="shared" si="95"/>
        <v>0</v>
      </c>
      <c r="AL399">
        <f t="shared" si="83"/>
        <v>0</v>
      </c>
      <c r="AM399">
        <f t="shared" si="84"/>
        <v>3</v>
      </c>
      <c r="AN399">
        <f t="shared" si="85"/>
        <v>6</v>
      </c>
      <c r="AU399">
        <f t="shared" si="86"/>
        <v>0</v>
      </c>
      <c r="AV399">
        <f t="shared" si="87"/>
        <v>0</v>
      </c>
      <c r="AW399">
        <f t="shared" si="88"/>
        <v>0</v>
      </c>
      <c r="AX399">
        <f t="shared" si="89"/>
        <v>0</v>
      </c>
      <c r="AY399">
        <f t="shared" si="90"/>
        <v>0</v>
      </c>
      <c r="AZ399">
        <f t="shared" si="91"/>
        <v>-2</v>
      </c>
      <c r="BA399">
        <f t="shared" si="92"/>
        <v>0</v>
      </c>
      <c r="BB399">
        <f t="shared" si="93"/>
        <v>0</v>
      </c>
    </row>
    <row r="400" spans="1:54" ht="15" customHeight="1">
      <c r="A400" s="238"/>
      <c r="C400" s="213" t="s">
        <v>5087</v>
      </c>
      <c r="D400" s="511" t="str">
        <f>IF(CNGE_2025_M1_Secc12_Sub1!D70="","",CNGE_2025_M1_Secc12_Sub1!D70)</f>
        <v/>
      </c>
      <c r="E400" s="326"/>
      <c r="F400" s="326"/>
      <c r="G400" s="326"/>
      <c r="H400" s="326"/>
      <c r="I400" s="326"/>
      <c r="J400" s="326"/>
      <c r="K400" s="326"/>
      <c r="L400" s="326"/>
      <c r="M400" s="326"/>
      <c r="N400" s="326"/>
      <c r="O400" s="326"/>
      <c r="P400" s="326"/>
      <c r="Q400" s="327"/>
      <c r="R400" s="480"/>
      <c r="S400" s="352"/>
      <c r="T400" s="7"/>
      <c r="U400" s="7"/>
      <c r="V400" s="7"/>
      <c r="W400" s="7"/>
      <c r="X400" s="7"/>
      <c r="Y400" s="7"/>
      <c r="Z400" s="7"/>
      <c r="AA400" s="7"/>
      <c r="AB400" s="7"/>
      <c r="AC400" s="7"/>
      <c r="AD400" s="7"/>
      <c r="AG400">
        <f t="shared" si="94"/>
        <v>0</v>
      </c>
      <c r="AH400" s="2">
        <f t="shared" si="82"/>
        <v>0</v>
      </c>
      <c r="AI400" s="3" t="str">
        <f>IF(AH400=0,"",
IF(SUM($AH$360:AH400)=1,AJ400,
IF($AH$480&gt;SUM($AH$360:AH400),_xlfn.CONCAT(", ",AJ400),
IF($AH$480=SUM($AH$360:AH400),_xlfn.CONCAT(" y ",AJ400)))))</f>
        <v/>
      </c>
      <c r="AJ400" s="214">
        <v>41</v>
      </c>
      <c r="AK400" s="9">
        <f t="shared" si="95"/>
        <v>0</v>
      </c>
      <c r="AL400">
        <f t="shared" si="83"/>
        <v>0</v>
      </c>
      <c r="AM400">
        <f t="shared" si="84"/>
        <v>3</v>
      </c>
      <c r="AN400">
        <f t="shared" si="85"/>
        <v>6</v>
      </c>
      <c r="AU400">
        <f t="shared" si="86"/>
        <v>0</v>
      </c>
      <c r="AV400">
        <f t="shared" si="87"/>
        <v>0</v>
      </c>
      <c r="AW400">
        <f t="shared" si="88"/>
        <v>0</v>
      </c>
      <c r="AX400">
        <f t="shared" si="89"/>
        <v>0</v>
      </c>
      <c r="AY400">
        <f t="shared" si="90"/>
        <v>0</v>
      </c>
      <c r="AZ400">
        <f t="shared" si="91"/>
        <v>-2</v>
      </c>
      <c r="BA400">
        <f t="shared" si="92"/>
        <v>0</v>
      </c>
      <c r="BB400">
        <f t="shared" si="93"/>
        <v>0</v>
      </c>
    </row>
    <row r="401" spans="1:54" ht="15" customHeight="1">
      <c r="A401" s="238"/>
      <c r="C401" s="213" t="s">
        <v>5088</v>
      </c>
      <c r="D401" s="511" t="str">
        <f>IF(CNGE_2025_M1_Secc12_Sub1!D71="","",CNGE_2025_M1_Secc12_Sub1!D71)</f>
        <v/>
      </c>
      <c r="E401" s="326"/>
      <c r="F401" s="326"/>
      <c r="G401" s="326"/>
      <c r="H401" s="326"/>
      <c r="I401" s="326"/>
      <c r="J401" s="326"/>
      <c r="K401" s="326"/>
      <c r="L401" s="326"/>
      <c r="M401" s="326"/>
      <c r="N401" s="326"/>
      <c r="O401" s="326"/>
      <c r="P401" s="326"/>
      <c r="Q401" s="327"/>
      <c r="R401" s="480"/>
      <c r="S401" s="352"/>
      <c r="T401" s="7"/>
      <c r="U401" s="7"/>
      <c r="V401" s="7"/>
      <c r="W401" s="7"/>
      <c r="X401" s="7"/>
      <c r="Y401" s="7"/>
      <c r="Z401" s="7"/>
      <c r="AA401" s="7"/>
      <c r="AB401" s="7"/>
      <c r="AC401" s="7"/>
      <c r="AD401" s="7"/>
      <c r="AG401">
        <f t="shared" si="94"/>
        <v>0</v>
      </c>
      <c r="AH401" s="2">
        <f t="shared" si="82"/>
        <v>0</v>
      </c>
      <c r="AI401" s="3" t="str">
        <f>IF(AH401=0,"",
IF(SUM($AH$360:AH401)=1,AJ401,
IF($AH$480&gt;SUM($AH$360:AH401),_xlfn.CONCAT(", ",AJ401),
IF($AH$480=SUM($AH$360:AH401),_xlfn.CONCAT(" y ",AJ401)))))</f>
        <v/>
      </c>
      <c r="AJ401" s="214">
        <v>42</v>
      </c>
      <c r="AK401" s="9">
        <f t="shared" si="95"/>
        <v>0</v>
      </c>
      <c r="AL401">
        <f t="shared" si="83"/>
        <v>0</v>
      </c>
      <c r="AM401">
        <f t="shared" si="84"/>
        <v>3</v>
      </c>
      <c r="AN401">
        <f t="shared" si="85"/>
        <v>6</v>
      </c>
      <c r="AU401">
        <f t="shared" si="86"/>
        <v>0</v>
      </c>
      <c r="AV401">
        <f t="shared" si="87"/>
        <v>0</v>
      </c>
      <c r="AW401">
        <f t="shared" si="88"/>
        <v>0</v>
      </c>
      <c r="AX401">
        <f t="shared" si="89"/>
        <v>0</v>
      </c>
      <c r="AY401">
        <f t="shared" si="90"/>
        <v>0</v>
      </c>
      <c r="AZ401">
        <f t="shared" si="91"/>
        <v>-2</v>
      </c>
      <c r="BA401">
        <f t="shared" si="92"/>
        <v>0</v>
      </c>
      <c r="BB401">
        <f t="shared" si="93"/>
        <v>0</v>
      </c>
    </row>
    <row r="402" spans="1:54" ht="15" customHeight="1">
      <c r="A402" s="238"/>
      <c r="C402" s="213" t="s">
        <v>5089</v>
      </c>
      <c r="D402" s="511" t="str">
        <f>IF(CNGE_2025_M1_Secc12_Sub1!D72="","",CNGE_2025_M1_Secc12_Sub1!D72)</f>
        <v/>
      </c>
      <c r="E402" s="326"/>
      <c r="F402" s="326"/>
      <c r="G402" s="326"/>
      <c r="H402" s="326"/>
      <c r="I402" s="326"/>
      <c r="J402" s="326"/>
      <c r="K402" s="326"/>
      <c r="L402" s="326"/>
      <c r="M402" s="326"/>
      <c r="N402" s="326"/>
      <c r="O402" s="326"/>
      <c r="P402" s="326"/>
      <c r="Q402" s="327"/>
      <c r="R402" s="480"/>
      <c r="S402" s="352"/>
      <c r="T402" s="7"/>
      <c r="U402" s="7"/>
      <c r="V402" s="7"/>
      <c r="W402" s="7"/>
      <c r="X402" s="7"/>
      <c r="Y402" s="7"/>
      <c r="Z402" s="7"/>
      <c r="AA402" s="7"/>
      <c r="AB402" s="7"/>
      <c r="AC402" s="7"/>
      <c r="AD402" s="7"/>
      <c r="AG402">
        <f t="shared" si="94"/>
        <v>0</v>
      </c>
      <c r="AH402" s="2">
        <f t="shared" si="82"/>
        <v>0</v>
      </c>
      <c r="AI402" s="3" t="str">
        <f>IF(AH402=0,"",
IF(SUM($AH$360:AH402)=1,AJ402,
IF($AH$480&gt;SUM($AH$360:AH402),_xlfn.CONCAT(", ",AJ402),
IF($AH$480=SUM($AH$360:AH402),_xlfn.CONCAT(" y ",AJ402)))))</f>
        <v/>
      </c>
      <c r="AJ402" s="214">
        <v>43</v>
      </c>
      <c r="AK402" s="9">
        <f t="shared" si="95"/>
        <v>0</v>
      </c>
      <c r="AL402">
        <f t="shared" si="83"/>
        <v>0</v>
      </c>
      <c r="AM402">
        <f t="shared" si="84"/>
        <v>3</v>
      </c>
      <c r="AN402">
        <f t="shared" si="85"/>
        <v>6</v>
      </c>
      <c r="AU402">
        <f t="shared" si="86"/>
        <v>0</v>
      </c>
      <c r="AV402">
        <f t="shared" si="87"/>
        <v>0</v>
      </c>
      <c r="AW402">
        <f t="shared" si="88"/>
        <v>0</v>
      </c>
      <c r="AX402">
        <f t="shared" si="89"/>
        <v>0</v>
      </c>
      <c r="AY402">
        <f t="shared" si="90"/>
        <v>0</v>
      </c>
      <c r="AZ402">
        <f t="shared" si="91"/>
        <v>-2</v>
      </c>
      <c r="BA402">
        <f t="shared" si="92"/>
        <v>0</v>
      </c>
      <c r="BB402">
        <f t="shared" si="93"/>
        <v>0</v>
      </c>
    </row>
    <row r="403" spans="1:54" ht="15" customHeight="1">
      <c r="A403" s="238"/>
      <c r="C403" s="213" t="s">
        <v>5090</v>
      </c>
      <c r="D403" s="511" t="str">
        <f>IF(CNGE_2025_M1_Secc12_Sub1!D73="","",CNGE_2025_M1_Secc12_Sub1!D73)</f>
        <v/>
      </c>
      <c r="E403" s="326"/>
      <c r="F403" s="326"/>
      <c r="G403" s="326"/>
      <c r="H403" s="326"/>
      <c r="I403" s="326"/>
      <c r="J403" s="326"/>
      <c r="K403" s="326"/>
      <c r="L403" s="326"/>
      <c r="M403" s="326"/>
      <c r="N403" s="326"/>
      <c r="O403" s="326"/>
      <c r="P403" s="326"/>
      <c r="Q403" s="327"/>
      <c r="R403" s="480"/>
      <c r="S403" s="352"/>
      <c r="T403" s="7"/>
      <c r="U403" s="7"/>
      <c r="V403" s="7"/>
      <c r="W403" s="7"/>
      <c r="X403" s="7"/>
      <c r="Y403" s="7"/>
      <c r="Z403" s="7"/>
      <c r="AA403" s="7"/>
      <c r="AB403" s="7"/>
      <c r="AC403" s="7"/>
      <c r="AD403" s="7"/>
      <c r="AG403">
        <f t="shared" si="94"/>
        <v>0</v>
      </c>
      <c r="AH403" s="2">
        <f t="shared" si="82"/>
        <v>0</v>
      </c>
      <c r="AI403" s="3" t="str">
        <f>IF(AH403=0,"",
IF(SUM($AH$360:AH403)=1,AJ403,
IF($AH$480&gt;SUM($AH$360:AH403),_xlfn.CONCAT(", ",AJ403),
IF($AH$480=SUM($AH$360:AH403),_xlfn.CONCAT(" y ",AJ403)))))</f>
        <v/>
      </c>
      <c r="AJ403" s="214">
        <v>44</v>
      </c>
      <c r="AK403" s="9">
        <f t="shared" si="95"/>
        <v>0</v>
      </c>
      <c r="AL403">
        <f t="shared" si="83"/>
        <v>0</v>
      </c>
      <c r="AM403">
        <f t="shared" si="84"/>
        <v>3</v>
      </c>
      <c r="AN403">
        <f t="shared" si="85"/>
        <v>6</v>
      </c>
      <c r="AU403">
        <f t="shared" si="86"/>
        <v>0</v>
      </c>
      <c r="AV403">
        <f t="shared" si="87"/>
        <v>0</v>
      </c>
      <c r="AW403">
        <f t="shared" si="88"/>
        <v>0</v>
      </c>
      <c r="AX403">
        <f t="shared" si="89"/>
        <v>0</v>
      </c>
      <c r="AY403">
        <f t="shared" si="90"/>
        <v>0</v>
      </c>
      <c r="AZ403">
        <f t="shared" si="91"/>
        <v>-2</v>
      </c>
      <c r="BA403">
        <f t="shared" si="92"/>
        <v>0</v>
      </c>
      <c r="BB403">
        <f t="shared" si="93"/>
        <v>0</v>
      </c>
    </row>
    <row r="404" spans="1:54" ht="15" customHeight="1">
      <c r="A404" s="238"/>
      <c r="C404" s="213" t="s">
        <v>5091</v>
      </c>
      <c r="D404" s="511" t="str">
        <f>IF(CNGE_2025_M1_Secc12_Sub1!D74="","",CNGE_2025_M1_Secc12_Sub1!D74)</f>
        <v/>
      </c>
      <c r="E404" s="326"/>
      <c r="F404" s="326"/>
      <c r="G404" s="326"/>
      <c r="H404" s="326"/>
      <c r="I404" s="326"/>
      <c r="J404" s="326"/>
      <c r="K404" s="326"/>
      <c r="L404" s="326"/>
      <c r="M404" s="326"/>
      <c r="N404" s="326"/>
      <c r="O404" s="326"/>
      <c r="P404" s="326"/>
      <c r="Q404" s="327"/>
      <c r="R404" s="480"/>
      <c r="S404" s="352"/>
      <c r="T404" s="7"/>
      <c r="U404" s="7"/>
      <c r="V404" s="7"/>
      <c r="W404" s="7"/>
      <c r="X404" s="7"/>
      <c r="Y404" s="7"/>
      <c r="Z404" s="7"/>
      <c r="AA404" s="7"/>
      <c r="AB404" s="7"/>
      <c r="AC404" s="7"/>
      <c r="AD404" s="7"/>
      <c r="AG404">
        <f t="shared" si="94"/>
        <v>0</v>
      </c>
      <c r="AH404" s="2">
        <f t="shared" si="82"/>
        <v>0</v>
      </c>
      <c r="AI404" s="3" t="str">
        <f>IF(AH404=0,"",
IF(SUM($AH$360:AH404)=1,AJ404,
IF($AH$480&gt;SUM($AH$360:AH404),_xlfn.CONCAT(", ",AJ404),
IF($AH$480=SUM($AH$360:AH404),_xlfn.CONCAT(" y ",AJ404)))))</f>
        <v/>
      </c>
      <c r="AJ404" s="214">
        <v>45</v>
      </c>
      <c r="AK404" s="9">
        <f t="shared" si="95"/>
        <v>0</v>
      </c>
      <c r="AL404">
        <f t="shared" si="83"/>
        <v>0</v>
      </c>
      <c r="AM404">
        <f t="shared" si="84"/>
        <v>3</v>
      </c>
      <c r="AN404">
        <f t="shared" si="85"/>
        <v>6</v>
      </c>
      <c r="AU404">
        <f t="shared" si="86"/>
        <v>0</v>
      </c>
      <c r="AV404">
        <f t="shared" si="87"/>
        <v>0</v>
      </c>
      <c r="AW404">
        <f t="shared" si="88"/>
        <v>0</v>
      </c>
      <c r="AX404">
        <f t="shared" si="89"/>
        <v>0</v>
      </c>
      <c r="AY404">
        <f t="shared" si="90"/>
        <v>0</v>
      </c>
      <c r="AZ404">
        <f t="shared" si="91"/>
        <v>-2</v>
      </c>
      <c r="BA404">
        <f t="shared" si="92"/>
        <v>0</v>
      </c>
      <c r="BB404">
        <f t="shared" si="93"/>
        <v>0</v>
      </c>
    </row>
    <row r="405" spans="1:54" ht="15" customHeight="1">
      <c r="A405" s="238"/>
      <c r="C405" s="213" t="s">
        <v>5092</v>
      </c>
      <c r="D405" s="511" t="str">
        <f>IF(CNGE_2025_M1_Secc12_Sub1!D75="","",CNGE_2025_M1_Secc12_Sub1!D75)</f>
        <v/>
      </c>
      <c r="E405" s="326"/>
      <c r="F405" s="326"/>
      <c r="G405" s="326"/>
      <c r="H405" s="326"/>
      <c r="I405" s="326"/>
      <c r="J405" s="326"/>
      <c r="K405" s="326"/>
      <c r="L405" s="326"/>
      <c r="M405" s="326"/>
      <c r="N405" s="326"/>
      <c r="O405" s="326"/>
      <c r="P405" s="326"/>
      <c r="Q405" s="327"/>
      <c r="R405" s="480"/>
      <c r="S405" s="352"/>
      <c r="T405" s="7"/>
      <c r="U405" s="7"/>
      <c r="V405" s="7"/>
      <c r="W405" s="7"/>
      <c r="X405" s="7"/>
      <c r="Y405" s="7"/>
      <c r="Z405" s="7"/>
      <c r="AA405" s="7"/>
      <c r="AB405" s="7"/>
      <c r="AC405" s="7"/>
      <c r="AD405" s="7"/>
      <c r="AG405">
        <f t="shared" si="94"/>
        <v>0</v>
      </c>
      <c r="AH405" s="2">
        <f t="shared" si="82"/>
        <v>0</v>
      </c>
      <c r="AI405" s="3" t="str">
        <f>IF(AH405=0,"",
IF(SUM($AH$360:AH405)=1,AJ405,
IF($AH$480&gt;SUM($AH$360:AH405),_xlfn.CONCAT(", ",AJ405),
IF($AH$480=SUM($AH$360:AH405),_xlfn.CONCAT(" y ",AJ405)))))</f>
        <v/>
      </c>
      <c r="AJ405" s="214">
        <v>46</v>
      </c>
      <c r="AK405" s="9">
        <f t="shared" si="95"/>
        <v>0</v>
      </c>
      <c r="AL405">
        <f t="shared" si="83"/>
        <v>0</v>
      </c>
      <c r="AM405">
        <f t="shared" si="84"/>
        <v>3</v>
      </c>
      <c r="AN405">
        <f t="shared" si="85"/>
        <v>6</v>
      </c>
      <c r="AU405">
        <f t="shared" si="86"/>
        <v>0</v>
      </c>
      <c r="AV405">
        <f t="shared" si="87"/>
        <v>0</v>
      </c>
      <c r="AW405">
        <f t="shared" si="88"/>
        <v>0</v>
      </c>
      <c r="AX405">
        <f t="shared" si="89"/>
        <v>0</v>
      </c>
      <c r="AY405">
        <f t="shared" si="90"/>
        <v>0</v>
      </c>
      <c r="AZ405">
        <f t="shared" si="91"/>
        <v>-2</v>
      </c>
      <c r="BA405">
        <f t="shared" si="92"/>
        <v>0</v>
      </c>
      <c r="BB405">
        <f t="shared" si="93"/>
        <v>0</v>
      </c>
    </row>
    <row r="406" spans="1:54" ht="15" customHeight="1">
      <c r="A406" s="238"/>
      <c r="C406" s="213" t="s">
        <v>5093</v>
      </c>
      <c r="D406" s="511" t="str">
        <f>IF(CNGE_2025_M1_Secc12_Sub1!D76="","",CNGE_2025_M1_Secc12_Sub1!D76)</f>
        <v/>
      </c>
      <c r="E406" s="326"/>
      <c r="F406" s="326"/>
      <c r="G406" s="326"/>
      <c r="H406" s="326"/>
      <c r="I406" s="326"/>
      <c r="J406" s="326"/>
      <c r="K406" s="326"/>
      <c r="L406" s="326"/>
      <c r="M406" s="326"/>
      <c r="N406" s="326"/>
      <c r="O406" s="326"/>
      <c r="P406" s="326"/>
      <c r="Q406" s="327"/>
      <c r="R406" s="480"/>
      <c r="S406" s="352"/>
      <c r="T406" s="7"/>
      <c r="U406" s="7"/>
      <c r="V406" s="7"/>
      <c r="W406" s="7"/>
      <c r="X406" s="7"/>
      <c r="Y406" s="7"/>
      <c r="Z406" s="7"/>
      <c r="AA406" s="7"/>
      <c r="AB406" s="7"/>
      <c r="AC406" s="7"/>
      <c r="AD406" s="7"/>
      <c r="AG406">
        <f t="shared" si="94"/>
        <v>0</v>
      </c>
      <c r="AH406" s="2">
        <f t="shared" si="82"/>
        <v>0</v>
      </c>
      <c r="AI406" s="3" t="str">
        <f>IF(AH406=0,"",
IF(SUM($AH$360:AH406)=1,AJ406,
IF($AH$480&gt;SUM($AH$360:AH406),_xlfn.CONCAT(", ",AJ406),
IF($AH$480=SUM($AH$360:AH406),_xlfn.CONCAT(" y ",AJ406)))))</f>
        <v/>
      </c>
      <c r="AJ406" s="214">
        <v>47</v>
      </c>
      <c r="AK406" s="9">
        <f t="shared" si="95"/>
        <v>0</v>
      </c>
      <c r="AL406">
        <f t="shared" si="83"/>
        <v>0</v>
      </c>
      <c r="AM406">
        <f t="shared" si="84"/>
        <v>3</v>
      </c>
      <c r="AN406">
        <f t="shared" si="85"/>
        <v>6</v>
      </c>
      <c r="AU406">
        <f t="shared" si="86"/>
        <v>0</v>
      </c>
      <c r="AV406">
        <f t="shared" si="87"/>
        <v>0</v>
      </c>
      <c r="AW406">
        <f t="shared" si="88"/>
        <v>0</v>
      </c>
      <c r="AX406">
        <f t="shared" si="89"/>
        <v>0</v>
      </c>
      <c r="AY406">
        <f t="shared" si="90"/>
        <v>0</v>
      </c>
      <c r="AZ406">
        <f t="shared" si="91"/>
        <v>-2</v>
      </c>
      <c r="BA406">
        <f t="shared" si="92"/>
        <v>0</v>
      </c>
      <c r="BB406">
        <f t="shared" si="93"/>
        <v>0</v>
      </c>
    </row>
    <row r="407" spans="1:54" ht="15" customHeight="1">
      <c r="A407" s="238"/>
      <c r="C407" s="213" t="s">
        <v>5094</v>
      </c>
      <c r="D407" s="511" t="str">
        <f>IF(CNGE_2025_M1_Secc12_Sub1!D77="","",CNGE_2025_M1_Secc12_Sub1!D77)</f>
        <v/>
      </c>
      <c r="E407" s="326"/>
      <c r="F407" s="326"/>
      <c r="G407" s="326"/>
      <c r="H407" s="326"/>
      <c r="I407" s="326"/>
      <c r="J407" s="326"/>
      <c r="K407" s="326"/>
      <c r="L407" s="326"/>
      <c r="M407" s="326"/>
      <c r="N407" s="326"/>
      <c r="O407" s="326"/>
      <c r="P407" s="326"/>
      <c r="Q407" s="327"/>
      <c r="R407" s="480"/>
      <c r="S407" s="352"/>
      <c r="T407" s="7"/>
      <c r="U407" s="7"/>
      <c r="V407" s="7"/>
      <c r="W407" s="7"/>
      <c r="X407" s="7"/>
      <c r="Y407" s="7"/>
      <c r="Z407" s="7"/>
      <c r="AA407" s="7"/>
      <c r="AB407" s="7"/>
      <c r="AC407" s="7"/>
      <c r="AD407" s="7"/>
      <c r="AG407">
        <f t="shared" si="94"/>
        <v>0</v>
      </c>
      <c r="AH407" s="2">
        <f t="shared" si="82"/>
        <v>0</v>
      </c>
      <c r="AI407" s="3" t="str">
        <f>IF(AH407=0,"",
IF(SUM($AH$360:AH407)=1,AJ407,
IF($AH$480&gt;SUM($AH$360:AH407),_xlfn.CONCAT(", ",AJ407),
IF($AH$480=SUM($AH$360:AH407),_xlfn.CONCAT(" y ",AJ407)))))</f>
        <v/>
      </c>
      <c r="AJ407" s="214">
        <v>48</v>
      </c>
      <c r="AK407" s="9">
        <f t="shared" si="95"/>
        <v>0</v>
      </c>
      <c r="AL407">
        <f t="shared" si="83"/>
        <v>0</v>
      </c>
      <c r="AM407">
        <f t="shared" si="84"/>
        <v>3</v>
      </c>
      <c r="AN407">
        <f t="shared" si="85"/>
        <v>6</v>
      </c>
      <c r="AU407">
        <f t="shared" si="86"/>
        <v>0</v>
      </c>
      <c r="AV407">
        <f t="shared" si="87"/>
        <v>0</v>
      </c>
      <c r="AW407">
        <f t="shared" si="88"/>
        <v>0</v>
      </c>
      <c r="AX407">
        <f t="shared" si="89"/>
        <v>0</v>
      </c>
      <c r="AY407">
        <f t="shared" si="90"/>
        <v>0</v>
      </c>
      <c r="AZ407">
        <f t="shared" si="91"/>
        <v>-2</v>
      </c>
      <c r="BA407">
        <f t="shared" si="92"/>
        <v>0</v>
      </c>
      <c r="BB407">
        <f t="shared" si="93"/>
        <v>0</v>
      </c>
    </row>
    <row r="408" spans="1:54" ht="15" customHeight="1">
      <c r="A408" s="238"/>
      <c r="C408" s="213" t="s">
        <v>5095</v>
      </c>
      <c r="D408" s="511" t="str">
        <f>IF(CNGE_2025_M1_Secc12_Sub1!D78="","",CNGE_2025_M1_Secc12_Sub1!D78)</f>
        <v/>
      </c>
      <c r="E408" s="326"/>
      <c r="F408" s="326"/>
      <c r="G408" s="326"/>
      <c r="H408" s="326"/>
      <c r="I408" s="326"/>
      <c r="J408" s="326"/>
      <c r="K408" s="326"/>
      <c r="L408" s="326"/>
      <c r="M408" s="326"/>
      <c r="N408" s="326"/>
      <c r="O408" s="326"/>
      <c r="P408" s="326"/>
      <c r="Q408" s="327"/>
      <c r="R408" s="480"/>
      <c r="S408" s="352"/>
      <c r="T408" s="7"/>
      <c r="U408" s="7"/>
      <c r="V408" s="7"/>
      <c r="W408" s="7"/>
      <c r="X408" s="7"/>
      <c r="Y408" s="7"/>
      <c r="Z408" s="7"/>
      <c r="AA408" s="7"/>
      <c r="AB408" s="7"/>
      <c r="AC408" s="7"/>
      <c r="AD408" s="7"/>
      <c r="AG408">
        <f t="shared" si="94"/>
        <v>0</v>
      </c>
      <c r="AH408" s="2">
        <f t="shared" si="82"/>
        <v>0</v>
      </c>
      <c r="AI408" s="3" t="str">
        <f>IF(AH408=0,"",
IF(SUM($AH$360:AH408)=1,AJ408,
IF($AH$480&gt;SUM($AH$360:AH408),_xlfn.CONCAT(", ",AJ408),
IF($AH$480=SUM($AH$360:AH408),_xlfn.CONCAT(" y ",AJ408)))))</f>
        <v/>
      </c>
      <c r="AJ408" s="214">
        <v>49</v>
      </c>
      <c r="AK408" s="9">
        <f t="shared" si="95"/>
        <v>0</v>
      </c>
      <c r="AL408">
        <f t="shared" si="83"/>
        <v>0</v>
      </c>
      <c r="AM408">
        <f t="shared" si="84"/>
        <v>3</v>
      </c>
      <c r="AN408">
        <f t="shared" si="85"/>
        <v>6</v>
      </c>
      <c r="AU408">
        <f t="shared" si="86"/>
        <v>0</v>
      </c>
      <c r="AV408">
        <f t="shared" si="87"/>
        <v>0</v>
      </c>
      <c r="AW408">
        <f t="shared" si="88"/>
        <v>0</v>
      </c>
      <c r="AX408">
        <f t="shared" si="89"/>
        <v>0</v>
      </c>
      <c r="AY408">
        <f t="shared" si="90"/>
        <v>0</v>
      </c>
      <c r="AZ408">
        <f t="shared" si="91"/>
        <v>-2</v>
      </c>
      <c r="BA408">
        <f t="shared" si="92"/>
        <v>0</v>
      </c>
      <c r="BB408">
        <f t="shared" si="93"/>
        <v>0</v>
      </c>
    </row>
    <row r="409" spans="1:54" ht="15" customHeight="1">
      <c r="A409" s="238"/>
      <c r="C409" s="213" t="s">
        <v>5096</v>
      </c>
      <c r="D409" s="511" t="str">
        <f>IF(CNGE_2025_M1_Secc12_Sub1!D79="","",CNGE_2025_M1_Secc12_Sub1!D79)</f>
        <v/>
      </c>
      <c r="E409" s="326"/>
      <c r="F409" s="326"/>
      <c r="G409" s="326"/>
      <c r="H409" s="326"/>
      <c r="I409" s="326"/>
      <c r="J409" s="326"/>
      <c r="K409" s="326"/>
      <c r="L409" s="326"/>
      <c r="M409" s="326"/>
      <c r="N409" s="326"/>
      <c r="O409" s="326"/>
      <c r="P409" s="326"/>
      <c r="Q409" s="327"/>
      <c r="R409" s="480"/>
      <c r="S409" s="352"/>
      <c r="T409" s="7"/>
      <c r="U409" s="7"/>
      <c r="V409" s="7"/>
      <c r="W409" s="7"/>
      <c r="X409" s="7"/>
      <c r="Y409" s="7"/>
      <c r="Z409" s="7"/>
      <c r="AA409" s="7"/>
      <c r="AB409" s="7"/>
      <c r="AC409" s="7"/>
      <c r="AD409" s="7"/>
      <c r="AG409">
        <f t="shared" si="94"/>
        <v>0</v>
      </c>
      <c r="AH409" s="2">
        <f t="shared" si="82"/>
        <v>0</v>
      </c>
      <c r="AI409" s="3" t="str">
        <f>IF(AH409=0,"",
IF(SUM($AH$360:AH409)=1,AJ409,
IF($AH$480&gt;SUM($AH$360:AH409),_xlfn.CONCAT(", ",AJ409),
IF($AH$480=SUM($AH$360:AH409),_xlfn.CONCAT(" y ",AJ409)))))</f>
        <v/>
      </c>
      <c r="AJ409" s="214">
        <v>50</v>
      </c>
      <c r="AK409" s="9">
        <f t="shared" si="95"/>
        <v>0</v>
      </c>
      <c r="AL409">
        <f t="shared" si="83"/>
        <v>0</v>
      </c>
      <c r="AM409">
        <f t="shared" si="84"/>
        <v>3</v>
      </c>
      <c r="AN409">
        <f t="shared" si="85"/>
        <v>6</v>
      </c>
      <c r="AU409">
        <f t="shared" si="86"/>
        <v>0</v>
      </c>
      <c r="AV409">
        <f t="shared" si="87"/>
        <v>0</v>
      </c>
      <c r="AW409">
        <f t="shared" si="88"/>
        <v>0</v>
      </c>
      <c r="AX409">
        <f t="shared" si="89"/>
        <v>0</v>
      </c>
      <c r="AY409">
        <f t="shared" si="90"/>
        <v>0</v>
      </c>
      <c r="AZ409">
        <f t="shared" si="91"/>
        <v>-2</v>
      </c>
      <c r="BA409">
        <f t="shared" si="92"/>
        <v>0</v>
      </c>
      <c r="BB409">
        <f t="shared" si="93"/>
        <v>0</v>
      </c>
    </row>
    <row r="410" spans="1:54" ht="15" customHeight="1">
      <c r="A410" s="238"/>
      <c r="C410" s="213" t="s">
        <v>5097</v>
      </c>
      <c r="D410" s="511" t="str">
        <f>IF(CNGE_2025_M1_Secc12_Sub1!D80="","",CNGE_2025_M1_Secc12_Sub1!D80)</f>
        <v/>
      </c>
      <c r="E410" s="326"/>
      <c r="F410" s="326"/>
      <c r="G410" s="326"/>
      <c r="H410" s="326"/>
      <c r="I410" s="326"/>
      <c r="J410" s="326"/>
      <c r="K410" s="326"/>
      <c r="L410" s="326"/>
      <c r="M410" s="326"/>
      <c r="N410" s="326"/>
      <c r="O410" s="326"/>
      <c r="P410" s="326"/>
      <c r="Q410" s="327"/>
      <c r="R410" s="480"/>
      <c r="S410" s="352"/>
      <c r="T410" s="7"/>
      <c r="U410" s="7"/>
      <c r="V410" s="7"/>
      <c r="W410" s="7"/>
      <c r="X410" s="7"/>
      <c r="Y410" s="7"/>
      <c r="Z410" s="7"/>
      <c r="AA410" s="7"/>
      <c r="AB410" s="7"/>
      <c r="AC410" s="7"/>
      <c r="AD410" s="7"/>
      <c r="AG410">
        <f t="shared" si="94"/>
        <v>0</v>
      </c>
      <c r="AH410" s="2">
        <f t="shared" si="82"/>
        <v>0</v>
      </c>
      <c r="AI410" s="3" t="str">
        <f>IF(AH410=0,"",
IF(SUM($AH$360:AH410)=1,AJ410,
IF($AH$480&gt;SUM($AH$360:AH410),_xlfn.CONCAT(", ",AJ410),
IF($AH$480=SUM($AH$360:AH410),_xlfn.CONCAT(" y ",AJ410)))))</f>
        <v/>
      </c>
      <c r="AJ410" s="214">
        <v>51</v>
      </c>
      <c r="AK410" s="9">
        <f t="shared" si="95"/>
        <v>0</v>
      </c>
      <c r="AL410">
        <f t="shared" si="83"/>
        <v>0</v>
      </c>
      <c r="AM410">
        <f t="shared" si="84"/>
        <v>3</v>
      </c>
      <c r="AN410">
        <f t="shared" si="85"/>
        <v>6</v>
      </c>
      <c r="AU410">
        <f t="shared" si="86"/>
        <v>0</v>
      </c>
      <c r="AV410">
        <f t="shared" si="87"/>
        <v>0</v>
      </c>
      <c r="AW410">
        <f t="shared" si="88"/>
        <v>0</v>
      </c>
      <c r="AX410">
        <f t="shared" si="89"/>
        <v>0</v>
      </c>
      <c r="AY410">
        <f t="shared" si="90"/>
        <v>0</v>
      </c>
      <c r="AZ410">
        <f t="shared" si="91"/>
        <v>-2</v>
      </c>
      <c r="BA410">
        <f t="shared" si="92"/>
        <v>0</v>
      </c>
      <c r="BB410">
        <f t="shared" si="93"/>
        <v>0</v>
      </c>
    </row>
    <row r="411" spans="1:54" ht="15" customHeight="1">
      <c r="A411" s="238"/>
      <c r="C411" s="213" t="s">
        <v>5098</v>
      </c>
      <c r="D411" s="511" t="str">
        <f>IF(CNGE_2025_M1_Secc12_Sub1!D81="","",CNGE_2025_M1_Secc12_Sub1!D81)</f>
        <v/>
      </c>
      <c r="E411" s="326"/>
      <c r="F411" s="326"/>
      <c r="G411" s="326"/>
      <c r="H411" s="326"/>
      <c r="I411" s="326"/>
      <c r="J411" s="326"/>
      <c r="K411" s="326"/>
      <c r="L411" s="326"/>
      <c r="M411" s="326"/>
      <c r="N411" s="326"/>
      <c r="O411" s="326"/>
      <c r="P411" s="326"/>
      <c r="Q411" s="327"/>
      <c r="R411" s="480"/>
      <c r="S411" s="352"/>
      <c r="T411" s="7"/>
      <c r="U411" s="7"/>
      <c r="V411" s="7"/>
      <c r="W411" s="7"/>
      <c r="X411" s="7"/>
      <c r="Y411" s="7"/>
      <c r="Z411" s="7"/>
      <c r="AA411" s="7"/>
      <c r="AB411" s="7"/>
      <c r="AC411" s="7"/>
      <c r="AD411" s="7"/>
      <c r="AG411">
        <f t="shared" si="94"/>
        <v>0</v>
      </c>
      <c r="AH411" s="2">
        <f t="shared" si="82"/>
        <v>0</v>
      </c>
      <c r="AI411" s="3" t="str">
        <f>IF(AH411=0,"",
IF(SUM($AH$360:AH411)=1,AJ411,
IF($AH$480&gt;SUM($AH$360:AH411),_xlfn.CONCAT(", ",AJ411),
IF($AH$480=SUM($AH$360:AH411),_xlfn.CONCAT(" y ",AJ411)))))</f>
        <v/>
      </c>
      <c r="AJ411" s="214">
        <v>52</v>
      </c>
      <c r="AK411" s="9">
        <f t="shared" si="95"/>
        <v>0</v>
      </c>
      <c r="AL411">
        <f t="shared" si="83"/>
        <v>0</v>
      </c>
      <c r="AM411">
        <f t="shared" si="84"/>
        <v>3</v>
      </c>
      <c r="AN411">
        <f t="shared" si="85"/>
        <v>6</v>
      </c>
      <c r="AU411">
        <f t="shared" si="86"/>
        <v>0</v>
      </c>
      <c r="AV411">
        <f t="shared" si="87"/>
        <v>0</v>
      </c>
      <c r="AW411">
        <f t="shared" si="88"/>
        <v>0</v>
      </c>
      <c r="AX411">
        <f t="shared" si="89"/>
        <v>0</v>
      </c>
      <c r="AY411">
        <f t="shared" si="90"/>
        <v>0</v>
      </c>
      <c r="AZ411">
        <f t="shared" si="91"/>
        <v>-2</v>
      </c>
      <c r="BA411">
        <f t="shared" si="92"/>
        <v>0</v>
      </c>
      <c r="BB411">
        <f t="shared" si="93"/>
        <v>0</v>
      </c>
    </row>
    <row r="412" spans="1:54" ht="15" customHeight="1">
      <c r="A412" s="238"/>
      <c r="C412" s="213" t="s">
        <v>5099</v>
      </c>
      <c r="D412" s="511" t="str">
        <f>IF(CNGE_2025_M1_Secc12_Sub1!D82="","",CNGE_2025_M1_Secc12_Sub1!D82)</f>
        <v/>
      </c>
      <c r="E412" s="326"/>
      <c r="F412" s="326"/>
      <c r="G412" s="326"/>
      <c r="H412" s="326"/>
      <c r="I412" s="326"/>
      <c r="J412" s="326"/>
      <c r="K412" s="326"/>
      <c r="L412" s="326"/>
      <c r="M412" s="326"/>
      <c r="N412" s="326"/>
      <c r="O412" s="326"/>
      <c r="P412" s="326"/>
      <c r="Q412" s="327"/>
      <c r="R412" s="480"/>
      <c r="S412" s="352"/>
      <c r="T412" s="7"/>
      <c r="U412" s="7"/>
      <c r="V412" s="7"/>
      <c r="W412" s="7"/>
      <c r="X412" s="7"/>
      <c r="Y412" s="7"/>
      <c r="Z412" s="7"/>
      <c r="AA412" s="7"/>
      <c r="AB412" s="7"/>
      <c r="AC412" s="7"/>
      <c r="AD412" s="7"/>
      <c r="AG412">
        <f t="shared" si="94"/>
        <v>0</v>
      </c>
      <c r="AH412" s="2">
        <f t="shared" si="82"/>
        <v>0</v>
      </c>
      <c r="AI412" s="3" t="str">
        <f>IF(AH412=0,"",
IF(SUM($AH$360:AH412)=1,AJ412,
IF($AH$480&gt;SUM($AH$360:AH412),_xlfn.CONCAT(", ",AJ412),
IF($AH$480=SUM($AH$360:AH412),_xlfn.CONCAT(" y ",AJ412)))))</f>
        <v/>
      </c>
      <c r="AJ412" s="214">
        <v>53</v>
      </c>
      <c r="AK412" s="9">
        <f t="shared" si="95"/>
        <v>0</v>
      </c>
      <c r="AL412">
        <f t="shared" si="83"/>
        <v>0</v>
      </c>
      <c r="AM412">
        <f t="shared" si="84"/>
        <v>3</v>
      </c>
      <c r="AN412">
        <f t="shared" si="85"/>
        <v>6</v>
      </c>
      <c r="AU412">
        <f t="shared" si="86"/>
        <v>0</v>
      </c>
      <c r="AV412">
        <f t="shared" si="87"/>
        <v>0</v>
      </c>
      <c r="AW412">
        <f t="shared" si="88"/>
        <v>0</v>
      </c>
      <c r="AX412">
        <f t="shared" si="89"/>
        <v>0</v>
      </c>
      <c r="AY412">
        <f t="shared" si="90"/>
        <v>0</v>
      </c>
      <c r="AZ412">
        <f t="shared" si="91"/>
        <v>-2</v>
      </c>
      <c r="BA412">
        <f t="shared" si="92"/>
        <v>0</v>
      </c>
      <c r="BB412">
        <f t="shared" si="93"/>
        <v>0</v>
      </c>
    </row>
    <row r="413" spans="1:54" ht="15" customHeight="1">
      <c r="A413" s="238"/>
      <c r="C413" s="229" t="s">
        <v>5100</v>
      </c>
      <c r="D413" s="511" t="str">
        <f>IF(CNGE_2025_M1_Secc12_Sub1!D83="","",CNGE_2025_M1_Secc12_Sub1!D83)</f>
        <v/>
      </c>
      <c r="E413" s="326"/>
      <c r="F413" s="326"/>
      <c r="G413" s="326"/>
      <c r="H413" s="326"/>
      <c r="I413" s="326"/>
      <c r="J413" s="326"/>
      <c r="K413" s="326"/>
      <c r="L413" s="326"/>
      <c r="M413" s="326"/>
      <c r="N413" s="326"/>
      <c r="O413" s="326"/>
      <c r="P413" s="326"/>
      <c r="Q413" s="327"/>
      <c r="R413" s="480"/>
      <c r="S413" s="352"/>
      <c r="T413" s="7"/>
      <c r="U413" s="7"/>
      <c r="V413" s="7"/>
      <c r="W413" s="7"/>
      <c r="X413" s="7"/>
      <c r="Y413" s="7"/>
      <c r="Z413" s="7"/>
      <c r="AA413" s="7"/>
      <c r="AB413" s="7"/>
      <c r="AC413" s="7"/>
      <c r="AD413" s="7"/>
      <c r="AG413">
        <f t="shared" si="94"/>
        <v>0</v>
      </c>
      <c r="AH413" s="2">
        <f t="shared" si="82"/>
        <v>0</v>
      </c>
      <c r="AI413" s="3" t="str">
        <f>IF(AH413=0,"",
IF(SUM($AH$360:AH413)=1,AJ413,
IF($AH$480&gt;SUM($AH$360:AH413),_xlfn.CONCAT(", ",AJ413),
IF($AH$480=SUM($AH$360:AH413),_xlfn.CONCAT(" y ",AJ413)))))</f>
        <v/>
      </c>
      <c r="AJ413" s="214">
        <v>54</v>
      </c>
      <c r="AK413" s="9">
        <f t="shared" si="95"/>
        <v>0</v>
      </c>
      <c r="AL413">
        <f t="shared" si="83"/>
        <v>0</v>
      </c>
      <c r="AM413">
        <f t="shared" si="84"/>
        <v>3</v>
      </c>
      <c r="AN413">
        <f t="shared" si="85"/>
        <v>6</v>
      </c>
      <c r="AU413">
        <f t="shared" si="86"/>
        <v>0</v>
      </c>
      <c r="AV413">
        <f t="shared" si="87"/>
        <v>0</v>
      </c>
      <c r="AW413">
        <f t="shared" si="88"/>
        <v>0</v>
      </c>
      <c r="AX413">
        <f t="shared" si="89"/>
        <v>0</v>
      </c>
      <c r="AY413">
        <f t="shared" si="90"/>
        <v>0</v>
      </c>
      <c r="AZ413">
        <f t="shared" si="91"/>
        <v>-2</v>
      </c>
      <c r="BA413">
        <f t="shared" si="92"/>
        <v>0</v>
      </c>
      <c r="BB413">
        <f t="shared" si="93"/>
        <v>0</v>
      </c>
    </row>
    <row r="414" spans="1:54" ht="15" customHeight="1">
      <c r="A414" s="238"/>
      <c r="C414" s="229" t="s">
        <v>5101</v>
      </c>
      <c r="D414" s="511" t="str">
        <f>IF(CNGE_2025_M1_Secc12_Sub1!D84="","",CNGE_2025_M1_Secc12_Sub1!D84)</f>
        <v/>
      </c>
      <c r="E414" s="326"/>
      <c r="F414" s="326"/>
      <c r="G414" s="326"/>
      <c r="H414" s="326"/>
      <c r="I414" s="326"/>
      <c r="J414" s="326"/>
      <c r="K414" s="326"/>
      <c r="L414" s="326"/>
      <c r="M414" s="326"/>
      <c r="N414" s="326"/>
      <c r="O414" s="326"/>
      <c r="P414" s="326"/>
      <c r="Q414" s="327"/>
      <c r="R414" s="480"/>
      <c r="S414" s="352"/>
      <c r="T414" s="7"/>
      <c r="U414" s="7"/>
      <c r="V414" s="7"/>
      <c r="W414" s="7"/>
      <c r="X414" s="7"/>
      <c r="Y414" s="7"/>
      <c r="Z414" s="7"/>
      <c r="AA414" s="7"/>
      <c r="AB414" s="7"/>
      <c r="AC414" s="7"/>
      <c r="AD414" s="7"/>
      <c r="AG414">
        <f t="shared" si="94"/>
        <v>0</v>
      </c>
      <c r="AH414" s="2">
        <f t="shared" si="82"/>
        <v>0</v>
      </c>
      <c r="AI414" s="3" t="str">
        <f>IF(AH414=0,"",
IF(SUM($AH$360:AH414)=1,AJ414,
IF($AH$480&gt;SUM($AH$360:AH414),_xlfn.CONCAT(", ",AJ414),
IF($AH$480=SUM($AH$360:AH414),_xlfn.CONCAT(" y ",AJ414)))))</f>
        <v/>
      </c>
      <c r="AJ414" s="214">
        <v>55</v>
      </c>
      <c r="AK414" s="9">
        <f t="shared" si="95"/>
        <v>0</v>
      </c>
      <c r="AL414">
        <f t="shared" si="83"/>
        <v>0</v>
      </c>
      <c r="AM414">
        <f t="shared" si="84"/>
        <v>3</v>
      </c>
      <c r="AN414">
        <f t="shared" si="85"/>
        <v>6</v>
      </c>
      <c r="AU414">
        <f t="shared" si="86"/>
        <v>0</v>
      </c>
      <c r="AV414">
        <f t="shared" si="87"/>
        <v>0</v>
      </c>
      <c r="AW414">
        <f t="shared" si="88"/>
        <v>0</v>
      </c>
      <c r="AX414">
        <f t="shared" si="89"/>
        <v>0</v>
      </c>
      <c r="AY414">
        <f t="shared" si="90"/>
        <v>0</v>
      </c>
      <c r="AZ414">
        <f t="shared" si="91"/>
        <v>-2</v>
      </c>
      <c r="BA414">
        <f t="shared" si="92"/>
        <v>0</v>
      </c>
      <c r="BB414">
        <f t="shared" si="93"/>
        <v>0</v>
      </c>
    </row>
    <row r="415" spans="1:54" ht="15" customHeight="1">
      <c r="A415" s="238"/>
      <c r="C415" s="229" t="s">
        <v>5102</v>
      </c>
      <c r="D415" s="511" t="str">
        <f>IF(CNGE_2025_M1_Secc12_Sub1!D85="","",CNGE_2025_M1_Secc12_Sub1!D85)</f>
        <v/>
      </c>
      <c r="E415" s="326"/>
      <c r="F415" s="326"/>
      <c r="G415" s="326"/>
      <c r="H415" s="326"/>
      <c r="I415" s="326"/>
      <c r="J415" s="326"/>
      <c r="K415" s="326"/>
      <c r="L415" s="326"/>
      <c r="M415" s="326"/>
      <c r="N415" s="326"/>
      <c r="O415" s="326"/>
      <c r="P415" s="326"/>
      <c r="Q415" s="327"/>
      <c r="R415" s="480"/>
      <c r="S415" s="352"/>
      <c r="T415" s="7"/>
      <c r="U415" s="7"/>
      <c r="V415" s="7"/>
      <c r="W415" s="7"/>
      <c r="X415" s="7"/>
      <c r="Y415" s="7"/>
      <c r="Z415" s="7"/>
      <c r="AA415" s="7"/>
      <c r="AB415" s="7"/>
      <c r="AC415" s="7"/>
      <c r="AD415" s="7"/>
      <c r="AG415">
        <f t="shared" si="94"/>
        <v>0</v>
      </c>
      <c r="AH415" s="2">
        <f t="shared" si="82"/>
        <v>0</v>
      </c>
      <c r="AI415" s="3" t="str">
        <f>IF(AH415=0,"",
IF(SUM($AH$360:AH415)=1,AJ415,
IF($AH$480&gt;SUM($AH$360:AH415),_xlfn.CONCAT(", ",AJ415),
IF($AH$480=SUM($AH$360:AH415),_xlfn.CONCAT(" y ",AJ415)))))</f>
        <v/>
      </c>
      <c r="AJ415" s="214">
        <v>56</v>
      </c>
      <c r="AK415" s="9">
        <f t="shared" si="95"/>
        <v>0</v>
      </c>
      <c r="AL415">
        <f t="shared" si="83"/>
        <v>0</v>
      </c>
      <c r="AM415">
        <f t="shared" si="84"/>
        <v>3</v>
      </c>
      <c r="AN415">
        <f t="shared" si="85"/>
        <v>6</v>
      </c>
      <c r="AU415">
        <f t="shared" si="86"/>
        <v>0</v>
      </c>
      <c r="AV415">
        <f t="shared" si="87"/>
        <v>0</v>
      </c>
      <c r="AW415">
        <f t="shared" si="88"/>
        <v>0</v>
      </c>
      <c r="AX415">
        <f t="shared" si="89"/>
        <v>0</v>
      </c>
      <c r="AY415">
        <f t="shared" si="90"/>
        <v>0</v>
      </c>
      <c r="AZ415">
        <f t="shared" si="91"/>
        <v>-2</v>
      </c>
      <c r="BA415">
        <f t="shared" si="92"/>
        <v>0</v>
      </c>
      <c r="BB415">
        <f t="shared" si="93"/>
        <v>0</v>
      </c>
    </row>
    <row r="416" spans="1:54" ht="15" customHeight="1">
      <c r="A416" s="238"/>
      <c r="C416" s="229" t="s">
        <v>5103</v>
      </c>
      <c r="D416" s="511" t="str">
        <f>IF(CNGE_2025_M1_Secc12_Sub1!D86="","",CNGE_2025_M1_Secc12_Sub1!D86)</f>
        <v/>
      </c>
      <c r="E416" s="326"/>
      <c r="F416" s="326"/>
      <c r="G416" s="326"/>
      <c r="H416" s="326"/>
      <c r="I416" s="326"/>
      <c r="J416" s="326"/>
      <c r="K416" s="326"/>
      <c r="L416" s="326"/>
      <c r="M416" s="326"/>
      <c r="N416" s="326"/>
      <c r="O416" s="326"/>
      <c r="P416" s="326"/>
      <c r="Q416" s="327"/>
      <c r="R416" s="480"/>
      <c r="S416" s="352"/>
      <c r="T416" s="7"/>
      <c r="U416" s="7"/>
      <c r="V416" s="7"/>
      <c r="W416" s="7"/>
      <c r="X416" s="7"/>
      <c r="Y416" s="7"/>
      <c r="Z416" s="7"/>
      <c r="AA416" s="7"/>
      <c r="AB416" s="7"/>
      <c r="AC416" s="7"/>
      <c r="AD416" s="7"/>
      <c r="AG416">
        <f t="shared" si="94"/>
        <v>0</v>
      </c>
      <c r="AH416" s="2">
        <f t="shared" si="82"/>
        <v>0</v>
      </c>
      <c r="AI416" s="3" t="str">
        <f>IF(AH416=0,"",
IF(SUM($AH$360:AH416)=1,AJ416,
IF($AH$480&gt;SUM($AH$360:AH416),_xlfn.CONCAT(", ",AJ416),
IF($AH$480=SUM($AH$360:AH416),_xlfn.CONCAT(" y ",AJ416)))))</f>
        <v/>
      </c>
      <c r="AJ416" s="214">
        <v>57</v>
      </c>
      <c r="AK416" s="9">
        <f t="shared" si="95"/>
        <v>0</v>
      </c>
      <c r="AL416">
        <f t="shared" si="83"/>
        <v>0</v>
      </c>
      <c r="AM416">
        <f t="shared" si="84"/>
        <v>3</v>
      </c>
      <c r="AN416">
        <f t="shared" si="85"/>
        <v>6</v>
      </c>
      <c r="AU416">
        <f t="shared" si="86"/>
        <v>0</v>
      </c>
      <c r="AV416">
        <f t="shared" si="87"/>
        <v>0</v>
      </c>
      <c r="AW416">
        <f t="shared" si="88"/>
        <v>0</v>
      </c>
      <c r="AX416">
        <f t="shared" si="89"/>
        <v>0</v>
      </c>
      <c r="AY416">
        <f t="shared" si="90"/>
        <v>0</v>
      </c>
      <c r="AZ416">
        <f t="shared" si="91"/>
        <v>-2</v>
      </c>
      <c r="BA416">
        <f t="shared" si="92"/>
        <v>0</v>
      </c>
      <c r="BB416">
        <f t="shared" si="93"/>
        <v>0</v>
      </c>
    </row>
    <row r="417" spans="1:54" ht="15" customHeight="1">
      <c r="A417" s="238"/>
      <c r="C417" s="229" t="s">
        <v>5104</v>
      </c>
      <c r="D417" s="511" t="str">
        <f>IF(CNGE_2025_M1_Secc12_Sub1!D87="","",CNGE_2025_M1_Secc12_Sub1!D87)</f>
        <v/>
      </c>
      <c r="E417" s="326"/>
      <c r="F417" s="326"/>
      <c r="G417" s="326"/>
      <c r="H417" s="326"/>
      <c r="I417" s="326"/>
      <c r="J417" s="326"/>
      <c r="K417" s="326"/>
      <c r="L417" s="326"/>
      <c r="M417" s="326"/>
      <c r="N417" s="326"/>
      <c r="O417" s="326"/>
      <c r="P417" s="326"/>
      <c r="Q417" s="327"/>
      <c r="R417" s="480"/>
      <c r="S417" s="352"/>
      <c r="T417" s="7"/>
      <c r="U417" s="7"/>
      <c r="V417" s="7"/>
      <c r="W417" s="7"/>
      <c r="X417" s="7"/>
      <c r="Y417" s="7"/>
      <c r="Z417" s="7"/>
      <c r="AA417" s="7"/>
      <c r="AB417" s="7"/>
      <c r="AC417" s="7"/>
      <c r="AD417" s="7"/>
      <c r="AG417">
        <f t="shared" si="94"/>
        <v>0</v>
      </c>
      <c r="AH417" s="2">
        <f t="shared" si="82"/>
        <v>0</v>
      </c>
      <c r="AI417" s="3" t="str">
        <f>IF(AH417=0,"",
IF(SUM($AH$360:AH417)=1,AJ417,
IF($AH$480&gt;SUM($AH$360:AH417),_xlfn.CONCAT(", ",AJ417),
IF($AH$480=SUM($AH$360:AH417),_xlfn.CONCAT(" y ",AJ417)))))</f>
        <v/>
      </c>
      <c r="AJ417" s="214">
        <v>58</v>
      </c>
      <c r="AK417" s="9">
        <f t="shared" si="95"/>
        <v>0</v>
      </c>
      <c r="AL417">
        <f t="shared" si="83"/>
        <v>0</v>
      </c>
      <c r="AM417">
        <f t="shared" si="84"/>
        <v>3</v>
      </c>
      <c r="AN417">
        <f t="shared" si="85"/>
        <v>6</v>
      </c>
      <c r="AU417">
        <f t="shared" si="86"/>
        <v>0</v>
      </c>
      <c r="AV417">
        <f t="shared" si="87"/>
        <v>0</v>
      </c>
      <c r="AW417">
        <f t="shared" si="88"/>
        <v>0</v>
      </c>
      <c r="AX417">
        <f t="shared" si="89"/>
        <v>0</v>
      </c>
      <c r="AY417">
        <f t="shared" si="90"/>
        <v>0</v>
      </c>
      <c r="AZ417">
        <f t="shared" si="91"/>
        <v>-2</v>
      </c>
      <c r="BA417">
        <f t="shared" si="92"/>
        <v>0</v>
      </c>
      <c r="BB417">
        <f t="shared" si="93"/>
        <v>0</v>
      </c>
    </row>
    <row r="418" spans="1:54" ht="15" customHeight="1">
      <c r="A418" s="238"/>
      <c r="C418" s="229" t="s">
        <v>5105</v>
      </c>
      <c r="D418" s="511" t="str">
        <f>IF(CNGE_2025_M1_Secc12_Sub1!D88="","",CNGE_2025_M1_Secc12_Sub1!D88)</f>
        <v/>
      </c>
      <c r="E418" s="326"/>
      <c r="F418" s="326"/>
      <c r="G418" s="326"/>
      <c r="H418" s="326"/>
      <c r="I418" s="326"/>
      <c r="J418" s="326"/>
      <c r="K418" s="326"/>
      <c r="L418" s="326"/>
      <c r="M418" s="326"/>
      <c r="N418" s="326"/>
      <c r="O418" s="326"/>
      <c r="P418" s="326"/>
      <c r="Q418" s="327"/>
      <c r="R418" s="480"/>
      <c r="S418" s="352"/>
      <c r="T418" s="7"/>
      <c r="U418" s="7"/>
      <c r="V418" s="7"/>
      <c r="W418" s="7"/>
      <c r="X418" s="7"/>
      <c r="Y418" s="7"/>
      <c r="Z418" s="7"/>
      <c r="AA418" s="7"/>
      <c r="AB418" s="7"/>
      <c r="AC418" s="7"/>
      <c r="AD418" s="7"/>
      <c r="AG418">
        <f t="shared" si="94"/>
        <v>0</v>
      </c>
      <c r="AH418" s="2">
        <f t="shared" si="82"/>
        <v>0</v>
      </c>
      <c r="AI418" s="3" t="str">
        <f>IF(AH418=0,"",
IF(SUM($AH$360:AH418)=1,AJ418,
IF($AH$480&gt;SUM($AH$360:AH418),_xlfn.CONCAT(", ",AJ418),
IF($AH$480=SUM($AH$360:AH418),_xlfn.CONCAT(" y ",AJ418)))))</f>
        <v/>
      </c>
      <c r="AJ418" s="214">
        <v>59</v>
      </c>
      <c r="AK418" s="9">
        <f t="shared" si="95"/>
        <v>0</v>
      </c>
      <c r="AL418">
        <f t="shared" si="83"/>
        <v>0</v>
      </c>
      <c r="AM418">
        <f t="shared" si="84"/>
        <v>3</v>
      </c>
      <c r="AN418">
        <f t="shared" si="85"/>
        <v>6</v>
      </c>
      <c r="AU418">
        <f t="shared" si="86"/>
        <v>0</v>
      </c>
      <c r="AV418">
        <f t="shared" si="87"/>
        <v>0</v>
      </c>
      <c r="AW418">
        <f t="shared" si="88"/>
        <v>0</v>
      </c>
      <c r="AX418">
        <f t="shared" si="89"/>
        <v>0</v>
      </c>
      <c r="AY418">
        <f t="shared" si="90"/>
        <v>0</v>
      </c>
      <c r="AZ418">
        <f t="shared" si="91"/>
        <v>-2</v>
      </c>
      <c r="BA418">
        <f t="shared" si="92"/>
        <v>0</v>
      </c>
      <c r="BB418">
        <f t="shared" si="93"/>
        <v>0</v>
      </c>
    </row>
    <row r="419" spans="1:54" ht="15" customHeight="1">
      <c r="A419" s="238"/>
      <c r="C419" s="229" t="s">
        <v>5106</v>
      </c>
      <c r="D419" s="511" t="str">
        <f>IF(CNGE_2025_M1_Secc12_Sub1!D89="","",CNGE_2025_M1_Secc12_Sub1!D89)</f>
        <v/>
      </c>
      <c r="E419" s="326"/>
      <c r="F419" s="326"/>
      <c r="G419" s="326"/>
      <c r="H419" s="326"/>
      <c r="I419" s="326"/>
      <c r="J419" s="326"/>
      <c r="K419" s="326"/>
      <c r="L419" s="326"/>
      <c r="M419" s="326"/>
      <c r="N419" s="326"/>
      <c r="O419" s="326"/>
      <c r="P419" s="326"/>
      <c r="Q419" s="327"/>
      <c r="R419" s="480"/>
      <c r="S419" s="352"/>
      <c r="T419" s="7"/>
      <c r="U419" s="7"/>
      <c r="V419" s="7"/>
      <c r="W419" s="7"/>
      <c r="X419" s="7"/>
      <c r="Y419" s="7"/>
      <c r="Z419" s="7"/>
      <c r="AA419" s="7"/>
      <c r="AB419" s="7"/>
      <c r="AC419" s="7"/>
      <c r="AD419" s="7"/>
      <c r="AG419">
        <f t="shared" si="94"/>
        <v>0</v>
      </c>
      <c r="AH419" s="2">
        <f t="shared" si="82"/>
        <v>0</v>
      </c>
      <c r="AI419" s="3" t="str">
        <f>IF(AH419=0,"",
IF(SUM($AH$360:AH419)=1,AJ419,
IF($AH$480&gt;SUM($AH$360:AH419),_xlfn.CONCAT(", ",AJ419),
IF($AH$480=SUM($AH$360:AH419),_xlfn.CONCAT(" y ",AJ419)))))</f>
        <v/>
      </c>
      <c r="AJ419" s="214">
        <v>60</v>
      </c>
      <c r="AK419" s="9">
        <f t="shared" si="95"/>
        <v>0</v>
      </c>
      <c r="AL419">
        <f t="shared" si="83"/>
        <v>0</v>
      </c>
      <c r="AM419">
        <f t="shared" si="84"/>
        <v>3</v>
      </c>
      <c r="AN419">
        <f t="shared" si="85"/>
        <v>6</v>
      </c>
      <c r="AU419">
        <f t="shared" si="86"/>
        <v>0</v>
      </c>
      <c r="AV419">
        <f t="shared" si="87"/>
        <v>0</v>
      </c>
      <c r="AW419">
        <f t="shared" si="88"/>
        <v>0</v>
      </c>
      <c r="AX419">
        <f t="shared" si="89"/>
        <v>0</v>
      </c>
      <c r="AY419">
        <f t="shared" si="90"/>
        <v>0</v>
      </c>
      <c r="AZ419">
        <f t="shared" si="91"/>
        <v>-2</v>
      </c>
      <c r="BA419">
        <f t="shared" si="92"/>
        <v>0</v>
      </c>
      <c r="BB419">
        <f t="shared" si="93"/>
        <v>0</v>
      </c>
    </row>
    <row r="420" spans="1:54" ht="15" customHeight="1">
      <c r="A420" s="238"/>
      <c r="C420" s="229" t="s">
        <v>5107</v>
      </c>
      <c r="D420" s="511" t="str">
        <f>IF(CNGE_2025_M1_Secc12_Sub1!D90="","",CNGE_2025_M1_Secc12_Sub1!D90)</f>
        <v/>
      </c>
      <c r="E420" s="326"/>
      <c r="F420" s="326"/>
      <c r="G420" s="326"/>
      <c r="H420" s="326"/>
      <c r="I420" s="326"/>
      <c r="J420" s="326"/>
      <c r="K420" s="326"/>
      <c r="L420" s="326"/>
      <c r="M420" s="326"/>
      <c r="N420" s="326"/>
      <c r="O420" s="326"/>
      <c r="P420" s="326"/>
      <c r="Q420" s="327"/>
      <c r="R420" s="480"/>
      <c r="S420" s="352"/>
      <c r="T420" s="7"/>
      <c r="U420" s="7"/>
      <c r="V420" s="7"/>
      <c r="W420" s="7"/>
      <c r="X420" s="7"/>
      <c r="Y420" s="7"/>
      <c r="Z420" s="7"/>
      <c r="AA420" s="7"/>
      <c r="AB420" s="7"/>
      <c r="AC420" s="7"/>
      <c r="AD420" s="7"/>
      <c r="AG420">
        <f t="shared" si="94"/>
        <v>0</v>
      </c>
      <c r="AH420" s="2">
        <f t="shared" si="82"/>
        <v>0</v>
      </c>
      <c r="AI420" s="3" t="str">
        <f>IF(AH420=0,"",
IF(SUM($AH$360:AH420)=1,AJ420,
IF($AH$480&gt;SUM($AH$360:AH420),_xlfn.CONCAT(", ",AJ420),
IF($AH$480=SUM($AH$360:AH420),_xlfn.CONCAT(" y ",AJ420)))))</f>
        <v/>
      </c>
      <c r="AJ420" s="214">
        <v>61</v>
      </c>
      <c r="AK420" s="9">
        <f t="shared" si="95"/>
        <v>0</v>
      </c>
      <c r="AL420">
        <f t="shared" si="83"/>
        <v>0</v>
      </c>
      <c r="AM420">
        <f t="shared" si="84"/>
        <v>3</v>
      </c>
      <c r="AN420">
        <f t="shared" si="85"/>
        <v>6</v>
      </c>
      <c r="AU420">
        <f t="shared" si="86"/>
        <v>0</v>
      </c>
      <c r="AV420">
        <f t="shared" si="87"/>
        <v>0</v>
      </c>
      <c r="AW420">
        <f t="shared" si="88"/>
        <v>0</v>
      </c>
      <c r="AX420">
        <f t="shared" si="89"/>
        <v>0</v>
      </c>
      <c r="AY420">
        <f t="shared" si="90"/>
        <v>0</v>
      </c>
      <c r="AZ420">
        <f t="shared" si="91"/>
        <v>-2</v>
      </c>
      <c r="BA420">
        <f t="shared" si="92"/>
        <v>0</v>
      </c>
      <c r="BB420">
        <f t="shared" si="93"/>
        <v>0</v>
      </c>
    </row>
    <row r="421" spans="1:54" ht="15" customHeight="1">
      <c r="A421" s="238"/>
      <c r="C421" s="229" t="s">
        <v>5108</v>
      </c>
      <c r="D421" s="511" t="str">
        <f>IF(CNGE_2025_M1_Secc12_Sub1!D91="","",CNGE_2025_M1_Secc12_Sub1!D91)</f>
        <v/>
      </c>
      <c r="E421" s="326"/>
      <c r="F421" s="326"/>
      <c r="G421" s="326"/>
      <c r="H421" s="326"/>
      <c r="I421" s="326"/>
      <c r="J421" s="326"/>
      <c r="K421" s="326"/>
      <c r="L421" s="326"/>
      <c r="M421" s="326"/>
      <c r="N421" s="326"/>
      <c r="O421" s="326"/>
      <c r="P421" s="326"/>
      <c r="Q421" s="327"/>
      <c r="R421" s="480"/>
      <c r="S421" s="352"/>
      <c r="T421" s="7"/>
      <c r="U421" s="7"/>
      <c r="V421" s="7"/>
      <c r="W421" s="7"/>
      <c r="X421" s="7"/>
      <c r="Y421" s="7"/>
      <c r="Z421" s="7"/>
      <c r="AA421" s="7"/>
      <c r="AB421" s="7"/>
      <c r="AC421" s="7"/>
      <c r="AD421" s="7"/>
      <c r="AG421">
        <f t="shared" si="94"/>
        <v>0</v>
      </c>
      <c r="AH421" s="2">
        <f t="shared" si="82"/>
        <v>0</v>
      </c>
      <c r="AI421" s="3" t="str">
        <f>IF(AH421=0,"",
IF(SUM($AH$360:AH421)=1,AJ421,
IF($AH$480&gt;SUM($AH$360:AH421),_xlfn.CONCAT(", ",AJ421),
IF($AH$480=SUM($AH$360:AH421),_xlfn.CONCAT(" y ",AJ421)))))</f>
        <v/>
      </c>
      <c r="AJ421" s="214">
        <v>62</v>
      </c>
      <c r="AK421" s="9">
        <f t="shared" si="95"/>
        <v>0</v>
      </c>
      <c r="AL421">
        <f t="shared" si="83"/>
        <v>0</v>
      </c>
      <c r="AM421">
        <f t="shared" si="84"/>
        <v>3</v>
      </c>
      <c r="AN421">
        <f t="shared" si="85"/>
        <v>6</v>
      </c>
      <c r="AU421">
        <f t="shared" si="86"/>
        <v>0</v>
      </c>
      <c r="AV421">
        <f t="shared" si="87"/>
        <v>0</v>
      </c>
      <c r="AW421">
        <f t="shared" si="88"/>
        <v>0</v>
      </c>
      <c r="AX421">
        <f t="shared" si="89"/>
        <v>0</v>
      </c>
      <c r="AY421">
        <f t="shared" si="90"/>
        <v>0</v>
      </c>
      <c r="AZ421">
        <f t="shared" si="91"/>
        <v>-2</v>
      </c>
      <c r="BA421">
        <f t="shared" si="92"/>
        <v>0</v>
      </c>
      <c r="BB421">
        <f t="shared" si="93"/>
        <v>0</v>
      </c>
    </row>
    <row r="422" spans="1:54" ht="15" customHeight="1">
      <c r="A422" s="238"/>
      <c r="C422" s="229" t="s">
        <v>5109</v>
      </c>
      <c r="D422" s="511" t="str">
        <f>IF(CNGE_2025_M1_Secc12_Sub1!D92="","",CNGE_2025_M1_Secc12_Sub1!D92)</f>
        <v/>
      </c>
      <c r="E422" s="326"/>
      <c r="F422" s="326"/>
      <c r="G422" s="326"/>
      <c r="H422" s="326"/>
      <c r="I422" s="326"/>
      <c r="J422" s="326"/>
      <c r="K422" s="326"/>
      <c r="L422" s="326"/>
      <c r="M422" s="326"/>
      <c r="N422" s="326"/>
      <c r="O422" s="326"/>
      <c r="P422" s="326"/>
      <c r="Q422" s="327"/>
      <c r="R422" s="480"/>
      <c r="S422" s="352"/>
      <c r="T422" s="7"/>
      <c r="U422" s="7"/>
      <c r="V422" s="7"/>
      <c r="W422" s="7"/>
      <c r="X422" s="7"/>
      <c r="Y422" s="7"/>
      <c r="Z422" s="7"/>
      <c r="AA422" s="7"/>
      <c r="AB422" s="7"/>
      <c r="AC422" s="7"/>
      <c r="AD422" s="7"/>
      <c r="AG422">
        <f t="shared" si="94"/>
        <v>0</v>
      </c>
      <c r="AH422" s="2">
        <f t="shared" si="82"/>
        <v>0</v>
      </c>
      <c r="AI422" s="3" t="str">
        <f>IF(AH422=0,"",
IF(SUM($AH$360:AH422)=1,AJ422,
IF($AH$480&gt;SUM($AH$360:AH422),_xlfn.CONCAT(", ",AJ422),
IF($AH$480=SUM($AH$360:AH422),_xlfn.CONCAT(" y ",AJ422)))))</f>
        <v/>
      </c>
      <c r="AJ422" s="214">
        <v>63</v>
      </c>
      <c r="AK422" s="9">
        <f t="shared" si="95"/>
        <v>0</v>
      </c>
      <c r="AL422">
        <f t="shared" si="83"/>
        <v>0</v>
      </c>
      <c r="AM422">
        <f t="shared" si="84"/>
        <v>3</v>
      </c>
      <c r="AN422">
        <f t="shared" si="85"/>
        <v>6</v>
      </c>
      <c r="AU422">
        <f t="shared" si="86"/>
        <v>0</v>
      </c>
      <c r="AV422">
        <f t="shared" si="87"/>
        <v>0</v>
      </c>
      <c r="AW422">
        <f t="shared" si="88"/>
        <v>0</v>
      </c>
      <c r="AX422">
        <f t="shared" si="89"/>
        <v>0</v>
      </c>
      <c r="AY422">
        <f t="shared" si="90"/>
        <v>0</v>
      </c>
      <c r="AZ422">
        <f t="shared" si="91"/>
        <v>-2</v>
      </c>
      <c r="BA422">
        <f t="shared" si="92"/>
        <v>0</v>
      </c>
      <c r="BB422">
        <f t="shared" si="93"/>
        <v>0</v>
      </c>
    </row>
    <row r="423" spans="1:54" ht="15" customHeight="1">
      <c r="A423" s="238"/>
      <c r="C423" s="229" t="s">
        <v>5110</v>
      </c>
      <c r="D423" s="511" t="str">
        <f>IF(CNGE_2025_M1_Secc12_Sub1!D93="","",CNGE_2025_M1_Secc12_Sub1!D93)</f>
        <v/>
      </c>
      <c r="E423" s="326"/>
      <c r="F423" s="326"/>
      <c r="G423" s="326"/>
      <c r="H423" s="326"/>
      <c r="I423" s="326"/>
      <c r="J423" s="326"/>
      <c r="K423" s="326"/>
      <c r="L423" s="326"/>
      <c r="M423" s="326"/>
      <c r="N423" s="326"/>
      <c r="O423" s="326"/>
      <c r="P423" s="326"/>
      <c r="Q423" s="327"/>
      <c r="R423" s="480"/>
      <c r="S423" s="352"/>
      <c r="T423" s="7"/>
      <c r="U423" s="7"/>
      <c r="V423" s="7"/>
      <c r="W423" s="7"/>
      <c r="X423" s="7"/>
      <c r="Y423" s="7"/>
      <c r="Z423" s="7"/>
      <c r="AA423" s="7"/>
      <c r="AB423" s="7"/>
      <c r="AC423" s="7"/>
      <c r="AD423" s="7"/>
      <c r="AG423">
        <f t="shared" si="94"/>
        <v>0</v>
      </c>
      <c r="AH423" s="2">
        <f t="shared" si="82"/>
        <v>0</v>
      </c>
      <c r="AI423" s="3" t="str">
        <f>IF(AH423=0,"",
IF(SUM($AH$360:AH423)=1,AJ423,
IF($AH$480&gt;SUM($AH$360:AH423),_xlfn.CONCAT(", ",AJ423),
IF($AH$480=SUM($AH$360:AH423),_xlfn.CONCAT(" y ",AJ423)))))</f>
        <v/>
      </c>
      <c r="AJ423" s="214">
        <v>64</v>
      </c>
      <c r="AK423" s="9">
        <f t="shared" si="95"/>
        <v>0</v>
      </c>
      <c r="AL423">
        <f t="shared" si="83"/>
        <v>0</v>
      </c>
      <c r="AM423">
        <f t="shared" si="84"/>
        <v>3</v>
      </c>
      <c r="AN423">
        <f t="shared" si="85"/>
        <v>6</v>
      </c>
      <c r="AU423">
        <f t="shared" si="86"/>
        <v>0</v>
      </c>
      <c r="AV423">
        <f t="shared" si="87"/>
        <v>0</v>
      </c>
      <c r="AW423">
        <f t="shared" si="88"/>
        <v>0</v>
      </c>
      <c r="AX423">
        <f t="shared" si="89"/>
        <v>0</v>
      </c>
      <c r="AY423">
        <f t="shared" si="90"/>
        <v>0</v>
      </c>
      <c r="AZ423">
        <f t="shared" si="91"/>
        <v>-2</v>
      </c>
      <c r="BA423">
        <f t="shared" si="92"/>
        <v>0</v>
      </c>
      <c r="BB423">
        <f t="shared" si="93"/>
        <v>0</v>
      </c>
    </row>
    <row r="424" spans="1:54" ht="15" customHeight="1">
      <c r="A424" s="238"/>
      <c r="C424" s="229" t="s">
        <v>5111</v>
      </c>
      <c r="D424" s="511" t="str">
        <f>IF(CNGE_2025_M1_Secc12_Sub1!D94="","",CNGE_2025_M1_Secc12_Sub1!D94)</f>
        <v/>
      </c>
      <c r="E424" s="326"/>
      <c r="F424" s="326"/>
      <c r="G424" s="326"/>
      <c r="H424" s="326"/>
      <c r="I424" s="326"/>
      <c r="J424" s="326"/>
      <c r="K424" s="326"/>
      <c r="L424" s="326"/>
      <c r="M424" s="326"/>
      <c r="N424" s="326"/>
      <c r="O424" s="326"/>
      <c r="P424" s="326"/>
      <c r="Q424" s="327"/>
      <c r="R424" s="480"/>
      <c r="S424" s="352"/>
      <c r="T424" s="7"/>
      <c r="U424" s="7"/>
      <c r="V424" s="7"/>
      <c r="W424" s="7"/>
      <c r="X424" s="7"/>
      <c r="Y424" s="7"/>
      <c r="Z424" s="7"/>
      <c r="AA424" s="7"/>
      <c r="AB424" s="7"/>
      <c r="AC424" s="7"/>
      <c r="AD424" s="7"/>
      <c r="AG424">
        <f t="shared" si="94"/>
        <v>0</v>
      </c>
      <c r="AH424" s="2">
        <f t="shared" si="82"/>
        <v>0</v>
      </c>
      <c r="AI424" s="3" t="str">
        <f>IF(AH424=0,"",
IF(SUM($AH$360:AH424)=1,AJ424,
IF($AH$480&gt;SUM($AH$360:AH424),_xlfn.CONCAT(", ",AJ424),
IF($AH$480=SUM($AH$360:AH424),_xlfn.CONCAT(" y ",AJ424)))))</f>
        <v/>
      </c>
      <c r="AJ424" s="214">
        <v>65</v>
      </c>
      <c r="AK424" s="9">
        <f t="shared" si="95"/>
        <v>0</v>
      </c>
      <c r="AL424">
        <f t="shared" si="83"/>
        <v>0</v>
      </c>
      <c r="AM424">
        <f t="shared" si="84"/>
        <v>3</v>
      </c>
      <c r="AN424">
        <f t="shared" si="85"/>
        <v>6</v>
      </c>
      <c r="AU424">
        <f t="shared" si="86"/>
        <v>0</v>
      </c>
      <c r="AV424">
        <f t="shared" si="87"/>
        <v>0</v>
      </c>
      <c r="AW424">
        <f t="shared" si="88"/>
        <v>0</v>
      </c>
      <c r="AX424">
        <f t="shared" si="89"/>
        <v>0</v>
      </c>
      <c r="AY424">
        <f t="shared" si="90"/>
        <v>0</v>
      </c>
      <c r="AZ424">
        <f t="shared" si="91"/>
        <v>-2</v>
      </c>
      <c r="BA424">
        <f t="shared" si="92"/>
        <v>0</v>
      </c>
      <c r="BB424">
        <f t="shared" si="93"/>
        <v>0</v>
      </c>
    </row>
    <row r="425" spans="1:54" ht="15" customHeight="1">
      <c r="A425" s="238"/>
      <c r="C425" s="229" t="s">
        <v>5112</v>
      </c>
      <c r="D425" s="511" t="str">
        <f>IF(CNGE_2025_M1_Secc12_Sub1!D95="","",CNGE_2025_M1_Secc12_Sub1!D95)</f>
        <v/>
      </c>
      <c r="E425" s="326"/>
      <c r="F425" s="326"/>
      <c r="G425" s="326"/>
      <c r="H425" s="326"/>
      <c r="I425" s="326"/>
      <c r="J425" s="326"/>
      <c r="K425" s="326"/>
      <c r="L425" s="326"/>
      <c r="M425" s="326"/>
      <c r="N425" s="326"/>
      <c r="O425" s="326"/>
      <c r="P425" s="326"/>
      <c r="Q425" s="327"/>
      <c r="R425" s="480"/>
      <c r="S425" s="352"/>
      <c r="T425" s="7"/>
      <c r="U425" s="7"/>
      <c r="V425" s="7"/>
      <c r="W425" s="7"/>
      <c r="X425" s="7"/>
      <c r="Y425" s="7"/>
      <c r="Z425" s="7"/>
      <c r="AA425" s="7"/>
      <c r="AB425" s="7"/>
      <c r="AC425" s="7"/>
      <c r="AD425" s="7"/>
      <c r="AG425">
        <f t="shared" si="94"/>
        <v>0</v>
      </c>
      <c r="AH425" s="2">
        <f t="shared" ref="AH425:AH478" si="96">IF(AG425=0,0,1)</f>
        <v>0</v>
      </c>
      <c r="AI425" s="3" t="str">
        <f>IF(AH425=0,"",
IF(SUM($AH$360:AH425)=1,AJ425,
IF($AH$480&gt;SUM($AH$360:AH425),_xlfn.CONCAT(", ",AJ425),
IF($AH$480=SUM($AH$360:AH425),_xlfn.CONCAT(" y ",AJ425)))))</f>
        <v/>
      </c>
      <c r="AJ425" s="214">
        <v>66</v>
      </c>
      <c r="AK425" s="9">
        <f t="shared" si="95"/>
        <v>0</v>
      </c>
      <c r="AL425">
        <f t="shared" ref="AL425:AL478" si="97">IF(OR(COUNTBLANK($D425)=1,$K100&lt;&gt;1),IF(COUNTA(R425:AD425)=0,0,1),IF($R425="X",IF(COUNTA(T425:AD425)=0,0,1),0))</f>
        <v>0</v>
      </c>
      <c r="AM425">
        <f t="shared" ref="AM425:AM478" si="98">IF(X425=1,0,IF(OR(X425=2,X425=3,X425=4),1,IF(X425=9,2,3)))</f>
        <v>3</v>
      </c>
      <c r="AN425">
        <f t="shared" ref="AN425:AN478" si="99">IF(X425=1,1,IF(OR(X425=2,X425=3,X425=4),5,IF(X425=9,1,6)))</f>
        <v>6</v>
      </c>
      <c r="AU425">
        <f t="shared" ref="AU425:AU478" si="100">IF(X425=1,IF(AND(Y425&lt;&gt;8,Y425&lt;&gt;""),1,0),0)</f>
        <v>0</v>
      </c>
      <c r="AV425">
        <f t="shared" ref="AV425:AV478" si="101">IF(OR(X425=2,X425=3,X425=4),IF(Y425=4,1,0),0)</f>
        <v>0</v>
      </c>
      <c r="AW425">
        <f t="shared" ref="AW425:AW478" si="102">IF(X425=9,IF(AND(Y425&lt;&gt;9,Y425&lt;&gt;""),1,0),0)</f>
        <v>0</v>
      </c>
      <c r="AX425">
        <f t="shared" ref="AX425:AX478" si="103">IF(AB425&gt;AA425,1,0)</f>
        <v>0</v>
      </c>
      <c r="AY425">
        <f t="shared" ref="AY425:AY478" si="104">IF(OR(ISNUMBER(W425),W425="",W425="NA",W425="NS"),0,1)</f>
        <v>0</v>
      </c>
      <c r="AZ425">
        <f t="shared" ref="AZ425:AZ478" si="105">IF(OR(W425="NS",W425="NA"),0,LEN(W425)-LEN(INT(W425))-1)</f>
        <v>-2</v>
      </c>
      <c r="BA425">
        <f t="shared" ref="BA425:BA478" si="106">IF(AZ425&lt;1,0,1)</f>
        <v>0</v>
      </c>
      <c r="BB425">
        <f t="shared" ref="BB425:BB478" si="107">IF(COUNT(V425,AB425)&lt;2, 0, IF((V425-AB425)&lt;17, 1, 0))</f>
        <v>0</v>
      </c>
    </row>
    <row r="426" spans="1:54" ht="15" customHeight="1">
      <c r="A426" s="238"/>
      <c r="C426" s="229" t="s">
        <v>5113</v>
      </c>
      <c r="D426" s="511" t="str">
        <f>IF(CNGE_2025_M1_Secc12_Sub1!D96="","",CNGE_2025_M1_Secc12_Sub1!D96)</f>
        <v/>
      </c>
      <c r="E426" s="326"/>
      <c r="F426" s="326"/>
      <c r="G426" s="326"/>
      <c r="H426" s="326"/>
      <c r="I426" s="326"/>
      <c r="J426" s="326"/>
      <c r="K426" s="326"/>
      <c r="L426" s="326"/>
      <c r="M426" s="326"/>
      <c r="N426" s="326"/>
      <c r="O426" s="326"/>
      <c r="P426" s="326"/>
      <c r="Q426" s="327"/>
      <c r="R426" s="480"/>
      <c r="S426" s="352"/>
      <c r="T426" s="7"/>
      <c r="U426" s="7"/>
      <c r="V426" s="7"/>
      <c r="W426" s="7"/>
      <c r="X426" s="7"/>
      <c r="Y426" s="7"/>
      <c r="Z426" s="7"/>
      <c r="AA426" s="7"/>
      <c r="AB426" s="7"/>
      <c r="AC426" s="7"/>
      <c r="AD426" s="7"/>
      <c r="AG426">
        <f t="shared" ref="AG426:AG478" si="108">IF(OR(COUNTBLANK($D426)=1,$K101&lt;&gt;1),0,IF(OR(AND(R426="X",D426&lt;&gt;""),AND(D426="",R426="",COUNTA(T426:AD426)=0)),0,IF(OR(AND(D426&lt;&gt;"",R426="",AD426="",COUNTA(T426:AC426)=10),AND(D426&lt;&gt;"",R426="",AD426&lt;&gt;"")),0,1)))</f>
        <v>0</v>
      </c>
      <c r="AH426" s="2">
        <f t="shared" si="96"/>
        <v>0</v>
      </c>
      <c r="AI426" s="3" t="str">
        <f>IF(AH426=0,"",
IF(SUM($AH$360:AH426)=1,AJ426,
IF($AH$480&gt;SUM($AH$360:AH426),_xlfn.CONCAT(", ",AJ426),
IF($AH$480=SUM($AH$360:AH426),_xlfn.CONCAT(" y ",AJ426)))))</f>
        <v/>
      </c>
      <c r="AJ426" s="214">
        <v>67</v>
      </c>
      <c r="AK426" s="9">
        <f t="shared" ref="AK426:AK478" si="109">IF(AD426&lt;&gt;"",IF(COUNTA(T426:AC426)=0,0,1),0)</f>
        <v>0</v>
      </c>
      <c r="AL426">
        <f t="shared" si="97"/>
        <v>0</v>
      </c>
      <c r="AM426">
        <f t="shared" si="98"/>
        <v>3</v>
      </c>
      <c r="AN426">
        <f t="shared" si="99"/>
        <v>6</v>
      </c>
      <c r="AU426">
        <f t="shared" si="100"/>
        <v>0</v>
      </c>
      <c r="AV426">
        <f t="shared" si="101"/>
        <v>0</v>
      </c>
      <c r="AW426">
        <f t="shared" si="102"/>
        <v>0</v>
      </c>
      <c r="AX426">
        <f t="shared" si="103"/>
        <v>0</v>
      </c>
      <c r="AY426">
        <f t="shared" si="104"/>
        <v>0</v>
      </c>
      <c r="AZ426">
        <f t="shared" si="105"/>
        <v>-2</v>
      </c>
      <c r="BA426">
        <f t="shared" si="106"/>
        <v>0</v>
      </c>
      <c r="BB426">
        <f t="shared" si="107"/>
        <v>0</v>
      </c>
    </row>
    <row r="427" spans="1:54" ht="15" customHeight="1">
      <c r="A427" s="238"/>
      <c r="C427" s="229" t="s">
        <v>5114</v>
      </c>
      <c r="D427" s="511" t="str">
        <f>IF(CNGE_2025_M1_Secc12_Sub1!D97="","",CNGE_2025_M1_Secc12_Sub1!D97)</f>
        <v/>
      </c>
      <c r="E427" s="326"/>
      <c r="F427" s="326"/>
      <c r="G427" s="326"/>
      <c r="H427" s="326"/>
      <c r="I427" s="326"/>
      <c r="J427" s="326"/>
      <c r="K427" s="326"/>
      <c r="L427" s="326"/>
      <c r="M427" s="326"/>
      <c r="N427" s="326"/>
      <c r="O427" s="326"/>
      <c r="P427" s="326"/>
      <c r="Q427" s="327"/>
      <c r="R427" s="480"/>
      <c r="S427" s="352"/>
      <c r="T427" s="7"/>
      <c r="U427" s="7"/>
      <c r="V427" s="7"/>
      <c r="W427" s="7"/>
      <c r="X427" s="7"/>
      <c r="Y427" s="7"/>
      <c r="Z427" s="7"/>
      <c r="AA427" s="7"/>
      <c r="AB427" s="7"/>
      <c r="AC427" s="7"/>
      <c r="AD427" s="7"/>
      <c r="AG427">
        <f t="shared" si="108"/>
        <v>0</v>
      </c>
      <c r="AH427" s="2">
        <f t="shared" si="96"/>
        <v>0</v>
      </c>
      <c r="AI427" s="3" t="str">
        <f>IF(AH427=0,"",
IF(SUM($AH$360:AH427)=1,AJ427,
IF($AH$480&gt;SUM($AH$360:AH427),_xlfn.CONCAT(", ",AJ427),
IF($AH$480=SUM($AH$360:AH427),_xlfn.CONCAT(" y ",AJ427)))))</f>
        <v/>
      </c>
      <c r="AJ427" s="214">
        <v>68</v>
      </c>
      <c r="AK427" s="9">
        <f t="shared" si="109"/>
        <v>0</v>
      </c>
      <c r="AL427">
        <f t="shared" si="97"/>
        <v>0</v>
      </c>
      <c r="AM427">
        <f t="shared" si="98"/>
        <v>3</v>
      </c>
      <c r="AN427">
        <f t="shared" si="99"/>
        <v>6</v>
      </c>
      <c r="AU427">
        <f t="shared" si="100"/>
        <v>0</v>
      </c>
      <c r="AV427">
        <f t="shared" si="101"/>
        <v>0</v>
      </c>
      <c r="AW427">
        <f t="shared" si="102"/>
        <v>0</v>
      </c>
      <c r="AX427">
        <f t="shared" si="103"/>
        <v>0</v>
      </c>
      <c r="AY427">
        <f t="shared" si="104"/>
        <v>0</v>
      </c>
      <c r="AZ427">
        <f t="shared" si="105"/>
        <v>-2</v>
      </c>
      <c r="BA427">
        <f t="shared" si="106"/>
        <v>0</v>
      </c>
      <c r="BB427">
        <f t="shared" si="107"/>
        <v>0</v>
      </c>
    </row>
    <row r="428" spans="1:54" ht="15" customHeight="1">
      <c r="A428" s="238"/>
      <c r="C428" s="229" t="s">
        <v>5115</v>
      </c>
      <c r="D428" s="511" t="str">
        <f>IF(CNGE_2025_M1_Secc12_Sub1!D98="","",CNGE_2025_M1_Secc12_Sub1!D98)</f>
        <v/>
      </c>
      <c r="E428" s="326"/>
      <c r="F428" s="326"/>
      <c r="G428" s="326"/>
      <c r="H428" s="326"/>
      <c r="I428" s="326"/>
      <c r="J428" s="326"/>
      <c r="K428" s="326"/>
      <c r="L428" s="326"/>
      <c r="M428" s="326"/>
      <c r="N428" s="326"/>
      <c r="O428" s="326"/>
      <c r="P428" s="326"/>
      <c r="Q428" s="327"/>
      <c r="R428" s="480"/>
      <c r="S428" s="352"/>
      <c r="T428" s="7"/>
      <c r="U428" s="7"/>
      <c r="V428" s="7"/>
      <c r="W428" s="7"/>
      <c r="X428" s="7"/>
      <c r="Y428" s="7"/>
      <c r="Z428" s="7"/>
      <c r="AA428" s="7"/>
      <c r="AB428" s="7"/>
      <c r="AC428" s="7"/>
      <c r="AD428" s="7"/>
      <c r="AG428">
        <f t="shared" si="108"/>
        <v>0</v>
      </c>
      <c r="AH428" s="2">
        <f t="shared" si="96"/>
        <v>0</v>
      </c>
      <c r="AI428" s="3" t="str">
        <f>IF(AH428=0,"",
IF(SUM($AH$360:AH428)=1,AJ428,
IF($AH$480&gt;SUM($AH$360:AH428),_xlfn.CONCAT(", ",AJ428),
IF($AH$480=SUM($AH$360:AH428),_xlfn.CONCAT(" y ",AJ428)))))</f>
        <v/>
      </c>
      <c r="AJ428" s="214">
        <v>69</v>
      </c>
      <c r="AK428" s="9">
        <f t="shared" si="109"/>
        <v>0</v>
      </c>
      <c r="AL428">
        <f t="shared" si="97"/>
        <v>0</v>
      </c>
      <c r="AM428">
        <f t="shared" si="98"/>
        <v>3</v>
      </c>
      <c r="AN428">
        <f t="shared" si="99"/>
        <v>6</v>
      </c>
      <c r="AU428">
        <f t="shared" si="100"/>
        <v>0</v>
      </c>
      <c r="AV428">
        <f t="shared" si="101"/>
        <v>0</v>
      </c>
      <c r="AW428">
        <f t="shared" si="102"/>
        <v>0</v>
      </c>
      <c r="AX428">
        <f t="shared" si="103"/>
        <v>0</v>
      </c>
      <c r="AY428">
        <f t="shared" si="104"/>
        <v>0</v>
      </c>
      <c r="AZ428">
        <f t="shared" si="105"/>
        <v>-2</v>
      </c>
      <c r="BA428">
        <f t="shared" si="106"/>
        <v>0</v>
      </c>
      <c r="BB428">
        <f t="shared" si="107"/>
        <v>0</v>
      </c>
    </row>
    <row r="429" spans="1:54" ht="15" customHeight="1">
      <c r="A429" s="238"/>
      <c r="C429" s="229" t="s">
        <v>5116</v>
      </c>
      <c r="D429" s="511" t="str">
        <f>IF(CNGE_2025_M1_Secc12_Sub1!D99="","",CNGE_2025_M1_Secc12_Sub1!D99)</f>
        <v/>
      </c>
      <c r="E429" s="326"/>
      <c r="F429" s="326"/>
      <c r="G429" s="326"/>
      <c r="H429" s="326"/>
      <c r="I429" s="326"/>
      <c r="J429" s="326"/>
      <c r="K429" s="326"/>
      <c r="L429" s="326"/>
      <c r="M429" s="326"/>
      <c r="N429" s="326"/>
      <c r="O429" s="326"/>
      <c r="P429" s="326"/>
      <c r="Q429" s="327"/>
      <c r="R429" s="480"/>
      <c r="S429" s="352"/>
      <c r="T429" s="7"/>
      <c r="U429" s="7"/>
      <c r="V429" s="7"/>
      <c r="W429" s="7"/>
      <c r="X429" s="7"/>
      <c r="Y429" s="7"/>
      <c r="Z429" s="7"/>
      <c r="AA429" s="7"/>
      <c r="AB429" s="7"/>
      <c r="AC429" s="7"/>
      <c r="AD429" s="7"/>
      <c r="AG429">
        <f t="shared" si="108"/>
        <v>0</v>
      </c>
      <c r="AH429" s="2">
        <f t="shared" si="96"/>
        <v>0</v>
      </c>
      <c r="AI429" s="3" t="str">
        <f>IF(AH429=0,"",
IF(SUM($AH$360:AH429)=1,AJ429,
IF($AH$480&gt;SUM($AH$360:AH429),_xlfn.CONCAT(", ",AJ429),
IF($AH$480=SUM($AH$360:AH429),_xlfn.CONCAT(" y ",AJ429)))))</f>
        <v/>
      </c>
      <c r="AJ429" s="214">
        <v>70</v>
      </c>
      <c r="AK429" s="9">
        <f t="shared" si="109"/>
        <v>0</v>
      </c>
      <c r="AL429">
        <f t="shared" si="97"/>
        <v>0</v>
      </c>
      <c r="AM429">
        <f t="shared" si="98"/>
        <v>3</v>
      </c>
      <c r="AN429">
        <f t="shared" si="99"/>
        <v>6</v>
      </c>
      <c r="AU429">
        <f t="shared" si="100"/>
        <v>0</v>
      </c>
      <c r="AV429">
        <f t="shared" si="101"/>
        <v>0</v>
      </c>
      <c r="AW429">
        <f t="shared" si="102"/>
        <v>0</v>
      </c>
      <c r="AX429">
        <f t="shared" si="103"/>
        <v>0</v>
      </c>
      <c r="AY429">
        <f t="shared" si="104"/>
        <v>0</v>
      </c>
      <c r="AZ429">
        <f t="shared" si="105"/>
        <v>-2</v>
      </c>
      <c r="BA429">
        <f t="shared" si="106"/>
        <v>0</v>
      </c>
      <c r="BB429">
        <f t="shared" si="107"/>
        <v>0</v>
      </c>
    </row>
    <row r="430" spans="1:54" ht="15" customHeight="1">
      <c r="A430" s="238"/>
      <c r="C430" s="229" t="s">
        <v>5117</v>
      </c>
      <c r="D430" s="511" t="str">
        <f>IF(CNGE_2025_M1_Secc12_Sub1!D100="","",CNGE_2025_M1_Secc12_Sub1!D100)</f>
        <v/>
      </c>
      <c r="E430" s="326"/>
      <c r="F430" s="326"/>
      <c r="G430" s="326"/>
      <c r="H430" s="326"/>
      <c r="I430" s="326"/>
      <c r="J430" s="326"/>
      <c r="K430" s="326"/>
      <c r="L430" s="326"/>
      <c r="M430" s="326"/>
      <c r="N430" s="326"/>
      <c r="O430" s="326"/>
      <c r="P430" s="326"/>
      <c r="Q430" s="327"/>
      <c r="R430" s="480"/>
      <c r="S430" s="352"/>
      <c r="T430" s="7"/>
      <c r="U430" s="7"/>
      <c r="V430" s="7"/>
      <c r="W430" s="7"/>
      <c r="X430" s="7"/>
      <c r="Y430" s="7"/>
      <c r="Z430" s="7"/>
      <c r="AA430" s="7"/>
      <c r="AB430" s="7"/>
      <c r="AC430" s="7"/>
      <c r="AD430" s="7"/>
      <c r="AG430">
        <f t="shared" si="108"/>
        <v>0</v>
      </c>
      <c r="AH430" s="2">
        <f t="shared" si="96"/>
        <v>0</v>
      </c>
      <c r="AI430" s="3" t="str">
        <f>IF(AH430=0,"",
IF(SUM($AH$360:AH430)=1,AJ430,
IF($AH$480&gt;SUM($AH$360:AH430),_xlfn.CONCAT(", ",AJ430),
IF($AH$480=SUM($AH$360:AH430),_xlfn.CONCAT(" y ",AJ430)))))</f>
        <v/>
      </c>
      <c r="AJ430" s="214">
        <v>71</v>
      </c>
      <c r="AK430" s="9">
        <f t="shared" si="109"/>
        <v>0</v>
      </c>
      <c r="AL430">
        <f t="shared" si="97"/>
        <v>0</v>
      </c>
      <c r="AM430">
        <f t="shared" si="98"/>
        <v>3</v>
      </c>
      <c r="AN430">
        <f t="shared" si="99"/>
        <v>6</v>
      </c>
      <c r="AU430">
        <f t="shared" si="100"/>
        <v>0</v>
      </c>
      <c r="AV430">
        <f t="shared" si="101"/>
        <v>0</v>
      </c>
      <c r="AW430">
        <f t="shared" si="102"/>
        <v>0</v>
      </c>
      <c r="AX430">
        <f t="shared" si="103"/>
        <v>0</v>
      </c>
      <c r="AY430">
        <f t="shared" si="104"/>
        <v>0</v>
      </c>
      <c r="AZ430">
        <f t="shared" si="105"/>
        <v>-2</v>
      </c>
      <c r="BA430">
        <f t="shared" si="106"/>
        <v>0</v>
      </c>
      <c r="BB430">
        <f t="shared" si="107"/>
        <v>0</v>
      </c>
    </row>
    <row r="431" spans="1:54" ht="15" customHeight="1">
      <c r="A431" s="238"/>
      <c r="C431" s="229" t="s">
        <v>5118</v>
      </c>
      <c r="D431" s="511" t="str">
        <f>IF(CNGE_2025_M1_Secc12_Sub1!D101="","",CNGE_2025_M1_Secc12_Sub1!D101)</f>
        <v/>
      </c>
      <c r="E431" s="326"/>
      <c r="F431" s="326"/>
      <c r="G431" s="326"/>
      <c r="H431" s="326"/>
      <c r="I431" s="326"/>
      <c r="J431" s="326"/>
      <c r="K431" s="326"/>
      <c r="L431" s="326"/>
      <c r="M431" s="326"/>
      <c r="N431" s="326"/>
      <c r="O431" s="326"/>
      <c r="P431" s="326"/>
      <c r="Q431" s="327"/>
      <c r="R431" s="480"/>
      <c r="S431" s="352"/>
      <c r="T431" s="7"/>
      <c r="U431" s="7"/>
      <c r="V431" s="7"/>
      <c r="W431" s="7"/>
      <c r="X431" s="7"/>
      <c r="Y431" s="7"/>
      <c r="Z431" s="7"/>
      <c r="AA431" s="7"/>
      <c r="AB431" s="7"/>
      <c r="AC431" s="7"/>
      <c r="AD431" s="7"/>
      <c r="AG431">
        <f t="shared" si="108"/>
        <v>0</v>
      </c>
      <c r="AH431" s="2">
        <f t="shared" si="96"/>
        <v>0</v>
      </c>
      <c r="AI431" s="3" t="str">
        <f>IF(AH431=0,"",
IF(SUM($AH$360:AH431)=1,AJ431,
IF($AH$480&gt;SUM($AH$360:AH431),_xlfn.CONCAT(", ",AJ431),
IF($AH$480=SUM($AH$360:AH431),_xlfn.CONCAT(" y ",AJ431)))))</f>
        <v/>
      </c>
      <c r="AJ431" s="214">
        <v>72</v>
      </c>
      <c r="AK431" s="9">
        <f t="shared" si="109"/>
        <v>0</v>
      </c>
      <c r="AL431">
        <f t="shared" si="97"/>
        <v>0</v>
      </c>
      <c r="AM431">
        <f t="shared" si="98"/>
        <v>3</v>
      </c>
      <c r="AN431">
        <f t="shared" si="99"/>
        <v>6</v>
      </c>
      <c r="AU431">
        <f t="shared" si="100"/>
        <v>0</v>
      </c>
      <c r="AV431">
        <f t="shared" si="101"/>
        <v>0</v>
      </c>
      <c r="AW431">
        <f t="shared" si="102"/>
        <v>0</v>
      </c>
      <c r="AX431">
        <f t="shared" si="103"/>
        <v>0</v>
      </c>
      <c r="AY431">
        <f t="shared" si="104"/>
        <v>0</v>
      </c>
      <c r="AZ431">
        <f t="shared" si="105"/>
        <v>-2</v>
      </c>
      <c r="BA431">
        <f t="shared" si="106"/>
        <v>0</v>
      </c>
      <c r="BB431">
        <f t="shared" si="107"/>
        <v>0</v>
      </c>
    </row>
    <row r="432" spans="1:54" ht="15" customHeight="1">
      <c r="A432" s="238"/>
      <c r="C432" s="229" t="s">
        <v>5119</v>
      </c>
      <c r="D432" s="511" t="str">
        <f>IF(CNGE_2025_M1_Secc12_Sub1!D102="","",CNGE_2025_M1_Secc12_Sub1!D102)</f>
        <v/>
      </c>
      <c r="E432" s="326"/>
      <c r="F432" s="326"/>
      <c r="G432" s="326"/>
      <c r="H432" s="326"/>
      <c r="I432" s="326"/>
      <c r="J432" s="326"/>
      <c r="K432" s="326"/>
      <c r="L432" s="326"/>
      <c r="M432" s="326"/>
      <c r="N432" s="326"/>
      <c r="O432" s="326"/>
      <c r="P432" s="326"/>
      <c r="Q432" s="327"/>
      <c r="R432" s="480"/>
      <c r="S432" s="352"/>
      <c r="T432" s="7"/>
      <c r="U432" s="7"/>
      <c r="V432" s="7"/>
      <c r="W432" s="7"/>
      <c r="X432" s="7"/>
      <c r="Y432" s="7"/>
      <c r="Z432" s="7"/>
      <c r="AA432" s="7"/>
      <c r="AB432" s="7"/>
      <c r="AC432" s="7"/>
      <c r="AD432" s="7"/>
      <c r="AG432">
        <f t="shared" si="108"/>
        <v>0</v>
      </c>
      <c r="AH432" s="2">
        <f t="shared" si="96"/>
        <v>0</v>
      </c>
      <c r="AI432" s="3" t="str">
        <f>IF(AH432=0,"",
IF(SUM($AH$360:AH432)=1,AJ432,
IF($AH$480&gt;SUM($AH$360:AH432),_xlfn.CONCAT(", ",AJ432),
IF($AH$480=SUM($AH$360:AH432),_xlfn.CONCAT(" y ",AJ432)))))</f>
        <v/>
      </c>
      <c r="AJ432" s="214">
        <v>73</v>
      </c>
      <c r="AK432" s="9">
        <f t="shared" si="109"/>
        <v>0</v>
      </c>
      <c r="AL432">
        <f t="shared" si="97"/>
        <v>0</v>
      </c>
      <c r="AM432">
        <f t="shared" si="98"/>
        <v>3</v>
      </c>
      <c r="AN432">
        <f t="shared" si="99"/>
        <v>6</v>
      </c>
      <c r="AU432">
        <f t="shared" si="100"/>
        <v>0</v>
      </c>
      <c r="AV432">
        <f t="shared" si="101"/>
        <v>0</v>
      </c>
      <c r="AW432">
        <f t="shared" si="102"/>
        <v>0</v>
      </c>
      <c r="AX432">
        <f t="shared" si="103"/>
        <v>0</v>
      </c>
      <c r="AY432">
        <f t="shared" si="104"/>
        <v>0</v>
      </c>
      <c r="AZ432">
        <f t="shared" si="105"/>
        <v>-2</v>
      </c>
      <c r="BA432">
        <f t="shared" si="106"/>
        <v>0</v>
      </c>
      <c r="BB432">
        <f t="shared" si="107"/>
        <v>0</v>
      </c>
    </row>
    <row r="433" spans="1:54" ht="15" customHeight="1">
      <c r="A433" s="238"/>
      <c r="C433" s="229" t="s">
        <v>5120</v>
      </c>
      <c r="D433" s="511" t="str">
        <f>IF(CNGE_2025_M1_Secc12_Sub1!D103="","",CNGE_2025_M1_Secc12_Sub1!D103)</f>
        <v/>
      </c>
      <c r="E433" s="326"/>
      <c r="F433" s="326"/>
      <c r="G433" s="326"/>
      <c r="H433" s="326"/>
      <c r="I433" s="326"/>
      <c r="J433" s="326"/>
      <c r="K433" s="326"/>
      <c r="L433" s="326"/>
      <c r="M433" s="326"/>
      <c r="N433" s="326"/>
      <c r="O433" s="326"/>
      <c r="P433" s="326"/>
      <c r="Q433" s="327"/>
      <c r="R433" s="480"/>
      <c r="S433" s="352"/>
      <c r="T433" s="7"/>
      <c r="U433" s="7"/>
      <c r="V433" s="7"/>
      <c r="W433" s="7"/>
      <c r="X433" s="7"/>
      <c r="Y433" s="7"/>
      <c r="Z433" s="7"/>
      <c r="AA433" s="7"/>
      <c r="AB433" s="7"/>
      <c r="AC433" s="7"/>
      <c r="AD433" s="7"/>
      <c r="AG433">
        <f t="shared" si="108"/>
        <v>0</v>
      </c>
      <c r="AH433" s="2">
        <f t="shared" si="96"/>
        <v>0</v>
      </c>
      <c r="AI433" s="3" t="str">
        <f>IF(AH433=0,"",
IF(SUM($AH$360:AH433)=1,AJ433,
IF($AH$480&gt;SUM($AH$360:AH433),_xlfn.CONCAT(", ",AJ433),
IF($AH$480=SUM($AH$360:AH433),_xlfn.CONCAT(" y ",AJ433)))))</f>
        <v/>
      </c>
      <c r="AJ433" s="214">
        <v>74</v>
      </c>
      <c r="AK433" s="9">
        <f t="shared" si="109"/>
        <v>0</v>
      </c>
      <c r="AL433">
        <f t="shared" si="97"/>
        <v>0</v>
      </c>
      <c r="AM433">
        <f t="shared" si="98"/>
        <v>3</v>
      </c>
      <c r="AN433">
        <f t="shared" si="99"/>
        <v>6</v>
      </c>
      <c r="AU433">
        <f t="shared" si="100"/>
        <v>0</v>
      </c>
      <c r="AV433">
        <f t="shared" si="101"/>
        <v>0</v>
      </c>
      <c r="AW433">
        <f t="shared" si="102"/>
        <v>0</v>
      </c>
      <c r="AX433">
        <f t="shared" si="103"/>
        <v>0</v>
      </c>
      <c r="AY433">
        <f t="shared" si="104"/>
        <v>0</v>
      </c>
      <c r="AZ433">
        <f t="shared" si="105"/>
        <v>-2</v>
      </c>
      <c r="BA433">
        <f t="shared" si="106"/>
        <v>0</v>
      </c>
      <c r="BB433">
        <f t="shared" si="107"/>
        <v>0</v>
      </c>
    </row>
    <row r="434" spans="1:54" ht="15" customHeight="1">
      <c r="A434" s="238"/>
      <c r="C434" s="229" t="s">
        <v>5121</v>
      </c>
      <c r="D434" s="511" t="str">
        <f>IF(CNGE_2025_M1_Secc12_Sub1!D104="","",CNGE_2025_M1_Secc12_Sub1!D104)</f>
        <v/>
      </c>
      <c r="E434" s="326"/>
      <c r="F434" s="326"/>
      <c r="G434" s="326"/>
      <c r="H434" s="326"/>
      <c r="I434" s="326"/>
      <c r="J434" s="326"/>
      <c r="K434" s="326"/>
      <c r="L434" s="326"/>
      <c r="M434" s="326"/>
      <c r="N434" s="326"/>
      <c r="O434" s="326"/>
      <c r="P434" s="326"/>
      <c r="Q434" s="327"/>
      <c r="R434" s="480"/>
      <c r="S434" s="352"/>
      <c r="T434" s="7"/>
      <c r="U434" s="7"/>
      <c r="V434" s="7"/>
      <c r="W434" s="7"/>
      <c r="X434" s="7"/>
      <c r="Y434" s="7"/>
      <c r="Z434" s="7"/>
      <c r="AA434" s="7"/>
      <c r="AB434" s="7"/>
      <c r="AC434" s="7"/>
      <c r="AD434" s="7"/>
      <c r="AG434">
        <f t="shared" si="108"/>
        <v>0</v>
      </c>
      <c r="AH434" s="2">
        <f t="shared" si="96"/>
        <v>0</v>
      </c>
      <c r="AI434" s="3" t="str">
        <f>IF(AH434=0,"",
IF(SUM($AH$360:AH434)=1,AJ434,
IF($AH$480&gt;SUM($AH$360:AH434),_xlfn.CONCAT(", ",AJ434),
IF($AH$480=SUM($AH$360:AH434),_xlfn.CONCAT(" y ",AJ434)))))</f>
        <v/>
      </c>
      <c r="AJ434" s="214">
        <v>75</v>
      </c>
      <c r="AK434" s="9">
        <f t="shared" si="109"/>
        <v>0</v>
      </c>
      <c r="AL434">
        <f t="shared" si="97"/>
        <v>0</v>
      </c>
      <c r="AM434">
        <f t="shared" si="98"/>
        <v>3</v>
      </c>
      <c r="AN434">
        <f t="shared" si="99"/>
        <v>6</v>
      </c>
      <c r="AU434">
        <f t="shared" si="100"/>
        <v>0</v>
      </c>
      <c r="AV434">
        <f t="shared" si="101"/>
        <v>0</v>
      </c>
      <c r="AW434">
        <f t="shared" si="102"/>
        <v>0</v>
      </c>
      <c r="AX434">
        <f t="shared" si="103"/>
        <v>0</v>
      </c>
      <c r="AY434">
        <f t="shared" si="104"/>
        <v>0</v>
      </c>
      <c r="AZ434">
        <f t="shared" si="105"/>
        <v>-2</v>
      </c>
      <c r="BA434">
        <f t="shared" si="106"/>
        <v>0</v>
      </c>
      <c r="BB434">
        <f t="shared" si="107"/>
        <v>0</v>
      </c>
    </row>
    <row r="435" spans="1:54" ht="15" customHeight="1">
      <c r="A435" s="238"/>
      <c r="C435" s="229" t="s">
        <v>5122</v>
      </c>
      <c r="D435" s="511" t="str">
        <f>IF(CNGE_2025_M1_Secc12_Sub1!D105="","",CNGE_2025_M1_Secc12_Sub1!D105)</f>
        <v/>
      </c>
      <c r="E435" s="326"/>
      <c r="F435" s="326"/>
      <c r="G435" s="326"/>
      <c r="H435" s="326"/>
      <c r="I435" s="326"/>
      <c r="J435" s="326"/>
      <c r="K435" s="326"/>
      <c r="L435" s="326"/>
      <c r="M435" s="326"/>
      <c r="N435" s="326"/>
      <c r="O435" s="326"/>
      <c r="P435" s="326"/>
      <c r="Q435" s="327"/>
      <c r="R435" s="480"/>
      <c r="S435" s="352"/>
      <c r="T435" s="7"/>
      <c r="U435" s="7"/>
      <c r="V435" s="7"/>
      <c r="W435" s="7"/>
      <c r="X435" s="7"/>
      <c r="Y435" s="7"/>
      <c r="Z435" s="7"/>
      <c r="AA435" s="7"/>
      <c r="AB435" s="7"/>
      <c r="AC435" s="7"/>
      <c r="AD435" s="7"/>
      <c r="AG435">
        <f t="shared" si="108"/>
        <v>0</v>
      </c>
      <c r="AH435" s="2">
        <f t="shared" si="96"/>
        <v>0</v>
      </c>
      <c r="AI435" s="3" t="str">
        <f>IF(AH435=0,"",
IF(SUM($AH$360:AH435)=1,AJ435,
IF($AH$480&gt;SUM($AH$360:AH435),_xlfn.CONCAT(", ",AJ435),
IF($AH$480=SUM($AH$360:AH435),_xlfn.CONCAT(" y ",AJ435)))))</f>
        <v/>
      </c>
      <c r="AJ435" s="214">
        <v>76</v>
      </c>
      <c r="AK435" s="9">
        <f t="shared" si="109"/>
        <v>0</v>
      </c>
      <c r="AL435">
        <f t="shared" si="97"/>
        <v>0</v>
      </c>
      <c r="AM435">
        <f t="shared" si="98"/>
        <v>3</v>
      </c>
      <c r="AN435">
        <f t="shared" si="99"/>
        <v>6</v>
      </c>
      <c r="AU435">
        <f t="shared" si="100"/>
        <v>0</v>
      </c>
      <c r="AV435">
        <f t="shared" si="101"/>
        <v>0</v>
      </c>
      <c r="AW435">
        <f t="shared" si="102"/>
        <v>0</v>
      </c>
      <c r="AX435">
        <f t="shared" si="103"/>
        <v>0</v>
      </c>
      <c r="AY435">
        <f t="shared" si="104"/>
        <v>0</v>
      </c>
      <c r="AZ435">
        <f t="shared" si="105"/>
        <v>-2</v>
      </c>
      <c r="BA435">
        <f t="shared" si="106"/>
        <v>0</v>
      </c>
      <c r="BB435">
        <f t="shared" si="107"/>
        <v>0</v>
      </c>
    </row>
    <row r="436" spans="1:54" ht="15" customHeight="1">
      <c r="A436" s="238"/>
      <c r="C436" s="229" t="s">
        <v>5123</v>
      </c>
      <c r="D436" s="511" t="str">
        <f>IF(CNGE_2025_M1_Secc12_Sub1!D106="","",CNGE_2025_M1_Secc12_Sub1!D106)</f>
        <v/>
      </c>
      <c r="E436" s="326"/>
      <c r="F436" s="326"/>
      <c r="G436" s="326"/>
      <c r="H436" s="326"/>
      <c r="I436" s="326"/>
      <c r="J436" s="326"/>
      <c r="K436" s="326"/>
      <c r="L436" s="326"/>
      <c r="M436" s="326"/>
      <c r="N436" s="326"/>
      <c r="O436" s="326"/>
      <c r="P436" s="326"/>
      <c r="Q436" s="327"/>
      <c r="R436" s="480"/>
      <c r="S436" s="352"/>
      <c r="T436" s="7"/>
      <c r="U436" s="7"/>
      <c r="V436" s="7"/>
      <c r="W436" s="7"/>
      <c r="X436" s="7"/>
      <c r="Y436" s="7"/>
      <c r="Z436" s="7"/>
      <c r="AA436" s="7"/>
      <c r="AB436" s="7"/>
      <c r="AC436" s="7"/>
      <c r="AD436" s="7"/>
      <c r="AG436">
        <f t="shared" si="108"/>
        <v>0</v>
      </c>
      <c r="AH436" s="2">
        <f t="shared" si="96"/>
        <v>0</v>
      </c>
      <c r="AI436" s="3" t="str">
        <f>IF(AH436=0,"",
IF(SUM($AH$360:AH436)=1,AJ436,
IF($AH$480&gt;SUM($AH$360:AH436),_xlfn.CONCAT(", ",AJ436),
IF($AH$480=SUM($AH$360:AH436),_xlfn.CONCAT(" y ",AJ436)))))</f>
        <v/>
      </c>
      <c r="AJ436" s="214">
        <v>77</v>
      </c>
      <c r="AK436" s="9">
        <f t="shared" si="109"/>
        <v>0</v>
      </c>
      <c r="AL436">
        <f t="shared" si="97"/>
        <v>0</v>
      </c>
      <c r="AM436">
        <f t="shared" si="98"/>
        <v>3</v>
      </c>
      <c r="AN436">
        <f t="shared" si="99"/>
        <v>6</v>
      </c>
      <c r="AU436">
        <f t="shared" si="100"/>
        <v>0</v>
      </c>
      <c r="AV436">
        <f t="shared" si="101"/>
        <v>0</v>
      </c>
      <c r="AW436">
        <f t="shared" si="102"/>
        <v>0</v>
      </c>
      <c r="AX436">
        <f t="shared" si="103"/>
        <v>0</v>
      </c>
      <c r="AY436">
        <f t="shared" si="104"/>
        <v>0</v>
      </c>
      <c r="AZ436">
        <f t="shared" si="105"/>
        <v>-2</v>
      </c>
      <c r="BA436">
        <f t="shared" si="106"/>
        <v>0</v>
      </c>
      <c r="BB436">
        <f t="shared" si="107"/>
        <v>0</v>
      </c>
    </row>
    <row r="437" spans="1:54" ht="15" customHeight="1">
      <c r="A437" s="238"/>
      <c r="C437" s="229" t="s">
        <v>5124</v>
      </c>
      <c r="D437" s="511" t="str">
        <f>IF(CNGE_2025_M1_Secc12_Sub1!D107="","",CNGE_2025_M1_Secc12_Sub1!D107)</f>
        <v/>
      </c>
      <c r="E437" s="326"/>
      <c r="F437" s="326"/>
      <c r="G437" s="326"/>
      <c r="H437" s="326"/>
      <c r="I437" s="326"/>
      <c r="J437" s="326"/>
      <c r="K437" s="326"/>
      <c r="L437" s="326"/>
      <c r="M437" s="326"/>
      <c r="N437" s="326"/>
      <c r="O437" s="326"/>
      <c r="P437" s="326"/>
      <c r="Q437" s="327"/>
      <c r="R437" s="480"/>
      <c r="S437" s="352"/>
      <c r="T437" s="7"/>
      <c r="U437" s="7"/>
      <c r="V437" s="7"/>
      <c r="W437" s="7"/>
      <c r="X437" s="7"/>
      <c r="Y437" s="7"/>
      <c r="Z437" s="7"/>
      <c r="AA437" s="7"/>
      <c r="AB437" s="7"/>
      <c r="AC437" s="7"/>
      <c r="AD437" s="7"/>
      <c r="AG437">
        <f t="shared" si="108"/>
        <v>0</v>
      </c>
      <c r="AH437" s="2">
        <f t="shared" si="96"/>
        <v>0</v>
      </c>
      <c r="AI437" s="3" t="str">
        <f>IF(AH437=0,"",
IF(SUM($AH$360:AH437)=1,AJ437,
IF($AH$480&gt;SUM($AH$360:AH437),_xlfn.CONCAT(", ",AJ437),
IF($AH$480=SUM($AH$360:AH437),_xlfn.CONCAT(" y ",AJ437)))))</f>
        <v/>
      </c>
      <c r="AJ437" s="214">
        <v>78</v>
      </c>
      <c r="AK437" s="9">
        <f t="shared" si="109"/>
        <v>0</v>
      </c>
      <c r="AL437">
        <f t="shared" si="97"/>
        <v>0</v>
      </c>
      <c r="AM437">
        <f t="shared" si="98"/>
        <v>3</v>
      </c>
      <c r="AN437">
        <f t="shared" si="99"/>
        <v>6</v>
      </c>
      <c r="AU437">
        <f t="shared" si="100"/>
        <v>0</v>
      </c>
      <c r="AV437">
        <f t="shared" si="101"/>
        <v>0</v>
      </c>
      <c r="AW437">
        <f t="shared" si="102"/>
        <v>0</v>
      </c>
      <c r="AX437">
        <f t="shared" si="103"/>
        <v>0</v>
      </c>
      <c r="AY437">
        <f t="shared" si="104"/>
        <v>0</v>
      </c>
      <c r="AZ437">
        <f t="shared" si="105"/>
        <v>-2</v>
      </c>
      <c r="BA437">
        <f t="shared" si="106"/>
        <v>0</v>
      </c>
      <c r="BB437">
        <f t="shared" si="107"/>
        <v>0</v>
      </c>
    </row>
    <row r="438" spans="1:54" ht="15" customHeight="1">
      <c r="A438" s="238"/>
      <c r="C438" s="229" t="s">
        <v>5125</v>
      </c>
      <c r="D438" s="511" t="str">
        <f>IF(CNGE_2025_M1_Secc12_Sub1!D108="","",CNGE_2025_M1_Secc12_Sub1!D108)</f>
        <v/>
      </c>
      <c r="E438" s="326"/>
      <c r="F438" s="326"/>
      <c r="G438" s="326"/>
      <c r="H438" s="326"/>
      <c r="I438" s="326"/>
      <c r="J438" s="326"/>
      <c r="K438" s="326"/>
      <c r="L438" s="326"/>
      <c r="M438" s="326"/>
      <c r="N438" s="326"/>
      <c r="O438" s="326"/>
      <c r="P438" s="326"/>
      <c r="Q438" s="327"/>
      <c r="R438" s="480"/>
      <c r="S438" s="352"/>
      <c r="T438" s="7"/>
      <c r="U438" s="7"/>
      <c r="V438" s="7"/>
      <c r="W438" s="7"/>
      <c r="X438" s="7"/>
      <c r="Y438" s="7"/>
      <c r="Z438" s="7"/>
      <c r="AA438" s="7"/>
      <c r="AB438" s="7"/>
      <c r="AC438" s="7"/>
      <c r="AD438" s="7"/>
      <c r="AG438">
        <f t="shared" si="108"/>
        <v>0</v>
      </c>
      <c r="AH438" s="2">
        <f t="shared" si="96"/>
        <v>0</v>
      </c>
      <c r="AI438" s="3" t="str">
        <f>IF(AH438=0,"",
IF(SUM($AH$360:AH438)=1,AJ438,
IF($AH$480&gt;SUM($AH$360:AH438),_xlfn.CONCAT(", ",AJ438),
IF($AH$480=SUM($AH$360:AH438),_xlfn.CONCAT(" y ",AJ438)))))</f>
        <v/>
      </c>
      <c r="AJ438" s="214">
        <v>79</v>
      </c>
      <c r="AK438" s="9">
        <f t="shared" si="109"/>
        <v>0</v>
      </c>
      <c r="AL438">
        <f t="shared" si="97"/>
        <v>0</v>
      </c>
      <c r="AM438">
        <f t="shared" si="98"/>
        <v>3</v>
      </c>
      <c r="AN438">
        <f t="shared" si="99"/>
        <v>6</v>
      </c>
      <c r="AU438">
        <f t="shared" si="100"/>
        <v>0</v>
      </c>
      <c r="AV438">
        <f t="shared" si="101"/>
        <v>0</v>
      </c>
      <c r="AW438">
        <f t="shared" si="102"/>
        <v>0</v>
      </c>
      <c r="AX438">
        <f t="shared" si="103"/>
        <v>0</v>
      </c>
      <c r="AY438">
        <f t="shared" si="104"/>
        <v>0</v>
      </c>
      <c r="AZ438">
        <f t="shared" si="105"/>
        <v>-2</v>
      </c>
      <c r="BA438">
        <f t="shared" si="106"/>
        <v>0</v>
      </c>
      <c r="BB438">
        <f t="shared" si="107"/>
        <v>0</v>
      </c>
    </row>
    <row r="439" spans="1:54" ht="15" customHeight="1">
      <c r="A439" s="238"/>
      <c r="C439" s="229" t="s">
        <v>5126</v>
      </c>
      <c r="D439" s="511" t="str">
        <f>IF(CNGE_2025_M1_Secc12_Sub1!D109="","",CNGE_2025_M1_Secc12_Sub1!D109)</f>
        <v/>
      </c>
      <c r="E439" s="326"/>
      <c r="F439" s="326"/>
      <c r="G439" s="326"/>
      <c r="H439" s="326"/>
      <c r="I439" s="326"/>
      <c r="J439" s="326"/>
      <c r="K439" s="326"/>
      <c r="L439" s="326"/>
      <c r="M439" s="326"/>
      <c r="N439" s="326"/>
      <c r="O439" s="326"/>
      <c r="P439" s="326"/>
      <c r="Q439" s="327"/>
      <c r="R439" s="480"/>
      <c r="S439" s="352"/>
      <c r="T439" s="7"/>
      <c r="U439" s="7"/>
      <c r="V439" s="7"/>
      <c r="W439" s="7"/>
      <c r="X439" s="7"/>
      <c r="Y439" s="7"/>
      <c r="Z439" s="7"/>
      <c r="AA439" s="7"/>
      <c r="AB439" s="7"/>
      <c r="AC439" s="7"/>
      <c r="AD439" s="7"/>
      <c r="AG439">
        <f t="shared" si="108"/>
        <v>0</v>
      </c>
      <c r="AH439" s="2">
        <f t="shared" si="96"/>
        <v>0</v>
      </c>
      <c r="AI439" s="3" t="str">
        <f>IF(AH439=0,"",
IF(SUM($AH$360:AH439)=1,AJ439,
IF($AH$480&gt;SUM($AH$360:AH439),_xlfn.CONCAT(", ",AJ439),
IF($AH$480=SUM($AH$360:AH439),_xlfn.CONCAT(" y ",AJ439)))))</f>
        <v/>
      </c>
      <c r="AJ439" s="214">
        <v>80</v>
      </c>
      <c r="AK439" s="9">
        <f t="shared" si="109"/>
        <v>0</v>
      </c>
      <c r="AL439">
        <f t="shared" si="97"/>
        <v>0</v>
      </c>
      <c r="AM439">
        <f t="shared" si="98"/>
        <v>3</v>
      </c>
      <c r="AN439">
        <f t="shared" si="99"/>
        <v>6</v>
      </c>
      <c r="AU439">
        <f t="shared" si="100"/>
        <v>0</v>
      </c>
      <c r="AV439">
        <f t="shared" si="101"/>
        <v>0</v>
      </c>
      <c r="AW439">
        <f t="shared" si="102"/>
        <v>0</v>
      </c>
      <c r="AX439">
        <f t="shared" si="103"/>
        <v>0</v>
      </c>
      <c r="AY439">
        <f t="shared" si="104"/>
        <v>0</v>
      </c>
      <c r="AZ439">
        <f t="shared" si="105"/>
        <v>-2</v>
      </c>
      <c r="BA439">
        <f t="shared" si="106"/>
        <v>0</v>
      </c>
      <c r="BB439">
        <f t="shared" si="107"/>
        <v>0</v>
      </c>
    </row>
    <row r="440" spans="1:54" ht="15" customHeight="1">
      <c r="A440" s="238"/>
      <c r="C440" s="229" t="s">
        <v>5127</v>
      </c>
      <c r="D440" s="511" t="str">
        <f>IF(CNGE_2025_M1_Secc12_Sub1!D110="","",CNGE_2025_M1_Secc12_Sub1!D110)</f>
        <v/>
      </c>
      <c r="E440" s="326"/>
      <c r="F440" s="326"/>
      <c r="G440" s="326"/>
      <c r="H440" s="326"/>
      <c r="I440" s="326"/>
      <c r="J440" s="326"/>
      <c r="K440" s="326"/>
      <c r="L440" s="326"/>
      <c r="M440" s="326"/>
      <c r="N440" s="326"/>
      <c r="O440" s="326"/>
      <c r="P440" s="326"/>
      <c r="Q440" s="327"/>
      <c r="R440" s="480"/>
      <c r="S440" s="352"/>
      <c r="T440" s="7"/>
      <c r="U440" s="7"/>
      <c r="V440" s="7"/>
      <c r="W440" s="7"/>
      <c r="X440" s="7"/>
      <c r="Y440" s="7"/>
      <c r="Z440" s="7"/>
      <c r="AA440" s="7"/>
      <c r="AB440" s="7"/>
      <c r="AC440" s="7"/>
      <c r="AD440" s="7"/>
      <c r="AG440">
        <f t="shared" si="108"/>
        <v>0</v>
      </c>
      <c r="AH440" s="2">
        <f t="shared" si="96"/>
        <v>0</v>
      </c>
      <c r="AI440" s="3" t="str">
        <f>IF(AH440=0,"",
IF(SUM($AH$360:AH440)=1,AJ440,
IF($AH$480&gt;SUM($AH$360:AH440),_xlfn.CONCAT(", ",AJ440),
IF($AH$480=SUM($AH$360:AH440),_xlfn.CONCAT(" y ",AJ440)))))</f>
        <v/>
      </c>
      <c r="AJ440" s="214">
        <v>81</v>
      </c>
      <c r="AK440" s="9">
        <f t="shared" si="109"/>
        <v>0</v>
      </c>
      <c r="AL440">
        <f t="shared" si="97"/>
        <v>0</v>
      </c>
      <c r="AM440">
        <f t="shared" si="98"/>
        <v>3</v>
      </c>
      <c r="AN440">
        <f t="shared" si="99"/>
        <v>6</v>
      </c>
      <c r="AU440">
        <f t="shared" si="100"/>
        <v>0</v>
      </c>
      <c r="AV440">
        <f t="shared" si="101"/>
        <v>0</v>
      </c>
      <c r="AW440">
        <f t="shared" si="102"/>
        <v>0</v>
      </c>
      <c r="AX440">
        <f t="shared" si="103"/>
        <v>0</v>
      </c>
      <c r="AY440">
        <f t="shared" si="104"/>
        <v>0</v>
      </c>
      <c r="AZ440">
        <f t="shared" si="105"/>
        <v>-2</v>
      </c>
      <c r="BA440">
        <f t="shared" si="106"/>
        <v>0</v>
      </c>
      <c r="BB440">
        <f t="shared" si="107"/>
        <v>0</v>
      </c>
    </row>
    <row r="441" spans="1:54" ht="15" customHeight="1">
      <c r="A441" s="238"/>
      <c r="C441" s="229" t="s">
        <v>5128</v>
      </c>
      <c r="D441" s="511" t="str">
        <f>IF(CNGE_2025_M1_Secc12_Sub1!D111="","",CNGE_2025_M1_Secc12_Sub1!D111)</f>
        <v/>
      </c>
      <c r="E441" s="326"/>
      <c r="F441" s="326"/>
      <c r="G441" s="326"/>
      <c r="H441" s="326"/>
      <c r="I441" s="326"/>
      <c r="J441" s="326"/>
      <c r="K441" s="326"/>
      <c r="L441" s="326"/>
      <c r="M441" s="326"/>
      <c r="N441" s="326"/>
      <c r="O441" s="326"/>
      <c r="P441" s="326"/>
      <c r="Q441" s="327"/>
      <c r="R441" s="480"/>
      <c r="S441" s="352"/>
      <c r="T441" s="7"/>
      <c r="U441" s="7"/>
      <c r="V441" s="7"/>
      <c r="W441" s="7"/>
      <c r="X441" s="7"/>
      <c r="Y441" s="7"/>
      <c r="Z441" s="7"/>
      <c r="AA441" s="7"/>
      <c r="AB441" s="7"/>
      <c r="AC441" s="7"/>
      <c r="AD441" s="7"/>
      <c r="AG441">
        <f t="shared" si="108"/>
        <v>0</v>
      </c>
      <c r="AH441" s="2">
        <f t="shared" si="96"/>
        <v>0</v>
      </c>
      <c r="AI441" s="3" t="str">
        <f>IF(AH441=0,"",
IF(SUM($AH$360:AH441)=1,AJ441,
IF($AH$480&gt;SUM($AH$360:AH441),_xlfn.CONCAT(", ",AJ441),
IF($AH$480=SUM($AH$360:AH441),_xlfn.CONCAT(" y ",AJ441)))))</f>
        <v/>
      </c>
      <c r="AJ441" s="214">
        <v>82</v>
      </c>
      <c r="AK441" s="9">
        <f t="shared" si="109"/>
        <v>0</v>
      </c>
      <c r="AL441">
        <f t="shared" si="97"/>
        <v>0</v>
      </c>
      <c r="AM441">
        <f t="shared" si="98"/>
        <v>3</v>
      </c>
      <c r="AN441">
        <f t="shared" si="99"/>
        <v>6</v>
      </c>
      <c r="AU441">
        <f t="shared" si="100"/>
        <v>0</v>
      </c>
      <c r="AV441">
        <f t="shared" si="101"/>
        <v>0</v>
      </c>
      <c r="AW441">
        <f t="shared" si="102"/>
        <v>0</v>
      </c>
      <c r="AX441">
        <f t="shared" si="103"/>
        <v>0</v>
      </c>
      <c r="AY441">
        <f t="shared" si="104"/>
        <v>0</v>
      </c>
      <c r="AZ441">
        <f t="shared" si="105"/>
        <v>-2</v>
      </c>
      <c r="BA441">
        <f t="shared" si="106"/>
        <v>0</v>
      </c>
      <c r="BB441">
        <f t="shared" si="107"/>
        <v>0</v>
      </c>
    </row>
    <row r="442" spans="1:54" ht="15" customHeight="1">
      <c r="A442" s="238"/>
      <c r="C442" s="229" t="s">
        <v>5129</v>
      </c>
      <c r="D442" s="511" t="str">
        <f>IF(CNGE_2025_M1_Secc12_Sub1!D112="","",CNGE_2025_M1_Secc12_Sub1!D112)</f>
        <v/>
      </c>
      <c r="E442" s="326"/>
      <c r="F442" s="326"/>
      <c r="G442" s="326"/>
      <c r="H442" s="326"/>
      <c r="I442" s="326"/>
      <c r="J442" s="326"/>
      <c r="K442" s="326"/>
      <c r="L442" s="326"/>
      <c r="M442" s="326"/>
      <c r="N442" s="326"/>
      <c r="O442" s="326"/>
      <c r="P442" s="326"/>
      <c r="Q442" s="327"/>
      <c r="R442" s="480"/>
      <c r="S442" s="352"/>
      <c r="T442" s="7"/>
      <c r="U442" s="7"/>
      <c r="V442" s="7"/>
      <c r="W442" s="7"/>
      <c r="X442" s="7"/>
      <c r="Y442" s="7"/>
      <c r="Z442" s="7"/>
      <c r="AA442" s="7"/>
      <c r="AB442" s="7"/>
      <c r="AC442" s="7"/>
      <c r="AD442" s="7"/>
      <c r="AG442">
        <f t="shared" si="108"/>
        <v>0</v>
      </c>
      <c r="AH442" s="2">
        <f t="shared" si="96"/>
        <v>0</v>
      </c>
      <c r="AI442" s="3" t="str">
        <f>IF(AH442=0,"",
IF(SUM($AH$360:AH442)=1,AJ442,
IF($AH$480&gt;SUM($AH$360:AH442),_xlfn.CONCAT(", ",AJ442),
IF($AH$480=SUM($AH$360:AH442),_xlfn.CONCAT(" y ",AJ442)))))</f>
        <v/>
      </c>
      <c r="AJ442" s="214">
        <v>83</v>
      </c>
      <c r="AK442" s="9">
        <f t="shared" si="109"/>
        <v>0</v>
      </c>
      <c r="AL442">
        <f t="shared" si="97"/>
        <v>0</v>
      </c>
      <c r="AM442">
        <f t="shared" si="98"/>
        <v>3</v>
      </c>
      <c r="AN442">
        <f t="shared" si="99"/>
        <v>6</v>
      </c>
      <c r="AU442">
        <f t="shared" si="100"/>
        <v>0</v>
      </c>
      <c r="AV442">
        <f t="shared" si="101"/>
        <v>0</v>
      </c>
      <c r="AW442">
        <f t="shared" si="102"/>
        <v>0</v>
      </c>
      <c r="AX442">
        <f t="shared" si="103"/>
        <v>0</v>
      </c>
      <c r="AY442">
        <f t="shared" si="104"/>
        <v>0</v>
      </c>
      <c r="AZ442">
        <f t="shared" si="105"/>
        <v>-2</v>
      </c>
      <c r="BA442">
        <f t="shared" si="106"/>
        <v>0</v>
      </c>
      <c r="BB442">
        <f t="shared" si="107"/>
        <v>0</v>
      </c>
    </row>
    <row r="443" spans="1:54" ht="15" customHeight="1">
      <c r="A443" s="238"/>
      <c r="C443" s="229" t="s">
        <v>5130</v>
      </c>
      <c r="D443" s="511" t="str">
        <f>IF(CNGE_2025_M1_Secc12_Sub1!D113="","",CNGE_2025_M1_Secc12_Sub1!D113)</f>
        <v/>
      </c>
      <c r="E443" s="326"/>
      <c r="F443" s="326"/>
      <c r="G443" s="326"/>
      <c r="H443" s="326"/>
      <c r="I443" s="326"/>
      <c r="J443" s="326"/>
      <c r="K443" s="326"/>
      <c r="L443" s="326"/>
      <c r="M443" s="326"/>
      <c r="N443" s="326"/>
      <c r="O443" s="326"/>
      <c r="P443" s="326"/>
      <c r="Q443" s="327"/>
      <c r="R443" s="480"/>
      <c r="S443" s="352"/>
      <c r="T443" s="7"/>
      <c r="U443" s="7"/>
      <c r="V443" s="7"/>
      <c r="W443" s="7"/>
      <c r="X443" s="7"/>
      <c r="Y443" s="7"/>
      <c r="Z443" s="7"/>
      <c r="AA443" s="7"/>
      <c r="AB443" s="7"/>
      <c r="AC443" s="7"/>
      <c r="AD443" s="7"/>
      <c r="AG443">
        <f t="shared" si="108"/>
        <v>0</v>
      </c>
      <c r="AH443" s="2">
        <f t="shared" si="96"/>
        <v>0</v>
      </c>
      <c r="AI443" s="3" t="str">
        <f>IF(AH443=0,"",
IF(SUM($AH$360:AH443)=1,AJ443,
IF($AH$480&gt;SUM($AH$360:AH443),_xlfn.CONCAT(", ",AJ443),
IF($AH$480=SUM($AH$360:AH443),_xlfn.CONCAT(" y ",AJ443)))))</f>
        <v/>
      </c>
      <c r="AJ443" s="214">
        <v>84</v>
      </c>
      <c r="AK443" s="9">
        <f t="shared" si="109"/>
        <v>0</v>
      </c>
      <c r="AL443">
        <f t="shared" si="97"/>
        <v>0</v>
      </c>
      <c r="AM443">
        <f t="shared" si="98"/>
        <v>3</v>
      </c>
      <c r="AN443">
        <f t="shared" si="99"/>
        <v>6</v>
      </c>
      <c r="AU443">
        <f t="shared" si="100"/>
        <v>0</v>
      </c>
      <c r="AV443">
        <f t="shared" si="101"/>
        <v>0</v>
      </c>
      <c r="AW443">
        <f t="shared" si="102"/>
        <v>0</v>
      </c>
      <c r="AX443">
        <f t="shared" si="103"/>
        <v>0</v>
      </c>
      <c r="AY443">
        <f t="shared" si="104"/>
        <v>0</v>
      </c>
      <c r="AZ443">
        <f t="shared" si="105"/>
        <v>-2</v>
      </c>
      <c r="BA443">
        <f t="shared" si="106"/>
        <v>0</v>
      </c>
      <c r="BB443">
        <f t="shared" si="107"/>
        <v>0</v>
      </c>
    </row>
    <row r="444" spans="1:54" ht="15" customHeight="1">
      <c r="A444" s="238"/>
      <c r="C444" s="229" t="s">
        <v>5131</v>
      </c>
      <c r="D444" s="511" t="str">
        <f>IF(CNGE_2025_M1_Secc12_Sub1!D114="","",CNGE_2025_M1_Secc12_Sub1!D114)</f>
        <v/>
      </c>
      <c r="E444" s="326"/>
      <c r="F444" s="326"/>
      <c r="G444" s="326"/>
      <c r="H444" s="326"/>
      <c r="I444" s="326"/>
      <c r="J444" s="326"/>
      <c r="K444" s="326"/>
      <c r="L444" s="326"/>
      <c r="M444" s="326"/>
      <c r="N444" s="326"/>
      <c r="O444" s="326"/>
      <c r="P444" s="326"/>
      <c r="Q444" s="327"/>
      <c r="R444" s="480"/>
      <c r="S444" s="352"/>
      <c r="T444" s="7"/>
      <c r="U444" s="7"/>
      <c r="V444" s="7"/>
      <c r="W444" s="7"/>
      <c r="X444" s="7"/>
      <c r="Y444" s="7"/>
      <c r="Z444" s="7"/>
      <c r="AA444" s="7"/>
      <c r="AB444" s="7"/>
      <c r="AC444" s="7"/>
      <c r="AD444" s="7"/>
      <c r="AG444">
        <f t="shared" si="108"/>
        <v>0</v>
      </c>
      <c r="AH444" s="2">
        <f t="shared" si="96"/>
        <v>0</v>
      </c>
      <c r="AI444" s="3" t="str">
        <f>IF(AH444=0,"",
IF(SUM($AH$360:AH444)=1,AJ444,
IF($AH$480&gt;SUM($AH$360:AH444),_xlfn.CONCAT(", ",AJ444),
IF($AH$480=SUM($AH$360:AH444),_xlfn.CONCAT(" y ",AJ444)))))</f>
        <v/>
      </c>
      <c r="AJ444" s="214">
        <v>85</v>
      </c>
      <c r="AK444" s="9">
        <f t="shared" si="109"/>
        <v>0</v>
      </c>
      <c r="AL444">
        <f t="shared" si="97"/>
        <v>0</v>
      </c>
      <c r="AM444">
        <f t="shared" si="98"/>
        <v>3</v>
      </c>
      <c r="AN444">
        <f t="shared" si="99"/>
        <v>6</v>
      </c>
      <c r="AU444">
        <f t="shared" si="100"/>
        <v>0</v>
      </c>
      <c r="AV444">
        <f t="shared" si="101"/>
        <v>0</v>
      </c>
      <c r="AW444">
        <f t="shared" si="102"/>
        <v>0</v>
      </c>
      <c r="AX444">
        <f t="shared" si="103"/>
        <v>0</v>
      </c>
      <c r="AY444">
        <f t="shared" si="104"/>
        <v>0</v>
      </c>
      <c r="AZ444">
        <f t="shared" si="105"/>
        <v>-2</v>
      </c>
      <c r="BA444">
        <f t="shared" si="106"/>
        <v>0</v>
      </c>
      <c r="BB444">
        <f t="shared" si="107"/>
        <v>0</v>
      </c>
    </row>
    <row r="445" spans="1:54" ht="15" customHeight="1">
      <c r="A445" s="238"/>
      <c r="C445" s="229" t="s">
        <v>5132</v>
      </c>
      <c r="D445" s="511" t="str">
        <f>IF(CNGE_2025_M1_Secc12_Sub1!D115="","",CNGE_2025_M1_Secc12_Sub1!D115)</f>
        <v/>
      </c>
      <c r="E445" s="326"/>
      <c r="F445" s="326"/>
      <c r="G445" s="326"/>
      <c r="H445" s="326"/>
      <c r="I445" s="326"/>
      <c r="J445" s="326"/>
      <c r="K445" s="326"/>
      <c r="L445" s="326"/>
      <c r="M445" s="326"/>
      <c r="N445" s="326"/>
      <c r="O445" s="326"/>
      <c r="P445" s="326"/>
      <c r="Q445" s="327"/>
      <c r="R445" s="480"/>
      <c r="S445" s="352"/>
      <c r="T445" s="7"/>
      <c r="U445" s="7"/>
      <c r="V445" s="7"/>
      <c r="W445" s="7"/>
      <c r="X445" s="7"/>
      <c r="Y445" s="7"/>
      <c r="Z445" s="7"/>
      <c r="AA445" s="7"/>
      <c r="AB445" s="7"/>
      <c r="AC445" s="7"/>
      <c r="AD445" s="7"/>
      <c r="AG445">
        <f t="shared" si="108"/>
        <v>0</v>
      </c>
      <c r="AH445" s="2">
        <f t="shared" si="96"/>
        <v>0</v>
      </c>
      <c r="AI445" s="3" t="str">
        <f>IF(AH445=0,"",
IF(SUM($AH$360:AH445)=1,AJ445,
IF($AH$480&gt;SUM($AH$360:AH445),_xlfn.CONCAT(", ",AJ445),
IF($AH$480=SUM($AH$360:AH445),_xlfn.CONCAT(" y ",AJ445)))))</f>
        <v/>
      </c>
      <c r="AJ445" s="214">
        <v>86</v>
      </c>
      <c r="AK445" s="9">
        <f t="shared" si="109"/>
        <v>0</v>
      </c>
      <c r="AL445">
        <f t="shared" si="97"/>
        <v>0</v>
      </c>
      <c r="AM445">
        <f t="shared" si="98"/>
        <v>3</v>
      </c>
      <c r="AN445">
        <f t="shared" si="99"/>
        <v>6</v>
      </c>
      <c r="AU445">
        <f t="shared" si="100"/>
        <v>0</v>
      </c>
      <c r="AV445">
        <f t="shared" si="101"/>
        <v>0</v>
      </c>
      <c r="AW445">
        <f t="shared" si="102"/>
        <v>0</v>
      </c>
      <c r="AX445">
        <f t="shared" si="103"/>
        <v>0</v>
      </c>
      <c r="AY445">
        <f t="shared" si="104"/>
        <v>0</v>
      </c>
      <c r="AZ445">
        <f t="shared" si="105"/>
        <v>-2</v>
      </c>
      <c r="BA445">
        <f t="shared" si="106"/>
        <v>0</v>
      </c>
      <c r="BB445">
        <f t="shared" si="107"/>
        <v>0</v>
      </c>
    </row>
    <row r="446" spans="1:54" ht="15" customHeight="1">
      <c r="A446" s="238"/>
      <c r="C446" s="229" t="s">
        <v>5133</v>
      </c>
      <c r="D446" s="511" t="str">
        <f>IF(CNGE_2025_M1_Secc12_Sub1!D116="","",CNGE_2025_M1_Secc12_Sub1!D116)</f>
        <v/>
      </c>
      <c r="E446" s="326"/>
      <c r="F446" s="326"/>
      <c r="G446" s="326"/>
      <c r="H446" s="326"/>
      <c r="I446" s="326"/>
      <c r="J446" s="326"/>
      <c r="K446" s="326"/>
      <c r="L446" s="326"/>
      <c r="M446" s="326"/>
      <c r="N446" s="326"/>
      <c r="O446" s="326"/>
      <c r="P446" s="326"/>
      <c r="Q446" s="327"/>
      <c r="R446" s="480"/>
      <c r="S446" s="352"/>
      <c r="T446" s="7"/>
      <c r="U446" s="7"/>
      <c r="V446" s="7"/>
      <c r="W446" s="7"/>
      <c r="X446" s="7"/>
      <c r="Y446" s="7"/>
      <c r="Z446" s="7"/>
      <c r="AA446" s="7"/>
      <c r="AB446" s="7"/>
      <c r="AC446" s="7"/>
      <c r="AD446" s="7"/>
      <c r="AG446">
        <f t="shared" si="108"/>
        <v>0</v>
      </c>
      <c r="AH446" s="2">
        <f t="shared" si="96"/>
        <v>0</v>
      </c>
      <c r="AI446" s="3" t="str">
        <f>IF(AH446=0,"",
IF(SUM($AH$360:AH446)=1,AJ446,
IF($AH$480&gt;SUM($AH$360:AH446),_xlfn.CONCAT(", ",AJ446),
IF($AH$480=SUM($AH$360:AH446),_xlfn.CONCAT(" y ",AJ446)))))</f>
        <v/>
      </c>
      <c r="AJ446" s="214">
        <v>87</v>
      </c>
      <c r="AK446" s="9">
        <f t="shared" si="109"/>
        <v>0</v>
      </c>
      <c r="AL446">
        <f t="shared" si="97"/>
        <v>0</v>
      </c>
      <c r="AM446">
        <f t="shared" si="98"/>
        <v>3</v>
      </c>
      <c r="AN446">
        <f t="shared" si="99"/>
        <v>6</v>
      </c>
      <c r="AU446">
        <f t="shared" si="100"/>
        <v>0</v>
      </c>
      <c r="AV446">
        <f t="shared" si="101"/>
        <v>0</v>
      </c>
      <c r="AW446">
        <f t="shared" si="102"/>
        <v>0</v>
      </c>
      <c r="AX446">
        <f t="shared" si="103"/>
        <v>0</v>
      </c>
      <c r="AY446">
        <f t="shared" si="104"/>
        <v>0</v>
      </c>
      <c r="AZ446">
        <f t="shared" si="105"/>
        <v>-2</v>
      </c>
      <c r="BA446">
        <f t="shared" si="106"/>
        <v>0</v>
      </c>
      <c r="BB446">
        <f t="shared" si="107"/>
        <v>0</v>
      </c>
    </row>
    <row r="447" spans="1:54" ht="15" customHeight="1">
      <c r="A447" s="238"/>
      <c r="C447" s="229" t="s">
        <v>5134</v>
      </c>
      <c r="D447" s="511" t="str">
        <f>IF(CNGE_2025_M1_Secc12_Sub1!D117="","",CNGE_2025_M1_Secc12_Sub1!D117)</f>
        <v/>
      </c>
      <c r="E447" s="326"/>
      <c r="F447" s="326"/>
      <c r="G447" s="326"/>
      <c r="H447" s="326"/>
      <c r="I447" s="326"/>
      <c r="J447" s="326"/>
      <c r="K447" s="326"/>
      <c r="L447" s="326"/>
      <c r="M447" s="326"/>
      <c r="N447" s="326"/>
      <c r="O447" s="326"/>
      <c r="P447" s="326"/>
      <c r="Q447" s="327"/>
      <c r="R447" s="480"/>
      <c r="S447" s="352"/>
      <c r="T447" s="7"/>
      <c r="U447" s="7"/>
      <c r="V447" s="7"/>
      <c r="W447" s="7"/>
      <c r="X447" s="7"/>
      <c r="Y447" s="7"/>
      <c r="Z447" s="7"/>
      <c r="AA447" s="7"/>
      <c r="AB447" s="7"/>
      <c r="AC447" s="7"/>
      <c r="AD447" s="7"/>
      <c r="AG447">
        <f t="shared" si="108"/>
        <v>0</v>
      </c>
      <c r="AH447" s="2">
        <f t="shared" si="96"/>
        <v>0</v>
      </c>
      <c r="AI447" s="3" t="str">
        <f>IF(AH447=0,"",
IF(SUM($AH$360:AH447)=1,AJ447,
IF($AH$480&gt;SUM($AH$360:AH447),_xlfn.CONCAT(", ",AJ447),
IF($AH$480=SUM($AH$360:AH447),_xlfn.CONCAT(" y ",AJ447)))))</f>
        <v/>
      </c>
      <c r="AJ447" s="214">
        <v>88</v>
      </c>
      <c r="AK447" s="9">
        <f t="shared" si="109"/>
        <v>0</v>
      </c>
      <c r="AL447">
        <f t="shared" si="97"/>
        <v>0</v>
      </c>
      <c r="AM447">
        <f t="shared" si="98"/>
        <v>3</v>
      </c>
      <c r="AN447">
        <f t="shared" si="99"/>
        <v>6</v>
      </c>
      <c r="AU447">
        <f t="shared" si="100"/>
        <v>0</v>
      </c>
      <c r="AV447">
        <f t="shared" si="101"/>
        <v>0</v>
      </c>
      <c r="AW447">
        <f t="shared" si="102"/>
        <v>0</v>
      </c>
      <c r="AX447">
        <f t="shared" si="103"/>
        <v>0</v>
      </c>
      <c r="AY447">
        <f t="shared" si="104"/>
        <v>0</v>
      </c>
      <c r="AZ447">
        <f t="shared" si="105"/>
        <v>-2</v>
      </c>
      <c r="BA447">
        <f t="shared" si="106"/>
        <v>0</v>
      </c>
      <c r="BB447">
        <f t="shared" si="107"/>
        <v>0</v>
      </c>
    </row>
    <row r="448" spans="1:54" ht="15" customHeight="1">
      <c r="A448" s="238"/>
      <c r="C448" s="229" t="s">
        <v>5135</v>
      </c>
      <c r="D448" s="511" t="str">
        <f>IF(CNGE_2025_M1_Secc12_Sub1!D118="","",CNGE_2025_M1_Secc12_Sub1!D118)</f>
        <v/>
      </c>
      <c r="E448" s="326"/>
      <c r="F448" s="326"/>
      <c r="G448" s="326"/>
      <c r="H448" s="326"/>
      <c r="I448" s="326"/>
      <c r="J448" s="326"/>
      <c r="K448" s="326"/>
      <c r="L448" s="326"/>
      <c r="M448" s="326"/>
      <c r="N448" s="326"/>
      <c r="O448" s="326"/>
      <c r="P448" s="326"/>
      <c r="Q448" s="327"/>
      <c r="R448" s="480"/>
      <c r="S448" s="352"/>
      <c r="T448" s="7"/>
      <c r="U448" s="7"/>
      <c r="V448" s="7"/>
      <c r="W448" s="7"/>
      <c r="X448" s="7"/>
      <c r="Y448" s="7"/>
      <c r="Z448" s="7"/>
      <c r="AA448" s="7"/>
      <c r="AB448" s="7"/>
      <c r="AC448" s="7"/>
      <c r="AD448" s="7"/>
      <c r="AG448">
        <f t="shared" si="108"/>
        <v>0</v>
      </c>
      <c r="AH448" s="2">
        <f t="shared" si="96"/>
        <v>0</v>
      </c>
      <c r="AI448" s="3" t="str">
        <f>IF(AH448=0,"",
IF(SUM($AH$360:AH448)=1,AJ448,
IF($AH$480&gt;SUM($AH$360:AH448),_xlfn.CONCAT(", ",AJ448),
IF($AH$480=SUM($AH$360:AH448),_xlfn.CONCAT(" y ",AJ448)))))</f>
        <v/>
      </c>
      <c r="AJ448" s="214">
        <v>89</v>
      </c>
      <c r="AK448" s="9">
        <f t="shared" si="109"/>
        <v>0</v>
      </c>
      <c r="AL448">
        <f t="shared" si="97"/>
        <v>0</v>
      </c>
      <c r="AM448">
        <f t="shared" si="98"/>
        <v>3</v>
      </c>
      <c r="AN448">
        <f t="shared" si="99"/>
        <v>6</v>
      </c>
      <c r="AU448">
        <f t="shared" si="100"/>
        <v>0</v>
      </c>
      <c r="AV448">
        <f t="shared" si="101"/>
        <v>0</v>
      </c>
      <c r="AW448">
        <f t="shared" si="102"/>
        <v>0</v>
      </c>
      <c r="AX448">
        <f t="shared" si="103"/>
        <v>0</v>
      </c>
      <c r="AY448">
        <f t="shared" si="104"/>
        <v>0</v>
      </c>
      <c r="AZ448">
        <f t="shared" si="105"/>
        <v>-2</v>
      </c>
      <c r="BA448">
        <f t="shared" si="106"/>
        <v>0</v>
      </c>
      <c r="BB448">
        <f t="shared" si="107"/>
        <v>0</v>
      </c>
    </row>
    <row r="449" spans="1:54" ht="15" customHeight="1">
      <c r="A449" s="238"/>
      <c r="C449" s="229" t="s">
        <v>5136</v>
      </c>
      <c r="D449" s="511" t="str">
        <f>IF(CNGE_2025_M1_Secc12_Sub1!D119="","",CNGE_2025_M1_Secc12_Sub1!D119)</f>
        <v/>
      </c>
      <c r="E449" s="326"/>
      <c r="F449" s="326"/>
      <c r="G449" s="326"/>
      <c r="H449" s="326"/>
      <c r="I449" s="326"/>
      <c r="J449" s="326"/>
      <c r="K449" s="326"/>
      <c r="L449" s="326"/>
      <c r="M449" s="326"/>
      <c r="N449" s="326"/>
      <c r="O449" s="326"/>
      <c r="P449" s="326"/>
      <c r="Q449" s="327"/>
      <c r="R449" s="480"/>
      <c r="S449" s="352"/>
      <c r="T449" s="7"/>
      <c r="U449" s="7"/>
      <c r="V449" s="7"/>
      <c r="W449" s="7"/>
      <c r="X449" s="7"/>
      <c r="Y449" s="7"/>
      <c r="Z449" s="7"/>
      <c r="AA449" s="7"/>
      <c r="AB449" s="7"/>
      <c r="AC449" s="7"/>
      <c r="AD449" s="7"/>
      <c r="AG449">
        <f t="shared" si="108"/>
        <v>0</v>
      </c>
      <c r="AH449" s="2">
        <f t="shared" si="96"/>
        <v>0</v>
      </c>
      <c r="AI449" s="3" t="str">
        <f>IF(AH449=0,"",
IF(SUM($AH$360:AH449)=1,AJ449,
IF($AH$480&gt;SUM($AH$360:AH449),_xlfn.CONCAT(", ",AJ449),
IF($AH$480=SUM($AH$360:AH449),_xlfn.CONCAT(" y ",AJ449)))))</f>
        <v/>
      </c>
      <c r="AJ449" s="214">
        <v>90</v>
      </c>
      <c r="AK449" s="9">
        <f t="shared" si="109"/>
        <v>0</v>
      </c>
      <c r="AL449">
        <f t="shared" si="97"/>
        <v>0</v>
      </c>
      <c r="AM449">
        <f t="shared" si="98"/>
        <v>3</v>
      </c>
      <c r="AN449">
        <f t="shared" si="99"/>
        <v>6</v>
      </c>
      <c r="AU449">
        <f t="shared" si="100"/>
        <v>0</v>
      </c>
      <c r="AV449">
        <f t="shared" si="101"/>
        <v>0</v>
      </c>
      <c r="AW449">
        <f t="shared" si="102"/>
        <v>0</v>
      </c>
      <c r="AX449">
        <f t="shared" si="103"/>
        <v>0</v>
      </c>
      <c r="AY449">
        <f t="shared" si="104"/>
        <v>0</v>
      </c>
      <c r="AZ449">
        <f t="shared" si="105"/>
        <v>-2</v>
      </c>
      <c r="BA449">
        <f t="shared" si="106"/>
        <v>0</v>
      </c>
      <c r="BB449">
        <f t="shared" si="107"/>
        <v>0</v>
      </c>
    </row>
    <row r="450" spans="1:54" ht="15" customHeight="1">
      <c r="A450" s="238"/>
      <c r="C450" s="229" t="s">
        <v>5137</v>
      </c>
      <c r="D450" s="511" t="str">
        <f>IF(CNGE_2025_M1_Secc12_Sub1!D120="","",CNGE_2025_M1_Secc12_Sub1!D120)</f>
        <v/>
      </c>
      <c r="E450" s="326"/>
      <c r="F450" s="326"/>
      <c r="G450" s="326"/>
      <c r="H450" s="326"/>
      <c r="I450" s="326"/>
      <c r="J450" s="326"/>
      <c r="K450" s="326"/>
      <c r="L450" s="326"/>
      <c r="M450" s="326"/>
      <c r="N450" s="326"/>
      <c r="O450" s="326"/>
      <c r="P450" s="326"/>
      <c r="Q450" s="327"/>
      <c r="R450" s="480"/>
      <c r="S450" s="352"/>
      <c r="T450" s="7"/>
      <c r="U450" s="7"/>
      <c r="V450" s="7"/>
      <c r="W450" s="7"/>
      <c r="X450" s="7"/>
      <c r="Y450" s="7"/>
      <c r="Z450" s="7"/>
      <c r="AA450" s="7"/>
      <c r="AB450" s="7"/>
      <c r="AC450" s="7"/>
      <c r="AD450" s="7"/>
      <c r="AG450">
        <f t="shared" si="108"/>
        <v>0</v>
      </c>
      <c r="AH450" s="2">
        <f t="shared" si="96"/>
        <v>0</v>
      </c>
      <c r="AI450" s="3" t="str">
        <f>IF(AH450=0,"",
IF(SUM($AH$360:AH450)=1,AJ450,
IF($AH$480&gt;SUM($AH$360:AH450),_xlfn.CONCAT(", ",AJ450),
IF($AH$480=SUM($AH$360:AH450),_xlfn.CONCAT(" y ",AJ450)))))</f>
        <v/>
      </c>
      <c r="AJ450" s="214">
        <v>91</v>
      </c>
      <c r="AK450" s="9">
        <f t="shared" si="109"/>
        <v>0</v>
      </c>
      <c r="AL450">
        <f t="shared" si="97"/>
        <v>0</v>
      </c>
      <c r="AM450">
        <f t="shared" si="98"/>
        <v>3</v>
      </c>
      <c r="AN450">
        <f t="shared" si="99"/>
        <v>6</v>
      </c>
      <c r="AU450">
        <f t="shared" si="100"/>
        <v>0</v>
      </c>
      <c r="AV450">
        <f t="shared" si="101"/>
        <v>0</v>
      </c>
      <c r="AW450">
        <f t="shared" si="102"/>
        <v>0</v>
      </c>
      <c r="AX450">
        <f t="shared" si="103"/>
        <v>0</v>
      </c>
      <c r="AY450">
        <f t="shared" si="104"/>
        <v>0</v>
      </c>
      <c r="AZ450">
        <f t="shared" si="105"/>
        <v>-2</v>
      </c>
      <c r="BA450">
        <f t="shared" si="106"/>
        <v>0</v>
      </c>
      <c r="BB450">
        <f t="shared" si="107"/>
        <v>0</v>
      </c>
    </row>
    <row r="451" spans="1:54" ht="15" customHeight="1">
      <c r="A451" s="238"/>
      <c r="C451" s="229" t="s">
        <v>5138</v>
      </c>
      <c r="D451" s="511" t="str">
        <f>IF(CNGE_2025_M1_Secc12_Sub1!D121="","",CNGE_2025_M1_Secc12_Sub1!D121)</f>
        <v/>
      </c>
      <c r="E451" s="326"/>
      <c r="F451" s="326"/>
      <c r="G451" s="326"/>
      <c r="H451" s="326"/>
      <c r="I451" s="326"/>
      <c r="J451" s="326"/>
      <c r="K451" s="326"/>
      <c r="L451" s="326"/>
      <c r="M451" s="326"/>
      <c r="N451" s="326"/>
      <c r="O451" s="326"/>
      <c r="P451" s="326"/>
      <c r="Q451" s="327"/>
      <c r="R451" s="480"/>
      <c r="S451" s="352"/>
      <c r="T451" s="7"/>
      <c r="U451" s="7"/>
      <c r="V451" s="7"/>
      <c r="W451" s="7"/>
      <c r="X451" s="7"/>
      <c r="Y451" s="7"/>
      <c r="Z451" s="7"/>
      <c r="AA451" s="7"/>
      <c r="AB451" s="7"/>
      <c r="AC451" s="7"/>
      <c r="AD451" s="7"/>
      <c r="AG451">
        <f t="shared" si="108"/>
        <v>0</v>
      </c>
      <c r="AH451" s="2">
        <f t="shared" si="96"/>
        <v>0</v>
      </c>
      <c r="AI451" s="3" t="str">
        <f>IF(AH451=0,"",
IF(SUM($AH$360:AH451)=1,AJ451,
IF($AH$480&gt;SUM($AH$360:AH451),_xlfn.CONCAT(", ",AJ451),
IF($AH$480=SUM($AH$360:AH451),_xlfn.CONCAT(" y ",AJ451)))))</f>
        <v/>
      </c>
      <c r="AJ451" s="214">
        <v>92</v>
      </c>
      <c r="AK451" s="9">
        <f t="shared" si="109"/>
        <v>0</v>
      </c>
      <c r="AL451">
        <f t="shared" si="97"/>
        <v>0</v>
      </c>
      <c r="AM451">
        <f t="shared" si="98"/>
        <v>3</v>
      </c>
      <c r="AN451">
        <f t="shared" si="99"/>
        <v>6</v>
      </c>
      <c r="AU451">
        <f t="shared" si="100"/>
        <v>0</v>
      </c>
      <c r="AV451">
        <f t="shared" si="101"/>
        <v>0</v>
      </c>
      <c r="AW451">
        <f t="shared" si="102"/>
        <v>0</v>
      </c>
      <c r="AX451">
        <f t="shared" si="103"/>
        <v>0</v>
      </c>
      <c r="AY451">
        <f t="shared" si="104"/>
        <v>0</v>
      </c>
      <c r="AZ451">
        <f t="shared" si="105"/>
        <v>-2</v>
      </c>
      <c r="BA451">
        <f t="shared" si="106"/>
        <v>0</v>
      </c>
      <c r="BB451">
        <f t="shared" si="107"/>
        <v>0</v>
      </c>
    </row>
    <row r="452" spans="1:54" ht="15" customHeight="1">
      <c r="A452" s="238"/>
      <c r="C452" s="229" t="s">
        <v>5139</v>
      </c>
      <c r="D452" s="511" t="str">
        <f>IF(CNGE_2025_M1_Secc12_Sub1!D122="","",CNGE_2025_M1_Secc12_Sub1!D122)</f>
        <v/>
      </c>
      <c r="E452" s="326"/>
      <c r="F452" s="326"/>
      <c r="G452" s="326"/>
      <c r="H452" s="326"/>
      <c r="I452" s="326"/>
      <c r="J452" s="326"/>
      <c r="K452" s="326"/>
      <c r="L452" s="326"/>
      <c r="M452" s="326"/>
      <c r="N452" s="326"/>
      <c r="O452" s="326"/>
      <c r="P452" s="326"/>
      <c r="Q452" s="327"/>
      <c r="R452" s="480"/>
      <c r="S452" s="352"/>
      <c r="T452" s="7"/>
      <c r="U452" s="7"/>
      <c r="V452" s="7"/>
      <c r="W452" s="7"/>
      <c r="X452" s="7"/>
      <c r="Y452" s="7"/>
      <c r="Z452" s="7"/>
      <c r="AA452" s="7"/>
      <c r="AB452" s="7"/>
      <c r="AC452" s="7"/>
      <c r="AD452" s="7"/>
      <c r="AG452">
        <f t="shared" si="108"/>
        <v>0</v>
      </c>
      <c r="AH452" s="2">
        <f t="shared" si="96"/>
        <v>0</v>
      </c>
      <c r="AI452" s="3" t="str">
        <f>IF(AH452=0,"",
IF(SUM($AH$360:AH452)=1,AJ452,
IF($AH$480&gt;SUM($AH$360:AH452),_xlfn.CONCAT(", ",AJ452),
IF($AH$480=SUM($AH$360:AH452),_xlfn.CONCAT(" y ",AJ452)))))</f>
        <v/>
      </c>
      <c r="AJ452" s="214">
        <v>93</v>
      </c>
      <c r="AK452" s="9">
        <f t="shared" si="109"/>
        <v>0</v>
      </c>
      <c r="AL452">
        <f t="shared" si="97"/>
        <v>0</v>
      </c>
      <c r="AM452">
        <f t="shared" si="98"/>
        <v>3</v>
      </c>
      <c r="AN452">
        <f t="shared" si="99"/>
        <v>6</v>
      </c>
      <c r="AU452">
        <f t="shared" si="100"/>
        <v>0</v>
      </c>
      <c r="AV452">
        <f t="shared" si="101"/>
        <v>0</v>
      </c>
      <c r="AW452">
        <f t="shared" si="102"/>
        <v>0</v>
      </c>
      <c r="AX452">
        <f t="shared" si="103"/>
        <v>0</v>
      </c>
      <c r="AY452">
        <f t="shared" si="104"/>
        <v>0</v>
      </c>
      <c r="AZ452">
        <f t="shared" si="105"/>
        <v>-2</v>
      </c>
      <c r="BA452">
        <f t="shared" si="106"/>
        <v>0</v>
      </c>
      <c r="BB452">
        <f t="shared" si="107"/>
        <v>0</v>
      </c>
    </row>
    <row r="453" spans="1:54" ht="15" customHeight="1">
      <c r="A453" s="238"/>
      <c r="C453" s="229" t="s">
        <v>5140</v>
      </c>
      <c r="D453" s="511" t="str">
        <f>IF(CNGE_2025_M1_Secc12_Sub1!D123="","",CNGE_2025_M1_Secc12_Sub1!D123)</f>
        <v/>
      </c>
      <c r="E453" s="326"/>
      <c r="F453" s="326"/>
      <c r="G453" s="326"/>
      <c r="H453" s="326"/>
      <c r="I453" s="326"/>
      <c r="J453" s="326"/>
      <c r="K453" s="326"/>
      <c r="L453" s="326"/>
      <c r="M453" s="326"/>
      <c r="N453" s="326"/>
      <c r="O453" s="326"/>
      <c r="P453" s="326"/>
      <c r="Q453" s="327"/>
      <c r="R453" s="480"/>
      <c r="S453" s="352"/>
      <c r="T453" s="7"/>
      <c r="U453" s="7"/>
      <c r="V453" s="7"/>
      <c r="W453" s="7"/>
      <c r="X453" s="7"/>
      <c r="Y453" s="7"/>
      <c r="Z453" s="7"/>
      <c r="AA453" s="7"/>
      <c r="AB453" s="7"/>
      <c r="AC453" s="7"/>
      <c r="AD453" s="7"/>
      <c r="AG453">
        <f t="shared" si="108"/>
        <v>0</v>
      </c>
      <c r="AH453" s="2">
        <f t="shared" si="96"/>
        <v>0</v>
      </c>
      <c r="AI453" s="3" t="str">
        <f>IF(AH453=0,"",
IF(SUM($AH$360:AH453)=1,AJ453,
IF($AH$480&gt;SUM($AH$360:AH453),_xlfn.CONCAT(", ",AJ453),
IF($AH$480=SUM($AH$360:AH453),_xlfn.CONCAT(" y ",AJ453)))))</f>
        <v/>
      </c>
      <c r="AJ453" s="214">
        <v>94</v>
      </c>
      <c r="AK453" s="9">
        <f t="shared" si="109"/>
        <v>0</v>
      </c>
      <c r="AL453">
        <f t="shared" si="97"/>
        <v>0</v>
      </c>
      <c r="AM453">
        <f t="shared" si="98"/>
        <v>3</v>
      </c>
      <c r="AN453">
        <f t="shared" si="99"/>
        <v>6</v>
      </c>
      <c r="AU453">
        <f t="shared" si="100"/>
        <v>0</v>
      </c>
      <c r="AV453">
        <f t="shared" si="101"/>
        <v>0</v>
      </c>
      <c r="AW453">
        <f t="shared" si="102"/>
        <v>0</v>
      </c>
      <c r="AX453">
        <f t="shared" si="103"/>
        <v>0</v>
      </c>
      <c r="AY453">
        <f t="shared" si="104"/>
        <v>0</v>
      </c>
      <c r="AZ453">
        <f t="shared" si="105"/>
        <v>-2</v>
      </c>
      <c r="BA453">
        <f t="shared" si="106"/>
        <v>0</v>
      </c>
      <c r="BB453">
        <f t="shared" si="107"/>
        <v>0</v>
      </c>
    </row>
    <row r="454" spans="1:54" ht="15" customHeight="1">
      <c r="A454" s="238"/>
      <c r="C454" s="229" t="s">
        <v>5141</v>
      </c>
      <c r="D454" s="511" t="str">
        <f>IF(CNGE_2025_M1_Secc12_Sub1!D124="","",CNGE_2025_M1_Secc12_Sub1!D124)</f>
        <v/>
      </c>
      <c r="E454" s="326"/>
      <c r="F454" s="326"/>
      <c r="G454" s="326"/>
      <c r="H454" s="326"/>
      <c r="I454" s="326"/>
      <c r="J454" s="326"/>
      <c r="K454" s="326"/>
      <c r="L454" s="326"/>
      <c r="M454" s="326"/>
      <c r="N454" s="326"/>
      <c r="O454" s="326"/>
      <c r="P454" s="326"/>
      <c r="Q454" s="327"/>
      <c r="R454" s="480"/>
      <c r="S454" s="352"/>
      <c r="T454" s="7"/>
      <c r="U454" s="7"/>
      <c r="V454" s="7"/>
      <c r="W454" s="7"/>
      <c r="X454" s="7"/>
      <c r="Y454" s="7"/>
      <c r="Z454" s="7"/>
      <c r="AA454" s="7"/>
      <c r="AB454" s="7"/>
      <c r="AC454" s="7"/>
      <c r="AD454" s="7"/>
      <c r="AG454">
        <f t="shared" si="108"/>
        <v>0</v>
      </c>
      <c r="AH454" s="2">
        <f t="shared" si="96"/>
        <v>0</v>
      </c>
      <c r="AI454" s="3" t="str">
        <f>IF(AH454=0,"",
IF(SUM($AH$360:AH454)=1,AJ454,
IF($AH$480&gt;SUM($AH$360:AH454),_xlfn.CONCAT(", ",AJ454),
IF($AH$480=SUM($AH$360:AH454),_xlfn.CONCAT(" y ",AJ454)))))</f>
        <v/>
      </c>
      <c r="AJ454" s="214">
        <v>95</v>
      </c>
      <c r="AK454" s="9">
        <f t="shared" si="109"/>
        <v>0</v>
      </c>
      <c r="AL454">
        <f t="shared" si="97"/>
        <v>0</v>
      </c>
      <c r="AM454">
        <f t="shared" si="98"/>
        <v>3</v>
      </c>
      <c r="AN454">
        <f t="shared" si="99"/>
        <v>6</v>
      </c>
      <c r="AU454">
        <f t="shared" si="100"/>
        <v>0</v>
      </c>
      <c r="AV454">
        <f t="shared" si="101"/>
        <v>0</v>
      </c>
      <c r="AW454">
        <f t="shared" si="102"/>
        <v>0</v>
      </c>
      <c r="AX454">
        <f t="shared" si="103"/>
        <v>0</v>
      </c>
      <c r="AY454">
        <f t="shared" si="104"/>
        <v>0</v>
      </c>
      <c r="AZ454">
        <f t="shared" si="105"/>
        <v>-2</v>
      </c>
      <c r="BA454">
        <f t="shared" si="106"/>
        <v>0</v>
      </c>
      <c r="BB454">
        <f t="shared" si="107"/>
        <v>0</v>
      </c>
    </row>
    <row r="455" spans="1:54" ht="15" customHeight="1">
      <c r="A455" s="238"/>
      <c r="C455" s="229" t="s">
        <v>5142</v>
      </c>
      <c r="D455" s="511" t="str">
        <f>IF(CNGE_2025_M1_Secc12_Sub1!D125="","",CNGE_2025_M1_Secc12_Sub1!D125)</f>
        <v/>
      </c>
      <c r="E455" s="326"/>
      <c r="F455" s="326"/>
      <c r="G455" s="326"/>
      <c r="H455" s="326"/>
      <c r="I455" s="326"/>
      <c r="J455" s="326"/>
      <c r="K455" s="326"/>
      <c r="L455" s="326"/>
      <c r="M455" s="326"/>
      <c r="N455" s="326"/>
      <c r="O455" s="326"/>
      <c r="P455" s="326"/>
      <c r="Q455" s="327"/>
      <c r="R455" s="480"/>
      <c r="S455" s="352"/>
      <c r="T455" s="7"/>
      <c r="U455" s="7"/>
      <c r="V455" s="7"/>
      <c r="W455" s="7"/>
      <c r="X455" s="7"/>
      <c r="Y455" s="7"/>
      <c r="Z455" s="7"/>
      <c r="AA455" s="7"/>
      <c r="AB455" s="7"/>
      <c r="AC455" s="7"/>
      <c r="AD455" s="7"/>
      <c r="AG455">
        <f t="shared" si="108"/>
        <v>0</v>
      </c>
      <c r="AH455" s="2">
        <f t="shared" si="96"/>
        <v>0</v>
      </c>
      <c r="AI455" s="3" t="str">
        <f>IF(AH455=0,"",
IF(SUM($AH$360:AH455)=1,AJ455,
IF($AH$480&gt;SUM($AH$360:AH455),_xlfn.CONCAT(", ",AJ455),
IF($AH$480=SUM($AH$360:AH455),_xlfn.CONCAT(" y ",AJ455)))))</f>
        <v/>
      </c>
      <c r="AJ455" s="214">
        <v>96</v>
      </c>
      <c r="AK455" s="9">
        <f t="shared" si="109"/>
        <v>0</v>
      </c>
      <c r="AL455">
        <f t="shared" si="97"/>
        <v>0</v>
      </c>
      <c r="AM455">
        <f t="shared" si="98"/>
        <v>3</v>
      </c>
      <c r="AN455">
        <f t="shared" si="99"/>
        <v>6</v>
      </c>
      <c r="AU455">
        <f t="shared" si="100"/>
        <v>0</v>
      </c>
      <c r="AV455">
        <f t="shared" si="101"/>
        <v>0</v>
      </c>
      <c r="AW455">
        <f t="shared" si="102"/>
        <v>0</v>
      </c>
      <c r="AX455">
        <f t="shared" si="103"/>
        <v>0</v>
      </c>
      <c r="AY455">
        <f t="shared" si="104"/>
        <v>0</v>
      </c>
      <c r="AZ455">
        <f t="shared" si="105"/>
        <v>-2</v>
      </c>
      <c r="BA455">
        <f t="shared" si="106"/>
        <v>0</v>
      </c>
      <c r="BB455">
        <f t="shared" si="107"/>
        <v>0</v>
      </c>
    </row>
    <row r="456" spans="1:54" ht="15" customHeight="1">
      <c r="A456" s="238"/>
      <c r="C456" s="229" t="s">
        <v>5143</v>
      </c>
      <c r="D456" s="511" t="str">
        <f>IF(CNGE_2025_M1_Secc12_Sub1!D126="","",CNGE_2025_M1_Secc12_Sub1!D126)</f>
        <v/>
      </c>
      <c r="E456" s="326"/>
      <c r="F456" s="326"/>
      <c r="G456" s="326"/>
      <c r="H456" s="326"/>
      <c r="I456" s="326"/>
      <c r="J456" s="326"/>
      <c r="K456" s="326"/>
      <c r="L456" s="326"/>
      <c r="M456" s="326"/>
      <c r="N456" s="326"/>
      <c r="O456" s="326"/>
      <c r="P456" s="326"/>
      <c r="Q456" s="327"/>
      <c r="R456" s="480"/>
      <c r="S456" s="352"/>
      <c r="T456" s="7"/>
      <c r="U456" s="7"/>
      <c r="V456" s="7"/>
      <c r="W456" s="7"/>
      <c r="X456" s="7"/>
      <c r="Y456" s="7"/>
      <c r="Z456" s="7"/>
      <c r="AA456" s="7"/>
      <c r="AB456" s="7"/>
      <c r="AC456" s="7"/>
      <c r="AD456" s="7"/>
      <c r="AG456">
        <f t="shared" si="108"/>
        <v>0</v>
      </c>
      <c r="AH456" s="2">
        <f t="shared" si="96"/>
        <v>0</v>
      </c>
      <c r="AI456" s="3" t="str">
        <f>IF(AH456=0,"",
IF(SUM($AH$360:AH456)=1,AJ456,
IF($AH$480&gt;SUM($AH$360:AH456),_xlfn.CONCAT(", ",AJ456),
IF($AH$480=SUM($AH$360:AH456),_xlfn.CONCAT(" y ",AJ456)))))</f>
        <v/>
      </c>
      <c r="AJ456" s="214">
        <v>97</v>
      </c>
      <c r="AK456" s="9">
        <f t="shared" si="109"/>
        <v>0</v>
      </c>
      <c r="AL456">
        <f t="shared" si="97"/>
        <v>0</v>
      </c>
      <c r="AM456">
        <f t="shared" si="98"/>
        <v>3</v>
      </c>
      <c r="AN456">
        <f t="shared" si="99"/>
        <v>6</v>
      </c>
      <c r="AU456">
        <f t="shared" si="100"/>
        <v>0</v>
      </c>
      <c r="AV456">
        <f t="shared" si="101"/>
        <v>0</v>
      </c>
      <c r="AW456">
        <f t="shared" si="102"/>
        <v>0</v>
      </c>
      <c r="AX456">
        <f t="shared" si="103"/>
        <v>0</v>
      </c>
      <c r="AY456">
        <f t="shared" si="104"/>
        <v>0</v>
      </c>
      <c r="AZ456">
        <f t="shared" si="105"/>
        <v>-2</v>
      </c>
      <c r="BA456">
        <f t="shared" si="106"/>
        <v>0</v>
      </c>
      <c r="BB456">
        <f t="shared" si="107"/>
        <v>0</v>
      </c>
    </row>
    <row r="457" spans="1:54" ht="15" customHeight="1">
      <c r="A457" s="238"/>
      <c r="C457" s="229" t="s">
        <v>5144</v>
      </c>
      <c r="D457" s="511" t="str">
        <f>IF(CNGE_2025_M1_Secc12_Sub1!D127="","",CNGE_2025_M1_Secc12_Sub1!D127)</f>
        <v/>
      </c>
      <c r="E457" s="326"/>
      <c r="F457" s="326"/>
      <c r="G457" s="326"/>
      <c r="H457" s="326"/>
      <c r="I457" s="326"/>
      <c r="J457" s="326"/>
      <c r="K457" s="326"/>
      <c r="L457" s="326"/>
      <c r="M457" s="326"/>
      <c r="N457" s="326"/>
      <c r="O457" s="326"/>
      <c r="P457" s="326"/>
      <c r="Q457" s="327"/>
      <c r="R457" s="480"/>
      <c r="S457" s="352"/>
      <c r="T457" s="7"/>
      <c r="U457" s="7"/>
      <c r="V457" s="7"/>
      <c r="W457" s="7"/>
      <c r="X457" s="7"/>
      <c r="Y457" s="7"/>
      <c r="Z457" s="7"/>
      <c r="AA457" s="7"/>
      <c r="AB457" s="7"/>
      <c r="AC457" s="7"/>
      <c r="AD457" s="7"/>
      <c r="AG457">
        <f t="shared" si="108"/>
        <v>0</v>
      </c>
      <c r="AH457" s="2">
        <f t="shared" si="96"/>
        <v>0</v>
      </c>
      <c r="AI457" s="3" t="str">
        <f>IF(AH457=0,"",
IF(SUM($AH$360:AH457)=1,AJ457,
IF($AH$480&gt;SUM($AH$360:AH457),_xlfn.CONCAT(", ",AJ457),
IF($AH$480=SUM($AH$360:AH457),_xlfn.CONCAT(" y ",AJ457)))))</f>
        <v/>
      </c>
      <c r="AJ457" s="214">
        <v>98</v>
      </c>
      <c r="AK457" s="9">
        <f t="shared" si="109"/>
        <v>0</v>
      </c>
      <c r="AL457">
        <f t="shared" si="97"/>
        <v>0</v>
      </c>
      <c r="AM457">
        <f t="shared" si="98"/>
        <v>3</v>
      </c>
      <c r="AN457">
        <f t="shared" si="99"/>
        <v>6</v>
      </c>
      <c r="AU457">
        <f t="shared" si="100"/>
        <v>0</v>
      </c>
      <c r="AV457">
        <f t="shared" si="101"/>
        <v>0</v>
      </c>
      <c r="AW457">
        <f t="shared" si="102"/>
        <v>0</v>
      </c>
      <c r="AX457">
        <f t="shared" si="103"/>
        <v>0</v>
      </c>
      <c r="AY457">
        <f t="shared" si="104"/>
        <v>0</v>
      </c>
      <c r="AZ457">
        <f t="shared" si="105"/>
        <v>-2</v>
      </c>
      <c r="BA457">
        <f t="shared" si="106"/>
        <v>0</v>
      </c>
      <c r="BB457">
        <f t="shared" si="107"/>
        <v>0</v>
      </c>
    </row>
    <row r="458" spans="1:54" ht="15" customHeight="1">
      <c r="A458" s="238"/>
      <c r="C458" s="229" t="s">
        <v>5145</v>
      </c>
      <c r="D458" s="511" t="str">
        <f>IF(CNGE_2025_M1_Secc12_Sub1!D128="","",CNGE_2025_M1_Secc12_Sub1!D128)</f>
        <v/>
      </c>
      <c r="E458" s="326"/>
      <c r="F458" s="326"/>
      <c r="G458" s="326"/>
      <c r="H458" s="326"/>
      <c r="I458" s="326"/>
      <c r="J458" s="326"/>
      <c r="K458" s="326"/>
      <c r="L458" s="326"/>
      <c r="M458" s="326"/>
      <c r="N458" s="326"/>
      <c r="O458" s="326"/>
      <c r="P458" s="326"/>
      <c r="Q458" s="327"/>
      <c r="R458" s="480"/>
      <c r="S458" s="352"/>
      <c r="T458" s="7"/>
      <c r="U458" s="7"/>
      <c r="V458" s="7"/>
      <c r="W458" s="7"/>
      <c r="X458" s="7"/>
      <c r="Y458" s="7"/>
      <c r="Z458" s="7"/>
      <c r="AA458" s="7"/>
      <c r="AB458" s="7"/>
      <c r="AC458" s="7"/>
      <c r="AD458" s="7"/>
      <c r="AG458">
        <f t="shared" si="108"/>
        <v>0</v>
      </c>
      <c r="AH458" s="2">
        <f t="shared" si="96"/>
        <v>0</v>
      </c>
      <c r="AI458" s="3" t="str">
        <f>IF(AH458=0,"",
IF(SUM($AH$360:AH458)=1,AJ458,
IF($AH$480&gt;SUM($AH$360:AH458),_xlfn.CONCAT(", ",AJ458),
IF($AH$480=SUM($AH$360:AH458),_xlfn.CONCAT(" y ",AJ458)))))</f>
        <v/>
      </c>
      <c r="AJ458" s="214">
        <v>99</v>
      </c>
      <c r="AK458" s="9">
        <f t="shared" si="109"/>
        <v>0</v>
      </c>
      <c r="AL458">
        <f t="shared" si="97"/>
        <v>0</v>
      </c>
      <c r="AM458">
        <f t="shared" si="98"/>
        <v>3</v>
      </c>
      <c r="AN458">
        <f t="shared" si="99"/>
        <v>6</v>
      </c>
      <c r="AU458">
        <f t="shared" si="100"/>
        <v>0</v>
      </c>
      <c r="AV458">
        <f t="shared" si="101"/>
        <v>0</v>
      </c>
      <c r="AW458">
        <f t="shared" si="102"/>
        <v>0</v>
      </c>
      <c r="AX458">
        <f t="shared" si="103"/>
        <v>0</v>
      </c>
      <c r="AY458">
        <f t="shared" si="104"/>
        <v>0</v>
      </c>
      <c r="AZ458">
        <f t="shared" si="105"/>
        <v>-2</v>
      </c>
      <c r="BA458">
        <f t="shared" si="106"/>
        <v>0</v>
      </c>
      <c r="BB458">
        <f t="shared" si="107"/>
        <v>0</v>
      </c>
    </row>
    <row r="459" spans="1:54" ht="15" customHeight="1">
      <c r="A459" s="238"/>
      <c r="C459" s="213" t="s">
        <v>5146</v>
      </c>
      <c r="D459" s="511" t="str">
        <f>IF(CNGE_2025_M1_Secc12_Sub1!D129="","",CNGE_2025_M1_Secc12_Sub1!D129)</f>
        <v/>
      </c>
      <c r="E459" s="326"/>
      <c r="F459" s="326"/>
      <c r="G459" s="326"/>
      <c r="H459" s="326"/>
      <c r="I459" s="326"/>
      <c r="J459" s="326"/>
      <c r="K459" s="326"/>
      <c r="L459" s="326"/>
      <c r="M459" s="326"/>
      <c r="N459" s="326"/>
      <c r="O459" s="326"/>
      <c r="P459" s="326"/>
      <c r="Q459" s="327"/>
      <c r="R459" s="480"/>
      <c r="S459" s="352"/>
      <c r="T459" s="7"/>
      <c r="U459" s="7"/>
      <c r="V459" s="7"/>
      <c r="W459" s="7"/>
      <c r="X459" s="7"/>
      <c r="Y459" s="7"/>
      <c r="Z459" s="7"/>
      <c r="AA459" s="7"/>
      <c r="AB459" s="7"/>
      <c r="AC459" s="7"/>
      <c r="AD459" s="7"/>
      <c r="AG459">
        <f t="shared" si="108"/>
        <v>0</v>
      </c>
      <c r="AH459" s="2">
        <f t="shared" si="96"/>
        <v>0</v>
      </c>
      <c r="AI459" s="3" t="str">
        <f>IF(AH459=0,"",
IF(SUM($AH$360:AH459)=1,AJ459,
IF($AH$480&gt;SUM($AH$360:AH459),_xlfn.CONCAT(", ",AJ459),
IF($AH$480=SUM($AH$360:AH459),_xlfn.CONCAT(" y ",AJ459)))))</f>
        <v/>
      </c>
      <c r="AJ459" s="214">
        <v>100</v>
      </c>
      <c r="AK459" s="9">
        <f t="shared" si="109"/>
        <v>0</v>
      </c>
      <c r="AL459">
        <f t="shared" si="97"/>
        <v>0</v>
      </c>
      <c r="AM459">
        <f t="shared" si="98"/>
        <v>3</v>
      </c>
      <c r="AN459">
        <f t="shared" si="99"/>
        <v>6</v>
      </c>
      <c r="AU459">
        <f t="shared" si="100"/>
        <v>0</v>
      </c>
      <c r="AV459">
        <f t="shared" si="101"/>
        <v>0</v>
      </c>
      <c r="AW459">
        <f t="shared" si="102"/>
        <v>0</v>
      </c>
      <c r="AX459">
        <f t="shared" si="103"/>
        <v>0</v>
      </c>
      <c r="AY459">
        <f t="shared" si="104"/>
        <v>0</v>
      </c>
      <c r="AZ459">
        <f t="shared" si="105"/>
        <v>-2</v>
      </c>
      <c r="BA459">
        <f t="shared" si="106"/>
        <v>0</v>
      </c>
      <c r="BB459">
        <f t="shared" si="107"/>
        <v>0</v>
      </c>
    </row>
    <row r="460" spans="1:54" ht="15" customHeight="1">
      <c r="A460" s="238"/>
      <c r="C460" s="213" t="s">
        <v>5147</v>
      </c>
      <c r="D460" s="511" t="str">
        <f>IF(CNGE_2025_M1_Secc12_Sub1!D130="","",CNGE_2025_M1_Secc12_Sub1!D130)</f>
        <v/>
      </c>
      <c r="E460" s="326"/>
      <c r="F460" s="326"/>
      <c r="G460" s="326"/>
      <c r="H460" s="326"/>
      <c r="I460" s="326"/>
      <c r="J460" s="326"/>
      <c r="K460" s="326"/>
      <c r="L460" s="326"/>
      <c r="M460" s="326"/>
      <c r="N460" s="326"/>
      <c r="O460" s="326"/>
      <c r="P460" s="326"/>
      <c r="Q460" s="327"/>
      <c r="R460" s="480"/>
      <c r="S460" s="352"/>
      <c r="T460" s="7"/>
      <c r="U460" s="7"/>
      <c r="V460" s="7"/>
      <c r="W460" s="7"/>
      <c r="X460" s="7"/>
      <c r="Y460" s="7"/>
      <c r="Z460" s="7"/>
      <c r="AA460" s="7"/>
      <c r="AB460" s="7"/>
      <c r="AC460" s="7"/>
      <c r="AD460" s="7"/>
      <c r="AG460">
        <f t="shared" si="108"/>
        <v>0</v>
      </c>
      <c r="AH460" s="2">
        <f t="shared" si="96"/>
        <v>0</v>
      </c>
      <c r="AI460" s="3" t="str">
        <f>IF(AH460=0,"",
IF(SUM($AH$360:AH460)=1,AJ460,
IF($AH$480&gt;SUM($AH$360:AH460),_xlfn.CONCAT(", ",AJ460),
IF($AH$480=SUM($AH$360:AH460),_xlfn.CONCAT(" y ",AJ460)))))</f>
        <v/>
      </c>
      <c r="AJ460" s="214">
        <v>101</v>
      </c>
      <c r="AK460" s="9">
        <f t="shared" si="109"/>
        <v>0</v>
      </c>
      <c r="AL460">
        <f t="shared" si="97"/>
        <v>0</v>
      </c>
      <c r="AM460">
        <f t="shared" si="98"/>
        <v>3</v>
      </c>
      <c r="AN460">
        <f t="shared" si="99"/>
        <v>6</v>
      </c>
      <c r="AU460">
        <f t="shared" si="100"/>
        <v>0</v>
      </c>
      <c r="AV460">
        <f t="shared" si="101"/>
        <v>0</v>
      </c>
      <c r="AW460">
        <f t="shared" si="102"/>
        <v>0</v>
      </c>
      <c r="AX460">
        <f t="shared" si="103"/>
        <v>0</v>
      </c>
      <c r="AY460">
        <f t="shared" si="104"/>
        <v>0</v>
      </c>
      <c r="AZ460">
        <f t="shared" si="105"/>
        <v>-2</v>
      </c>
      <c r="BA460">
        <f t="shared" si="106"/>
        <v>0</v>
      </c>
      <c r="BB460">
        <f t="shared" si="107"/>
        <v>0</v>
      </c>
    </row>
    <row r="461" spans="1:54" ht="15" customHeight="1">
      <c r="A461" s="238"/>
      <c r="C461" s="213" t="s">
        <v>5148</v>
      </c>
      <c r="D461" s="511" t="str">
        <f>IF(CNGE_2025_M1_Secc12_Sub1!D131="","",CNGE_2025_M1_Secc12_Sub1!D131)</f>
        <v/>
      </c>
      <c r="E461" s="326"/>
      <c r="F461" s="326"/>
      <c r="G461" s="326"/>
      <c r="H461" s="326"/>
      <c r="I461" s="326"/>
      <c r="J461" s="326"/>
      <c r="K461" s="326"/>
      <c r="L461" s="326"/>
      <c r="M461" s="326"/>
      <c r="N461" s="326"/>
      <c r="O461" s="326"/>
      <c r="P461" s="326"/>
      <c r="Q461" s="327"/>
      <c r="R461" s="480"/>
      <c r="S461" s="352"/>
      <c r="T461" s="7"/>
      <c r="U461" s="7"/>
      <c r="V461" s="7"/>
      <c r="W461" s="7"/>
      <c r="X461" s="7"/>
      <c r="Y461" s="7"/>
      <c r="Z461" s="7"/>
      <c r="AA461" s="7"/>
      <c r="AB461" s="7"/>
      <c r="AC461" s="7"/>
      <c r="AD461" s="7"/>
      <c r="AG461">
        <f t="shared" si="108"/>
        <v>0</v>
      </c>
      <c r="AH461" s="2">
        <f t="shared" si="96"/>
        <v>0</v>
      </c>
      <c r="AI461" s="3" t="str">
        <f>IF(AH461=0,"",
IF(SUM($AH$360:AH461)=1,AJ461,
IF($AH$480&gt;SUM($AH$360:AH461),_xlfn.CONCAT(", ",AJ461),
IF($AH$480=SUM($AH$360:AH461),_xlfn.CONCAT(" y ",AJ461)))))</f>
        <v/>
      </c>
      <c r="AJ461" s="214">
        <v>102</v>
      </c>
      <c r="AK461" s="9">
        <f t="shared" si="109"/>
        <v>0</v>
      </c>
      <c r="AL461">
        <f t="shared" si="97"/>
        <v>0</v>
      </c>
      <c r="AM461">
        <f t="shared" si="98"/>
        <v>3</v>
      </c>
      <c r="AN461">
        <f t="shared" si="99"/>
        <v>6</v>
      </c>
      <c r="AU461">
        <f t="shared" si="100"/>
        <v>0</v>
      </c>
      <c r="AV461">
        <f t="shared" si="101"/>
        <v>0</v>
      </c>
      <c r="AW461">
        <f t="shared" si="102"/>
        <v>0</v>
      </c>
      <c r="AX461">
        <f t="shared" si="103"/>
        <v>0</v>
      </c>
      <c r="AY461">
        <f t="shared" si="104"/>
        <v>0</v>
      </c>
      <c r="AZ461">
        <f t="shared" si="105"/>
        <v>-2</v>
      </c>
      <c r="BA461">
        <f t="shared" si="106"/>
        <v>0</v>
      </c>
      <c r="BB461">
        <f t="shared" si="107"/>
        <v>0</v>
      </c>
    </row>
    <row r="462" spans="1:54" ht="15" customHeight="1">
      <c r="A462" s="238"/>
      <c r="C462" s="213" t="s">
        <v>5149</v>
      </c>
      <c r="D462" s="511" t="str">
        <f>IF(CNGE_2025_M1_Secc12_Sub1!D132="","",CNGE_2025_M1_Secc12_Sub1!D132)</f>
        <v/>
      </c>
      <c r="E462" s="326"/>
      <c r="F462" s="326"/>
      <c r="G462" s="326"/>
      <c r="H462" s="326"/>
      <c r="I462" s="326"/>
      <c r="J462" s="326"/>
      <c r="K462" s="326"/>
      <c r="L462" s="326"/>
      <c r="M462" s="326"/>
      <c r="N462" s="326"/>
      <c r="O462" s="326"/>
      <c r="P462" s="326"/>
      <c r="Q462" s="327"/>
      <c r="R462" s="480"/>
      <c r="S462" s="352"/>
      <c r="T462" s="7"/>
      <c r="U462" s="7"/>
      <c r="V462" s="7"/>
      <c r="W462" s="7"/>
      <c r="X462" s="7"/>
      <c r="Y462" s="7"/>
      <c r="Z462" s="7"/>
      <c r="AA462" s="7"/>
      <c r="AB462" s="7"/>
      <c r="AC462" s="7"/>
      <c r="AD462" s="7"/>
      <c r="AG462">
        <f t="shared" si="108"/>
        <v>0</v>
      </c>
      <c r="AH462" s="2">
        <f t="shared" si="96"/>
        <v>0</v>
      </c>
      <c r="AI462" s="3" t="str">
        <f>IF(AH462=0,"",
IF(SUM($AH$360:AH462)=1,AJ462,
IF($AH$480&gt;SUM($AH$360:AH462),_xlfn.CONCAT(", ",AJ462),
IF($AH$480=SUM($AH$360:AH462),_xlfn.CONCAT(" y ",AJ462)))))</f>
        <v/>
      </c>
      <c r="AJ462" s="214">
        <v>103</v>
      </c>
      <c r="AK462" s="9">
        <f t="shared" si="109"/>
        <v>0</v>
      </c>
      <c r="AL462">
        <f t="shared" si="97"/>
        <v>0</v>
      </c>
      <c r="AM462">
        <f t="shared" si="98"/>
        <v>3</v>
      </c>
      <c r="AN462">
        <f t="shared" si="99"/>
        <v>6</v>
      </c>
      <c r="AU462">
        <f t="shared" si="100"/>
        <v>0</v>
      </c>
      <c r="AV462">
        <f t="shared" si="101"/>
        <v>0</v>
      </c>
      <c r="AW462">
        <f t="shared" si="102"/>
        <v>0</v>
      </c>
      <c r="AX462">
        <f t="shared" si="103"/>
        <v>0</v>
      </c>
      <c r="AY462">
        <f t="shared" si="104"/>
        <v>0</v>
      </c>
      <c r="AZ462">
        <f t="shared" si="105"/>
        <v>-2</v>
      </c>
      <c r="BA462">
        <f t="shared" si="106"/>
        <v>0</v>
      </c>
      <c r="BB462">
        <f t="shared" si="107"/>
        <v>0</v>
      </c>
    </row>
    <row r="463" spans="1:54" ht="15" customHeight="1">
      <c r="A463" s="238"/>
      <c r="C463" s="213" t="s">
        <v>5150</v>
      </c>
      <c r="D463" s="511" t="str">
        <f>IF(CNGE_2025_M1_Secc12_Sub1!D133="","",CNGE_2025_M1_Secc12_Sub1!D133)</f>
        <v/>
      </c>
      <c r="E463" s="326"/>
      <c r="F463" s="326"/>
      <c r="G463" s="326"/>
      <c r="H463" s="326"/>
      <c r="I463" s="326"/>
      <c r="J463" s="326"/>
      <c r="K463" s="326"/>
      <c r="L463" s="326"/>
      <c r="M463" s="326"/>
      <c r="N463" s="326"/>
      <c r="O463" s="326"/>
      <c r="P463" s="326"/>
      <c r="Q463" s="327"/>
      <c r="R463" s="480"/>
      <c r="S463" s="352"/>
      <c r="T463" s="7"/>
      <c r="U463" s="7"/>
      <c r="V463" s="7"/>
      <c r="W463" s="7"/>
      <c r="X463" s="7"/>
      <c r="Y463" s="7"/>
      <c r="Z463" s="7"/>
      <c r="AA463" s="7"/>
      <c r="AB463" s="7"/>
      <c r="AC463" s="7"/>
      <c r="AD463" s="7"/>
      <c r="AG463">
        <f t="shared" si="108"/>
        <v>0</v>
      </c>
      <c r="AH463" s="2">
        <f t="shared" si="96"/>
        <v>0</v>
      </c>
      <c r="AI463" s="3" t="str">
        <f>IF(AH463=0,"",
IF(SUM($AH$360:AH463)=1,AJ463,
IF($AH$480&gt;SUM($AH$360:AH463),_xlfn.CONCAT(", ",AJ463),
IF($AH$480=SUM($AH$360:AH463),_xlfn.CONCAT(" y ",AJ463)))))</f>
        <v/>
      </c>
      <c r="AJ463" s="214">
        <v>104</v>
      </c>
      <c r="AK463" s="9">
        <f t="shared" si="109"/>
        <v>0</v>
      </c>
      <c r="AL463">
        <f t="shared" si="97"/>
        <v>0</v>
      </c>
      <c r="AM463">
        <f t="shared" si="98"/>
        <v>3</v>
      </c>
      <c r="AN463">
        <f t="shared" si="99"/>
        <v>6</v>
      </c>
      <c r="AU463">
        <f t="shared" si="100"/>
        <v>0</v>
      </c>
      <c r="AV463">
        <f t="shared" si="101"/>
        <v>0</v>
      </c>
      <c r="AW463">
        <f t="shared" si="102"/>
        <v>0</v>
      </c>
      <c r="AX463">
        <f t="shared" si="103"/>
        <v>0</v>
      </c>
      <c r="AY463">
        <f t="shared" si="104"/>
        <v>0</v>
      </c>
      <c r="AZ463">
        <f t="shared" si="105"/>
        <v>-2</v>
      </c>
      <c r="BA463">
        <f t="shared" si="106"/>
        <v>0</v>
      </c>
      <c r="BB463">
        <f t="shared" si="107"/>
        <v>0</v>
      </c>
    </row>
    <row r="464" spans="1:54" ht="15" customHeight="1">
      <c r="A464" s="238"/>
      <c r="C464" s="213" t="s">
        <v>5151</v>
      </c>
      <c r="D464" s="511" t="str">
        <f>IF(CNGE_2025_M1_Secc12_Sub1!D134="","",CNGE_2025_M1_Secc12_Sub1!D134)</f>
        <v/>
      </c>
      <c r="E464" s="326"/>
      <c r="F464" s="326"/>
      <c r="G464" s="326"/>
      <c r="H464" s="326"/>
      <c r="I464" s="326"/>
      <c r="J464" s="326"/>
      <c r="K464" s="326"/>
      <c r="L464" s="326"/>
      <c r="M464" s="326"/>
      <c r="N464" s="326"/>
      <c r="O464" s="326"/>
      <c r="P464" s="326"/>
      <c r="Q464" s="327"/>
      <c r="R464" s="480"/>
      <c r="S464" s="352"/>
      <c r="T464" s="7"/>
      <c r="U464" s="7"/>
      <c r="V464" s="7"/>
      <c r="W464" s="7"/>
      <c r="X464" s="7"/>
      <c r="Y464" s="7"/>
      <c r="Z464" s="7"/>
      <c r="AA464" s="7"/>
      <c r="AB464" s="7"/>
      <c r="AC464" s="7"/>
      <c r="AD464" s="7"/>
      <c r="AG464">
        <f t="shared" si="108"/>
        <v>0</v>
      </c>
      <c r="AH464" s="2">
        <f t="shared" si="96"/>
        <v>0</v>
      </c>
      <c r="AI464" s="3" t="str">
        <f>IF(AH464=0,"",
IF(SUM($AH$360:AH464)=1,AJ464,
IF($AH$480&gt;SUM($AH$360:AH464),_xlfn.CONCAT(", ",AJ464),
IF($AH$480=SUM($AH$360:AH464),_xlfn.CONCAT(" y ",AJ464)))))</f>
        <v/>
      </c>
      <c r="AJ464" s="214">
        <v>105</v>
      </c>
      <c r="AK464" s="9">
        <f t="shared" si="109"/>
        <v>0</v>
      </c>
      <c r="AL464">
        <f t="shared" si="97"/>
        <v>0</v>
      </c>
      <c r="AM464">
        <f t="shared" si="98"/>
        <v>3</v>
      </c>
      <c r="AN464">
        <f t="shared" si="99"/>
        <v>6</v>
      </c>
      <c r="AU464">
        <f t="shared" si="100"/>
        <v>0</v>
      </c>
      <c r="AV464">
        <f t="shared" si="101"/>
        <v>0</v>
      </c>
      <c r="AW464">
        <f t="shared" si="102"/>
        <v>0</v>
      </c>
      <c r="AX464">
        <f t="shared" si="103"/>
        <v>0</v>
      </c>
      <c r="AY464">
        <f t="shared" si="104"/>
        <v>0</v>
      </c>
      <c r="AZ464">
        <f t="shared" si="105"/>
        <v>-2</v>
      </c>
      <c r="BA464">
        <f t="shared" si="106"/>
        <v>0</v>
      </c>
      <c r="BB464">
        <f t="shared" si="107"/>
        <v>0</v>
      </c>
    </row>
    <row r="465" spans="1:54" ht="15" customHeight="1">
      <c r="A465" s="238"/>
      <c r="C465" s="213" t="s">
        <v>5152</v>
      </c>
      <c r="D465" s="511" t="str">
        <f>IF(CNGE_2025_M1_Secc12_Sub1!D135="","",CNGE_2025_M1_Secc12_Sub1!D135)</f>
        <v/>
      </c>
      <c r="E465" s="326"/>
      <c r="F465" s="326"/>
      <c r="G465" s="326"/>
      <c r="H465" s="326"/>
      <c r="I465" s="326"/>
      <c r="J465" s="326"/>
      <c r="K465" s="326"/>
      <c r="L465" s="326"/>
      <c r="M465" s="326"/>
      <c r="N465" s="326"/>
      <c r="O465" s="326"/>
      <c r="P465" s="326"/>
      <c r="Q465" s="327"/>
      <c r="R465" s="480"/>
      <c r="S465" s="352"/>
      <c r="T465" s="7"/>
      <c r="U465" s="7"/>
      <c r="V465" s="7"/>
      <c r="W465" s="7"/>
      <c r="X465" s="7"/>
      <c r="Y465" s="7"/>
      <c r="Z465" s="7"/>
      <c r="AA465" s="7"/>
      <c r="AB465" s="7"/>
      <c r="AC465" s="7"/>
      <c r="AD465" s="7"/>
      <c r="AG465">
        <f t="shared" si="108"/>
        <v>0</v>
      </c>
      <c r="AH465" s="2">
        <f t="shared" si="96"/>
        <v>0</v>
      </c>
      <c r="AI465" s="3" t="str">
        <f>IF(AH465=0,"",
IF(SUM($AH$360:AH465)=1,AJ465,
IF($AH$480&gt;SUM($AH$360:AH465),_xlfn.CONCAT(", ",AJ465),
IF($AH$480=SUM($AH$360:AH465),_xlfn.CONCAT(" y ",AJ465)))))</f>
        <v/>
      </c>
      <c r="AJ465" s="214">
        <v>106</v>
      </c>
      <c r="AK465" s="9">
        <f t="shared" si="109"/>
        <v>0</v>
      </c>
      <c r="AL465">
        <f t="shared" si="97"/>
        <v>0</v>
      </c>
      <c r="AM465">
        <f t="shared" si="98"/>
        <v>3</v>
      </c>
      <c r="AN465">
        <f t="shared" si="99"/>
        <v>6</v>
      </c>
      <c r="AU465">
        <f t="shared" si="100"/>
        <v>0</v>
      </c>
      <c r="AV465">
        <f t="shared" si="101"/>
        <v>0</v>
      </c>
      <c r="AW465">
        <f t="shared" si="102"/>
        <v>0</v>
      </c>
      <c r="AX465">
        <f t="shared" si="103"/>
        <v>0</v>
      </c>
      <c r="AY465">
        <f t="shared" si="104"/>
        <v>0</v>
      </c>
      <c r="AZ465">
        <f t="shared" si="105"/>
        <v>-2</v>
      </c>
      <c r="BA465">
        <f t="shared" si="106"/>
        <v>0</v>
      </c>
      <c r="BB465">
        <f t="shared" si="107"/>
        <v>0</v>
      </c>
    </row>
    <row r="466" spans="1:54" ht="15" customHeight="1">
      <c r="A466" s="238"/>
      <c r="C466" s="213" t="s">
        <v>5153</v>
      </c>
      <c r="D466" s="511" t="str">
        <f>IF(CNGE_2025_M1_Secc12_Sub1!D136="","",CNGE_2025_M1_Secc12_Sub1!D136)</f>
        <v/>
      </c>
      <c r="E466" s="326"/>
      <c r="F466" s="326"/>
      <c r="G466" s="326"/>
      <c r="H466" s="326"/>
      <c r="I466" s="326"/>
      <c r="J466" s="326"/>
      <c r="K466" s="326"/>
      <c r="L466" s="326"/>
      <c r="M466" s="326"/>
      <c r="N466" s="326"/>
      <c r="O466" s="326"/>
      <c r="P466" s="326"/>
      <c r="Q466" s="327"/>
      <c r="R466" s="480"/>
      <c r="S466" s="352"/>
      <c r="T466" s="7"/>
      <c r="U466" s="7"/>
      <c r="V466" s="7"/>
      <c r="W466" s="7"/>
      <c r="X466" s="7"/>
      <c r="Y466" s="7"/>
      <c r="Z466" s="7"/>
      <c r="AA466" s="7"/>
      <c r="AB466" s="7"/>
      <c r="AC466" s="7"/>
      <c r="AD466" s="7"/>
      <c r="AG466">
        <f t="shared" si="108"/>
        <v>0</v>
      </c>
      <c r="AH466" s="2">
        <f t="shared" si="96"/>
        <v>0</v>
      </c>
      <c r="AI466" s="3" t="str">
        <f>IF(AH466=0,"",
IF(SUM($AH$360:AH466)=1,AJ466,
IF($AH$480&gt;SUM($AH$360:AH466),_xlfn.CONCAT(", ",AJ466),
IF($AH$480=SUM($AH$360:AH466),_xlfn.CONCAT(" y ",AJ466)))))</f>
        <v/>
      </c>
      <c r="AJ466" s="214">
        <v>107</v>
      </c>
      <c r="AK466" s="9">
        <f t="shared" si="109"/>
        <v>0</v>
      </c>
      <c r="AL466">
        <f t="shared" si="97"/>
        <v>0</v>
      </c>
      <c r="AM466">
        <f t="shared" si="98"/>
        <v>3</v>
      </c>
      <c r="AN466">
        <f t="shared" si="99"/>
        <v>6</v>
      </c>
      <c r="AU466">
        <f t="shared" si="100"/>
        <v>0</v>
      </c>
      <c r="AV466">
        <f t="shared" si="101"/>
        <v>0</v>
      </c>
      <c r="AW466">
        <f t="shared" si="102"/>
        <v>0</v>
      </c>
      <c r="AX466">
        <f t="shared" si="103"/>
        <v>0</v>
      </c>
      <c r="AY466">
        <f t="shared" si="104"/>
        <v>0</v>
      </c>
      <c r="AZ466">
        <f t="shared" si="105"/>
        <v>-2</v>
      </c>
      <c r="BA466">
        <f t="shared" si="106"/>
        <v>0</v>
      </c>
      <c r="BB466">
        <f t="shared" si="107"/>
        <v>0</v>
      </c>
    </row>
    <row r="467" spans="1:54" ht="15" customHeight="1">
      <c r="A467" s="238"/>
      <c r="C467" s="213" t="s">
        <v>5154</v>
      </c>
      <c r="D467" s="511" t="str">
        <f>IF(CNGE_2025_M1_Secc12_Sub1!D137="","",CNGE_2025_M1_Secc12_Sub1!D137)</f>
        <v/>
      </c>
      <c r="E467" s="326"/>
      <c r="F467" s="326"/>
      <c r="G467" s="326"/>
      <c r="H467" s="326"/>
      <c r="I467" s="326"/>
      <c r="J467" s="326"/>
      <c r="K467" s="326"/>
      <c r="L467" s="326"/>
      <c r="M467" s="326"/>
      <c r="N467" s="326"/>
      <c r="O467" s="326"/>
      <c r="P467" s="326"/>
      <c r="Q467" s="327"/>
      <c r="R467" s="480"/>
      <c r="S467" s="352"/>
      <c r="T467" s="7"/>
      <c r="U467" s="7"/>
      <c r="V467" s="7"/>
      <c r="W467" s="7"/>
      <c r="X467" s="7"/>
      <c r="Y467" s="7"/>
      <c r="Z467" s="7"/>
      <c r="AA467" s="7"/>
      <c r="AB467" s="7"/>
      <c r="AC467" s="7"/>
      <c r="AD467" s="7"/>
      <c r="AG467">
        <f t="shared" si="108"/>
        <v>0</v>
      </c>
      <c r="AH467" s="2">
        <f t="shared" si="96"/>
        <v>0</v>
      </c>
      <c r="AI467" s="3" t="str">
        <f>IF(AH467=0,"",
IF(SUM($AH$360:AH467)=1,AJ467,
IF($AH$480&gt;SUM($AH$360:AH467),_xlfn.CONCAT(", ",AJ467),
IF($AH$480=SUM($AH$360:AH467),_xlfn.CONCAT(" y ",AJ467)))))</f>
        <v/>
      </c>
      <c r="AJ467" s="214">
        <v>108</v>
      </c>
      <c r="AK467" s="9">
        <f t="shared" si="109"/>
        <v>0</v>
      </c>
      <c r="AL467">
        <f t="shared" si="97"/>
        <v>0</v>
      </c>
      <c r="AM467">
        <f t="shared" si="98"/>
        <v>3</v>
      </c>
      <c r="AN467">
        <f t="shared" si="99"/>
        <v>6</v>
      </c>
      <c r="AU467">
        <f t="shared" si="100"/>
        <v>0</v>
      </c>
      <c r="AV467">
        <f t="shared" si="101"/>
        <v>0</v>
      </c>
      <c r="AW467">
        <f t="shared" si="102"/>
        <v>0</v>
      </c>
      <c r="AX467">
        <f t="shared" si="103"/>
        <v>0</v>
      </c>
      <c r="AY467">
        <f t="shared" si="104"/>
        <v>0</v>
      </c>
      <c r="AZ467">
        <f t="shared" si="105"/>
        <v>-2</v>
      </c>
      <c r="BA467">
        <f t="shared" si="106"/>
        <v>0</v>
      </c>
      <c r="BB467">
        <f t="shared" si="107"/>
        <v>0</v>
      </c>
    </row>
    <row r="468" spans="1:54" ht="15" customHeight="1">
      <c r="A468" s="238"/>
      <c r="C468" s="213" t="s">
        <v>5155</v>
      </c>
      <c r="D468" s="511" t="str">
        <f>IF(CNGE_2025_M1_Secc12_Sub1!D138="","",CNGE_2025_M1_Secc12_Sub1!D138)</f>
        <v/>
      </c>
      <c r="E468" s="326"/>
      <c r="F468" s="326"/>
      <c r="G468" s="326"/>
      <c r="H468" s="326"/>
      <c r="I468" s="326"/>
      <c r="J468" s="326"/>
      <c r="K468" s="326"/>
      <c r="L468" s="326"/>
      <c r="M468" s="326"/>
      <c r="N468" s="326"/>
      <c r="O468" s="326"/>
      <c r="P468" s="326"/>
      <c r="Q468" s="327"/>
      <c r="R468" s="480"/>
      <c r="S468" s="352"/>
      <c r="T468" s="7"/>
      <c r="U468" s="7"/>
      <c r="V468" s="7"/>
      <c r="W468" s="7"/>
      <c r="X468" s="7"/>
      <c r="Y468" s="7"/>
      <c r="Z468" s="7"/>
      <c r="AA468" s="7"/>
      <c r="AB468" s="7"/>
      <c r="AC468" s="7"/>
      <c r="AD468" s="7"/>
      <c r="AG468">
        <f t="shared" si="108"/>
        <v>0</v>
      </c>
      <c r="AH468" s="2">
        <f t="shared" si="96"/>
        <v>0</v>
      </c>
      <c r="AI468" s="3" t="str">
        <f>IF(AH468=0,"",
IF(SUM($AH$360:AH468)=1,AJ468,
IF($AH$480&gt;SUM($AH$360:AH468),_xlfn.CONCAT(", ",AJ468),
IF($AH$480=SUM($AH$360:AH468),_xlfn.CONCAT(" y ",AJ468)))))</f>
        <v/>
      </c>
      <c r="AJ468" s="214">
        <v>109</v>
      </c>
      <c r="AK468" s="9">
        <f t="shared" si="109"/>
        <v>0</v>
      </c>
      <c r="AL468">
        <f t="shared" si="97"/>
        <v>0</v>
      </c>
      <c r="AM468">
        <f t="shared" si="98"/>
        <v>3</v>
      </c>
      <c r="AN468">
        <f t="shared" si="99"/>
        <v>6</v>
      </c>
      <c r="AU468">
        <f t="shared" si="100"/>
        <v>0</v>
      </c>
      <c r="AV468">
        <f t="shared" si="101"/>
        <v>0</v>
      </c>
      <c r="AW468">
        <f t="shared" si="102"/>
        <v>0</v>
      </c>
      <c r="AX468">
        <f t="shared" si="103"/>
        <v>0</v>
      </c>
      <c r="AY468">
        <f t="shared" si="104"/>
        <v>0</v>
      </c>
      <c r="AZ468">
        <f t="shared" si="105"/>
        <v>-2</v>
      </c>
      <c r="BA468">
        <f t="shared" si="106"/>
        <v>0</v>
      </c>
      <c r="BB468">
        <f t="shared" si="107"/>
        <v>0</v>
      </c>
    </row>
    <row r="469" spans="1:54" ht="15" customHeight="1">
      <c r="A469" s="238"/>
      <c r="C469" s="213" t="s">
        <v>5156</v>
      </c>
      <c r="D469" s="511" t="str">
        <f>IF(CNGE_2025_M1_Secc12_Sub1!D139="","",CNGE_2025_M1_Secc12_Sub1!D139)</f>
        <v/>
      </c>
      <c r="E469" s="326"/>
      <c r="F469" s="326"/>
      <c r="G469" s="326"/>
      <c r="H469" s="326"/>
      <c r="I469" s="326"/>
      <c r="J469" s="326"/>
      <c r="K469" s="326"/>
      <c r="L469" s="326"/>
      <c r="M469" s="326"/>
      <c r="N469" s="326"/>
      <c r="O469" s="326"/>
      <c r="P469" s="326"/>
      <c r="Q469" s="327"/>
      <c r="R469" s="480"/>
      <c r="S469" s="352"/>
      <c r="T469" s="7"/>
      <c r="U469" s="7"/>
      <c r="V469" s="7"/>
      <c r="W469" s="7"/>
      <c r="X469" s="7"/>
      <c r="Y469" s="7"/>
      <c r="Z469" s="7"/>
      <c r="AA469" s="7"/>
      <c r="AB469" s="7"/>
      <c r="AC469" s="7"/>
      <c r="AD469" s="7"/>
      <c r="AG469">
        <f t="shared" si="108"/>
        <v>0</v>
      </c>
      <c r="AH469" s="2">
        <f t="shared" si="96"/>
        <v>0</v>
      </c>
      <c r="AI469" s="3" t="str">
        <f>IF(AH469=0,"",
IF(SUM($AH$360:AH469)=1,AJ469,
IF($AH$480&gt;SUM($AH$360:AH469),_xlfn.CONCAT(", ",AJ469),
IF($AH$480=SUM($AH$360:AH469),_xlfn.CONCAT(" y ",AJ469)))))</f>
        <v/>
      </c>
      <c r="AJ469" s="214">
        <v>110</v>
      </c>
      <c r="AK469" s="9">
        <f t="shared" si="109"/>
        <v>0</v>
      </c>
      <c r="AL469">
        <f t="shared" si="97"/>
        <v>0</v>
      </c>
      <c r="AM469">
        <f t="shared" si="98"/>
        <v>3</v>
      </c>
      <c r="AN469">
        <f t="shared" si="99"/>
        <v>6</v>
      </c>
      <c r="AU469">
        <f t="shared" si="100"/>
        <v>0</v>
      </c>
      <c r="AV469">
        <f t="shared" si="101"/>
        <v>0</v>
      </c>
      <c r="AW469">
        <f t="shared" si="102"/>
        <v>0</v>
      </c>
      <c r="AX469">
        <f t="shared" si="103"/>
        <v>0</v>
      </c>
      <c r="AY469">
        <f t="shared" si="104"/>
        <v>0</v>
      </c>
      <c r="AZ469">
        <f t="shared" si="105"/>
        <v>-2</v>
      </c>
      <c r="BA469">
        <f t="shared" si="106"/>
        <v>0</v>
      </c>
      <c r="BB469">
        <f t="shared" si="107"/>
        <v>0</v>
      </c>
    </row>
    <row r="470" spans="1:54" ht="15" customHeight="1">
      <c r="A470" s="238"/>
      <c r="C470" s="213" t="s">
        <v>5157</v>
      </c>
      <c r="D470" s="511" t="str">
        <f>IF(CNGE_2025_M1_Secc12_Sub1!D140="","",CNGE_2025_M1_Secc12_Sub1!D140)</f>
        <v/>
      </c>
      <c r="E470" s="326"/>
      <c r="F470" s="326"/>
      <c r="G470" s="326"/>
      <c r="H470" s="326"/>
      <c r="I470" s="326"/>
      <c r="J470" s="326"/>
      <c r="K470" s="326"/>
      <c r="L470" s="326"/>
      <c r="M470" s="326"/>
      <c r="N470" s="326"/>
      <c r="O470" s="326"/>
      <c r="P470" s="326"/>
      <c r="Q470" s="327"/>
      <c r="R470" s="480"/>
      <c r="S470" s="352"/>
      <c r="T470" s="7"/>
      <c r="U470" s="7"/>
      <c r="V470" s="7"/>
      <c r="W470" s="7"/>
      <c r="X470" s="7"/>
      <c r="Y470" s="7"/>
      <c r="Z470" s="7"/>
      <c r="AA470" s="7"/>
      <c r="AB470" s="7"/>
      <c r="AC470" s="7"/>
      <c r="AD470" s="7"/>
      <c r="AG470">
        <f t="shared" si="108"/>
        <v>0</v>
      </c>
      <c r="AH470" s="2">
        <f t="shared" si="96"/>
        <v>0</v>
      </c>
      <c r="AI470" s="3" t="str">
        <f>IF(AH470=0,"",
IF(SUM($AH$360:AH470)=1,AJ470,
IF($AH$480&gt;SUM($AH$360:AH470),_xlfn.CONCAT(", ",AJ470),
IF($AH$480=SUM($AH$360:AH470),_xlfn.CONCAT(" y ",AJ470)))))</f>
        <v/>
      </c>
      <c r="AJ470" s="214">
        <v>111</v>
      </c>
      <c r="AK470" s="9">
        <f t="shared" si="109"/>
        <v>0</v>
      </c>
      <c r="AL470">
        <f t="shared" si="97"/>
        <v>0</v>
      </c>
      <c r="AM470">
        <f t="shared" si="98"/>
        <v>3</v>
      </c>
      <c r="AN470">
        <f t="shared" si="99"/>
        <v>6</v>
      </c>
      <c r="AU470">
        <f t="shared" si="100"/>
        <v>0</v>
      </c>
      <c r="AV470">
        <f t="shared" si="101"/>
        <v>0</v>
      </c>
      <c r="AW470">
        <f t="shared" si="102"/>
        <v>0</v>
      </c>
      <c r="AX470">
        <f t="shared" si="103"/>
        <v>0</v>
      </c>
      <c r="AY470">
        <f t="shared" si="104"/>
        <v>0</v>
      </c>
      <c r="AZ470">
        <f t="shared" si="105"/>
        <v>-2</v>
      </c>
      <c r="BA470">
        <f t="shared" si="106"/>
        <v>0</v>
      </c>
      <c r="BB470">
        <f t="shared" si="107"/>
        <v>0</v>
      </c>
    </row>
    <row r="471" spans="1:54" ht="15" customHeight="1">
      <c r="A471" s="238"/>
      <c r="C471" s="213" t="s">
        <v>5158</v>
      </c>
      <c r="D471" s="511" t="str">
        <f>IF(CNGE_2025_M1_Secc12_Sub1!D141="","",CNGE_2025_M1_Secc12_Sub1!D141)</f>
        <v/>
      </c>
      <c r="E471" s="326"/>
      <c r="F471" s="326"/>
      <c r="G471" s="326"/>
      <c r="H471" s="326"/>
      <c r="I471" s="326"/>
      <c r="J471" s="326"/>
      <c r="K471" s="326"/>
      <c r="L471" s="326"/>
      <c r="M471" s="326"/>
      <c r="N471" s="326"/>
      <c r="O471" s="326"/>
      <c r="P471" s="326"/>
      <c r="Q471" s="327"/>
      <c r="R471" s="480"/>
      <c r="S471" s="352"/>
      <c r="T471" s="7"/>
      <c r="U471" s="7"/>
      <c r="V471" s="7"/>
      <c r="W471" s="7"/>
      <c r="X471" s="7"/>
      <c r="Y471" s="7"/>
      <c r="Z471" s="7"/>
      <c r="AA471" s="7"/>
      <c r="AB471" s="7"/>
      <c r="AC471" s="7"/>
      <c r="AD471" s="7"/>
      <c r="AG471">
        <f t="shared" si="108"/>
        <v>0</v>
      </c>
      <c r="AH471" s="2">
        <f t="shared" si="96"/>
        <v>0</v>
      </c>
      <c r="AI471" s="3" t="str">
        <f>IF(AH471=0,"",
IF(SUM($AH$360:AH471)=1,AJ471,
IF($AH$480&gt;SUM($AH$360:AH471),_xlfn.CONCAT(", ",AJ471),
IF($AH$480=SUM($AH$360:AH471),_xlfn.CONCAT(" y ",AJ471)))))</f>
        <v/>
      </c>
      <c r="AJ471" s="214">
        <v>112</v>
      </c>
      <c r="AK471" s="9">
        <f t="shared" si="109"/>
        <v>0</v>
      </c>
      <c r="AL471">
        <f t="shared" si="97"/>
        <v>0</v>
      </c>
      <c r="AM471">
        <f t="shared" si="98"/>
        <v>3</v>
      </c>
      <c r="AN471">
        <f t="shared" si="99"/>
        <v>6</v>
      </c>
      <c r="AU471">
        <f t="shared" si="100"/>
        <v>0</v>
      </c>
      <c r="AV471">
        <f t="shared" si="101"/>
        <v>0</v>
      </c>
      <c r="AW471">
        <f t="shared" si="102"/>
        <v>0</v>
      </c>
      <c r="AX471">
        <f t="shared" si="103"/>
        <v>0</v>
      </c>
      <c r="AY471">
        <f t="shared" si="104"/>
        <v>0</v>
      </c>
      <c r="AZ471">
        <f t="shared" si="105"/>
        <v>-2</v>
      </c>
      <c r="BA471">
        <f t="shared" si="106"/>
        <v>0</v>
      </c>
      <c r="BB471">
        <f t="shared" si="107"/>
        <v>0</v>
      </c>
    </row>
    <row r="472" spans="1:54" ht="15" customHeight="1">
      <c r="A472" s="238"/>
      <c r="C472" s="213" t="s">
        <v>5159</v>
      </c>
      <c r="D472" s="511" t="str">
        <f>IF(CNGE_2025_M1_Secc12_Sub1!D142="","",CNGE_2025_M1_Secc12_Sub1!D142)</f>
        <v/>
      </c>
      <c r="E472" s="326"/>
      <c r="F472" s="326"/>
      <c r="G472" s="326"/>
      <c r="H472" s="326"/>
      <c r="I472" s="326"/>
      <c r="J472" s="326"/>
      <c r="K472" s="326"/>
      <c r="L472" s="326"/>
      <c r="M472" s="326"/>
      <c r="N472" s="326"/>
      <c r="O472" s="326"/>
      <c r="P472" s="326"/>
      <c r="Q472" s="327"/>
      <c r="R472" s="480"/>
      <c r="S472" s="352"/>
      <c r="T472" s="7"/>
      <c r="U472" s="7"/>
      <c r="V472" s="7"/>
      <c r="W472" s="7"/>
      <c r="X472" s="7"/>
      <c r="Y472" s="7"/>
      <c r="Z472" s="7"/>
      <c r="AA472" s="7"/>
      <c r="AB472" s="7"/>
      <c r="AC472" s="7"/>
      <c r="AD472" s="7"/>
      <c r="AG472">
        <f t="shared" si="108"/>
        <v>0</v>
      </c>
      <c r="AH472" s="2">
        <f t="shared" si="96"/>
        <v>0</v>
      </c>
      <c r="AI472" s="3" t="str">
        <f>IF(AH472=0,"",
IF(SUM($AH$360:AH472)=1,AJ472,
IF($AH$480&gt;SUM($AH$360:AH472),_xlfn.CONCAT(", ",AJ472),
IF($AH$480=SUM($AH$360:AH472),_xlfn.CONCAT(" y ",AJ472)))))</f>
        <v/>
      </c>
      <c r="AJ472" s="214">
        <v>113</v>
      </c>
      <c r="AK472" s="9">
        <f t="shared" si="109"/>
        <v>0</v>
      </c>
      <c r="AL472">
        <f t="shared" si="97"/>
        <v>0</v>
      </c>
      <c r="AM472">
        <f t="shared" si="98"/>
        <v>3</v>
      </c>
      <c r="AN472">
        <f t="shared" si="99"/>
        <v>6</v>
      </c>
      <c r="AU472">
        <f t="shared" si="100"/>
        <v>0</v>
      </c>
      <c r="AV472">
        <f t="shared" si="101"/>
        <v>0</v>
      </c>
      <c r="AW472">
        <f t="shared" si="102"/>
        <v>0</v>
      </c>
      <c r="AX472">
        <f t="shared" si="103"/>
        <v>0</v>
      </c>
      <c r="AY472">
        <f t="shared" si="104"/>
        <v>0</v>
      </c>
      <c r="AZ472">
        <f t="shared" si="105"/>
        <v>-2</v>
      </c>
      <c r="BA472">
        <f t="shared" si="106"/>
        <v>0</v>
      </c>
      <c r="BB472">
        <f t="shared" si="107"/>
        <v>0</v>
      </c>
    </row>
    <row r="473" spans="1:54" ht="15" customHeight="1">
      <c r="A473" s="238"/>
      <c r="C473" s="213" t="s">
        <v>5160</v>
      </c>
      <c r="D473" s="511" t="str">
        <f>IF(CNGE_2025_M1_Secc12_Sub1!D143="","",CNGE_2025_M1_Secc12_Sub1!D143)</f>
        <v/>
      </c>
      <c r="E473" s="326"/>
      <c r="F473" s="326"/>
      <c r="G473" s="326"/>
      <c r="H473" s="326"/>
      <c r="I473" s="326"/>
      <c r="J473" s="326"/>
      <c r="K473" s="326"/>
      <c r="L473" s="326"/>
      <c r="M473" s="326"/>
      <c r="N473" s="326"/>
      <c r="O473" s="326"/>
      <c r="P473" s="326"/>
      <c r="Q473" s="327"/>
      <c r="R473" s="480"/>
      <c r="S473" s="352"/>
      <c r="T473" s="7"/>
      <c r="U473" s="7"/>
      <c r="V473" s="7"/>
      <c r="W473" s="7"/>
      <c r="X473" s="7"/>
      <c r="Y473" s="7"/>
      <c r="Z473" s="7"/>
      <c r="AA473" s="7"/>
      <c r="AB473" s="7"/>
      <c r="AC473" s="7"/>
      <c r="AD473" s="7"/>
      <c r="AG473">
        <f t="shared" si="108"/>
        <v>0</v>
      </c>
      <c r="AH473" s="2">
        <f t="shared" si="96"/>
        <v>0</v>
      </c>
      <c r="AI473" s="3" t="str">
        <f>IF(AH473=0,"",
IF(SUM($AH$360:AH473)=1,AJ473,
IF($AH$480&gt;SUM($AH$360:AH473),_xlfn.CONCAT(", ",AJ473),
IF($AH$480=SUM($AH$360:AH473),_xlfn.CONCAT(" y ",AJ473)))))</f>
        <v/>
      </c>
      <c r="AJ473" s="214">
        <v>114</v>
      </c>
      <c r="AK473" s="9">
        <f t="shared" si="109"/>
        <v>0</v>
      </c>
      <c r="AL473">
        <f t="shared" si="97"/>
        <v>0</v>
      </c>
      <c r="AM473">
        <f t="shared" si="98"/>
        <v>3</v>
      </c>
      <c r="AN473">
        <f t="shared" si="99"/>
        <v>6</v>
      </c>
      <c r="AU473">
        <f t="shared" si="100"/>
        <v>0</v>
      </c>
      <c r="AV473">
        <f t="shared" si="101"/>
        <v>0</v>
      </c>
      <c r="AW473">
        <f t="shared" si="102"/>
        <v>0</v>
      </c>
      <c r="AX473">
        <f t="shared" si="103"/>
        <v>0</v>
      </c>
      <c r="AY473">
        <f t="shared" si="104"/>
        <v>0</v>
      </c>
      <c r="AZ473">
        <f t="shared" si="105"/>
        <v>-2</v>
      </c>
      <c r="BA473">
        <f t="shared" si="106"/>
        <v>0</v>
      </c>
      <c r="BB473">
        <f t="shared" si="107"/>
        <v>0</v>
      </c>
    </row>
    <row r="474" spans="1:54" ht="15" customHeight="1">
      <c r="A474" s="238"/>
      <c r="C474" s="213" t="s">
        <v>5161</v>
      </c>
      <c r="D474" s="511" t="str">
        <f>IF(CNGE_2025_M1_Secc12_Sub1!D144="","",CNGE_2025_M1_Secc12_Sub1!D144)</f>
        <v/>
      </c>
      <c r="E474" s="326"/>
      <c r="F474" s="326"/>
      <c r="G474" s="326"/>
      <c r="H474" s="326"/>
      <c r="I474" s="326"/>
      <c r="J474" s="326"/>
      <c r="K474" s="326"/>
      <c r="L474" s="326"/>
      <c r="M474" s="326"/>
      <c r="N474" s="326"/>
      <c r="O474" s="326"/>
      <c r="P474" s="326"/>
      <c r="Q474" s="327"/>
      <c r="R474" s="480"/>
      <c r="S474" s="352"/>
      <c r="T474" s="7"/>
      <c r="U474" s="7"/>
      <c r="V474" s="7"/>
      <c r="W474" s="7"/>
      <c r="X474" s="7"/>
      <c r="Y474" s="7"/>
      <c r="Z474" s="7"/>
      <c r="AA474" s="7"/>
      <c r="AB474" s="7"/>
      <c r="AC474" s="7"/>
      <c r="AD474" s="7"/>
      <c r="AG474">
        <f t="shared" si="108"/>
        <v>0</v>
      </c>
      <c r="AH474" s="2">
        <f t="shared" si="96"/>
        <v>0</v>
      </c>
      <c r="AI474" s="3" t="str">
        <f>IF(AH474=0,"",
IF(SUM($AH$360:AH474)=1,AJ474,
IF($AH$480&gt;SUM($AH$360:AH474),_xlfn.CONCAT(", ",AJ474),
IF($AH$480=SUM($AH$360:AH474),_xlfn.CONCAT(" y ",AJ474)))))</f>
        <v/>
      </c>
      <c r="AJ474" s="214">
        <v>115</v>
      </c>
      <c r="AK474" s="9">
        <f t="shared" si="109"/>
        <v>0</v>
      </c>
      <c r="AL474">
        <f t="shared" si="97"/>
        <v>0</v>
      </c>
      <c r="AM474">
        <f t="shared" si="98"/>
        <v>3</v>
      </c>
      <c r="AN474">
        <f t="shared" si="99"/>
        <v>6</v>
      </c>
      <c r="AU474">
        <f t="shared" si="100"/>
        <v>0</v>
      </c>
      <c r="AV474">
        <f t="shared" si="101"/>
        <v>0</v>
      </c>
      <c r="AW474">
        <f t="shared" si="102"/>
        <v>0</v>
      </c>
      <c r="AX474">
        <f t="shared" si="103"/>
        <v>0</v>
      </c>
      <c r="AY474">
        <f t="shared" si="104"/>
        <v>0</v>
      </c>
      <c r="AZ474">
        <f t="shared" si="105"/>
        <v>-2</v>
      </c>
      <c r="BA474">
        <f t="shared" si="106"/>
        <v>0</v>
      </c>
      <c r="BB474">
        <f t="shared" si="107"/>
        <v>0</v>
      </c>
    </row>
    <row r="475" spans="1:54" ht="15" customHeight="1">
      <c r="A475" s="238"/>
      <c r="C475" s="213" t="s">
        <v>5162</v>
      </c>
      <c r="D475" s="511" t="str">
        <f>IF(CNGE_2025_M1_Secc12_Sub1!D145="","",CNGE_2025_M1_Secc12_Sub1!D145)</f>
        <v/>
      </c>
      <c r="E475" s="326"/>
      <c r="F475" s="326"/>
      <c r="G475" s="326"/>
      <c r="H475" s="326"/>
      <c r="I475" s="326"/>
      <c r="J475" s="326"/>
      <c r="K475" s="326"/>
      <c r="L475" s="326"/>
      <c r="M475" s="326"/>
      <c r="N475" s="326"/>
      <c r="O475" s="326"/>
      <c r="P475" s="326"/>
      <c r="Q475" s="327"/>
      <c r="R475" s="480"/>
      <c r="S475" s="352"/>
      <c r="T475" s="7"/>
      <c r="U475" s="7"/>
      <c r="V475" s="7"/>
      <c r="W475" s="7"/>
      <c r="X475" s="7"/>
      <c r="Y475" s="7"/>
      <c r="Z475" s="7"/>
      <c r="AA475" s="7"/>
      <c r="AB475" s="7"/>
      <c r="AC475" s="7"/>
      <c r="AD475" s="7"/>
      <c r="AG475">
        <f t="shared" si="108"/>
        <v>0</v>
      </c>
      <c r="AH475" s="2">
        <f t="shared" si="96"/>
        <v>0</v>
      </c>
      <c r="AI475" s="3" t="str">
        <f>IF(AH475=0,"",
IF(SUM($AH$360:AH475)=1,AJ475,
IF($AH$480&gt;SUM($AH$360:AH475),_xlfn.CONCAT(", ",AJ475),
IF($AH$480=SUM($AH$360:AH475),_xlfn.CONCAT(" y ",AJ475)))))</f>
        <v/>
      </c>
      <c r="AJ475" s="214">
        <v>116</v>
      </c>
      <c r="AK475" s="9">
        <f t="shared" si="109"/>
        <v>0</v>
      </c>
      <c r="AL475">
        <f t="shared" si="97"/>
        <v>0</v>
      </c>
      <c r="AM475">
        <f t="shared" si="98"/>
        <v>3</v>
      </c>
      <c r="AN475">
        <f t="shared" si="99"/>
        <v>6</v>
      </c>
      <c r="AU475">
        <f t="shared" si="100"/>
        <v>0</v>
      </c>
      <c r="AV475">
        <f t="shared" si="101"/>
        <v>0</v>
      </c>
      <c r="AW475">
        <f t="shared" si="102"/>
        <v>0</v>
      </c>
      <c r="AX475">
        <f t="shared" si="103"/>
        <v>0</v>
      </c>
      <c r="AY475">
        <f t="shared" si="104"/>
        <v>0</v>
      </c>
      <c r="AZ475">
        <f t="shared" si="105"/>
        <v>-2</v>
      </c>
      <c r="BA475">
        <f t="shared" si="106"/>
        <v>0</v>
      </c>
      <c r="BB475">
        <f t="shared" si="107"/>
        <v>0</v>
      </c>
    </row>
    <row r="476" spans="1:54" ht="15" customHeight="1">
      <c r="A476" s="238"/>
      <c r="C476" s="213" t="s">
        <v>5163</v>
      </c>
      <c r="D476" s="511" t="str">
        <f>IF(CNGE_2025_M1_Secc12_Sub1!D146="","",CNGE_2025_M1_Secc12_Sub1!D146)</f>
        <v/>
      </c>
      <c r="E476" s="326"/>
      <c r="F476" s="326"/>
      <c r="G476" s="326"/>
      <c r="H476" s="326"/>
      <c r="I476" s="326"/>
      <c r="J476" s="326"/>
      <c r="K476" s="326"/>
      <c r="L476" s="326"/>
      <c r="M476" s="326"/>
      <c r="N476" s="326"/>
      <c r="O476" s="326"/>
      <c r="P476" s="326"/>
      <c r="Q476" s="327"/>
      <c r="R476" s="480"/>
      <c r="S476" s="352"/>
      <c r="T476" s="7"/>
      <c r="U476" s="7"/>
      <c r="V476" s="7"/>
      <c r="W476" s="7"/>
      <c r="X476" s="7"/>
      <c r="Y476" s="7"/>
      <c r="Z476" s="7"/>
      <c r="AA476" s="7"/>
      <c r="AB476" s="7"/>
      <c r="AC476" s="7"/>
      <c r="AD476" s="7"/>
      <c r="AG476">
        <f t="shared" si="108"/>
        <v>0</v>
      </c>
      <c r="AH476" s="2">
        <f t="shared" si="96"/>
        <v>0</v>
      </c>
      <c r="AI476" s="3" t="str">
        <f>IF(AH476=0,"",
IF(SUM($AH$360:AH476)=1,AJ476,
IF($AH$480&gt;SUM($AH$360:AH476),_xlfn.CONCAT(", ",AJ476),
IF($AH$480=SUM($AH$360:AH476),_xlfn.CONCAT(" y ",AJ476)))))</f>
        <v/>
      </c>
      <c r="AJ476" s="214">
        <v>117</v>
      </c>
      <c r="AK476" s="9">
        <f t="shared" si="109"/>
        <v>0</v>
      </c>
      <c r="AL476">
        <f t="shared" si="97"/>
        <v>0</v>
      </c>
      <c r="AM476">
        <f t="shared" si="98"/>
        <v>3</v>
      </c>
      <c r="AN476">
        <f t="shared" si="99"/>
        <v>6</v>
      </c>
      <c r="AU476">
        <f t="shared" si="100"/>
        <v>0</v>
      </c>
      <c r="AV476">
        <f t="shared" si="101"/>
        <v>0</v>
      </c>
      <c r="AW476">
        <f t="shared" si="102"/>
        <v>0</v>
      </c>
      <c r="AX476">
        <f t="shared" si="103"/>
        <v>0</v>
      </c>
      <c r="AY476">
        <f t="shared" si="104"/>
        <v>0</v>
      </c>
      <c r="AZ476">
        <f t="shared" si="105"/>
        <v>-2</v>
      </c>
      <c r="BA476">
        <f t="shared" si="106"/>
        <v>0</v>
      </c>
      <c r="BB476">
        <f t="shared" si="107"/>
        <v>0</v>
      </c>
    </row>
    <row r="477" spans="1:54" ht="15" customHeight="1">
      <c r="A477" s="238"/>
      <c r="C477" s="213" t="s">
        <v>5164</v>
      </c>
      <c r="D477" s="511" t="str">
        <f>IF(CNGE_2025_M1_Secc12_Sub1!D147="","",CNGE_2025_M1_Secc12_Sub1!D147)</f>
        <v/>
      </c>
      <c r="E477" s="326"/>
      <c r="F477" s="326"/>
      <c r="G477" s="326"/>
      <c r="H477" s="326"/>
      <c r="I477" s="326"/>
      <c r="J477" s="326"/>
      <c r="K477" s="326"/>
      <c r="L477" s="326"/>
      <c r="M477" s="326"/>
      <c r="N477" s="326"/>
      <c r="O477" s="326"/>
      <c r="P477" s="326"/>
      <c r="Q477" s="327"/>
      <c r="R477" s="480"/>
      <c r="S477" s="352"/>
      <c r="T477" s="7"/>
      <c r="U477" s="7"/>
      <c r="V477" s="7"/>
      <c r="W477" s="7"/>
      <c r="X477" s="7"/>
      <c r="Y477" s="7"/>
      <c r="Z477" s="7"/>
      <c r="AA477" s="7"/>
      <c r="AB477" s="7"/>
      <c r="AC477" s="7"/>
      <c r="AD477" s="7"/>
      <c r="AG477">
        <f t="shared" si="108"/>
        <v>0</v>
      </c>
      <c r="AH477" s="2">
        <f t="shared" si="96"/>
        <v>0</v>
      </c>
      <c r="AI477" s="3" t="str">
        <f>IF(AH477=0,"",
IF(SUM($AH$360:AH477)=1,AJ477,
IF($AH$480&gt;SUM($AH$360:AH477),_xlfn.CONCAT(", ",AJ477),
IF($AH$480=SUM($AH$360:AH477),_xlfn.CONCAT(" y ",AJ477)))))</f>
        <v/>
      </c>
      <c r="AJ477" s="214">
        <v>118</v>
      </c>
      <c r="AK477" s="9">
        <f t="shared" si="109"/>
        <v>0</v>
      </c>
      <c r="AL477">
        <f t="shared" si="97"/>
        <v>0</v>
      </c>
      <c r="AM477">
        <f t="shared" si="98"/>
        <v>3</v>
      </c>
      <c r="AN477">
        <f t="shared" si="99"/>
        <v>6</v>
      </c>
      <c r="AU477">
        <f t="shared" si="100"/>
        <v>0</v>
      </c>
      <c r="AV477">
        <f t="shared" si="101"/>
        <v>0</v>
      </c>
      <c r="AW477">
        <f t="shared" si="102"/>
        <v>0</v>
      </c>
      <c r="AX477">
        <f t="shared" si="103"/>
        <v>0</v>
      </c>
      <c r="AY477">
        <f t="shared" si="104"/>
        <v>0</v>
      </c>
      <c r="AZ477">
        <f t="shared" si="105"/>
        <v>-2</v>
      </c>
      <c r="BA477">
        <f t="shared" si="106"/>
        <v>0</v>
      </c>
      <c r="BB477">
        <f t="shared" si="107"/>
        <v>0</v>
      </c>
    </row>
    <row r="478" spans="1:54" ht="15" customHeight="1">
      <c r="A478" s="238"/>
      <c r="C478" s="213" t="s">
        <v>5165</v>
      </c>
      <c r="D478" s="511" t="str">
        <f>IF(CNGE_2025_M1_Secc12_Sub1!D148="","",CNGE_2025_M1_Secc12_Sub1!D148)</f>
        <v/>
      </c>
      <c r="E478" s="326"/>
      <c r="F478" s="326"/>
      <c r="G478" s="326"/>
      <c r="H478" s="326"/>
      <c r="I478" s="326"/>
      <c r="J478" s="326"/>
      <c r="K478" s="326"/>
      <c r="L478" s="326"/>
      <c r="M478" s="326"/>
      <c r="N478" s="326"/>
      <c r="O478" s="326"/>
      <c r="P478" s="326"/>
      <c r="Q478" s="327"/>
      <c r="R478" s="480"/>
      <c r="S478" s="352"/>
      <c r="T478" s="7"/>
      <c r="U478" s="7"/>
      <c r="V478" s="7"/>
      <c r="W478" s="7"/>
      <c r="X478" s="7"/>
      <c r="Y478" s="7"/>
      <c r="Z478" s="7"/>
      <c r="AA478" s="7"/>
      <c r="AB478" s="7"/>
      <c r="AC478" s="7"/>
      <c r="AD478" s="7"/>
      <c r="AG478">
        <f t="shared" si="108"/>
        <v>0</v>
      </c>
      <c r="AH478" s="2">
        <f t="shared" si="96"/>
        <v>0</v>
      </c>
      <c r="AI478" s="3" t="str">
        <f>IF(AH478=0,"",
IF(SUM($AH$360:AH478)=1,AJ478,
IF($AH$480&gt;SUM($AH$360:AH478),_xlfn.CONCAT(", ",AJ478),
IF($AH$480=SUM($AH$360:AH478),_xlfn.CONCAT(" y ",AJ478)))))</f>
        <v/>
      </c>
      <c r="AJ478" s="214">
        <v>119</v>
      </c>
      <c r="AK478" s="9">
        <f t="shared" si="109"/>
        <v>0</v>
      </c>
      <c r="AL478">
        <f t="shared" si="97"/>
        <v>0</v>
      </c>
      <c r="AM478">
        <f t="shared" si="98"/>
        <v>3</v>
      </c>
      <c r="AN478">
        <f t="shared" si="99"/>
        <v>6</v>
      </c>
      <c r="AU478">
        <f t="shared" si="100"/>
        <v>0</v>
      </c>
      <c r="AV478">
        <f t="shared" si="101"/>
        <v>0</v>
      </c>
      <c r="AW478">
        <f t="shared" si="102"/>
        <v>0</v>
      </c>
      <c r="AX478">
        <f t="shared" si="103"/>
        <v>0</v>
      </c>
      <c r="AY478">
        <f t="shared" si="104"/>
        <v>0</v>
      </c>
      <c r="AZ478">
        <f t="shared" si="105"/>
        <v>-2</v>
      </c>
      <c r="BA478">
        <f t="shared" si="106"/>
        <v>0</v>
      </c>
      <c r="BB478">
        <f t="shared" si="107"/>
        <v>0</v>
      </c>
    </row>
    <row r="479" spans="1:54" ht="15" customHeight="1">
      <c r="A479" s="238"/>
      <c r="C479" s="213" t="s">
        <v>5166</v>
      </c>
      <c r="D479" s="511" t="str">
        <f>IF(CNGE_2025_M1_Secc12_Sub1!D149="","",CNGE_2025_M1_Secc12_Sub1!D149)</f>
        <v/>
      </c>
      <c r="E479" s="326"/>
      <c r="F479" s="326"/>
      <c r="G479" s="326"/>
      <c r="H479" s="326"/>
      <c r="I479" s="326"/>
      <c r="J479" s="326"/>
      <c r="K479" s="326"/>
      <c r="L479" s="326"/>
      <c r="M479" s="326"/>
      <c r="N479" s="326"/>
      <c r="O479" s="326"/>
      <c r="P479" s="326"/>
      <c r="Q479" s="327"/>
      <c r="R479" s="480"/>
      <c r="S479" s="352"/>
      <c r="T479" s="7"/>
      <c r="U479" s="7"/>
      <c r="V479" s="7"/>
      <c r="W479" s="7"/>
      <c r="X479" s="7"/>
      <c r="Y479" s="7"/>
      <c r="Z479" s="7"/>
      <c r="AA479" s="7"/>
      <c r="AB479" s="7"/>
      <c r="AC479" s="7"/>
      <c r="AD479" s="7"/>
      <c r="AG479">
        <f>IF(OR(COUNTBLANK($D479)=1,$K154&lt;&gt;1),0,IF(OR(AND(R479="X",D479&lt;&gt;""),AND(D479="",R479="",COUNTA(T479:AD479)=0)),0,IF(OR(AND(D479&lt;&gt;"",R479="",AD479="",COUNTA(T479:AC479)=10),AND(D479&lt;&gt;"",R479="",AD479&lt;&gt;"")),0,1)))</f>
        <v>0</v>
      </c>
      <c r="AH479" s="2">
        <f>IF(AG479=0,0,1)</f>
        <v>0</v>
      </c>
      <c r="AI479" s="3" t="str">
        <f>IF(AH479=0,"",
IF(SUM($AH$360:AH479)=1,AJ479,
IF($AH$480&gt;SUM($AH$360:AH479),_xlfn.CONCAT(", ",AJ479),
IF($AH$480=SUM($AH$360:AH479),_xlfn.CONCAT(" y ",AJ479)))))</f>
        <v/>
      </c>
      <c r="AJ479" s="214">
        <v>120</v>
      </c>
      <c r="AK479" s="9">
        <f>IF(AD479&lt;&gt;"",IF(COUNTA(T479:AC479)=0,0,1),0)</f>
        <v>0</v>
      </c>
      <c r="AL479">
        <f>IF(OR(COUNTBLANK($D479)=1,$K154&lt;&gt;1),IF(COUNTA(R479:AD479)=0,0,1),IF($R479="X",IF(COUNTA(T479:AD479)=0,0,1),0))</f>
        <v>0</v>
      </c>
      <c r="AM479">
        <f>IF(X479=1,0,IF(OR(X479=2,X479=3,X479=4),1,IF(X479=9,2,3)))</f>
        <v>3</v>
      </c>
      <c r="AN479">
        <f>IF(X479=1,1,IF(OR(X479=2,X479=3,X479=4),5,IF(X479=9,1,6)))</f>
        <v>6</v>
      </c>
      <c r="AU479">
        <f>IF(X479=1,IF(AND(Y479&lt;&gt;8,Y479&lt;&gt;""),1,0),0)</f>
        <v>0</v>
      </c>
      <c r="AV479">
        <f>IF(OR(X479=2,X479=3,X479=4),IF(Y479=4,1,0),0)</f>
        <v>0</v>
      </c>
      <c r="AW479">
        <f>IF(X479=9,IF(AND(Y479&lt;&gt;9,Y479&lt;&gt;""),1,0),0)</f>
        <v>0</v>
      </c>
      <c r="AX479">
        <f>IF(AB479&gt;AA479,1,0)</f>
        <v>0</v>
      </c>
      <c r="AY479">
        <f>IF(OR(ISNUMBER(W479),W479="",W479="NA",W479="NS"),0,1)</f>
        <v>0</v>
      </c>
      <c r="AZ479">
        <f>IF(OR(W479="NS",W479="NA"),0,LEN(W479)-LEN(INT(W479))-1)</f>
        <v>-2</v>
      </c>
      <c r="BA479">
        <f>IF(AZ479&lt;1,0,1)</f>
        <v>0</v>
      </c>
      <c r="BB479">
        <f>IF(COUNT(V479,AB479)&lt;2, 0, IF((V479-AB479)&lt;17, 1, 0))</f>
        <v>0</v>
      </c>
    </row>
    <row r="480" spans="1:54" ht="15" customHeight="1">
      <c r="A480" s="238"/>
      <c r="AH480" s="219">
        <f>SUM(AH360:AH479)</f>
        <v>0</v>
      </c>
      <c r="AI480" s="219" t="str">
        <f>IF(AH480=0,"",_xlfn.CONCAT(AI360:AI479))</f>
        <v/>
      </c>
      <c r="AJ480" s="4" t="str">
        <f>IF(AH480=0,"",
IF(AH480=1,_xlfn.CONCAT("Favor de revisar la información capturada en el numeral: ",AI480),_xlfn.CONCAT("Favor de revisar la información capturada en los numerales: ",AI480)))</f>
        <v/>
      </c>
      <c r="AL480" s="230">
        <f>SUM(AK360:AL479)</f>
        <v>0</v>
      </c>
      <c r="AX480" s="230">
        <f>SUM(AX360:AX479)</f>
        <v>0</v>
      </c>
      <c r="AY480" s="230">
        <f>SUM(AY360:AY479)</f>
        <v>0</v>
      </c>
      <c r="BA480" s="230">
        <f>IFERROR(SUM(BA360:BA479),0)</f>
        <v>0</v>
      </c>
      <c r="BB480" s="230">
        <f>SUM(BB360:BB479)</f>
        <v>0</v>
      </c>
    </row>
    <row r="481" spans="1:31" ht="45" customHeight="1">
      <c r="A481" s="238"/>
      <c r="C481" s="506" t="s">
        <v>5444</v>
      </c>
      <c r="D481" s="318"/>
      <c r="E481" s="318"/>
      <c r="F481" s="443"/>
      <c r="G481" s="351"/>
      <c r="H481" s="351"/>
      <c r="I481" s="351"/>
      <c r="J481" s="351"/>
      <c r="K481" s="351"/>
      <c r="L481" s="351"/>
      <c r="M481" s="351"/>
      <c r="N481" s="351"/>
      <c r="O481" s="351"/>
      <c r="P481" s="351"/>
      <c r="Q481" s="351"/>
      <c r="R481" s="351"/>
      <c r="S481" s="351"/>
      <c r="T481" s="351"/>
      <c r="U481" s="351"/>
      <c r="V481" s="351"/>
      <c r="W481" s="351"/>
      <c r="X481" s="351"/>
      <c r="Y481" s="351"/>
      <c r="Z481" s="351"/>
      <c r="AA481" s="351"/>
      <c r="AB481" s="351"/>
      <c r="AC481" s="351"/>
      <c r="AD481" s="352"/>
    </row>
    <row r="482" spans="1:31" ht="15" customHeight="1">
      <c r="A482" s="238"/>
      <c r="B482" s="445" t="str">
        <f>IF(AND(COUNTIF(U360:U479,"5")&gt;0,F481=""),"Debido a que seleccionó el código 5 en la columna Régimen de contratación especifíquelo en el recuadro correspondiente","")</f>
        <v/>
      </c>
      <c r="C482" s="501"/>
      <c r="D482" s="501"/>
      <c r="E482" s="501"/>
      <c r="F482" s="501"/>
      <c r="G482" s="501"/>
      <c r="H482" s="501"/>
      <c r="I482" s="501"/>
      <c r="J482" s="501"/>
      <c r="K482" s="501"/>
      <c r="L482" s="501"/>
      <c r="M482" s="501"/>
      <c r="N482" s="501"/>
      <c r="O482" s="501"/>
      <c r="P482" s="501"/>
      <c r="Q482" s="501"/>
      <c r="R482" s="501"/>
      <c r="S482" s="501"/>
      <c r="T482" s="501"/>
      <c r="U482" s="501"/>
      <c r="V482" s="501"/>
      <c r="W482" s="501"/>
      <c r="X482" s="501"/>
      <c r="Y482" s="501"/>
      <c r="Z482" s="501"/>
      <c r="AA482" s="501"/>
      <c r="AB482" s="501"/>
      <c r="AC482" s="501"/>
      <c r="AD482" s="501"/>
      <c r="AE482" s="501"/>
    </row>
    <row r="483" spans="1:31" ht="45" customHeight="1">
      <c r="A483" s="238"/>
      <c r="C483" s="506" t="s">
        <v>5445</v>
      </c>
      <c r="D483" s="318"/>
      <c r="E483" s="318"/>
      <c r="F483" s="443"/>
      <c r="G483" s="351"/>
      <c r="H483" s="351"/>
      <c r="I483" s="351"/>
      <c r="J483" s="351"/>
      <c r="K483" s="351"/>
      <c r="L483" s="351"/>
      <c r="M483" s="351"/>
      <c r="N483" s="351"/>
      <c r="O483" s="351"/>
      <c r="P483" s="351"/>
      <c r="Q483" s="351"/>
      <c r="R483" s="351"/>
      <c r="S483" s="351"/>
      <c r="T483" s="351"/>
      <c r="U483" s="351"/>
      <c r="V483" s="351"/>
      <c r="W483" s="351"/>
      <c r="X483" s="351"/>
      <c r="Y483" s="351"/>
      <c r="Z483" s="351"/>
      <c r="AA483" s="351"/>
      <c r="AB483" s="351"/>
      <c r="AC483" s="351"/>
      <c r="AD483" s="352"/>
    </row>
    <row r="484" spans="1:31" ht="15" customHeight="1">
      <c r="A484" s="238"/>
      <c r="B484" s="445" t="str">
        <f>IF(AND(COUNTIF(AC360:AC479,"10")&gt;0,F483=""),"Debido a que seleccionó el código 10 en la columna Grupo de mando especifíquelo en el recuadro correspondiente","")</f>
        <v/>
      </c>
      <c r="C484" s="501"/>
      <c r="D484" s="501"/>
      <c r="E484" s="501"/>
      <c r="F484" s="501"/>
      <c r="G484" s="501"/>
      <c r="H484" s="501"/>
      <c r="I484" s="501"/>
      <c r="J484" s="501"/>
      <c r="K484" s="501"/>
      <c r="L484" s="501"/>
      <c r="M484" s="501"/>
      <c r="N484" s="501"/>
      <c r="O484" s="501"/>
      <c r="P484" s="501"/>
      <c r="Q484" s="501"/>
      <c r="R484" s="501"/>
      <c r="S484" s="501"/>
      <c r="T484" s="501"/>
      <c r="U484" s="501"/>
      <c r="V484" s="501"/>
      <c r="W484" s="501"/>
      <c r="X484" s="501"/>
      <c r="Y484" s="501"/>
      <c r="Z484" s="501"/>
      <c r="AA484" s="501"/>
      <c r="AB484" s="501"/>
      <c r="AC484" s="501"/>
      <c r="AD484" s="501"/>
      <c r="AE484" s="501"/>
    </row>
    <row r="485" spans="1:31" ht="15" customHeight="1">
      <c r="A485" s="238"/>
      <c r="C485" s="481" t="s">
        <v>5446</v>
      </c>
      <c r="D485" s="326"/>
      <c r="E485" s="326"/>
      <c r="F485" s="326"/>
      <c r="G485" s="326"/>
      <c r="H485" s="326"/>
      <c r="I485" s="326"/>
      <c r="J485" s="327"/>
      <c r="L485" s="481" t="s">
        <v>5447</v>
      </c>
      <c r="M485" s="326"/>
      <c r="N485" s="326"/>
      <c r="O485" s="326"/>
      <c r="P485" s="326"/>
      <c r="Q485" s="326"/>
      <c r="R485" s="326"/>
      <c r="S485" s="327"/>
      <c r="U485" s="453" t="s">
        <v>5448</v>
      </c>
      <c r="V485" s="326"/>
      <c r="W485" s="326"/>
      <c r="X485" s="326"/>
      <c r="Y485" s="326"/>
      <c r="Z485" s="326"/>
      <c r="AA485" s="326"/>
      <c r="AB485" s="326"/>
      <c r="AC485" s="326"/>
      <c r="AD485" s="327"/>
    </row>
    <row r="486" spans="1:31" ht="15" customHeight="1">
      <c r="A486" s="238"/>
      <c r="C486" s="214" t="s">
        <v>5009</v>
      </c>
      <c r="D486" s="512" t="s">
        <v>5449</v>
      </c>
      <c r="E486" s="326"/>
      <c r="F486" s="326"/>
      <c r="G486" s="326"/>
      <c r="H486" s="326"/>
      <c r="I486" s="326"/>
      <c r="J486" s="327"/>
      <c r="L486" s="214" t="s">
        <v>5009</v>
      </c>
      <c r="M486" s="512" t="s">
        <v>5450</v>
      </c>
      <c r="N486" s="326"/>
      <c r="O486" s="326"/>
      <c r="P486" s="326"/>
      <c r="Q486" s="326"/>
      <c r="R486" s="326"/>
      <c r="S486" s="327"/>
      <c r="U486" s="214" t="s">
        <v>5009</v>
      </c>
      <c r="V486" s="514" t="s">
        <v>5451</v>
      </c>
      <c r="W486" s="326"/>
      <c r="X486" s="326"/>
      <c r="Y486" s="326"/>
      <c r="Z486" s="326"/>
      <c r="AA486" s="326"/>
      <c r="AB486" s="326"/>
      <c r="AC486" s="326"/>
      <c r="AD486" s="327"/>
    </row>
    <row r="487" spans="1:31" ht="24" customHeight="1">
      <c r="A487" s="238"/>
      <c r="C487" s="214" t="s">
        <v>5011</v>
      </c>
      <c r="D487" s="512" t="s">
        <v>5452</v>
      </c>
      <c r="E487" s="326"/>
      <c r="F487" s="326"/>
      <c r="G487" s="326"/>
      <c r="H487" s="326"/>
      <c r="I487" s="326"/>
      <c r="J487" s="327"/>
      <c r="L487" s="214" t="s">
        <v>5011</v>
      </c>
      <c r="M487" s="511" t="s">
        <v>5453</v>
      </c>
      <c r="N487" s="326"/>
      <c r="O487" s="326"/>
      <c r="P487" s="326"/>
      <c r="Q487" s="326"/>
      <c r="R487" s="326"/>
      <c r="S487" s="327"/>
      <c r="U487" s="214" t="s">
        <v>5011</v>
      </c>
      <c r="V487" s="514" t="s">
        <v>5454</v>
      </c>
      <c r="W487" s="326"/>
      <c r="X487" s="326"/>
      <c r="Y487" s="326"/>
      <c r="Z487" s="326"/>
      <c r="AA487" s="326"/>
      <c r="AB487" s="326"/>
      <c r="AC487" s="326"/>
      <c r="AD487" s="327"/>
    </row>
    <row r="488" spans="1:31" ht="15" customHeight="1">
      <c r="A488" s="238"/>
      <c r="C488" s="214" t="s">
        <v>5025</v>
      </c>
      <c r="D488" s="512" t="s">
        <v>5232</v>
      </c>
      <c r="E488" s="326"/>
      <c r="F488" s="326"/>
      <c r="G488" s="326"/>
      <c r="H488" s="326"/>
      <c r="I488" s="326"/>
      <c r="J488" s="327"/>
      <c r="L488" s="214" t="s">
        <v>5013</v>
      </c>
      <c r="M488" s="512" t="s">
        <v>5455</v>
      </c>
      <c r="N488" s="326"/>
      <c r="O488" s="326"/>
      <c r="P488" s="326"/>
      <c r="Q488" s="326"/>
      <c r="R488" s="326"/>
      <c r="S488" s="327"/>
      <c r="U488" s="214" t="s">
        <v>5013</v>
      </c>
      <c r="V488" s="514" t="s">
        <v>5456</v>
      </c>
      <c r="W488" s="326"/>
      <c r="X488" s="326"/>
      <c r="Y488" s="326"/>
      <c r="Z488" s="326"/>
      <c r="AA488" s="326"/>
      <c r="AB488" s="326"/>
      <c r="AC488" s="326"/>
      <c r="AD488" s="327"/>
    </row>
    <row r="489" spans="1:31" ht="15" customHeight="1">
      <c r="A489" s="238"/>
      <c r="C489" s="250"/>
      <c r="D489" s="268"/>
      <c r="E489" s="268"/>
      <c r="F489" s="268"/>
      <c r="G489" s="268"/>
      <c r="H489" s="268"/>
      <c r="I489" s="268"/>
      <c r="J489" s="268"/>
      <c r="L489" s="214" t="s">
        <v>5015</v>
      </c>
      <c r="M489" s="512" t="s">
        <v>5457</v>
      </c>
      <c r="N489" s="326"/>
      <c r="O489" s="326"/>
      <c r="P489" s="326"/>
      <c r="Q489" s="326"/>
      <c r="R489" s="326"/>
      <c r="S489" s="327"/>
      <c r="U489" s="214" t="s">
        <v>5015</v>
      </c>
      <c r="V489" s="514" t="s">
        <v>5458</v>
      </c>
      <c r="W489" s="326"/>
      <c r="X489" s="326"/>
      <c r="Y489" s="326"/>
      <c r="Z489" s="326"/>
      <c r="AA489" s="326"/>
      <c r="AB489" s="326"/>
      <c r="AC489" s="326"/>
      <c r="AD489" s="327"/>
    </row>
    <row r="490" spans="1:31" ht="24" customHeight="1">
      <c r="A490" s="238"/>
      <c r="C490" s="453" t="s">
        <v>5459</v>
      </c>
      <c r="D490" s="326"/>
      <c r="E490" s="326"/>
      <c r="F490" s="326"/>
      <c r="G490" s="326"/>
      <c r="H490" s="326"/>
      <c r="I490" s="326"/>
      <c r="J490" s="327"/>
      <c r="L490" s="214" t="s">
        <v>5017</v>
      </c>
      <c r="M490" s="511" t="s">
        <v>5460</v>
      </c>
      <c r="N490" s="326"/>
      <c r="O490" s="326"/>
      <c r="P490" s="326"/>
      <c r="Q490" s="326"/>
      <c r="R490" s="326"/>
      <c r="S490" s="327"/>
      <c r="U490" s="214" t="s">
        <v>5017</v>
      </c>
      <c r="V490" s="514" t="s">
        <v>5461</v>
      </c>
      <c r="W490" s="326"/>
      <c r="X490" s="326"/>
      <c r="Y490" s="326"/>
      <c r="Z490" s="326"/>
      <c r="AA490" s="326"/>
      <c r="AB490" s="326"/>
      <c r="AC490" s="326"/>
      <c r="AD490" s="327"/>
    </row>
    <row r="491" spans="1:31" ht="24" customHeight="1">
      <c r="A491" s="238"/>
      <c r="C491" s="214" t="s">
        <v>5009</v>
      </c>
      <c r="D491" s="512" t="s">
        <v>5462</v>
      </c>
      <c r="E491" s="326"/>
      <c r="F491" s="326"/>
      <c r="G491" s="326"/>
      <c r="H491" s="326"/>
      <c r="I491" s="326"/>
      <c r="J491" s="327"/>
      <c r="L491" s="214" t="s">
        <v>5019</v>
      </c>
      <c r="M491" s="512" t="s">
        <v>5463</v>
      </c>
      <c r="N491" s="326"/>
      <c r="O491" s="326"/>
      <c r="P491" s="326"/>
      <c r="Q491" s="326"/>
      <c r="R491" s="326"/>
      <c r="S491" s="327"/>
      <c r="U491" s="214" t="s">
        <v>5019</v>
      </c>
      <c r="V491" s="514" t="s">
        <v>5464</v>
      </c>
      <c r="W491" s="326"/>
      <c r="X491" s="326"/>
      <c r="Y491" s="326"/>
      <c r="Z491" s="326"/>
      <c r="AA491" s="326"/>
      <c r="AB491" s="326"/>
      <c r="AC491" s="326"/>
      <c r="AD491" s="327"/>
    </row>
    <row r="492" spans="1:31" ht="15" customHeight="1">
      <c r="A492" s="238"/>
      <c r="C492" s="214" t="s">
        <v>5011</v>
      </c>
      <c r="D492" s="512" t="s">
        <v>5465</v>
      </c>
      <c r="E492" s="326"/>
      <c r="F492" s="326"/>
      <c r="G492" s="326"/>
      <c r="H492" s="326"/>
      <c r="I492" s="326"/>
      <c r="J492" s="327"/>
      <c r="L492" s="214" t="s">
        <v>5021</v>
      </c>
      <c r="M492" s="512" t="s">
        <v>5466</v>
      </c>
      <c r="N492" s="326"/>
      <c r="O492" s="326"/>
      <c r="P492" s="326"/>
      <c r="Q492" s="326"/>
      <c r="R492" s="326"/>
      <c r="S492" s="327"/>
      <c r="U492" s="214" t="s">
        <v>5021</v>
      </c>
      <c r="V492" s="514" t="s">
        <v>5467</v>
      </c>
      <c r="W492" s="326"/>
      <c r="X492" s="326"/>
      <c r="Y492" s="326"/>
      <c r="Z492" s="326"/>
      <c r="AA492" s="326"/>
      <c r="AB492" s="326"/>
      <c r="AC492" s="326"/>
      <c r="AD492" s="327"/>
    </row>
    <row r="493" spans="1:31" ht="15" customHeight="1">
      <c r="A493" s="238"/>
      <c r="C493" s="214" t="s">
        <v>5013</v>
      </c>
      <c r="D493" s="512" t="s">
        <v>5468</v>
      </c>
      <c r="E493" s="326"/>
      <c r="F493" s="326"/>
      <c r="G493" s="326"/>
      <c r="H493" s="326"/>
      <c r="I493" s="326"/>
      <c r="J493" s="327"/>
      <c r="L493" s="214" t="s">
        <v>5023</v>
      </c>
      <c r="M493" s="511" t="s">
        <v>5469</v>
      </c>
      <c r="N493" s="326"/>
      <c r="O493" s="326"/>
      <c r="P493" s="326"/>
      <c r="Q493" s="326"/>
      <c r="R493" s="326"/>
      <c r="S493" s="327"/>
      <c r="U493" s="214" t="s">
        <v>5023</v>
      </c>
      <c r="V493" s="514" t="s">
        <v>5470</v>
      </c>
      <c r="W493" s="326"/>
      <c r="X493" s="326"/>
      <c r="Y493" s="326"/>
      <c r="Z493" s="326"/>
      <c r="AA493" s="326"/>
      <c r="AB493" s="326"/>
      <c r="AC493" s="326"/>
      <c r="AD493" s="327"/>
    </row>
    <row r="494" spans="1:31" ht="15" customHeight="1">
      <c r="A494" s="238"/>
      <c r="C494" s="214" t="s">
        <v>5015</v>
      </c>
      <c r="D494" s="512" t="s">
        <v>5471</v>
      </c>
      <c r="E494" s="326"/>
      <c r="F494" s="326"/>
      <c r="G494" s="326"/>
      <c r="H494" s="326"/>
      <c r="I494" s="326"/>
      <c r="J494" s="327"/>
      <c r="L494" s="214" t="s">
        <v>5025</v>
      </c>
      <c r="M494" s="511" t="s">
        <v>5232</v>
      </c>
      <c r="N494" s="326"/>
      <c r="O494" s="326"/>
      <c r="P494" s="326"/>
      <c r="Q494" s="326"/>
      <c r="R494" s="326"/>
      <c r="S494" s="327"/>
      <c r="U494" s="214" t="s">
        <v>5025</v>
      </c>
      <c r="V494" s="514" t="s">
        <v>5472</v>
      </c>
      <c r="W494" s="326"/>
      <c r="X494" s="326"/>
      <c r="Y494" s="326"/>
      <c r="Z494" s="326"/>
      <c r="AA494" s="326"/>
      <c r="AB494" s="326"/>
      <c r="AC494" s="326"/>
      <c r="AD494" s="327"/>
    </row>
    <row r="495" spans="1:31" ht="24" customHeight="1">
      <c r="A495" s="238"/>
      <c r="C495" s="214" t="s">
        <v>5017</v>
      </c>
      <c r="D495" s="512" t="s">
        <v>5473</v>
      </c>
      <c r="E495" s="326"/>
      <c r="F495" s="326"/>
      <c r="G495" s="326"/>
      <c r="H495" s="326"/>
      <c r="I495" s="326"/>
      <c r="J495" s="327"/>
      <c r="U495" s="214" t="s">
        <v>5026</v>
      </c>
      <c r="V495" s="514" t="s">
        <v>5474</v>
      </c>
      <c r="W495" s="326"/>
      <c r="X495" s="326"/>
      <c r="Y495" s="326"/>
      <c r="Z495" s="326"/>
      <c r="AA495" s="326"/>
      <c r="AB495" s="326"/>
      <c r="AC495" s="326"/>
      <c r="AD495" s="327"/>
    </row>
    <row r="496" spans="1:31" ht="24" customHeight="1">
      <c r="A496" s="238"/>
      <c r="C496" s="214" t="s">
        <v>5025</v>
      </c>
      <c r="D496" s="512" t="s">
        <v>5232</v>
      </c>
      <c r="E496" s="326"/>
      <c r="F496" s="326"/>
      <c r="G496" s="326"/>
      <c r="H496" s="326"/>
      <c r="I496" s="326"/>
      <c r="J496" s="327"/>
      <c r="L496" s="481" t="s">
        <v>5475</v>
      </c>
      <c r="M496" s="326"/>
      <c r="N496" s="326"/>
      <c r="O496" s="326"/>
      <c r="P496" s="326"/>
      <c r="Q496" s="326"/>
      <c r="R496" s="326"/>
      <c r="S496" s="327"/>
      <c r="U496" s="214" t="s">
        <v>5145</v>
      </c>
      <c r="V496" s="514" t="s">
        <v>5232</v>
      </c>
      <c r="W496" s="326"/>
      <c r="X496" s="326"/>
      <c r="Y496" s="326"/>
      <c r="Z496" s="326"/>
      <c r="AA496" s="326"/>
      <c r="AB496" s="326"/>
      <c r="AC496" s="326"/>
      <c r="AD496" s="327"/>
    </row>
    <row r="497" spans="1:31" ht="15" customHeight="1">
      <c r="A497" s="238"/>
      <c r="C497" s="269"/>
      <c r="L497" s="214" t="s">
        <v>5009</v>
      </c>
      <c r="M497" s="512" t="s">
        <v>5476</v>
      </c>
      <c r="N497" s="326"/>
      <c r="O497" s="326"/>
      <c r="P497" s="326"/>
      <c r="Q497" s="326"/>
      <c r="R497" s="326"/>
      <c r="S497" s="327"/>
      <c r="U497" s="269"/>
    </row>
    <row r="498" spans="1:31" ht="24" customHeight="1">
      <c r="A498" s="238"/>
      <c r="C498" s="481" t="s">
        <v>5477</v>
      </c>
      <c r="D498" s="326"/>
      <c r="E498" s="326"/>
      <c r="F498" s="326"/>
      <c r="G498" s="326"/>
      <c r="H498" s="326"/>
      <c r="I498" s="326"/>
      <c r="J498" s="327"/>
      <c r="L498" s="214" t="s">
        <v>5011</v>
      </c>
      <c r="M498" s="512" t="s">
        <v>5478</v>
      </c>
      <c r="N498" s="326"/>
      <c r="O498" s="326"/>
      <c r="P498" s="326"/>
      <c r="Q498" s="326"/>
      <c r="R498" s="326"/>
      <c r="S498" s="327"/>
      <c r="U498" s="270"/>
      <c r="V498" s="270"/>
      <c r="W498" s="270"/>
      <c r="X498" s="270"/>
      <c r="Y498" s="270"/>
      <c r="Z498" s="270"/>
      <c r="AA498" s="270"/>
      <c r="AB498" s="270"/>
      <c r="AC498" s="270"/>
      <c r="AD498" s="270"/>
    </row>
    <row r="499" spans="1:31" ht="15" customHeight="1">
      <c r="A499" s="238"/>
      <c r="C499" s="214" t="s">
        <v>5009</v>
      </c>
      <c r="D499" s="512" t="s">
        <v>5479</v>
      </c>
      <c r="E499" s="326"/>
      <c r="F499" s="326"/>
      <c r="G499" s="326"/>
      <c r="H499" s="326"/>
      <c r="I499" s="326"/>
      <c r="J499" s="327"/>
      <c r="L499" s="214" t="s">
        <v>5013</v>
      </c>
      <c r="M499" s="512" t="s">
        <v>5480</v>
      </c>
      <c r="N499" s="326"/>
      <c r="O499" s="326"/>
      <c r="P499" s="326"/>
      <c r="Q499" s="326"/>
      <c r="R499" s="326"/>
      <c r="S499" s="327"/>
      <c r="U499" s="250"/>
    </row>
    <row r="500" spans="1:31" ht="15" customHeight="1">
      <c r="A500" s="238"/>
      <c r="C500" s="214" t="s">
        <v>5011</v>
      </c>
      <c r="D500" s="512" t="s">
        <v>5481</v>
      </c>
      <c r="E500" s="326"/>
      <c r="F500" s="326"/>
      <c r="G500" s="326"/>
      <c r="H500" s="326"/>
      <c r="I500" s="326"/>
      <c r="J500" s="327"/>
      <c r="L500" s="214" t="s">
        <v>5015</v>
      </c>
      <c r="M500" s="512" t="s">
        <v>5482</v>
      </c>
      <c r="N500" s="326"/>
      <c r="O500" s="326"/>
      <c r="P500" s="326"/>
      <c r="Q500" s="326"/>
      <c r="R500" s="326"/>
      <c r="S500" s="327"/>
      <c r="U500" s="250"/>
    </row>
    <row r="501" spans="1:31" ht="15" customHeight="1">
      <c r="A501" s="238"/>
      <c r="C501" s="214" t="s">
        <v>5025</v>
      </c>
      <c r="D501" s="512" t="s">
        <v>5232</v>
      </c>
      <c r="E501" s="326"/>
      <c r="F501" s="326"/>
      <c r="G501" s="326"/>
      <c r="H501" s="326"/>
      <c r="I501" s="326"/>
      <c r="J501" s="327"/>
      <c r="L501" s="214" t="s">
        <v>5023</v>
      </c>
      <c r="M501" s="512" t="s">
        <v>5483</v>
      </c>
      <c r="N501" s="326"/>
      <c r="O501" s="326"/>
      <c r="P501" s="326"/>
      <c r="Q501" s="326"/>
      <c r="R501" s="326"/>
      <c r="S501" s="327"/>
      <c r="U501" s="250"/>
    </row>
    <row r="502" spans="1:31" ht="15" customHeight="1">
      <c r="A502" s="238"/>
      <c r="C502" s="271"/>
      <c r="D502" s="271"/>
      <c r="E502" s="271"/>
      <c r="F502" s="271"/>
      <c r="G502" s="271"/>
      <c r="H502" s="271"/>
      <c r="I502" s="271"/>
      <c r="J502" s="271"/>
      <c r="L502" s="214" t="s">
        <v>5025</v>
      </c>
      <c r="M502" s="512" t="s">
        <v>5232</v>
      </c>
      <c r="N502" s="326"/>
      <c r="O502" s="326"/>
      <c r="P502" s="326"/>
      <c r="Q502" s="326"/>
      <c r="R502" s="326"/>
      <c r="S502" s="327"/>
      <c r="U502" s="250"/>
    </row>
    <row r="503" spans="1:31" ht="15" customHeight="1">
      <c r="A503" s="238"/>
      <c r="C503" s="272"/>
      <c r="U503" s="250"/>
      <c r="V503" s="273"/>
      <c r="W503" s="273"/>
      <c r="X503" s="273"/>
      <c r="Y503" s="273"/>
      <c r="Z503" s="273"/>
      <c r="AA503" s="273"/>
      <c r="AB503" s="273"/>
      <c r="AC503" s="273"/>
      <c r="AD503" s="273"/>
    </row>
    <row r="504" spans="1:31" ht="24" customHeight="1">
      <c r="A504" s="238"/>
      <c r="C504" s="461" t="s">
        <v>5167</v>
      </c>
      <c r="D504" s="462"/>
      <c r="E504" s="462"/>
      <c r="F504" s="462"/>
      <c r="G504" s="462"/>
      <c r="H504" s="462"/>
      <c r="I504" s="462"/>
      <c r="J504" s="462"/>
      <c r="K504" s="462"/>
      <c r="L504" s="462"/>
      <c r="M504" s="462"/>
      <c r="N504" s="462"/>
      <c r="O504" s="462"/>
      <c r="P504" s="462"/>
      <c r="Q504" s="462"/>
      <c r="R504" s="462"/>
      <c r="S504" s="462"/>
      <c r="T504" s="462"/>
      <c r="U504" s="462"/>
      <c r="V504" s="462"/>
      <c r="W504" s="462"/>
      <c r="X504" s="462"/>
      <c r="Y504" s="462"/>
      <c r="Z504" s="462"/>
      <c r="AA504" s="462"/>
      <c r="AB504" s="462"/>
      <c r="AC504" s="462"/>
      <c r="AD504" s="462"/>
    </row>
    <row r="505" spans="1:31" ht="60" customHeight="1">
      <c r="A505" s="238"/>
      <c r="C505" s="491"/>
      <c r="D505" s="492"/>
      <c r="E505" s="492"/>
      <c r="F505" s="492"/>
      <c r="G505" s="492"/>
      <c r="H505" s="492"/>
      <c r="I505" s="492"/>
      <c r="J505" s="492"/>
      <c r="K505" s="492"/>
      <c r="L505" s="492"/>
      <c r="M505" s="492"/>
      <c r="N505" s="492"/>
      <c r="O505" s="492"/>
      <c r="P505" s="492"/>
      <c r="Q505" s="492"/>
      <c r="R505" s="492"/>
      <c r="S505" s="492"/>
      <c r="T505" s="492"/>
      <c r="U505" s="492"/>
      <c r="V505" s="492"/>
      <c r="W505" s="492"/>
      <c r="X505" s="492"/>
      <c r="Y505" s="492"/>
      <c r="Z505" s="492"/>
      <c r="AA505" s="492"/>
      <c r="AB505" s="492"/>
      <c r="AC505" s="492"/>
      <c r="AD505" s="493"/>
    </row>
    <row r="506" spans="1:31" ht="15" customHeight="1">
      <c r="A506" s="238"/>
      <c r="B506" s="464" t="str">
        <f>AJ480</f>
        <v/>
      </c>
      <c r="C506" s="501"/>
      <c r="D506" s="501"/>
      <c r="E506" s="501"/>
      <c r="F506" s="501"/>
      <c r="G506" s="501"/>
      <c r="H506" s="501"/>
      <c r="I506" s="501"/>
      <c r="J506" s="501"/>
      <c r="K506" s="501"/>
      <c r="L506" s="501"/>
      <c r="M506" s="501"/>
      <c r="N506" s="501"/>
      <c r="O506" s="501"/>
      <c r="P506" s="501"/>
      <c r="Q506" s="501"/>
      <c r="R506" s="501"/>
      <c r="S506" s="501"/>
      <c r="T506" s="501"/>
      <c r="U506" s="501"/>
      <c r="V506" s="501"/>
      <c r="W506" s="501"/>
      <c r="X506" s="501"/>
      <c r="Y506" s="501"/>
      <c r="Z506" s="501"/>
      <c r="AA506" s="501"/>
      <c r="AB506" s="501"/>
      <c r="AC506" s="501"/>
      <c r="AD506" s="501"/>
      <c r="AE506" s="501"/>
    </row>
    <row r="507" spans="1:31" ht="15" customHeight="1">
      <c r="A507" s="238"/>
      <c r="B507" s="445" t="str">
        <f>IF(AL480&gt;0,"Revise la información capturada, ya que tiene datos ingresados en celdas que estan sombreadas","")</f>
        <v/>
      </c>
      <c r="C507" s="501"/>
      <c r="D507" s="501"/>
      <c r="E507" s="501"/>
      <c r="F507" s="501"/>
      <c r="G507" s="501"/>
      <c r="H507" s="501"/>
      <c r="I507" s="501"/>
      <c r="J507" s="501"/>
      <c r="K507" s="501"/>
      <c r="L507" s="501"/>
      <c r="M507" s="501"/>
      <c r="N507" s="501"/>
      <c r="O507" s="501"/>
      <c r="P507" s="501"/>
      <c r="Q507" s="501"/>
      <c r="R507" s="501"/>
      <c r="S507" s="501"/>
      <c r="T507" s="501"/>
      <c r="U507" s="501"/>
      <c r="V507" s="501"/>
      <c r="W507" s="501"/>
      <c r="X507" s="501"/>
      <c r="Y507" s="501"/>
      <c r="Z507" s="501"/>
      <c r="AA507" s="501"/>
      <c r="AB507" s="501"/>
      <c r="AC507" s="501"/>
      <c r="AD507" s="501"/>
      <c r="AE507" s="501"/>
    </row>
    <row r="508" spans="1:31" ht="15" customHeight="1">
      <c r="A508" s="238"/>
      <c r="B508" s="445" t="str">
        <f>IF(BB480&gt;0,"Error: verificar la diferencia entre la Edad y los años de Antigüedad",IF(BA480&gt;0,"Favor de revisar la instrucción 4, ya que no debe considerar decimales en las cifras registradas",""))</f>
        <v/>
      </c>
      <c r="C508" s="501"/>
      <c r="D508" s="501"/>
      <c r="E508" s="501"/>
      <c r="F508" s="501"/>
      <c r="G508" s="501"/>
      <c r="H508" s="501"/>
      <c r="I508" s="501"/>
      <c r="J508" s="501"/>
      <c r="K508" s="501"/>
      <c r="L508" s="501"/>
      <c r="M508" s="501"/>
      <c r="N508" s="501"/>
      <c r="O508" s="501"/>
      <c r="P508" s="501"/>
      <c r="Q508" s="501"/>
      <c r="R508" s="501"/>
      <c r="S508" s="501"/>
      <c r="T508" s="501"/>
      <c r="U508" s="501"/>
      <c r="V508" s="501"/>
      <c r="W508" s="501"/>
      <c r="X508" s="501"/>
      <c r="Y508" s="501"/>
      <c r="Z508" s="501"/>
      <c r="AA508" s="501"/>
      <c r="AB508" s="501"/>
      <c r="AC508" s="501"/>
      <c r="AD508" s="501"/>
      <c r="AE508" s="501"/>
    </row>
    <row r="509" spans="1:31" ht="15" customHeight="1">
      <c r="A509" s="238"/>
      <c r="B509" s="445" t="str">
        <f>IF(AX480&gt;0,"La antigüedad en el cargo no puede ser mayor a lo registrado en la antigüedad en el servicio público",IF(AY480&gt;0,"No debe agregar la frase miles o millones de pesos",""))</f>
        <v/>
      </c>
      <c r="C509" s="501"/>
      <c r="D509" s="501"/>
      <c r="E509" s="501"/>
      <c r="F509" s="501"/>
      <c r="G509" s="501"/>
      <c r="H509" s="501"/>
      <c r="I509" s="501"/>
      <c r="J509" s="501"/>
      <c r="K509" s="501"/>
      <c r="L509" s="501"/>
      <c r="M509" s="501"/>
      <c r="N509" s="501"/>
      <c r="O509" s="501"/>
      <c r="P509" s="501"/>
      <c r="Q509" s="501"/>
      <c r="R509" s="501"/>
      <c r="S509" s="501"/>
      <c r="T509" s="501"/>
      <c r="U509" s="501"/>
      <c r="V509" s="501"/>
      <c r="W509" s="501"/>
      <c r="X509" s="501"/>
      <c r="Y509" s="501"/>
      <c r="Z509" s="501"/>
      <c r="AA509" s="501"/>
      <c r="AB509" s="501"/>
      <c r="AC509" s="501"/>
      <c r="AD509" s="501"/>
      <c r="AE509" s="501"/>
    </row>
    <row r="510" spans="1:31" ht="15" customHeight="1">
      <c r="A510" s="238"/>
      <c r="B510" s="510" t="str">
        <f>IF(COUNTIF(W360:W479,"NA"),"Alerta: debido a que ingreso NA en ingresos brutos mensuales, favor de justificarlo en el recuadro de comentarios","")</f>
        <v/>
      </c>
      <c r="C510" s="501"/>
      <c r="D510" s="501"/>
      <c r="E510" s="501"/>
      <c r="F510" s="501"/>
      <c r="G510" s="501"/>
      <c r="H510" s="501"/>
      <c r="I510" s="501"/>
      <c r="J510" s="501"/>
      <c r="K510" s="501"/>
      <c r="L510" s="501"/>
      <c r="M510" s="501"/>
      <c r="N510" s="501"/>
      <c r="O510" s="501"/>
      <c r="P510" s="501"/>
      <c r="Q510" s="501"/>
      <c r="R510" s="501"/>
      <c r="S510" s="501"/>
      <c r="T510" s="501"/>
      <c r="U510" s="501"/>
      <c r="V510" s="501"/>
      <c r="W510" s="501"/>
      <c r="X510" s="501"/>
      <c r="Y510" s="501"/>
      <c r="Z510" s="501"/>
      <c r="AA510" s="501"/>
      <c r="AB510" s="501"/>
      <c r="AC510" s="501"/>
      <c r="AD510" s="501"/>
      <c r="AE510" s="501"/>
    </row>
    <row r="511" spans="1:31" ht="15" customHeight="1">
      <c r="A511" s="238"/>
      <c r="B511" s="510" t="str">
        <f>IF(SUM(COUNTIF(T360:AD479,"NS"))&lt;&gt;0,"Alerta: debido a que cuenta con registros NS, debe proporcionar una justificación en el area de comentarios al final de la pregunta","")</f>
        <v/>
      </c>
      <c r="C511" s="318"/>
      <c r="D511" s="318"/>
      <c r="E511" s="318"/>
      <c r="F511" s="318"/>
      <c r="G511" s="318"/>
      <c r="H511" s="318"/>
      <c r="I511" s="318"/>
      <c r="J511" s="318"/>
      <c r="K511" s="318"/>
      <c r="L511" s="318"/>
      <c r="M511" s="318"/>
      <c r="N511" s="318"/>
      <c r="O511" s="318"/>
      <c r="P511" s="318"/>
      <c r="Q511" s="318"/>
      <c r="R511" s="318"/>
      <c r="S511" s="318"/>
      <c r="T511" s="318"/>
      <c r="U511" s="318"/>
      <c r="V511" s="318"/>
      <c r="W511" s="318"/>
      <c r="X511" s="318"/>
      <c r="Y511" s="318"/>
      <c r="Z511" s="318"/>
      <c r="AA511" s="318"/>
      <c r="AB511" s="318"/>
      <c r="AC511" s="318"/>
      <c r="AD511" s="318"/>
      <c r="AE511" s="318"/>
    </row>
    <row r="512" spans="1:31" ht="36" customHeight="1">
      <c r="A512" s="239" t="s">
        <v>5496</v>
      </c>
      <c r="B512" s="477" t="s">
        <v>5497</v>
      </c>
      <c r="C512" s="318"/>
      <c r="D512" s="318"/>
      <c r="E512" s="318"/>
      <c r="F512" s="318"/>
      <c r="G512" s="318"/>
      <c r="H512" s="318"/>
      <c r="I512" s="318"/>
      <c r="J512" s="318"/>
      <c r="K512" s="318"/>
      <c r="L512" s="318"/>
      <c r="M512" s="318"/>
      <c r="N512" s="318"/>
      <c r="O512" s="318"/>
      <c r="P512" s="318"/>
      <c r="Q512" s="318"/>
      <c r="R512" s="318"/>
      <c r="S512" s="318"/>
      <c r="T512" s="318"/>
      <c r="U512" s="318"/>
      <c r="V512" s="318"/>
      <c r="W512" s="318"/>
      <c r="X512" s="318"/>
      <c r="Y512" s="318"/>
      <c r="Z512" s="318"/>
      <c r="AA512" s="318"/>
      <c r="AB512" s="318"/>
      <c r="AC512" s="318"/>
      <c r="AD512" s="318"/>
    </row>
    <row r="513" spans="1:30" ht="24" customHeight="1">
      <c r="A513" s="238"/>
      <c r="C513" s="456" t="s">
        <v>5498</v>
      </c>
      <c r="D513" s="475"/>
      <c r="E513" s="475"/>
      <c r="F513" s="475"/>
      <c r="G513" s="475"/>
      <c r="H513" s="475"/>
      <c r="I513" s="475"/>
      <c r="J513" s="475"/>
      <c r="K513" s="475"/>
      <c r="L513" s="475"/>
      <c r="M513" s="475"/>
      <c r="N513" s="475"/>
      <c r="O513" s="475"/>
      <c r="P513" s="475"/>
      <c r="Q513" s="475"/>
      <c r="R513" s="475"/>
      <c r="S513" s="475"/>
      <c r="T513" s="475"/>
      <c r="U513" s="475"/>
      <c r="V513" s="475"/>
      <c r="W513" s="475"/>
      <c r="X513" s="475"/>
      <c r="Y513" s="475"/>
      <c r="Z513" s="475"/>
      <c r="AA513" s="475"/>
      <c r="AB513" s="475"/>
      <c r="AC513" s="475"/>
      <c r="AD513" s="475"/>
    </row>
    <row r="514" spans="1:30" ht="24" customHeight="1">
      <c r="A514" s="238"/>
      <c r="C514" s="456" t="s">
        <v>5499</v>
      </c>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318"/>
      <c r="Z514" s="318"/>
      <c r="AA514" s="318"/>
      <c r="AB514" s="318"/>
      <c r="AC514" s="318"/>
      <c r="AD514" s="318"/>
    </row>
    <row r="515" spans="1:30" ht="36" customHeight="1">
      <c r="C515" s="456" t="s">
        <v>5500</v>
      </c>
      <c r="D515" s="318"/>
      <c r="E515" s="318"/>
      <c r="F515" s="318"/>
      <c r="G515" s="318"/>
      <c r="H515" s="318"/>
      <c r="I515" s="318"/>
      <c r="J515" s="318"/>
      <c r="K515" s="318"/>
      <c r="L515" s="318"/>
      <c r="M515" s="318"/>
      <c r="N515" s="318"/>
      <c r="O515" s="318"/>
      <c r="P515" s="318"/>
      <c r="Q515" s="318"/>
      <c r="R515" s="318"/>
      <c r="S515" s="318"/>
      <c r="T515" s="318"/>
      <c r="U515" s="318"/>
      <c r="V515" s="318"/>
      <c r="W515" s="318"/>
      <c r="X515" s="318"/>
      <c r="Y515" s="318"/>
      <c r="Z515" s="318"/>
      <c r="AA515" s="318"/>
      <c r="AB515" s="318"/>
      <c r="AC515" s="318"/>
      <c r="AD515" s="318"/>
    </row>
    <row r="516" spans="1:30" ht="15" customHeight="1">
      <c r="A516" s="238"/>
      <c r="C516" s="482" t="s">
        <v>5404</v>
      </c>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318"/>
    </row>
    <row r="517" spans="1:30" ht="36" customHeight="1">
      <c r="A517" s="238"/>
      <c r="C517" s="482" t="s">
        <v>5501</v>
      </c>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318"/>
      <c r="Z517" s="318"/>
      <c r="AA517" s="318"/>
      <c r="AB517" s="318"/>
      <c r="AC517" s="318"/>
      <c r="AD517" s="318"/>
    </row>
    <row r="518" spans="1:30" ht="36" customHeight="1">
      <c r="A518" s="238"/>
      <c r="C518" s="482" t="s">
        <v>5502</v>
      </c>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c r="AA518" s="318"/>
      <c r="AB518" s="318"/>
      <c r="AC518" s="318"/>
      <c r="AD518" s="318"/>
    </row>
    <row r="519" spans="1:30" ht="36" customHeight="1">
      <c r="A519" s="238"/>
      <c r="C519" s="476" t="s">
        <v>5407</v>
      </c>
      <c r="D519" s="318"/>
      <c r="E519" s="318"/>
      <c r="F519" s="318"/>
      <c r="G519" s="318"/>
      <c r="H519" s="318"/>
      <c r="I519" s="318"/>
      <c r="J519" s="318"/>
      <c r="K519" s="318"/>
      <c r="L519" s="318"/>
      <c r="M519" s="318"/>
      <c r="N519" s="318"/>
      <c r="O519" s="318"/>
      <c r="P519" s="318"/>
      <c r="Q519" s="318"/>
      <c r="R519" s="318"/>
      <c r="S519" s="318"/>
      <c r="T519" s="318"/>
      <c r="U519" s="318"/>
      <c r="V519" s="318"/>
      <c r="W519" s="318"/>
      <c r="X519" s="318"/>
      <c r="Y519" s="318"/>
      <c r="Z519" s="318"/>
      <c r="AA519" s="318"/>
      <c r="AB519" s="318"/>
      <c r="AC519" s="318"/>
      <c r="AD519" s="318"/>
    </row>
    <row r="520" spans="1:30" ht="24" customHeight="1">
      <c r="A520" s="238"/>
      <c r="C520" s="476" t="s">
        <v>5408</v>
      </c>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318"/>
      <c r="Z520" s="318"/>
      <c r="AA520" s="318"/>
      <c r="AB520" s="318"/>
      <c r="AC520" s="318"/>
      <c r="AD520" s="318"/>
    </row>
    <row r="521" spans="1:30" ht="24" customHeight="1">
      <c r="A521" s="238"/>
      <c r="C521" s="476" t="s">
        <v>5409</v>
      </c>
      <c r="D521" s="318"/>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c r="AA521" s="318"/>
      <c r="AB521" s="318"/>
      <c r="AC521" s="318"/>
      <c r="AD521" s="318"/>
    </row>
    <row r="522" spans="1:30" ht="24" customHeight="1">
      <c r="A522" s="238"/>
      <c r="C522" s="476" t="s">
        <v>5410</v>
      </c>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row>
    <row r="523" spans="1:30" ht="36" customHeight="1">
      <c r="A523" s="238"/>
      <c r="C523" s="476" t="s">
        <v>5503</v>
      </c>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318"/>
      <c r="Z523" s="318"/>
      <c r="AA523" s="318"/>
      <c r="AB523" s="318"/>
      <c r="AC523" s="318"/>
      <c r="AD523" s="318"/>
    </row>
    <row r="524" spans="1:30" ht="24" customHeight="1">
      <c r="A524" s="238"/>
      <c r="C524" s="476" t="s">
        <v>5412</v>
      </c>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318"/>
      <c r="Z524" s="318"/>
      <c r="AA524" s="318"/>
      <c r="AB524" s="318"/>
      <c r="AC524" s="318"/>
      <c r="AD524" s="318"/>
    </row>
    <row r="525" spans="1:30" ht="36" customHeight="1">
      <c r="A525" s="238"/>
      <c r="C525" s="476" t="s">
        <v>5413</v>
      </c>
      <c r="D525" s="318"/>
      <c r="E525" s="318"/>
      <c r="F525" s="318"/>
      <c r="G525" s="318"/>
      <c r="H525" s="318"/>
      <c r="I525" s="318"/>
      <c r="J525" s="318"/>
      <c r="K525" s="318"/>
      <c r="L525" s="318"/>
      <c r="M525" s="318"/>
      <c r="N525" s="318"/>
      <c r="O525" s="318"/>
      <c r="P525" s="318"/>
      <c r="Q525" s="318"/>
      <c r="R525" s="318"/>
      <c r="S525" s="318"/>
      <c r="T525" s="318"/>
      <c r="U525" s="318"/>
      <c r="V525" s="318"/>
      <c r="W525" s="318"/>
      <c r="X525" s="318"/>
      <c r="Y525" s="318"/>
      <c r="Z525" s="318"/>
      <c r="AA525" s="318"/>
      <c r="AB525" s="318"/>
      <c r="AC525" s="318"/>
      <c r="AD525" s="318"/>
    </row>
    <row r="526" spans="1:30" ht="36" customHeight="1">
      <c r="A526" s="238"/>
      <c r="C526" s="482" t="s">
        <v>5414</v>
      </c>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318"/>
    </row>
    <row r="527" spans="1:30" ht="24" customHeight="1">
      <c r="A527" s="238"/>
      <c r="C527" s="456" t="s">
        <v>5504</v>
      </c>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318"/>
      <c r="Z527" s="318"/>
      <c r="AA527" s="318"/>
      <c r="AB527" s="318"/>
      <c r="AC527" s="318"/>
      <c r="AD527" s="318"/>
    </row>
    <row r="528" spans="1:30" ht="36" customHeight="1">
      <c r="A528" s="238"/>
      <c r="C528" s="456" t="s">
        <v>5505</v>
      </c>
      <c r="D528" s="318"/>
      <c r="E528" s="318"/>
      <c r="F528" s="318"/>
      <c r="G528" s="318"/>
      <c r="H528" s="318"/>
      <c r="I528" s="318"/>
      <c r="J528" s="318"/>
      <c r="K528" s="318"/>
      <c r="L528" s="318"/>
      <c r="M528" s="318"/>
      <c r="N528" s="318"/>
      <c r="O528" s="318"/>
      <c r="P528" s="318"/>
      <c r="Q528" s="318"/>
      <c r="R528" s="318"/>
      <c r="S528" s="318"/>
      <c r="T528" s="318"/>
      <c r="U528" s="318"/>
      <c r="V528" s="318"/>
      <c r="W528" s="318"/>
      <c r="X528" s="318"/>
      <c r="Y528" s="318"/>
      <c r="Z528" s="318"/>
      <c r="AA528" s="318"/>
      <c r="AB528" s="318"/>
      <c r="AC528" s="318"/>
      <c r="AD528" s="318"/>
    </row>
    <row r="529" spans="1:54" ht="24" customHeight="1">
      <c r="A529" s="238"/>
      <c r="C529" s="456" t="s">
        <v>5417</v>
      </c>
      <c r="D529" s="318"/>
      <c r="E529" s="318"/>
      <c r="F529" s="318"/>
      <c r="G529" s="318"/>
      <c r="H529" s="318"/>
      <c r="I529" s="318"/>
      <c r="J529" s="318"/>
      <c r="K529" s="318"/>
      <c r="L529" s="318"/>
      <c r="M529" s="318"/>
      <c r="N529" s="318"/>
      <c r="O529" s="318"/>
      <c r="P529" s="318"/>
      <c r="Q529" s="318"/>
      <c r="R529" s="318"/>
      <c r="S529" s="318"/>
      <c r="T529" s="318"/>
      <c r="U529" s="318"/>
      <c r="V529" s="318"/>
      <c r="W529" s="318"/>
      <c r="X529" s="318"/>
      <c r="Y529" s="318"/>
      <c r="Z529" s="318"/>
      <c r="AA529" s="318"/>
      <c r="AB529" s="318"/>
      <c r="AC529" s="318"/>
      <c r="AD529" s="318"/>
    </row>
    <row r="530" spans="1:54" ht="24" customHeight="1">
      <c r="A530" s="238"/>
      <c r="C530" s="456" t="s">
        <v>5418</v>
      </c>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c r="AB530" s="318"/>
      <c r="AC530" s="318"/>
      <c r="AD530" s="318"/>
    </row>
    <row r="531" spans="1:54" ht="15" customHeight="1">
      <c r="A531" s="238"/>
    </row>
    <row r="532" spans="1:54" ht="24" customHeight="1">
      <c r="A532" s="238"/>
      <c r="C532" s="453" t="s">
        <v>5071</v>
      </c>
      <c r="D532" s="447"/>
      <c r="E532" s="447"/>
      <c r="F532" s="447"/>
      <c r="G532" s="447"/>
      <c r="H532" s="447"/>
      <c r="I532" s="447"/>
      <c r="J532" s="447"/>
      <c r="K532" s="447"/>
      <c r="L532" s="447"/>
      <c r="M532" s="447"/>
      <c r="N532" s="447"/>
      <c r="O532" s="447"/>
      <c r="P532" s="447"/>
      <c r="Q532" s="448"/>
      <c r="R532" s="523" t="s">
        <v>5493</v>
      </c>
      <c r="S532" s="523" t="s">
        <v>5506</v>
      </c>
      <c r="T532" s="453" t="s">
        <v>5507</v>
      </c>
      <c r="U532" s="326"/>
      <c r="V532" s="326"/>
      <c r="W532" s="326"/>
      <c r="X532" s="326"/>
      <c r="Y532" s="326"/>
      <c r="Z532" s="326"/>
      <c r="AA532" s="326"/>
      <c r="AB532" s="326"/>
      <c r="AC532" s="327"/>
      <c r="AD532" s="473" t="s">
        <v>5508</v>
      </c>
    </row>
    <row r="533" spans="1:54" ht="180" customHeight="1">
      <c r="A533" s="238"/>
      <c r="C533" s="485"/>
      <c r="D533" s="318"/>
      <c r="E533" s="318"/>
      <c r="F533" s="318"/>
      <c r="G533" s="318"/>
      <c r="H533" s="318"/>
      <c r="I533" s="318"/>
      <c r="J533" s="318"/>
      <c r="K533" s="318"/>
      <c r="L533" s="318"/>
      <c r="M533" s="318"/>
      <c r="N533" s="318"/>
      <c r="O533" s="318"/>
      <c r="P533" s="318"/>
      <c r="Q533" s="410"/>
      <c r="R533" s="520"/>
      <c r="S533" s="520"/>
      <c r="T533" s="473" t="s">
        <v>5422</v>
      </c>
      <c r="U533" s="473" t="s">
        <v>5423</v>
      </c>
      <c r="V533" s="473" t="s">
        <v>5424</v>
      </c>
      <c r="W533" s="473" t="s">
        <v>5425</v>
      </c>
      <c r="X533" s="513" t="s">
        <v>5426</v>
      </c>
      <c r="Y533" s="448"/>
      <c r="Z533" s="473" t="s">
        <v>5427</v>
      </c>
      <c r="AA533" s="473" t="s">
        <v>5428</v>
      </c>
      <c r="AB533" s="473" t="s">
        <v>5429</v>
      </c>
      <c r="AC533" s="473" t="s">
        <v>5430</v>
      </c>
      <c r="AD533" s="520"/>
      <c r="AG533"/>
      <c r="AH533" s="440" t="s">
        <v>5073</v>
      </c>
      <c r="AI533" s="440"/>
      <c r="AJ533" s="440"/>
      <c r="AL533" s="9" t="s">
        <v>5431</v>
      </c>
    </row>
    <row r="534" spans="1:54" ht="180" customHeight="1">
      <c r="A534" s="238"/>
      <c r="C534" s="454"/>
      <c r="D534" s="422"/>
      <c r="E534" s="422"/>
      <c r="F534" s="422"/>
      <c r="G534" s="422"/>
      <c r="H534" s="422"/>
      <c r="I534" s="422"/>
      <c r="J534" s="422"/>
      <c r="K534" s="422"/>
      <c r="L534" s="422"/>
      <c r="M534" s="422"/>
      <c r="N534" s="422"/>
      <c r="O534" s="422"/>
      <c r="P534" s="422"/>
      <c r="Q534" s="423"/>
      <c r="R534" s="521"/>
      <c r="S534" s="521"/>
      <c r="T534" s="521"/>
      <c r="U534" s="521"/>
      <c r="V534" s="521"/>
      <c r="W534" s="521"/>
      <c r="X534" s="227" t="s">
        <v>5432</v>
      </c>
      <c r="Y534" s="227" t="s">
        <v>5433</v>
      </c>
      <c r="Z534" s="521"/>
      <c r="AA534" s="521"/>
      <c r="AB534" s="521"/>
      <c r="AC534" s="521"/>
      <c r="AD534" s="521"/>
      <c r="AG534" t="s">
        <v>5077</v>
      </c>
      <c r="AH534" s="211" t="s">
        <v>5079</v>
      </c>
      <c r="AI534" s="1" t="s">
        <v>5080</v>
      </c>
      <c r="AJ534" s="212" t="s">
        <v>5081</v>
      </c>
      <c r="AK534" s="223" t="s">
        <v>5210</v>
      </c>
      <c r="AL534" t="s">
        <v>5211</v>
      </c>
      <c r="AM534" t="s">
        <v>5434</v>
      </c>
      <c r="AN534" t="s">
        <v>5435</v>
      </c>
      <c r="AO534" s="220"/>
      <c r="AP534" s="220"/>
      <c r="AQ534" s="220"/>
      <c r="AR534" s="220"/>
      <c r="AS534" s="220"/>
      <c r="AT534" s="220"/>
      <c r="AU534" t="s">
        <v>5436</v>
      </c>
      <c r="AV534" t="s">
        <v>5437</v>
      </c>
      <c r="AW534" t="s">
        <v>5438</v>
      </c>
      <c r="AX534" s="267" t="s">
        <v>5439</v>
      </c>
      <c r="AY534" t="s">
        <v>5440</v>
      </c>
      <c r="AZ534" t="s">
        <v>5441</v>
      </c>
      <c r="BA534" t="s">
        <v>5442</v>
      </c>
      <c r="BB534" t="s">
        <v>5443</v>
      </c>
    </row>
    <row r="535" spans="1:54" ht="15" customHeight="1">
      <c r="A535" s="238"/>
      <c r="C535" s="213" t="s">
        <v>5009</v>
      </c>
      <c r="D535" s="511" t="str">
        <f>IF(CNGE_2025_M1_Secc12_Sub1!D30="","",CNGE_2025_M1_Secc12_Sub1!D30)</f>
        <v/>
      </c>
      <c r="E535" s="326"/>
      <c r="F535" s="326"/>
      <c r="G535" s="326"/>
      <c r="H535" s="326"/>
      <c r="I535" s="326"/>
      <c r="J535" s="326"/>
      <c r="K535" s="326"/>
      <c r="L535" s="326"/>
      <c r="M535" s="326"/>
      <c r="N535" s="326"/>
      <c r="O535" s="326"/>
      <c r="P535" s="326"/>
      <c r="Q535" s="327"/>
      <c r="R535" s="7"/>
      <c r="S535" s="7"/>
      <c r="T535" s="7"/>
      <c r="U535" s="7"/>
      <c r="V535" s="7"/>
      <c r="W535" s="7"/>
      <c r="X535" s="7"/>
      <c r="Y535" s="7"/>
      <c r="Z535" s="7"/>
      <c r="AA535" s="7"/>
      <c r="AB535" s="7"/>
      <c r="AC535" s="7"/>
      <c r="AD535" s="7"/>
      <c r="AG535">
        <f>IF(OR(COUNTBLANK($D535)=1,$U35&lt;&gt;1),0,IF(OR(AND(OR(R535="X",S535="X"),D535&lt;&gt;""),AND(D535="",R535="",S535="",COUNTA(T535:AC535)=0)),0,IF(AND(D535&lt;&gt;"",R535="",S535="",COUNTA(T535:AC535)=10),0,1)))</f>
        <v>0</v>
      </c>
      <c r="AH535" s="2">
        <f>IF(AG535=0,0,1)</f>
        <v>0</v>
      </c>
      <c r="AI535" s="3" t="str">
        <f>IF(AH535=0,"",
IF(SUM($AH$535:AH535)=1,AJ535,
IF($AH$655&gt;SUM($AH$535:AH535),_xlfn.CONCAT(", ",AJ535),
IF($AH$655=SUM($AH$535:AH535),_xlfn.CONCAT(" y ",AJ535)))))</f>
        <v/>
      </c>
      <c r="AJ535" s="214">
        <v>1</v>
      </c>
      <c r="AK535" s="9">
        <f>IF(COUNTA(AD535)=0,0,1)</f>
        <v>0</v>
      </c>
      <c r="AL535">
        <f>IF(OR(COUNTBLANK($D535)=1,$U35&lt;&gt;1),IF(COUNTA(R535:AD535)=0,0,1),IF($R535="X",IF(COUNTA(S535:AD535)=0,0,1),IF($S535="X",IF(COUNTA(R535,T535:AD535)=0,0,1),0)))</f>
        <v>0</v>
      </c>
      <c r="AM535">
        <f>IF(X535=1,0,IF(OR(X535=2,X535=3,X535=4),1,IF(X535=9,2,3)))</f>
        <v>3</v>
      </c>
      <c r="AN535">
        <f>IF(X535=1,1,IF(OR(X535=2,X535=3,X535=4),5,IF(X535=9,1,6)))</f>
        <v>6</v>
      </c>
      <c r="AO535">
        <v>8</v>
      </c>
      <c r="AP535" s="220"/>
      <c r="AQ535" s="220"/>
      <c r="AR535" s="220"/>
      <c r="AS535" s="220"/>
      <c r="AT535" s="220"/>
      <c r="AU535">
        <f>IF(X535=1,IF(AND(Y535&lt;&gt;8,Y535&lt;&gt;""),1,0),0)</f>
        <v>0</v>
      </c>
      <c r="AV535">
        <f>IF(OR(X535=2,X535=3,X535=4),IF(Y535=4,1,0),0)</f>
        <v>0</v>
      </c>
      <c r="AW535">
        <f>IF(X535=9,IF(AND(Y535&lt;&gt;9,Y535&lt;&gt;""),1,0),0)</f>
        <v>0</v>
      </c>
      <c r="AX535">
        <f>IF(AB535&gt;AA535,1,0)</f>
        <v>0</v>
      </c>
      <c r="AY535">
        <f>IF(OR(ISNUMBER(W535),W535="",W535="NA",W535="NS"),0,1)</f>
        <v>0</v>
      </c>
      <c r="AZ535">
        <f>IF(OR(W535="NS",W535="NA"),0,LEN(W535)-LEN(INT(W535))-1)</f>
        <v>-2</v>
      </c>
      <c r="BA535">
        <f>IF(AZ535&lt;1,0,1)</f>
        <v>0</v>
      </c>
      <c r="BB535">
        <f>IF(COUNT(V535,AB535)&lt;2, 0, IF((V535-AB535)&lt;17, 1, 0))</f>
        <v>0</v>
      </c>
    </row>
    <row r="536" spans="1:54" ht="15" customHeight="1">
      <c r="A536" s="238"/>
      <c r="C536" s="213" t="s">
        <v>5011</v>
      </c>
      <c r="D536" s="511" t="str">
        <f>IF(CNGE_2025_M1_Secc12_Sub1!D31="","",CNGE_2025_M1_Secc12_Sub1!D31)</f>
        <v/>
      </c>
      <c r="E536" s="326"/>
      <c r="F536" s="326"/>
      <c r="G536" s="326"/>
      <c r="H536" s="326"/>
      <c r="I536" s="326"/>
      <c r="J536" s="326"/>
      <c r="K536" s="326"/>
      <c r="L536" s="326"/>
      <c r="M536" s="326"/>
      <c r="N536" s="326"/>
      <c r="O536" s="326"/>
      <c r="P536" s="326"/>
      <c r="Q536" s="327"/>
      <c r="R536" s="7"/>
      <c r="S536" s="7"/>
      <c r="T536" s="7"/>
      <c r="U536" s="7"/>
      <c r="V536" s="7"/>
      <c r="W536" s="7"/>
      <c r="X536" s="7"/>
      <c r="Y536" s="7"/>
      <c r="Z536" s="7"/>
      <c r="AA536" s="7"/>
      <c r="AB536" s="7"/>
      <c r="AC536" s="7"/>
      <c r="AD536" s="7"/>
      <c r="AG536">
        <f>IF(OR(COUNTBLANK($D536)=1,$U36&lt;&gt;1),0,IF(OR(AND(OR(R536="X",S536="X"),D536&lt;&gt;""),AND(D536="",R536="",S536="",COUNTA(T536:AD536)=0)),0,IF(OR(AND(D536&lt;&gt;"",R536="",S536="",AD536="",COUNTA(T536:AC536)=10),AND(D536&lt;&gt;"",R536="",S536="",AD536&lt;&gt;"")),0,1)))</f>
        <v>0</v>
      </c>
      <c r="AH536" s="2">
        <f t="shared" ref="AH536:AH599" si="110">IF(AG536=0,0,1)</f>
        <v>0</v>
      </c>
      <c r="AI536" s="3" t="str">
        <f>IF(AH536=0,"",
IF(SUM($AH$535:AH536)=1,AJ536,
IF($AH$655&gt;SUM($AH$535:AH536),_xlfn.CONCAT(", ",AJ536),
IF($AH$655=SUM($AH$535:AH536),_xlfn.CONCAT(" y ",AJ536)))))</f>
        <v/>
      </c>
      <c r="AJ536" s="214">
        <v>2</v>
      </c>
      <c r="AK536" s="9">
        <f>IF(AD536&lt;&gt;"",IF(COUNTA(T536:AC536)=0,0,1),0)</f>
        <v>0</v>
      </c>
      <c r="AL536">
        <f t="shared" ref="AL536:AL599" si="111">IF(OR(COUNTBLANK($D536)=1,$U36&lt;&gt;1),IF(COUNTA(R536:AD536)=0,0,1),IF($R536="X",IF(COUNTA(S536:AD536)=0,0,1),IF($S536="X",IF(COUNTA(R536,T536:AD536)=0,0,1),0)))</f>
        <v>0</v>
      </c>
      <c r="AM536">
        <f t="shared" ref="AM536:AM599" si="112">IF(X536=1,0,IF(OR(X536=2,X536=3,X536=4),1,IF(X536=9,2,3)))</f>
        <v>3</v>
      </c>
      <c r="AN536">
        <f t="shared" ref="AN536:AN599" si="113">IF(X536=1,1,IF(OR(X536=2,X536=3,X536=4),5,IF(X536=9,1,6)))</f>
        <v>6</v>
      </c>
      <c r="AO536">
        <v>1</v>
      </c>
      <c r="AP536">
        <v>2</v>
      </c>
      <c r="AQ536">
        <v>3</v>
      </c>
      <c r="AR536">
        <v>8</v>
      </c>
      <c r="AS536">
        <v>9</v>
      </c>
      <c r="AT536" s="220"/>
      <c r="AU536">
        <f t="shared" ref="AU536:AU599" si="114">IF(X536=1,IF(AND(Y536&lt;&gt;8,Y536&lt;&gt;""),1,0),0)</f>
        <v>0</v>
      </c>
      <c r="AV536">
        <f t="shared" ref="AV536:AV599" si="115">IF(OR(X536=2,X536=3,X536=4),IF(Y536=4,1,0),0)</f>
        <v>0</v>
      </c>
      <c r="AW536">
        <f t="shared" ref="AW536:AW599" si="116">IF(X536=9,IF(AND(Y536&lt;&gt;9,Y536&lt;&gt;""),1,0),0)</f>
        <v>0</v>
      </c>
      <c r="AX536">
        <f t="shared" ref="AX536:AX599" si="117">IF(AB536&gt;AA536,1,0)</f>
        <v>0</v>
      </c>
      <c r="AY536">
        <f t="shared" ref="AY536:AY599" si="118">IF(OR(ISNUMBER(W536),W536="",W536="NA",W536="NS"),0,1)</f>
        <v>0</v>
      </c>
      <c r="AZ536">
        <f t="shared" ref="AZ536:AZ599" si="119">IF(OR(W536="NS",W536="NA"),0,LEN(W536)-LEN(INT(W536))-1)</f>
        <v>-2</v>
      </c>
      <c r="BA536">
        <f t="shared" ref="BA536:BA599" si="120">IF(AZ536&lt;1,0,1)</f>
        <v>0</v>
      </c>
      <c r="BB536">
        <f t="shared" ref="BB536:BB599" si="121">IF(COUNT(V536,AB536)&lt;2, 0, IF((V536-AB536)&lt;17, 1, 0))</f>
        <v>0</v>
      </c>
    </row>
    <row r="537" spans="1:54" ht="15" customHeight="1">
      <c r="A537" s="238"/>
      <c r="C537" s="213" t="s">
        <v>5013</v>
      </c>
      <c r="D537" s="511" t="str">
        <f>IF(CNGE_2025_M1_Secc12_Sub1!D32="","",CNGE_2025_M1_Secc12_Sub1!D32)</f>
        <v/>
      </c>
      <c r="E537" s="326"/>
      <c r="F537" s="326"/>
      <c r="G537" s="326"/>
      <c r="H537" s="326"/>
      <c r="I537" s="326"/>
      <c r="J537" s="326"/>
      <c r="K537" s="326"/>
      <c r="L537" s="326"/>
      <c r="M537" s="326"/>
      <c r="N537" s="326"/>
      <c r="O537" s="326"/>
      <c r="P537" s="326"/>
      <c r="Q537" s="327"/>
      <c r="R537" s="7"/>
      <c r="S537" s="7"/>
      <c r="T537" s="7"/>
      <c r="U537" s="7"/>
      <c r="V537" s="7"/>
      <c r="W537" s="7"/>
      <c r="X537" s="7"/>
      <c r="Y537" s="7"/>
      <c r="Z537" s="7"/>
      <c r="AA537" s="7"/>
      <c r="AB537" s="7"/>
      <c r="AC537" s="7"/>
      <c r="AD537" s="7"/>
      <c r="AG537">
        <f t="shared" ref="AG537:AG600" si="122">IF(OR(COUNTBLANK($D537)=1,$U37&lt;&gt;1),0,IF(OR(AND(OR(R537="X",S537="X"),D537&lt;&gt;""),AND(D537="",R537="",S537="",COUNTA(T537:AD537)=0)),0,IF(OR(AND(D537&lt;&gt;"",R537="",S537="",AD537="",COUNTA(T537:AC537)=10),AND(D537&lt;&gt;"",R537="",S537="",AD537&lt;&gt;"")),0,1)))</f>
        <v>0</v>
      </c>
      <c r="AH537" s="2">
        <f t="shared" si="110"/>
        <v>0</v>
      </c>
      <c r="AI537" s="3" t="str">
        <f>IF(AH537=0,"",
IF(SUM($AH$535:AH537)=1,AJ537,
IF($AH$655&gt;SUM($AH$535:AH537),_xlfn.CONCAT(", ",AJ537),
IF($AH$655=SUM($AH$535:AH537),_xlfn.CONCAT(" y ",AJ537)))))</f>
        <v/>
      </c>
      <c r="AJ537" s="214">
        <v>3</v>
      </c>
      <c r="AK537" s="9">
        <f t="shared" ref="AK537:AK600" si="123">IF(AD537&lt;&gt;"",IF(COUNTA(T537:AC537)=0,0,1),0)</f>
        <v>0</v>
      </c>
      <c r="AL537">
        <f t="shared" si="111"/>
        <v>0</v>
      </c>
      <c r="AM537">
        <f t="shared" si="112"/>
        <v>3</v>
      </c>
      <c r="AN537">
        <f t="shared" si="113"/>
        <v>6</v>
      </c>
      <c r="AO537">
        <v>9</v>
      </c>
      <c r="AP537" s="220"/>
      <c r="AQ537" s="220"/>
      <c r="AR537" s="220"/>
      <c r="AS537" s="220"/>
      <c r="AT537" s="220"/>
      <c r="AU537">
        <f t="shared" si="114"/>
        <v>0</v>
      </c>
      <c r="AV537">
        <f t="shared" si="115"/>
        <v>0</v>
      </c>
      <c r="AW537">
        <f t="shared" si="116"/>
        <v>0</v>
      </c>
      <c r="AX537">
        <f t="shared" si="117"/>
        <v>0</v>
      </c>
      <c r="AY537">
        <f t="shared" si="118"/>
        <v>0</v>
      </c>
      <c r="AZ537">
        <f t="shared" si="119"/>
        <v>-2</v>
      </c>
      <c r="BA537">
        <f t="shared" si="120"/>
        <v>0</v>
      </c>
      <c r="BB537">
        <f t="shared" si="121"/>
        <v>0</v>
      </c>
    </row>
    <row r="538" spans="1:54" ht="15" customHeight="1">
      <c r="A538" s="238"/>
      <c r="C538" s="213" t="s">
        <v>5015</v>
      </c>
      <c r="D538" s="511" t="str">
        <f>IF(CNGE_2025_M1_Secc12_Sub1!D33="","",CNGE_2025_M1_Secc12_Sub1!D33)</f>
        <v/>
      </c>
      <c r="E538" s="326"/>
      <c r="F538" s="326"/>
      <c r="G538" s="326"/>
      <c r="H538" s="326"/>
      <c r="I538" s="326"/>
      <c r="J538" s="326"/>
      <c r="K538" s="326"/>
      <c r="L538" s="326"/>
      <c r="M538" s="326"/>
      <c r="N538" s="326"/>
      <c r="O538" s="326"/>
      <c r="P538" s="326"/>
      <c r="Q538" s="327"/>
      <c r="R538" s="7"/>
      <c r="S538" s="7"/>
      <c r="T538" s="7"/>
      <c r="U538" s="7"/>
      <c r="V538" s="7"/>
      <c r="W538" s="7"/>
      <c r="X538" s="7"/>
      <c r="Y538" s="7"/>
      <c r="Z538" s="7"/>
      <c r="AA538" s="7"/>
      <c r="AB538" s="7"/>
      <c r="AC538" s="7"/>
      <c r="AD538" s="7"/>
      <c r="AG538">
        <f t="shared" si="122"/>
        <v>0</v>
      </c>
      <c r="AH538" s="2">
        <f t="shared" si="110"/>
        <v>0</v>
      </c>
      <c r="AI538" s="3" t="str">
        <f>IF(AH538=0,"",
IF(SUM($AH$535:AH538)=1,AJ538,
IF($AH$655&gt;SUM($AH$535:AH538),_xlfn.CONCAT(", ",AJ538),
IF($AH$655=SUM($AH$535:AH538),_xlfn.CONCAT(" y ",AJ538)))))</f>
        <v/>
      </c>
      <c r="AJ538" s="214">
        <v>4</v>
      </c>
      <c r="AK538" s="9">
        <f t="shared" si="123"/>
        <v>0</v>
      </c>
      <c r="AL538">
        <f t="shared" si="111"/>
        <v>0</v>
      </c>
      <c r="AM538">
        <f t="shared" si="112"/>
        <v>3</v>
      </c>
      <c r="AN538">
        <f t="shared" si="113"/>
        <v>6</v>
      </c>
      <c r="AO538">
        <v>1</v>
      </c>
      <c r="AP538">
        <v>2</v>
      </c>
      <c r="AQ538">
        <v>3</v>
      </c>
      <c r="AR538">
        <v>4</v>
      </c>
      <c r="AS538">
        <v>8</v>
      </c>
      <c r="AT538">
        <v>9</v>
      </c>
      <c r="AU538">
        <f t="shared" si="114"/>
        <v>0</v>
      </c>
      <c r="AV538">
        <f t="shared" si="115"/>
        <v>0</v>
      </c>
      <c r="AW538">
        <f t="shared" si="116"/>
        <v>0</v>
      </c>
      <c r="AX538">
        <f t="shared" si="117"/>
        <v>0</v>
      </c>
      <c r="AY538">
        <f t="shared" si="118"/>
        <v>0</v>
      </c>
      <c r="AZ538">
        <f t="shared" si="119"/>
        <v>-2</v>
      </c>
      <c r="BA538">
        <f t="shared" si="120"/>
        <v>0</v>
      </c>
      <c r="BB538">
        <f t="shared" si="121"/>
        <v>0</v>
      </c>
    </row>
    <row r="539" spans="1:54" ht="15" customHeight="1">
      <c r="A539" s="238"/>
      <c r="C539" s="213" t="s">
        <v>5017</v>
      </c>
      <c r="D539" s="511" t="str">
        <f>IF(CNGE_2025_M1_Secc12_Sub1!D34="","",CNGE_2025_M1_Secc12_Sub1!D34)</f>
        <v/>
      </c>
      <c r="E539" s="326"/>
      <c r="F539" s="326"/>
      <c r="G539" s="326"/>
      <c r="H539" s="326"/>
      <c r="I539" s="326"/>
      <c r="J539" s="326"/>
      <c r="K539" s="326"/>
      <c r="L539" s="326"/>
      <c r="M539" s="326"/>
      <c r="N539" s="326"/>
      <c r="O539" s="326"/>
      <c r="P539" s="326"/>
      <c r="Q539" s="327"/>
      <c r="R539" s="7"/>
      <c r="S539" s="7"/>
      <c r="T539" s="7"/>
      <c r="U539" s="7"/>
      <c r="V539" s="7"/>
      <c r="W539" s="7"/>
      <c r="X539" s="7"/>
      <c r="Y539" s="7"/>
      <c r="Z539" s="7"/>
      <c r="AA539" s="7"/>
      <c r="AB539" s="7"/>
      <c r="AC539" s="7"/>
      <c r="AD539" s="7"/>
      <c r="AG539">
        <f t="shared" si="122"/>
        <v>0</v>
      </c>
      <c r="AH539" s="2">
        <f t="shared" si="110"/>
        <v>0</v>
      </c>
      <c r="AI539" s="3" t="str">
        <f>IF(AH539=0,"",
IF(SUM($AH$535:AH539)=1,AJ539,
IF($AH$655&gt;SUM($AH$535:AH539),_xlfn.CONCAT(", ",AJ539),
IF($AH$655=SUM($AH$535:AH539),_xlfn.CONCAT(" y ",AJ539)))))</f>
        <v/>
      </c>
      <c r="AJ539" s="214">
        <v>5</v>
      </c>
      <c r="AK539" s="9">
        <f t="shared" si="123"/>
        <v>0</v>
      </c>
      <c r="AL539">
        <f t="shared" si="111"/>
        <v>0</v>
      </c>
      <c r="AM539">
        <f t="shared" si="112"/>
        <v>3</v>
      </c>
      <c r="AN539">
        <f t="shared" si="113"/>
        <v>6</v>
      </c>
      <c r="AU539">
        <f t="shared" si="114"/>
        <v>0</v>
      </c>
      <c r="AV539">
        <f t="shared" si="115"/>
        <v>0</v>
      </c>
      <c r="AW539">
        <f t="shared" si="116"/>
        <v>0</v>
      </c>
      <c r="AX539">
        <f t="shared" si="117"/>
        <v>0</v>
      </c>
      <c r="AY539">
        <f t="shared" si="118"/>
        <v>0</v>
      </c>
      <c r="AZ539">
        <f t="shared" si="119"/>
        <v>-2</v>
      </c>
      <c r="BA539">
        <f t="shared" si="120"/>
        <v>0</v>
      </c>
      <c r="BB539">
        <f t="shared" si="121"/>
        <v>0</v>
      </c>
    </row>
    <row r="540" spans="1:54" ht="15" customHeight="1">
      <c r="A540" s="238"/>
      <c r="C540" s="213" t="s">
        <v>5019</v>
      </c>
      <c r="D540" s="511" t="str">
        <f>IF(CNGE_2025_M1_Secc12_Sub1!D35="","",CNGE_2025_M1_Secc12_Sub1!D35)</f>
        <v/>
      </c>
      <c r="E540" s="326"/>
      <c r="F540" s="326"/>
      <c r="G540" s="326"/>
      <c r="H540" s="326"/>
      <c r="I540" s="326"/>
      <c r="J540" s="326"/>
      <c r="K540" s="326"/>
      <c r="L540" s="326"/>
      <c r="M540" s="326"/>
      <c r="N540" s="326"/>
      <c r="O540" s="326"/>
      <c r="P540" s="326"/>
      <c r="Q540" s="327"/>
      <c r="R540" s="7"/>
      <c r="S540" s="7"/>
      <c r="T540" s="7"/>
      <c r="U540" s="7"/>
      <c r="V540" s="7"/>
      <c r="W540" s="7"/>
      <c r="X540" s="7"/>
      <c r="Y540" s="7"/>
      <c r="Z540" s="7"/>
      <c r="AA540" s="7"/>
      <c r="AB540" s="7"/>
      <c r="AC540" s="7"/>
      <c r="AD540" s="7"/>
      <c r="AG540">
        <f t="shared" si="122"/>
        <v>0</v>
      </c>
      <c r="AH540" s="2">
        <f t="shared" si="110"/>
        <v>0</v>
      </c>
      <c r="AI540" s="3" t="str">
        <f>IF(AH540=0,"",
IF(SUM($AH$535:AH540)=1,AJ540,
IF($AH$655&gt;SUM($AH$535:AH540),_xlfn.CONCAT(", ",AJ540),
IF($AH$655=SUM($AH$535:AH540),_xlfn.CONCAT(" y ",AJ540)))))</f>
        <v/>
      </c>
      <c r="AJ540" s="214">
        <v>6</v>
      </c>
      <c r="AK540" s="9">
        <f t="shared" si="123"/>
        <v>0</v>
      </c>
      <c r="AL540">
        <f t="shared" si="111"/>
        <v>0</v>
      </c>
      <c r="AM540">
        <f t="shared" si="112"/>
        <v>3</v>
      </c>
      <c r="AN540">
        <f t="shared" si="113"/>
        <v>6</v>
      </c>
      <c r="AU540">
        <f t="shared" si="114"/>
        <v>0</v>
      </c>
      <c r="AV540">
        <f t="shared" si="115"/>
        <v>0</v>
      </c>
      <c r="AW540">
        <f t="shared" si="116"/>
        <v>0</v>
      </c>
      <c r="AX540">
        <f t="shared" si="117"/>
        <v>0</v>
      </c>
      <c r="AY540">
        <f t="shared" si="118"/>
        <v>0</v>
      </c>
      <c r="AZ540">
        <f t="shared" si="119"/>
        <v>-2</v>
      </c>
      <c r="BA540">
        <f t="shared" si="120"/>
        <v>0</v>
      </c>
      <c r="BB540">
        <f t="shared" si="121"/>
        <v>0</v>
      </c>
    </row>
    <row r="541" spans="1:54" ht="15" customHeight="1">
      <c r="A541" s="238"/>
      <c r="C541" s="213" t="s">
        <v>5021</v>
      </c>
      <c r="D541" s="511" t="str">
        <f>IF(CNGE_2025_M1_Secc12_Sub1!D36="","",CNGE_2025_M1_Secc12_Sub1!D36)</f>
        <v/>
      </c>
      <c r="E541" s="326"/>
      <c r="F541" s="326"/>
      <c r="G541" s="326"/>
      <c r="H541" s="326"/>
      <c r="I541" s="326"/>
      <c r="J541" s="326"/>
      <c r="K541" s="326"/>
      <c r="L541" s="326"/>
      <c r="M541" s="326"/>
      <c r="N541" s="326"/>
      <c r="O541" s="326"/>
      <c r="P541" s="326"/>
      <c r="Q541" s="327"/>
      <c r="R541" s="7"/>
      <c r="S541" s="7"/>
      <c r="T541" s="7"/>
      <c r="U541" s="7"/>
      <c r="V541" s="7"/>
      <c r="W541" s="7"/>
      <c r="X541" s="7"/>
      <c r="Y541" s="7"/>
      <c r="Z541" s="7"/>
      <c r="AA541" s="7"/>
      <c r="AB541" s="7"/>
      <c r="AC541" s="7"/>
      <c r="AD541" s="7"/>
      <c r="AG541">
        <f t="shared" si="122"/>
        <v>0</v>
      </c>
      <c r="AH541" s="2">
        <f t="shared" si="110"/>
        <v>0</v>
      </c>
      <c r="AI541" s="3" t="str">
        <f>IF(AH541=0,"",
IF(SUM($AH$535:AH541)=1,AJ541,
IF($AH$655&gt;SUM($AH$535:AH541),_xlfn.CONCAT(", ",AJ541),
IF($AH$655=SUM($AH$535:AH541),_xlfn.CONCAT(" y ",AJ541)))))</f>
        <v/>
      </c>
      <c r="AJ541" s="214">
        <v>7</v>
      </c>
      <c r="AK541" s="9">
        <f t="shared" si="123"/>
        <v>0</v>
      </c>
      <c r="AL541">
        <f t="shared" si="111"/>
        <v>0</v>
      </c>
      <c r="AM541">
        <f t="shared" si="112"/>
        <v>3</v>
      </c>
      <c r="AN541">
        <f t="shared" si="113"/>
        <v>6</v>
      </c>
      <c r="AU541">
        <f t="shared" si="114"/>
        <v>0</v>
      </c>
      <c r="AV541">
        <f t="shared" si="115"/>
        <v>0</v>
      </c>
      <c r="AW541">
        <f t="shared" si="116"/>
        <v>0</v>
      </c>
      <c r="AX541">
        <f t="shared" si="117"/>
        <v>0</v>
      </c>
      <c r="AY541">
        <f t="shared" si="118"/>
        <v>0</v>
      </c>
      <c r="AZ541">
        <f t="shared" si="119"/>
        <v>-2</v>
      </c>
      <c r="BA541">
        <f t="shared" si="120"/>
        <v>0</v>
      </c>
      <c r="BB541">
        <f t="shared" si="121"/>
        <v>0</v>
      </c>
    </row>
    <row r="542" spans="1:54" ht="15" customHeight="1">
      <c r="A542" s="238"/>
      <c r="C542" s="213" t="s">
        <v>5023</v>
      </c>
      <c r="D542" s="511" t="str">
        <f>IF(CNGE_2025_M1_Secc12_Sub1!D37="","",CNGE_2025_M1_Secc12_Sub1!D37)</f>
        <v/>
      </c>
      <c r="E542" s="326"/>
      <c r="F542" s="326"/>
      <c r="G542" s="326"/>
      <c r="H542" s="326"/>
      <c r="I542" s="326"/>
      <c r="J542" s="326"/>
      <c r="K542" s="326"/>
      <c r="L542" s="326"/>
      <c r="M542" s="326"/>
      <c r="N542" s="326"/>
      <c r="O542" s="326"/>
      <c r="P542" s="326"/>
      <c r="Q542" s="327"/>
      <c r="R542" s="7"/>
      <c r="S542" s="7"/>
      <c r="T542" s="7"/>
      <c r="U542" s="7"/>
      <c r="V542" s="7"/>
      <c r="W542" s="7"/>
      <c r="X542" s="7"/>
      <c r="Y542" s="7"/>
      <c r="Z542" s="7"/>
      <c r="AA542" s="7"/>
      <c r="AB542" s="7"/>
      <c r="AC542" s="7"/>
      <c r="AD542" s="7"/>
      <c r="AG542">
        <f t="shared" si="122"/>
        <v>0</v>
      </c>
      <c r="AH542" s="2">
        <f t="shared" si="110"/>
        <v>0</v>
      </c>
      <c r="AI542" s="3" t="str">
        <f>IF(AH542=0,"",
IF(SUM($AH$535:AH542)=1,AJ542,
IF($AH$655&gt;SUM($AH$535:AH542),_xlfn.CONCAT(", ",AJ542),
IF($AH$655=SUM($AH$535:AH542),_xlfn.CONCAT(" y ",AJ542)))))</f>
        <v/>
      </c>
      <c r="AJ542" s="214">
        <v>8</v>
      </c>
      <c r="AK542" s="9">
        <f t="shared" si="123"/>
        <v>0</v>
      </c>
      <c r="AL542">
        <f t="shared" si="111"/>
        <v>0</v>
      </c>
      <c r="AM542">
        <f t="shared" si="112"/>
        <v>3</v>
      </c>
      <c r="AN542">
        <f t="shared" si="113"/>
        <v>6</v>
      </c>
      <c r="AU542">
        <f t="shared" si="114"/>
        <v>0</v>
      </c>
      <c r="AV542">
        <f t="shared" si="115"/>
        <v>0</v>
      </c>
      <c r="AW542">
        <f t="shared" si="116"/>
        <v>0</v>
      </c>
      <c r="AX542">
        <f t="shared" si="117"/>
        <v>0</v>
      </c>
      <c r="AY542">
        <f t="shared" si="118"/>
        <v>0</v>
      </c>
      <c r="AZ542">
        <f t="shared" si="119"/>
        <v>-2</v>
      </c>
      <c r="BA542">
        <f t="shared" si="120"/>
        <v>0</v>
      </c>
      <c r="BB542">
        <f t="shared" si="121"/>
        <v>0</v>
      </c>
    </row>
    <row r="543" spans="1:54" ht="15" customHeight="1">
      <c r="A543" s="238"/>
      <c r="C543" s="213" t="s">
        <v>5025</v>
      </c>
      <c r="D543" s="511" t="str">
        <f>IF(CNGE_2025_M1_Secc12_Sub1!D38="","",CNGE_2025_M1_Secc12_Sub1!D38)</f>
        <v/>
      </c>
      <c r="E543" s="326"/>
      <c r="F543" s="326"/>
      <c r="G543" s="326"/>
      <c r="H543" s="326"/>
      <c r="I543" s="326"/>
      <c r="J543" s="326"/>
      <c r="K543" s="326"/>
      <c r="L543" s="326"/>
      <c r="M543" s="326"/>
      <c r="N543" s="326"/>
      <c r="O543" s="326"/>
      <c r="P543" s="326"/>
      <c r="Q543" s="327"/>
      <c r="R543" s="7"/>
      <c r="S543" s="7"/>
      <c r="T543" s="7"/>
      <c r="U543" s="7"/>
      <c r="V543" s="7"/>
      <c r="W543" s="7"/>
      <c r="X543" s="7"/>
      <c r="Y543" s="7"/>
      <c r="Z543" s="7"/>
      <c r="AA543" s="7"/>
      <c r="AB543" s="7"/>
      <c r="AC543" s="7"/>
      <c r="AD543" s="7"/>
      <c r="AG543">
        <f t="shared" si="122"/>
        <v>0</v>
      </c>
      <c r="AH543" s="2">
        <f t="shared" si="110"/>
        <v>0</v>
      </c>
      <c r="AI543" s="3" t="str">
        <f>IF(AH543=0,"",
IF(SUM($AH$535:AH543)=1,AJ543,
IF($AH$655&gt;SUM($AH$535:AH543),_xlfn.CONCAT(", ",AJ543),
IF($AH$655=SUM($AH$535:AH543),_xlfn.CONCAT(" y ",AJ543)))))</f>
        <v/>
      </c>
      <c r="AJ543" s="214">
        <v>9</v>
      </c>
      <c r="AK543" s="9">
        <f t="shared" si="123"/>
        <v>0</v>
      </c>
      <c r="AL543">
        <f t="shared" si="111"/>
        <v>0</v>
      </c>
      <c r="AM543">
        <f t="shared" si="112"/>
        <v>3</v>
      </c>
      <c r="AN543">
        <f t="shared" si="113"/>
        <v>6</v>
      </c>
      <c r="AU543">
        <f t="shared" si="114"/>
        <v>0</v>
      </c>
      <c r="AV543">
        <f t="shared" si="115"/>
        <v>0</v>
      </c>
      <c r="AW543">
        <f t="shared" si="116"/>
        <v>0</v>
      </c>
      <c r="AX543">
        <f t="shared" si="117"/>
        <v>0</v>
      </c>
      <c r="AY543">
        <f t="shared" si="118"/>
        <v>0</v>
      </c>
      <c r="AZ543">
        <f t="shared" si="119"/>
        <v>-2</v>
      </c>
      <c r="BA543">
        <f t="shared" si="120"/>
        <v>0</v>
      </c>
      <c r="BB543">
        <f t="shared" si="121"/>
        <v>0</v>
      </c>
    </row>
    <row r="544" spans="1:54" ht="15" customHeight="1">
      <c r="A544" s="238"/>
      <c r="C544" s="213" t="s">
        <v>5026</v>
      </c>
      <c r="D544" s="511" t="str">
        <f>IF(CNGE_2025_M1_Secc12_Sub1!D39="","",CNGE_2025_M1_Secc12_Sub1!D39)</f>
        <v/>
      </c>
      <c r="E544" s="326"/>
      <c r="F544" s="326"/>
      <c r="G544" s="326"/>
      <c r="H544" s="326"/>
      <c r="I544" s="326"/>
      <c r="J544" s="326"/>
      <c r="K544" s="326"/>
      <c r="L544" s="326"/>
      <c r="M544" s="326"/>
      <c r="N544" s="326"/>
      <c r="O544" s="326"/>
      <c r="P544" s="326"/>
      <c r="Q544" s="327"/>
      <c r="R544" s="7"/>
      <c r="S544" s="7"/>
      <c r="T544" s="7"/>
      <c r="U544" s="7"/>
      <c r="V544" s="7"/>
      <c r="W544" s="7"/>
      <c r="X544" s="7"/>
      <c r="Y544" s="7"/>
      <c r="Z544" s="7"/>
      <c r="AA544" s="7"/>
      <c r="AB544" s="7"/>
      <c r="AC544" s="7"/>
      <c r="AD544" s="7"/>
      <c r="AG544">
        <f t="shared" si="122"/>
        <v>0</v>
      </c>
      <c r="AH544" s="2">
        <f t="shared" si="110"/>
        <v>0</v>
      </c>
      <c r="AI544" s="3" t="str">
        <f>IF(AH544=0,"",
IF(SUM($AH$535:AH544)=1,AJ544,
IF($AH$655&gt;SUM($AH$535:AH544),_xlfn.CONCAT(", ",AJ544),
IF($AH$655=SUM($AH$535:AH544),_xlfn.CONCAT(" y ",AJ544)))))</f>
        <v/>
      </c>
      <c r="AJ544" s="214">
        <v>10</v>
      </c>
      <c r="AK544" s="9">
        <f t="shared" si="123"/>
        <v>0</v>
      </c>
      <c r="AL544">
        <f t="shared" si="111"/>
        <v>0</v>
      </c>
      <c r="AM544">
        <f t="shared" si="112"/>
        <v>3</v>
      </c>
      <c r="AN544">
        <f t="shared" si="113"/>
        <v>6</v>
      </c>
      <c r="AU544">
        <f t="shared" si="114"/>
        <v>0</v>
      </c>
      <c r="AV544">
        <f t="shared" si="115"/>
        <v>0</v>
      </c>
      <c r="AW544">
        <f t="shared" si="116"/>
        <v>0</v>
      </c>
      <c r="AX544">
        <f t="shared" si="117"/>
        <v>0</v>
      </c>
      <c r="AY544">
        <f t="shared" si="118"/>
        <v>0</v>
      </c>
      <c r="AZ544">
        <f t="shared" si="119"/>
        <v>-2</v>
      </c>
      <c r="BA544">
        <f t="shared" si="120"/>
        <v>0</v>
      </c>
      <c r="BB544">
        <f t="shared" si="121"/>
        <v>0</v>
      </c>
    </row>
    <row r="545" spans="1:54" ht="15" customHeight="1">
      <c r="A545" s="238"/>
      <c r="C545" s="213" t="s">
        <v>5028</v>
      </c>
      <c r="D545" s="511" t="str">
        <f>IF(CNGE_2025_M1_Secc12_Sub1!D40="","",CNGE_2025_M1_Secc12_Sub1!D40)</f>
        <v/>
      </c>
      <c r="E545" s="326"/>
      <c r="F545" s="326"/>
      <c r="G545" s="326"/>
      <c r="H545" s="326"/>
      <c r="I545" s="326"/>
      <c r="J545" s="326"/>
      <c r="K545" s="326"/>
      <c r="L545" s="326"/>
      <c r="M545" s="326"/>
      <c r="N545" s="326"/>
      <c r="O545" s="326"/>
      <c r="P545" s="326"/>
      <c r="Q545" s="327"/>
      <c r="R545" s="7"/>
      <c r="S545" s="7"/>
      <c r="T545" s="7"/>
      <c r="U545" s="7"/>
      <c r="V545" s="7"/>
      <c r="W545" s="7"/>
      <c r="X545" s="7"/>
      <c r="Y545" s="7"/>
      <c r="Z545" s="7"/>
      <c r="AA545" s="7"/>
      <c r="AB545" s="7"/>
      <c r="AC545" s="7"/>
      <c r="AD545" s="7"/>
      <c r="AG545">
        <f t="shared" si="122"/>
        <v>0</v>
      </c>
      <c r="AH545" s="2">
        <f t="shared" si="110"/>
        <v>0</v>
      </c>
      <c r="AI545" s="3" t="str">
        <f>IF(AH545=0,"",
IF(SUM($AH$535:AH545)=1,AJ545,
IF($AH$655&gt;SUM($AH$535:AH545),_xlfn.CONCAT(", ",AJ545),
IF($AH$655=SUM($AH$535:AH545),_xlfn.CONCAT(" y ",AJ545)))))</f>
        <v/>
      </c>
      <c r="AJ545" s="214">
        <v>11</v>
      </c>
      <c r="AK545" s="9">
        <f t="shared" si="123"/>
        <v>0</v>
      </c>
      <c r="AL545">
        <f t="shared" si="111"/>
        <v>0</v>
      </c>
      <c r="AM545">
        <f t="shared" si="112"/>
        <v>3</v>
      </c>
      <c r="AN545">
        <f t="shared" si="113"/>
        <v>6</v>
      </c>
      <c r="AU545">
        <f t="shared" si="114"/>
        <v>0</v>
      </c>
      <c r="AV545">
        <f t="shared" si="115"/>
        <v>0</v>
      </c>
      <c r="AW545">
        <f t="shared" si="116"/>
        <v>0</v>
      </c>
      <c r="AX545">
        <f t="shared" si="117"/>
        <v>0</v>
      </c>
      <c r="AY545">
        <f t="shared" si="118"/>
        <v>0</v>
      </c>
      <c r="AZ545">
        <f t="shared" si="119"/>
        <v>-2</v>
      </c>
      <c r="BA545">
        <f t="shared" si="120"/>
        <v>0</v>
      </c>
      <c r="BB545">
        <f t="shared" si="121"/>
        <v>0</v>
      </c>
    </row>
    <row r="546" spans="1:54" ht="15" customHeight="1">
      <c r="A546" s="238"/>
      <c r="C546" s="213" t="s">
        <v>5029</v>
      </c>
      <c r="D546" s="511" t="str">
        <f>IF(CNGE_2025_M1_Secc12_Sub1!D41="","",CNGE_2025_M1_Secc12_Sub1!D41)</f>
        <v/>
      </c>
      <c r="E546" s="326"/>
      <c r="F546" s="326"/>
      <c r="G546" s="326"/>
      <c r="H546" s="326"/>
      <c r="I546" s="326"/>
      <c r="J546" s="326"/>
      <c r="K546" s="326"/>
      <c r="L546" s="326"/>
      <c r="M546" s="326"/>
      <c r="N546" s="326"/>
      <c r="O546" s="326"/>
      <c r="P546" s="326"/>
      <c r="Q546" s="327"/>
      <c r="R546" s="7"/>
      <c r="S546" s="7"/>
      <c r="T546" s="7"/>
      <c r="U546" s="7"/>
      <c r="V546" s="7"/>
      <c r="W546" s="7"/>
      <c r="X546" s="7"/>
      <c r="Y546" s="7"/>
      <c r="Z546" s="7"/>
      <c r="AA546" s="7"/>
      <c r="AB546" s="7"/>
      <c r="AC546" s="7"/>
      <c r="AD546" s="7"/>
      <c r="AG546">
        <f t="shared" si="122"/>
        <v>0</v>
      </c>
      <c r="AH546" s="2">
        <f t="shared" si="110"/>
        <v>0</v>
      </c>
      <c r="AI546" s="3" t="str">
        <f>IF(AH546=0,"",
IF(SUM($AH$535:AH546)=1,AJ546,
IF($AH$655&gt;SUM($AH$535:AH546),_xlfn.CONCAT(", ",AJ546),
IF($AH$655=SUM($AH$535:AH546),_xlfn.CONCAT(" y ",AJ546)))))</f>
        <v/>
      </c>
      <c r="AJ546" s="214">
        <v>12</v>
      </c>
      <c r="AK546" s="9">
        <f t="shared" si="123"/>
        <v>0</v>
      </c>
      <c r="AL546">
        <f t="shared" si="111"/>
        <v>0</v>
      </c>
      <c r="AM546">
        <f t="shared" si="112"/>
        <v>3</v>
      </c>
      <c r="AN546">
        <f t="shared" si="113"/>
        <v>6</v>
      </c>
      <c r="AU546">
        <f t="shared" si="114"/>
        <v>0</v>
      </c>
      <c r="AV546">
        <f t="shared" si="115"/>
        <v>0</v>
      </c>
      <c r="AW546">
        <f t="shared" si="116"/>
        <v>0</v>
      </c>
      <c r="AX546">
        <f t="shared" si="117"/>
        <v>0</v>
      </c>
      <c r="AY546">
        <f t="shared" si="118"/>
        <v>0</v>
      </c>
      <c r="AZ546">
        <f t="shared" si="119"/>
        <v>-2</v>
      </c>
      <c r="BA546">
        <f t="shared" si="120"/>
        <v>0</v>
      </c>
      <c r="BB546">
        <f t="shared" si="121"/>
        <v>0</v>
      </c>
    </row>
    <row r="547" spans="1:54" ht="15" customHeight="1">
      <c r="A547" s="238"/>
      <c r="C547" s="213" t="s">
        <v>5030</v>
      </c>
      <c r="D547" s="511" t="str">
        <f>IF(CNGE_2025_M1_Secc12_Sub1!D42="","",CNGE_2025_M1_Secc12_Sub1!D42)</f>
        <v/>
      </c>
      <c r="E547" s="326"/>
      <c r="F547" s="326"/>
      <c r="G547" s="326"/>
      <c r="H547" s="326"/>
      <c r="I547" s="326"/>
      <c r="J547" s="326"/>
      <c r="K547" s="326"/>
      <c r="L547" s="326"/>
      <c r="M547" s="326"/>
      <c r="N547" s="326"/>
      <c r="O547" s="326"/>
      <c r="P547" s="326"/>
      <c r="Q547" s="327"/>
      <c r="R547" s="7"/>
      <c r="S547" s="7"/>
      <c r="T547" s="7"/>
      <c r="U547" s="7"/>
      <c r="V547" s="7"/>
      <c r="W547" s="7"/>
      <c r="X547" s="7"/>
      <c r="Y547" s="7"/>
      <c r="Z547" s="7"/>
      <c r="AA547" s="7"/>
      <c r="AB547" s="7"/>
      <c r="AC547" s="7"/>
      <c r="AD547" s="7"/>
      <c r="AG547">
        <f t="shared" si="122"/>
        <v>0</v>
      </c>
      <c r="AH547" s="2">
        <f t="shared" si="110"/>
        <v>0</v>
      </c>
      <c r="AI547" s="3" t="str">
        <f>IF(AH547=0,"",
IF(SUM($AH$535:AH547)=1,AJ547,
IF($AH$655&gt;SUM($AH$535:AH547),_xlfn.CONCAT(", ",AJ547),
IF($AH$655=SUM($AH$535:AH547),_xlfn.CONCAT(" y ",AJ547)))))</f>
        <v/>
      </c>
      <c r="AJ547" s="214">
        <v>13</v>
      </c>
      <c r="AK547" s="9">
        <f t="shared" si="123"/>
        <v>0</v>
      </c>
      <c r="AL547">
        <f t="shared" si="111"/>
        <v>0</v>
      </c>
      <c r="AM547">
        <f t="shared" si="112"/>
        <v>3</v>
      </c>
      <c r="AN547">
        <f t="shared" si="113"/>
        <v>6</v>
      </c>
      <c r="AU547">
        <f t="shared" si="114"/>
        <v>0</v>
      </c>
      <c r="AV547">
        <f t="shared" si="115"/>
        <v>0</v>
      </c>
      <c r="AW547">
        <f t="shared" si="116"/>
        <v>0</v>
      </c>
      <c r="AX547">
        <f t="shared" si="117"/>
        <v>0</v>
      </c>
      <c r="AY547">
        <f t="shared" si="118"/>
        <v>0</v>
      </c>
      <c r="AZ547">
        <f t="shared" si="119"/>
        <v>-2</v>
      </c>
      <c r="BA547">
        <f t="shared" si="120"/>
        <v>0</v>
      </c>
      <c r="BB547">
        <f t="shared" si="121"/>
        <v>0</v>
      </c>
    </row>
    <row r="548" spans="1:54" ht="15" customHeight="1">
      <c r="A548" s="238"/>
      <c r="C548" s="213" t="s">
        <v>5031</v>
      </c>
      <c r="D548" s="511" t="str">
        <f>IF(CNGE_2025_M1_Secc12_Sub1!D43="","",CNGE_2025_M1_Secc12_Sub1!D43)</f>
        <v/>
      </c>
      <c r="E548" s="326"/>
      <c r="F548" s="326"/>
      <c r="G548" s="326"/>
      <c r="H548" s="326"/>
      <c r="I548" s="326"/>
      <c r="J548" s="326"/>
      <c r="K548" s="326"/>
      <c r="L548" s="326"/>
      <c r="M548" s="326"/>
      <c r="N548" s="326"/>
      <c r="O548" s="326"/>
      <c r="P548" s="326"/>
      <c r="Q548" s="327"/>
      <c r="R548" s="7"/>
      <c r="S548" s="7"/>
      <c r="T548" s="7"/>
      <c r="U548" s="7"/>
      <c r="V548" s="7"/>
      <c r="W548" s="7"/>
      <c r="X548" s="7"/>
      <c r="Y548" s="7"/>
      <c r="Z548" s="7"/>
      <c r="AA548" s="7"/>
      <c r="AB548" s="7"/>
      <c r="AC548" s="7"/>
      <c r="AD548" s="7"/>
      <c r="AG548">
        <f t="shared" si="122"/>
        <v>0</v>
      </c>
      <c r="AH548" s="2">
        <f t="shared" si="110"/>
        <v>0</v>
      </c>
      <c r="AI548" s="3" t="str">
        <f>IF(AH548=0,"",
IF(SUM($AH$535:AH548)=1,AJ548,
IF($AH$655&gt;SUM($AH$535:AH548),_xlfn.CONCAT(", ",AJ548),
IF($AH$655=SUM($AH$535:AH548),_xlfn.CONCAT(" y ",AJ548)))))</f>
        <v/>
      </c>
      <c r="AJ548" s="214">
        <v>14</v>
      </c>
      <c r="AK548" s="9">
        <f t="shared" si="123"/>
        <v>0</v>
      </c>
      <c r="AL548">
        <f t="shared" si="111"/>
        <v>0</v>
      </c>
      <c r="AM548">
        <f t="shared" si="112"/>
        <v>3</v>
      </c>
      <c r="AN548">
        <f t="shared" si="113"/>
        <v>6</v>
      </c>
      <c r="AU548">
        <f t="shared" si="114"/>
        <v>0</v>
      </c>
      <c r="AV548">
        <f t="shared" si="115"/>
        <v>0</v>
      </c>
      <c r="AW548">
        <f t="shared" si="116"/>
        <v>0</v>
      </c>
      <c r="AX548">
        <f t="shared" si="117"/>
        <v>0</v>
      </c>
      <c r="AY548">
        <f t="shared" si="118"/>
        <v>0</v>
      </c>
      <c r="AZ548">
        <f t="shared" si="119"/>
        <v>-2</v>
      </c>
      <c r="BA548">
        <f t="shared" si="120"/>
        <v>0</v>
      </c>
      <c r="BB548">
        <f t="shared" si="121"/>
        <v>0</v>
      </c>
    </row>
    <row r="549" spans="1:54" ht="15" customHeight="1">
      <c r="A549" s="238"/>
      <c r="C549" s="213" t="s">
        <v>5032</v>
      </c>
      <c r="D549" s="511" t="str">
        <f>IF(CNGE_2025_M1_Secc12_Sub1!D44="","",CNGE_2025_M1_Secc12_Sub1!D44)</f>
        <v/>
      </c>
      <c r="E549" s="326"/>
      <c r="F549" s="326"/>
      <c r="G549" s="326"/>
      <c r="H549" s="326"/>
      <c r="I549" s="326"/>
      <c r="J549" s="326"/>
      <c r="K549" s="326"/>
      <c r="L549" s="326"/>
      <c r="M549" s="326"/>
      <c r="N549" s="326"/>
      <c r="O549" s="326"/>
      <c r="P549" s="326"/>
      <c r="Q549" s="327"/>
      <c r="R549" s="7"/>
      <c r="S549" s="7"/>
      <c r="T549" s="7"/>
      <c r="U549" s="7"/>
      <c r="V549" s="7"/>
      <c r="W549" s="7"/>
      <c r="X549" s="7"/>
      <c r="Y549" s="7"/>
      <c r="Z549" s="7"/>
      <c r="AA549" s="7"/>
      <c r="AB549" s="7"/>
      <c r="AC549" s="7"/>
      <c r="AD549" s="7"/>
      <c r="AG549">
        <f t="shared" si="122"/>
        <v>0</v>
      </c>
      <c r="AH549" s="2">
        <f t="shared" si="110"/>
        <v>0</v>
      </c>
      <c r="AI549" s="3" t="str">
        <f>IF(AH549=0,"",
IF(SUM($AH$535:AH549)=1,AJ549,
IF($AH$655&gt;SUM($AH$535:AH549),_xlfn.CONCAT(", ",AJ549),
IF($AH$655=SUM($AH$535:AH549),_xlfn.CONCAT(" y ",AJ549)))))</f>
        <v/>
      </c>
      <c r="AJ549" s="214">
        <v>15</v>
      </c>
      <c r="AK549" s="9">
        <f t="shared" si="123"/>
        <v>0</v>
      </c>
      <c r="AL549">
        <f t="shared" si="111"/>
        <v>0</v>
      </c>
      <c r="AM549">
        <f t="shared" si="112"/>
        <v>3</v>
      </c>
      <c r="AN549">
        <f t="shared" si="113"/>
        <v>6</v>
      </c>
      <c r="AU549">
        <f t="shared" si="114"/>
        <v>0</v>
      </c>
      <c r="AV549">
        <f t="shared" si="115"/>
        <v>0</v>
      </c>
      <c r="AW549">
        <f t="shared" si="116"/>
        <v>0</v>
      </c>
      <c r="AX549">
        <f t="shared" si="117"/>
        <v>0</v>
      </c>
      <c r="AY549">
        <f t="shared" si="118"/>
        <v>0</v>
      </c>
      <c r="AZ549">
        <f t="shared" si="119"/>
        <v>-2</v>
      </c>
      <c r="BA549">
        <f t="shared" si="120"/>
        <v>0</v>
      </c>
      <c r="BB549">
        <f t="shared" si="121"/>
        <v>0</v>
      </c>
    </row>
    <row r="550" spans="1:54" ht="15" customHeight="1">
      <c r="A550" s="238"/>
      <c r="C550" s="213" t="s">
        <v>5033</v>
      </c>
      <c r="D550" s="511" t="str">
        <f>IF(CNGE_2025_M1_Secc12_Sub1!D45="","",CNGE_2025_M1_Secc12_Sub1!D45)</f>
        <v/>
      </c>
      <c r="E550" s="326"/>
      <c r="F550" s="326"/>
      <c r="G550" s="326"/>
      <c r="H550" s="326"/>
      <c r="I550" s="326"/>
      <c r="J550" s="326"/>
      <c r="K550" s="326"/>
      <c r="L550" s="326"/>
      <c r="M550" s="326"/>
      <c r="N550" s="326"/>
      <c r="O550" s="326"/>
      <c r="P550" s="326"/>
      <c r="Q550" s="327"/>
      <c r="R550" s="7"/>
      <c r="S550" s="7"/>
      <c r="T550" s="7"/>
      <c r="U550" s="7"/>
      <c r="V550" s="7"/>
      <c r="W550" s="7"/>
      <c r="X550" s="7"/>
      <c r="Y550" s="7"/>
      <c r="Z550" s="7"/>
      <c r="AA550" s="7"/>
      <c r="AB550" s="7"/>
      <c r="AC550" s="7"/>
      <c r="AD550" s="7"/>
      <c r="AG550">
        <f t="shared" si="122"/>
        <v>0</v>
      </c>
      <c r="AH550" s="2">
        <f t="shared" si="110"/>
        <v>0</v>
      </c>
      <c r="AI550" s="3" t="str">
        <f>IF(AH550=0,"",
IF(SUM($AH$535:AH550)=1,AJ550,
IF($AH$655&gt;SUM($AH$535:AH550),_xlfn.CONCAT(", ",AJ550),
IF($AH$655=SUM($AH$535:AH550),_xlfn.CONCAT(" y ",AJ550)))))</f>
        <v/>
      </c>
      <c r="AJ550" s="214">
        <v>16</v>
      </c>
      <c r="AK550" s="9">
        <f t="shared" si="123"/>
        <v>0</v>
      </c>
      <c r="AL550">
        <f t="shared" si="111"/>
        <v>0</v>
      </c>
      <c r="AM550">
        <f t="shared" si="112"/>
        <v>3</v>
      </c>
      <c r="AN550">
        <f t="shared" si="113"/>
        <v>6</v>
      </c>
      <c r="AU550">
        <f t="shared" si="114"/>
        <v>0</v>
      </c>
      <c r="AV550">
        <f t="shared" si="115"/>
        <v>0</v>
      </c>
      <c r="AW550">
        <f t="shared" si="116"/>
        <v>0</v>
      </c>
      <c r="AX550">
        <f t="shared" si="117"/>
        <v>0</v>
      </c>
      <c r="AY550">
        <f t="shared" si="118"/>
        <v>0</v>
      </c>
      <c r="AZ550">
        <f t="shared" si="119"/>
        <v>-2</v>
      </c>
      <c r="BA550">
        <f t="shared" si="120"/>
        <v>0</v>
      </c>
      <c r="BB550">
        <f t="shared" si="121"/>
        <v>0</v>
      </c>
    </row>
    <row r="551" spans="1:54" ht="15" customHeight="1">
      <c r="A551" s="238"/>
      <c r="C551" s="213" t="s">
        <v>5034</v>
      </c>
      <c r="D551" s="511" t="str">
        <f>IF(CNGE_2025_M1_Secc12_Sub1!D46="","",CNGE_2025_M1_Secc12_Sub1!D46)</f>
        <v/>
      </c>
      <c r="E551" s="326"/>
      <c r="F551" s="326"/>
      <c r="G551" s="326"/>
      <c r="H551" s="326"/>
      <c r="I551" s="326"/>
      <c r="J551" s="326"/>
      <c r="K551" s="326"/>
      <c r="L551" s="326"/>
      <c r="M551" s="326"/>
      <c r="N551" s="326"/>
      <c r="O551" s="326"/>
      <c r="P551" s="326"/>
      <c r="Q551" s="327"/>
      <c r="R551" s="7"/>
      <c r="S551" s="7"/>
      <c r="T551" s="7"/>
      <c r="U551" s="7"/>
      <c r="V551" s="7"/>
      <c r="W551" s="7"/>
      <c r="X551" s="7"/>
      <c r="Y551" s="7"/>
      <c r="Z551" s="7"/>
      <c r="AA551" s="7"/>
      <c r="AB551" s="7"/>
      <c r="AC551" s="7"/>
      <c r="AD551" s="7"/>
      <c r="AG551">
        <f t="shared" si="122"/>
        <v>0</v>
      </c>
      <c r="AH551" s="2">
        <f t="shared" si="110"/>
        <v>0</v>
      </c>
      <c r="AI551" s="3" t="str">
        <f>IF(AH551=0,"",
IF(SUM($AH$535:AH551)=1,AJ551,
IF($AH$655&gt;SUM($AH$535:AH551),_xlfn.CONCAT(", ",AJ551),
IF($AH$655=SUM($AH$535:AH551),_xlfn.CONCAT(" y ",AJ551)))))</f>
        <v/>
      </c>
      <c r="AJ551" s="214">
        <v>17</v>
      </c>
      <c r="AK551" s="9">
        <f t="shared" si="123"/>
        <v>0</v>
      </c>
      <c r="AL551">
        <f t="shared" si="111"/>
        <v>0</v>
      </c>
      <c r="AM551">
        <f t="shared" si="112"/>
        <v>3</v>
      </c>
      <c r="AN551">
        <f t="shared" si="113"/>
        <v>6</v>
      </c>
      <c r="AU551">
        <f t="shared" si="114"/>
        <v>0</v>
      </c>
      <c r="AV551">
        <f t="shared" si="115"/>
        <v>0</v>
      </c>
      <c r="AW551">
        <f t="shared" si="116"/>
        <v>0</v>
      </c>
      <c r="AX551">
        <f t="shared" si="117"/>
        <v>0</v>
      </c>
      <c r="AY551">
        <f t="shared" si="118"/>
        <v>0</v>
      </c>
      <c r="AZ551">
        <f t="shared" si="119"/>
        <v>-2</v>
      </c>
      <c r="BA551">
        <f t="shared" si="120"/>
        <v>0</v>
      </c>
      <c r="BB551">
        <f t="shared" si="121"/>
        <v>0</v>
      </c>
    </row>
    <row r="552" spans="1:54" ht="15" customHeight="1">
      <c r="A552" s="238"/>
      <c r="C552" s="213" t="s">
        <v>5035</v>
      </c>
      <c r="D552" s="511" t="str">
        <f>IF(CNGE_2025_M1_Secc12_Sub1!D47="","",CNGE_2025_M1_Secc12_Sub1!D47)</f>
        <v/>
      </c>
      <c r="E552" s="326"/>
      <c r="F552" s="326"/>
      <c r="G552" s="326"/>
      <c r="H552" s="326"/>
      <c r="I552" s="326"/>
      <c r="J552" s="326"/>
      <c r="K552" s="326"/>
      <c r="L552" s="326"/>
      <c r="M552" s="326"/>
      <c r="N552" s="326"/>
      <c r="O552" s="326"/>
      <c r="P552" s="326"/>
      <c r="Q552" s="327"/>
      <c r="R552" s="7"/>
      <c r="S552" s="7"/>
      <c r="T552" s="7"/>
      <c r="U552" s="7"/>
      <c r="V552" s="7"/>
      <c r="W552" s="7"/>
      <c r="X552" s="7"/>
      <c r="Y552" s="7"/>
      <c r="Z552" s="7"/>
      <c r="AA552" s="7"/>
      <c r="AB552" s="7"/>
      <c r="AC552" s="7"/>
      <c r="AD552" s="7"/>
      <c r="AG552">
        <f t="shared" si="122"/>
        <v>0</v>
      </c>
      <c r="AH552" s="2">
        <f t="shared" si="110"/>
        <v>0</v>
      </c>
      <c r="AI552" s="3" t="str">
        <f>IF(AH552=0,"",
IF(SUM($AH$535:AH552)=1,AJ552,
IF($AH$655&gt;SUM($AH$535:AH552),_xlfn.CONCAT(", ",AJ552),
IF($AH$655=SUM($AH$535:AH552),_xlfn.CONCAT(" y ",AJ552)))))</f>
        <v/>
      </c>
      <c r="AJ552" s="214">
        <v>18</v>
      </c>
      <c r="AK552" s="9">
        <f t="shared" si="123"/>
        <v>0</v>
      </c>
      <c r="AL552">
        <f t="shared" si="111"/>
        <v>0</v>
      </c>
      <c r="AM552">
        <f t="shared" si="112"/>
        <v>3</v>
      </c>
      <c r="AN552">
        <f t="shared" si="113"/>
        <v>6</v>
      </c>
      <c r="AU552">
        <f t="shared" si="114"/>
        <v>0</v>
      </c>
      <c r="AV552">
        <f t="shared" si="115"/>
        <v>0</v>
      </c>
      <c r="AW552">
        <f t="shared" si="116"/>
        <v>0</v>
      </c>
      <c r="AX552">
        <f t="shared" si="117"/>
        <v>0</v>
      </c>
      <c r="AY552">
        <f t="shared" si="118"/>
        <v>0</v>
      </c>
      <c r="AZ552">
        <f t="shared" si="119"/>
        <v>-2</v>
      </c>
      <c r="BA552">
        <f t="shared" si="120"/>
        <v>0</v>
      </c>
      <c r="BB552">
        <f t="shared" si="121"/>
        <v>0</v>
      </c>
    </row>
    <row r="553" spans="1:54" ht="15" customHeight="1">
      <c r="A553" s="238"/>
      <c r="C553" s="213" t="s">
        <v>5036</v>
      </c>
      <c r="D553" s="511" t="str">
        <f>IF(CNGE_2025_M1_Secc12_Sub1!D48="","",CNGE_2025_M1_Secc12_Sub1!D48)</f>
        <v/>
      </c>
      <c r="E553" s="326"/>
      <c r="F553" s="326"/>
      <c r="G553" s="326"/>
      <c r="H553" s="326"/>
      <c r="I553" s="326"/>
      <c r="J553" s="326"/>
      <c r="K553" s="326"/>
      <c r="L553" s="326"/>
      <c r="M553" s="326"/>
      <c r="N553" s="326"/>
      <c r="O553" s="326"/>
      <c r="P553" s="326"/>
      <c r="Q553" s="327"/>
      <c r="R553" s="7"/>
      <c r="S553" s="7"/>
      <c r="T553" s="7"/>
      <c r="U553" s="7"/>
      <c r="V553" s="7"/>
      <c r="W553" s="7"/>
      <c r="X553" s="7"/>
      <c r="Y553" s="7"/>
      <c r="Z553" s="7"/>
      <c r="AA553" s="7"/>
      <c r="AB553" s="7"/>
      <c r="AC553" s="7"/>
      <c r="AD553" s="7"/>
      <c r="AG553">
        <f t="shared" si="122"/>
        <v>0</v>
      </c>
      <c r="AH553" s="2">
        <f t="shared" si="110"/>
        <v>0</v>
      </c>
      <c r="AI553" s="3" t="str">
        <f>IF(AH553=0,"",
IF(SUM($AH$535:AH553)=1,AJ553,
IF($AH$655&gt;SUM($AH$535:AH553),_xlfn.CONCAT(", ",AJ553),
IF($AH$655=SUM($AH$535:AH553),_xlfn.CONCAT(" y ",AJ553)))))</f>
        <v/>
      </c>
      <c r="AJ553" s="214">
        <v>19</v>
      </c>
      <c r="AK553" s="9">
        <f t="shared" si="123"/>
        <v>0</v>
      </c>
      <c r="AL553">
        <f t="shared" si="111"/>
        <v>0</v>
      </c>
      <c r="AM553">
        <f t="shared" si="112"/>
        <v>3</v>
      </c>
      <c r="AN553">
        <f t="shared" si="113"/>
        <v>6</v>
      </c>
      <c r="AU553">
        <f t="shared" si="114"/>
        <v>0</v>
      </c>
      <c r="AV553">
        <f t="shared" si="115"/>
        <v>0</v>
      </c>
      <c r="AW553">
        <f t="shared" si="116"/>
        <v>0</v>
      </c>
      <c r="AX553">
        <f t="shared" si="117"/>
        <v>0</v>
      </c>
      <c r="AY553">
        <f t="shared" si="118"/>
        <v>0</v>
      </c>
      <c r="AZ553">
        <f t="shared" si="119"/>
        <v>-2</v>
      </c>
      <c r="BA553">
        <f t="shared" si="120"/>
        <v>0</v>
      </c>
      <c r="BB553">
        <f t="shared" si="121"/>
        <v>0</v>
      </c>
    </row>
    <row r="554" spans="1:54" ht="15" customHeight="1">
      <c r="A554" s="238"/>
      <c r="C554" s="213" t="s">
        <v>5037</v>
      </c>
      <c r="D554" s="511" t="str">
        <f>IF(CNGE_2025_M1_Secc12_Sub1!D49="","",CNGE_2025_M1_Secc12_Sub1!D49)</f>
        <v/>
      </c>
      <c r="E554" s="326"/>
      <c r="F554" s="326"/>
      <c r="G554" s="326"/>
      <c r="H554" s="326"/>
      <c r="I554" s="326"/>
      <c r="J554" s="326"/>
      <c r="K554" s="326"/>
      <c r="L554" s="326"/>
      <c r="M554" s="326"/>
      <c r="N554" s="326"/>
      <c r="O554" s="326"/>
      <c r="P554" s="326"/>
      <c r="Q554" s="327"/>
      <c r="R554" s="7"/>
      <c r="S554" s="7"/>
      <c r="T554" s="7"/>
      <c r="U554" s="7"/>
      <c r="V554" s="7"/>
      <c r="W554" s="7"/>
      <c r="X554" s="7"/>
      <c r="Y554" s="7"/>
      <c r="Z554" s="7"/>
      <c r="AA554" s="7"/>
      <c r="AB554" s="7"/>
      <c r="AC554" s="7"/>
      <c r="AD554" s="7"/>
      <c r="AG554">
        <f t="shared" si="122"/>
        <v>0</v>
      </c>
      <c r="AH554" s="2">
        <f t="shared" si="110"/>
        <v>0</v>
      </c>
      <c r="AI554" s="3" t="str">
        <f>IF(AH554=0,"",
IF(SUM($AH$535:AH554)=1,AJ554,
IF($AH$655&gt;SUM($AH$535:AH554),_xlfn.CONCAT(", ",AJ554),
IF($AH$655=SUM($AH$535:AH554),_xlfn.CONCAT(" y ",AJ554)))))</f>
        <v/>
      </c>
      <c r="AJ554" s="214">
        <v>20</v>
      </c>
      <c r="AK554" s="9">
        <f t="shared" si="123"/>
        <v>0</v>
      </c>
      <c r="AL554">
        <f t="shared" si="111"/>
        <v>0</v>
      </c>
      <c r="AM554">
        <f t="shared" si="112"/>
        <v>3</v>
      </c>
      <c r="AN554">
        <f t="shared" si="113"/>
        <v>6</v>
      </c>
      <c r="AU554">
        <f t="shared" si="114"/>
        <v>0</v>
      </c>
      <c r="AV554">
        <f t="shared" si="115"/>
        <v>0</v>
      </c>
      <c r="AW554">
        <f t="shared" si="116"/>
        <v>0</v>
      </c>
      <c r="AX554">
        <f t="shared" si="117"/>
        <v>0</v>
      </c>
      <c r="AY554">
        <f t="shared" si="118"/>
        <v>0</v>
      </c>
      <c r="AZ554">
        <f t="shared" si="119"/>
        <v>-2</v>
      </c>
      <c r="BA554">
        <f t="shared" si="120"/>
        <v>0</v>
      </c>
      <c r="BB554">
        <f t="shared" si="121"/>
        <v>0</v>
      </c>
    </row>
    <row r="555" spans="1:54" ht="15" customHeight="1">
      <c r="A555" s="238"/>
      <c r="C555" s="213" t="s">
        <v>5038</v>
      </c>
      <c r="D555" s="511" t="str">
        <f>IF(CNGE_2025_M1_Secc12_Sub1!D50="","",CNGE_2025_M1_Secc12_Sub1!D50)</f>
        <v/>
      </c>
      <c r="E555" s="326"/>
      <c r="F555" s="326"/>
      <c r="G555" s="326"/>
      <c r="H555" s="326"/>
      <c r="I555" s="326"/>
      <c r="J555" s="326"/>
      <c r="K555" s="326"/>
      <c r="L555" s="326"/>
      <c r="M555" s="326"/>
      <c r="N555" s="326"/>
      <c r="O555" s="326"/>
      <c r="P555" s="326"/>
      <c r="Q555" s="327"/>
      <c r="R555" s="7"/>
      <c r="S555" s="7"/>
      <c r="T555" s="7"/>
      <c r="U555" s="7"/>
      <c r="V555" s="7"/>
      <c r="W555" s="7"/>
      <c r="X555" s="7"/>
      <c r="Y555" s="7"/>
      <c r="Z555" s="7"/>
      <c r="AA555" s="7"/>
      <c r="AB555" s="7"/>
      <c r="AC555" s="7"/>
      <c r="AD555" s="7"/>
      <c r="AG555">
        <f t="shared" si="122"/>
        <v>0</v>
      </c>
      <c r="AH555" s="2">
        <f t="shared" si="110"/>
        <v>0</v>
      </c>
      <c r="AI555" s="3" t="str">
        <f>IF(AH555=0,"",
IF(SUM($AH$535:AH555)=1,AJ555,
IF($AH$655&gt;SUM($AH$535:AH555),_xlfn.CONCAT(", ",AJ555),
IF($AH$655=SUM($AH$535:AH555),_xlfn.CONCAT(" y ",AJ555)))))</f>
        <v/>
      </c>
      <c r="AJ555" s="214">
        <v>21</v>
      </c>
      <c r="AK555" s="9">
        <f t="shared" si="123"/>
        <v>0</v>
      </c>
      <c r="AL555">
        <f t="shared" si="111"/>
        <v>0</v>
      </c>
      <c r="AM555">
        <f t="shared" si="112"/>
        <v>3</v>
      </c>
      <c r="AN555">
        <f t="shared" si="113"/>
        <v>6</v>
      </c>
      <c r="AU555">
        <f t="shared" si="114"/>
        <v>0</v>
      </c>
      <c r="AV555">
        <f t="shared" si="115"/>
        <v>0</v>
      </c>
      <c r="AW555">
        <f t="shared" si="116"/>
        <v>0</v>
      </c>
      <c r="AX555">
        <f t="shared" si="117"/>
        <v>0</v>
      </c>
      <c r="AY555">
        <f t="shared" si="118"/>
        <v>0</v>
      </c>
      <c r="AZ555">
        <f t="shared" si="119"/>
        <v>-2</v>
      </c>
      <c r="BA555">
        <f t="shared" si="120"/>
        <v>0</v>
      </c>
      <c r="BB555">
        <f t="shared" si="121"/>
        <v>0</v>
      </c>
    </row>
    <row r="556" spans="1:54" ht="15" customHeight="1">
      <c r="A556" s="238"/>
      <c r="C556" s="213" t="s">
        <v>5039</v>
      </c>
      <c r="D556" s="511" t="str">
        <f>IF(CNGE_2025_M1_Secc12_Sub1!D51="","",CNGE_2025_M1_Secc12_Sub1!D51)</f>
        <v/>
      </c>
      <c r="E556" s="326"/>
      <c r="F556" s="326"/>
      <c r="G556" s="326"/>
      <c r="H556" s="326"/>
      <c r="I556" s="326"/>
      <c r="J556" s="326"/>
      <c r="K556" s="326"/>
      <c r="L556" s="326"/>
      <c r="M556" s="326"/>
      <c r="N556" s="326"/>
      <c r="O556" s="326"/>
      <c r="P556" s="326"/>
      <c r="Q556" s="327"/>
      <c r="R556" s="7"/>
      <c r="S556" s="7"/>
      <c r="T556" s="7"/>
      <c r="U556" s="7"/>
      <c r="V556" s="7"/>
      <c r="W556" s="7"/>
      <c r="X556" s="7"/>
      <c r="Y556" s="7"/>
      <c r="Z556" s="7"/>
      <c r="AA556" s="7"/>
      <c r="AB556" s="7"/>
      <c r="AC556" s="7"/>
      <c r="AD556" s="7"/>
      <c r="AG556">
        <f t="shared" si="122"/>
        <v>0</v>
      </c>
      <c r="AH556" s="2">
        <f t="shared" si="110"/>
        <v>0</v>
      </c>
      <c r="AI556" s="3" t="str">
        <f>IF(AH556=0,"",
IF(SUM($AH$535:AH556)=1,AJ556,
IF($AH$655&gt;SUM($AH$535:AH556),_xlfn.CONCAT(", ",AJ556),
IF($AH$655=SUM($AH$535:AH556),_xlfn.CONCAT(" y ",AJ556)))))</f>
        <v/>
      </c>
      <c r="AJ556" s="214">
        <v>22</v>
      </c>
      <c r="AK556" s="9">
        <f t="shared" si="123"/>
        <v>0</v>
      </c>
      <c r="AL556">
        <f t="shared" si="111"/>
        <v>0</v>
      </c>
      <c r="AM556">
        <f t="shared" si="112"/>
        <v>3</v>
      </c>
      <c r="AN556">
        <f t="shared" si="113"/>
        <v>6</v>
      </c>
      <c r="AU556">
        <f t="shared" si="114"/>
        <v>0</v>
      </c>
      <c r="AV556">
        <f t="shared" si="115"/>
        <v>0</v>
      </c>
      <c r="AW556">
        <f t="shared" si="116"/>
        <v>0</v>
      </c>
      <c r="AX556">
        <f t="shared" si="117"/>
        <v>0</v>
      </c>
      <c r="AY556">
        <f t="shared" si="118"/>
        <v>0</v>
      </c>
      <c r="AZ556">
        <f t="shared" si="119"/>
        <v>-2</v>
      </c>
      <c r="BA556">
        <f t="shared" si="120"/>
        <v>0</v>
      </c>
      <c r="BB556">
        <f t="shared" si="121"/>
        <v>0</v>
      </c>
    </row>
    <row r="557" spans="1:54" ht="15" customHeight="1">
      <c r="A557" s="238"/>
      <c r="C557" s="213" t="s">
        <v>5040</v>
      </c>
      <c r="D557" s="511" t="str">
        <f>IF(CNGE_2025_M1_Secc12_Sub1!D52="","",CNGE_2025_M1_Secc12_Sub1!D52)</f>
        <v/>
      </c>
      <c r="E557" s="326"/>
      <c r="F557" s="326"/>
      <c r="G557" s="326"/>
      <c r="H557" s="326"/>
      <c r="I557" s="326"/>
      <c r="J557" s="326"/>
      <c r="K557" s="326"/>
      <c r="L557" s="326"/>
      <c r="M557" s="326"/>
      <c r="N557" s="326"/>
      <c r="O557" s="326"/>
      <c r="P557" s="326"/>
      <c r="Q557" s="327"/>
      <c r="R557" s="7"/>
      <c r="S557" s="7"/>
      <c r="T557" s="7"/>
      <c r="U557" s="7"/>
      <c r="V557" s="7"/>
      <c r="W557" s="7"/>
      <c r="X557" s="7"/>
      <c r="Y557" s="7"/>
      <c r="Z557" s="7"/>
      <c r="AA557" s="7"/>
      <c r="AB557" s="7"/>
      <c r="AC557" s="7"/>
      <c r="AD557" s="7"/>
      <c r="AG557">
        <f t="shared" si="122"/>
        <v>0</v>
      </c>
      <c r="AH557" s="2">
        <f t="shared" si="110"/>
        <v>0</v>
      </c>
      <c r="AI557" s="3" t="str">
        <f>IF(AH557=0,"",
IF(SUM($AH$535:AH557)=1,AJ557,
IF($AH$655&gt;SUM($AH$535:AH557),_xlfn.CONCAT(", ",AJ557),
IF($AH$655=SUM($AH$535:AH557),_xlfn.CONCAT(" y ",AJ557)))))</f>
        <v/>
      </c>
      <c r="AJ557" s="214">
        <v>23</v>
      </c>
      <c r="AK557" s="9">
        <f t="shared" si="123"/>
        <v>0</v>
      </c>
      <c r="AL557">
        <f t="shared" si="111"/>
        <v>0</v>
      </c>
      <c r="AM557">
        <f t="shared" si="112"/>
        <v>3</v>
      </c>
      <c r="AN557">
        <f t="shared" si="113"/>
        <v>6</v>
      </c>
      <c r="AU557">
        <f t="shared" si="114"/>
        <v>0</v>
      </c>
      <c r="AV557">
        <f t="shared" si="115"/>
        <v>0</v>
      </c>
      <c r="AW557">
        <f t="shared" si="116"/>
        <v>0</v>
      </c>
      <c r="AX557">
        <f t="shared" si="117"/>
        <v>0</v>
      </c>
      <c r="AY557">
        <f t="shared" si="118"/>
        <v>0</v>
      </c>
      <c r="AZ557">
        <f t="shared" si="119"/>
        <v>-2</v>
      </c>
      <c r="BA557">
        <f t="shared" si="120"/>
        <v>0</v>
      </c>
      <c r="BB557">
        <f t="shared" si="121"/>
        <v>0</v>
      </c>
    </row>
    <row r="558" spans="1:54" ht="15" customHeight="1">
      <c r="A558" s="238"/>
      <c r="C558" s="213" t="s">
        <v>5041</v>
      </c>
      <c r="D558" s="511" t="str">
        <f>IF(CNGE_2025_M1_Secc12_Sub1!D53="","",CNGE_2025_M1_Secc12_Sub1!D53)</f>
        <v/>
      </c>
      <c r="E558" s="326"/>
      <c r="F558" s="326"/>
      <c r="G558" s="326"/>
      <c r="H558" s="326"/>
      <c r="I558" s="326"/>
      <c r="J558" s="326"/>
      <c r="K558" s="326"/>
      <c r="L558" s="326"/>
      <c r="M558" s="326"/>
      <c r="N558" s="326"/>
      <c r="O558" s="326"/>
      <c r="P558" s="326"/>
      <c r="Q558" s="327"/>
      <c r="R558" s="7"/>
      <c r="S558" s="7"/>
      <c r="T558" s="7"/>
      <c r="U558" s="7"/>
      <c r="V558" s="7"/>
      <c r="W558" s="7"/>
      <c r="X558" s="7"/>
      <c r="Y558" s="7"/>
      <c r="Z558" s="7"/>
      <c r="AA558" s="7"/>
      <c r="AB558" s="7"/>
      <c r="AC558" s="7"/>
      <c r="AD558" s="7"/>
      <c r="AG558">
        <f t="shared" si="122"/>
        <v>0</v>
      </c>
      <c r="AH558" s="2">
        <f t="shared" si="110"/>
        <v>0</v>
      </c>
      <c r="AI558" s="3" t="str">
        <f>IF(AH558=0,"",
IF(SUM($AH$535:AH558)=1,AJ558,
IF($AH$655&gt;SUM($AH$535:AH558),_xlfn.CONCAT(", ",AJ558),
IF($AH$655=SUM($AH$535:AH558),_xlfn.CONCAT(" y ",AJ558)))))</f>
        <v/>
      </c>
      <c r="AJ558" s="214">
        <v>24</v>
      </c>
      <c r="AK558" s="9">
        <f t="shared" si="123"/>
        <v>0</v>
      </c>
      <c r="AL558">
        <f t="shared" si="111"/>
        <v>0</v>
      </c>
      <c r="AM558">
        <f t="shared" si="112"/>
        <v>3</v>
      </c>
      <c r="AN558">
        <f t="shared" si="113"/>
        <v>6</v>
      </c>
      <c r="AU558">
        <f t="shared" si="114"/>
        <v>0</v>
      </c>
      <c r="AV558">
        <f t="shared" si="115"/>
        <v>0</v>
      </c>
      <c r="AW558">
        <f t="shared" si="116"/>
        <v>0</v>
      </c>
      <c r="AX558">
        <f t="shared" si="117"/>
        <v>0</v>
      </c>
      <c r="AY558">
        <f t="shared" si="118"/>
        <v>0</v>
      </c>
      <c r="AZ558">
        <f t="shared" si="119"/>
        <v>-2</v>
      </c>
      <c r="BA558">
        <f t="shared" si="120"/>
        <v>0</v>
      </c>
      <c r="BB558">
        <f t="shared" si="121"/>
        <v>0</v>
      </c>
    </row>
    <row r="559" spans="1:54" ht="15" customHeight="1">
      <c r="A559" s="238"/>
      <c r="C559" s="213" t="s">
        <v>5042</v>
      </c>
      <c r="D559" s="511" t="str">
        <f>IF(CNGE_2025_M1_Secc12_Sub1!D54="","",CNGE_2025_M1_Secc12_Sub1!D54)</f>
        <v/>
      </c>
      <c r="E559" s="326"/>
      <c r="F559" s="326"/>
      <c r="G559" s="326"/>
      <c r="H559" s="326"/>
      <c r="I559" s="326"/>
      <c r="J559" s="326"/>
      <c r="K559" s="326"/>
      <c r="L559" s="326"/>
      <c r="M559" s="326"/>
      <c r="N559" s="326"/>
      <c r="O559" s="326"/>
      <c r="P559" s="326"/>
      <c r="Q559" s="327"/>
      <c r="R559" s="7"/>
      <c r="S559" s="7"/>
      <c r="T559" s="7"/>
      <c r="U559" s="7"/>
      <c r="V559" s="7"/>
      <c r="W559" s="7"/>
      <c r="X559" s="7"/>
      <c r="Y559" s="7"/>
      <c r="Z559" s="7"/>
      <c r="AA559" s="7"/>
      <c r="AB559" s="7"/>
      <c r="AC559" s="7"/>
      <c r="AD559" s="7"/>
      <c r="AG559">
        <f t="shared" si="122"/>
        <v>0</v>
      </c>
      <c r="AH559" s="2">
        <f t="shared" si="110"/>
        <v>0</v>
      </c>
      <c r="AI559" s="3" t="str">
        <f>IF(AH559=0,"",
IF(SUM($AH$535:AH559)=1,AJ559,
IF($AH$655&gt;SUM($AH$535:AH559),_xlfn.CONCAT(", ",AJ559),
IF($AH$655=SUM($AH$535:AH559),_xlfn.CONCAT(" y ",AJ559)))))</f>
        <v/>
      </c>
      <c r="AJ559" s="214">
        <v>25</v>
      </c>
      <c r="AK559" s="9">
        <f t="shared" si="123"/>
        <v>0</v>
      </c>
      <c r="AL559">
        <f t="shared" si="111"/>
        <v>0</v>
      </c>
      <c r="AM559">
        <f t="shared" si="112"/>
        <v>3</v>
      </c>
      <c r="AN559">
        <f t="shared" si="113"/>
        <v>6</v>
      </c>
      <c r="AU559">
        <f t="shared" si="114"/>
        <v>0</v>
      </c>
      <c r="AV559">
        <f t="shared" si="115"/>
        <v>0</v>
      </c>
      <c r="AW559">
        <f t="shared" si="116"/>
        <v>0</v>
      </c>
      <c r="AX559">
        <f t="shared" si="117"/>
        <v>0</v>
      </c>
      <c r="AY559">
        <f t="shared" si="118"/>
        <v>0</v>
      </c>
      <c r="AZ559">
        <f t="shared" si="119"/>
        <v>-2</v>
      </c>
      <c r="BA559">
        <f t="shared" si="120"/>
        <v>0</v>
      </c>
      <c r="BB559">
        <f t="shared" si="121"/>
        <v>0</v>
      </c>
    </row>
    <row r="560" spans="1:54" ht="15" customHeight="1">
      <c r="A560" s="238"/>
      <c r="C560" s="213" t="s">
        <v>5043</v>
      </c>
      <c r="D560" s="511" t="str">
        <f>IF(CNGE_2025_M1_Secc12_Sub1!D55="","",CNGE_2025_M1_Secc12_Sub1!D55)</f>
        <v/>
      </c>
      <c r="E560" s="326"/>
      <c r="F560" s="326"/>
      <c r="G560" s="326"/>
      <c r="H560" s="326"/>
      <c r="I560" s="326"/>
      <c r="J560" s="326"/>
      <c r="K560" s="326"/>
      <c r="L560" s="326"/>
      <c r="M560" s="326"/>
      <c r="N560" s="326"/>
      <c r="O560" s="326"/>
      <c r="P560" s="326"/>
      <c r="Q560" s="327"/>
      <c r="R560" s="7"/>
      <c r="S560" s="7"/>
      <c r="T560" s="7"/>
      <c r="U560" s="7"/>
      <c r="V560" s="7"/>
      <c r="W560" s="7"/>
      <c r="X560" s="7"/>
      <c r="Y560" s="7"/>
      <c r="Z560" s="7"/>
      <c r="AA560" s="7"/>
      <c r="AB560" s="7"/>
      <c r="AC560" s="7"/>
      <c r="AD560" s="7"/>
      <c r="AG560">
        <f t="shared" si="122"/>
        <v>0</v>
      </c>
      <c r="AH560" s="2">
        <f t="shared" si="110"/>
        <v>0</v>
      </c>
      <c r="AI560" s="3" t="str">
        <f>IF(AH560=0,"",
IF(SUM($AH$535:AH560)=1,AJ560,
IF($AH$655&gt;SUM($AH$535:AH560),_xlfn.CONCAT(", ",AJ560),
IF($AH$655=SUM($AH$535:AH560),_xlfn.CONCAT(" y ",AJ560)))))</f>
        <v/>
      </c>
      <c r="AJ560" s="214">
        <v>26</v>
      </c>
      <c r="AK560" s="9">
        <f t="shared" si="123"/>
        <v>0</v>
      </c>
      <c r="AL560">
        <f t="shared" si="111"/>
        <v>0</v>
      </c>
      <c r="AM560">
        <f t="shared" si="112"/>
        <v>3</v>
      </c>
      <c r="AN560">
        <f t="shared" si="113"/>
        <v>6</v>
      </c>
      <c r="AU560">
        <f t="shared" si="114"/>
        <v>0</v>
      </c>
      <c r="AV560">
        <f t="shared" si="115"/>
        <v>0</v>
      </c>
      <c r="AW560">
        <f t="shared" si="116"/>
        <v>0</v>
      </c>
      <c r="AX560">
        <f t="shared" si="117"/>
        <v>0</v>
      </c>
      <c r="AY560">
        <f t="shared" si="118"/>
        <v>0</v>
      </c>
      <c r="AZ560">
        <f t="shared" si="119"/>
        <v>-2</v>
      </c>
      <c r="BA560">
        <f t="shared" si="120"/>
        <v>0</v>
      </c>
      <c r="BB560">
        <f t="shared" si="121"/>
        <v>0</v>
      </c>
    </row>
    <row r="561" spans="1:54" ht="15" customHeight="1">
      <c r="A561" s="238"/>
      <c r="C561" s="213" t="s">
        <v>5044</v>
      </c>
      <c r="D561" s="511" t="str">
        <f>IF(CNGE_2025_M1_Secc12_Sub1!D56="","",CNGE_2025_M1_Secc12_Sub1!D56)</f>
        <v/>
      </c>
      <c r="E561" s="326"/>
      <c r="F561" s="326"/>
      <c r="G561" s="326"/>
      <c r="H561" s="326"/>
      <c r="I561" s="326"/>
      <c r="J561" s="326"/>
      <c r="K561" s="326"/>
      <c r="L561" s="326"/>
      <c r="M561" s="326"/>
      <c r="N561" s="326"/>
      <c r="O561" s="326"/>
      <c r="P561" s="326"/>
      <c r="Q561" s="327"/>
      <c r="R561" s="7"/>
      <c r="S561" s="7"/>
      <c r="T561" s="7"/>
      <c r="U561" s="7"/>
      <c r="V561" s="7"/>
      <c r="W561" s="7"/>
      <c r="X561" s="7"/>
      <c r="Y561" s="7"/>
      <c r="Z561" s="7"/>
      <c r="AA561" s="7"/>
      <c r="AB561" s="7"/>
      <c r="AC561" s="7"/>
      <c r="AD561" s="7"/>
      <c r="AG561">
        <f t="shared" si="122"/>
        <v>0</v>
      </c>
      <c r="AH561" s="2">
        <f t="shared" si="110"/>
        <v>0</v>
      </c>
      <c r="AI561" s="3" t="str">
        <f>IF(AH561=0,"",
IF(SUM($AH$535:AH561)=1,AJ561,
IF($AH$655&gt;SUM($AH$535:AH561),_xlfn.CONCAT(", ",AJ561),
IF($AH$655=SUM($AH$535:AH561),_xlfn.CONCAT(" y ",AJ561)))))</f>
        <v/>
      </c>
      <c r="AJ561" s="214">
        <v>27</v>
      </c>
      <c r="AK561" s="9">
        <f t="shared" si="123"/>
        <v>0</v>
      </c>
      <c r="AL561">
        <f t="shared" si="111"/>
        <v>0</v>
      </c>
      <c r="AM561">
        <f t="shared" si="112"/>
        <v>3</v>
      </c>
      <c r="AN561">
        <f t="shared" si="113"/>
        <v>6</v>
      </c>
      <c r="AU561">
        <f t="shared" si="114"/>
        <v>0</v>
      </c>
      <c r="AV561">
        <f t="shared" si="115"/>
        <v>0</v>
      </c>
      <c r="AW561">
        <f t="shared" si="116"/>
        <v>0</v>
      </c>
      <c r="AX561">
        <f t="shared" si="117"/>
        <v>0</v>
      </c>
      <c r="AY561">
        <f t="shared" si="118"/>
        <v>0</v>
      </c>
      <c r="AZ561">
        <f t="shared" si="119"/>
        <v>-2</v>
      </c>
      <c r="BA561">
        <f t="shared" si="120"/>
        <v>0</v>
      </c>
      <c r="BB561">
        <f t="shared" si="121"/>
        <v>0</v>
      </c>
    </row>
    <row r="562" spans="1:54" ht="15" customHeight="1">
      <c r="A562" s="238"/>
      <c r="C562" s="213" t="s">
        <v>5045</v>
      </c>
      <c r="D562" s="511" t="str">
        <f>IF(CNGE_2025_M1_Secc12_Sub1!D57="","",CNGE_2025_M1_Secc12_Sub1!D57)</f>
        <v/>
      </c>
      <c r="E562" s="326"/>
      <c r="F562" s="326"/>
      <c r="G562" s="326"/>
      <c r="H562" s="326"/>
      <c r="I562" s="326"/>
      <c r="J562" s="326"/>
      <c r="K562" s="326"/>
      <c r="L562" s="326"/>
      <c r="M562" s="326"/>
      <c r="N562" s="326"/>
      <c r="O562" s="326"/>
      <c r="P562" s="326"/>
      <c r="Q562" s="327"/>
      <c r="R562" s="7"/>
      <c r="S562" s="7"/>
      <c r="T562" s="7"/>
      <c r="U562" s="7"/>
      <c r="V562" s="7"/>
      <c r="W562" s="7"/>
      <c r="X562" s="7"/>
      <c r="Y562" s="7"/>
      <c r="Z562" s="7"/>
      <c r="AA562" s="7"/>
      <c r="AB562" s="7"/>
      <c r="AC562" s="7"/>
      <c r="AD562" s="7"/>
      <c r="AG562">
        <f t="shared" si="122"/>
        <v>0</v>
      </c>
      <c r="AH562" s="2">
        <f t="shared" si="110"/>
        <v>0</v>
      </c>
      <c r="AI562" s="3" t="str">
        <f>IF(AH562=0,"",
IF(SUM($AH$535:AH562)=1,AJ562,
IF($AH$655&gt;SUM($AH$535:AH562),_xlfn.CONCAT(", ",AJ562),
IF($AH$655=SUM($AH$535:AH562),_xlfn.CONCAT(" y ",AJ562)))))</f>
        <v/>
      </c>
      <c r="AJ562" s="214">
        <v>28</v>
      </c>
      <c r="AK562" s="9">
        <f t="shared" si="123"/>
        <v>0</v>
      </c>
      <c r="AL562">
        <f t="shared" si="111"/>
        <v>0</v>
      </c>
      <c r="AM562">
        <f t="shared" si="112"/>
        <v>3</v>
      </c>
      <c r="AN562">
        <f t="shared" si="113"/>
        <v>6</v>
      </c>
      <c r="AU562">
        <f t="shared" si="114"/>
        <v>0</v>
      </c>
      <c r="AV562">
        <f t="shared" si="115"/>
        <v>0</v>
      </c>
      <c r="AW562">
        <f t="shared" si="116"/>
        <v>0</v>
      </c>
      <c r="AX562">
        <f t="shared" si="117"/>
        <v>0</v>
      </c>
      <c r="AY562">
        <f t="shared" si="118"/>
        <v>0</v>
      </c>
      <c r="AZ562">
        <f t="shared" si="119"/>
        <v>-2</v>
      </c>
      <c r="BA562">
        <f t="shared" si="120"/>
        <v>0</v>
      </c>
      <c r="BB562">
        <f t="shared" si="121"/>
        <v>0</v>
      </c>
    </row>
    <row r="563" spans="1:54" ht="15" customHeight="1">
      <c r="A563" s="238"/>
      <c r="C563" s="213" t="s">
        <v>5046</v>
      </c>
      <c r="D563" s="511" t="str">
        <f>IF(CNGE_2025_M1_Secc12_Sub1!D58="","",CNGE_2025_M1_Secc12_Sub1!D58)</f>
        <v/>
      </c>
      <c r="E563" s="326"/>
      <c r="F563" s="326"/>
      <c r="G563" s="326"/>
      <c r="H563" s="326"/>
      <c r="I563" s="326"/>
      <c r="J563" s="326"/>
      <c r="K563" s="326"/>
      <c r="L563" s="326"/>
      <c r="M563" s="326"/>
      <c r="N563" s="326"/>
      <c r="O563" s="326"/>
      <c r="P563" s="326"/>
      <c r="Q563" s="327"/>
      <c r="R563" s="7"/>
      <c r="S563" s="7"/>
      <c r="T563" s="7"/>
      <c r="U563" s="7"/>
      <c r="V563" s="7"/>
      <c r="W563" s="7"/>
      <c r="X563" s="7"/>
      <c r="Y563" s="7"/>
      <c r="Z563" s="7"/>
      <c r="AA563" s="7"/>
      <c r="AB563" s="7"/>
      <c r="AC563" s="7"/>
      <c r="AD563" s="7"/>
      <c r="AG563">
        <f t="shared" si="122"/>
        <v>0</v>
      </c>
      <c r="AH563" s="2">
        <f t="shared" si="110"/>
        <v>0</v>
      </c>
      <c r="AI563" s="3" t="str">
        <f>IF(AH563=0,"",
IF(SUM($AH$535:AH563)=1,AJ563,
IF($AH$655&gt;SUM($AH$535:AH563),_xlfn.CONCAT(", ",AJ563),
IF($AH$655=SUM($AH$535:AH563),_xlfn.CONCAT(" y ",AJ563)))))</f>
        <v/>
      </c>
      <c r="AJ563" s="214">
        <v>29</v>
      </c>
      <c r="AK563" s="9">
        <f t="shared" si="123"/>
        <v>0</v>
      </c>
      <c r="AL563">
        <f t="shared" si="111"/>
        <v>0</v>
      </c>
      <c r="AM563">
        <f t="shared" si="112"/>
        <v>3</v>
      </c>
      <c r="AN563">
        <f t="shared" si="113"/>
        <v>6</v>
      </c>
      <c r="AU563">
        <f t="shared" si="114"/>
        <v>0</v>
      </c>
      <c r="AV563">
        <f t="shared" si="115"/>
        <v>0</v>
      </c>
      <c r="AW563">
        <f t="shared" si="116"/>
        <v>0</v>
      </c>
      <c r="AX563">
        <f t="shared" si="117"/>
        <v>0</v>
      </c>
      <c r="AY563">
        <f t="shared" si="118"/>
        <v>0</v>
      </c>
      <c r="AZ563">
        <f t="shared" si="119"/>
        <v>-2</v>
      </c>
      <c r="BA563">
        <f t="shared" si="120"/>
        <v>0</v>
      </c>
      <c r="BB563">
        <f t="shared" si="121"/>
        <v>0</v>
      </c>
    </row>
    <row r="564" spans="1:54" ht="15" customHeight="1">
      <c r="A564" s="238"/>
      <c r="C564" s="213" t="s">
        <v>5047</v>
      </c>
      <c r="D564" s="511" t="str">
        <f>IF(CNGE_2025_M1_Secc12_Sub1!D59="","",CNGE_2025_M1_Secc12_Sub1!D59)</f>
        <v/>
      </c>
      <c r="E564" s="326"/>
      <c r="F564" s="326"/>
      <c r="G564" s="326"/>
      <c r="H564" s="326"/>
      <c r="I564" s="326"/>
      <c r="J564" s="326"/>
      <c r="K564" s="326"/>
      <c r="L564" s="326"/>
      <c r="M564" s="326"/>
      <c r="N564" s="326"/>
      <c r="O564" s="326"/>
      <c r="P564" s="326"/>
      <c r="Q564" s="327"/>
      <c r="R564" s="7"/>
      <c r="S564" s="7"/>
      <c r="T564" s="7"/>
      <c r="U564" s="7"/>
      <c r="V564" s="7"/>
      <c r="W564" s="7"/>
      <c r="X564" s="7"/>
      <c r="Y564" s="7"/>
      <c r="Z564" s="7"/>
      <c r="AA564" s="7"/>
      <c r="AB564" s="7"/>
      <c r="AC564" s="7"/>
      <c r="AD564" s="7"/>
      <c r="AG564">
        <f t="shared" si="122"/>
        <v>0</v>
      </c>
      <c r="AH564" s="2">
        <f t="shared" si="110"/>
        <v>0</v>
      </c>
      <c r="AI564" s="3" t="str">
        <f>IF(AH564=0,"",
IF(SUM($AH$535:AH564)=1,AJ564,
IF($AH$655&gt;SUM($AH$535:AH564),_xlfn.CONCAT(", ",AJ564),
IF($AH$655=SUM($AH$535:AH564),_xlfn.CONCAT(" y ",AJ564)))))</f>
        <v/>
      </c>
      <c r="AJ564" s="214">
        <v>30</v>
      </c>
      <c r="AK564" s="9">
        <f t="shared" si="123"/>
        <v>0</v>
      </c>
      <c r="AL564">
        <f t="shared" si="111"/>
        <v>0</v>
      </c>
      <c r="AM564">
        <f t="shared" si="112"/>
        <v>3</v>
      </c>
      <c r="AN564">
        <f t="shared" si="113"/>
        <v>6</v>
      </c>
      <c r="AU564">
        <f t="shared" si="114"/>
        <v>0</v>
      </c>
      <c r="AV564">
        <f t="shared" si="115"/>
        <v>0</v>
      </c>
      <c r="AW564">
        <f t="shared" si="116"/>
        <v>0</v>
      </c>
      <c r="AX564">
        <f t="shared" si="117"/>
        <v>0</v>
      </c>
      <c r="AY564">
        <f t="shared" si="118"/>
        <v>0</v>
      </c>
      <c r="AZ564">
        <f t="shared" si="119"/>
        <v>-2</v>
      </c>
      <c r="BA564">
        <f t="shared" si="120"/>
        <v>0</v>
      </c>
      <c r="BB564">
        <f t="shared" si="121"/>
        <v>0</v>
      </c>
    </row>
    <row r="565" spans="1:54" ht="15" customHeight="1">
      <c r="A565" s="238"/>
      <c r="C565" s="213" t="s">
        <v>5048</v>
      </c>
      <c r="D565" s="511" t="str">
        <f>IF(CNGE_2025_M1_Secc12_Sub1!D60="","",CNGE_2025_M1_Secc12_Sub1!D60)</f>
        <v/>
      </c>
      <c r="E565" s="326"/>
      <c r="F565" s="326"/>
      <c r="G565" s="326"/>
      <c r="H565" s="326"/>
      <c r="I565" s="326"/>
      <c r="J565" s="326"/>
      <c r="K565" s="326"/>
      <c r="L565" s="326"/>
      <c r="M565" s="326"/>
      <c r="N565" s="326"/>
      <c r="O565" s="326"/>
      <c r="P565" s="326"/>
      <c r="Q565" s="327"/>
      <c r="R565" s="7"/>
      <c r="S565" s="7"/>
      <c r="T565" s="7"/>
      <c r="U565" s="7"/>
      <c r="V565" s="7"/>
      <c r="W565" s="7"/>
      <c r="X565" s="7"/>
      <c r="Y565" s="7"/>
      <c r="Z565" s="7"/>
      <c r="AA565" s="7"/>
      <c r="AB565" s="7"/>
      <c r="AC565" s="7"/>
      <c r="AD565" s="7"/>
      <c r="AG565">
        <f t="shared" si="122"/>
        <v>0</v>
      </c>
      <c r="AH565" s="2">
        <f t="shared" si="110"/>
        <v>0</v>
      </c>
      <c r="AI565" s="3" t="str">
        <f>IF(AH565=0,"",
IF(SUM($AH$535:AH565)=1,AJ565,
IF($AH$655&gt;SUM($AH$535:AH565),_xlfn.CONCAT(", ",AJ565),
IF($AH$655=SUM($AH$535:AH565),_xlfn.CONCAT(" y ",AJ565)))))</f>
        <v/>
      </c>
      <c r="AJ565" s="214">
        <v>31</v>
      </c>
      <c r="AK565" s="9">
        <f t="shared" si="123"/>
        <v>0</v>
      </c>
      <c r="AL565">
        <f t="shared" si="111"/>
        <v>0</v>
      </c>
      <c r="AM565">
        <f t="shared" si="112"/>
        <v>3</v>
      </c>
      <c r="AN565">
        <f t="shared" si="113"/>
        <v>6</v>
      </c>
      <c r="AU565">
        <f t="shared" si="114"/>
        <v>0</v>
      </c>
      <c r="AV565">
        <f t="shared" si="115"/>
        <v>0</v>
      </c>
      <c r="AW565">
        <f t="shared" si="116"/>
        <v>0</v>
      </c>
      <c r="AX565">
        <f t="shared" si="117"/>
        <v>0</v>
      </c>
      <c r="AY565">
        <f t="shared" si="118"/>
        <v>0</v>
      </c>
      <c r="AZ565">
        <f t="shared" si="119"/>
        <v>-2</v>
      </c>
      <c r="BA565">
        <f t="shared" si="120"/>
        <v>0</v>
      </c>
      <c r="BB565">
        <f t="shared" si="121"/>
        <v>0</v>
      </c>
    </row>
    <row r="566" spans="1:54" ht="15" customHeight="1">
      <c r="A566" s="238"/>
      <c r="C566" s="213" t="s">
        <v>5049</v>
      </c>
      <c r="D566" s="511" t="str">
        <f>IF(CNGE_2025_M1_Secc12_Sub1!D61="","",CNGE_2025_M1_Secc12_Sub1!D61)</f>
        <v/>
      </c>
      <c r="E566" s="326"/>
      <c r="F566" s="326"/>
      <c r="G566" s="326"/>
      <c r="H566" s="326"/>
      <c r="I566" s="326"/>
      <c r="J566" s="326"/>
      <c r="K566" s="326"/>
      <c r="L566" s="326"/>
      <c r="M566" s="326"/>
      <c r="N566" s="326"/>
      <c r="O566" s="326"/>
      <c r="P566" s="326"/>
      <c r="Q566" s="327"/>
      <c r="R566" s="7"/>
      <c r="S566" s="7"/>
      <c r="T566" s="7"/>
      <c r="U566" s="7"/>
      <c r="V566" s="7"/>
      <c r="W566" s="7"/>
      <c r="X566" s="7"/>
      <c r="Y566" s="7"/>
      <c r="Z566" s="7"/>
      <c r="AA566" s="7"/>
      <c r="AB566" s="7"/>
      <c r="AC566" s="7"/>
      <c r="AD566" s="7"/>
      <c r="AG566">
        <f t="shared" si="122"/>
        <v>0</v>
      </c>
      <c r="AH566" s="2">
        <f t="shared" si="110"/>
        <v>0</v>
      </c>
      <c r="AI566" s="3" t="str">
        <f>IF(AH566=0,"",
IF(SUM($AH$535:AH566)=1,AJ566,
IF($AH$655&gt;SUM($AH$535:AH566),_xlfn.CONCAT(", ",AJ566),
IF($AH$655=SUM($AH$535:AH566),_xlfn.CONCAT(" y ",AJ566)))))</f>
        <v/>
      </c>
      <c r="AJ566" s="214">
        <v>32</v>
      </c>
      <c r="AK566" s="9">
        <f t="shared" si="123"/>
        <v>0</v>
      </c>
      <c r="AL566">
        <f t="shared" si="111"/>
        <v>0</v>
      </c>
      <c r="AM566">
        <f t="shared" si="112"/>
        <v>3</v>
      </c>
      <c r="AN566">
        <f t="shared" si="113"/>
        <v>6</v>
      </c>
      <c r="AU566">
        <f t="shared" si="114"/>
        <v>0</v>
      </c>
      <c r="AV566">
        <f t="shared" si="115"/>
        <v>0</v>
      </c>
      <c r="AW566">
        <f t="shared" si="116"/>
        <v>0</v>
      </c>
      <c r="AX566">
        <f t="shared" si="117"/>
        <v>0</v>
      </c>
      <c r="AY566">
        <f t="shared" si="118"/>
        <v>0</v>
      </c>
      <c r="AZ566">
        <f t="shared" si="119"/>
        <v>-2</v>
      </c>
      <c r="BA566">
        <f t="shared" si="120"/>
        <v>0</v>
      </c>
      <c r="BB566">
        <f t="shared" si="121"/>
        <v>0</v>
      </c>
    </row>
    <row r="567" spans="1:54" ht="15" customHeight="1">
      <c r="A567" s="238"/>
      <c r="C567" s="213" t="s">
        <v>5050</v>
      </c>
      <c r="D567" s="511" t="str">
        <f>IF(CNGE_2025_M1_Secc12_Sub1!D62="","",CNGE_2025_M1_Secc12_Sub1!D62)</f>
        <v/>
      </c>
      <c r="E567" s="326"/>
      <c r="F567" s="326"/>
      <c r="G567" s="326"/>
      <c r="H567" s="326"/>
      <c r="I567" s="326"/>
      <c r="J567" s="326"/>
      <c r="K567" s="326"/>
      <c r="L567" s="326"/>
      <c r="M567" s="326"/>
      <c r="N567" s="326"/>
      <c r="O567" s="326"/>
      <c r="P567" s="326"/>
      <c r="Q567" s="327"/>
      <c r="R567" s="7"/>
      <c r="S567" s="7"/>
      <c r="T567" s="7"/>
      <c r="U567" s="7"/>
      <c r="V567" s="7"/>
      <c r="W567" s="7"/>
      <c r="X567" s="7"/>
      <c r="Y567" s="7"/>
      <c r="Z567" s="7"/>
      <c r="AA567" s="7"/>
      <c r="AB567" s="7"/>
      <c r="AC567" s="7"/>
      <c r="AD567" s="7"/>
      <c r="AG567">
        <f t="shared" si="122"/>
        <v>0</v>
      </c>
      <c r="AH567" s="2">
        <f t="shared" si="110"/>
        <v>0</v>
      </c>
      <c r="AI567" s="3" t="str">
        <f>IF(AH567=0,"",
IF(SUM($AH$535:AH567)=1,AJ567,
IF($AH$655&gt;SUM($AH$535:AH567),_xlfn.CONCAT(", ",AJ567),
IF($AH$655=SUM($AH$535:AH567),_xlfn.CONCAT(" y ",AJ567)))))</f>
        <v/>
      </c>
      <c r="AJ567" s="214">
        <v>33</v>
      </c>
      <c r="AK567" s="9">
        <f t="shared" si="123"/>
        <v>0</v>
      </c>
      <c r="AL567">
        <f t="shared" si="111"/>
        <v>0</v>
      </c>
      <c r="AM567">
        <f t="shared" si="112"/>
        <v>3</v>
      </c>
      <c r="AN567">
        <f t="shared" si="113"/>
        <v>6</v>
      </c>
      <c r="AU567">
        <f t="shared" si="114"/>
        <v>0</v>
      </c>
      <c r="AV567">
        <f t="shared" si="115"/>
        <v>0</v>
      </c>
      <c r="AW567">
        <f t="shared" si="116"/>
        <v>0</v>
      </c>
      <c r="AX567">
        <f t="shared" si="117"/>
        <v>0</v>
      </c>
      <c r="AY567">
        <f t="shared" si="118"/>
        <v>0</v>
      </c>
      <c r="AZ567">
        <f t="shared" si="119"/>
        <v>-2</v>
      </c>
      <c r="BA567">
        <f t="shared" si="120"/>
        <v>0</v>
      </c>
      <c r="BB567">
        <f t="shared" si="121"/>
        <v>0</v>
      </c>
    </row>
    <row r="568" spans="1:54" ht="15" customHeight="1">
      <c r="A568" s="238"/>
      <c r="C568" s="213" t="s">
        <v>5051</v>
      </c>
      <c r="D568" s="511" t="str">
        <f>IF(CNGE_2025_M1_Secc12_Sub1!D63="","",CNGE_2025_M1_Secc12_Sub1!D63)</f>
        <v/>
      </c>
      <c r="E568" s="326"/>
      <c r="F568" s="326"/>
      <c r="G568" s="326"/>
      <c r="H568" s="326"/>
      <c r="I568" s="326"/>
      <c r="J568" s="326"/>
      <c r="K568" s="326"/>
      <c r="L568" s="326"/>
      <c r="M568" s="326"/>
      <c r="N568" s="326"/>
      <c r="O568" s="326"/>
      <c r="P568" s="326"/>
      <c r="Q568" s="327"/>
      <c r="R568" s="7"/>
      <c r="S568" s="7"/>
      <c r="T568" s="7"/>
      <c r="U568" s="7"/>
      <c r="V568" s="7"/>
      <c r="W568" s="7"/>
      <c r="X568" s="7"/>
      <c r="Y568" s="7"/>
      <c r="Z568" s="7"/>
      <c r="AA568" s="7"/>
      <c r="AB568" s="7"/>
      <c r="AC568" s="7"/>
      <c r="AD568" s="7"/>
      <c r="AG568">
        <f t="shared" si="122"/>
        <v>0</v>
      </c>
      <c r="AH568" s="2">
        <f t="shared" si="110"/>
        <v>0</v>
      </c>
      <c r="AI568" s="3" t="str">
        <f>IF(AH568=0,"",
IF(SUM($AH$535:AH568)=1,AJ568,
IF($AH$655&gt;SUM($AH$535:AH568),_xlfn.CONCAT(", ",AJ568),
IF($AH$655=SUM($AH$535:AH568),_xlfn.CONCAT(" y ",AJ568)))))</f>
        <v/>
      </c>
      <c r="AJ568" s="214">
        <v>34</v>
      </c>
      <c r="AK568" s="9">
        <f t="shared" si="123"/>
        <v>0</v>
      </c>
      <c r="AL568">
        <f t="shared" si="111"/>
        <v>0</v>
      </c>
      <c r="AM568">
        <f t="shared" si="112"/>
        <v>3</v>
      </c>
      <c r="AN568">
        <f t="shared" si="113"/>
        <v>6</v>
      </c>
      <c r="AU568">
        <f t="shared" si="114"/>
        <v>0</v>
      </c>
      <c r="AV568">
        <f t="shared" si="115"/>
        <v>0</v>
      </c>
      <c r="AW568">
        <f t="shared" si="116"/>
        <v>0</v>
      </c>
      <c r="AX568">
        <f t="shared" si="117"/>
        <v>0</v>
      </c>
      <c r="AY568">
        <f t="shared" si="118"/>
        <v>0</v>
      </c>
      <c r="AZ568">
        <f t="shared" si="119"/>
        <v>-2</v>
      </c>
      <c r="BA568">
        <f t="shared" si="120"/>
        <v>0</v>
      </c>
      <c r="BB568">
        <f t="shared" si="121"/>
        <v>0</v>
      </c>
    </row>
    <row r="569" spans="1:54" ht="15" customHeight="1">
      <c r="A569" s="238"/>
      <c r="C569" s="213" t="s">
        <v>5052</v>
      </c>
      <c r="D569" s="511" t="str">
        <f>IF(CNGE_2025_M1_Secc12_Sub1!D64="","",CNGE_2025_M1_Secc12_Sub1!D64)</f>
        <v/>
      </c>
      <c r="E569" s="326"/>
      <c r="F569" s="326"/>
      <c r="G569" s="326"/>
      <c r="H569" s="326"/>
      <c r="I569" s="326"/>
      <c r="J569" s="326"/>
      <c r="K569" s="326"/>
      <c r="L569" s="326"/>
      <c r="M569" s="326"/>
      <c r="N569" s="326"/>
      <c r="O569" s="326"/>
      <c r="P569" s="326"/>
      <c r="Q569" s="327"/>
      <c r="R569" s="7"/>
      <c r="S569" s="7"/>
      <c r="T569" s="7"/>
      <c r="U569" s="7"/>
      <c r="V569" s="7"/>
      <c r="W569" s="7"/>
      <c r="X569" s="7"/>
      <c r="Y569" s="7"/>
      <c r="Z569" s="7"/>
      <c r="AA569" s="7"/>
      <c r="AB569" s="7"/>
      <c r="AC569" s="7"/>
      <c r="AD569" s="7"/>
      <c r="AG569">
        <f t="shared" si="122"/>
        <v>0</v>
      </c>
      <c r="AH569" s="2">
        <f t="shared" si="110"/>
        <v>0</v>
      </c>
      <c r="AI569" s="3" t="str">
        <f>IF(AH569=0,"",
IF(SUM($AH$535:AH569)=1,AJ569,
IF($AH$655&gt;SUM($AH$535:AH569),_xlfn.CONCAT(", ",AJ569),
IF($AH$655=SUM($AH$535:AH569),_xlfn.CONCAT(" y ",AJ569)))))</f>
        <v/>
      </c>
      <c r="AJ569" s="214">
        <v>35</v>
      </c>
      <c r="AK569" s="9">
        <f t="shared" si="123"/>
        <v>0</v>
      </c>
      <c r="AL569">
        <f t="shared" si="111"/>
        <v>0</v>
      </c>
      <c r="AM569">
        <f t="shared" si="112"/>
        <v>3</v>
      </c>
      <c r="AN569">
        <f t="shared" si="113"/>
        <v>6</v>
      </c>
      <c r="AU569">
        <f t="shared" si="114"/>
        <v>0</v>
      </c>
      <c r="AV569">
        <f t="shared" si="115"/>
        <v>0</v>
      </c>
      <c r="AW569">
        <f t="shared" si="116"/>
        <v>0</v>
      </c>
      <c r="AX569">
        <f t="shared" si="117"/>
        <v>0</v>
      </c>
      <c r="AY569">
        <f t="shared" si="118"/>
        <v>0</v>
      </c>
      <c r="AZ569">
        <f t="shared" si="119"/>
        <v>-2</v>
      </c>
      <c r="BA569">
        <f t="shared" si="120"/>
        <v>0</v>
      </c>
      <c r="BB569">
        <f t="shared" si="121"/>
        <v>0</v>
      </c>
    </row>
    <row r="570" spans="1:54" ht="15" customHeight="1">
      <c r="A570" s="238"/>
      <c r="C570" s="213" t="s">
        <v>5082</v>
      </c>
      <c r="D570" s="511" t="str">
        <f>IF(CNGE_2025_M1_Secc12_Sub1!D65="","",CNGE_2025_M1_Secc12_Sub1!D65)</f>
        <v/>
      </c>
      <c r="E570" s="326"/>
      <c r="F570" s="326"/>
      <c r="G570" s="326"/>
      <c r="H570" s="326"/>
      <c r="I570" s="326"/>
      <c r="J570" s="326"/>
      <c r="K570" s="326"/>
      <c r="L570" s="326"/>
      <c r="M570" s="326"/>
      <c r="N570" s="326"/>
      <c r="O570" s="326"/>
      <c r="P570" s="326"/>
      <c r="Q570" s="327"/>
      <c r="R570" s="7"/>
      <c r="S570" s="7"/>
      <c r="T570" s="7"/>
      <c r="U570" s="7"/>
      <c r="V570" s="7"/>
      <c r="W570" s="7"/>
      <c r="X570" s="7"/>
      <c r="Y570" s="7"/>
      <c r="Z570" s="7"/>
      <c r="AA570" s="7"/>
      <c r="AB570" s="7"/>
      <c r="AC570" s="7"/>
      <c r="AD570" s="7"/>
      <c r="AG570">
        <f t="shared" si="122"/>
        <v>0</v>
      </c>
      <c r="AH570" s="2">
        <f t="shared" si="110"/>
        <v>0</v>
      </c>
      <c r="AI570" s="3" t="str">
        <f>IF(AH570=0,"",
IF(SUM($AH$535:AH570)=1,AJ570,
IF($AH$655&gt;SUM($AH$535:AH570),_xlfn.CONCAT(", ",AJ570),
IF($AH$655=SUM($AH$535:AH570),_xlfn.CONCAT(" y ",AJ570)))))</f>
        <v/>
      </c>
      <c r="AJ570" s="214">
        <v>36</v>
      </c>
      <c r="AK570" s="9">
        <f t="shared" si="123"/>
        <v>0</v>
      </c>
      <c r="AL570">
        <f t="shared" si="111"/>
        <v>0</v>
      </c>
      <c r="AM570">
        <f t="shared" si="112"/>
        <v>3</v>
      </c>
      <c r="AN570">
        <f t="shared" si="113"/>
        <v>6</v>
      </c>
      <c r="AU570">
        <f t="shared" si="114"/>
        <v>0</v>
      </c>
      <c r="AV570">
        <f t="shared" si="115"/>
        <v>0</v>
      </c>
      <c r="AW570">
        <f t="shared" si="116"/>
        <v>0</v>
      </c>
      <c r="AX570">
        <f t="shared" si="117"/>
        <v>0</v>
      </c>
      <c r="AY570">
        <f t="shared" si="118"/>
        <v>0</v>
      </c>
      <c r="AZ570">
        <f t="shared" si="119"/>
        <v>-2</v>
      </c>
      <c r="BA570">
        <f t="shared" si="120"/>
        <v>0</v>
      </c>
      <c r="BB570">
        <f t="shared" si="121"/>
        <v>0</v>
      </c>
    </row>
    <row r="571" spans="1:54" ht="15" customHeight="1">
      <c r="A571" s="238"/>
      <c r="C571" s="213" t="s">
        <v>5083</v>
      </c>
      <c r="D571" s="511" t="str">
        <f>IF(CNGE_2025_M1_Secc12_Sub1!D66="","",CNGE_2025_M1_Secc12_Sub1!D66)</f>
        <v/>
      </c>
      <c r="E571" s="326"/>
      <c r="F571" s="326"/>
      <c r="G571" s="326"/>
      <c r="H571" s="326"/>
      <c r="I571" s="326"/>
      <c r="J571" s="326"/>
      <c r="K571" s="326"/>
      <c r="L571" s="326"/>
      <c r="M571" s="326"/>
      <c r="N571" s="326"/>
      <c r="O571" s="326"/>
      <c r="P571" s="326"/>
      <c r="Q571" s="327"/>
      <c r="R571" s="7"/>
      <c r="S571" s="7"/>
      <c r="T571" s="7"/>
      <c r="U571" s="7"/>
      <c r="V571" s="7"/>
      <c r="W571" s="7"/>
      <c r="X571" s="7"/>
      <c r="Y571" s="7"/>
      <c r="Z571" s="7"/>
      <c r="AA571" s="7"/>
      <c r="AB571" s="7"/>
      <c r="AC571" s="7"/>
      <c r="AD571" s="7"/>
      <c r="AG571">
        <f t="shared" si="122"/>
        <v>0</v>
      </c>
      <c r="AH571" s="2">
        <f t="shared" si="110"/>
        <v>0</v>
      </c>
      <c r="AI571" s="3" t="str">
        <f>IF(AH571=0,"",
IF(SUM($AH$535:AH571)=1,AJ571,
IF($AH$655&gt;SUM($AH$535:AH571),_xlfn.CONCAT(", ",AJ571),
IF($AH$655=SUM($AH$535:AH571),_xlfn.CONCAT(" y ",AJ571)))))</f>
        <v/>
      </c>
      <c r="AJ571" s="214">
        <v>37</v>
      </c>
      <c r="AK571" s="9">
        <f t="shared" si="123"/>
        <v>0</v>
      </c>
      <c r="AL571">
        <f t="shared" si="111"/>
        <v>0</v>
      </c>
      <c r="AM571">
        <f t="shared" si="112"/>
        <v>3</v>
      </c>
      <c r="AN571">
        <f t="shared" si="113"/>
        <v>6</v>
      </c>
      <c r="AU571">
        <f t="shared" si="114"/>
        <v>0</v>
      </c>
      <c r="AV571">
        <f t="shared" si="115"/>
        <v>0</v>
      </c>
      <c r="AW571">
        <f t="shared" si="116"/>
        <v>0</v>
      </c>
      <c r="AX571">
        <f t="shared" si="117"/>
        <v>0</v>
      </c>
      <c r="AY571">
        <f t="shared" si="118"/>
        <v>0</v>
      </c>
      <c r="AZ571">
        <f t="shared" si="119"/>
        <v>-2</v>
      </c>
      <c r="BA571">
        <f t="shared" si="120"/>
        <v>0</v>
      </c>
      <c r="BB571">
        <f t="shared" si="121"/>
        <v>0</v>
      </c>
    </row>
    <row r="572" spans="1:54" ht="15" customHeight="1">
      <c r="A572" s="238"/>
      <c r="C572" s="213" t="s">
        <v>5084</v>
      </c>
      <c r="D572" s="511" t="str">
        <f>IF(CNGE_2025_M1_Secc12_Sub1!D67="","",CNGE_2025_M1_Secc12_Sub1!D67)</f>
        <v/>
      </c>
      <c r="E572" s="326"/>
      <c r="F572" s="326"/>
      <c r="G572" s="326"/>
      <c r="H572" s="326"/>
      <c r="I572" s="326"/>
      <c r="J572" s="326"/>
      <c r="K572" s="326"/>
      <c r="L572" s="326"/>
      <c r="M572" s="326"/>
      <c r="N572" s="326"/>
      <c r="O572" s="326"/>
      <c r="P572" s="326"/>
      <c r="Q572" s="327"/>
      <c r="R572" s="7"/>
      <c r="S572" s="7"/>
      <c r="T572" s="7"/>
      <c r="U572" s="7"/>
      <c r="V572" s="7"/>
      <c r="W572" s="7"/>
      <c r="X572" s="7"/>
      <c r="Y572" s="7"/>
      <c r="Z572" s="7"/>
      <c r="AA572" s="7"/>
      <c r="AB572" s="7"/>
      <c r="AC572" s="7"/>
      <c r="AD572" s="7"/>
      <c r="AG572">
        <f t="shared" si="122"/>
        <v>0</v>
      </c>
      <c r="AH572" s="2">
        <f t="shared" si="110"/>
        <v>0</v>
      </c>
      <c r="AI572" s="3" t="str">
        <f>IF(AH572=0,"",
IF(SUM($AH$535:AH572)=1,AJ572,
IF($AH$655&gt;SUM($AH$535:AH572),_xlfn.CONCAT(", ",AJ572),
IF($AH$655=SUM($AH$535:AH572),_xlfn.CONCAT(" y ",AJ572)))))</f>
        <v/>
      </c>
      <c r="AJ572" s="214">
        <v>38</v>
      </c>
      <c r="AK572" s="9">
        <f t="shared" si="123"/>
        <v>0</v>
      </c>
      <c r="AL572">
        <f t="shared" si="111"/>
        <v>0</v>
      </c>
      <c r="AM572">
        <f t="shared" si="112"/>
        <v>3</v>
      </c>
      <c r="AN572">
        <f t="shared" si="113"/>
        <v>6</v>
      </c>
      <c r="AU572">
        <f t="shared" si="114"/>
        <v>0</v>
      </c>
      <c r="AV572">
        <f t="shared" si="115"/>
        <v>0</v>
      </c>
      <c r="AW572">
        <f t="shared" si="116"/>
        <v>0</v>
      </c>
      <c r="AX572">
        <f t="shared" si="117"/>
        <v>0</v>
      </c>
      <c r="AY572">
        <f t="shared" si="118"/>
        <v>0</v>
      </c>
      <c r="AZ572">
        <f t="shared" si="119"/>
        <v>-2</v>
      </c>
      <c r="BA572">
        <f t="shared" si="120"/>
        <v>0</v>
      </c>
      <c r="BB572">
        <f t="shared" si="121"/>
        <v>0</v>
      </c>
    </row>
    <row r="573" spans="1:54" ht="15" customHeight="1">
      <c r="A573" s="238"/>
      <c r="C573" s="213" t="s">
        <v>5085</v>
      </c>
      <c r="D573" s="511" t="str">
        <f>IF(CNGE_2025_M1_Secc12_Sub1!D68="","",CNGE_2025_M1_Secc12_Sub1!D68)</f>
        <v/>
      </c>
      <c r="E573" s="326"/>
      <c r="F573" s="326"/>
      <c r="G573" s="326"/>
      <c r="H573" s="326"/>
      <c r="I573" s="326"/>
      <c r="J573" s="326"/>
      <c r="K573" s="326"/>
      <c r="L573" s="326"/>
      <c r="M573" s="326"/>
      <c r="N573" s="326"/>
      <c r="O573" s="326"/>
      <c r="P573" s="326"/>
      <c r="Q573" s="327"/>
      <c r="R573" s="7"/>
      <c r="S573" s="7"/>
      <c r="T573" s="7"/>
      <c r="U573" s="7"/>
      <c r="V573" s="7"/>
      <c r="W573" s="7"/>
      <c r="X573" s="7"/>
      <c r="Y573" s="7"/>
      <c r="Z573" s="7"/>
      <c r="AA573" s="7"/>
      <c r="AB573" s="7"/>
      <c r="AC573" s="7"/>
      <c r="AD573" s="7"/>
      <c r="AG573">
        <f t="shared" si="122"/>
        <v>0</v>
      </c>
      <c r="AH573" s="2">
        <f t="shared" si="110"/>
        <v>0</v>
      </c>
      <c r="AI573" s="3" t="str">
        <f>IF(AH573=0,"",
IF(SUM($AH$535:AH573)=1,AJ573,
IF($AH$655&gt;SUM($AH$535:AH573),_xlfn.CONCAT(", ",AJ573),
IF($AH$655=SUM($AH$535:AH573),_xlfn.CONCAT(" y ",AJ573)))))</f>
        <v/>
      </c>
      <c r="AJ573" s="214">
        <v>39</v>
      </c>
      <c r="AK573" s="9">
        <f t="shared" si="123"/>
        <v>0</v>
      </c>
      <c r="AL573">
        <f t="shared" si="111"/>
        <v>0</v>
      </c>
      <c r="AM573">
        <f t="shared" si="112"/>
        <v>3</v>
      </c>
      <c r="AN573">
        <f t="shared" si="113"/>
        <v>6</v>
      </c>
      <c r="AU573">
        <f t="shared" si="114"/>
        <v>0</v>
      </c>
      <c r="AV573">
        <f t="shared" si="115"/>
        <v>0</v>
      </c>
      <c r="AW573">
        <f t="shared" si="116"/>
        <v>0</v>
      </c>
      <c r="AX573">
        <f t="shared" si="117"/>
        <v>0</v>
      </c>
      <c r="AY573">
        <f t="shared" si="118"/>
        <v>0</v>
      </c>
      <c r="AZ573">
        <f t="shared" si="119"/>
        <v>-2</v>
      </c>
      <c r="BA573">
        <f t="shared" si="120"/>
        <v>0</v>
      </c>
      <c r="BB573">
        <f t="shared" si="121"/>
        <v>0</v>
      </c>
    </row>
    <row r="574" spans="1:54" ht="15" customHeight="1">
      <c r="A574" s="238"/>
      <c r="C574" s="213" t="s">
        <v>5086</v>
      </c>
      <c r="D574" s="511" t="str">
        <f>IF(CNGE_2025_M1_Secc12_Sub1!D69="","",CNGE_2025_M1_Secc12_Sub1!D69)</f>
        <v/>
      </c>
      <c r="E574" s="326"/>
      <c r="F574" s="326"/>
      <c r="G574" s="326"/>
      <c r="H574" s="326"/>
      <c r="I574" s="326"/>
      <c r="J574" s="326"/>
      <c r="K574" s="326"/>
      <c r="L574" s="326"/>
      <c r="M574" s="326"/>
      <c r="N574" s="326"/>
      <c r="O574" s="326"/>
      <c r="P574" s="326"/>
      <c r="Q574" s="327"/>
      <c r="R574" s="7"/>
      <c r="S574" s="7"/>
      <c r="T574" s="7"/>
      <c r="U574" s="7"/>
      <c r="V574" s="7"/>
      <c r="W574" s="7"/>
      <c r="X574" s="7"/>
      <c r="Y574" s="7"/>
      <c r="Z574" s="7"/>
      <c r="AA574" s="7"/>
      <c r="AB574" s="7"/>
      <c r="AC574" s="7"/>
      <c r="AD574" s="7"/>
      <c r="AG574">
        <f t="shared" si="122"/>
        <v>0</v>
      </c>
      <c r="AH574" s="2">
        <f t="shared" si="110"/>
        <v>0</v>
      </c>
      <c r="AI574" s="3" t="str">
        <f>IF(AH574=0,"",
IF(SUM($AH$535:AH574)=1,AJ574,
IF($AH$655&gt;SUM($AH$535:AH574),_xlfn.CONCAT(", ",AJ574),
IF($AH$655=SUM($AH$535:AH574),_xlfn.CONCAT(" y ",AJ574)))))</f>
        <v/>
      </c>
      <c r="AJ574" s="214">
        <v>40</v>
      </c>
      <c r="AK574" s="9">
        <f t="shared" si="123"/>
        <v>0</v>
      </c>
      <c r="AL574">
        <f t="shared" si="111"/>
        <v>0</v>
      </c>
      <c r="AM574">
        <f t="shared" si="112"/>
        <v>3</v>
      </c>
      <c r="AN574">
        <f t="shared" si="113"/>
        <v>6</v>
      </c>
      <c r="AU574">
        <f t="shared" si="114"/>
        <v>0</v>
      </c>
      <c r="AV574">
        <f t="shared" si="115"/>
        <v>0</v>
      </c>
      <c r="AW574">
        <f t="shared" si="116"/>
        <v>0</v>
      </c>
      <c r="AX574">
        <f t="shared" si="117"/>
        <v>0</v>
      </c>
      <c r="AY574">
        <f t="shared" si="118"/>
        <v>0</v>
      </c>
      <c r="AZ574">
        <f t="shared" si="119"/>
        <v>-2</v>
      </c>
      <c r="BA574">
        <f t="shared" si="120"/>
        <v>0</v>
      </c>
      <c r="BB574">
        <f t="shared" si="121"/>
        <v>0</v>
      </c>
    </row>
    <row r="575" spans="1:54" ht="15" customHeight="1">
      <c r="A575" s="238"/>
      <c r="C575" s="213" t="s">
        <v>5087</v>
      </c>
      <c r="D575" s="511" t="str">
        <f>IF(CNGE_2025_M1_Secc12_Sub1!D70="","",CNGE_2025_M1_Secc12_Sub1!D70)</f>
        <v/>
      </c>
      <c r="E575" s="326"/>
      <c r="F575" s="326"/>
      <c r="G575" s="326"/>
      <c r="H575" s="326"/>
      <c r="I575" s="326"/>
      <c r="J575" s="326"/>
      <c r="K575" s="326"/>
      <c r="L575" s="326"/>
      <c r="M575" s="326"/>
      <c r="N575" s="326"/>
      <c r="O575" s="326"/>
      <c r="P575" s="326"/>
      <c r="Q575" s="327"/>
      <c r="R575" s="7"/>
      <c r="S575" s="7"/>
      <c r="T575" s="7"/>
      <c r="U575" s="7"/>
      <c r="V575" s="7"/>
      <c r="W575" s="7"/>
      <c r="X575" s="7"/>
      <c r="Y575" s="7"/>
      <c r="Z575" s="7"/>
      <c r="AA575" s="7"/>
      <c r="AB575" s="7"/>
      <c r="AC575" s="7"/>
      <c r="AD575" s="7"/>
      <c r="AG575">
        <f t="shared" si="122"/>
        <v>0</v>
      </c>
      <c r="AH575" s="2">
        <f t="shared" si="110"/>
        <v>0</v>
      </c>
      <c r="AI575" s="3" t="str">
        <f>IF(AH575=0,"",
IF(SUM($AH$535:AH575)=1,AJ575,
IF($AH$655&gt;SUM($AH$535:AH575),_xlfn.CONCAT(", ",AJ575),
IF($AH$655=SUM($AH$535:AH575),_xlfn.CONCAT(" y ",AJ575)))))</f>
        <v/>
      </c>
      <c r="AJ575" s="214">
        <v>41</v>
      </c>
      <c r="AK575" s="9">
        <f t="shared" si="123"/>
        <v>0</v>
      </c>
      <c r="AL575">
        <f t="shared" si="111"/>
        <v>0</v>
      </c>
      <c r="AM575">
        <f t="shared" si="112"/>
        <v>3</v>
      </c>
      <c r="AN575">
        <f t="shared" si="113"/>
        <v>6</v>
      </c>
      <c r="AU575">
        <f t="shared" si="114"/>
        <v>0</v>
      </c>
      <c r="AV575">
        <f t="shared" si="115"/>
        <v>0</v>
      </c>
      <c r="AW575">
        <f t="shared" si="116"/>
        <v>0</v>
      </c>
      <c r="AX575">
        <f t="shared" si="117"/>
        <v>0</v>
      </c>
      <c r="AY575">
        <f t="shared" si="118"/>
        <v>0</v>
      </c>
      <c r="AZ575">
        <f t="shared" si="119"/>
        <v>-2</v>
      </c>
      <c r="BA575">
        <f t="shared" si="120"/>
        <v>0</v>
      </c>
      <c r="BB575">
        <f t="shared" si="121"/>
        <v>0</v>
      </c>
    </row>
    <row r="576" spans="1:54" ht="15" customHeight="1">
      <c r="A576" s="238"/>
      <c r="C576" s="213" t="s">
        <v>5088</v>
      </c>
      <c r="D576" s="511" t="str">
        <f>IF(CNGE_2025_M1_Secc12_Sub1!D71="","",CNGE_2025_M1_Secc12_Sub1!D71)</f>
        <v/>
      </c>
      <c r="E576" s="326"/>
      <c r="F576" s="326"/>
      <c r="G576" s="326"/>
      <c r="H576" s="326"/>
      <c r="I576" s="326"/>
      <c r="J576" s="326"/>
      <c r="K576" s="326"/>
      <c r="L576" s="326"/>
      <c r="M576" s="326"/>
      <c r="N576" s="326"/>
      <c r="O576" s="326"/>
      <c r="P576" s="326"/>
      <c r="Q576" s="327"/>
      <c r="R576" s="7"/>
      <c r="S576" s="7"/>
      <c r="T576" s="7"/>
      <c r="U576" s="7"/>
      <c r="V576" s="7"/>
      <c r="W576" s="7"/>
      <c r="X576" s="7"/>
      <c r="Y576" s="7"/>
      <c r="Z576" s="7"/>
      <c r="AA576" s="7"/>
      <c r="AB576" s="7"/>
      <c r="AC576" s="7"/>
      <c r="AD576" s="7"/>
      <c r="AG576">
        <f t="shared" si="122"/>
        <v>0</v>
      </c>
      <c r="AH576" s="2">
        <f t="shared" si="110"/>
        <v>0</v>
      </c>
      <c r="AI576" s="3" t="str">
        <f>IF(AH576=0,"",
IF(SUM($AH$535:AH576)=1,AJ576,
IF($AH$655&gt;SUM($AH$535:AH576),_xlfn.CONCAT(", ",AJ576),
IF($AH$655=SUM($AH$535:AH576),_xlfn.CONCAT(" y ",AJ576)))))</f>
        <v/>
      </c>
      <c r="AJ576" s="214">
        <v>42</v>
      </c>
      <c r="AK576" s="9">
        <f t="shared" si="123"/>
        <v>0</v>
      </c>
      <c r="AL576">
        <f t="shared" si="111"/>
        <v>0</v>
      </c>
      <c r="AM576">
        <f t="shared" si="112"/>
        <v>3</v>
      </c>
      <c r="AN576">
        <f t="shared" si="113"/>
        <v>6</v>
      </c>
      <c r="AU576">
        <f t="shared" si="114"/>
        <v>0</v>
      </c>
      <c r="AV576">
        <f t="shared" si="115"/>
        <v>0</v>
      </c>
      <c r="AW576">
        <f t="shared" si="116"/>
        <v>0</v>
      </c>
      <c r="AX576">
        <f t="shared" si="117"/>
        <v>0</v>
      </c>
      <c r="AY576">
        <f t="shared" si="118"/>
        <v>0</v>
      </c>
      <c r="AZ576">
        <f t="shared" si="119"/>
        <v>-2</v>
      </c>
      <c r="BA576">
        <f t="shared" si="120"/>
        <v>0</v>
      </c>
      <c r="BB576">
        <f t="shared" si="121"/>
        <v>0</v>
      </c>
    </row>
    <row r="577" spans="1:54" ht="15" customHeight="1">
      <c r="A577" s="238"/>
      <c r="C577" s="213" t="s">
        <v>5089</v>
      </c>
      <c r="D577" s="511" t="str">
        <f>IF(CNGE_2025_M1_Secc12_Sub1!D72="","",CNGE_2025_M1_Secc12_Sub1!D72)</f>
        <v/>
      </c>
      <c r="E577" s="326"/>
      <c r="F577" s="326"/>
      <c r="G577" s="326"/>
      <c r="H577" s="326"/>
      <c r="I577" s="326"/>
      <c r="J577" s="326"/>
      <c r="K577" s="326"/>
      <c r="L577" s="326"/>
      <c r="M577" s="326"/>
      <c r="N577" s="326"/>
      <c r="O577" s="326"/>
      <c r="P577" s="326"/>
      <c r="Q577" s="327"/>
      <c r="R577" s="7"/>
      <c r="S577" s="7"/>
      <c r="T577" s="7"/>
      <c r="U577" s="7"/>
      <c r="V577" s="7"/>
      <c r="W577" s="7"/>
      <c r="X577" s="7"/>
      <c r="Y577" s="7"/>
      <c r="Z577" s="7"/>
      <c r="AA577" s="7"/>
      <c r="AB577" s="7"/>
      <c r="AC577" s="7"/>
      <c r="AD577" s="7"/>
      <c r="AG577">
        <f t="shared" si="122"/>
        <v>0</v>
      </c>
      <c r="AH577" s="2">
        <f t="shared" si="110"/>
        <v>0</v>
      </c>
      <c r="AI577" s="3" t="str">
        <f>IF(AH577=0,"",
IF(SUM($AH$535:AH577)=1,AJ577,
IF($AH$655&gt;SUM($AH$535:AH577),_xlfn.CONCAT(", ",AJ577),
IF($AH$655=SUM($AH$535:AH577),_xlfn.CONCAT(" y ",AJ577)))))</f>
        <v/>
      </c>
      <c r="AJ577" s="214">
        <v>43</v>
      </c>
      <c r="AK577" s="9">
        <f t="shared" si="123"/>
        <v>0</v>
      </c>
      <c r="AL577">
        <f t="shared" si="111"/>
        <v>0</v>
      </c>
      <c r="AM577">
        <f t="shared" si="112"/>
        <v>3</v>
      </c>
      <c r="AN577">
        <f t="shared" si="113"/>
        <v>6</v>
      </c>
      <c r="AU577">
        <f t="shared" si="114"/>
        <v>0</v>
      </c>
      <c r="AV577">
        <f t="shared" si="115"/>
        <v>0</v>
      </c>
      <c r="AW577">
        <f t="shared" si="116"/>
        <v>0</v>
      </c>
      <c r="AX577">
        <f t="shared" si="117"/>
        <v>0</v>
      </c>
      <c r="AY577">
        <f t="shared" si="118"/>
        <v>0</v>
      </c>
      <c r="AZ577">
        <f t="shared" si="119"/>
        <v>-2</v>
      </c>
      <c r="BA577">
        <f t="shared" si="120"/>
        <v>0</v>
      </c>
      <c r="BB577">
        <f t="shared" si="121"/>
        <v>0</v>
      </c>
    </row>
    <row r="578" spans="1:54" ht="15" customHeight="1">
      <c r="A578" s="238"/>
      <c r="C578" s="213" t="s">
        <v>5090</v>
      </c>
      <c r="D578" s="511" t="str">
        <f>IF(CNGE_2025_M1_Secc12_Sub1!D73="","",CNGE_2025_M1_Secc12_Sub1!D73)</f>
        <v/>
      </c>
      <c r="E578" s="326"/>
      <c r="F578" s="326"/>
      <c r="G578" s="326"/>
      <c r="H578" s="326"/>
      <c r="I578" s="326"/>
      <c r="J578" s="326"/>
      <c r="K578" s="326"/>
      <c r="L578" s="326"/>
      <c r="M578" s="326"/>
      <c r="N578" s="326"/>
      <c r="O578" s="326"/>
      <c r="P578" s="326"/>
      <c r="Q578" s="327"/>
      <c r="R578" s="7"/>
      <c r="S578" s="7"/>
      <c r="T578" s="7"/>
      <c r="U578" s="7"/>
      <c r="V578" s="7"/>
      <c r="W578" s="7"/>
      <c r="X578" s="7"/>
      <c r="Y578" s="7"/>
      <c r="Z578" s="7"/>
      <c r="AA578" s="7"/>
      <c r="AB578" s="7"/>
      <c r="AC578" s="7"/>
      <c r="AD578" s="7"/>
      <c r="AG578">
        <f t="shared" si="122"/>
        <v>0</v>
      </c>
      <c r="AH578" s="2">
        <f t="shared" si="110"/>
        <v>0</v>
      </c>
      <c r="AI578" s="3" t="str">
        <f>IF(AH578=0,"",
IF(SUM($AH$535:AH578)=1,AJ578,
IF($AH$655&gt;SUM($AH$535:AH578),_xlfn.CONCAT(", ",AJ578),
IF($AH$655=SUM($AH$535:AH578),_xlfn.CONCAT(" y ",AJ578)))))</f>
        <v/>
      </c>
      <c r="AJ578" s="214">
        <v>44</v>
      </c>
      <c r="AK578" s="9">
        <f t="shared" si="123"/>
        <v>0</v>
      </c>
      <c r="AL578">
        <f t="shared" si="111"/>
        <v>0</v>
      </c>
      <c r="AM578">
        <f t="shared" si="112"/>
        <v>3</v>
      </c>
      <c r="AN578">
        <f t="shared" si="113"/>
        <v>6</v>
      </c>
      <c r="AU578">
        <f t="shared" si="114"/>
        <v>0</v>
      </c>
      <c r="AV578">
        <f t="shared" si="115"/>
        <v>0</v>
      </c>
      <c r="AW578">
        <f t="shared" si="116"/>
        <v>0</v>
      </c>
      <c r="AX578">
        <f t="shared" si="117"/>
        <v>0</v>
      </c>
      <c r="AY578">
        <f t="shared" si="118"/>
        <v>0</v>
      </c>
      <c r="AZ578">
        <f t="shared" si="119"/>
        <v>-2</v>
      </c>
      <c r="BA578">
        <f t="shared" si="120"/>
        <v>0</v>
      </c>
      <c r="BB578">
        <f t="shared" si="121"/>
        <v>0</v>
      </c>
    </row>
    <row r="579" spans="1:54" ht="15" customHeight="1">
      <c r="A579" s="238"/>
      <c r="C579" s="213" t="s">
        <v>5091</v>
      </c>
      <c r="D579" s="511" t="str">
        <f>IF(CNGE_2025_M1_Secc12_Sub1!D74="","",CNGE_2025_M1_Secc12_Sub1!D74)</f>
        <v/>
      </c>
      <c r="E579" s="326"/>
      <c r="F579" s="326"/>
      <c r="G579" s="326"/>
      <c r="H579" s="326"/>
      <c r="I579" s="326"/>
      <c r="J579" s="326"/>
      <c r="K579" s="326"/>
      <c r="L579" s="326"/>
      <c r="M579" s="326"/>
      <c r="N579" s="326"/>
      <c r="O579" s="326"/>
      <c r="P579" s="326"/>
      <c r="Q579" s="327"/>
      <c r="R579" s="7"/>
      <c r="S579" s="7"/>
      <c r="T579" s="7"/>
      <c r="U579" s="7"/>
      <c r="V579" s="7"/>
      <c r="W579" s="7"/>
      <c r="X579" s="7"/>
      <c r="Y579" s="7"/>
      <c r="Z579" s="7"/>
      <c r="AA579" s="7"/>
      <c r="AB579" s="7"/>
      <c r="AC579" s="7"/>
      <c r="AD579" s="7"/>
      <c r="AG579">
        <f t="shared" si="122"/>
        <v>0</v>
      </c>
      <c r="AH579" s="2">
        <f t="shared" si="110"/>
        <v>0</v>
      </c>
      <c r="AI579" s="3" t="str">
        <f>IF(AH579=0,"",
IF(SUM($AH$535:AH579)=1,AJ579,
IF($AH$655&gt;SUM($AH$535:AH579),_xlfn.CONCAT(", ",AJ579),
IF($AH$655=SUM($AH$535:AH579),_xlfn.CONCAT(" y ",AJ579)))))</f>
        <v/>
      </c>
      <c r="AJ579" s="214">
        <v>45</v>
      </c>
      <c r="AK579" s="9">
        <f t="shared" si="123"/>
        <v>0</v>
      </c>
      <c r="AL579">
        <f t="shared" si="111"/>
        <v>0</v>
      </c>
      <c r="AM579">
        <f t="shared" si="112"/>
        <v>3</v>
      </c>
      <c r="AN579">
        <f t="shared" si="113"/>
        <v>6</v>
      </c>
      <c r="AU579">
        <f t="shared" si="114"/>
        <v>0</v>
      </c>
      <c r="AV579">
        <f t="shared" si="115"/>
        <v>0</v>
      </c>
      <c r="AW579">
        <f t="shared" si="116"/>
        <v>0</v>
      </c>
      <c r="AX579">
        <f t="shared" si="117"/>
        <v>0</v>
      </c>
      <c r="AY579">
        <f t="shared" si="118"/>
        <v>0</v>
      </c>
      <c r="AZ579">
        <f t="shared" si="119"/>
        <v>-2</v>
      </c>
      <c r="BA579">
        <f t="shared" si="120"/>
        <v>0</v>
      </c>
      <c r="BB579">
        <f t="shared" si="121"/>
        <v>0</v>
      </c>
    </row>
    <row r="580" spans="1:54" ht="15" customHeight="1">
      <c r="A580" s="238"/>
      <c r="C580" s="213" t="s">
        <v>5092</v>
      </c>
      <c r="D580" s="511" t="str">
        <f>IF(CNGE_2025_M1_Secc12_Sub1!D75="","",CNGE_2025_M1_Secc12_Sub1!D75)</f>
        <v/>
      </c>
      <c r="E580" s="326"/>
      <c r="F580" s="326"/>
      <c r="G580" s="326"/>
      <c r="H580" s="326"/>
      <c r="I580" s="326"/>
      <c r="J580" s="326"/>
      <c r="K580" s="326"/>
      <c r="L580" s="326"/>
      <c r="M580" s="326"/>
      <c r="N580" s="326"/>
      <c r="O580" s="326"/>
      <c r="P580" s="326"/>
      <c r="Q580" s="327"/>
      <c r="R580" s="7"/>
      <c r="S580" s="7"/>
      <c r="T580" s="7"/>
      <c r="U580" s="7"/>
      <c r="V580" s="7"/>
      <c r="W580" s="7"/>
      <c r="X580" s="7"/>
      <c r="Y580" s="7"/>
      <c r="Z580" s="7"/>
      <c r="AA580" s="7"/>
      <c r="AB580" s="7"/>
      <c r="AC580" s="7"/>
      <c r="AD580" s="7"/>
      <c r="AG580">
        <f t="shared" si="122"/>
        <v>0</v>
      </c>
      <c r="AH580" s="2">
        <f t="shared" si="110"/>
        <v>0</v>
      </c>
      <c r="AI580" s="3" t="str">
        <f>IF(AH580=0,"",
IF(SUM($AH$535:AH580)=1,AJ580,
IF($AH$655&gt;SUM($AH$535:AH580),_xlfn.CONCAT(", ",AJ580),
IF($AH$655=SUM($AH$535:AH580),_xlfn.CONCAT(" y ",AJ580)))))</f>
        <v/>
      </c>
      <c r="AJ580" s="214">
        <v>46</v>
      </c>
      <c r="AK580" s="9">
        <f t="shared" si="123"/>
        <v>0</v>
      </c>
      <c r="AL580">
        <f t="shared" si="111"/>
        <v>0</v>
      </c>
      <c r="AM580">
        <f t="shared" si="112"/>
        <v>3</v>
      </c>
      <c r="AN580">
        <f t="shared" si="113"/>
        <v>6</v>
      </c>
      <c r="AU580">
        <f t="shared" si="114"/>
        <v>0</v>
      </c>
      <c r="AV580">
        <f t="shared" si="115"/>
        <v>0</v>
      </c>
      <c r="AW580">
        <f t="shared" si="116"/>
        <v>0</v>
      </c>
      <c r="AX580">
        <f t="shared" si="117"/>
        <v>0</v>
      </c>
      <c r="AY580">
        <f t="shared" si="118"/>
        <v>0</v>
      </c>
      <c r="AZ580">
        <f t="shared" si="119"/>
        <v>-2</v>
      </c>
      <c r="BA580">
        <f t="shared" si="120"/>
        <v>0</v>
      </c>
      <c r="BB580">
        <f t="shared" si="121"/>
        <v>0</v>
      </c>
    </row>
    <row r="581" spans="1:54" ht="15" customHeight="1">
      <c r="A581" s="238"/>
      <c r="C581" s="213" t="s">
        <v>5093</v>
      </c>
      <c r="D581" s="511" t="str">
        <f>IF(CNGE_2025_M1_Secc12_Sub1!D76="","",CNGE_2025_M1_Secc12_Sub1!D76)</f>
        <v/>
      </c>
      <c r="E581" s="326"/>
      <c r="F581" s="326"/>
      <c r="G581" s="326"/>
      <c r="H581" s="326"/>
      <c r="I581" s="326"/>
      <c r="J581" s="326"/>
      <c r="K581" s="326"/>
      <c r="L581" s="326"/>
      <c r="M581" s="326"/>
      <c r="N581" s="326"/>
      <c r="O581" s="326"/>
      <c r="P581" s="326"/>
      <c r="Q581" s="327"/>
      <c r="R581" s="7"/>
      <c r="S581" s="7"/>
      <c r="T581" s="7"/>
      <c r="U581" s="7"/>
      <c r="V581" s="7"/>
      <c r="W581" s="7"/>
      <c r="X581" s="7"/>
      <c r="Y581" s="7"/>
      <c r="Z581" s="7"/>
      <c r="AA581" s="7"/>
      <c r="AB581" s="7"/>
      <c r="AC581" s="7"/>
      <c r="AD581" s="7"/>
      <c r="AG581">
        <f t="shared" si="122"/>
        <v>0</v>
      </c>
      <c r="AH581" s="2">
        <f t="shared" si="110"/>
        <v>0</v>
      </c>
      <c r="AI581" s="3" t="str">
        <f>IF(AH581=0,"",
IF(SUM($AH$535:AH581)=1,AJ581,
IF($AH$655&gt;SUM($AH$535:AH581),_xlfn.CONCAT(", ",AJ581),
IF($AH$655=SUM($AH$535:AH581),_xlfn.CONCAT(" y ",AJ581)))))</f>
        <v/>
      </c>
      <c r="AJ581" s="214">
        <v>47</v>
      </c>
      <c r="AK581" s="9">
        <f t="shared" si="123"/>
        <v>0</v>
      </c>
      <c r="AL581">
        <f t="shared" si="111"/>
        <v>0</v>
      </c>
      <c r="AM581">
        <f t="shared" si="112"/>
        <v>3</v>
      </c>
      <c r="AN581">
        <f t="shared" si="113"/>
        <v>6</v>
      </c>
      <c r="AU581">
        <f t="shared" si="114"/>
        <v>0</v>
      </c>
      <c r="AV581">
        <f t="shared" si="115"/>
        <v>0</v>
      </c>
      <c r="AW581">
        <f t="shared" si="116"/>
        <v>0</v>
      </c>
      <c r="AX581">
        <f t="shared" si="117"/>
        <v>0</v>
      </c>
      <c r="AY581">
        <f t="shared" si="118"/>
        <v>0</v>
      </c>
      <c r="AZ581">
        <f t="shared" si="119"/>
        <v>-2</v>
      </c>
      <c r="BA581">
        <f t="shared" si="120"/>
        <v>0</v>
      </c>
      <c r="BB581">
        <f t="shared" si="121"/>
        <v>0</v>
      </c>
    </row>
    <row r="582" spans="1:54" ht="15" customHeight="1">
      <c r="A582" s="238"/>
      <c r="C582" s="213" t="s">
        <v>5094</v>
      </c>
      <c r="D582" s="511" t="str">
        <f>IF(CNGE_2025_M1_Secc12_Sub1!D77="","",CNGE_2025_M1_Secc12_Sub1!D77)</f>
        <v/>
      </c>
      <c r="E582" s="326"/>
      <c r="F582" s="326"/>
      <c r="G582" s="326"/>
      <c r="H582" s="326"/>
      <c r="I582" s="326"/>
      <c r="J582" s="326"/>
      <c r="K582" s="326"/>
      <c r="L582" s="326"/>
      <c r="M582" s="326"/>
      <c r="N582" s="326"/>
      <c r="O582" s="326"/>
      <c r="P582" s="326"/>
      <c r="Q582" s="327"/>
      <c r="R582" s="7"/>
      <c r="S582" s="7"/>
      <c r="T582" s="7"/>
      <c r="U582" s="7"/>
      <c r="V582" s="7"/>
      <c r="W582" s="7"/>
      <c r="X582" s="7"/>
      <c r="Y582" s="7"/>
      <c r="Z582" s="7"/>
      <c r="AA582" s="7"/>
      <c r="AB582" s="7"/>
      <c r="AC582" s="7"/>
      <c r="AD582" s="7"/>
      <c r="AG582">
        <f t="shared" si="122"/>
        <v>0</v>
      </c>
      <c r="AH582" s="2">
        <f t="shared" si="110"/>
        <v>0</v>
      </c>
      <c r="AI582" s="3" t="str">
        <f>IF(AH582=0,"",
IF(SUM($AH$535:AH582)=1,AJ582,
IF($AH$655&gt;SUM($AH$535:AH582),_xlfn.CONCAT(", ",AJ582),
IF($AH$655=SUM($AH$535:AH582),_xlfn.CONCAT(" y ",AJ582)))))</f>
        <v/>
      </c>
      <c r="AJ582" s="214">
        <v>48</v>
      </c>
      <c r="AK582" s="9">
        <f t="shared" si="123"/>
        <v>0</v>
      </c>
      <c r="AL582">
        <f t="shared" si="111"/>
        <v>0</v>
      </c>
      <c r="AM582">
        <f t="shared" si="112"/>
        <v>3</v>
      </c>
      <c r="AN582">
        <f t="shared" si="113"/>
        <v>6</v>
      </c>
      <c r="AU582">
        <f t="shared" si="114"/>
        <v>0</v>
      </c>
      <c r="AV582">
        <f t="shared" si="115"/>
        <v>0</v>
      </c>
      <c r="AW582">
        <f t="shared" si="116"/>
        <v>0</v>
      </c>
      <c r="AX582">
        <f t="shared" si="117"/>
        <v>0</v>
      </c>
      <c r="AY582">
        <f t="shared" si="118"/>
        <v>0</v>
      </c>
      <c r="AZ582">
        <f t="shared" si="119"/>
        <v>-2</v>
      </c>
      <c r="BA582">
        <f t="shared" si="120"/>
        <v>0</v>
      </c>
      <c r="BB582">
        <f t="shared" si="121"/>
        <v>0</v>
      </c>
    </row>
    <row r="583" spans="1:54" ht="15" customHeight="1">
      <c r="A583" s="238"/>
      <c r="C583" s="213" t="s">
        <v>5095</v>
      </c>
      <c r="D583" s="511" t="str">
        <f>IF(CNGE_2025_M1_Secc12_Sub1!D78="","",CNGE_2025_M1_Secc12_Sub1!D78)</f>
        <v/>
      </c>
      <c r="E583" s="326"/>
      <c r="F583" s="326"/>
      <c r="G583" s="326"/>
      <c r="H583" s="326"/>
      <c r="I583" s="326"/>
      <c r="J583" s="326"/>
      <c r="K583" s="326"/>
      <c r="L583" s="326"/>
      <c r="M583" s="326"/>
      <c r="N583" s="326"/>
      <c r="O583" s="326"/>
      <c r="P583" s="326"/>
      <c r="Q583" s="327"/>
      <c r="R583" s="7"/>
      <c r="S583" s="7"/>
      <c r="T583" s="7"/>
      <c r="U583" s="7"/>
      <c r="V583" s="7"/>
      <c r="W583" s="7"/>
      <c r="X583" s="7"/>
      <c r="Y583" s="7"/>
      <c r="Z583" s="7"/>
      <c r="AA583" s="7"/>
      <c r="AB583" s="7"/>
      <c r="AC583" s="7"/>
      <c r="AD583" s="7"/>
      <c r="AG583">
        <f t="shared" si="122"/>
        <v>0</v>
      </c>
      <c r="AH583" s="2">
        <f t="shared" si="110"/>
        <v>0</v>
      </c>
      <c r="AI583" s="3" t="str">
        <f>IF(AH583=0,"",
IF(SUM($AH$535:AH583)=1,AJ583,
IF($AH$655&gt;SUM($AH$535:AH583),_xlfn.CONCAT(", ",AJ583),
IF($AH$655=SUM($AH$535:AH583),_xlfn.CONCAT(" y ",AJ583)))))</f>
        <v/>
      </c>
      <c r="AJ583" s="214">
        <v>49</v>
      </c>
      <c r="AK583" s="9">
        <f t="shared" si="123"/>
        <v>0</v>
      </c>
      <c r="AL583">
        <f t="shared" si="111"/>
        <v>0</v>
      </c>
      <c r="AM583">
        <f t="shared" si="112"/>
        <v>3</v>
      </c>
      <c r="AN583">
        <f t="shared" si="113"/>
        <v>6</v>
      </c>
      <c r="AU583">
        <f t="shared" si="114"/>
        <v>0</v>
      </c>
      <c r="AV583">
        <f t="shared" si="115"/>
        <v>0</v>
      </c>
      <c r="AW583">
        <f t="shared" si="116"/>
        <v>0</v>
      </c>
      <c r="AX583">
        <f t="shared" si="117"/>
        <v>0</v>
      </c>
      <c r="AY583">
        <f t="shared" si="118"/>
        <v>0</v>
      </c>
      <c r="AZ583">
        <f t="shared" si="119"/>
        <v>-2</v>
      </c>
      <c r="BA583">
        <f t="shared" si="120"/>
        <v>0</v>
      </c>
      <c r="BB583">
        <f t="shared" si="121"/>
        <v>0</v>
      </c>
    </row>
    <row r="584" spans="1:54" ht="15" customHeight="1">
      <c r="A584" s="238"/>
      <c r="C584" s="213" t="s">
        <v>5096</v>
      </c>
      <c r="D584" s="511" t="str">
        <f>IF(CNGE_2025_M1_Secc12_Sub1!D79="","",CNGE_2025_M1_Secc12_Sub1!D79)</f>
        <v/>
      </c>
      <c r="E584" s="326"/>
      <c r="F584" s="326"/>
      <c r="G584" s="326"/>
      <c r="H584" s="326"/>
      <c r="I584" s="326"/>
      <c r="J584" s="326"/>
      <c r="K584" s="326"/>
      <c r="L584" s="326"/>
      <c r="M584" s="326"/>
      <c r="N584" s="326"/>
      <c r="O584" s="326"/>
      <c r="P584" s="326"/>
      <c r="Q584" s="327"/>
      <c r="R584" s="7"/>
      <c r="S584" s="7"/>
      <c r="T584" s="7"/>
      <c r="U584" s="7"/>
      <c r="V584" s="7"/>
      <c r="W584" s="7"/>
      <c r="X584" s="7"/>
      <c r="Y584" s="7"/>
      <c r="Z584" s="7"/>
      <c r="AA584" s="7"/>
      <c r="AB584" s="7"/>
      <c r="AC584" s="7"/>
      <c r="AD584" s="7"/>
      <c r="AG584">
        <f t="shared" si="122"/>
        <v>0</v>
      </c>
      <c r="AH584" s="2">
        <f t="shared" si="110"/>
        <v>0</v>
      </c>
      <c r="AI584" s="3" t="str">
        <f>IF(AH584=0,"",
IF(SUM($AH$535:AH584)=1,AJ584,
IF($AH$655&gt;SUM($AH$535:AH584),_xlfn.CONCAT(", ",AJ584),
IF($AH$655=SUM($AH$535:AH584),_xlfn.CONCAT(" y ",AJ584)))))</f>
        <v/>
      </c>
      <c r="AJ584" s="214">
        <v>50</v>
      </c>
      <c r="AK584" s="9">
        <f t="shared" si="123"/>
        <v>0</v>
      </c>
      <c r="AL584">
        <f t="shared" si="111"/>
        <v>0</v>
      </c>
      <c r="AM584">
        <f t="shared" si="112"/>
        <v>3</v>
      </c>
      <c r="AN584">
        <f t="shared" si="113"/>
        <v>6</v>
      </c>
      <c r="AU584">
        <f t="shared" si="114"/>
        <v>0</v>
      </c>
      <c r="AV584">
        <f t="shared" si="115"/>
        <v>0</v>
      </c>
      <c r="AW584">
        <f t="shared" si="116"/>
        <v>0</v>
      </c>
      <c r="AX584">
        <f t="shared" si="117"/>
        <v>0</v>
      </c>
      <c r="AY584">
        <f t="shared" si="118"/>
        <v>0</v>
      </c>
      <c r="AZ584">
        <f t="shared" si="119"/>
        <v>-2</v>
      </c>
      <c r="BA584">
        <f t="shared" si="120"/>
        <v>0</v>
      </c>
      <c r="BB584">
        <f t="shared" si="121"/>
        <v>0</v>
      </c>
    </row>
    <row r="585" spans="1:54" ht="15" customHeight="1">
      <c r="A585" s="238"/>
      <c r="C585" s="213" t="s">
        <v>5097</v>
      </c>
      <c r="D585" s="511" t="str">
        <f>IF(CNGE_2025_M1_Secc12_Sub1!D80="","",CNGE_2025_M1_Secc12_Sub1!D80)</f>
        <v/>
      </c>
      <c r="E585" s="326"/>
      <c r="F585" s="326"/>
      <c r="G585" s="326"/>
      <c r="H585" s="326"/>
      <c r="I585" s="326"/>
      <c r="J585" s="326"/>
      <c r="K585" s="326"/>
      <c r="L585" s="326"/>
      <c r="M585" s="326"/>
      <c r="N585" s="326"/>
      <c r="O585" s="326"/>
      <c r="P585" s="326"/>
      <c r="Q585" s="327"/>
      <c r="R585" s="7"/>
      <c r="S585" s="7"/>
      <c r="T585" s="7"/>
      <c r="U585" s="7"/>
      <c r="V585" s="7"/>
      <c r="W585" s="7"/>
      <c r="X585" s="7"/>
      <c r="Y585" s="7"/>
      <c r="Z585" s="7"/>
      <c r="AA585" s="7"/>
      <c r="AB585" s="7"/>
      <c r="AC585" s="7"/>
      <c r="AD585" s="7"/>
      <c r="AG585">
        <f t="shared" si="122"/>
        <v>0</v>
      </c>
      <c r="AH585" s="2">
        <f t="shared" si="110"/>
        <v>0</v>
      </c>
      <c r="AI585" s="3" t="str">
        <f>IF(AH585=0,"",
IF(SUM($AH$535:AH585)=1,AJ585,
IF($AH$655&gt;SUM($AH$535:AH585),_xlfn.CONCAT(", ",AJ585),
IF($AH$655=SUM($AH$535:AH585),_xlfn.CONCAT(" y ",AJ585)))))</f>
        <v/>
      </c>
      <c r="AJ585" s="214">
        <v>51</v>
      </c>
      <c r="AK585" s="9">
        <f t="shared" si="123"/>
        <v>0</v>
      </c>
      <c r="AL585">
        <f t="shared" si="111"/>
        <v>0</v>
      </c>
      <c r="AM585">
        <f t="shared" si="112"/>
        <v>3</v>
      </c>
      <c r="AN585">
        <f t="shared" si="113"/>
        <v>6</v>
      </c>
      <c r="AU585">
        <f t="shared" si="114"/>
        <v>0</v>
      </c>
      <c r="AV585">
        <f t="shared" si="115"/>
        <v>0</v>
      </c>
      <c r="AW585">
        <f t="shared" si="116"/>
        <v>0</v>
      </c>
      <c r="AX585">
        <f t="shared" si="117"/>
        <v>0</v>
      </c>
      <c r="AY585">
        <f t="shared" si="118"/>
        <v>0</v>
      </c>
      <c r="AZ585">
        <f t="shared" si="119"/>
        <v>-2</v>
      </c>
      <c r="BA585">
        <f t="shared" si="120"/>
        <v>0</v>
      </c>
      <c r="BB585">
        <f t="shared" si="121"/>
        <v>0</v>
      </c>
    </row>
    <row r="586" spans="1:54" ht="15" customHeight="1">
      <c r="A586" s="238"/>
      <c r="C586" s="213" t="s">
        <v>5098</v>
      </c>
      <c r="D586" s="511" t="str">
        <f>IF(CNGE_2025_M1_Secc12_Sub1!D81="","",CNGE_2025_M1_Secc12_Sub1!D81)</f>
        <v/>
      </c>
      <c r="E586" s="326"/>
      <c r="F586" s="326"/>
      <c r="G586" s="326"/>
      <c r="H586" s="326"/>
      <c r="I586" s="326"/>
      <c r="J586" s="326"/>
      <c r="K586" s="326"/>
      <c r="L586" s="326"/>
      <c r="M586" s="326"/>
      <c r="N586" s="326"/>
      <c r="O586" s="326"/>
      <c r="P586" s="326"/>
      <c r="Q586" s="327"/>
      <c r="R586" s="7"/>
      <c r="S586" s="7"/>
      <c r="T586" s="7"/>
      <c r="U586" s="7"/>
      <c r="V586" s="7"/>
      <c r="W586" s="7"/>
      <c r="X586" s="7"/>
      <c r="Y586" s="7"/>
      <c r="Z586" s="7"/>
      <c r="AA586" s="7"/>
      <c r="AB586" s="7"/>
      <c r="AC586" s="7"/>
      <c r="AD586" s="7"/>
      <c r="AG586">
        <f t="shared" si="122"/>
        <v>0</v>
      </c>
      <c r="AH586" s="2">
        <f t="shared" si="110"/>
        <v>0</v>
      </c>
      <c r="AI586" s="3" t="str">
        <f>IF(AH586=0,"",
IF(SUM($AH$535:AH586)=1,AJ586,
IF($AH$655&gt;SUM($AH$535:AH586),_xlfn.CONCAT(", ",AJ586),
IF($AH$655=SUM($AH$535:AH586),_xlfn.CONCAT(" y ",AJ586)))))</f>
        <v/>
      </c>
      <c r="AJ586" s="214">
        <v>52</v>
      </c>
      <c r="AK586" s="9">
        <f t="shared" si="123"/>
        <v>0</v>
      </c>
      <c r="AL586">
        <f t="shared" si="111"/>
        <v>0</v>
      </c>
      <c r="AM586">
        <f t="shared" si="112"/>
        <v>3</v>
      </c>
      <c r="AN586">
        <f t="shared" si="113"/>
        <v>6</v>
      </c>
      <c r="AU586">
        <f t="shared" si="114"/>
        <v>0</v>
      </c>
      <c r="AV586">
        <f t="shared" si="115"/>
        <v>0</v>
      </c>
      <c r="AW586">
        <f t="shared" si="116"/>
        <v>0</v>
      </c>
      <c r="AX586">
        <f t="shared" si="117"/>
        <v>0</v>
      </c>
      <c r="AY586">
        <f t="shared" si="118"/>
        <v>0</v>
      </c>
      <c r="AZ586">
        <f t="shared" si="119"/>
        <v>-2</v>
      </c>
      <c r="BA586">
        <f t="shared" si="120"/>
        <v>0</v>
      </c>
      <c r="BB586">
        <f t="shared" si="121"/>
        <v>0</v>
      </c>
    </row>
    <row r="587" spans="1:54" ht="15" customHeight="1">
      <c r="A587" s="238"/>
      <c r="C587" s="213" t="s">
        <v>5099</v>
      </c>
      <c r="D587" s="511" t="str">
        <f>IF(CNGE_2025_M1_Secc12_Sub1!D82="","",CNGE_2025_M1_Secc12_Sub1!D82)</f>
        <v/>
      </c>
      <c r="E587" s="326"/>
      <c r="F587" s="326"/>
      <c r="G587" s="326"/>
      <c r="H587" s="326"/>
      <c r="I587" s="326"/>
      <c r="J587" s="326"/>
      <c r="K587" s="326"/>
      <c r="L587" s="326"/>
      <c r="M587" s="326"/>
      <c r="N587" s="326"/>
      <c r="O587" s="326"/>
      <c r="P587" s="326"/>
      <c r="Q587" s="327"/>
      <c r="R587" s="7"/>
      <c r="S587" s="7"/>
      <c r="T587" s="7"/>
      <c r="U587" s="7"/>
      <c r="V587" s="7"/>
      <c r="W587" s="7"/>
      <c r="X587" s="7"/>
      <c r="Y587" s="7"/>
      <c r="Z587" s="7"/>
      <c r="AA587" s="7"/>
      <c r="AB587" s="7"/>
      <c r="AC587" s="7"/>
      <c r="AD587" s="7"/>
      <c r="AG587">
        <f t="shared" si="122"/>
        <v>0</v>
      </c>
      <c r="AH587" s="2">
        <f t="shared" si="110"/>
        <v>0</v>
      </c>
      <c r="AI587" s="3" t="str">
        <f>IF(AH587=0,"",
IF(SUM($AH$535:AH587)=1,AJ587,
IF($AH$655&gt;SUM($AH$535:AH587),_xlfn.CONCAT(", ",AJ587),
IF($AH$655=SUM($AH$535:AH587),_xlfn.CONCAT(" y ",AJ587)))))</f>
        <v/>
      </c>
      <c r="AJ587" s="214">
        <v>53</v>
      </c>
      <c r="AK587" s="9">
        <f t="shared" si="123"/>
        <v>0</v>
      </c>
      <c r="AL587">
        <f t="shared" si="111"/>
        <v>0</v>
      </c>
      <c r="AM587">
        <f t="shared" si="112"/>
        <v>3</v>
      </c>
      <c r="AN587">
        <f t="shared" si="113"/>
        <v>6</v>
      </c>
      <c r="AU587">
        <f t="shared" si="114"/>
        <v>0</v>
      </c>
      <c r="AV587">
        <f t="shared" si="115"/>
        <v>0</v>
      </c>
      <c r="AW587">
        <f t="shared" si="116"/>
        <v>0</v>
      </c>
      <c r="AX587">
        <f t="shared" si="117"/>
        <v>0</v>
      </c>
      <c r="AY587">
        <f t="shared" si="118"/>
        <v>0</v>
      </c>
      <c r="AZ587">
        <f t="shared" si="119"/>
        <v>-2</v>
      </c>
      <c r="BA587">
        <f t="shared" si="120"/>
        <v>0</v>
      </c>
      <c r="BB587">
        <f t="shared" si="121"/>
        <v>0</v>
      </c>
    </row>
    <row r="588" spans="1:54" ht="15" customHeight="1">
      <c r="A588" s="238"/>
      <c r="C588" s="229" t="s">
        <v>5100</v>
      </c>
      <c r="D588" s="511" t="str">
        <f>IF(CNGE_2025_M1_Secc12_Sub1!D83="","",CNGE_2025_M1_Secc12_Sub1!D83)</f>
        <v/>
      </c>
      <c r="E588" s="326"/>
      <c r="F588" s="326"/>
      <c r="G588" s="326"/>
      <c r="H588" s="326"/>
      <c r="I588" s="326"/>
      <c r="J588" s="326"/>
      <c r="K588" s="326"/>
      <c r="L588" s="326"/>
      <c r="M588" s="326"/>
      <c r="N588" s="326"/>
      <c r="O588" s="326"/>
      <c r="P588" s="326"/>
      <c r="Q588" s="327"/>
      <c r="R588" s="7"/>
      <c r="S588" s="7"/>
      <c r="T588" s="7"/>
      <c r="U588" s="7"/>
      <c r="V588" s="7"/>
      <c r="W588" s="7"/>
      <c r="X588" s="7"/>
      <c r="Y588" s="7"/>
      <c r="Z588" s="7"/>
      <c r="AA588" s="7"/>
      <c r="AB588" s="7"/>
      <c r="AC588" s="7"/>
      <c r="AD588" s="7"/>
      <c r="AG588">
        <f t="shared" si="122"/>
        <v>0</v>
      </c>
      <c r="AH588" s="2">
        <f t="shared" si="110"/>
        <v>0</v>
      </c>
      <c r="AI588" s="3" t="str">
        <f>IF(AH588=0,"",
IF(SUM($AH$535:AH588)=1,AJ588,
IF($AH$655&gt;SUM($AH$535:AH588),_xlfn.CONCAT(", ",AJ588),
IF($AH$655=SUM($AH$535:AH588),_xlfn.CONCAT(" y ",AJ588)))))</f>
        <v/>
      </c>
      <c r="AJ588" s="214">
        <v>54</v>
      </c>
      <c r="AK588" s="9">
        <f t="shared" si="123"/>
        <v>0</v>
      </c>
      <c r="AL588">
        <f t="shared" si="111"/>
        <v>0</v>
      </c>
      <c r="AM588">
        <f t="shared" si="112"/>
        <v>3</v>
      </c>
      <c r="AN588">
        <f t="shared" si="113"/>
        <v>6</v>
      </c>
      <c r="AU588">
        <f t="shared" si="114"/>
        <v>0</v>
      </c>
      <c r="AV588">
        <f t="shared" si="115"/>
        <v>0</v>
      </c>
      <c r="AW588">
        <f t="shared" si="116"/>
        <v>0</v>
      </c>
      <c r="AX588">
        <f t="shared" si="117"/>
        <v>0</v>
      </c>
      <c r="AY588">
        <f t="shared" si="118"/>
        <v>0</v>
      </c>
      <c r="AZ588">
        <f t="shared" si="119"/>
        <v>-2</v>
      </c>
      <c r="BA588">
        <f t="shared" si="120"/>
        <v>0</v>
      </c>
      <c r="BB588">
        <f t="shared" si="121"/>
        <v>0</v>
      </c>
    </row>
    <row r="589" spans="1:54" ht="15" customHeight="1">
      <c r="A589" s="238"/>
      <c r="C589" s="229" t="s">
        <v>5101</v>
      </c>
      <c r="D589" s="511" t="str">
        <f>IF(CNGE_2025_M1_Secc12_Sub1!D84="","",CNGE_2025_M1_Secc12_Sub1!D84)</f>
        <v/>
      </c>
      <c r="E589" s="326"/>
      <c r="F589" s="326"/>
      <c r="G589" s="326"/>
      <c r="H589" s="326"/>
      <c r="I589" s="326"/>
      <c r="J589" s="326"/>
      <c r="K589" s="326"/>
      <c r="L589" s="326"/>
      <c r="M589" s="326"/>
      <c r="N589" s="326"/>
      <c r="O589" s="326"/>
      <c r="P589" s="326"/>
      <c r="Q589" s="327"/>
      <c r="R589" s="7"/>
      <c r="S589" s="7"/>
      <c r="T589" s="7"/>
      <c r="U589" s="7"/>
      <c r="V589" s="7"/>
      <c r="W589" s="7"/>
      <c r="X589" s="7"/>
      <c r="Y589" s="7"/>
      <c r="Z589" s="7"/>
      <c r="AA589" s="7"/>
      <c r="AB589" s="7"/>
      <c r="AC589" s="7"/>
      <c r="AD589" s="7"/>
      <c r="AG589">
        <f t="shared" si="122"/>
        <v>0</v>
      </c>
      <c r="AH589" s="2">
        <f t="shared" si="110"/>
        <v>0</v>
      </c>
      <c r="AI589" s="3" t="str">
        <f>IF(AH589=0,"",
IF(SUM($AH$535:AH589)=1,AJ589,
IF($AH$655&gt;SUM($AH$535:AH589),_xlfn.CONCAT(", ",AJ589),
IF($AH$655=SUM($AH$535:AH589),_xlfn.CONCAT(" y ",AJ589)))))</f>
        <v/>
      </c>
      <c r="AJ589" s="214">
        <v>55</v>
      </c>
      <c r="AK589" s="9">
        <f t="shared" si="123"/>
        <v>0</v>
      </c>
      <c r="AL589">
        <f t="shared" si="111"/>
        <v>0</v>
      </c>
      <c r="AM589">
        <f t="shared" si="112"/>
        <v>3</v>
      </c>
      <c r="AN589">
        <f t="shared" si="113"/>
        <v>6</v>
      </c>
      <c r="AU589">
        <f t="shared" si="114"/>
        <v>0</v>
      </c>
      <c r="AV589">
        <f t="shared" si="115"/>
        <v>0</v>
      </c>
      <c r="AW589">
        <f t="shared" si="116"/>
        <v>0</v>
      </c>
      <c r="AX589">
        <f t="shared" si="117"/>
        <v>0</v>
      </c>
      <c r="AY589">
        <f t="shared" si="118"/>
        <v>0</v>
      </c>
      <c r="AZ589">
        <f t="shared" si="119"/>
        <v>-2</v>
      </c>
      <c r="BA589">
        <f t="shared" si="120"/>
        <v>0</v>
      </c>
      <c r="BB589">
        <f t="shared" si="121"/>
        <v>0</v>
      </c>
    </row>
    <row r="590" spans="1:54" ht="15" customHeight="1">
      <c r="A590" s="238"/>
      <c r="C590" s="229" t="s">
        <v>5102</v>
      </c>
      <c r="D590" s="511" t="str">
        <f>IF(CNGE_2025_M1_Secc12_Sub1!D85="","",CNGE_2025_M1_Secc12_Sub1!D85)</f>
        <v/>
      </c>
      <c r="E590" s="326"/>
      <c r="F590" s="326"/>
      <c r="G590" s="326"/>
      <c r="H590" s="326"/>
      <c r="I590" s="326"/>
      <c r="J590" s="326"/>
      <c r="K590" s="326"/>
      <c r="L590" s="326"/>
      <c r="M590" s="326"/>
      <c r="N590" s="326"/>
      <c r="O590" s="326"/>
      <c r="P590" s="326"/>
      <c r="Q590" s="327"/>
      <c r="R590" s="7"/>
      <c r="S590" s="7"/>
      <c r="T590" s="7"/>
      <c r="U590" s="7"/>
      <c r="V590" s="7"/>
      <c r="W590" s="7"/>
      <c r="X590" s="7"/>
      <c r="Y590" s="7"/>
      <c r="Z590" s="7"/>
      <c r="AA590" s="7"/>
      <c r="AB590" s="7"/>
      <c r="AC590" s="7"/>
      <c r="AD590" s="7"/>
      <c r="AG590">
        <f t="shared" si="122"/>
        <v>0</v>
      </c>
      <c r="AH590" s="2">
        <f t="shared" si="110"/>
        <v>0</v>
      </c>
      <c r="AI590" s="3" t="str">
        <f>IF(AH590=0,"",
IF(SUM($AH$535:AH590)=1,AJ590,
IF($AH$655&gt;SUM($AH$535:AH590),_xlfn.CONCAT(", ",AJ590),
IF($AH$655=SUM($AH$535:AH590),_xlfn.CONCAT(" y ",AJ590)))))</f>
        <v/>
      </c>
      <c r="AJ590" s="214">
        <v>56</v>
      </c>
      <c r="AK590" s="9">
        <f t="shared" si="123"/>
        <v>0</v>
      </c>
      <c r="AL590">
        <f t="shared" si="111"/>
        <v>0</v>
      </c>
      <c r="AM590">
        <f t="shared" si="112"/>
        <v>3</v>
      </c>
      <c r="AN590">
        <f t="shared" si="113"/>
        <v>6</v>
      </c>
      <c r="AU590">
        <f t="shared" si="114"/>
        <v>0</v>
      </c>
      <c r="AV590">
        <f t="shared" si="115"/>
        <v>0</v>
      </c>
      <c r="AW590">
        <f t="shared" si="116"/>
        <v>0</v>
      </c>
      <c r="AX590">
        <f t="shared" si="117"/>
        <v>0</v>
      </c>
      <c r="AY590">
        <f t="shared" si="118"/>
        <v>0</v>
      </c>
      <c r="AZ590">
        <f t="shared" si="119"/>
        <v>-2</v>
      </c>
      <c r="BA590">
        <f t="shared" si="120"/>
        <v>0</v>
      </c>
      <c r="BB590">
        <f t="shared" si="121"/>
        <v>0</v>
      </c>
    </row>
    <row r="591" spans="1:54" ht="15" customHeight="1">
      <c r="A591" s="238"/>
      <c r="C591" s="229" t="s">
        <v>5103</v>
      </c>
      <c r="D591" s="511" t="str">
        <f>IF(CNGE_2025_M1_Secc12_Sub1!D86="","",CNGE_2025_M1_Secc12_Sub1!D86)</f>
        <v/>
      </c>
      <c r="E591" s="326"/>
      <c r="F591" s="326"/>
      <c r="G591" s="326"/>
      <c r="H591" s="326"/>
      <c r="I591" s="326"/>
      <c r="J591" s="326"/>
      <c r="K591" s="326"/>
      <c r="L591" s="326"/>
      <c r="M591" s="326"/>
      <c r="N591" s="326"/>
      <c r="O591" s="326"/>
      <c r="P591" s="326"/>
      <c r="Q591" s="327"/>
      <c r="R591" s="7"/>
      <c r="S591" s="7"/>
      <c r="T591" s="7"/>
      <c r="U591" s="7"/>
      <c r="V591" s="7"/>
      <c r="W591" s="7"/>
      <c r="X591" s="7"/>
      <c r="Y591" s="7"/>
      <c r="Z591" s="7"/>
      <c r="AA591" s="7"/>
      <c r="AB591" s="7"/>
      <c r="AC591" s="7"/>
      <c r="AD591" s="7"/>
      <c r="AG591">
        <f t="shared" si="122"/>
        <v>0</v>
      </c>
      <c r="AH591" s="2">
        <f t="shared" si="110"/>
        <v>0</v>
      </c>
      <c r="AI591" s="3" t="str">
        <f>IF(AH591=0,"",
IF(SUM($AH$535:AH591)=1,AJ591,
IF($AH$655&gt;SUM($AH$535:AH591),_xlfn.CONCAT(", ",AJ591),
IF($AH$655=SUM($AH$535:AH591),_xlfn.CONCAT(" y ",AJ591)))))</f>
        <v/>
      </c>
      <c r="AJ591" s="214">
        <v>57</v>
      </c>
      <c r="AK591" s="9">
        <f t="shared" si="123"/>
        <v>0</v>
      </c>
      <c r="AL591">
        <f t="shared" si="111"/>
        <v>0</v>
      </c>
      <c r="AM591">
        <f t="shared" si="112"/>
        <v>3</v>
      </c>
      <c r="AN591">
        <f t="shared" si="113"/>
        <v>6</v>
      </c>
      <c r="AU591">
        <f t="shared" si="114"/>
        <v>0</v>
      </c>
      <c r="AV591">
        <f t="shared" si="115"/>
        <v>0</v>
      </c>
      <c r="AW591">
        <f t="shared" si="116"/>
        <v>0</v>
      </c>
      <c r="AX591">
        <f t="shared" si="117"/>
        <v>0</v>
      </c>
      <c r="AY591">
        <f t="shared" si="118"/>
        <v>0</v>
      </c>
      <c r="AZ591">
        <f t="shared" si="119"/>
        <v>-2</v>
      </c>
      <c r="BA591">
        <f t="shared" si="120"/>
        <v>0</v>
      </c>
      <c r="BB591">
        <f t="shared" si="121"/>
        <v>0</v>
      </c>
    </row>
    <row r="592" spans="1:54" ht="15" customHeight="1">
      <c r="A592" s="238"/>
      <c r="C592" s="229" t="s">
        <v>5104</v>
      </c>
      <c r="D592" s="511" t="str">
        <f>IF(CNGE_2025_M1_Secc12_Sub1!D87="","",CNGE_2025_M1_Secc12_Sub1!D87)</f>
        <v/>
      </c>
      <c r="E592" s="326"/>
      <c r="F592" s="326"/>
      <c r="G592" s="326"/>
      <c r="H592" s="326"/>
      <c r="I592" s="326"/>
      <c r="J592" s="326"/>
      <c r="K592" s="326"/>
      <c r="L592" s="326"/>
      <c r="M592" s="326"/>
      <c r="N592" s="326"/>
      <c r="O592" s="326"/>
      <c r="P592" s="326"/>
      <c r="Q592" s="327"/>
      <c r="R592" s="7"/>
      <c r="S592" s="7"/>
      <c r="T592" s="7"/>
      <c r="U592" s="7"/>
      <c r="V592" s="7"/>
      <c r="W592" s="7"/>
      <c r="X592" s="7"/>
      <c r="Y592" s="7"/>
      <c r="Z592" s="7"/>
      <c r="AA592" s="7"/>
      <c r="AB592" s="7"/>
      <c r="AC592" s="7"/>
      <c r="AD592" s="7"/>
      <c r="AG592">
        <f t="shared" si="122"/>
        <v>0</v>
      </c>
      <c r="AH592" s="2">
        <f t="shared" si="110"/>
        <v>0</v>
      </c>
      <c r="AI592" s="3" t="str">
        <f>IF(AH592=0,"",
IF(SUM($AH$535:AH592)=1,AJ592,
IF($AH$655&gt;SUM($AH$535:AH592),_xlfn.CONCAT(", ",AJ592),
IF($AH$655=SUM($AH$535:AH592),_xlfn.CONCAT(" y ",AJ592)))))</f>
        <v/>
      </c>
      <c r="AJ592" s="214">
        <v>58</v>
      </c>
      <c r="AK592" s="9">
        <f t="shared" si="123"/>
        <v>0</v>
      </c>
      <c r="AL592">
        <f t="shared" si="111"/>
        <v>0</v>
      </c>
      <c r="AM592">
        <f t="shared" si="112"/>
        <v>3</v>
      </c>
      <c r="AN592">
        <f t="shared" si="113"/>
        <v>6</v>
      </c>
      <c r="AU592">
        <f t="shared" si="114"/>
        <v>0</v>
      </c>
      <c r="AV592">
        <f t="shared" si="115"/>
        <v>0</v>
      </c>
      <c r="AW592">
        <f t="shared" si="116"/>
        <v>0</v>
      </c>
      <c r="AX592">
        <f t="shared" si="117"/>
        <v>0</v>
      </c>
      <c r="AY592">
        <f t="shared" si="118"/>
        <v>0</v>
      </c>
      <c r="AZ592">
        <f t="shared" si="119"/>
        <v>-2</v>
      </c>
      <c r="BA592">
        <f t="shared" si="120"/>
        <v>0</v>
      </c>
      <c r="BB592">
        <f t="shared" si="121"/>
        <v>0</v>
      </c>
    </row>
    <row r="593" spans="1:54" ht="15" customHeight="1">
      <c r="A593" s="238"/>
      <c r="C593" s="229" t="s">
        <v>5105</v>
      </c>
      <c r="D593" s="511" t="str">
        <f>IF(CNGE_2025_M1_Secc12_Sub1!D88="","",CNGE_2025_M1_Secc12_Sub1!D88)</f>
        <v/>
      </c>
      <c r="E593" s="326"/>
      <c r="F593" s="326"/>
      <c r="G593" s="326"/>
      <c r="H593" s="326"/>
      <c r="I593" s="326"/>
      <c r="J593" s="326"/>
      <c r="K593" s="326"/>
      <c r="L593" s="326"/>
      <c r="M593" s="326"/>
      <c r="N593" s="326"/>
      <c r="O593" s="326"/>
      <c r="P593" s="326"/>
      <c r="Q593" s="327"/>
      <c r="R593" s="7"/>
      <c r="S593" s="7"/>
      <c r="T593" s="7"/>
      <c r="U593" s="7"/>
      <c r="V593" s="7"/>
      <c r="W593" s="7"/>
      <c r="X593" s="7"/>
      <c r="Y593" s="7"/>
      <c r="Z593" s="7"/>
      <c r="AA593" s="7"/>
      <c r="AB593" s="7"/>
      <c r="AC593" s="7"/>
      <c r="AD593" s="7"/>
      <c r="AG593">
        <f t="shared" si="122"/>
        <v>0</v>
      </c>
      <c r="AH593" s="2">
        <f t="shared" si="110"/>
        <v>0</v>
      </c>
      <c r="AI593" s="3" t="str">
        <f>IF(AH593=0,"",
IF(SUM($AH$535:AH593)=1,AJ593,
IF($AH$655&gt;SUM($AH$535:AH593),_xlfn.CONCAT(", ",AJ593),
IF($AH$655=SUM($AH$535:AH593),_xlfn.CONCAT(" y ",AJ593)))))</f>
        <v/>
      </c>
      <c r="AJ593" s="214">
        <v>59</v>
      </c>
      <c r="AK593" s="9">
        <f t="shared" si="123"/>
        <v>0</v>
      </c>
      <c r="AL593">
        <f t="shared" si="111"/>
        <v>0</v>
      </c>
      <c r="AM593">
        <f t="shared" si="112"/>
        <v>3</v>
      </c>
      <c r="AN593">
        <f t="shared" si="113"/>
        <v>6</v>
      </c>
      <c r="AU593">
        <f t="shared" si="114"/>
        <v>0</v>
      </c>
      <c r="AV593">
        <f t="shared" si="115"/>
        <v>0</v>
      </c>
      <c r="AW593">
        <f t="shared" si="116"/>
        <v>0</v>
      </c>
      <c r="AX593">
        <f t="shared" si="117"/>
        <v>0</v>
      </c>
      <c r="AY593">
        <f t="shared" si="118"/>
        <v>0</v>
      </c>
      <c r="AZ593">
        <f t="shared" si="119"/>
        <v>-2</v>
      </c>
      <c r="BA593">
        <f t="shared" si="120"/>
        <v>0</v>
      </c>
      <c r="BB593">
        <f t="shared" si="121"/>
        <v>0</v>
      </c>
    </row>
    <row r="594" spans="1:54" ht="15" customHeight="1">
      <c r="A594" s="238"/>
      <c r="C594" s="229" t="s">
        <v>5106</v>
      </c>
      <c r="D594" s="511" t="str">
        <f>IF(CNGE_2025_M1_Secc12_Sub1!D89="","",CNGE_2025_M1_Secc12_Sub1!D89)</f>
        <v/>
      </c>
      <c r="E594" s="326"/>
      <c r="F594" s="326"/>
      <c r="G594" s="326"/>
      <c r="H594" s="326"/>
      <c r="I594" s="326"/>
      <c r="J594" s="326"/>
      <c r="K594" s="326"/>
      <c r="L594" s="326"/>
      <c r="M594" s="326"/>
      <c r="N594" s="326"/>
      <c r="O594" s="326"/>
      <c r="P594" s="326"/>
      <c r="Q594" s="327"/>
      <c r="R594" s="7"/>
      <c r="S594" s="7"/>
      <c r="T594" s="7"/>
      <c r="U594" s="7"/>
      <c r="V594" s="7"/>
      <c r="W594" s="7"/>
      <c r="X594" s="7"/>
      <c r="Y594" s="7"/>
      <c r="Z594" s="7"/>
      <c r="AA594" s="7"/>
      <c r="AB594" s="7"/>
      <c r="AC594" s="7"/>
      <c r="AD594" s="7"/>
      <c r="AG594">
        <f t="shared" si="122"/>
        <v>0</v>
      </c>
      <c r="AH594" s="2">
        <f t="shared" si="110"/>
        <v>0</v>
      </c>
      <c r="AI594" s="3" t="str">
        <f>IF(AH594=0,"",
IF(SUM($AH$535:AH594)=1,AJ594,
IF($AH$655&gt;SUM($AH$535:AH594),_xlfn.CONCAT(", ",AJ594),
IF($AH$655=SUM($AH$535:AH594),_xlfn.CONCAT(" y ",AJ594)))))</f>
        <v/>
      </c>
      <c r="AJ594" s="214">
        <v>60</v>
      </c>
      <c r="AK594" s="9">
        <f t="shared" si="123"/>
        <v>0</v>
      </c>
      <c r="AL594">
        <f t="shared" si="111"/>
        <v>0</v>
      </c>
      <c r="AM594">
        <f t="shared" si="112"/>
        <v>3</v>
      </c>
      <c r="AN594">
        <f t="shared" si="113"/>
        <v>6</v>
      </c>
      <c r="AU594">
        <f t="shared" si="114"/>
        <v>0</v>
      </c>
      <c r="AV594">
        <f t="shared" si="115"/>
        <v>0</v>
      </c>
      <c r="AW594">
        <f t="shared" si="116"/>
        <v>0</v>
      </c>
      <c r="AX594">
        <f t="shared" si="117"/>
        <v>0</v>
      </c>
      <c r="AY594">
        <f t="shared" si="118"/>
        <v>0</v>
      </c>
      <c r="AZ594">
        <f t="shared" si="119"/>
        <v>-2</v>
      </c>
      <c r="BA594">
        <f t="shared" si="120"/>
        <v>0</v>
      </c>
      <c r="BB594">
        <f t="shared" si="121"/>
        <v>0</v>
      </c>
    </row>
    <row r="595" spans="1:54" ht="15" customHeight="1">
      <c r="A595" s="238"/>
      <c r="C595" s="229" t="s">
        <v>5107</v>
      </c>
      <c r="D595" s="511" t="str">
        <f>IF(CNGE_2025_M1_Secc12_Sub1!D90="","",CNGE_2025_M1_Secc12_Sub1!D90)</f>
        <v/>
      </c>
      <c r="E595" s="326"/>
      <c r="F595" s="326"/>
      <c r="G595" s="326"/>
      <c r="H595" s="326"/>
      <c r="I595" s="326"/>
      <c r="J595" s="326"/>
      <c r="K595" s="326"/>
      <c r="L595" s="326"/>
      <c r="M595" s="326"/>
      <c r="N595" s="326"/>
      <c r="O595" s="326"/>
      <c r="P595" s="326"/>
      <c r="Q595" s="327"/>
      <c r="R595" s="7"/>
      <c r="S595" s="7"/>
      <c r="T595" s="7"/>
      <c r="U595" s="7"/>
      <c r="V595" s="7"/>
      <c r="W595" s="7"/>
      <c r="X595" s="7"/>
      <c r="Y595" s="7"/>
      <c r="Z595" s="7"/>
      <c r="AA595" s="7"/>
      <c r="AB595" s="7"/>
      <c r="AC595" s="7"/>
      <c r="AD595" s="7"/>
      <c r="AG595">
        <f t="shared" si="122"/>
        <v>0</v>
      </c>
      <c r="AH595" s="2">
        <f t="shared" si="110"/>
        <v>0</v>
      </c>
      <c r="AI595" s="3" t="str">
        <f>IF(AH595=0,"",
IF(SUM($AH$535:AH595)=1,AJ595,
IF($AH$655&gt;SUM($AH$535:AH595),_xlfn.CONCAT(", ",AJ595),
IF($AH$655=SUM($AH$535:AH595),_xlfn.CONCAT(" y ",AJ595)))))</f>
        <v/>
      </c>
      <c r="AJ595" s="214">
        <v>61</v>
      </c>
      <c r="AK595" s="9">
        <f t="shared" si="123"/>
        <v>0</v>
      </c>
      <c r="AL595">
        <f t="shared" si="111"/>
        <v>0</v>
      </c>
      <c r="AM595">
        <f t="shared" si="112"/>
        <v>3</v>
      </c>
      <c r="AN595">
        <f t="shared" si="113"/>
        <v>6</v>
      </c>
      <c r="AU595">
        <f t="shared" si="114"/>
        <v>0</v>
      </c>
      <c r="AV595">
        <f t="shared" si="115"/>
        <v>0</v>
      </c>
      <c r="AW595">
        <f t="shared" si="116"/>
        <v>0</v>
      </c>
      <c r="AX595">
        <f t="shared" si="117"/>
        <v>0</v>
      </c>
      <c r="AY595">
        <f t="shared" si="118"/>
        <v>0</v>
      </c>
      <c r="AZ595">
        <f t="shared" si="119"/>
        <v>-2</v>
      </c>
      <c r="BA595">
        <f t="shared" si="120"/>
        <v>0</v>
      </c>
      <c r="BB595">
        <f t="shared" si="121"/>
        <v>0</v>
      </c>
    </row>
    <row r="596" spans="1:54" ht="15" customHeight="1">
      <c r="A596" s="238"/>
      <c r="C596" s="229" t="s">
        <v>5108</v>
      </c>
      <c r="D596" s="511" t="str">
        <f>IF(CNGE_2025_M1_Secc12_Sub1!D91="","",CNGE_2025_M1_Secc12_Sub1!D91)</f>
        <v/>
      </c>
      <c r="E596" s="326"/>
      <c r="F596" s="326"/>
      <c r="G596" s="326"/>
      <c r="H596" s="326"/>
      <c r="I596" s="326"/>
      <c r="J596" s="326"/>
      <c r="K596" s="326"/>
      <c r="L596" s="326"/>
      <c r="M596" s="326"/>
      <c r="N596" s="326"/>
      <c r="O596" s="326"/>
      <c r="P596" s="326"/>
      <c r="Q596" s="327"/>
      <c r="R596" s="7"/>
      <c r="S596" s="7"/>
      <c r="T596" s="7"/>
      <c r="U596" s="7"/>
      <c r="V596" s="7"/>
      <c r="W596" s="7"/>
      <c r="X596" s="7"/>
      <c r="Y596" s="7"/>
      <c r="Z596" s="7"/>
      <c r="AA596" s="7"/>
      <c r="AB596" s="7"/>
      <c r="AC596" s="7"/>
      <c r="AD596" s="7"/>
      <c r="AG596">
        <f t="shared" si="122"/>
        <v>0</v>
      </c>
      <c r="AH596" s="2">
        <f t="shared" si="110"/>
        <v>0</v>
      </c>
      <c r="AI596" s="3" t="str">
        <f>IF(AH596=0,"",
IF(SUM($AH$535:AH596)=1,AJ596,
IF($AH$655&gt;SUM($AH$535:AH596),_xlfn.CONCAT(", ",AJ596),
IF($AH$655=SUM($AH$535:AH596),_xlfn.CONCAT(" y ",AJ596)))))</f>
        <v/>
      </c>
      <c r="AJ596" s="214">
        <v>62</v>
      </c>
      <c r="AK596" s="9">
        <f t="shared" si="123"/>
        <v>0</v>
      </c>
      <c r="AL596">
        <f t="shared" si="111"/>
        <v>0</v>
      </c>
      <c r="AM596">
        <f t="shared" si="112"/>
        <v>3</v>
      </c>
      <c r="AN596">
        <f t="shared" si="113"/>
        <v>6</v>
      </c>
      <c r="AU596">
        <f t="shared" si="114"/>
        <v>0</v>
      </c>
      <c r="AV596">
        <f t="shared" si="115"/>
        <v>0</v>
      </c>
      <c r="AW596">
        <f t="shared" si="116"/>
        <v>0</v>
      </c>
      <c r="AX596">
        <f t="shared" si="117"/>
        <v>0</v>
      </c>
      <c r="AY596">
        <f t="shared" si="118"/>
        <v>0</v>
      </c>
      <c r="AZ596">
        <f t="shared" si="119"/>
        <v>-2</v>
      </c>
      <c r="BA596">
        <f t="shared" si="120"/>
        <v>0</v>
      </c>
      <c r="BB596">
        <f t="shared" si="121"/>
        <v>0</v>
      </c>
    </row>
    <row r="597" spans="1:54" ht="15" customHeight="1">
      <c r="A597" s="238"/>
      <c r="C597" s="229" t="s">
        <v>5109</v>
      </c>
      <c r="D597" s="511" t="str">
        <f>IF(CNGE_2025_M1_Secc12_Sub1!D92="","",CNGE_2025_M1_Secc12_Sub1!D92)</f>
        <v/>
      </c>
      <c r="E597" s="326"/>
      <c r="F597" s="326"/>
      <c r="G597" s="326"/>
      <c r="H597" s="326"/>
      <c r="I597" s="326"/>
      <c r="J597" s="326"/>
      <c r="K597" s="326"/>
      <c r="L597" s="326"/>
      <c r="M597" s="326"/>
      <c r="N597" s="326"/>
      <c r="O597" s="326"/>
      <c r="P597" s="326"/>
      <c r="Q597" s="327"/>
      <c r="R597" s="7"/>
      <c r="S597" s="7"/>
      <c r="T597" s="7"/>
      <c r="U597" s="7"/>
      <c r="V597" s="7"/>
      <c r="W597" s="7"/>
      <c r="X597" s="7"/>
      <c r="Y597" s="7"/>
      <c r="Z597" s="7"/>
      <c r="AA597" s="7"/>
      <c r="AB597" s="7"/>
      <c r="AC597" s="7"/>
      <c r="AD597" s="7"/>
      <c r="AG597">
        <f t="shared" si="122"/>
        <v>0</v>
      </c>
      <c r="AH597" s="2">
        <f t="shared" si="110"/>
        <v>0</v>
      </c>
      <c r="AI597" s="3" t="str">
        <f>IF(AH597=0,"",
IF(SUM($AH$535:AH597)=1,AJ597,
IF($AH$655&gt;SUM($AH$535:AH597),_xlfn.CONCAT(", ",AJ597),
IF($AH$655=SUM($AH$535:AH597),_xlfn.CONCAT(" y ",AJ597)))))</f>
        <v/>
      </c>
      <c r="AJ597" s="214">
        <v>63</v>
      </c>
      <c r="AK597" s="9">
        <f t="shared" si="123"/>
        <v>0</v>
      </c>
      <c r="AL597">
        <f t="shared" si="111"/>
        <v>0</v>
      </c>
      <c r="AM597">
        <f t="shared" si="112"/>
        <v>3</v>
      </c>
      <c r="AN597">
        <f t="shared" si="113"/>
        <v>6</v>
      </c>
      <c r="AU597">
        <f t="shared" si="114"/>
        <v>0</v>
      </c>
      <c r="AV597">
        <f t="shared" si="115"/>
        <v>0</v>
      </c>
      <c r="AW597">
        <f t="shared" si="116"/>
        <v>0</v>
      </c>
      <c r="AX597">
        <f t="shared" si="117"/>
        <v>0</v>
      </c>
      <c r="AY597">
        <f t="shared" si="118"/>
        <v>0</v>
      </c>
      <c r="AZ597">
        <f t="shared" si="119"/>
        <v>-2</v>
      </c>
      <c r="BA597">
        <f t="shared" si="120"/>
        <v>0</v>
      </c>
      <c r="BB597">
        <f t="shared" si="121"/>
        <v>0</v>
      </c>
    </row>
    <row r="598" spans="1:54" ht="15" customHeight="1">
      <c r="A598" s="238"/>
      <c r="C598" s="229" t="s">
        <v>5110</v>
      </c>
      <c r="D598" s="511" t="str">
        <f>IF(CNGE_2025_M1_Secc12_Sub1!D93="","",CNGE_2025_M1_Secc12_Sub1!D93)</f>
        <v/>
      </c>
      <c r="E598" s="326"/>
      <c r="F598" s="326"/>
      <c r="G598" s="326"/>
      <c r="H598" s="326"/>
      <c r="I598" s="326"/>
      <c r="J598" s="326"/>
      <c r="K598" s="326"/>
      <c r="L598" s="326"/>
      <c r="M598" s="326"/>
      <c r="N598" s="326"/>
      <c r="O598" s="326"/>
      <c r="P598" s="326"/>
      <c r="Q598" s="327"/>
      <c r="R598" s="7"/>
      <c r="S598" s="7"/>
      <c r="T598" s="7"/>
      <c r="U598" s="7"/>
      <c r="V598" s="7"/>
      <c r="W598" s="7"/>
      <c r="X598" s="7"/>
      <c r="Y598" s="7"/>
      <c r="Z598" s="7"/>
      <c r="AA598" s="7"/>
      <c r="AB598" s="7"/>
      <c r="AC598" s="7"/>
      <c r="AD598" s="7"/>
      <c r="AG598">
        <f t="shared" si="122"/>
        <v>0</v>
      </c>
      <c r="AH598" s="2">
        <f t="shared" si="110"/>
        <v>0</v>
      </c>
      <c r="AI598" s="3" t="str">
        <f>IF(AH598=0,"",
IF(SUM($AH$535:AH598)=1,AJ598,
IF($AH$655&gt;SUM($AH$535:AH598),_xlfn.CONCAT(", ",AJ598),
IF($AH$655=SUM($AH$535:AH598),_xlfn.CONCAT(" y ",AJ598)))))</f>
        <v/>
      </c>
      <c r="AJ598" s="214">
        <v>64</v>
      </c>
      <c r="AK598" s="9">
        <f t="shared" si="123"/>
        <v>0</v>
      </c>
      <c r="AL598">
        <f t="shared" si="111"/>
        <v>0</v>
      </c>
      <c r="AM598">
        <f t="shared" si="112"/>
        <v>3</v>
      </c>
      <c r="AN598">
        <f t="shared" si="113"/>
        <v>6</v>
      </c>
      <c r="AU598">
        <f t="shared" si="114"/>
        <v>0</v>
      </c>
      <c r="AV598">
        <f t="shared" si="115"/>
        <v>0</v>
      </c>
      <c r="AW598">
        <f t="shared" si="116"/>
        <v>0</v>
      </c>
      <c r="AX598">
        <f t="shared" si="117"/>
        <v>0</v>
      </c>
      <c r="AY598">
        <f t="shared" si="118"/>
        <v>0</v>
      </c>
      <c r="AZ598">
        <f t="shared" si="119"/>
        <v>-2</v>
      </c>
      <c r="BA598">
        <f t="shared" si="120"/>
        <v>0</v>
      </c>
      <c r="BB598">
        <f t="shared" si="121"/>
        <v>0</v>
      </c>
    </row>
    <row r="599" spans="1:54" ht="15" customHeight="1">
      <c r="A599" s="238"/>
      <c r="C599" s="229" t="s">
        <v>5111</v>
      </c>
      <c r="D599" s="511" t="str">
        <f>IF(CNGE_2025_M1_Secc12_Sub1!D94="","",CNGE_2025_M1_Secc12_Sub1!D94)</f>
        <v/>
      </c>
      <c r="E599" s="326"/>
      <c r="F599" s="326"/>
      <c r="G599" s="326"/>
      <c r="H599" s="326"/>
      <c r="I599" s="326"/>
      <c r="J599" s="326"/>
      <c r="K599" s="326"/>
      <c r="L599" s="326"/>
      <c r="M599" s="326"/>
      <c r="N599" s="326"/>
      <c r="O599" s="326"/>
      <c r="P599" s="326"/>
      <c r="Q599" s="327"/>
      <c r="R599" s="7"/>
      <c r="S599" s="7"/>
      <c r="T599" s="7"/>
      <c r="U599" s="7"/>
      <c r="V599" s="7"/>
      <c r="W599" s="7"/>
      <c r="X599" s="7"/>
      <c r="Y599" s="7"/>
      <c r="Z599" s="7"/>
      <c r="AA599" s="7"/>
      <c r="AB599" s="7"/>
      <c r="AC599" s="7"/>
      <c r="AD599" s="7"/>
      <c r="AG599">
        <f t="shared" si="122"/>
        <v>0</v>
      </c>
      <c r="AH599" s="2">
        <f t="shared" si="110"/>
        <v>0</v>
      </c>
      <c r="AI599" s="3" t="str">
        <f>IF(AH599=0,"",
IF(SUM($AH$535:AH599)=1,AJ599,
IF($AH$655&gt;SUM($AH$535:AH599),_xlfn.CONCAT(", ",AJ599),
IF($AH$655=SUM($AH$535:AH599),_xlfn.CONCAT(" y ",AJ599)))))</f>
        <v/>
      </c>
      <c r="AJ599" s="214">
        <v>65</v>
      </c>
      <c r="AK599" s="9">
        <f t="shared" si="123"/>
        <v>0</v>
      </c>
      <c r="AL599">
        <f t="shared" si="111"/>
        <v>0</v>
      </c>
      <c r="AM599">
        <f t="shared" si="112"/>
        <v>3</v>
      </c>
      <c r="AN599">
        <f t="shared" si="113"/>
        <v>6</v>
      </c>
      <c r="AU599">
        <f t="shared" si="114"/>
        <v>0</v>
      </c>
      <c r="AV599">
        <f t="shared" si="115"/>
        <v>0</v>
      </c>
      <c r="AW599">
        <f t="shared" si="116"/>
        <v>0</v>
      </c>
      <c r="AX599">
        <f t="shared" si="117"/>
        <v>0</v>
      </c>
      <c r="AY599">
        <f t="shared" si="118"/>
        <v>0</v>
      </c>
      <c r="AZ599">
        <f t="shared" si="119"/>
        <v>-2</v>
      </c>
      <c r="BA599">
        <f t="shared" si="120"/>
        <v>0</v>
      </c>
      <c r="BB599">
        <f t="shared" si="121"/>
        <v>0</v>
      </c>
    </row>
    <row r="600" spans="1:54" ht="15" customHeight="1">
      <c r="A600" s="238"/>
      <c r="C600" s="229" t="s">
        <v>5112</v>
      </c>
      <c r="D600" s="511" t="str">
        <f>IF(CNGE_2025_M1_Secc12_Sub1!D95="","",CNGE_2025_M1_Secc12_Sub1!D95)</f>
        <v/>
      </c>
      <c r="E600" s="326"/>
      <c r="F600" s="326"/>
      <c r="G600" s="326"/>
      <c r="H600" s="326"/>
      <c r="I600" s="326"/>
      <c r="J600" s="326"/>
      <c r="K600" s="326"/>
      <c r="L600" s="326"/>
      <c r="M600" s="326"/>
      <c r="N600" s="326"/>
      <c r="O600" s="326"/>
      <c r="P600" s="326"/>
      <c r="Q600" s="327"/>
      <c r="R600" s="7"/>
      <c r="S600" s="7"/>
      <c r="T600" s="7"/>
      <c r="U600" s="7"/>
      <c r="V600" s="7"/>
      <c r="W600" s="7"/>
      <c r="X600" s="7"/>
      <c r="Y600" s="7"/>
      <c r="Z600" s="7"/>
      <c r="AA600" s="7"/>
      <c r="AB600" s="7"/>
      <c r="AC600" s="7"/>
      <c r="AD600" s="7"/>
      <c r="AG600">
        <f t="shared" si="122"/>
        <v>0</v>
      </c>
      <c r="AH600" s="2">
        <f t="shared" ref="AH600:AH653" si="124">IF(AG600=0,0,1)</f>
        <v>0</v>
      </c>
      <c r="AI600" s="3" t="str">
        <f>IF(AH600=0,"",
IF(SUM($AH$535:AH600)=1,AJ600,
IF($AH$655&gt;SUM($AH$535:AH600),_xlfn.CONCAT(", ",AJ600),
IF($AH$655=SUM($AH$535:AH600),_xlfn.CONCAT(" y ",AJ600)))))</f>
        <v/>
      </c>
      <c r="AJ600" s="214">
        <v>66</v>
      </c>
      <c r="AK600" s="9">
        <f t="shared" si="123"/>
        <v>0</v>
      </c>
      <c r="AL600">
        <f t="shared" ref="AL600:AL653" si="125">IF(OR(COUNTBLANK($D600)=1,$U100&lt;&gt;1),IF(COUNTA(R600:AD600)=0,0,1),IF($R600="X",IF(COUNTA(S600:AD600)=0,0,1),IF($S600="X",IF(COUNTA(R600,T600:AD600)=0,0,1),0)))</f>
        <v>0</v>
      </c>
      <c r="AM600">
        <f t="shared" ref="AM600:AM653" si="126">IF(X600=1,0,IF(OR(X600=2,X600=3,X600=4),1,IF(X600=9,2,3)))</f>
        <v>3</v>
      </c>
      <c r="AN600">
        <f t="shared" ref="AN600:AN653" si="127">IF(X600=1,1,IF(OR(X600=2,X600=3,X600=4),5,IF(X600=9,1,6)))</f>
        <v>6</v>
      </c>
      <c r="AU600">
        <f t="shared" ref="AU600:AU653" si="128">IF(X600=1,IF(AND(Y600&lt;&gt;8,Y600&lt;&gt;""),1,0),0)</f>
        <v>0</v>
      </c>
      <c r="AV600">
        <f t="shared" ref="AV600:AV653" si="129">IF(OR(X600=2,X600=3,X600=4),IF(Y600=4,1,0),0)</f>
        <v>0</v>
      </c>
      <c r="AW600">
        <f t="shared" ref="AW600:AW653" si="130">IF(X600=9,IF(AND(Y600&lt;&gt;9,Y600&lt;&gt;""),1,0),0)</f>
        <v>0</v>
      </c>
      <c r="AX600">
        <f t="shared" ref="AX600:AX653" si="131">IF(AB600&gt;AA600,1,0)</f>
        <v>0</v>
      </c>
      <c r="AY600">
        <f t="shared" ref="AY600:AY653" si="132">IF(OR(ISNUMBER(W600),W600="",W600="NA",W600="NS"),0,1)</f>
        <v>0</v>
      </c>
      <c r="AZ600">
        <f t="shared" ref="AZ600:AZ653" si="133">IF(OR(W600="NS",W600="NA"),0,LEN(W600)-LEN(INT(W600))-1)</f>
        <v>-2</v>
      </c>
      <c r="BA600">
        <f t="shared" ref="BA600:BA653" si="134">IF(AZ600&lt;1,0,1)</f>
        <v>0</v>
      </c>
      <c r="BB600">
        <f t="shared" ref="BB600:BB654" si="135">IF(COUNT(V600,AB600)&lt;2, 0, IF((V600-AB600)&lt;17, 1, 0))</f>
        <v>0</v>
      </c>
    </row>
    <row r="601" spans="1:54" ht="15" customHeight="1">
      <c r="A601" s="238"/>
      <c r="C601" s="229" t="s">
        <v>5113</v>
      </c>
      <c r="D601" s="511" t="str">
        <f>IF(CNGE_2025_M1_Secc12_Sub1!D96="","",CNGE_2025_M1_Secc12_Sub1!D96)</f>
        <v/>
      </c>
      <c r="E601" s="326"/>
      <c r="F601" s="326"/>
      <c r="G601" s="326"/>
      <c r="H601" s="326"/>
      <c r="I601" s="326"/>
      <c r="J601" s="326"/>
      <c r="K601" s="326"/>
      <c r="L601" s="326"/>
      <c r="M601" s="326"/>
      <c r="N601" s="326"/>
      <c r="O601" s="326"/>
      <c r="P601" s="326"/>
      <c r="Q601" s="327"/>
      <c r="R601" s="7"/>
      <c r="S601" s="7"/>
      <c r="T601" s="7"/>
      <c r="U601" s="7"/>
      <c r="V601" s="7"/>
      <c r="W601" s="7"/>
      <c r="X601" s="7"/>
      <c r="Y601" s="7"/>
      <c r="Z601" s="7"/>
      <c r="AA601" s="7"/>
      <c r="AB601" s="7"/>
      <c r="AC601" s="7"/>
      <c r="AD601" s="7"/>
      <c r="AG601">
        <f t="shared" ref="AG601:AG653" si="136">IF(OR(COUNTBLANK($D601)=1,$U101&lt;&gt;1),0,IF(OR(AND(OR(R601="X",S601="X"),D601&lt;&gt;""),AND(D601="",R601="",S601="",COUNTA(T601:AD601)=0)),0,IF(OR(AND(D601&lt;&gt;"",R601="",S601="",AD601="",COUNTA(T601:AC601)=10),AND(D601&lt;&gt;"",R601="",S601="",AD601&lt;&gt;"")),0,1)))</f>
        <v>0</v>
      </c>
      <c r="AH601" s="2">
        <f t="shared" si="124"/>
        <v>0</v>
      </c>
      <c r="AI601" s="3" t="str">
        <f>IF(AH601=0,"",
IF(SUM($AH$535:AH601)=1,AJ601,
IF($AH$655&gt;SUM($AH$535:AH601),_xlfn.CONCAT(", ",AJ601),
IF($AH$655=SUM($AH$535:AH601),_xlfn.CONCAT(" y ",AJ601)))))</f>
        <v/>
      </c>
      <c r="AJ601" s="214">
        <v>67</v>
      </c>
      <c r="AK601" s="9">
        <f t="shared" ref="AK601:AK653" si="137">IF(AD601&lt;&gt;"",IF(COUNTA(T601:AC601)=0,0,1),0)</f>
        <v>0</v>
      </c>
      <c r="AL601">
        <f t="shared" si="125"/>
        <v>0</v>
      </c>
      <c r="AM601">
        <f t="shared" si="126"/>
        <v>3</v>
      </c>
      <c r="AN601">
        <f t="shared" si="127"/>
        <v>6</v>
      </c>
      <c r="AU601">
        <f t="shared" si="128"/>
        <v>0</v>
      </c>
      <c r="AV601">
        <f t="shared" si="129"/>
        <v>0</v>
      </c>
      <c r="AW601">
        <f t="shared" si="130"/>
        <v>0</v>
      </c>
      <c r="AX601">
        <f t="shared" si="131"/>
        <v>0</v>
      </c>
      <c r="AY601">
        <f t="shared" si="132"/>
        <v>0</v>
      </c>
      <c r="AZ601">
        <f t="shared" si="133"/>
        <v>-2</v>
      </c>
      <c r="BA601">
        <f t="shared" si="134"/>
        <v>0</v>
      </c>
      <c r="BB601">
        <f t="shared" si="135"/>
        <v>0</v>
      </c>
    </row>
    <row r="602" spans="1:54" ht="15" customHeight="1">
      <c r="A602" s="238"/>
      <c r="C602" s="229" t="s">
        <v>5114</v>
      </c>
      <c r="D602" s="511" t="str">
        <f>IF(CNGE_2025_M1_Secc12_Sub1!D97="","",CNGE_2025_M1_Secc12_Sub1!D97)</f>
        <v/>
      </c>
      <c r="E602" s="326"/>
      <c r="F602" s="326"/>
      <c r="G602" s="326"/>
      <c r="H602" s="326"/>
      <c r="I602" s="326"/>
      <c r="J602" s="326"/>
      <c r="K602" s="326"/>
      <c r="L602" s="326"/>
      <c r="M602" s="326"/>
      <c r="N602" s="326"/>
      <c r="O602" s="326"/>
      <c r="P602" s="326"/>
      <c r="Q602" s="327"/>
      <c r="R602" s="7"/>
      <c r="S602" s="7"/>
      <c r="T602" s="7"/>
      <c r="U602" s="7"/>
      <c r="V602" s="7"/>
      <c r="W602" s="7"/>
      <c r="X602" s="7"/>
      <c r="Y602" s="7"/>
      <c r="Z602" s="7"/>
      <c r="AA602" s="7"/>
      <c r="AB602" s="7"/>
      <c r="AC602" s="7"/>
      <c r="AD602" s="7"/>
      <c r="AG602">
        <f t="shared" si="136"/>
        <v>0</v>
      </c>
      <c r="AH602" s="2">
        <f t="shared" si="124"/>
        <v>0</v>
      </c>
      <c r="AI602" s="3" t="str">
        <f>IF(AH602=0,"",
IF(SUM($AH$535:AH602)=1,AJ602,
IF($AH$655&gt;SUM($AH$535:AH602),_xlfn.CONCAT(", ",AJ602),
IF($AH$655=SUM($AH$535:AH602),_xlfn.CONCAT(" y ",AJ602)))))</f>
        <v/>
      </c>
      <c r="AJ602" s="214">
        <v>68</v>
      </c>
      <c r="AK602" s="9">
        <f t="shared" si="137"/>
        <v>0</v>
      </c>
      <c r="AL602">
        <f t="shared" si="125"/>
        <v>0</v>
      </c>
      <c r="AM602">
        <f t="shared" si="126"/>
        <v>3</v>
      </c>
      <c r="AN602">
        <f t="shared" si="127"/>
        <v>6</v>
      </c>
      <c r="AU602">
        <f t="shared" si="128"/>
        <v>0</v>
      </c>
      <c r="AV602">
        <f t="shared" si="129"/>
        <v>0</v>
      </c>
      <c r="AW602">
        <f t="shared" si="130"/>
        <v>0</v>
      </c>
      <c r="AX602">
        <f t="shared" si="131"/>
        <v>0</v>
      </c>
      <c r="AY602">
        <f t="shared" si="132"/>
        <v>0</v>
      </c>
      <c r="AZ602">
        <f t="shared" si="133"/>
        <v>-2</v>
      </c>
      <c r="BA602">
        <f t="shared" si="134"/>
        <v>0</v>
      </c>
      <c r="BB602">
        <f t="shared" si="135"/>
        <v>0</v>
      </c>
    </row>
    <row r="603" spans="1:54" ht="15" customHeight="1">
      <c r="A603" s="238"/>
      <c r="C603" s="229" t="s">
        <v>5115</v>
      </c>
      <c r="D603" s="511" t="str">
        <f>IF(CNGE_2025_M1_Secc12_Sub1!D98="","",CNGE_2025_M1_Secc12_Sub1!D98)</f>
        <v/>
      </c>
      <c r="E603" s="326"/>
      <c r="F603" s="326"/>
      <c r="G603" s="326"/>
      <c r="H603" s="326"/>
      <c r="I603" s="326"/>
      <c r="J603" s="326"/>
      <c r="K603" s="326"/>
      <c r="L603" s="326"/>
      <c r="M603" s="326"/>
      <c r="N603" s="326"/>
      <c r="O603" s="326"/>
      <c r="P603" s="326"/>
      <c r="Q603" s="327"/>
      <c r="R603" s="7"/>
      <c r="S603" s="7"/>
      <c r="T603" s="7"/>
      <c r="U603" s="7"/>
      <c r="V603" s="7"/>
      <c r="W603" s="7"/>
      <c r="X603" s="7"/>
      <c r="Y603" s="7"/>
      <c r="Z603" s="7"/>
      <c r="AA603" s="7"/>
      <c r="AB603" s="7"/>
      <c r="AC603" s="7"/>
      <c r="AD603" s="7"/>
      <c r="AG603">
        <f t="shared" si="136"/>
        <v>0</v>
      </c>
      <c r="AH603" s="2">
        <f t="shared" si="124"/>
        <v>0</v>
      </c>
      <c r="AI603" s="3" t="str">
        <f>IF(AH603=0,"",
IF(SUM($AH$535:AH603)=1,AJ603,
IF($AH$655&gt;SUM($AH$535:AH603),_xlfn.CONCAT(", ",AJ603),
IF($AH$655=SUM($AH$535:AH603),_xlfn.CONCAT(" y ",AJ603)))))</f>
        <v/>
      </c>
      <c r="AJ603" s="214">
        <v>69</v>
      </c>
      <c r="AK603" s="9">
        <f t="shared" si="137"/>
        <v>0</v>
      </c>
      <c r="AL603">
        <f t="shared" si="125"/>
        <v>0</v>
      </c>
      <c r="AM603">
        <f t="shared" si="126"/>
        <v>3</v>
      </c>
      <c r="AN603">
        <f t="shared" si="127"/>
        <v>6</v>
      </c>
      <c r="AU603">
        <f t="shared" si="128"/>
        <v>0</v>
      </c>
      <c r="AV603">
        <f t="shared" si="129"/>
        <v>0</v>
      </c>
      <c r="AW603">
        <f t="shared" si="130"/>
        <v>0</v>
      </c>
      <c r="AX603">
        <f t="shared" si="131"/>
        <v>0</v>
      </c>
      <c r="AY603">
        <f t="shared" si="132"/>
        <v>0</v>
      </c>
      <c r="AZ603">
        <f t="shared" si="133"/>
        <v>-2</v>
      </c>
      <c r="BA603">
        <f t="shared" si="134"/>
        <v>0</v>
      </c>
      <c r="BB603">
        <f t="shared" si="135"/>
        <v>0</v>
      </c>
    </row>
    <row r="604" spans="1:54" ht="15" customHeight="1">
      <c r="A604" s="238"/>
      <c r="C604" s="229" t="s">
        <v>5116</v>
      </c>
      <c r="D604" s="511" t="str">
        <f>IF(CNGE_2025_M1_Secc12_Sub1!D99="","",CNGE_2025_M1_Secc12_Sub1!D99)</f>
        <v/>
      </c>
      <c r="E604" s="326"/>
      <c r="F604" s="326"/>
      <c r="G604" s="326"/>
      <c r="H604" s="326"/>
      <c r="I604" s="326"/>
      <c r="J604" s="326"/>
      <c r="K604" s="326"/>
      <c r="L604" s="326"/>
      <c r="M604" s="326"/>
      <c r="N604" s="326"/>
      <c r="O604" s="326"/>
      <c r="P604" s="326"/>
      <c r="Q604" s="327"/>
      <c r="R604" s="7"/>
      <c r="S604" s="7"/>
      <c r="T604" s="7"/>
      <c r="U604" s="7"/>
      <c r="V604" s="7"/>
      <c r="W604" s="7"/>
      <c r="X604" s="7"/>
      <c r="Y604" s="7"/>
      <c r="Z604" s="7"/>
      <c r="AA604" s="7"/>
      <c r="AB604" s="7"/>
      <c r="AC604" s="7"/>
      <c r="AD604" s="7"/>
      <c r="AG604">
        <f t="shared" si="136"/>
        <v>0</v>
      </c>
      <c r="AH604" s="2">
        <f t="shared" si="124"/>
        <v>0</v>
      </c>
      <c r="AI604" s="3" t="str">
        <f>IF(AH604=0,"",
IF(SUM($AH$535:AH604)=1,AJ604,
IF($AH$655&gt;SUM($AH$535:AH604),_xlfn.CONCAT(", ",AJ604),
IF($AH$655=SUM($AH$535:AH604),_xlfn.CONCAT(" y ",AJ604)))))</f>
        <v/>
      </c>
      <c r="AJ604" s="214">
        <v>70</v>
      </c>
      <c r="AK604" s="9">
        <f t="shared" si="137"/>
        <v>0</v>
      </c>
      <c r="AL604">
        <f t="shared" si="125"/>
        <v>0</v>
      </c>
      <c r="AM604">
        <f t="shared" si="126"/>
        <v>3</v>
      </c>
      <c r="AN604">
        <f t="shared" si="127"/>
        <v>6</v>
      </c>
      <c r="AU604">
        <f t="shared" si="128"/>
        <v>0</v>
      </c>
      <c r="AV604">
        <f t="shared" si="129"/>
        <v>0</v>
      </c>
      <c r="AW604">
        <f t="shared" si="130"/>
        <v>0</v>
      </c>
      <c r="AX604">
        <f t="shared" si="131"/>
        <v>0</v>
      </c>
      <c r="AY604">
        <f t="shared" si="132"/>
        <v>0</v>
      </c>
      <c r="AZ604">
        <f t="shared" si="133"/>
        <v>-2</v>
      </c>
      <c r="BA604">
        <f t="shared" si="134"/>
        <v>0</v>
      </c>
      <c r="BB604">
        <f t="shared" si="135"/>
        <v>0</v>
      </c>
    </row>
    <row r="605" spans="1:54" ht="15" customHeight="1">
      <c r="A605" s="238"/>
      <c r="C605" s="229" t="s">
        <v>5117</v>
      </c>
      <c r="D605" s="511" t="str">
        <f>IF(CNGE_2025_M1_Secc12_Sub1!D100="","",CNGE_2025_M1_Secc12_Sub1!D100)</f>
        <v/>
      </c>
      <c r="E605" s="326"/>
      <c r="F605" s="326"/>
      <c r="G605" s="326"/>
      <c r="H605" s="326"/>
      <c r="I605" s="326"/>
      <c r="J605" s="326"/>
      <c r="K605" s="326"/>
      <c r="L605" s="326"/>
      <c r="M605" s="326"/>
      <c r="N605" s="326"/>
      <c r="O605" s="326"/>
      <c r="P605" s="326"/>
      <c r="Q605" s="327"/>
      <c r="R605" s="7"/>
      <c r="S605" s="7"/>
      <c r="T605" s="7"/>
      <c r="U605" s="7"/>
      <c r="V605" s="7"/>
      <c r="W605" s="7"/>
      <c r="X605" s="7"/>
      <c r="Y605" s="7"/>
      <c r="Z605" s="7"/>
      <c r="AA605" s="7"/>
      <c r="AB605" s="7"/>
      <c r="AC605" s="7"/>
      <c r="AD605" s="7"/>
      <c r="AG605">
        <f t="shared" si="136"/>
        <v>0</v>
      </c>
      <c r="AH605" s="2">
        <f t="shared" si="124"/>
        <v>0</v>
      </c>
      <c r="AI605" s="3" t="str">
        <f>IF(AH605=0,"",
IF(SUM($AH$535:AH605)=1,AJ605,
IF($AH$655&gt;SUM($AH$535:AH605),_xlfn.CONCAT(", ",AJ605),
IF($AH$655=SUM($AH$535:AH605),_xlfn.CONCAT(" y ",AJ605)))))</f>
        <v/>
      </c>
      <c r="AJ605" s="214">
        <v>71</v>
      </c>
      <c r="AK605" s="9">
        <f t="shared" si="137"/>
        <v>0</v>
      </c>
      <c r="AL605">
        <f t="shared" si="125"/>
        <v>0</v>
      </c>
      <c r="AM605">
        <f t="shared" si="126"/>
        <v>3</v>
      </c>
      <c r="AN605">
        <f t="shared" si="127"/>
        <v>6</v>
      </c>
      <c r="AU605">
        <f t="shared" si="128"/>
        <v>0</v>
      </c>
      <c r="AV605">
        <f t="shared" si="129"/>
        <v>0</v>
      </c>
      <c r="AW605">
        <f t="shared" si="130"/>
        <v>0</v>
      </c>
      <c r="AX605">
        <f t="shared" si="131"/>
        <v>0</v>
      </c>
      <c r="AY605">
        <f t="shared" si="132"/>
        <v>0</v>
      </c>
      <c r="AZ605">
        <f t="shared" si="133"/>
        <v>-2</v>
      </c>
      <c r="BA605">
        <f t="shared" si="134"/>
        <v>0</v>
      </c>
      <c r="BB605">
        <f t="shared" si="135"/>
        <v>0</v>
      </c>
    </row>
    <row r="606" spans="1:54" ht="15" customHeight="1">
      <c r="A606" s="238"/>
      <c r="C606" s="229" t="s">
        <v>5118</v>
      </c>
      <c r="D606" s="511" t="str">
        <f>IF(CNGE_2025_M1_Secc12_Sub1!D101="","",CNGE_2025_M1_Secc12_Sub1!D101)</f>
        <v/>
      </c>
      <c r="E606" s="326"/>
      <c r="F606" s="326"/>
      <c r="G606" s="326"/>
      <c r="H606" s="326"/>
      <c r="I606" s="326"/>
      <c r="J606" s="326"/>
      <c r="K606" s="326"/>
      <c r="L606" s="326"/>
      <c r="M606" s="326"/>
      <c r="N606" s="326"/>
      <c r="O606" s="326"/>
      <c r="P606" s="326"/>
      <c r="Q606" s="327"/>
      <c r="R606" s="7"/>
      <c r="S606" s="7"/>
      <c r="T606" s="7"/>
      <c r="U606" s="7"/>
      <c r="V606" s="7"/>
      <c r="W606" s="7"/>
      <c r="X606" s="7"/>
      <c r="Y606" s="7"/>
      <c r="Z606" s="7"/>
      <c r="AA606" s="7"/>
      <c r="AB606" s="7"/>
      <c r="AC606" s="7"/>
      <c r="AD606" s="7"/>
      <c r="AG606">
        <f t="shared" si="136"/>
        <v>0</v>
      </c>
      <c r="AH606" s="2">
        <f t="shared" si="124"/>
        <v>0</v>
      </c>
      <c r="AI606" s="3" t="str">
        <f>IF(AH606=0,"",
IF(SUM($AH$535:AH606)=1,AJ606,
IF($AH$655&gt;SUM($AH$535:AH606),_xlfn.CONCAT(", ",AJ606),
IF($AH$655=SUM($AH$535:AH606),_xlfn.CONCAT(" y ",AJ606)))))</f>
        <v/>
      </c>
      <c r="AJ606" s="214">
        <v>72</v>
      </c>
      <c r="AK606" s="9">
        <f t="shared" si="137"/>
        <v>0</v>
      </c>
      <c r="AL606">
        <f t="shared" si="125"/>
        <v>0</v>
      </c>
      <c r="AM606">
        <f t="shared" si="126"/>
        <v>3</v>
      </c>
      <c r="AN606">
        <f t="shared" si="127"/>
        <v>6</v>
      </c>
      <c r="AU606">
        <f t="shared" si="128"/>
        <v>0</v>
      </c>
      <c r="AV606">
        <f t="shared" si="129"/>
        <v>0</v>
      </c>
      <c r="AW606">
        <f t="shared" si="130"/>
        <v>0</v>
      </c>
      <c r="AX606">
        <f t="shared" si="131"/>
        <v>0</v>
      </c>
      <c r="AY606">
        <f t="shared" si="132"/>
        <v>0</v>
      </c>
      <c r="AZ606">
        <f t="shared" si="133"/>
        <v>-2</v>
      </c>
      <c r="BA606">
        <f t="shared" si="134"/>
        <v>0</v>
      </c>
      <c r="BB606">
        <f t="shared" si="135"/>
        <v>0</v>
      </c>
    </row>
    <row r="607" spans="1:54" ht="15" customHeight="1">
      <c r="A607" s="238"/>
      <c r="C607" s="229" t="s">
        <v>5119</v>
      </c>
      <c r="D607" s="511" t="str">
        <f>IF(CNGE_2025_M1_Secc12_Sub1!D102="","",CNGE_2025_M1_Secc12_Sub1!D102)</f>
        <v/>
      </c>
      <c r="E607" s="326"/>
      <c r="F607" s="326"/>
      <c r="G607" s="326"/>
      <c r="H607" s="326"/>
      <c r="I607" s="326"/>
      <c r="J607" s="326"/>
      <c r="K607" s="326"/>
      <c r="L607" s="326"/>
      <c r="M607" s="326"/>
      <c r="N607" s="326"/>
      <c r="O607" s="326"/>
      <c r="P607" s="326"/>
      <c r="Q607" s="327"/>
      <c r="R607" s="7"/>
      <c r="S607" s="7"/>
      <c r="T607" s="7"/>
      <c r="U607" s="7"/>
      <c r="V607" s="7"/>
      <c r="W607" s="7"/>
      <c r="X607" s="7"/>
      <c r="Y607" s="7"/>
      <c r="Z607" s="7"/>
      <c r="AA607" s="7"/>
      <c r="AB607" s="7"/>
      <c r="AC607" s="7"/>
      <c r="AD607" s="7"/>
      <c r="AG607">
        <f t="shared" si="136"/>
        <v>0</v>
      </c>
      <c r="AH607" s="2">
        <f t="shared" si="124"/>
        <v>0</v>
      </c>
      <c r="AI607" s="3" t="str">
        <f>IF(AH607=0,"",
IF(SUM($AH$535:AH607)=1,AJ607,
IF($AH$655&gt;SUM($AH$535:AH607),_xlfn.CONCAT(", ",AJ607),
IF($AH$655=SUM($AH$535:AH607),_xlfn.CONCAT(" y ",AJ607)))))</f>
        <v/>
      </c>
      <c r="AJ607" s="214">
        <v>73</v>
      </c>
      <c r="AK607" s="9">
        <f t="shared" si="137"/>
        <v>0</v>
      </c>
      <c r="AL607">
        <f t="shared" si="125"/>
        <v>0</v>
      </c>
      <c r="AM607">
        <f t="shared" si="126"/>
        <v>3</v>
      </c>
      <c r="AN607">
        <f t="shared" si="127"/>
        <v>6</v>
      </c>
      <c r="AU607">
        <f t="shared" si="128"/>
        <v>0</v>
      </c>
      <c r="AV607">
        <f t="shared" si="129"/>
        <v>0</v>
      </c>
      <c r="AW607">
        <f t="shared" si="130"/>
        <v>0</v>
      </c>
      <c r="AX607">
        <f t="shared" si="131"/>
        <v>0</v>
      </c>
      <c r="AY607">
        <f t="shared" si="132"/>
        <v>0</v>
      </c>
      <c r="AZ607">
        <f t="shared" si="133"/>
        <v>-2</v>
      </c>
      <c r="BA607">
        <f t="shared" si="134"/>
        <v>0</v>
      </c>
      <c r="BB607">
        <f t="shared" si="135"/>
        <v>0</v>
      </c>
    </row>
    <row r="608" spans="1:54" ht="15" customHeight="1">
      <c r="A608" s="238"/>
      <c r="C608" s="229" t="s">
        <v>5120</v>
      </c>
      <c r="D608" s="511" t="str">
        <f>IF(CNGE_2025_M1_Secc12_Sub1!D103="","",CNGE_2025_M1_Secc12_Sub1!D103)</f>
        <v/>
      </c>
      <c r="E608" s="326"/>
      <c r="F608" s="326"/>
      <c r="G608" s="326"/>
      <c r="H608" s="326"/>
      <c r="I608" s="326"/>
      <c r="J608" s="326"/>
      <c r="K608" s="326"/>
      <c r="L608" s="326"/>
      <c r="M608" s="326"/>
      <c r="N608" s="326"/>
      <c r="O608" s="326"/>
      <c r="P608" s="326"/>
      <c r="Q608" s="327"/>
      <c r="R608" s="7"/>
      <c r="S608" s="7"/>
      <c r="T608" s="7"/>
      <c r="U608" s="7"/>
      <c r="V608" s="7"/>
      <c r="W608" s="7"/>
      <c r="X608" s="7"/>
      <c r="Y608" s="7"/>
      <c r="Z608" s="7"/>
      <c r="AA608" s="7"/>
      <c r="AB608" s="7"/>
      <c r="AC608" s="7"/>
      <c r="AD608" s="7"/>
      <c r="AG608">
        <f t="shared" si="136"/>
        <v>0</v>
      </c>
      <c r="AH608" s="2">
        <f t="shared" si="124"/>
        <v>0</v>
      </c>
      <c r="AI608" s="3" t="str">
        <f>IF(AH608=0,"",
IF(SUM($AH$535:AH608)=1,AJ608,
IF($AH$655&gt;SUM($AH$535:AH608),_xlfn.CONCAT(", ",AJ608),
IF($AH$655=SUM($AH$535:AH608),_xlfn.CONCAT(" y ",AJ608)))))</f>
        <v/>
      </c>
      <c r="AJ608" s="214">
        <v>74</v>
      </c>
      <c r="AK608" s="9">
        <f t="shared" si="137"/>
        <v>0</v>
      </c>
      <c r="AL608">
        <f t="shared" si="125"/>
        <v>0</v>
      </c>
      <c r="AM608">
        <f t="shared" si="126"/>
        <v>3</v>
      </c>
      <c r="AN608">
        <f t="shared" si="127"/>
        <v>6</v>
      </c>
      <c r="AU608">
        <f t="shared" si="128"/>
        <v>0</v>
      </c>
      <c r="AV608">
        <f t="shared" si="129"/>
        <v>0</v>
      </c>
      <c r="AW608">
        <f t="shared" si="130"/>
        <v>0</v>
      </c>
      <c r="AX608">
        <f t="shared" si="131"/>
        <v>0</v>
      </c>
      <c r="AY608">
        <f t="shared" si="132"/>
        <v>0</v>
      </c>
      <c r="AZ608">
        <f t="shared" si="133"/>
        <v>-2</v>
      </c>
      <c r="BA608">
        <f t="shared" si="134"/>
        <v>0</v>
      </c>
      <c r="BB608">
        <f t="shared" si="135"/>
        <v>0</v>
      </c>
    </row>
    <row r="609" spans="1:54" ht="15" customHeight="1">
      <c r="A609" s="238"/>
      <c r="C609" s="229" t="s">
        <v>5121</v>
      </c>
      <c r="D609" s="511" t="str">
        <f>IF(CNGE_2025_M1_Secc12_Sub1!D104="","",CNGE_2025_M1_Secc12_Sub1!D104)</f>
        <v/>
      </c>
      <c r="E609" s="326"/>
      <c r="F609" s="326"/>
      <c r="G609" s="326"/>
      <c r="H609" s="326"/>
      <c r="I609" s="326"/>
      <c r="J609" s="326"/>
      <c r="K609" s="326"/>
      <c r="L609" s="326"/>
      <c r="M609" s="326"/>
      <c r="N609" s="326"/>
      <c r="O609" s="326"/>
      <c r="P609" s="326"/>
      <c r="Q609" s="327"/>
      <c r="R609" s="7"/>
      <c r="S609" s="7"/>
      <c r="T609" s="7"/>
      <c r="U609" s="7"/>
      <c r="V609" s="7"/>
      <c r="W609" s="7"/>
      <c r="X609" s="7"/>
      <c r="Y609" s="7"/>
      <c r="Z609" s="7"/>
      <c r="AA609" s="7"/>
      <c r="AB609" s="7"/>
      <c r="AC609" s="7"/>
      <c r="AD609" s="7"/>
      <c r="AG609">
        <f t="shared" si="136"/>
        <v>0</v>
      </c>
      <c r="AH609" s="2">
        <f t="shared" si="124"/>
        <v>0</v>
      </c>
      <c r="AI609" s="3" t="str">
        <f>IF(AH609=0,"",
IF(SUM($AH$535:AH609)=1,AJ609,
IF($AH$655&gt;SUM($AH$535:AH609),_xlfn.CONCAT(", ",AJ609),
IF($AH$655=SUM($AH$535:AH609),_xlfn.CONCAT(" y ",AJ609)))))</f>
        <v/>
      </c>
      <c r="AJ609" s="214">
        <v>75</v>
      </c>
      <c r="AK609" s="9">
        <f t="shared" si="137"/>
        <v>0</v>
      </c>
      <c r="AL609">
        <f t="shared" si="125"/>
        <v>0</v>
      </c>
      <c r="AM609">
        <f t="shared" si="126"/>
        <v>3</v>
      </c>
      <c r="AN609">
        <f t="shared" si="127"/>
        <v>6</v>
      </c>
      <c r="AU609">
        <f t="shared" si="128"/>
        <v>0</v>
      </c>
      <c r="AV609">
        <f t="shared" si="129"/>
        <v>0</v>
      </c>
      <c r="AW609">
        <f t="shared" si="130"/>
        <v>0</v>
      </c>
      <c r="AX609">
        <f t="shared" si="131"/>
        <v>0</v>
      </c>
      <c r="AY609">
        <f t="shared" si="132"/>
        <v>0</v>
      </c>
      <c r="AZ609">
        <f t="shared" si="133"/>
        <v>-2</v>
      </c>
      <c r="BA609">
        <f t="shared" si="134"/>
        <v>0</v>
      </c>
      <c r="BB609">
        <f t="shared" si="135"/>
        <v>0</v>
      </c>
    </row>
    <row r="610" spans="1:54" ht="15" customHeight="1">
      <c r="A610" s="238"/>
      <c r="C610" s="229" t="s">
        <v>5122</v>
      </c>
      <c r="D610" s="511" t="str">
        <f>IF(CNGE_2025_M1_Secc12_Sub1!D105="","",CNGE_2025_M1_Secc12_Sub1!D105)</f>
        <v/>
      </c>
      <c r="E610" s="326"/>
      <c r="F610" s="326"/>
      <c r="G610" s="326"/>
      <c r="H610" s="326"/>
      <c r="I610" s="326"/>
      <c r="J610" s="326"/>
      <c r="K610" s="326"/>
      <c r="L610" s="326"/>
      <c r="M610" s="326"/>
      <c r="N610" s="326"/>
      <c r="O610" s="326"/>
      <c r="P610" s="326"/>
      <c r="Q610" s="327"/>
      <c r="R610" s="7"/>
      <c r="S610" s="7"/>
      <c r="T610" s="7"/>
      <c r="U610" s="7"/>
      <c r="V610" s="7"/>
      <c r="W610" s="7"/>
      <c r="X610" s="7"/>
      <c r="Y610" s="7"/>
      <c r="Z610" s="7"/>
      <c r="AA610" s="7"/>
      <c r="AB610" s="7"/>
      <c r="AC610" s="7"/>
      <c r="AD610" s="7"/>
      <c r="AG610">
        <f t="shared" si="136"/>
        <v>0</v>
      </c>
      <c r="AH610" s="2">
        <f t="shared" si="124"/>
        <v>0</v>
      </c>
      <c r="AI610" s="3" t="str">
        <f>IF(AH610=0,"",
IF(SUM($AH$535:AH610)=1,AJ610,
IF($AH$655&gt;SUM($AH$535:AH610),_xlfn.CONCAT(", ",AJ610),
IF($AH$655=SUM($AH$535:AH610),_xlfn.CONCAT(" y ",AJ610)))))</f>
        <v/>
      </c>
      <c r="AJ610" s="214">
        <v>76</v>
      </c>
      <c r="AK610" s="9">
        <f t="shared" si="137"/>
        <v>0</v>
      </c>
      <c r="AL610">
        <f t="shared" si="125"/>
        <v>0</v>
      </c>
      <c r="AM610">
        <f t="shared" si="126"/>
        <v>3</v>
      </c>
      <c r="AN610">
        <f t="shared" si="127"/>
        <v>6</v>
      </c>
      <c r="AU610">
        <f t="shared" si="128"/>
        <v>0</v>
      </c>
      <c r="AV610">
        <f t="shared" si="129"/>
        <v>0</v>
      </c>
      <c r="AW610">
        <f t="shared" si="130"/>
        <v>0</v>
      </c>
      <c r="AX610">
        <f t="shared" si="131"/>
        <v>0</v>
      </c>
      <c r="AY610">
        <f t="shared" si="132"/>
        <v>0</v>
      </c>
      <c r="AZ610">
        <f t="shared" si="133"/>
        <v>-2</v>
      </c>
      <c r="BA610">
        <f t="shared" si="134"/>
        <v>0</v>
      </c>
      <c r="BB610">
        <f t="shared" si="135"/>
        <v>0</v>
      </c>
    </row>
    <row r="611" spans="1:54" ht="15" customHeight="1">
      <c r="A611" s="238"/>
      <c r="C611" s="229" t="s">
        <v>5123</v>
      </c>
      <c r="D611" s="511" t="str">
        <f>IF(CNGE_2025_M1_Secc12_Sub1!D106="","",CNGE_2025_M1_Secc12_Sub1!D106)</f>
        <v/>
      </c>
      <c r="E611" s="326"/>
      <c r="F611" s="326"/>
      <c r="G611" s="326"/>
      <c r="H611" s="326"/>
      <c r="I611" s="326"/>
      <c r="J611" s="326"/>
      <c r="K611" s="326"/>
      <c r="L611" s="326"/>
      <c r="M611" s="326"/>
      <c r="N611" s="326"/>
      <c r="O611" s="326"/>
      <c r="P611" s="326"/>
      <c r="Q611" s="327"/>
      <c r="R611" s="7"/>
      <c r="S611" s="7"/>
      <c r="T611" s="7"/>
      <c r="U611" s="7"/>
      <c r="V611" s="7"/>
      <c r="W611" s="7"/>
      <c r="X611" s="7"/>
      <c r="Y611" s="7"/>
      <c r="Z611" s="7"/>
      <c r="AA611" s="7"/>
      <c r="AB611" s="7"/>
      <c r="AC611" s="7"/>
      <c r="AD611" s="7"/>
      <c r="AG611">
        <f t="shared" si="136"/>
        <v>0</v>
      </c>
      <c r="AH611" s="2">
        <f t="shared" si="124"/>
        <v>0</v>
      </c>
      <c r="AI611" s="3" t="str">
        <f>IF(AH611=0,"",
IF(SUM($AH$535:AH611)=1,AJ611,
IF($AH$655&gt;SUM($AH$535:AH611),_xlfn.CONCAT(", ",AJ611),
IF($AH$655=SUM($AH$535:AH611),_xlfn.CONCAT(" y ",AJ611)))))</f>
        <v/>
      </c>
      <c r="AJ611" s="214">
        <v>77</v>
      </c>
      <c r="AK611" s="9">
        <f t="shared" si="137"/>
        <v>0</v>
      </c>
      <c r="AL611">
        <f t="shared" si="125"/>
        <v>0</v>
      </c>
      <c r="AM611">
        <f t="shared" si="126"/>
        <v>3</v>
      </c>
      <c r="AN611">
        <f t="shared" si="127"/>
        <v>6</v>
      </c>
      <c r="AU611">
        <f t="shared" si="128"/>
        <v>0</v>
      </c>
      <c r="AV611">
        <f t="shared" si="129"/>
        <v>0</v>
      </c>
      <c r="AW611">
        <f t="shared" si="130"/>
        <v>0</v>
      </c>
      <c r="AX611">
        <f t="shared" si="131"/>
        <v>0</v>
      </c>
      <c r="AY611">
        <f t="shared" si="132"/>
        <v>0</v>
      </c>
      <c r="AZ611">
        <f t="shared" si="133"/>
        <v>-2</v>
      </c>
      <c r="BA611">
        <f t="shared" si="134"/>
        <v>0</v>
      </c>
      <c r="BB611">
        <f t="shared" si="135"/>
        <v>0</v>
      </c>
    </row>
    <row r="612" spans="1:54" ht="15" customHeight="1">
      <c r="A612" s="238"/>
      <c r="C612" s="229" t="s">
        <v>5124</v>
      </c>
      <c r="D612" s="511" t="str">
        <f>IF(CNGE_2025_M1_Secc12_Sub1!D107="","",CNGE_2025_M1_Secc12_Sub1!D107)</f>
        <v/>
      </c>
      <c r="E612" s="326"/>
      <c r="F612" s="326"/>
      <c r="G612" s="326"/>
      <c r="H612" s="326"/>
      <c r="I612" s="326"/>
      <c r="J612" s="326"/>
      <c r="K612" s="326"/>
      <c r="L612" s="326"/>
      <c r="M612" s="326"/>
      <c r="N612" s="326"/>
      <c r="O612" s="326"/>
      <c r="P612" s="326"/>
      <c r="Q612" s="327"/>
      <c r="R612" s="7"/>
      <c r="S612" s="7"/>
      <c r="T612" s="7"/>
      <c r="U612" s="7"/>
      <c r="V612" s="7"/>
      <c r="W612" s="7"/>
      <c r="X612" s="7"/>
      <c r="Y612" s="7"/>
      <c r="Z612" s="7"/>
      <c r="AA612" s="7"/>
      <c r="AB612" s="7"/>
      <c r="AC612" s="7"/>
      <c r="AD612" s="7"/>
      <c r="AG612">
        <f t="shared" si="136"/>
        <v>0</v>
      </c>
      <c r="AH612" s="2">
        <f t="shared" si="124"/>
        <v>0</v>
      </c>
      <c r="AI612" s="3" t="str">
        <f>IF(AH612=0,"",
IF(SUM($AH$535:AH612)=1,AJ612,
IF($AH$655&gt;SUM($AH$535:AH612),_xlfn.CONCAT(", ",AJ612),
IF($AH$655=SUM($AH$535:AH612),_xlfn.CONCAT(" y ",AJ612)))))</f>
        <v/>
      </c>
      <c r="AJ612" s="214">
        <v>78</v>
      </c>
      <c r="AK612" s="9">
        <f t="shared" si="137"/>
        <v>0</v>
      </c>
      <c r="AL612">
        <f t="shared" si="125"/>
        <v>0</v>
      </c>
      <c r="AM612">
        <f t="shared" si="126"/>
        <v>3</v>
      </c>
      <c r="AN612">
        <f t="shared" si="127"/>
        <v>6</v>
      </c>
      <c r="AU612">
        <f t="shared" si="128"/>
        <v>0</v>
      </c>
      <c r="AV612">
        <f t="shared" si="129"/>
        <v>0</v>
      </c>
      <c r="AW612">
        <f t="shared" si="130"/>
        <v>0</v>
      </c>
      <c r="AX612">
        <f t="shared" si="131"/>
        <v>0</v>
      </c>
      <c r="AY612">
        <f t="shared" si="132"/>
        <v>0</v>
      </c>
      <c r="AZ612">
        <f t="shared" si="133"/>
        <v>-2</v>
      </c>
      <c r="BA612">
        <f t="shared" si="134"/>
        <v>0</v>
      </c>
      <c r="BB612">
        <f t="shared" si="135"/>
        <v>0</v>
      </c>
    </row>
    <row r="613" spans="1:54" ht="15" customHeight="1">
      <c r="A613" s="238"/>
      <c r="C613" s="229" t="s">
        <v>5125</v>
      </c>
      <c r="D613" s="511" t="str">
        <f>IF(CNGE_2025_M1_Secc12_Sub1!D108="","",CNGE_2025_M1_Secc12_Sub1!D108)</f>
        <v/>
      </c>
      <c r="E613" s="326"/>
      <c r="F613" s="326"/>
      <c r="G613" s="326"/>
      <c r="H613" s="326"/>
      <c r="I613" s="326"/>
      <c r="J613" s="326"/>
      <c r="K613" s="326"/>
      <c r="L613" s="326"/>
      <c r="M613" s="326"/>
      <c r="N613" s="326"/>
      <c r="O613" s="326"/>
      <c r="P613" s="326"/>
      <c r="Q613" s="327"/>
      <c r="R613" s="7"/>
      <c r="S613" s="7"/>
      <c r="T613" s="7"/>
      <c r="U613" s="7"/>
      <c r="V613" s="7"/>
      <c r="W613" s="7"/>
      <c r="X613" s="7"/>
      <c r="Y613" s="7"/>
      <c r="Z613" s="7"/>
      <c r="AA613" s="7"/>
      <c r="AB613" s="7"/>
      <c r="AC613" s="7"/>
      <c r="AD613" s="7"/>
      <c r="AG613">
        <f t="shared" si="136"/>
        <v>0</v>
      </c>
      <c r="AH613" s="2">
        <f t="shared" si="124"/>
        <v>0</v>
      </c>
      <c r="AI613" s="3" t="str">
        <f>IF(AH613=0,"",
IF(SUM($AH$535:AH613)=1,AJ613,
IF($AH$655&gt;SUM($AH$535:AH613),_xlfn.CONCAT(", ",AJ613),
IF($AH$655=SUM($AH$535:AH613),_xlfn.CONCAT(" y ",AJ613)))))</f>
        <v/>
      </c>
      <c r="AJ613" s="214">
        <v>79</v>
      </c>
      <c r="AK613" s="9">
        <f t="shared" si="137"/>
        <v>0</v>
      </c>
      <c r="AL613">
        <f t="shared" si="125"/>
        <v>0</v>
      </c>
      <c r="AM613">
        <f t="shared" si="126"/>
        <v>3</v>
      </c>
      <c r="AN613">
        <f t="shared" si="127"/>
        <v>6</v>
      </c>
      <c r="AU613">
        <f t="shared" si="128"/>
        <v>0</v>
      </c>
      <c r="AV613">
        <f t="shared" si="129"/>
        <v>0</v>
      </c>
      <c r="AW613">
        <f t="shared" si="130"/>
        <v>0</v>
      </c>
      <c r="AX613">
        <f t="shared" si="131"/>
        <v>0</v>
      </c>
      <c r="AY613">
        <f t="shared" si="132"/>
        <v>0</v>
      </c>
      <c r="AZ613">
        <f t="shared" si="133"/>
        <v>-2</v>
      </c>
      <c r="BA613">
        <f t="shared" si="134"/>
        <v>0</v>
      </c>
      <c r="BB613">
        <f t="shared" si="135"/>
        <v>0</v>
      </c>
    </row>
    <row r="614" spans="1:54" ht="15" customHeight="1">
      <c r="A614" s="238"/>
      <c r="C614" s="229" t="s">
        <v>5126</v>
      </c>
      <c r="D614" s="511" t="str">
        <f>IF(CNGE_2025_M1_Secc12_Sub1!D109="","",CNGE_2025_M1_Secc12_Sub1!D109)</f>
        <v/>
      </c>
      <c r="E614" s="326"/>
      <c r="F614" s="326"/>
      <c r="G614" s="326"/>
      <c r="H614" s="326"/>
      <c r="I614" s="326"/>
      <c r="J614" s="326"/>
      <c r="K614" s="326"/>
      <c r="L614" s="326"/>
      <c r="M614" s="326"/>
      <c r="N614" s="326"/>
      <c r="O614" s="326"/>
      <c r="P614" s="326"/>
      <c r="Q614" s="327"/>
      <c r="R614" s="7"/>
      <c r="S614" s="7"/>
      <c r="T614" s="7"/>
      <c r="U614" s="7"/>
      <c r="V614" s="7"/>
      <c r="W614" s="7"/>
      <c r="X614" s="7"/>
      <c r="Y614" s="7"/>
      <c r="Z614" s="7"/>
      <c r="AA614" s="7"/>
      <c r="AB614" s="7"/>
      <c r="AC614" s="7"/>
      <c r="AD614" s="7"/>
      <c r="AG614">
        <f t="shared" si="136"/>
        <v>0</v>
      </c>
      <c r="AH614" s="2">
        <f t="shared" si="124"/>
        <v>0</v>
      </c>
      <c r="AI614" s="3" t="str">
        <f>IF(AH614=0,"",
IF(SUM($AH$535:AH614)=1,AJ614,
IF($AH$655&gt;SUM($AH$535:AH614),_xlfn.CONCAT(", ",AJ614),
IF($AH$655=SUM($AH$535:AH614),_xlfn.CONCAT(" y ",AJ614)))))</f>
        <v/>
      </c>
      <c r="AJ614" s="214">
        <v>80</v>
      </c>
      <c r="AK614" s="9">
        <f t="shared" si="137"/>
        <v>0</v>
      </c>
      <c r="AL614">
        <f t="shared" si="125"/>
        <v>0</v>
      </c>
      <c r="AM614">
        <f t="shared" si="126"/>
        <v>3</v>
      </c>
      <c r="AN614">
        <f t="shared" si="127"/>
        <v>6</v>
      </c>
      <c r="AU614">
        <f t="shared" si="128"/>
        <v>0</v>
      </c>
      <c r="AV614">
        <f t="shared" si="129"/>
        <v>0</v>
      </c>
      <c r="AW614">
        <f t="shared" si="130"/>
        <v>0</v>
      </c>
      <c r="AX614">
        <f t="shared" si="131"/>
        <v>0</v>
      </c>
      <c r="AY614">
        <f t="shared" si="132"/>
        <v>0</v>
      </c>
      <c r="AZ614">
        <f t="shared" si="133"/>
        <v>-2</v>
      </c>
      <c r="BA614">
        <f t="shared" si="134"/>
        <v>0</v>
      </c>
      <c r="BB614">
        <f t="shared" si="135"/>
        <v>0</v>
      </c>
    </row>
    <row r="615" spans="1:54" ht="15" customHeight="1">
      <c r="A615" s="238"/>
      <c r="C615" s="229" t="s">
        <v>5127</v>
      </c>
      <c r="D615" s="511" t="str">
        <f>IF(CNGE_2025_M1_Secc12_Sub1!D110="","",CNGE_2025_M1_Secc12_Sub1!D110)</f>
        <v/>
      </c>
      <c r="E615" s="326"/>
      <c r="F615" s="326"/>
      <c r="G615" s="326"/>
      <c r="H615" s="326"/>
      <c r="I615" s="326"/>
      <c r="J615" s="326"/>
      <c r="K615" s="326"/>
      <c r="L615" s="326"/>
      <c r="M615" s="326"/>
      <c r="N615" s="326"/>
      <c r="O615" s="326"/>
      <c r="P615" s="326"/>
      <c r="Q615" s="327"/>
      <c r="R615" s="7"/>
      <c r="S615" s="7"/>
      <c r="T615" s="7"/>
      <c r="U615" s="7"/>
      <c r="V615" s="7"/>
      <c r="W615" s="7"/>
      <c r="X615" s="7"/>
      <c r="Y615" s="7"/>
      <c r="Z615" s="7"/>
      <c r="AA615" s="7"/>
      <c r="AB615" s="7"/>
      <c r="AC615" s="7"/>
      <c r="AD615" s="7"/>
      <c r="AG615">
        <f t="shared" si="136"/>
        <v>0</v>
      </c>
      <c r="AH615" s="2">
        <f t="shared" si="124"/>
        <v>0</v>
      </c>
      <c r="AI615" s="3" t="str">
        <f>IF(AH615=0,"",
IF(SUM($AH$535:AH615)=1,AJ615,
IF($AH$655&gt;SUM($AH$535:AH615),_xlfn.CONCAT(", ",AJ615),
IF($AH$655=SUM($AH$535:AH615),_xlfn.CONCAT(" y ",AJ615)))))</f>
        <v/>
      </c>
      <c r="AJ615" s="214">
        <v>81</v>
      </c>
      <c r="AK615" s="9">
        <f t="shared" si="137"/>
        <v>0</v>
      </c>
      <c r="AL615">
        <f t="shared" si="125"/>
        <v>0</v>
      </c>
      <c r="AM615">
        <f t="shared" si="126"/>
        <v>3</v>
      </c>
      <c r="AN615">
        <f t="shared" si="127"/>
        <v>6</v>
      </c>
      <c r="AU615">
        <f t="shared" si="128"/>
        <v>0</v>
      </c>
      <c r="AV615">
        <f t="shared" si="129"/>
        <v>0</v>
      </c>
      <c r="AW615">
        <f t="shared" si="130"/>
        <v>0</v>
      </c>
      <c r="AX615">
        <f t="shared" si="131"/>
        <v>0</v>
      </c>
      <c r="AY615">
        <f t="shared" si="132"/>
        <v>0</v>
      </c>
      <c r="AZ615">
        <f t="shared" si="133"/>
        <v>-2</v>
      </c>
      <c r="BA615">
        <f t="shared" si="134"/>
        <v>0</v>
      </c>
      <c r="BB615">
        <f t="shared" si="135"/>
        <v>0</v>
      </c>
    </row>
    <row r="616" spans="1:54" ht="15" customHeight="1">
      <c r="A616" s="238"/>
      <c r="C616" s="229" t="s">
        <v>5128</v>
      </c>
      <c r="D616" s="511" t="str">
        <f>IF(CNGE_2025_M1_Secc12_Sub1!D111="","",CNGE_2025_M1_Secc12_Sub1!D111)</f>
        <v/>
      </c>
      <c r="E616" s="326"/>
      <c r="F616" s="326"/>
      <c r="G616" s="326"/>
      <c r="H616" s="326"/>
      <c r="I616" s="326"/>
      <c r="J616" s="326"/>
      <c r="K616" s="326"/>
      <c r="L616" s="326"/>
      <c r="M616" s="326"/>
      <c r="N616" s="326"/>
      <c r="O616" s="326"/>
      <c r="P616" s="326"/>
      <c r="Q616" s="327"/>
      <c r="R616" s="7"/>
      <c r="S616" s="7"/>
      <c r="T616" s="7"/>
      <c r="U616" s="7"/>
      <c r="V616" s="7"/>
      <c r="W616" s="7"/>
      <c r="X616" s="7"/>
      <c r="Y616" s="7"/>
      <c r="Z616" s="7"/>
      <c r="AA616" s="7"/>
      <c r="AB616" s="7"/>
      <c r="AC616" s="7"/>
      <c r="AD616" s="7"/>
      <c r="AG616">
        <f t="shared" si="136"/>
        <v>0</v>
      </c>
      <c r="AH616" s="2">
        <f t="shared" si="124"/>
        <v>0</v>
      </c>
      <c r="AI616" s="3" t="str">
        <f>IF(AH616=0,"",
IF(SUM($AH$535:AH616)=1,AJ616,
IF($AH$655&gt;SUM($AH$535:AH616),_xlfn.CONCAT(", ",AJ616),
IF($AH$655=SUM($AH$535:AH616),_xlfn.CONCAT(" y ",AJ616)))))</f>
        <v/>
      </c>
      <c r="AJ616" s="214">
        <v>82</v>
      </c>
      <c r="AK616" s="9">
        <f t="shared" si="137"/>
        <v>0</v>
      </c>
      <c r="AL616">
        <f t="shared" si="125"/>
        <v>0</v>
      </c>
      <c r="AM616">
        <f t="shared" si="126"/>
        <v>3</v>
      </c>
      <c r="AN616">
        <f t="shared" si="127"/>
        <v>6</v>
      </c>
      <c r="AU616">
        <f t="shared" si="128"/>
        <v>0</v>
      </c>
      <c r="AV616">
        <f t="shared" si="129"/>
        <v>0</v>
      </c>
      <c r="AW616">
        <f t="shared" si="130"/>
        <v>0</v>
      </c>
      <c r="AX616">
        <f t="shared" si="131"/>
        <v>0</v>
      </c>
      <c r="AY616">
        <f t="shared" si="132"/>
        <v>0</v>
      </c>
      <c r="AZ616">
        <f t="shared" si="133"/>
        <v>-2</v>
      </c>
      <c r="BA616">
        <f t="shared" si="134"/>
        <v>0</v>
      </c>
      <c r="BB616">
        <f t="shared" si="135"/>
        <v>0</v>
      </c>
    </row>
    <row r="617" spans="1:54" ht="15" customHeight="1">
      <c r="A617" s="238"/>
      <c r="C617" s="229" t="s">
        <v>5129</v>
      </c>
      <c r="D617" s="511" t="str">
        <f>IF(CNGE_2025_M1_Secc12_Sub1!D112="","",CNGE_2025_M1_Secc12_Sub1!D112)</f>
        <v/>
      </c>
      <c r="E617" s="326"/>
      <c r="F617" s="326"/>
      <c r="G617" s="326"/>
      <c r="H617" s="326"/>
      <c r="I617" s="326"/>
      <c r="J617" s="326"/>
      <c r="K617" s="326"/>
      <c r="L617" s="326"/>
      <c r="M617" s="326"/>
      <c r="N617" s="326"/>
      <c r="O617" s="326"/>
      <c r="P617" s="326"/>
      <c r="Q617" s="327"/>
      <c r="R617" s="7"/>
      <c r="S617" s="7"/>
      <c r="T617" s="7"/>
      <c r="U617" s="7"/>
      <c r="V617" s="7"/>
      <c r="W617" s="7"/>
      <c r="X617" s="7"/>
      <c r="Y617" s="7"/>
      <c r="Z617" s="7"/>
      <c r="AA617" s="7"/>
      <c r="AB617" s="7"/>
      <c r="AC617" s="7"/>
      <c r="AD617" s="7"/>
      <c r="AG617">
        <f t="shared" si="136"/>
        <v>0</v>
      </c>
      <c r="AH617" s="2">
        <f t="shared" si="124"/>
        <v>0</v>
      </c>
      <c r="AI617" s="3" t="str">
        <f>IF(AH617=0,"",
IF(SUM($AH$535:AH617)=1,AJ617,
IF($AH$655&gt;SUM($AH$535:AH617),_xlfn.CONCAT(", ",AJ617),
IF($AH$655=SUM($AH$535:AH617),_xlfn.CONCAT(" y ",AJ617)))))</f>
        <v/>
      </c>
      <c r="AJ617" s="214">
        <v>83</v>
      </c>
      <c r="AK617" s="9">
        <f t="shared" si="137"/>
        <v>0</v>
      </c>
      <c r="AL617">
        <f t="shared" si="125"/>
        <v>0</v>
      </c>
      <c r="AM617">
        <f t="shared" si="126"/>
        <v>3</v>
      </c>
      <c r="AN617">
        <f t="shared" si="127"/>
        <v>6</v>
      </c>
      <c r="AU617">
        <f t="shared" si="128"/>
        <v>0</v>
      </c>
      <c r="AV617">
        <f t="shared" si="129"/>
        <v>0</v>
      </c>
      <c r="AW617">
        <f t="shared" si="130"/>
        <v>0</v>
      </c>
      <c r="AX617">
        <f t="shared" si="131"/>
        <v>0</v>
      </c>
      <c r="AY617">
        <f t="shared" si="132"/>
        <v>0</v>
      </c>
      <c r="AZ617">
        <f t="shared" si="133"/>
        <v>-2</v>
      </c>
      <c r="BA617">
        <f t="shared" si="134"/>
        <v>0</v>
      </c>
      <c r="BB617">
        <f t="shared" si="135"/>
        <v>0</v>
      </c>
    </row>
    <row r="618" spans="1:54" ht="15" customHeight="1">
      <c r="A618" s="238"/>
      <c r="C618" s="229" t="s">
        <v>5130</v>
      </c>
      <c r="D618" s="511" t="str">
        <f>IF(CNGE_2025_M1_Secc12_Sub1!D113="","",CNGE_2025_M1_Secc12_Sub1!D113)</f>
        <v/>
      </c>
      <c r="E618" s="326"/>
      <c r="F618" s="326"/>
      <c r="G618" s="326"/>
      <c r="H618" s="326"/>
      <c r="I618" s="326"/>
      <c r="J618" s="326"/>
      <c r="K618" s="326"/>
      <c r="L618" s="326"/>
      <c r="M618" s="326"/>
      <c r="N618" s="326"/>
      <c r="O618" s="326"/>
      <c r="P618" s="326"/>
      <c r="Q618" s="327"/>
      <c r="R618" s="7"/>
      <c r="S618" s="7"/>
      <c r="T618" s="7"/>
      <c r="U618" s="7"/>
      <c r="V618" s="7"/>
      <c r="W618" s="7"/>
      <c r="X618" s="7"/>
      <c r="Y618" s="7"/>
      <c r="Z618" s="7"/>
      <c r="AA618" s="7"/>
      <c r="AB618" s="7"/>
      <c r="AC618" s="7"/>
      <c r="AD618" s="7"/>
      <c r="AG618">
        <f t="shared" si="136"/>
        <v>0</v>
      </c>
      <c r="AH618" s="2">
        <f t="shared" si="124"/>
        <v>0</v>
      </c>
      <c r="AI618" s="3" t="str">
        <f>IF(AH618=0,"",
IF(SUM($AH$535:AH618)=1,AJ618,
IF($AH$655&gt;SUM($AH$535:AH618),_xlfn.CONCAT(", ",AJ618),
IF($AH$655=SUM($AH$535:AH618),_xlfn.CONCAT(" y ",AJ618)))))</f>
        <v/>
      </c>
      <c r="AJ618" s="214">
        <v>84</v>
      </c>
      <c r="AK618" s="9">
        <f t="shared" si="137"/>
        <v>0</v>
      </c>
      <c r="AL618">
        <f t="shared" si="125"/>
        <v>0</v>
      </c>
      <c r="AM618">
        <f t="shared" si="126"/>
        <v>3</v>
      </c>
      <c r="AN618">
        <f t="shared" si="127"/>
        <v>6</v>
      </c>
      <c r="AU618">
        <f t="shared" si="128"/>
        <v>0</v>
      </c>
      <c r="AV618">
        <f t="shared" si="129"/>
        <v>0</v>
      </c>
      <c r="AW618">
        <f t="shared" si="130"/>
        <v>0</v>
      </c>
      <c r="AX618">
        <f t="shared" si="131"/>
        <v>0</v>
      </c>
      <c r="AY618">
        <f t="shared" si="132"/>
        <v>0</v>
      </c>
      <c r="AZ618">
        <f t="shared" si="133"/>
        <v>-2</v>
      </c>
      <c r="BA618">
        <f t="shared" si="134"/>
        <v>0</v>
      </c>
      <c r="BB618">
        <f t="shared" si="135"/>
        <v>0</v>
      </c>
    </row>
    <row r="619" spans="1:54" ht="15" customHeight="1">
      <c r="A619" s="238"/>
      <c r="C619" s="229" t="s">
        <v>5131</v>
      </c>
      <c r="D619" s="511" t="str">
        <f>IF(CNGE_2025_M1_Secc12_Sub1!D114="","",CNGE_2025_M1_Secc12_Sub1!D114)</f>
        <v/>
      </c>
      <c r="E619" s="326"/>
      <c r="F619" s="326"/>
      <c r="G619" s="326"/>
      <c r="H619" s="326"/>
      <c r="I619" s="326"/>
      <c r="J619" s="326"/>
      <c r="K619" s="326"/>
      <c r="L619" s="326"/>
      <c r="M619" s="326"/>
      <c r="N619" s="326"/>
      <c r="O619" s="326"/>
      <c r="P619" s="326"/>
      <c r="Q619" s="327"/>
      <c r="R619" s="7"/>
      <c r="S619" s="7"/>
      <c r="T619" s="7"/>
      <c r="U619" s="7"/>
      <c r="V619" s="7"/>
      <c r="W619" s="7"/>
      <c r="X619" s="7"/>
      <c r="Y619" s="7"/>
      <c r="Z619" s="7"/>
      <c r="AA619" s="7"/>
      <c r="AB619" s="7"/>
      <c r="AC619" s="7"/>
      <c r="AD619" s="7"/>
      <c r="AG619">
        <f t="shared" si="136"/>
        <v>0</v>
      </c>
      <c r="AH619" s="2">
        <f t="shared" si="124"/>
        <v>0</v>
      </c>
      <c r="AI619" s="3" t="str">
        <f>IF(AH619=0,"",
IF(SUM($AH$535:AH619)=1,AJ619,
IF($AH$655&gt;SUM($AH$535:AH619),_xlfn.CONCAT(", ",AJ619),
IF($AH$655=SUM($AH$535:AH619),_xlfn.CONCAT(" y ",AJ619)))))</f>
        <v/>
      </c>
      <c r="AJ619" s="214">
        <v>85</v>
      </c>
      <c r="AK619" s="9">
        <f t="shared" si="137"/>
        <v>0</v>
      </c>
      <c r="AL619">
        <f t="shared" si="125"/>
        <v>0</v>
      </c>
      <c r="AM619">
        <f t="shared" si="126"/>
        <v>3</v>
      </c>
      <c r="AN619">
        <f t="shared" si="127"/>
        <v>6</v>
      </c>
      <c r="AU619">
        <f t="shared" si="128"/>
        <v>0</v>
      </c>
      <c r="AV619">
        <f t="shared" si="129"/>
        <v>0</v>
      </c>
      <c r="AW619">
        <f t="shared" si="130"/>
        <v>0</v>
      </c>
      <c r="AX619">
        <f t="shared" si="131"/>
        <v>0</v>
      </c>
      <c r="AY619">
        <f t="shared" si="132"/>
        <v>0</v>
      </c>
      <c r="AZ619">
        <f t="shared" si="133"/>
        <v>-2</v>
      </c>
      <c r="BA619">
        <f t="shared" si="134"/>
        <v>0</v>
      </c>
      <c r="BB619">
        <f t="shared" si="135"/>
        <v>0</v>
      </c>
    </row>
    <row r="620" spans="1:54" ht="15" customHeight="1">
      <c r="A620" s="238"/>
      <c r="C620" s="229" t="s">
        <v>5132</v>
      </c>
      <c r="D620" s="511" t="str">
        <f>IF(CNGE_2025_M1_Secc12_Sub1!D115="","",CNGE_2025_M1_Secc12_Sub1!D115)</f>
        <v/>
      </c>
      <c r="E620" s="326"/>
      <c r="F620" s="326"/>
      <c r="G620" s="326"/>
      <c r="H620" s="326"/>
      <c r="I620" s="326"/>
      <c r="J620" s="326"/>
      <c r="K620" s="326"/>
      <c r="L620" s="326"/>
      <c r="M620" s="326"/>
      <c r="N620" s="326"/>
      <c r="O620" s="326"/>
      <c r="P620" s="326"/>
      <c r="Q620" s="327"/>
      <c r="R620" s="7"/>
      <c r="S620" s="7"/>
      <c r="T620" s="7"/>
      <c r="U620" s="7"/>
      <c r="V620" s="7"/>
      <c r="W620" s="7"/>
      <c r="X620" s="7"/>
      <c r="Y620" s="7"/>
      <c r="Z620" s="7"/>
      <c r="AA620" s="7"/>
      <c r="AB620" s="7"/>
      <c r="AC620" s="7"/>
      <c r="AD620" s="7"/>
      <c r="AG620">
        <f t="shared" si="136"/>
        <v>0</v>
      </c>
      <c r="AH620" s="2">
        <f t="shared" si="124"/>
        <v>0</v>
      </c>
      <c r="AI620" s="3" t="str">
        <f>IF(AH620=0,"",
IF(SUM($AH$535:AH620)=1,AJ620,
IF($AH$655&gt;SUM($AH$535:AH620),_xlfn.CONCAT(", ",AJ620),
IF($AH$655=SUM($AH$535:AH620),_xlfn.CONCAT(" y ",AJ620)))))</f>
        <v/>
      </c>
      <c r="AJ620" s="214">
        <v>86</v>
      </c>
      <c r="AK620" s="9">
        <f t="shared" si="137"/>
        <v>0</v>
      </c>
      <c r="AL620">
        <f t="shared" si="125"/>
        <v>0</v>
      </c>
      <c r="AM620">
        <f t="shared" si="126"/>
        <v>3</v>
      </c>
      <c r="AN620">
        <f t="shared" si="127"/>
        <v>6</v>
      </c>
      <c r="AU620">
        <f t="shared" si="128"/>
        <v>0</v>
      </c>
      <c r="AV620">
        <f t="shared" si="129"/>
        <v>0</v>
      </c>
      <c r="AW620">
        <f t="shared" si="130"/>
        <v>0</v>
      </c>
      <c r="AX620">
        <f t="shared" si="131"/>
        <v>0</v>
      </c>
      <c r="AY620">
        <f t="shared" si="132"/>
        <v>0</v>
      </c>
      <c r="AZ620">
        <f t="shared" si="133"/>
        <v>-2</v>
      </c>
      <c r="BA620">
        <f t="shared" si="134"/>
        <v>0</v>
      </c>
      <c r="BB620">
        <f t="shared" si="135"/>
        <v>0</v>
      </c>
    </row>
    <row r="621" spans="1:54" ht="15" customHeight="1">
      <c r="A621" s="238"/>
      <c r="C621" s="229" t="s">
        <v>5133</v>
      </c>
      <c r="D621" s="511" t="str">
        <f>IF(CNGE_2025_M1_Secc12_Sub1!D116="","",CNGE_2025_M1_Secc12_Sub1!D116)</f>
        <v/>
      </c>
      <c r="E621" s="326"/>
      <c r="F621" s="326"/>
      <c r="G621" s="326"/>
      <c r="H621" s="326"/>
      <c r="I621" s="326"/>
      <c r="J621" s="326"/>
      <c r="K621" s="326"/>
      <c r="L621" s="326"/>
      <c r="M621" s="326"/>
      <c r="N621" s="326"/>
      <c r="O621" s="326"/>
      <c r="P621" s="326"/>
      <c r="Q621" s="327"/>
      <c r="R621" s="7"/>
      <c r="S621" s="7"/>
      <c r="T621" s="7"/>
      <c r="U621" s="7"/>
      <c r="V621" s="7"/>
      <c r="W621" s="7"/>
      <c r="X621" s="7"/>
      <c r="Y621" s="7"/>
      <c r="Z621" s="7"/>
      <c r="AA621" s="7"/>
      <c r="AB621" s="7"/>
      <c r="AC621" s="7"/>
      <c r="AD621" s="7"/>
      <c r="AG621">
        <f t="shared" si="136"/>
        <v>0</v>
      </c>
      <c r="AH621" s="2">
        <f t="shared" si="124"/>
        <v>0</v>
      </c>
      <c r="AI621" s="3" t="str">
        <f>IF(AH621=0,"",
IF(SUM($AH$535:AH621)=1,AJ621,
IF($AH$655&gt;SUM($AH$535:AH621),_xlfn.CONCAT(", ",AJ621),
IF($AH$655=SUM($AH$535:AH621),_xlfn.CONCAT(" y ",AJ621)))))</f>
        <v/>
      </c>
      <c r="AJ621" s="214">
        <v>87</v>
      </c>
      <c r="AK621" s="9">
        <f t="shared" si="137"/>
        <v>0</v>
      </c>
      <c r="AL621">
        <f t="shared" si="125"/>
        <v>0</v>
      </c>
      <c r="AM621">
        <f t="shared" si="126"/>
        <v>3</v>
      </c>
      <c r="AN621">
        <f t="shared" si="127"/>
        <v>6</v>
      </c>
      <c r="AU621">
        <f t="shared" si="128"/>
        <v>0</v>
      </c>
      <c r="AV621">
        <f t="shared" si="129"/>
        <v>0</v>
      </c>
      <c r="AW621">
        <f t="shared" si="130"/>
        <v>0</v>
      </c>
      <c r="AX621">
        <f t="shared" si="131"/>
        <v>0</v>
      </c>
      <c r="AY621">
        <f t="shared" si="132"/>
        <v>0</v>
      </c>
      <c r="AZ621">
        <f t="shared" si="133"/>
        <v>-2</v>
      </c>
      <c r="BA621">
        <f t="shared" si="134"/>
        <v>0</v>
      </c>
      <c r="BB621">
        <f t="shared" si="135"/>
        <v>0</v>
      </c>
    </row>
    <row r="622" spans="1:54" ht="15" customHeight="1">
      <c r="A622" s="238"/>
      <c r="C622" s="229" t="s">
        <v>5134</v>
      </c>
      <c r="D622" s="511" t="str">
        <f>IF(CNGE_2025_M1_Secc12_Sub1!D117="","",CNGE_2025_M1_Secc12_Sub1!D117)</f>
        <v/>
      </c>
      <c r="E622" s="326"/>
      <c r="F622" s="326"/>
      <c r="G622" s="326"/>
      <c r="H622" s="326"/>
      <c r="I622" s="326"/>
      <c r="J622" s="326"/>
      <c r="K622" s="326"/>
      <c r="L622" s="326"/>
      <c r="M622" s="326"/>
      <c r="N622" s="326"/>
      <c r="O622" s="326"/>
      <c r="P622" s="326"/>
      <c r="Q622" s="327"/>
      <c r="R622" s="7"/>
      <c r="S622" s="7"/>
      <c r="T622" s="7"/>
      <c r="U622" s="7"/>
      <c r="V622" s="7"/>
      <c r="W622" s="7"/>
      <c r="X622" s="7"/>
      <c r="Y622" s="7"/>
      <c r="Z622" s="7"/>
      <c r="AA622" s="7"/>
      <c r="AB622" s="7"/>
      <c r="AC622" s="7"/>
      <c r="AD622" s="7"/>
      <c r="AG622">
        <f t="shared" si="136"/>
        <v>0</v>
      </c>
      <c r="AH622" s="2">
        <f t="shared" si="124"/>
        <v>0</v>
      </c>
      <c r="AI622" s="3" t="str">
        <f>IF(AH622=0,"",
IF(SUM($AH$535:AH622)=1,AJ622,
IF($AH$655&gt;SUM($AH$535:AH622),_xlfn.CONCAT(", ",AJ622),
IF($AH$655=SUM($AH$535:AH622),_xlfn.CONCAT(" y ",AJ622)))))</f>
        <v/>
      </c>
      <c r="AJ622" s="214">
        <v>88</v>
      </c>
      <c r="AK622" s="9">
        <f t="shared" si="137"/>
        <v>0</v>
      </c>
      <c r="AL622">
        <f t="shared" si="125"/>
        <v>0</v>
      </c>
      <c r="AM622">
        <f t="shared" si="126"/>
        <v>3</v>
      </c>
      <c r="AN622">
        <f t="shared" si="127"/>
        <v>6</v>
      </c>
      <c r="AU622">
        <f t="shared" si="128"/>
        <v>0</v>
      </c>
      <c r="AV622">
        <f t="shared" si="129"/>
        <v>0</v>
      </c>
      <c r="AW622">
        <f t="shared" si="130"/>
        <v>0</v>
      </c>
      <c r="AX622">
        <f t="shared" si="131"/>
        <v>0</v>
      </c>
      <c r="AY622">
        <f t="shared" si="132"/>
        <v>0</v>
      </c>
      <c r="AZ622">
        <f t="shared" si="133"/>
        <v>-2</v>
      </c>
      <c r="BA622">
        <f t="shared" si="134"/>
        <v>0</v>
      </c>
      <c r="BB622">
        <f t="shared" si="135"/>
        <v>0</v>
      </c>
    </row>
    <row r="623" spans="1:54" ht="15" customHeight="1">
      <c r="A623" s="238"/>
      <c r="C623" s="229" t="s">
        <v>5135</v>
      </c>
      <c r="D623" s="511" t="str">
        <f>IF(CNGE_2025_M1_Secc12_Sub1!D118="","",CNGE_2025_M1_Secc12_Sub1!D118)</f>
        <v/>
      </c>
      <c r="E623" s="326"/>
      <c r="F623" s="326"/>
      <c r="G623" s="326"/>
      <c r="H623" s="326"/>
      <c r="I623" s="326"/>
      <c r="J623" s="326"/>
      <c r="K623" s="326"/>
      <c r="L623" s="326"/>
      <c r="M623" s="326"/>
      <c r="N623" s="326"/>
      <c r="O623" s="326"/>
      <c r="P623" s="326"/>
      <c r="Q623" s="327"/>
      <c r="R623" s="7"/>
      <c r="S623" s="7"/>
      <c r="T623" s="7"/>
      <c r="U623" s="7"/>
      <c r="V623" s="7"/>
      <c r="W623" s="7"/>
      <c r="X623" s="7"/>
      <c r="Y623" s="7"/>
      <c r="Z623" s="7"/>
      <c r="AA623" s="7"/>
      <c r="AB623" s="7"/>
      <c r="AC623" s="7"/>
      <c r="AD623" s="7"/>
      <c r="AG623">
        <f t="shared" si="136"/>
        <v>0</v>
      </c>
      <c r="AH623" s="2">
        <f t="shared" si="124"/>
        <v>0</v>
      </c>
      <c r="AI623" s="3" t="str">
        <f>IF(AH623=0,"",
IF(SUM($AH$535:AH623)=1,AJ623,
IF($AH$655&gt;SUM($AH$535:AH623),_xlfn.CONCAT(", ",AJ623),
IF($AH$655=SUM($AH$535:AH623),_xlfn.CONCAT(" y ",AJ623)))))</f>
        <v/>
      </c>
      <c r="AJ623" s="214">
        <v>89</v>
      </c>
      <c r="AK623" s="9">
        <f t="shared" si="137"/>
        <v>0</v>
      </c>
      <c r="AL623">
        <f t="shared" si="125"/>
        <v>0</v>
      </c>
      <c r="AM623">
        <f t="shared" si="126"/>
        <v>3</v>
      </c>
      <c r="AN623">
        <f t="shared" si="127"/>
        <v>6</v>
      </c>
      <c r="AU623">
        <f t="shared" si="128"/>
        <v>0</v>
      </c>
      <c r="AV623">
        <f t="shared" si="129"/>
        <v>0</v>
      </c>
      <c r="AW623">
        <f t="shared" si="130"/>
        <v>0</v>
      </c>
      <c r="AX623">
        <f t="shared" si="131"/>
        <v>0</v>
      </c>
      <c r="AY623">
        <f t="shared" si="132"/>
        <v>0</v>
      </c>
      <c r="AZ623">
        <f t="shared" si="133"/>
        <v>-2</v>
      </c>
      <c r="BA623">
        <f t="shared" si="134"/>
        <v>0</v>
      </c>
      <c r="BB623">
        <f t="shared" si="135"/>
        <v>0</v>
      </c>
    </row>
    <row r="624" spans="1:54" ht="15" customHeight="1">
      <c r="A624" s="238"/>
      <c r="C624" s="229" t="s">
        <v>5136</v>
      </c>
      <c r="D624" s="511" t="str">
        <f>IF(CNGE_2025_M1_Secc12_Sub1!D119="","",CNGE_2025_M1_Secc12_Sub1!D119)</f>
        <v/>
      </c>
      <c r="E624" s="326"/>
      <c r="F624" s="326"/>
      <c r="G624" s="326"/>
      <c r="H624" s="326"/>
      <c r="I624" s="326"/>
      <c r="J624" s="326"/>
      <c r="K624" s="326"/>
      <c r="L624" s="326"/>
      <c r="M624" s="326"/>
      <c r="N624" s="326"/>
      <c r="O624" s="326"/>
      <c r="P624" s="326"/>
      <c r="Q624" s="327"/>
      <c r="R624" s="7"/>
      <c r="S624" s="7"/>
      <c r="T624" s="7"/>
      <c r="U624" s="7"/>
      <c r="V624" s="7"/>
      <c r="W624" s="7"/>
      <c r="X624" s="7"/>
      <c r="Y624" s="7"/>
      <c r="Z624" s="7"/>
      <c r="AA624" s="7"/>
      <c r="AB624" s="7"/>
      <c r="AC624" s="7"/>
      <c r="AD624" s="7"/>
      <c r="AG624">
        <f t="shared" si="136"/>
        <v>0</v>
      </c>
      <c r="AH624" s="2">
        <f t="shared" si="124"/>
        <v>0</v>
      </c>
      <c r="AI624" s="3" t="str">
        <f>IF(AH624=0,"",
IF(SUM($AH$535:AH624)=1,AJ624,
IF($AH$655&gt;SUM($AH$535:AH624),_xlfn.CONCAT(", ",AJ624),
IF($AH$655=SUM($AH$535:AH624),_xlfn.CONCAT(" y ",AJ624)))))</f>
        <v/>
      </c>
      <c r="AJ624" s="214">
        <v>90</v>
      </c>
      <c r="AK624" s="9">
        <f t="shared" si="137"/>
        <v>0</v>
      </c>
      <c r="AL624">
        <f t="shared" si="125"/>
        <v>0</v>
      </c>
      <c r="AM624">
        <f t="shared" si="126"/>
        <v>3</v>
      </c>
      <c r="AN624">
        <f t="shared" si="127"/>
        <v>6</v>
      </c>
      <c r="AU624">
        <f t="shared" si="128"/>
        <v>0</v>
      </c>
      <c r="AV624">
        <f t="shared" si="129"/>
        <v>0</v>
      </c>
      <c r="AW624">
        <f t="shared" si="130"/>
        <v>0</v>
      </c>
      <c r="AX624">
        <f t="shared" si="131"/>
        <v>0</v>
      </c>
      <c r="AY624">
        <f t="shared" si="132"/>
        <v>0</v>
      </c>
      <c r="AZ624">
        <f t="shared" si="133"/>
        <v>-2</v>
      </c>
      <c r="BA624">
        <f t="shared" si="134"/>
        <v>0</v>
      </c>
      <c r="BB624">
        <f t="shared" si="135"/>
        <v>0</v>
      </c>
    </row>
    <row r="625" spans="1:54" ht="15" customHeight="1">
      <c r="A625" s="238"/>
      <c r="C625" s="229" t="s">
        <v>5137</v>
      </c>
      <c r="D625" s="511" t="str">
        <f>IF(CNGE_2025_M1_Secc12_Sub1!D120="","",CNGE_2025_M1_Secc12_Sub1!D120)</f>
        <v/>
      </c>
      <c r="E625" s="326"/>
      <c r="F625" s="326"/>
      <c r="G625" s="326"/>
      <c r="H625" s="326"/>
      <c r="I625" s="326"/>
      <c r="J625" s="326"/>
      <c r="K625" s="326"/>
      <c r="L625" s="326"/>
      <c r="M625" s="326"/>
      <c r="N625" s="326"/>
      <c r="O625" s="326"/>
      <c r="P625" s="326"/>
      <c r="Q625" s="327"/>
      <c r="R625" s="7"/>
      <c r="S625" s="7"/>
      <c r="T625" s="7"/>
      <c r="U625" s="7"/>
      <c r="V625" s="7"/>
      <c r="W625" s="7"/>
      <c r="X625" s="7"/>
      <c r="Y625" s="7"/>
      <c r="Z625" s="7"/>
      <c r="AA625" s="7"/>
      <c r="AB625" s="7"/>
      <c r="AC625" s="7"/>
      <c r="AD625" s="7"/>
      <c r="AG625">
        <f t="shared" si="136"/>
        <v>0</v>
      </c>
      <c r="AH625" s="2">
        <f t="shared" si="124"/>
        <v>0</v>
      </c>
      <c r="AI625" s="3" t="str">
        <f>IF(AH625=0,"",
IF(SUM($AH$535:AH625)=1,AJ625,
IF($AH$655&gt;SUM($AH$535:AH625),_xlfn.CONCAT(", ",AJ625),
IF($AH$655=SUM($AH$535:AH625),_xlfn.CONCAT(" y ",AJ625)))))</f>
        <v/>
      </c>
      <c r="AJ625" s="214">
        <v>91</v>
      </c>
      <c r="AK625" s="9">
        <f t="shared" si="137"/>
        <v>0</v>
      </c>
      <c r="AL625">
        <f t="shared" si="125"/>
        <v>0</v>
      </c>
      <c r="AM625">
        <f t="shared" si="126"/>
        <v>3</v>
      </c>
      <c r="AN625">
        <f t="shared" si="127"/>
        <v>6</v>
      </c>
      <c r="AU625">
        <f t="shared" si="128"/>
        <v>0</v>
      </c>
      <c r="AV625">
        <f t="shared" si="129"/>
        <v>0</v>
      </c>
      <c r="AW625">
        <f t="shared" si="130"/>
        <v>0</v>
      </c>
      <c r="AX625">
        <f t="shared" si="131"/>
        <v>0</v>
      </c>
      <c r="AY625">
        <f t="shared" si="132"/>
        <v>0</v>
      </c>
      <c r="AZ625">
        <f t="shared" si="133"/>
        <v>-2</v>
      </c>
      <c r="BA625">
        <f t="shared" si="134"/>
        <v>0</v>
      </c>
      <c r="BB625">
        <f t="shared" si="135"/>
        <v>0</v>
      </c>
    </row>
    <row r="626" spans="1:54" ht="15" customHeight="1">
      <c r="A626" s="238"/>
      <c r="C626" s="229" t="s">
        <v>5138</v>
      </c>
      <c r="D626" s="511" t="str">
        <f>IF(CNGE_2025_M1_Secc12_Sub1!D121="","",CNGE_2025_M1_Secc12_Sub1!D121)</f>
        <v/>
      </c>
      <c r="E626" s="326"/>
      <c r="F626" s="326"/>
      <c r="G626" s="326"/>
      <c r="H626" s="326"/>
      <c r="I626" s="326"/>
      <c r="J626" s="326"/>
      <c r="K626" s="326"/>
      <c r="L626" s="326"/>
      <c r="M626" s="326"/>
      <c r="N626" s="326"/>
      <c r="O626" s="326"/>
      <c r="P626" s="326"/>
      <c r="Q626" s="327"/>
      <c r="R626" s="7"/>
      <c r="S626" s="7"/>
      <c r="T626" s="7"/>
      <c r="U626" s="7"/>
      <c r="V626" s="7"/>
      <c r="W626" s="7"/>
      <c r="X626" s="7"/>
      <c r="Y626" s="7"/>
      <c r="Z626" s="7"/>
      <c r="AA626" s="7"/>
      <c r="AB626" s="7"/>
      <c r="AC626" s="7"/>
      <c r="AD626" s="7"/>
      <c r="AG626">
        <f t="shared" si="136"/>
        <v>0</v>
      </c>
      <c r="AH626" s="2">
        <f t="shared" si="124"/>
        <v>0</v>
      </c>
      <c r="AI626" s="3" t="str">
        <f>IF(AH626=0,"",
IF(SUM($AH$535:AH626)=1,AJ626,
IF($AH$655&gt;SUM($AH$535:AH626),_xlfn.CONCAT(", ",AJ626),
IF($AH$655=SUM($AH$535:AH626),_xlfn.CONCAT(" y ",AJ626)))))</f>
        <v/>
      </c>
      <c r="AJ626" s="214">
        <v>92</v>
      </c>
      <c r="AK626" s="9">
        <f t="shared" si="137"/>
        <v>0</v>
      </c>
      <c r="AL626">
        <f t="shared" si="125"/>
        <v>0</v>
      </c>
      <c r="AM626">
        <f t="shared" si="126"/>
        <v>3</v>
      </c>
      <c r="AN626">
        <f t="shared" si="127"/>
        <v>6</v>
      </c>
      <c r="AU626">
        <f t="shared" si="128"/>
        <v>0</v>
      </c>
      <c r="AV626">
        <f t="shared" si="129"/>
        <v>0</v>
      </c>
      <c r="AW626">
        <f t="shared" si="130"/>
        <v>0</v>
      </c>
      <c r="AX626">
        <f t="shared" si="131"/>
        <v>0</v>
      </c>
      <c r="AY626">
        <f t="shared" si="132"/>
        <v>0</v>
      </c>
      <c r="AZ626">
        <f t="shared" si="133"/>
        <v>-2</v>
      </c>
      <c r="BA626">
        <f t="shared" si="134"/>
        <v>0</v>
      </c>
      <c r="BB626">
        <f t="shared" si="135"/>
        <v>0</v>
      </c>
    </row>
    <row r="627" spans="1:54" ht="15" customHeight="1">
      <c r="A627" s="238"/>
      <c r="C627" s="229" t="s">
        <v>5139</v>
      </c>
      <c r="D627" s="511" t="str">
        <f>IF(CNGE_2025_M1_Secc12_Sub1!D122="","",CNGE_2025_M1_Secc12_Sub1!D122)</f>
        <v/>
      </c>
      <c r="E627" s="326"/>
      <c r="F627" s="326"/>
      <c r="G627" s="326"/>
      <c r="H627" s="326"/>
      <c r="I627" s="326"/>
      <c r="J627" s="326"/>
      <c r="K627" s="326"/>
      <c r="L627" s="326"/>
      <c r="M627" s="326"/>
      <c r="N627" s="326"/>
      <c r="O627" s="326"/>
      <c r="P627" s="326"/>
      <c r="Q627" s="327"/>
      <c r="R627" s="7"/>
      <c r="S627" s="7"/>
      <c r="T627" s="7"/>
      <c r="U627" s="7"/>
      <c r="V627" s="7"/>
      <c r="W627" s="7"/>
      <c r="X627" s="7"/>
      <c r="Y627" s="7"/>
      <c r="Z627" s="7"/>
      <c r="AA627" s="7"/>
      <c r="AB627" s="7"/>
      <c r="AC627" s="7"/>
      <c r="AD627" s="7"/>
      <c r="AG627">
        <f t="shared" si="136"/>
        <v>0</v>
      </c>
      <c r="AH627" s="2">
        <f t="shared" si="124"/>
        <v>0</v>
      </c>
      <c r="AI627" s="3" t="str">
        <f>IF(AH627=0,"",
IF(SUM($AH$535:AH627)=1,AJ627,
IF($AH$655&gt;SUM($AH$535:AH627),_xlfn.CONCAT(", ",AJ627),
IF($AH$655=SUM($AH$535:AH627),_xlfn.CONCAT(" y ",AJ627)))))</f>
        <v/>
      </c>
      <c r="AJ627" s="214">
        <v>93</v>
      </c>
      <c r="AK627" s="9">
        <f t="shared" si="137"/>
        <v>0</v>
      </c>
      <c r="AL627">
        <f t="shared" si="125"/>
        <v>0</v>
      </c>
      <c r="AM627">
        <f t="shared" si="126"/>
        <v>3</v>
      </c>
      <c r="AN627">
        <f t="shared" si="127"/>
        <v>6</v>
      </c>
      <c r="AU627">
        <f t="shared" si="128"/>
        <v>0</v>
      </c>
      <c r="AV627">
        <f t="shared" si="129"/>
        <v>0</v>
      </c>
      <c r="AW627">
        <f t="shared" si="130"/>
        <v>0</v>
      </c>
      <c r="AX627">
        <f t="shared" si="131"/>
        <v>0</v>
      </c>
      <c r="AY627">
        <f t="shared" si="132"/>
        <v>0</v>
      </c>
      <c r="AZ627">
        <f t="shared" si="133"/>
        <v>-2</v>
      </c>
      <c r="BA627">
        <f t="shared" si="134"/>
        <v>0</v>
      </c>
      <c r="BB627">
        <f t="shared" si="135"/>
        <v>0</v>
      </c>
    </row>
    <row r="628" spans="1:54" ht="15" customHeight="1">
      <c r="A628" s="238"/>
      <c r="C628" s="229" t="s">
        <v>5140</v>
      </c>
      <c r="D628" s="511" t="str">
        <f>IF(CNGE_2025_M1_Secc12_Sub1!D123="","",CNGE_2025_M1_Secc12_Sub1!D123)</f>
        <v/>
      </c>
      <c r="E628" s="326"/>
      <c r="F628" s="326"/>
      <c r="G628" s="326"/>
      <c r="H628" s="326"/>
      <c r="I628" s="326"/>
      <c r="J628" s="326"/>
      <c r="K628" s="326"/>
      <c r="L628" s="326"/>
      <c r="M628" s="326"/>
      <c r="N628" s="326"/>
      <c r="O628" s="326"/>
      <c r="P628" s="326"/>
      <c r="Q628" s="327"/>
      <c r="R628" s="7"/>
      <c r="S628" s="7"/>
      <c r="T628" s="7"/>
      <c r="U628" s="7"/>
      <c r="V628" s="7"/>
      <c r="W628" s="7"/>
      <c r="X628" s="7"/>
      <c r="Y628" s="7"/>
      <c r="Z628" s="7"/>
      <c r="AA628" s="7"/>
      <c r="AB628" s="7"/>
      <c r="AC628" s="7"/>
      <c r="AD628" s="7"/>
      <c r="AG628">
        <f t="shared" si="136"/>
        <v>0</v>
      </c>
      <c r="AH628" s="2">
        <f t="shared" si="124"/>
        <v>0</v>
      </c>
      <c r="AI628" s="3" t="str">
        <f>IF(AH628=0,"",
IF(SUM($AH$535:AH628)=1,AJ628,
IF($AH$655&gt;SUM($AH$535:AH628),_xlfn.CONCAT(", ",AJ628),
IF($AH$655=SUM($AH$535:AH628),_xlfn.CONCAT(" y ",AJ628)))))</f>
        <v/>
      </c>
      <c r="AJ628" s="214">
        <v>94</v>
      </c>
      <c r="AK628" s="9">
        <f t="shared" si="137"/>
        <v>0</v>
      </c>
      <c r="AL628">
        <f t="shared" si="125"/>
        <v>0</v>
      </c>
      <c r="AM628">
        <f t="shared" si="126"/>
        <v>3</v>
      </c>
      <c r="AN628">
        <f t="shared" si="127"/>
        <v>6</v>
      </c>
      <c r="AU628">
        <f t="shared" si="128"/>
        <v>0</v>
      </c>
      <c r="AV628">
        <f t="shared" si="129"/>
        <v>0</v>
      </c>
      <c r="AW628">
        <f t="shared" si="130"/>
        <v>0</v>
      </c>
      <c r="AX628">
        <f t="shared" si="131"/>
        <v>0</v>
      </c>
      <c r="AY628">
        <f t="shared" si="132"/>
        <v>0</v>
      </c>
      <c r="AZ628">
        <f t="shared" si="133"/>
        <v>-2</v>
      </c>
      <c r="BA628">
        <f t="shared" si="134"/>
        <v>0</v>
      </c>
      <c r="BB628">
        <f t="shared" si="135"/>
        <v>0</v>
      </c>
    </row>
    <row r="629" spans="1:54" ht="15" customHeight="1">
      <c r="A629" s="238"/>
      <c r="C629" s="229" t="s">
        <v>5141</v>
      </c>
      <c r="D629" s="511" t="str">
        <f>IF(CNGE_2025_M1_Secc12_Sub1!D124="","",CNGE_2025_M1_Secc12_Sub1!D124)</f>
        <v/>
      </c>
      <c r="E629" s="326"/>
      <c r="F629" s="326"/>
      <c r="G629" s="326"/>
      <c r="H629" s="326"/>
      <c r="I629" s="326"/>
      <c r="J629" s="326"/>
      <c r="K629" s="326"/>
      <c r="L629" s="326"/>
      <c r="M629" s="326"/>
      <c r="N629" s="326"/>
      <c r="O629" s="326"/>
      <c r="P629" s="326"/>
      <c r="Q629" s="327"/>
      <c r="R629" s="7"/>
      <c r="S629" s="7"/>
      <c r="T629" s="7"/>
      <c r="U629" s="7"/>
      <c r="V629" s="7"/>
      <c r="W629" s="7"/>
      <c r="X629" s="7"/>
      <c r="Y629" s="7"/>
      <c r="Z629" s="7"/>
      <c r="AA629" s="7"/>
      <c r="AB629" s="7"/>
      <c r="AC629" s="7"/>
      <c r="AD629" s="7"/>
      <c r="AG629">
        <f t="shared" si="136"/>
        <v>0</v>
      </c>
      <c r="AH629" s="2">
        <f t="shared" si="124"/>
        <v>0</v>
      </c>
      <c r="AI629" s="3" t="str">
        <f>IF(AH629=0,"",
IF(SUM($AH$535:AH629)=1,AJ629,
IF($AH$655&gt;SUM($AH$535:AH629),_xlfn.CONCAT(", ",AJ629),
IF($AH$655=SUM($AH$535:AH629),_xlfn.CONCAT(" y ",AJ629)))))</f>
        <v/>
      </c>
      <c r="AJ629" s="214">
        <v>95</v>
      </c>
      <c r="AK629" s="9">
        <f t="shared" si="137"/>
        <v>0</v>
      </c>
      <c r="AL629">
        <f t="shared" si="125"/>
        <v>0</v>
      </c>
      <c r="AM629">
        <f t="shared" si="126"/>
        <v>3</v>
      </c>
      <c r="AN629">
        <f t="shared" si="127"/>
        <v>6</v>
      </c>
      <c r="AU629">
        <f t="shared" si="128"/>
        <v>0</v>
      </c>
      <c r="AV629">
        <f t="shared" si="129"/>
        <v>0</v>
      </c>
      <c r="AW629">
        <f t="shared" si="130"/>
        <v>0</v>
      </c>
      <c r="AX629">
        <f t="shared" si="131"/>
        <v>0</v>
      </c>
      <c r="AY629">
        <f t="shared" si="132"/>
        <v>0</v>
      </c>
      <c r="AZ629">
        <f t="shared" si="133"/>
        <v>-2</v>
      </c>
      <c r="BA629">
        <f t="shared" si="134"/>
        <v>0</v>
      </c>
      <c r="BB629">
        <f t="shared" si="135"/>
        <v>0</v>
      </c>
    </row>
    <row r="630" spans="1:54" ht="15" customHeight="1">
      <c r="A630" s="238"/>
      <c r="C630" s="229" t="s">
        <v>5142</v>
      </c>
      <c r="D630" s="511" t="str">
        <f>IF(CNGE_2025_M1_Secc12_Sub1!D125="","",CNGE_2025_M1_Secc12_Sub1!D125)</f>
        <v/>
      </c>
      <c r="E630" s="326"/>
      <c r="F630" s="326"/>
      <c r="G630" s="326"/>
      <c r="H630" s="326"/>
      <c r="I630" s="326"/>
      <c r="J630" s="326"/>
      <c r="K630" s="326"/>
      <c r="L630" s="326"/>
      <c r="M630" s="326"/>
      <c r="N630" s="326"/>
      <c r="O630" s="326"/>
      <c r="P630" s="326"/>
      <c r="Q630" s="327"/>
      <c r="R630" s="7"/>
      <c r="S630" s="7"/>
      <c r="T630" s="7"/>
      <c r="U630" s="7"/>
      <c r="V630" s="7"/>
      <c r="W630" s="7"/>
      <c r="X630" s="7"/>
      <c r="Y630" s="7"/>
      <c r="Z630" s="7"/>
      <c r="AA630" s="7"/>
      <c r="AB630" s="7"/>
      <c r="AC630" s="7"/>
      <c r="AD630" s="7"/>
      <c r="AG630">
        <f t="shared" si="136"/>
        <v>0</v>
      </c>
      <c r="AH630" s="2">
        <f t="shared" si="124"/>
        <v>0</v>
      </c>
      <c r="AI630" s="3" t="str">
        <f>IF(AH630=0,"",
IF(SUM($AH$535:AH630)=1,AJ630,
IF($AH$655&gt;SUM($AH$535:AH630),_xlfn.CONCAT(", ",AJ630),
IF($AH$655=SUM($AH$535:AH630),_xlfn.CONCAT(" y ",AJ630)))))</f>
        <v/>
      </c>
      <c r="AJ630" s="214">
        <v>96</v>
      </c>
      <c r="AK630" s="9">
        <f t="shared" si="137"/>
        <v>0</v>
      </c>
      <c r="AL630">
        <f t="shared" si="125"/>
        <v>0</v>
      </c>
      <c r="AM630">
        <f t="shared" si="126"/>
        <v>3</v>
      </c>
      <c r="AN630">
        <f t="shared" si="127"/>
        <v>6</v>
      </c>
      <c r="AU630">
        <f t="shared" si="128"/>
        <v>0</v>
      </c>
      <c r="AV630">
        <f t="shared" si="129"/>
        <v>0</v>
      </c>
      <c r="AW630">
        <f t="shared" si="130"/>
        <v>0</v>
      </c>
      <c r="AX630">
        <f t="shared" si="131"/>
        <v>0</v>
      </c>
      <c r="AY630">
        <f t="shared" si="132"/>
        <v>0</v>
      </c>
      <c r="AZ630">
        <f t="shared" si="133"/>
        <v>-2</v>
      </c>
      <c r="BA630">
        <f t="shared" si="134"/>
        <v>0</v>
      </c>
      <c r="BB630">
        <f t="shared" si="135"/>
        <v>0</v>
      </c>
    </row>
    <row r="631" spans="1:54" ht="15" customHeight="1">
      <c r="A631" s="238"/>
      <c r="C631" s="229" t="s">
        <v>5143</v>
      </c>
      <c r="D631" s="511" t="str">
        <f>IF(CNGE_2025_M1_Secc12_Sub1!D126="","",CNGE_2025_M1_Secc12_Sub1!D126)</f>
        <v/>
      </c>
      <c r="E631" s="326"/>
      <c r="F631" s="326"/>
      <c r="G631" s="326"/>
      <c r="H631" s="326"/>
      <c r="I631" s="326"/>
      <c r="J631" s="326"/>
      <c r="K631" s="326"/>
      <c r="L631" s="326"/>
      <c r="M631" s="326"/>
      <c r="N631" s="326"/>
      <c r="O631" s="326"/>
      <c r="P631" s="326"/>
      <c r="Q631" s="327"/>
      <c r="R631" s="7"/>
      <c r="S631" s="7"/>
      <c r="T631" s="7"/>
      <c r="U631" s="7"/>
      <c r="V631" s="7"/>
      <c r="W631" s="7"/>
      <c r="X631" s="7"/>
      <c r="Y631" s="7"/>
      <c r="Z631" s="7"/>
      <c r="AA631" s="7"/>
      <c r="AB631" s="7"/>
      <c r="AC631" s="7"/>
      <c r="AD631" s="7"/>
      <c r="AG631">
        <f t="shared" si="136"/>
        <v>0</v>
      </c>
      <c r="AH631" s="2">
        <f t="shared" si="124"/>
        <v>0</v>
      </c>
      <c r="AI631" s="3" t="str">
        <f>IF(AH631=0,"",
IF(SUM($AH$535:AH631)=1,AJ631,
IF($AH$655&gt;SUM($AH$535:AH631),_xlfn.CONCAT(", ",AJ631),
IF($AH$655=SUM($AH$535:AH631),_xlfn.CONCAT(" y ",AJ631)))))</f>
        <v/>
      </c>
      <c r="AJ631" s="214">
        <v>97</v>
      </c>
      <c r="AK631" s="9">
        <f t="shared" si="137"/>
        <v>0</v>
      </c>
      <c r="AL631">
        <f t="shared" si="125"/>
        <v>0</v>
      </c>
      <c r="AM631">
        <f t="shared" si="126"/>
        <v>3</v>
      </c>
      <c r="AN631">
        <f t="shared" si="127"/>
        <v>6</v>
      </c>
      <c r="AU631">
        <f t="shared" si="128"/>
        <v>0</v>
      </c>
      <c r="AV631">
        <f t="shared" si="129"/>
        <v>0</v>
      </c>
      <c r="AW631">
        <f t="shared" si="130"/>
        <v>0</v>
      </c>
      <c r="AX631">
        <f t="shared" si="131"/>
        <v>0</v>
      </c>
      <c r="AY631">
        <f t="shared" si="132"/>
        <v>0</v>
      </c>
      <c r="AZ631">
        <f t="shared" si="133"/>
        <v>-2</v>
      </c>
      <c r="BA631">
        <f t="shared" si="134"/>
        <v>0</v>
      </c>
      <c r="BB631">
        <f t="shared" si="135"/>
        <v>0</v>
      </c>
    </row>
    <row r="632" spans="1:54" ht="15" customHeight="1">
      <c r="A632" s="238"/>
      <c r="C632" s="229" t="s">
        <v>5144</v>
      </c>
      <c r="D632" s="511" t="str">
        <f>IF(CNGE_2025_M1_Secc12_Sub1!D127="","",CNGE_2025_M1_Secc12_Sub1!D127)</f>
        <v/>
      </c>
      <c r="E632" s="326"/>
      <c r="F632" s="326"/>
      <c r="G632" s="326"/>
      <c r="H632" s="326"/>
      <c r="I632" s="326"/>
      <c r="J632" s="326"/>
      <c r="K632" s="326"/>
      <c r="L632" s="326"/>
      <c r="M632" s="326"/>
      <c r="N632" s="326"/>
      <c r="O632" s="326"/>
      <c r="P632" s="326"/>
      <c r="Q632" s="327"/>
      <c r="R632" s="7"/>
      <c r="S632" s="7"/>
      <c r="T632" s="7"/>
      <c r="U632" s="7"/>
      <c r="V632" s="7"/>
      <c r="W632" s="7"/>
      <c r="X632" s="7"/>
      <c r="Y632" s="7"/>
      <c r="Z632" s="7"/>
      <c r="AA632" s="7"/>
      <c r="AB632" s="7"/>
      <c r="AC632" s="7"/>
      <c r="AD632" s="7"/>
      <c r="AG632">
        <f t="shared" si="136"/>
        <v>0</v>
      </c>
      <c r="AH632" s="2">
        <f t="shared" si="124"/>
        <v>0</v>
      </c>
      <c r="AI632" s="3" t="str">
        <f>IF(AH632=0,"",
IF(SUM($AH$535:AH632)=1,AJ632,
IF($AH$655&gt;SUM($AH$535:AH632),_xlfn.CONCAT(", ",AJ632),
IF($AH$655=SUM($AH$535:AH632),_xlfn.CONCAT(" y ",AJ632)))))</f>
        <v/>
      </c>
      <c r="AJ632" s="214">
        <v>98</v>
      </c>
      <c r="AK632" s="9">
        <f t="shared" si="137"/>
        <v>0</v>
      </c>
      <c r="AL632">
        <f t="shared" si="125"/>
        <v>0</v>
      </c>
      <c r="AM632">
        <f t="shared" si="126"/>
        <v>3</v>
      </c>
      <c r="AN632">
        <f t="shared" si="127"/>
        <v>6</v>
      </c>
      <c r="AU632">
        <f t="shared" si="128"/>
        <v>0</v>
      </c>
      <c r="AV632">
        <f t="shared" si="129"/>
        <v>0</v>
      </c>
      <c r="AW632">
        <f t="shared" si="130"/>
        <v>0</v>
      </c>
      <c r="AX632">
        <f t="shared" si="131"/>
        <v>0</v>
      </c>
      <c r="AY632">
        <f t="shared" si="132"/>
        <v>0</v>
      </c>
      <c r="AZ632">
        <f t="shared" si="133"/>
        <v>-2</v>
      </c>
      <c r="BA632">
        <f t="shared" si="134"/>
        <v>0</v>
      </c>
      <c r="BB632">
        <f t="shared" si="135"/>
        <v>0</v>
      </c>
    </row>
    <row r="633" spans="1:54" ht="15" customHeight="1">
      <c r="A633" s="238"/>
      <c r="C633" s="229" t="s">
        <v>5145</v>
      </c>
      <c r="D633" s="511" t="str">
        <f>IF(CNGE_2025_M1_Secc12_Sub1!D128="","",CNGE_2025_M1_Secc12_Sub1!D128)</f>
        <v/>
      </c>
      <c r="E633" s="326"/>
      <c r="F633" s="326"/>
      <c r="G633" s="326"/>
      <c r="H633" s="326"/>
      <c r="I633" s="326"/>
      <c r="J633" s="326"/>
      <c r="K633" s="326"/>
      <c r="L633" s="326"/>
      <c r="M633" s="326"/>
      <c r="N633" s="326"/>
      <c r="O633" s="326"/>
      <c r="P633" s="326"/>
      <c r="Q633" s="327"/>
      <c r="R633" s="7"/>
      <c r="S633" s="7"/>
      <c r="T633" s="7"/>
      <c r="U633" s="7"/>
      <c r="V633" s="7"/>
      <c r="W633" s="7"/>
      <c r="X633" s="7"/>
      <c r="Y633" s="7"/>
      <c r="Z633" s="7"/>
      <c r="AA633" s="7"/>
      <c r="AB633" s="7"/>
      <c r="AC633" s="7"/>
      <c r="AD633" s="7"/>
      <c r="AG633">
        <f t="shared" si="136"/>
        <v>0</v>
      </c>
      <c r="AH633" s="2">
        <f t="shared" si="124"/>
        <v>0</v>
      </c>
      <c r="AI633" s="3" t="str">
        <f>IF(AH633=0,"",
IF(SUM($AH$535:AH633)=1,AJ633,
IF($AH$655&gt;SUM($AH$535:AH633),_xlfn.CONCAT(", ",AJ633),
IF($AH$655=SUM($AH$535:AH633),_xlfn.CONCAT(" y ",AJ633)))))</f>
        <v/>
      </c>
      <c r="AJ633" s="214">
        <v>99</v>
      </c>
      <c r="AK633" s="9">
        <f t="shared" si="137"/>
        <v>0</v>
      </c>
      <c r="AL633">
        <f t="shared" si="125"/>
        <v>0</v>
      </c>
      <c r="AM633">
        <f t="shared" si="126"/>
        <v>3</v>
      </c>
      <c r="AN633">
        <f t="shared" si="127"/>
        <v>6</v>
      </c>
      <c r="AU633">
        <f t="shared" si="128"/>
        <v>0</v>
      </c>
      <c r="AV633">
        <f t="shared" si="129"/>
        <v>0</v>
      </c>
      <c r="AW633">
        <f t="shared" si="130"/>
        <v>0</v>
      </c>
      <c r="AX633">
        <f t="shared" si="131"/>
        <v>0</v>
      </c>
      <c r="AY633">
        <f t="shared" si="132"/>
        <v>0</v>
      </c>
      <c r="AZ633">
        <f t="shared" si="133"/>
        <v>-2</v>
      </c>
      <c r="BA633">
        <f t="shared" si="134"/>
        <v>0</v>
      </c>
      <c r="BB633">
        <f t="shared" si="135"/>
        <v>0</v>
      </c>
    </row>
    <row r="634" spans="1:54" ht="15" customHeight="1">
      <c r="A634" s="238"/>
      <c r="C634" s="213" t="s">
        <v>5146</v>
      </c>
      <c r="D634" s="511" t="str">
        <f>IF(CNGE_2025_M1_Secc12_Sub1!D129="","",CNGE_2025_M1_Secc12_Sub1!D129)</f>
        <v/>
      </c>
      <c r="E634" s="326"/>
      <c r="F634" s="326"/>
      <c r="G634" s="326"/>
      <c r="H634" s="326"/>
      <c r="I634" s="326"/>
      <c r="J634" s="326"/>
      <c r="K634" s="326"/>
      <c r="L634" s="326"/>
      <c r="M634" s="326"/>
      <c r="N634" s="326"/>
      <c r="O634" s="326"/>
      <c r="P634" s="326"/>
      <c r="Q634" s="327"/>
      <c r="R634" s="7"/>
      <c r="S634" s="7"/>
      <c r="T634" s="7"/>
      <c r="U634" s="7"/>
      <c r="V634" s="7"/>
      <c r="W634" s="7"/>
      <c r="X634" s="7"/>
      <c r="Y634" s="7"/>
      <c r="Z634" s="7"/>
      <c r="AA634" s="7"/>
      <c r="AB634" s="7"/>
      <c r="AC634" s="7"/>
      <c r="AD634" s="7"/>
      <c r="AG634">
        <f t="shared" si="136"/>
        <v>0</v>
      </c>
      <c r="AH634" s="2">
        <f t="shared" si="124"/>
        <v>0</v>
      </c>
      <c r="AI634" s="3" t="str">
        <f>IF(AH634=0,"",
IF(SUM($AH$535:AH634)=1,AJ634,
IF($AH$655&gt;SUM($AH$535:AH634),_xlfn.CONCAT(", ",AJ634),
IF($AH$655=SUM($AH$535:AH634),_xlfn.CONCAT(" y ",AJ634)))))</f>
        <v/>
      </c>
      <c r="AJ634" s="214">
        <v>100</v>
      </c>
      <c r="AK634" s="9">
        <f t="shared" si="137"/>
        <v>0</v>
      </c>
      <c r="AL634">
        <f t="shared" si="125"/>
        <v>0</v>
      </c>
      <c r="AM634">
        <f t="shared" si="126"/>
        <v>3</v>
      </c>
      <c r="AN634">
        <f t="shared" si="127"/>
        <v>6</v>
      </c>
      <c r="AU634">
        <f t="shared" si="128"/>
        <v>0</v>
      </c>
      <c r="AV634">
        <f t="shared" si="129"/>
        <v>0</v>
      </c>
      <c r="AW634">
        <f t="shared" si="130"/>
        <v>0</v>
      </c>
      <c r="AX634">
        <f t="shared" si="131"/>
        <v>0</v>
      </c>
      <c r="AY634">
        <f t="shared" si="132"/>
        <v>0</v>
      </c>
      <c r="AZ634">
        <f t="shared" si="133"/>
        <v>-2</v>
      </c>
      <c r="BA634">
        <f t="shared" si="134"/>
        <v>0</v>
      </c>
      <c r="BB634">
        <f t="shared" si="135"/>
        <v>0</v>
      </c>
    </row>
    <row r="635" spans="1:54" ht="15" customHeight="1">
      <c r="A635" s="238"/>
      <c r="C635" s="213" t="s">
        <v>5147</v>
      </c>
      <c r="D635" s="511" t="str">
        <f>IF(CNGE_2025_M1_Secc12_Sub1!D130="","",CNGE_2025_M1_Secc12_Sub1!D130)</f>
        <v/>
      </c>
      <c r="E635" s="326"/>
      <c r="F635" s="326"/>
      <c r="G635" s="326"/>
      <c r="H635" s="326"/>
      <c r="I635" s="326"/>
      <c r="J635" s="326"/>
      <c r="K635" s="326"/>
      <c r="L635" s="326"/>
      <c r="M635" s="326"/>
      <c r="N635" s="326"/>
      <c r="O635" s="326"/>
      <c r="P635" s="326"/>
      <c r="Q635" s="327"/>
      <c r="R635" s="7"/>
      <c r="S635" s="7"/>
      <c r="T635" s="7"/>
      <c r="U635" s="7"/>
      <c r="V635" s="7"/>
      <c r="W635" s="7"/>
      <c r="X635" s="7"/>
      <c r="Y635" s="7"/>
      <c r="Z635" s="7"/>
      <c r="AA635" s="7"/>
      <c r="AB635" s="7"/>
      <c r="AC635" s="7"/>
      <c r="AD635" s="7"/>
      <c r="AG635">
        <f t="shared" si="136"/>
        <v>0</v>
      </c>
      <c r="AH635" s="2">
        <f t="shared" si="124"/>
        <v>0</v>
      </c>
      <c r="AI635" s="3" t="str">
        <f>IF(AH635=0,"",
IF(SUM($AH$535:AH635)=1,AJ635,
IF($AH$655&gt;SUM($AH$535:AH635),_xlfn.CONCAT(", ",AJ635),
IF($AH$655=SUM($AH$535:AH635),_xlfn.CONCAT(" y ",AJ635)))))</f>
        <v/>
      </c>
      <c r="AJ635" s="214">
        <v>101</v>
      </c>
      <c r="AK635" s="9">
        <f t="shared" si="137"/>
        <v>0</v>
      </c>
      <c r="AL635">
        <f t="shared" si="125"/>
        <v>0</v>
      </c>
      <c r="AM635">
        <f t="shared" si="126"/>
        <v>3</v>
      </c>
      <c r="AN635">
        <f t="shared" si="127"/>
        <v>6</v>
      </c>
      <c r="AU635">
        <f t="shared" si="128"/>
        <v>0</v>
      </c>
      <c r="AV635">
        <f t="shared" si="129"/>
        <v>0</v>
      </c>
      <c r="AW635">
        <f t="shared" si="130"/>
        <v>0</v>
      </c>
      <c r="AX635">
        <f t="shared" si="131"/>
        <v>0</v>
      </c>
      <c r="AY635">
        <f t="shared" si="132"/>
        <v>0</v>
      </c>
      <c r="AZ635">
        <f t="shared" si="133"/>
        <v>-2</v>
      </c>
      <c r="BA635">
        <f t="shared" si="134"/>
        <v>0</v>
      </c>
      <c r="BB635">
        <f t="shared" si="135"/>
        <v>0</v>
      </c>
    </row>
    <row r="636" spans="1:54" ht="15" customHeight="1">
      <c r="A636" s="238"/>
      <c r="C636" s="213" t="s">
        <v>5148</v>
      </c>
      <c r="D636" s="511" t="str">
        <f>IF(CNGE_2025_M1_Secc12_Sub1!D131="","",CNGE_2025_M1_Secc12_Sub1!D131)</f>
        <v/>
      </c>
      <c r="E636" s="326"/>
      <c r="F636" s="326"/>
      <c r="G636" s="326"/>
      <c r="H636" s="326"/>
      <c r="I636" s="326"/>
      <c r="J636" s="326"/>
      <c r="K636" s="326"/>
      <c r="L636" s="326"/>
      <c r="M636" s="326"/>
      <c r="N636" s="326"/>
      <c r="O636" s="326"/>
      <c r="P636" s="326"/>
      <c r="Q636" s="327"/>
      <c r="R636" s="7"/>
      <c r="S636" s="7"/>
      <c r="T636" s="7"/>
      <c r="U636" s="7"/>
      <c r="V636" s="7"/>
      <c r="W636" s="7"/>
      <c r="X636" s="7"/>
      <c r="Y636" s="7"/>
      <c r="Z636" s="7"/>
      <c r="AA636" s="7"/>
      <c r="AB636" s="7"/>
      <c r="AC636" s="7"/>
      <c r="AD636" s="7"/>
      <c r="AG636">
        <f t="shared" si="136"/>
        <v>0</v>
      </c>
      <c r="AH636" s="2">
        <f t="shared" si="124"/>
        <v>0</v>
      </c>
      <c r="AI636" s="3" t="str">
        <f>IF(AH636=0,"",
IF(SUM($AH$535:AH636)=1,AJ636,
IF($AH$655&gt;SUM($AH$535:AH636),_xlfn.CONCAT(", ",AJ636),
IF($AH$655=SUM($AH$535:AH636),_xlfn.CONCAT(" y ",AJ636)))))</f>
        <v/>
      </c>
      <c r="AJ636" s="214">
        <v>102</v>
      </c>
      <c r="AK636" s="9">
        <f t="shared" si="137"/>
        <v>0</v>
      </c>
      <c r="AL636">
        <f t="shared" si="125"/>
        <v>0</v>
      </c>
      <c r="AM636">
        <f t="shared" si="126"/>
        <v>3</v>
      </c>
      <c r="AN636">
        <f t="shared" si="127"/>
        <v>6</v>
      </c>
      <c r="AU636">
        <f t="shared" si="128"/>
        <v>0</v>
      </c>
      <c r="AV636">
        <f t="shared" si="129"/>
        <v>0</v>
      </c>
      <c r="AW636">
        <f t="shared" si="130"/>
        <v>0</v>
      </c>
      <c r="AX636">
        <f t="shared" si="131"/>
        <v>0</v>
      </c>
      <c r="AY636">
        <f t="shared" si="132"/>
        <v>0</v>
      </c>
      <c r="AZ636">
        <f t="shared" si="133"/>
        <v>-2</v>
      </c>
      <c r="BA636">
        <f t="shared" si="134"/>
        <v>0</v>
      </c>
      <c r="BB636">
        <f t="shared" si="135"/>
        <v>0</v>
      </c>
    </row>
    <row r="637" spans="1:54" ht="15" customHeight="1">
      <c r="A637" s="238"/>
      <c r="C637" s="213" t="s">
        <v>5149</v>
      </c>
      <c r="D637" s="511" t="str">
        <f>IF(CNGE_2025_M1_Secc12_Sub1!D132="","",CNGE_2025_M1_Secc12_Sub1!D132)</f>
        <v/>
      </c>
      <c r="E637" s="326"/>
      <c r="F637" s="326"/>
      <c r="G637" s="326"/>
      <c r="H637" s="326"/>
      <c r="I637" s="326"/>
      <c r="J637" s="326"/>
      <c r="K637" s="326"/>
      <c r="L637" s="326"/>
      <c r="M637" s="326"/>
      <c r="N637" s="326"/>
      <c r="O637" s="326"/>
      <c r="P637" s="326"/>
      <c r="Q637" s="327"/>
      <c r="R637" s="7"/>
      <c r="S637" s="7"/>
      <c r="T637" s="7"/>
      <c r="U637" s="7"/>
      <c r="V637" s="7"/>
      <c r="W637" s="7"/>
      <c r="X637" s="7"/>
      <c r="Y637" s="7"/>
      <c r="Z637" s="7"/>
      <c r="AA637" s="7"/>
      <c r="AB637" s="7"/>
      <c r="AC637" s="7"/>
      <c r="AD637" s="7"/>
      <c r="AG637">
        <f t="shared" si="136"/>
        <v>0</v>
      </c>
      <c r="AH637" s="2">
        <f t="shared" si="124"/>
        <v>0</v>
      </c>
      <c r="AI637" s="3" t="str">
        <f>IF(AH637=0,"",
IF(SUM($AH$535:AH637)=1,AJ637,
IF($AH$655&gt;SUM($AH$535:AH637),_xlfn.CONCAT(", ",AJ637),
IF($AH$655=SUM($AH$535:AH637),_xlfn.CONCAT(" y ",AJ637)))))</f>
        <v/>
      </c>
      <c r="AJ637" s="214">
        <v>103</v>
      </c>
      <c r="AK637" s="9">
        <f t="shared" si="137"/>
        <v>0</v>
      </c>
      <c r="AL637">
        <f t="shared" si="125"/>
        <v>0</v>
      </c>
      <c r="AM637">
        <f t="shared" si="126"/>
        <v>3</v>
      </c>
      <c r="AN637">
        <f t="shared" si="127"/>
        <v>6</v>
      </c>
      <c r="AU637">
        <f t="shared" si="128"/>
        <v>0</v>
      </c>
      <c r="AV637">
        <f t="shared" si="129"/>
        <v>0</v>
      </c>
      <c r="AW637">
        <f t="shared" si="130"/>
        <v>0</v>
      </c>
      <c r="AX637">
        <f t="shared" si="131"/>
        <v>0</v>
      </c>
      <c r="AY637">
        <f t="shared" si="132"/>
        <v>0</v>
      </c>
      <c r="AZ637">
        <f t="shared" si="133"/>
        <v>-2</v>
      </c>
      <c r="BA637">
        <f t="shared" si="134"/>
        <v>0</v>
      </c>
      <c r="BB637">
        <f t="shared" si="135"/>
        <v>0</v>
      </c>
    </row>
    <row r="638" spans="1:54" ht="15" customHeight="1">
      <c r="A638" s="238"/>
      <c r="C638" s="213" t="s">
        <v>5150</v>
      </c>
      <c r="D638" s="511" t="str">
        <f>IF(CNGE_2025_M1_Secc12_Sub1!D133="","",CNGE_2025_M1_Secc12_Sub1!D133)</f>
        <v/>
      </c>
      <c r="E638" s="326"/>
      <c r="F638" s="326"/>
      <c r="G638" s="326"/>
      <c r="H638" s="326"/>
      <c r="I638" s="326"/>
      <c r="J638" s="326"/>
      <c r="K638" s="326"/>
      <c r="L638" s="326"/>
      <c r="M638" s="326"/>
      <c r="N638" s="326"/>
      <c r="O638" s="326"/>
      <c r="P638" s="326"/>
      <c r="Q638" s="327"/>
      <c r="R638" s="7"/>
      <c r="S638" s="7"/>
      <c r="T638" s="7"/>
      <c r="U638" s="7"/>
      <c r="V638" s="7"/>
      <c r="W638" s="7"/>
      <c r="X638" s="7"/>
      <c r="Y638" s="7"/>
      <c r="Z638" s="7"/>
      <c r="AA638" s="7"/>
      <c r="AB638" s="7"/>
      <c r="AC638" s="7"/>
      <c r="AD638" s="7"/>
      <c r="AG638">
        <f t="shared" si="136"/>
        <v>0</v>
      </c>
      <c r="AH638" s="2">
        <f t="shared" si="124"/>
        <v>0</v>
      </c>
      <c r="AI638" s="3" t="str">
        <f>IF(AH638=0,"",
IF(SUM($AH$535:AH638)=1,AJ638,
IF($AH$655&gt;SUM($AH$535:AH638),_xlfn.CONCAT(", ",AJ638),
IF($AH$655=SUM($AH$535:AH638),_xlfn.CONCAT(" y ",AJ638)))))</f>
        <v/>
      </c>
      <c r="AJ638" s="214">
        <v>104</v>
      </c>
      <c r="AK638" s="9">
        <f t="shared" si="137"/>
        <v>0</v>
      </c>
      <c r="AL638">
        <f t="shared" si="125"/>
        <v>0</v>
      </c>
      <c r="AM638">
        <f t="shared" si="126"/>
        <v>3</v>
      </c>
      <c r="AN638">
        <f t="shared" si="127"/>
        <v>6</v>
      </c>
      <c r="AU638">
        <f t="shared" si="128"/>
        <v>0</v>
      </c>
      <c r="AV638">
        <f t="shared" si="129"/>
        <v>0</v>
      </c>
      <c r="AW638">
        <f t="shared" si="130"/>
        <v>0</v>
      </c>
      <c r="AX638">
        <f t="shared" si="131"/>
        <v>0</v>
      </c>
      <c r="AY638">
        <f t="shared" si="132"/>
        <v>0</v>
      </c>
      <c r="AZ638">
        <f t="shared" si="133"/>
        <v>-2</v>
      </c>
      <c r="BA638">
        <f t="shared" si="134"/>
        <v>0</v>
      </c>
      <c r="BB638">
        <f t="shared" si="135"/>
        <v>0</v>
      </c>
    </row>
    <row r="639" spans="1:54" ht="15" customHeight="1">
      <c r="A639" s="238"/>
      <c r="C639" s="213" t="s">
        <v>5151</v>
      </c>
      <c r="D639" s="511" t="str">
        <f>IF(CNGE_2025_M1_Secc12_Sub1!D134="","",CNGE_2025_M1_Secc12_Sub1!D134)</f>
        <v/>
      </c>
      <c r="E639" s="326"/>
      <c r="F639" s="326"/>
      <c r="G639" s="326"/>
      <c r="H639" s="326"/>
      <c r="I639" s="326"/>
      <c r="J639" s="326"/>
      <c r="K639" s="326"/>
      <c r="L639" s="326"/>
      <c r="M639" s="326"/>
      <c r="N639" s="326"/>
      <c r="O639" s="326"/>
      <c r="P639" s="326"/>
      <c r="Q639" s="327"/>
      <c r="R639" s="7"/>
      <c r="S639" s="7"/>
      <c r="T639" s="7"/>
      <c r="U639" s="7"/>
      <c r="V639" s="7"/>
      <c r="W639" s="7"/>
      <c r="X639" s="7"/>
      <c r="Y639" s="7"/>
      <c r="Z639" s="7"/>
      <c r="AA639" s="7"/>
      <c r="AB639" s="7"/>
      <c r="AC639" s="7"/>
      <c r="AD639" s="7"/>
      <c r="AG639">
        <f t="shared" si="136"/>
        <v>0</v>
      </c>
      <c r="AH639" s="2">
        <f t="shared" si="124"/>
        <v>0</v>
      </c>
      <c r="AI639" s="3" t="str">
        <f>IF(AH639=0,"",
IF(SUM($AH$535:AH639)=1,AJ639,
IF($AH$655&gt;SUM($AH$535:AH639),_xlfn.CONCAT(", ",AJ639),
IF($AH$655=SUM($AH$535:AH639),_xlfn.CONCAT(" y ",AJ639)))))</f>
        <v/>
      </c>
      <c r="AJ639" s="214">
        <v>105</v>
      </c>
      <c r="AK639" s="9">
        <f t="shared" si="137"/>
        <v>0</v>
      </c>
      <c r="AL639">
        <f t="shared" si="125"/>
        <v>0</v>
      </c>
      <c r="AM639">
        <f t="shared" si="126"/>
        <v>3</v>
      </c>
      <c r="AN639">
        <f t="shared" si="127"/>
        <v>6</v>
      </c>
      <c r="AU639">
        <f t="shared" si="128"/>
        <v>0</v>
      </c>
      <c r="AV639">
        <f t="shared" si="129"/>
        <v>0</v>
      </c>
      <c r="AW639">
        <f t="shared" si="130"/>
        <v>0</v>
      </c>
      <c r="AX639">
        <f t="shared" si="131"/>
        <v>0</v>
      </c>
      <c r="AY639">
        <f t="shared" si="132"/>
        <v>0</v>
      </c>
      <c r="AZ639">
        <f t="shared" si="133"/>
        <v>-2</v>
      </c>
      <c r="BA639">
        <f t="shared" si="134"/>
        <v>0</v>
      </c>
      <c r="BB639">
        <f t="shared" si="135"/>
        <v>0</v>
      </c>
    </row>
    <row r="640" spans="1:54" ht="15" customHeight="1">
      <c r="A640" s="238"/>
      <c r="C640" s="213" t="s">
        <v>5152</v>
      </c>
      <c r="D640" s="511" t="str">
        <f>IF(CNGE_2025_M1_Secc12_Sub1!D135="","",CNGE_2025_M1_Secc12_Sub1!D135)</f>
        <v/>
      </c>
      <c r="E640" s="326"/>
      <c r="F640" s="326"/>
      <c r="G640" s="326"/>
      <c r="H640" s="326"/>
      <c r="I640" s="326"/>
      <c r="J640" s="326"/>
      <c r="K640" s="326"/>
      <c r="L640" s="326"/>
      <c r="M640" s="326"/>
      <c r="N640" s="326"/>
      <c r="O640" s="326"/>
      <c r="P640" s="326"/>
      <c r="Q640" s="327"/>
      <c r="R640" s="7"/>
      <c r="S640" s="7"/>
      <c r="T640" s="7"/>
      <c r="U640" s="7"/>
      <c r="V640" s="7"/>
      <c r="W640" s="7"/>
      <c r="X640" s="7"/>
      <c r="Y640" s="7"/>
      <c r="Z640" s="7"/>
      <c r="AA640" s="7"/>
      <c r="AB640" s="7"/>
      <c r="AC640" s="7"/>
      <c r="AD640" s="7"/>
      <c r="AG640">
        <f t="shared" si="136"/>
        <v>0</v>
      </c>
      <c r="AH640" s="2">
        <f t="shared" si="124"/>
        <v>0</v>
      </c>
      <c r="AI640" s="3" t="str">
        <f>IF(AH640=0,"",
IF(SUM($AH$535:AH640)=1,AJ640,
IF($AH$655&gt;SUM($AH$535:AH640),_xlfn.CONCAT(", ",AJ640),
IF($AH$655=SUM($AH$535:AH640),_xlfn.CONCAT(" y ",AJ640)))))</f>
        <v/>
      </c>
      <c r="AJ640" s="214">
        <v>106</v>
      </c>
      <c r="AK640" s="9">
        <f t="shared" si="137"/>
        <v>0</v>
      </c>
      <c r="AL640">
        <f t="shared" si="125"/>
        <v>0</v>
      </c>
      <c r="AM640">
        <f t="shared" si="126"/>
        <v>3</v>
      </c>
      <c r="AN640">
        <f t="shared" si="127"/>
        <v>6</v>
      </c>
      <c r="AU640">
        <f t="shared" si="128"/>
        <v>0</v>
      </c>
      <c r="AV640">
        <f t="shared" si="129"/>
        <v>0</v>
      </c>
      <c r="AW640">
        <f t="shared" si="130"/>
        <v>0</v>
      </c>
      <c r="AX640">
        <f t="shared" si="131"/>
        <v>0</v>
      </c>
      <c r="AY640">
        <f t="shared" si="132"/>
        <v>0</v>
      </c>
      <c r="AZ640">
        <f t="shared" si="133"/>
        <v>-2</v>
      </c>
      <c r="BA640">
        <f t="shared" si="134"/>
        <v>0</v>
      </c>
      <c r="BB640">
        <f t="shared" si="135"/>
        <v>0</v>
      </c>
    </row>
    <row r="641" spans="1:54" ht="15" customHeight="1">
      <c r="A641" s="238"/>
      <c r="C641" s="213" t="s">
        <v>5153</v>
      </c>
      <c r="D641" s="511" t="str">
        <f>IF(CNGE_2025_M1_Secc12_Sub1!D136="","",CNGE_2025_M1_Secc12_Sub1!D136)</f>
        <v/>
      </c>
      <c r="E641" s="326"/>
      <c r="F641" s="326"/>
      <c r="G641" s="326"/>
      <c r="H641" s="326"/>
      <c r="I641" s="326"/>
      <c r="J641" s="326"/>
      <c r="K641" s="326"/>
      <c r="L641" s="326"/>
      <c r="M641" s="326"/>
      <c r="N641" s="326"/>
      <c r="O641" s="326"/>
      <c r="P641" s="326"/>
      <c r="Q641" s="327"/>
      <c r="R641" s="7"/>
      <c r="S641" s="7"/>
      <c r="T641" s="7"/>
      <c r="U641" s="7"/>
      <c r="V641" s="7"/>
      <c r="W641" s="7"/>
      <c r="X641" s="7"/>
      <c r="Y641" s="7"/>
      <c r="Z641" s="7"/>
      <c r="AA641" s="7"/>
      <c r="AB641" s="7"/>
      <c r="AC641" s="7"/>
      <c r="AD641" s="7"/>
      <c r="AG641">
        <f t="shared" si="136"/>
        <v>0</v>
      </c>
      <c r="AH641" s="2">
        <f t="shared" si="124"/>
        <v>0</v>
      </c>
      <c r="AI641" s="3" t="str">
        <f>IF(AH641=0,"",
IF(SUM($AH$535:AH641)=1,AJ641,
IF($AH$655&gt;SUM($AH$535:AH641),_xlfn.CONCAT(", ",AJ641),
IF($AH$655=SUM($AH$535:AH641),_xlfn.CONCAT(" y ",AJ641)))))</f>
        <v/>
      </c>
      <c r="AJ641" s="214">
        <v>107</v>
      </c>
      <c r="AK641" s="9">
        <f t="shared" si="137"/>
        <v>0</v>
      </c>
      <c r="AL641">
        <f t="shared" si="125"/>
        <v>0</v>
      </c>
      <c r="AM641">
        <f t="shared" si="126"/>
        <v>3</v>
      </c>
      <c r="AN641">
        <f t="shared" si="127"/>
        <v>6</v>
      </c>
      <c r="AU641">
        <f t="shared" si="128"/>
        <v>0</v>
      </c>
      <c r="AV641">
        <f t="shared" si="129"/>
        <v>0</v>
      </c>
      <c r="AW641">
        <f t="shared" si="130"/>
        <v>0</v>
      </c>
      <c r="AX641">
        <f t="shared" si="131"/>
        <v>0</v>
      </c>
      <c r="AY641">
        <f t="shared" si="132"/>
        <v>0</v>
      </c>
      <c r="AZ641">
        <f t="shared" si="133"/>
        <v>-2</v>
      </c>
      <c r="BA641">
        <f t="shared" si="134"/>
        <v>0</v>
      </c>
      <c r="BB641">
        <f t="shared" si="135"/>
        <v>0</v>
      </c>
    </row>
    <row r="642" spans="1:54" ht="15" customHeight="1">
      <c r="A642" s="238"/>
      <c r="C642" s="213" t="s">
        <v>5154</v>
      </c>
      <c r="D642" s="511" t="str">
        <f>IF(CNGE_2025_M1_Secc12_Sub1!D137="","",CNGE_2025_M1_Secc12_Sub1!D137)</f>
        <v/>
      </c>
      <c r="E642" s="326"/>
      <c r="F642" s="326"/>
      <c r="G642" s="326"/>
      <c r="H642" s="326"/>
      <c r="I642" s="326"/>
      <c r="J642" s="326"/>
      <c r="K642" s="326"/>
      <c r="L642" s="326"/>
      <c r="M642" s="326"/>
      <c r="N642" s="326"/>
      <c r="O642" s="326"/>
      <c r="P642" s="326"/>
      <c r="Q642" s="327"/>
      <c r="R642" s="7"/>
      <c r="S642" s="7"/>
      <c r="T642" s="7"/>
      <c r="U642" s="7"/>
      <c r="V642" s="7"/>
      <c r="W642" s="7"/>
      <c r="X642" s="7"/>
      <c r="Y642" s="7"/>
      <c r="Z642" s="7"/>
      <c r="AA642" s="7"/>
      <c r="AB642" s="7"/>
      <c r="AC642" s="7"/>
      <c r="AD642" s="7"/>
      <c r="AG642">
        <f t="shared" si="136"/>
        <v>0</v>
      </c>
      <c r="AH642" s="2">
        <f t="shared" si="124"/>
        <v>0</v>
      </c>
      <c r="AI642" s="3" t="str">
        <f>IF(AH642=0,"",
IF(SUM($AH$535:AH642)=1,AJ642,
IF($AH$655&gt;SUM($AH$535:AH642),_xlfn.CONCAT(", ",AJ642),
IF($AH$655=SUM($AH$535:AH642),_xlfn.CONCAT(" y ",AJ642)))))</f>
        <v/>
      </c>
      <c r="AJ642" s="214">
        <v>108</v>
      </c>
      <c r="AK642" s="9">
        <f t="shared" si="137"/>
        <v>0</v>
      </c>
      <c r="AL642">
        <f t="shared" si="125"/>
        <v>0</v>
      </c>
      <c r="AM642">
        <f t="shared" si="126"/>
        <v>3</v>
      </c>
      <c r="AN642">
        <f t="shared" si="127"/>
        <v>6</v>
      </c>
      <c r="AU642">
        <f t="shared" si="128"/>
        <v>0</v>
      </c>
      <c r="AV642">
        <f t="shared" si="129"/>
        <v>0</v>
      </c>
      <c r="AW642">
        <f t="shared" si="130"/>
        <v>0</v>
      </c>
      <c r="AX642">
        <f t="shared" si="131"/>
        <v>0</v>
      </c>
      <c r="AY642">
        <f t="shared" si="132"/>
        <v>0</v>
      </c>
      <c r="AZ642">
        <f t="shared" si="133"/>
        <v>-2</v>
      </c>
      <c r="BA642">
        <f t="shared" si="134"/>
        <v>0</v>
      </c>
      <c r="BB642">
        <f t="shared" si="135"/>
        <v>0</v>
      </c>
    </row>
    <row r="643" spans="1:54" ht="15" customHeight="1">
      <c r="A643" s="238"/>
      <c r="C643" s="213" t="s">
        <v>5155</v>
      </c>
      <c r="D643" s="511" t="str">
        <f>IF(CNGE_2025_M1_Secc12_Sub1!D138="","",CNGE_2025_M1_Secc12_Sub1!D138)</f>
        <v/>
      </c>
      <c r="E643" s="326"/>
      <c r="F643" s="326"/>
      <c r="G643" s="326"/>
      <c r="H643" s="326"/>
      <c r="I643" s="326"/>
      <c r="J643" s="326"/>
      <c r="K643" s="326"/>
      <c r="L643" s="326"/>
      <c r="M643" s="326"/>
      <c r="N643" s="326"/>
      <c r="O643" s="326"/>
      <c r="P643" s="326"/>
      <c r="Q643" s="327"/>
      <c r="R643" s="7"/>
      <c r="S643" s="7"/>
      <c r="T643" s="7"/>
      <c r="U643" s="7"/>
      <c r="V643" s="7"/>
      <c r="W643" s="7"/>
      <c r="X643" s="7"/>
      <c r="Y643" s="7"/>
      <c r="Z643" s="7"/>
      <c r="AA643" s="7"/>
      <c r="AB643" s="7"/>
      <c r="AC643" s="7"/>
      <c r="AD643" s="7"/>
      <c r="AG643">
        <f t="shared" si="136"/>
        <v>0</v>
      </c>
      <c r="AH643" s="2">
        <f t="shared" si="124"/>
        <v>0</v>
      </c>
      <c r="AI643" s="3" t="str">
        <f>IF(AH643=0,"",
IF(SUM($AH$535:AH643)=1,AJ643,
IF($AH$655&gt;SUM($AH$535:AH643),_xlfn.CONCAT(", ",AJ643),
IF($AH$655=SUM($AH$535:AH643),_xlfn.CONCAT(" y ",AJ643)))))</f>
        <v/>
      </c>
      <c r="AJ643" s="214">
        <v>109</v>
      </c>
      <c r="AK643" s="9">
        <f t="shared" si="137"/>
        <v>0</v>
      </c>
      <c r="AL643">
        <f t="shared" si="125"/>
        <v>0</v>
      </c>
      <c r="AM643">
        <f t="shared" si="126"/>
        <v>3</v>
      </c>
      <c r="AN643">
        <f t="shared" si="127"/>
        <v>6</v>
      </c>
      <c r="AU643">
        <f t="shared" si="128"/>
        <v>0</v>
      </c>
      <c r="AV643">
        <f t="shared" si="129"/>
        <v>0</v>
      </c>
      <c r="AW643">
        <f t="shared" si="130"/>
        <v>0</v>
      </c>
      <c r="AX643">
        <f t="shared" si="131"/>
        <v>0</v>
      </c>
      <c r="AY643">
        <f t="shared" si="132"/>
        <v>0</v>
      </c>
      <c r="AZ643">
        <f t="shared" si="133"/>
        <v>-2</v>
      </c>
      <c r="BA643">
        <f t="shared" si="134"/>
        <v>0</v>
      </c>
      <c r="BB643">
        <f t="shared" si="135"/>
        <v>0</v>
      </c>
    </row>
    <row r="644" spans="1:54" ht="15" customHeight="1">
      <c r="A644" s="238"/>
      <c r="C644" s="213" t="s">
        <v>5156</v>
      </c>
      <c r="D644" s="511" t="str">
        <f>IF(CNGE_2025_M1_Secc12_Sub1!D139="","",CNGE_2025_M1_Secc12_Sub1!D139)</f>
        <v/>
      </c>
      <c r="E644" s="326"/>
      <c r="F644" s="326"/>
      <c r="G644" s="326"/>
      <c r="H644" s="326"/>
      <c r="I644" s="326"/>
      <c r="J644" s="326"/>
      <c r="K644" s="326"/>
      <c r="L644" s="326"/>
      <c r="M644" s="326"/>
      <c r="N644" s="326"/>
      <c r="O644" s="326"/>
      <c r="P644" s="326"/>
      <c r="Q644" s="327"/>
      <c r="R644" s="7"/>
      <c r="S644" s="7"/>
      <c r="T644" s="7"/>
      <c r="U644" s="7"/>
      <c r="V644" s="7"/>
      <c r="W644" s="7"/>
      <c r="X644" s="7"/>
      <c r="Y644" s="7"/>
      <c r="Z644" s="7"/>
      <c r="AA644" s="7"/>
      <c r="AB644" s="7"/>
      <c r="AC644" s="7"/>
      <c r="AD644" s="7"/>
      <c r="AG644">
        <f t="shared" si="136"/>
        <v>0</v>
      </c>
      <c r="AH644" s="2">
        <f t="shared" si="124"/>
        <v>0</v>
      </c>
      <c r="AI644" s="3" t="str">
        <f>IF(AH644=0,"",
IF(SUM($AH$535:AH644)=1,AJ644,
IF($AH$655&gt;SUM($AH$535:AH644),_xlfn.CONCAT(", ",AJ644),
IF($AH$655=SUM($AH$535:AH644),_xlfn.CONCAT(" y ",AJ644)))))</f>
        <v/>
      </c>
      <c r="AJ644" s="214">
        <v>110</v>
      </c>
      <c r="AK644" s="9">
        <f t="shared" si="137"/>
        <v>0</v>
      </c>
      <c r="AL644">
        <f t="shared" si="125"/>
        <v>0</v>
      </c>
      <c r="AM644">
        <f t="shared" si="126"/>
        <v>3</v>
      </c>
      <c r="AN644">
        <f t="shared" si="127"/>
        <v>6</v>
      </c>
      <c r="AU644">
        <f t="shared" si="128"/>
        <v>0</v>
      </c>
      <c r="AV644">
        <f t="shared" si="129"/>
        <v>0</v>
      </c>
      <c r="AW644">
        <f t="shared" si="130"/>
        <v>0</v>
      </c>
      <c r="AX644">
        <f t="shared" si="131"/>
        <v>0</v>
      </c>
      <c r="AY644">
        <f t="shared" si="132"/>
        <v>0</v>
      </c>
      <c r="AZ644">
        <f t="shared" si="133"/>
        <v>-2</v>
      </c>
      <c r="BA644">
        <f t="shared" si="134"/>
        <v>0</v>
      </c>
      <c r="BB644">
        <f t="shared" si="135"/>
        <v>0</v>
      </c>
    </row>
    <row r="645" spans="1:54" ht="15" customHeight="1">
      <c r="A645" s="238"/>
      <c r="C645" s="213" t="s">
        <v>5157</v>
      </c>
      <c r="D645" s="511" t="str">
        <f>IF(CNGE_2025_M1_Secc12_Sub1!D140="","",CNGE_2025_M1_Secc12_Sub1!D140)</f>
        <v/>
      </c>
      <c r="E645" s="326"/>
      <c r="F645" s="326"/>
      <c r="G645" s="326"/>
      <c r="H645" s="326"/>
      <c r="I645" s="326"/>
      <c r="J645" s="326"/>
      <c r="K645" s="326"/>
      <c r="L645" s="326"/>
      <c r="M645" s="326"/>
      <c r="N645" s="326"/>
      <c r="O645" s="326"/>
      <c r="P645" s="326"/>
      <c r="Q645" s="327"/>
      <c r="R645" s="7"/>
      <c r="S645" s="7"/>
      <c r="T645" s="7"/>
      <c r="U645" s="7"/>
      <c r="V645" s="7"/>
      <c r="W645" s="7"/>
      <c r="X645" s="7"/>
      <c r="Y645" s="7"/>
      <c r="Z645" s="7"/>
      <c r="AA645" s="7"/>
      <c r="AB645" s="7"/>
      <c r="AC645" s="7"/>
      <c r="AD645" s="7"/>
      <c r="AG645">
        <f t="shared" si="136"/>
        <v>0</v>
      </c>
      <c r="AH645" s="2">
        <f t="shared" si="124"/>
        <v>0</v>
      </c>
      <c r="AI645" s="3" t="str">
        <f>IF(AH645=0,"",
IF(SUM($AH$535:AH645)=1,AJ645,
IF($AH$655&gt;SUM($AH$535:AH645),_xlfn.CONCAT(", ",AJ645),
IF($AH$655=SUM($AH$535:AH645),_xlfn.CONCAT(" y ",AJ645)))))</f>
        <v/>
      </c>
      <c r="AJ645" s="214">
        <v>111</v>
      </c>
      <c r="AK645" s="9">
        <f t="shared" si="137"/>
        <v>0</v>
      </c>
      <c r="AL645">
        <f t="shared" si="125"/>
        <v>0</v>
      </c>
      <c r="AM645">
        <f t="shared" si="126"/>
        <v>3</v>
      </c>
      <c r="AN645">
        <f t="shared" si="127"/>
        <v>6</v>
      </c>
      <c r="AU645">
        <f t="shared" si="128"/>
        <v>0</v>
      </c>
      <c r="AV645">
        <f t="shared" si="129"/>
        <v>0</v>
      </c>
      <c r="AW645">
        <f t="shared" si="130"/>
        <v>0</v>
      </c>
      <c r="AX645">
        <f t="shared" si="131"/>
        <v>0</v>
      </c>
      <c r="AY645">
        <f t="shared" si="132"/>
        <v>0</v>
      </c>
      <c r="AZ645">
        <f t="shared" si="133"/>
        <v>-2</v>
      </c>
      <c r="BA645">
        <f t="shared" si="134"/>
        <v>0</v>
      </c>
      <c r="BB645">
        <f t="shared" si="135"/>
        <v>0</v>
      </c>
    </row>
    <row r="646" spans="1:54" ht="15" customHeight="1">
      <c r="A646" s="238"/>
      <c r="C646" s="213" t="s">
        <v>5158</v>
      </c>
      <c r="D646" s="511" t="str">
        <f>IF(CNGE_2025_M1_Secc12_Sub1!D141="","",CNGE_2025_M1_Secc12_Sub1!D141)</f>
        <v/>
      </c>
      <c r="E646" s="326"/>
      <c r="F646" s="326"/>
      <c r="G646" s="326"/>
      <c r="H646" s="326"/>
      <c r="I646" s="326"/>
      <c r="J646" s="326"/>
      <c r="K646" s="326"/>
      <c r="L646" s="326"/>
      <c r="M646" s="326"/>
      <c r="N646" s="326"/>
      <c r="O646" s="326"/>
      <c r="P646" s="326"/>
      <c r="Q646" s="327"/>
      <c r="R646" s="7"/>
      <c r="S646" s="7"/>
      <c r="T646" s="7"/>
      <c r="U646" s="7"/>
      <c r="V646" s="7"/>
      <c r="W646" s="7"/>
      <c r="X646" s="7"/>
      <c r="Y646" s="7"/>
      <c r="Z646" s="7"/>
      <c r="AA646" s="7"/>
      <c r="AB646" s="7"/>
      <c r="AC646" s="7"/>
      <c r="AD646" s="7"/>
      <c r="AG646">
        <f t="shared" si="136"/>
        <v>0</v>
      </c>
      <c r="AH646" s="2">
        <f t="shared" si="124"/>
        <v>0</v>
      </c>
      <c r="AI646" s="3" t="str">
        <f>IF(AH646=0,"",
IF(SUM($AH$535:AH646)=1,AJ646,
IF($AH$655&gt;SUM($AH$535:AH646),_xlfn.CONCAT(", ",AJ646),
IF($AH$655=SUM($AH$535:AH646),_xlfn.CONCAT(" y ",AJ646)))))</f>
        <v/>
      </c>
      <c r="AJ646" s="214">
        <v>112</v>
      </c>
      <c r="AK646" s="9">
        <f t="shared" si="137"/>
        <v>0</v>
      </c>
      <c r="AL646">
        <f t="shared" si="125"/>
        <v>0</v>
      </c>
      <c r="AM646">
        <f t="shared" si="126"/>
        <v>3</v>
      </c>
      <c r="AN646">
        <f t="shared" si="127"/>
        <v>6</v>
      </c>
      <c r="AU646">
        <f t="shared" si="128"/>
        <v>0</v>
      </c>
      <c r="AV646">
        <f t="shared" si="129"/>
        <v>0</v>
      </c>
      <c r="AW646">
        <f t="shared" si="130"/>
        <v>0</v>
      </c>
      <c r="AX646">
        <f t="shared" si="131"/>
        <v>0</v>
      </c>
      <c r="AY646">
        <f t="shared" si="132"/>
        <v>0</v>
      </c>
      <c r="AZ646">
        <f t="shared" si="133"/>
        <v>-2</v>
      </c>
      <c r="BA646">
        <f t="shared" si="134"/>
        <v>0</v>
      </c>
      <c r="BB646">
        <f t="shared" si="135"/>
        <v>0</v>
      </c>
    </row>
    <row r="647" spans="1:54" ht="15" customHeight="1">
      <c r="A647" s="238"/>
      <c r="C647" s="213" t="s">
        <v>5159</v>
      </c>
      <c r="D647" s="511" t="str">
        <f>IF(CNGE_2025_M1_Secc12_Sub1!D142="","",CNGE_2025_M1_Secc12_Sub1!D142)</f>
        <v/>
      </c>
      <c r="E647" s="326"/>
      <c r="F647" s="326"/>
      <c r="G647" s="326"/>
      <c r="H647" s="326"/>
      <c r="I647" s="326"/>
      <c r="J647" s="326"/>
      <c r="K647" s="326"/>
      <c r="L647" s="326"/>
      <c r="M647" s="326"/>
      <c r="N647" s="326"/>
      <c r="O647" s="326"/>
      <c r="P647" s="326"/>
      <c r="Q647" s="327"/>
      <c r="R647" s="7"/>
      <c r="S647" s="7"/>
      <c r="T647" s="7"/>
      <c r="U647" s="7"/>
      <c r="V647" s="7"/>
      <c r="W647" s="7"/>
      <c r="X647" s="7"/>
      <c r="Y647" s="7"/>
      <c r="Z647" s="7"/>
      <c r="AA647" s="7"/>
      <c r="AB647" s="7"/>
      <c r="AC647" s="7"/>
      <c r="AD647" s="7"/>
      <c r="AG647">
        <f t="shared" si="136"/>
        <v>0</v>
      </c>
      <c r="AH647" s="2">
        <f t="shared" si="124"/>
        <v>0</v>
      </c>
      <c r="AI647" s="3" t="str">
        <f>IF(AH647=0,"",
IF(SUM($AH$535:AH647)=1,AJ647,
IF($AH$655&gt;SUM($AH$535:AH647),_xlfn.CONCAT(", ",AJ647),
IF($AH$655=SUM($AH$535:AH647),_xlfn.CONCAT(" y ",AJ647)))))</f>
        <v/>
      </c>
      <c r="AJ647" s="214">
        <v>113</v>
      </c>
      <c r="AK647" s="9">
        <f t="shared" si="137"/>
        <v>0</v>
      </c>
      <c r="AL647">
        <f t="shared" si="125"/>
        <v>0</v>
      </c>
      <c r="AM647">
        <f t="shared" si="126"/>
        <v>3</v>
      </c>
      <c r="AN647">
        <f t="shared" si="127"/>
        <v>6</v>
      </c>
      <c r="AU647">
        <f t="shared" si="128"/>
        <v>0</v>
      </c>
      <c r="AV647">
        <f t="shared" si="129"/>
        <v>0</v>
      </c>
      <c r="AW647">
        <f t="shared" si="130"/>
        <v>0</v>
      </c>
      <c r="AX647">
        <f t="shared" si="131"/>
        <v>0</v>
      </c>
      <c r="AY647">
        <f t="shared" si="132"/>
        <v>0</v>
      </c>
      <c r="AZ647">
        <f t="shared" si="133"/>
        <v>-2</v>
      </c>
      <c r="BA647">
        <f t="shared" si="134"/>
        <v>0</v>
      </c>
      <c r="BB647">
        <f t="shared" si="135"/>
        <v>0</v>
      </c>
    </row>
    <row r="648" spans="1:54" ht="15" customHeight="1">
      <c r="A648" s="238"/>
      <c r="C648" s="213" t="s">
        <v>5160</v>
      </c>
      <c r="D648" s="511" t="str">
        <f>IF(CNGE_2025_M1_Secc12_Sub1!D143="","",CNGE_2025_M1_Secc12_Sub1!D143)</f>
        <v/>
      </c>
      <c r="E648" s="326"/>
      <c r="F648" s="326"/>
      <c r="G648" s="326"/>
      <c r="H648" s="326"/>
      <c r="I648" s="326"/>
      <c r="J648" s="326"/>
      <c r="K648" s="326"/>
      <c r="L648" s="326"/>
      <c r="M648" s="326"/>
      <c r="N648" s="326"/>
      <c r="O648" s="326"/>
      <c r="P648" s="326"/>
      <c r="Q648" s="327"/>
      <c r="R648" s="7"/>
      <c r="S648" s="7"/>
      <c r="T648" s="7"/>
      <c r="U648" s="7"/>
      <c r="V648" s="7"/>
      <c r="W648" s="7"/>
      <c r="X648" s="7"/>
      <c r="Y648" s="7"/>
      <c r="Z648" s="7"/>
      <c r="AA648" s="7"/>
      <c r="AB648" s="7"/>
      <c r="AC648" s="7"/>
      <c r="AD648" s="7"/>
      <c r="AG648">
        <f t="shared" si="136"/>
        <v>0</v>
      </c>
      <c r="AH648" s="2">
        <f t="shared" si="124"/>
        <v>0</v>
      </c>
      <c r="AI648" s="3" t="str">
        <f>IF(AH648=0,"",
IF(SUM($AH$535:AH648)=1,AJ648,
IF($AH$655&gt;SUM($AH$535:AH648),_xlfn.CONCAT(", ",AJ648),
IF($AH$655=SUM($AH$535:AH648),_xlfn.CONCAT(" y ",AJ648)))))</f>
        <v/>
      </c>
      <c r="AJ648" s="214">
        <v>114</v>
      </c>
      <c r="AK648" s="9">
        <f t="shared" si="137"/>
        <v>0</v>
      </c>
      <c r="AL648">
        <f t="shared" si="125"/>
        <v>0</v>
      </c>
      <c r="AM648">
        <f t="shared" si="126"/>
        <v>3</v>
      </c>
      <c r="AN648">
        <f t="shared" si="127"/>
        <v>6</v>
      </c>
      <c r="AU648">
        <f t="shared" si="128"/>
        <v>0</v>
      </c>
      <c r="AV648">
        <f t="shared" si="129"/>
        <v>0</v>
      </c>
      <c r="AW648">
        <f t="shared" si="130"/>
        <v>0</v>
      </c>
      <c r="AX648">
        <f t="shared" si="131"/>
        <v>0</v>
      </c>
      <c r="AY648">
        <f t="shared" si="132"/>
        <v>0</v>
      </c>
      <c r="AZ648">
        <f t="shared" si="133"/>
        <v>-2</v>
      </c>
      <c r="BA648">
        <f t="shared" si="134"/>
        <v>0</v>
      </c>
      <c r="BB648">
        <f t="shared" si="135"/>
        <v>0</v>
      </c>
    </row>
    <row r="649" spans="1:54" ht="15" customHeight="1">
      <c r="A649" s="238"/>
      <c r="C649" s="213" t="s">
        <v>5161</v>
      </c>
      <c r="D649" s="511" t="str">
        <f>IF(CNGE_2025_M1_Secc12_Sub1!D144="","",CNGE_2025_M1_Secc12_Sub1!D144)</f>
        <v/>
      </c>
      <c r="E649" s="326"/>
      <c r="F649" s="326"/>
      <c r="G649" s="326"/>
      <c r="H649" s="326"/>
      <c r="I649" s="326"/>
      <c r="J649" s="326"/>
      <c r="K649" s="326"/>
      <c r="L649" s="326"/>
      <c r="M649" s="326"/>
      <c r="N649" s="326"/>
      <c r="O649" s="326"/>
      <c r="P649" s="326"/>
      <c r="Q649" s="327"/>
      <c r="R649" s="7"/>
      <c r="S649" s="7"/>
      <c r="T649" s="7"/>
      <c r="U649" s="7"/>
      <c r="V649" s="7"/>
      <c r="W649" s="7"/>
      <c r="X649" s="7"/>
      <c r="Y649" s="7"/>
      <c r="Z649" s="7"/>
      <c r="AA649" s="7"/>
      <c r="AB649" s="7"/>
      <c r="AC649" s="7"/>
      <c r="AD649" s="7"/>
      <c r="AG649">
        <f t="shared" si="136"/>
        <v>0</v>
      </c>
      <c r="AH649" s="2">
        <f t="shared" si="124"/>
        <v>0</v>
      </c>
      <c r="AI649" s="3" t="str">
        <f>IF(AH649=0,"",
IF(SUM($AH$535:AH649)=1,AJ649,
IF($AH$655&gt;SUM($AH$535:AH649),_xlfn.CONCAT(", ",AJ649),
IF($AH$655=SUM($AH$535:AH649),_xlfn.CONCAT(" y ",AJ649)))))</f>
        <v/>
      </c>
      <c r="AJ649" s="214">
        <v>115</v>
      </c>
      <c r="AK649" s="9">
        <f t="shared" si="137"/>
        <v>0</v>
      </c>
      <c r="AL649">
        <f t="shared" si="125"/>
        <v>0</v>
      </c>
      <c r="AM649">
        <f t="shared" si="126"/>
        <v>3</v>
      </c>
      <c r="AN649">
        <f t="shared" si="127"/>
        <v>6</v>
      </c>
      <c r="AU649">
        <f t="shared" si="128"/>
        <v>0</v>
      </c>
      <c r="AV649">
        <f t="shared" si="129"/>
        <v>0</v>
      </c>
      <c r="AW649">
        <f t="shared" si="130"/>
        <v>0</v>
      </c>
      <c r="AX649">
        <f t="shared" si="131"/>
        <v>0</v>
      </c>
      <c r="AY649">
        <f t="shared" si="132"/>
        <v>0</v>
      </c>
      <c r="AZ649">
        <f t="shared" si="133"/>
        <v>-2</v>
      </c>
      <c r="BA649">
        <f t="shared" si="134"/>
        <v>0</v>
      </c>
      <c r="BB649">
        <f t="shared" si="135"/>
        <v>0</v>
      </c>
    </row>
    <row r="650" spans="1:54" ht="15" customHeight="1">
      <c r="A650" s="238"/>
      <c r="C650" s="213" t="s">
        <v>5162</v>
      </c>
      <c r="D650" s="511" t="str">
        <f>IF(CNGE_2025_M1_Secc12_Sub1!D145="","",CNGE_2025_M1_Secc12_Sub1!D145)</f>
        <v/>
      </c>
      <c r="E650" s="326"/>
      <c r="F650" s="326"/>
      <c r="G650" s="326"/>
      <c r="H650" s="326"/>
      <c r="I650" s="326"/>
      <c r="J650" s="326"/>
      <c r="K650" s="326"/>
      <c r="L650" s="326"/>
      <c r="M650" s="326"/>
      <c r="N650" s="326"/>
      <c r="O650" s="326"/>
      <c r="P650" s="326"/>
      <c r="Q650" s="327"/>
      <c r="R650" s="7"/>
      <c r="S650" s="7"/>
      <c r="T650" s="7"/>
      <c r="U650" s="7"/>
      <c r="V650" s="7"/>
      <c r="W650" s="7"/>
      <c r="X650" s="7"/>
      <c r="Y650" s="7"/>
      <c r="Z650" s="7"/>
      <c r="AA650" s="7"/>
      <c r="AB650" s="7"/>
      <c r="AC650" s="7"/>
      <c r="AD650" s="7"/>
      <c r="AG650">
        <f t="shared" si="136"/>
        <v>0</v>
      </c>
      <c r="AH650" s="2">
        <f t="shared" si="124"/>
        <v>0</v>
      </c>
      <c r="AI650" s="3" t="str">
        <f>IF(AH650=0,"",
IF(SUM($AH$535:AH650)=1,AJ650,
IF($AH$655&gt;SUM($AH$535:AH650),_xlfn.CONCAT(", ",AJ650),
IF($AH$655=SUM($AH$535:AH650),_xlfn.CONCAT(" y ",AJ650)))))</f>
        <v/>
      </c>
      <c r="AJ650" s="214">
        <v>116</v>
      </c>
      <c r="AK650" s="9">
        <f t="shared" si="137"/>
        <v>0</v>
      </c>
      <c r="AL650">
        <f t="shared" si="125"/>
        <v>0</v>
      </c>
      <c r="AM650">
        <f t="shared" si="126"/>
        <v>3</v>
      </c>
      <c r="AN650">
        <f t="shared" si="127"/>
        <v>6</v>
      </c>
      <c r="AU650">
        <f t="shared" si="128"/>
        <v>0</v>
      </c>
      <c r="AV650">
        <f t="shared" si="129"/>
        <v>0</v>
      </c>
      <c r="AW650">
        <f t="shared" si="130"/>
        <v>0</v>
      </c>
      <c r="AX650">
        <f t="shared" si="131"/>
        <v>0</v>
      </c>
      <c r="AY650">
        <f t="shared" si="132"/>
        <v>0</v>
      </c>
      <c r="AZ650">
        <f t="shared" si="133"/>
        <v>-2</v>
      </c>
      <c r="BA650">
        <f t="shared" si="134"/>
        <v>0</v>
      </c>
      <c r="BB650">
        <f t="shared" si="135"/>
        <v>0</v>
      </c>
    </row>
    <row r="651" spans="1:54" ht="15" customHeight="1">
      <c r="A651" s="238"/>
      <c r="C651" s="213" t="s">
        <v>5163</v>
      </c>
      <c r="D651" s="511" t="str">
        <f>IF(CNGE_2025_M1_Secc12_Sub1!D146="","",CNGE_2025_M1_Secc12_Sub1!D146)</f>
        <v/>
      </c>
      <c r="E651" s="326"/>
      <c r="F651" s="326"/>
      <c r="G651" s="326"/>
      <c r="H651" s="326"/>
      <c r="I651" s="326"/>
      <c r="J651" s="326"/>
      <c r="K651" s="326"/>
      <c r="L651" s="326"/>
      <c r="M651" s="326"/>
      <c r="N651" s="326"/>
      <c r="O651" s="326"/>
      <c r="P651" s="326"/>
      <c r="Q651" s="327"/>
      <c r="R651" s="7"/>
      <c r="S651" s="7"/>
      <c r="T651" s="7"/>
      <c r="U651" s="7"/>
      <c r="V651" s="7"/>
      <c r="W651" s="7"/>
      <c r="X651" s="7"/>
      <c r="Y651" s="7"/>
      <c r="Z651" s="7"/>
      <c r="AA651" s="7"/>
      <c r="AB651" s="7"/>
      <c r="AC651" s="7"/>
      <c r="AD651" s="7"/>
      <c r="AG651">
        <f t="shared" si="136"/>
        <v>0</v>
      </c>
      <c r="AH651" s="2">
        <f t="shared" si="124"/>
        <v>0</v>
      </c>
      <c r="AI651" s="3" t="str">
        <f>IF(AH651=0,"",
IF(SUM($AH$535:AH651)=1,AJ651,
IF($AH$655&gt;SUM($AH$535:AH651),_xlfn.CONCAT(", ",AJ651),
IF($AH$655=SUM($AH$535:AH651),_xlfn.CONCAT(" y ",AJ651)))))</f>
        <v/>
      </c>
      <c r="AJ651" s="214">
        <v>117</v>
      </c>
      <c r="AK651" s="9">
        <f t="shared" si="137"/>
        <v>0</v>
      </c>
      <c r="AL651">
        <f t="shared" si="125"/>
        <v>0</v>
      </c>
      <c r="AM651">
        <f t="shared" si="126"/>
        <v>3</v>
      </c>
      <c r="AN651">
        <f t="shared" si="127"/>
        <v>6</v>
      </c>
      <c r="AU651">
        <f t="shared" si="128"/>
        <v>0</v>
      </c>
      <c r="AV651">
        <f t="shared" si="129"/>
        <v>0</v>
      </c>
      <c r="AW651">
        <f t="shared" si="130"/>
        <v>0</v>
      </c>
      <c r="AX651">
        <f t="shared" si="131"/>
        <v>0</v>
      </c>
      <c r="AY651">
        <f t="shared" si="132"/>
        <v>0</v>
      </c>
      <c r="AZ651">
        <f t="shared" si="133"/>
        <v>-2</v>
      </c>
      <c r="BA651">
        <f t="shared" si="134"/>
        <v>0</v>
      </c>
      <c r="BB651">
        <f t="shared" si="135"/>
        <v>0</v>
      </c>
    </row>
    <row r="652" spans="1:54" ht="15" customHeight="1">
      <c r="A652" s="238"/>
      <c r="C652" s="213" t="s">
        <v>5164</v>
      </c>
      <c r="D652" s="511" t="str">
        <f>IF(CNGE_2025_M1_Secc12_Sub1!D147="","",CNGE_2025_M1_Secc12_Sub1!D147)</f>
        <v/>
      </c>
      <c r="E652" s="326"/>
      <c r="F652" s="326"/>
      <c r="G652" s="326"/>
      <c r="H652" s="326"/>
      <c r="I652" s="326"/>
      <c r="J652" s="326"/>
      <c r="K652" s="326"/>
      <c r="L652" s="326"/>
      <c r="M652" s="326"/>
      <c r="N652" s="326"/>
      <c r="O652" s="326"/>
      <c r="P652" s="326"/>
      <c r="Q652" s="327"/>
      <c r="R652" s="7"/>
      <c r="S652" s="7"/>
      <c r="T652" s="7"/>
      <c r="U652" s="7"/>
      <c r="V652" s="7"/>
      <c r="W652" s="7"/>
      <c r="X652" s="7"/>
      <c r="Y652" s="7"/>
      <c r="Z652" s="7"/>
      <c r="AA652" s="7"/>
      <c r="AB652" s="7"/>
      <c r="AC652" s="7"/>
      <c r="AD652" s="7"/>
      <c r="AG652">
        <f t="shared" si="136"/>
        <v>0</v>
      </c>
      <c r="AH652" s="2">
        <f t="shared" si="124"/>
        <v>0</v>
      </c>
      <c r="AI652" s="3" t="str">
        <f>IF(AH652=0,"",
IF(SUM($AH$535:AH652)=1,AJ652,
IF($AH$655&gt;SUM($AH$535:AH652),_xlfn.CONCAT(", ",AJ652),
IF($AH$655=SUM($AH$535:AH652),_xlfn.CONCAT(" y ",AJ652)))))</f>
        <v/>
      </c>
      <c r="AJ652" s="214">
        <v>118</v>
      </c>
      <c r="AK652" s="9">
        <f t="shared" si="137"/>
        <v>0</v>
      </c>
      <c r="AL652">
        <f t="shared" si="125"/>
        <v>0</v>
      </c>
      <c r="AM652">
        <f t="shared" si="126"/>
        <v>3</v>
      </c>
      <c r="AN652">
        <f t="shared" si="127"/>
        <v>6</v>
      </c>
      <c r="AU652">
        <f t="shared" si="128"/>
        <v>0</v>
      </c>
      <c r="AV652">
        <f t="shared" si="129"/>
        <v>0</v>
      </c>
      <c r="AW652">
        <f t="shared" si="130"/>
        <v>0</v>
      </c>
      <c r="AX652">
        <f t="shared" si="131"/>
        <v>0</v>
      </c>
      <c r="AY652">
        <f t="shared" si="132"/>
        <v>0</v>
      </c>
      <c r="AZ652">
        <f t="shared" si="133"/>
        <v>-2</v>
      </c>
      <c r="BA652">
        <f t="shared" si="134"/>
        <v>0</v>
      </c>
      <c r="BB652">
        <f t="shared" si="135"/>
        <v>0</v>
      </c>
    </row>
    <row r="653" spans="1:54" ht="15" customHeight="1">
      <c r="A653" s="238"/>
      <c r="C653" s="213" t="s">
        <v>5165</v>
      </c>
      <c r="D653" s="511" t="str">
        <f>IF(CNGE_2025_M1_Secc12_Sub1!D148="","",CNGE_2025_M1_Secc12_Sub1!D148)</f>
        <v/>
      </c>
      <c r="E653" s="326"/>
      <c r="F653" s="326"/>
      <c r="G653" s="326"/>
      <c r="H653" s="326"/>
      <c r="I653" s="326"/>
      <c r="J653" s="326"/>
      <c r="K653" s="326"/>
      <c r="L653" s="326"/>
      <c r="M653" s="326"/>
      <c r="N653" s="326"/>
      <c r="O653" s="326"/>
      <c r="P653" s="326"/>
      <c r="Q653" s="327"/>
      <c r="R653" s="7"/>
      <c r="S653" s="7"/>
      <c r="T653" s="7"/>
      <c r="U653" s="7"/>
      <c r="V653" s="7"/>
      <c r="W653" s="7"/>
      <c r="X653" s="7"/>
      <c r="Y653" s="7"/>
      <c r="Z653" s="7"/>
      <c r="AA653" s="7"/>
      <c r="AB653" s="7"/>
      <c r="AC653" s="7"/>
      <c r="AD653" s="7"/>
      <c r="AG653">
        <f t="shared" si="136"/>
        <v>0</v>
      </c>
      <c r="AH653" s="2">
        <f t="shared" si="124"/>
        <v>0</v>
      </c>
      <c r="AI653" s="3" t="str">
        <f>IF(AH653=0,"",
IF(SUM($AH$535:AH653)=1,AJ653,
IF($AH$655&gt;SUM($AH$535:AH653),_xlfn.CONCAT(", ",AJ653),
IF($AH$655=SUM($AH$535:AH653),_xlfn.CONCAT(" y ",AJ653)))))</f>
        <v/>
      </c>
      <c r="AJ653" s="214">
        <v>119</v>
      </c>
      <c r="AK653" s="9">
        <f t="shared" si="137"/>
        <v>0</v>
      </c>
      <c r="AL653">
        <f t="shared" si="125"/>
        <v>0</v>
      </c>
      <c r="AM653">
        <f t="shared" si="126"/>
        <v>3</v>
      </c>
      <c r="AN653">
        <f t="shared" si="127"/>
        <v>6</v>
      </c>
      <c r="AU653">
        <f t="shared" si="128"/>
        <v>0</v>
      </c>
      <c r="AV653">
        <f t="shared" si="129"/>
        <v>0</v>
      </c>
      <c r="AW653">
        <f t="shared" si="130"/>
        <v>0</v>
      </c>
      <c r="AX653">
        <f t="shared" si="131"/>
        <v>0</v>
      </c>
      <c r="AY653">
        <f t="shared" si="132"/>
        <v>0</v>
      </c>
      <c r="AZ653">
        <f t="shared" si="133"/>
        <v>-2</v>
      </c>
      <c r="BA653">
        <f t="shared" si="134"/>
        <v>0</v>
      </c>
      <c r="BB653">
        <f t="shared" si="135"/>
        <v>0</v>
      </c>
    </row>
    <row r="654" spans="1:54" ht="15" customHeight="1">
      <c r="A654" s="238"/>
      <c r="C654" s="213" t="s">
        <v>5166</v>
      </c>
      <c r="D654" s="511" t="str">
        <f>IF(CNGE_2025_M1_Secc12_Sub1!D149="","",CNGE_2025_M1_Secc12_Sub1!D149)</f>
        <v/>
      </c>
      <c r="E654" s="326"/>
      <c r="F654" s="326"/>
      <c r="G654" s="326"/>
      <c r="H654" s="326"/>
      <c r="I654" s="326"/>
      <c r="J654" s="326"/>
      <c r="K654" s="326"/>
      <c r="L654" s="326"/>
      <c r="M654" s="326"/>
      <c r="N654" s="326"/>
      <c r="O654" s="326"/>
      <c r="P654" s="326"/>
      <c r="Q654" s="327"/>
      <c r="R654" s="7"/>
      <c r="S654" s="7"/>
      <c r="T654" s="7"/>
      <c r="U654" s="7"/>
      <c r="V654" s="7"/>
      <c r="W654" s="7"/>
      <c r="X654" s="7"/>
      <c r="Y654" s="7"/>
      <c r="Z654" s="7"/>
      <c r="AA654" s="7"/>
      <c r="AB654" s="7"/>
      <c r="AC654" s="7"/>
      <c r="AD654" s="7"/>
      <c r="AG654">
        <f>IF(OR(COUNTBLANK($D654)=1,$U154&lt;&gt;1),0,IF(OR(AND(OR(R654="X",S654="X"),D654&lt;&gt;""),AND(D654="",R654="",S654="",COUNTA(T654:AD654)=0)),0,IF(OR(AND(D654&lt;&gt;"",R654="",S654="",AD654="",COUNTA(T654:AC654)=10),AND(D654&lt;&gt;"",R654="",S654="",AD654&lt;&gt;"")),0,1)))</f>
        <v>0</v>
      </c>
      <c r="AH654" s="2">
        <f>IF(AG654=0,0,1)</f>
        <v>0</v>
      </c>
      <c r="AI654" s="3" t="str">
        <f>IF(AH654=0,"",
IF(SUM($AH$535:AH654)=1,AJ654,
IF($AH$655&gt;SUM($AH$535:AH654),_xlfn.CONCAT(", ",AJ654),
IF($AH$655=SUM($AH$535:AH654),_xlfn.CONCAT(" y ",AJ654)))))</f>
        <v/>
      </c>
      <c r="AJ654" s="214">
        <v>120</v>
      </c>
      <c r="AK654" s="9">
        <f>IF(AD654&lt;&gt;"",IF(COUNTA(T654:AC654)=0,0,1),0)</f>
        <v>0</v>
      </c>
      <c r="AL654">
        <f>IF(OR(COUNTBLANK($D654)=1,$U154&lt;&gt;1),IF(COUNTA(R654:AD654)=0,0,1),IF($R654="X",IF(COUNTA(S654:AD654)=0,0,1),IF($S654="X",IF(COUNTA(R654,T654:AD654)=0,0,1),0)))</f>
        <v>0</v>
      </c>
      <c r="AM654">
        <f>IF(X654=1,0,IF(OR(X654=2,X654=3,X654=4),1,IF(X654=9,2,3)))</f>
        <v>3</v>
      </c>
      <c r="AN654">
        <f>IF(X654=1,1,IF(OR(X654=2,X654=3,X654=4),5,IF(X654=9,1,6)))</f>
        <v>6</v>
      </c>
      <c r="AU654">
        <f>IF(X654=1,IF(AND(Y654&lt;&gt;8,Y654&lt;&gt;""),1,0),0)</f>
        <v>0</v>
      </c>
      <c r="AV654">
        <f>IF(OR(X654=2,X654=3,X654=4),IF(Y654=4,1,0),0)</f>
        <v>0</v>
      </c>
      <c r="AW654">
        <f>IF(X654=9,IF(AND(Y654&lt;&gt;9,Y654&lt;&gt;""),1,0),0)</f>
        <v>0</v>
      </c>
      <c r="AX654">
        <f>IF(AB654&gt;AA654,1,0)</f>
        <v>0</v>
      </c>
      <c r="AY654">
        <f>IF(OR(ISNUMBER(W654),W654="",W654="NA",W654="NS"),0,1)</f>
        <v>0</v>
      </c>
      <c r="AZ654">
        <f>IF(OR(W654="NS",W654="NA"),0,LEN(W654)-LEN(INT(W654))-1)</f>
        <v>-2</v>
      </c>
      <c r="BA654">
        <f>IF(AZ654&lt;1,0,1)</f>
        <v>0</v>
      </c>
      <c r="BB654">
        <f t="shared" si="135"/>
        <v>0</v>
      </c>
    </row>
    <row r="655" spans="1:54" ht="15" customHeight="1">
      <c r="A655" s="238"/>
      <c r="AH655" s="219">
        <f>SUM(AH535:AH654)</f>
        <v>0</v>
      </c>
      <c r="AI655" s="219" t="str">
        <f>IF(AH655=0,"",_xlfn.CONCAT(AI535:AI654))</f>
        <v/>
      </c>
      <c r="AJ655" s="4" t="str">
        <f>IF(AH655=0,"",
IF(AH655=1,_xlfn.CONCAT("Favor de revisar la información capturada en el numeral: ",AI655),_xlfn.CONCAT("Favor de revisar la información capturada en los numerales: ",AI655)))</f>
        <v/>
      </c>
      <c r="AL655" s="230">
        <f>SUM(AK535:AL654)</f>
        <v>0</v>
      </c>
      <c r="AX655" s="230">
        <f>SUM(AX535:AX654)</f>
        <v>0</v>
      </c>
      <c r="AY655" s="230">
        <f>SUM(AY535:AY654)</f>
        <v>0</v>
      </c>
      <c r="BA655" s="230">
        <f>IFERROR(SUM(BA535:BA654),0)</f>
        <v>0</v>
      </c>
      <c r="BB655" s="230">
        <f>SUM(BB535:BB654)</f>
        <v>0</v>
      </c>
    </row>
    <row r="656" spans="1:54" ht="45" customHeight="1">
      <c r="A656" s="238"/>
      <c r="C656" s="506" t="s">
        <v>5444</v>
      </c>
      <c r="D656" s="318"/>
      <c r="E656" s="318"/>
      <c r="F656" s="443"/>
      <c r="G656" s="351"/>
      <c r="H656" s="351"/>
      <c r="I656" s="351"/>
      <c r="J656" s="351"/>
      <c r="K656" s="351"/>
      <c r="L656" s="351"/>
      <c r="M656" s="351"/>
      <c r="N656" s="351"/>
      <c r="O656" s="351"/>
      <c r="P656" s="351"/>
      <c r="Q656" s="351"/>
      <c r="R656" s="351"/>
      <c r="S656" s="351"/>
      <c r="T656" s="351"/>
      <c r="U656" s="351"/>
      <c r="V656" s="351"/>
      <c r="W656" s="351"/>
      <c r="X656" s="351"/>
      <c r="Y656" s="351"/>
      <c r="Z656" s="351"/>
      <c r="AA656" s="351"/>
      <c r="AB656" s="351"/>
      <c r="AC656" s="351"/>
      <c r="AD656" s="352"/>
    </row>
    <row r="657" spans="1:31" ht="15" customHeight="1">
      <c r="A657" s="238"/>
      <c r="B657" s="445" t="str">
        <f>IF(AND(COUNTIF(U535:U654,"5")&gt;0,F656=""),"Debido a que seleccionó el código 5 en la columna Régimen de contratación especifíquelo en el recuadro correspondiente","")</f>
        <v/>
      </c>
      <c r="C657" s="501"/>
      <c r="D657" s="501"/>
      <c r="E657" s="501"/>
      <c r="F657" s="501"/>
      <c r="G657" s="501"/>
      <c r="H657" s="501"/>
      <c r="I657" s="501"/>
      <c r="J657" s="501"/>
      <c r="K657" s="501"/>
      <c r="L657" s="501"/>
      <c r="M657" s="501"/>
      <c r="N657" s="501"/>
      <c r="O657" s="501"/>
      <c r="P657" s="501"/>
      <c r="Q657" s="501"/>
      <c r="R657" s="501"/>
      <c r="S657" s="501"/>
      <c r="T657" s="501"/>
      <c r="U657" s="501"/>
      <c r="V657" s="501"/>
      <c r="W657" s="501"/>
      <c r="X657" s="501"/>
      <c r="Y657" s="501"/>
      <c r="Z657" s="501"/>
      <c r="AA657" s="501"/>
      <c r="AB657" s="501"/>
      <c r="AC657" s="501"/>
      <c r="AD657" s="501"/>
      <c r="AE657" s="501"/>
    </row>
    <row r="658" spans="1:31" ht="45" customHeight="1">
      <c r="A658" s="238"/>
      <c r="C658" s="506" t="s">
        <v>5445</v>
      </c>
      <c r="D658" s="318"/>
      <c r="E658" s="318"/>
      <c r="F658" s="443"/>
      <c r="G658" s="351"/>
      <c r="H658" s="351"/>
      <c r="I658" s="351"/>
      <c r="J658" s="351"/>
      <c r="K658" s="351"/>
      <c r="L658" s="351"/>
      <c r="M658" s="351"/>
      <c r="N658" s="351"/>
      <c r="O658" s="351"/>
      <c r="P658" s="351"/>
      <c r="Q658" s="351"/>
      <c r="R658" s="351"/>
      <c r="S658" s="351"/>
      <c r="T658" s="351"/>
      <c r="U658" s="351"/>
      <c r="V658" s="351"/>
      <c r="W658" s="351"/>
      <c r="X658" s="351"/>
      <c r="Y658" s="351"/>
      <c r="Z658" s="351"/>
      <c r="AA658" s="351"/>
      <c r="AB658" s="351"/>
      <c r="AC658" s="351"/>
      <c r="AD658" s="352"/>
    </row>
    <row r="659" spans="1:31" ht="15" customHeight="1">
      <c r="A659" s="238"/>
      <c r="B659" s="445" t="str">
        <f>IF(AND(COUNTIF(AC535:AC654,"10")&gt;0,F658=""),"Debido a que seleccionó el código 10 en la columna Grupo de mando especifíquelo en el recuadro correspondiente","")</f>
        <v/>
      </c>
      <c r="C659" s="501"/>
      <c r="D659" s="501"/>
      <c r="E659" s="501"/>
      <c r="F659" s="501"/>
      <c r="G659" s="501"/>
      <c r="H659" s="501"/>
      <c r="I659" s="501"/>
      <c r="J659" s="501"/>
      <c r="K659" s="501"/>
      <c r="L659" s="501"/>
      <c r="M659" s="501"/>
      <c r="N659" s="501"/>
      <c r="O659" s="501"/>
      <c r="P659" s="501"/>
      <c r="Q659" s="501"/>
      <c r="R659" s="501"/>
      <c r="S659" s="501"/>
      <c r="T659" s="501"/>
      <c r="U659" s="501"/>
      <c r="V659" s="501"/>
      <c r="W659" s="501"/>
      <c r="X659" s="501"/>
      <c r="Y659" s="501"/>
      <c r="Z659" s="501"/>
      <c r="AA659" s="501"/>
      <c r="AB659" s="501"/>
      <c r="AC659" s="501"/>
      <c r="AD659" s="501"/>
      <c r="AE659" s="501"/>
    </row>
    <row r="660" spans="1:31" ht="15" customHeight="1">
      <c r="A660" s="238"/>
      <c r="C660" s="481" t="s">
        <v>5446</v>
      </c>
      <c r="D660" s="326"/>
      <c r="E660" s="326"/>
      <c r="F660" s="326"/>
      <c r="G660" s="326"/>
      <c r="H660" s="326"/>
      <c r="I660" s="326"/>
      <c r="J660" s="327"/>
      <c r="L660" s="481" t="s">
        <v>5447</v>
      </c>
      <c r="M660" s="326"/>
      <c r="N660" s="326"/>
      <c r="O660" s="326"/>
      <c r="P660" s="326"/>
      <c r="Q660" s="326"/>
      <c r="R660" s="326"/>
      <c r="S660" s="327"/>
      <c r="U660" s="453" t="s">
        <v>5448</v>
      </c>
      <c r="V660" s="326"/>
      <c r="W660" s="326"/>
      <c r="X660" s="326"/>
      <c r="Y660" s="326"/>
      <c r="Z660" s="326"/>
      <c r="AA660" s="326"/>
      <c r="AB660" s="326"/>
      <c r="AC660" s="326"/>
      <c r="AD660" s="327"/>
    </row>
    <row r="661" spans="1:31" ht="15" customHeight="1">
      <c r="A661" s="238"/>
      <c r="C661" s="214" t="s">
        <v>5009</v>
      </c>
      <c r="D661" s="512" t="s">
        <v>5449</v>
      </c>
      <c r="E661" s="326"/>
      <c r="F661" s="326"/>
      <c r="G661" s="326"/>
      <c r="H661" s="326"/>
      <c r="I661" s="326"/>
      <c r="J661" s="327"/>
      <c r="L661" s="214" t="s">
        <v>5009</v>
      </c>
      <c r="M661" s="512" t="s">
        <v>5450</v>
      </c>
      <c r="N661" s="326"/>
      <c r="O661" s="326"/>
      <c r="P661" s="326"/>
      <c r="Q661" s="326"/>
      <c r="R661" s="326"/>
      <c r="S661" s="327"/>
      <c r="U661" s="214" t="s">
        <v>5009</v>
      </c>
      <c r="V661" s="514" t="s">
        <v>5451</v>
      </c>
      <c r="W661" s="326"/>
      <c r="X661" s="326"/>
      <c r="Y661" s="326"/>
      <c r="Z661" s="326"/>
      <c r="AA661" s="326"/>
      <c r="AB661" s="326"/>
      <c r="AC661" s="326"/>
      <c r="AD661" s="327"/>
    </row>
    <row r="662" spans="1:31" ht="24" customHeight="1">
      <c r="A662" s="238"/>
      <c r="C662" s="214" t="s">
        <v>5011</v>
      </c>
      <c r="D662" s="512" t="s">
        <v>5452</v>
      </c>
      <c r="E662" s="326"/>
      <c r="F662" s="326"/>
      <c r="G662" s="326"/>
      <c r="H662" s="326"/>
      <c r="I662" s="326"/>
      <c r="J662" s="327"/>
      <c r="L662" s="214" t="s">
        <v>5011</v>
      </c>
      <c r="M662" s="511" t="s">
        <v>5453</v>
      </c>
      <c r="N662" s="326"/>
      <c r="O662" s="326"/>
      <c r="P662" s="326"/>
      <c r="Q662" s="326"/>
      <c r="R662" s="326"/>
      <c r="S662" s="327"/>
      <c r="U662" s="214" t="s">
        <v>5011</v>
      </c>
      <c r="V662" s="514" t="s">
        <v>5454</v>
      </c>
      <c r="W662" s="326"/>
      <c r="X662" s="326"/>
      <c r="Y662" s="326"/>
      <c r="Z662" s="326"/>
      <c r="AA662" s="326"/>
      <c r="AB662" s="326"/>
      <c r="AC662" s="326"/>
      <c r="AD662" s="327"/>
    </row>
    <row r="663" spans="1:31" ht="15" customHeight="1">
      <c r="A663" s="238"/>
      <c r="C663" s="214" t="s">
        <v>5025</v>
      </c>
      <c r="D663" s="512" t="s">
        <v>5232</v>
      </c>
      <c r="E663" s="326"/>
      <c r="F663" s="326"/>
      <c r="G663" s="326"/>
      <c r="H663" s="326"/>
      <c r="I663" s="326"/>
      <c r="J663" s="327"/>
      <c r="L663" s="214" t="s">
        <v>5013</v>
      </c>
      <c r="M663" s="512" t="s">
        <v>5455</v>
      </c>
      <c r="N663" s="326"/>
      <c r="O663" s="326"/>
      <c r="P663" s="326"/>
      <c r="Q663" s="326"/>
      <c r="R663" s="326"/>
      <c r="S663" s="327"/>
      <c r="U663" s="214" t="s">
        <v>5013</v>
      </c>
      <c r="V663" s="514" t="s">
        <v>5456</v>
      </c>
      <c r="W663" s="326"/>
      <c r="X663" s="326"/>
      <c r="Y663" s="326"/>
      <c r="Z663" s="326"/>
      <c r="AA663" s="326"/>
      <c r="AB663" s="326"/>
      <c r="AC663" s="326"/>
      <c r="AD663" s="327"/>
    </row>
    <row r="664" spans="1:31" ht="15" customHeight="1">
      <c r="A664" s="238"/>
      <c r="C664" s="250"/>
      <c r="D664" s="268"/>
      <c r="E664" s="268"/>
      <c r="F664" s="268"/>
      <c r="G664" s="268"/>
      <c r="H664" s="268"/>
      <c r="I664" s="268"/>
      <c r="J664" s="268"/>
      <c r="L664" s="214" t="s">
        <v>5015</v>
      </c>
      <c r="M664" s="512" t="s">
        <v>5457</v>
      </c>
      <c r="N664" s="326"/>
      <c r="O664" s="326"/>
      <c r="P664" s="326"/>
      <c r="Q664" s="326"/>
      <c r="R664" s="326"/>
      <c r="S664" s="327"/>
      <c r="U664" s="214" t="s">
        <v>5015</v>
      </c>
      <c r="V664" s="514" t="s">
        <v>5458</v>
      </c>
      <c r="W664" s="326"/>
      <c r="X664" s="326"/>
      <c r="Y664" s="326"/>
      <c r="Z664" s="326"/>
      <c r="AA664" s="326"/>
      <c r="AB664" s="326"/>
      <c r="AC664" s="326"/>
      <c r="AD664" s="327"/>
    </row>
    <row r="665" spans="1:31" ht="24" customHeight="1">
      <c r="A665" s="238"/>
      <c r="C665" s="453" t="s">
        <v>5459</v>
      </c>
      <c r="D665" s="326"/>
      <c r="E665" s="326"/>
      <c r="F665" s="326"/>
      <c r="G665" s="326"/>
      <c r="H665" s="326"/>
      <c r="I665" s="326"/>
      <c r="J665" s="327"/>
      <c r="L665" s="214" t="s">
        <v>5017</v>
      </c>
      <c r="M665" s="511" t="s">
        <v>5460</v>
      </c>
      <c r="N665" s="326"/>
      <c r="O665" s="326"/>
      <c r="P665" s="326"/>
      <c r="Q665" s="326"/>
      <c r="R665" s="326"/>
      <c r="S665" s="327"/>
      <c r="U665" s="214" t="s">
        <v>5017</v>
      </c>
      <c r="V665" s="514" t="s">
        <v>5461</v>
      </c>
      <c r="W665" s="326"/>
      <c r="X665" s="326"/>
      <c r="Y665" s="326"/>
      <c r="Z665" s="326"/>
      <c r="AA665" s="326"/>
      <c r="AB665" s="326"/>
      <c r="AC665" s="326"/>
      <c r="AD665" s="327"/>
    </row>
    <row r="666" spans="1:31" ht="24" customHeight="1">
      <c r="A666" s="238"/>
      <c r="C666" s="214" t="s">
        <v>5009</v>
      </c>
      <c r="D666" s="512" t="s">
        <v>5462</v>
      </c>
      <c r="E666" s="326"/>
      <c r="F666" s="326"/>
      <c r="G666" s="326"/>
      <c r="H666" s="326"/>
      <c r="I666" s="326"/>
      <c r="J666" s="327"/>
      <c r="L666" s="214" t="s">
        <v>5019</v>
      </c>
      <c r="M666" s="512" t="s">
        <v>5463</v>
      </c>
      <c r="N666" s="326"/>
      <c r="O666" s="326"/>
      <c r="P666" s="326"/>
      <c r="Q666" s="326"/>
      <c r="R666" s="326"/>
      <c r="S666" s="327"/>
      <c r="U666" s="214" t="s">
        <v>5019</v>
      </c>
      <c r="V666" s="514" t="s">
        <v>5464</v>
      </c>
      <c r="W666" s="326"/>
      <c r="X666" s="326"/>
      <c r="Y666" s="326"/>
      <c r="Z666" s="326"/>
      <c r="AA666" s="326"/>
      <c r="AB666" s="326"/>
      <c r="AC666" s="326"/>
      <c r="AD666" s="327"/>
    </row>
    <row r="667" spans="1:31" ht="15" customHeight="1">
      <c r="A667" s="238"/>
      <c r="C667" s="214" t="s">
        <v>5011</v>
      </c>
      <c r="D667" s="512" t="s">
        <v>5465</v>
      </c>
      <c r="E667" s="326"/>
      <c r="F667" s="326"/>
      <c r="G667" s="326"/>
      <c r="H667" s="326"/>
      <c r="I667" s="326"/>
      <c r="J667" s="327"/>
      <c r="L667" s="214" t="s">
        <v>5021</v>
      </c>
      <c r="M667" s="512" t="s">
        <v>5466</v>
      </c>
      <c r="N667" s="326"/>
      <c r="O667" s="326"/>
      <c r="P667" s="326"/>
      <c r="Q667" s="326"/>
      <c r="R667" s="326"/>
      <c r="S667" s="327"/>
      <c r="U667" s="214" t="s">
        <v>5021</v>
      </c>
      <c r="V667" s="514" t="s">
        <v>5467</v>
      </c>
      <c r="W667" s="326"/>
      <c r="X667" s="326"/>
      <c r="Y667" s="326"/>
      <c r="Z667" s="326"/>
      <c r="AA667" s="326"/>
      <c r="AB667" s="326"/>
      <c r="AC667" s="326"/>
      <c r="AD667" s="327"/>
    </row>
    <row r="668" spans="1:31" ht="15" customHeight="1">
      <c r="A668" s="238"/>
      <c r="C668" s="214" t="s">
        <v>5013</v>
      </c>
      <c r="D668" s="512" t="s">
        <v>5468</v>
      </c>
      <c r="E668" s="326"/>
      <c r="F668" s="326"/>
      <c r="G668" s="326"/>
      <c r="H668" s="326"/>
      <c r="I668" s="326"/>
      <c r="J668" s="327"/>
      <c r="L668" s="214" t="s">
        <v>5023</v>
      </c>
      <c r="M668" s="511" t="s">
        <v>5469</v>
      </c>
      <c r="N668" s="326"/>
      <c r="O668" s="326"/>
      <c r="P668" s="326"/>
      <c r="Q668" s="326"/>
      <c r="R668" s="326"/>
      <c r="S668" s="327"/>
      <c r="U668" s="214" t="s">
        <v>5023</v>
      </c>
      <c r="V668" s="514" t="s">
        <v>5470</v>
      </c>
      <c r="W668" s="326"/>
      <c r="X668" s="326"/>
      <c r="Y668" s="326"/>
      <c r="Z668" s="326"/>
      <c r="AA668" s="326"/>
      <c r="AB668" s="326"/>
      <c r="AC668" s="326"/>
      <c r="AD668" s="327"/>
    </row>
    <row r="669" spans="1:31" ht="15" customHeight="1">
      <c r="A669" s="238"/>
      <c r="C669" s="214" t="s">
        <v>5015</v>
      </c>
      <c r="D669" s="512" t="s">
        <v>5471</v>
      </c>
      <c r="E669" s="326"/>
      <c r="F669" s="326"/>
      <c r="G669" s="326"/>
      <c r="H669" s="326"/>
      <c r="I669" s="326"/>
      <c r="J669" s="327"/>
      <c r="L669" s="214" t="s">
        <v>5025</v>
      </c>
      <c r="M669" s="511" t="s">
        <v>5232</v>
      </c>
      <c r="N669" s="326"/>
      <c r="O669" s="326"/>
      <c r="P669" s="326"/>
      <c r="Q669" s="326"/>
      <c r="R669" s="326"/>
      <c r="S669" s="327"/>
      <c r="U669" s="214" t="s">
        <v>5025</v>
      </c>
      <c r="V669" s="514" t="s">
        <v>5472</v>
      </c>
      <c r="W669" s="326"/>
      <c r="X669" s="326"/>
      <c r="Y669" s="326"/>
      <c r="Z669" s="326"/>
      <c r="AA669" s="326"/>
      <c r="AB669" s="326"/>
      <c r="AC669" s="326"/>
      <c r="AD669" s="327"/>
    </row>
    <row r="670" spans="1:31" ht="24" customHeight="1">
      <c r="A670" s="238"/>
      <c r="C670" s="214" t="s">
        <v>5017</v>
      </c>
      <c r="D670" s="512" t="s">
        <v>5473</v>
      </c>
      <c r="E670" s="326"/>
      <c r="F670" s="326"/>
      <c r="G670" s="326"/>
      <c r="H670" s="326"/>
      <c r="I670" s="326"/>
      <c r="J670" s="327"/>
      <c r="U670" s="214" t="s">
        <v>5026</v>
      </c>
      <c r="V670" s="514" t="s">
        <v>5474</v>
      </c>
      <c r="W670" s="326"/>
      <c r="X670" s="326"/>
      <c r="Y670" s="326"/>
      <c r="Z670" s="326"/>
      <c r="AA670" s="326"/>
      <c r="AB670" s="326"/>
      <c r="AC670" s="326"/>
      <c r="AD670" s="327"/>
    </row>
    <row r="671" spans="1:31" ht="24" customHeight="1">
      <c r="A671" s="238"/>
      <c r="C671" s="214" t="s">
        <v>5025</v>
      </c>
      <c r="D671" s="512" t="s">
        <v>5232</v>
      </c>
      <c r="E671" s="326"/>
      <c r="F671" s="326"/>
      <c r="G671" s="326"/>
      <c r="H671" s="326"/>
      <c r="I671" s="326"/>
      <c r="J671" s="327"/>
      <c r="L671" s="481" t="s">
        <v>5475</v>
      </c>
      <c r="M671" s="326"/>
      <c r="N671" s="326"/>
      <c r="O671" s="326"/>
      <c r="P671" s="326"/>
      <c r="Q671" s="326"/>
      <c r="R671" s="326"/>
      <c r="S671" s="327"/>
      <c r="U671" s="214" t="s">
        <v>5145</v>
      </c>
      <c r="V671" s="514" t="s">
        <v>5232</v>
      </c>
      <c r="W671" s="326"/>
      <c r="X671" s="326"/>
      <c r="Y671" s="326"/>
      <c r="Z671" s="326"/>
      <c r="AA671" s="326"/>
      <c r="AB671" s="326"/>
      <c r="AC671" s="326"/>
      <c r="AD671" s="327"/>
    </row>
    <row r="672" spans="1:31" ht="15" customHeight="1">
      <c r="A672" s="238"/>
      <c r="C672" s="269"/>
      <c r="L672" s="214" t="s">
        <v>5009</v>
      </c>
      <c r="M672" s="512" t="s">
        <v>5476</v>
      </c>
      <c r="N672" s="326"/>
      <c r="O672" s="326"/>
      <c r="P672" s="326"/>
      <c r="Q672" s="326"/>
      <c r="R672" s="326"/>
      <c r="S672" s="327"/>
      <c r="U672" s="269"/>
    </row>
    <row r="673" spans="1:31" ht="24" customHeight="1">
      <c r="A673" s="238"/>
      <c r="C673" s="481" t="s">
        <v>5477</v>
      </c>
      <c r="D673" s="326"/>
      <c r="E673" s="326"/>
      <c r="F673" s="326"/>
      <c r="G673" s="326"/>
      <c r="H673" s="326"/>
      <c r="I673" s="326"/>
      <c r="J673" s="327"/>
      <c r="L673" s="214" t="s">
        <v>5011</v>
      </c>
      <c r="M673" s="512" t="s">
        <v>5478</v>
      </c>
      <c r="N673" s="326"/>
      <c r="O673" s="326"/>
      <c r="P673" s="326"/>
      <c r="Q673" s="326"/>
      <c r="R673" s="326"/>
      <c r="S673" s="327"/>
      <c r="U673" s="270"/>
      <c r="V673" s="270"/>
      <c r="W673" s="270"/>
      <c r="X673" s="270"/>
      <c r="Y673" s="270"/>
      <c r="Z673" s="270"/>
      <c r="AA673" s="270"/>
      <c r="AB673" s="270"/>
      <c r="AC673" s="270"/>
      <c r="AD673" s="270"/>
    </row>
    <row r="674" spans="1:31" ht="15" customHeight="1">
      <c r="A674" s="238"/>
      <c r="C674" s="214" t="s">
        <v>5009</v>
      </c>
      <c r="D674" s="512" t="s">
        <v>5479</v>
      </c>
      <c r="E674" s="326"/>
      <c r="F674" s="326"/>
      <c r="G674" s="326"/>
      <c r="H674" s="326"/>
      <c r="I674" s="326"/>
      <c r="J674" s="327"/>
      <c r="L674" s="214" t="s">
        <v>5013</v>
      </c>
      <c r="M674" s="512" t="s">
        <v>5480</v>
      </c>
      <c r="N674" s="326"/>
      <c r="O674" s="326"/>
      <c r="P674" s="326"/>
      <c r="Q674" s="326"/>
      <c r="R674" s="326"/>
      <c r="S674" s="327"/>
      <c r="U674" s="250"/>
    </row>
    <row r="675" spans="1:31" ht="15" customHeight="1">
      <c r="A675" s="238"/>
      <c r="C675" s="214" t="s">
        <v>5011</v>
      </c>
      <c r="D675" s="512" t="s">
        <v>5481</v>
      </c>
      <c r="E675" s="326"/>
      <c r="F675" s="326"/>
      <c r="G675" s="326"/>
      <c r="H675" s="326"/>
      <c r="I675" s="326"/>
      <c r="J675" s="327"/>
      <c r="L675" s="214" t="s">
        <v>5015</v>
      </c>
      <c r="M675" s="512" t="s">
        <v>5482</v>
      </c>
      <c r="N675" s="326"/>
      <c r="O675" s="326"/>
      <c r="P675" s="326"/>
      <c r="Q675" s="326"/>
      <c r="R675" s="326"/>
      <c r="S675" s="327"/>
      <c r="U675" s="250"/>
    </row>
    <row r="676" spans="1:31" ht="15" customHeight="1">
      <c r="A676" s="238"/>
      <c r="C676" s="214" t="s">
        <v>5025</v>
      </c>
      <c r="D676" s="512" t="s">
        <v>5232</v>
      </c>
      <c r="E676" s="326"/>
      <c r="F676" s="326"/>
      <c r="G676" s="326"/>
      <c r="H676" s="326"/>
      <c r="I676" s="326"/>
      <c r="J676" s="327"/>
      <c r="L676" s="214" t="s">
        <v>5023</v>
      </c>
      <c r="M676" s="512" t="s">
        <v>5483</v>
      </c>
      <c r="N676" s="326"/>
      <c r="O676" s="326"/>
      <c r="P676" s="326"/>
      <c r="Q676" s="326"/>
      <c r="R676" s="326"/>
      <c r="S676" s="327"/>
      <c r="U676" s="250"/>
    </row>
    <row r="677" spans="1:31" ht="15" customHeight="1">
      <c r="A677" s="238"/>
      <c r="C677" s="271"/>
      <c r="D677" s="271"/>
      <c r="E677" s="271"/>
      <c r="F677" s="271"/>
      <c r="G677" s="271"/>
      <c r="H677" s="271"/>
      <c r="I677" s="271"/>
      <c r="J677" s="271"/>
      <c r="L677" s="214" t="s">
        <v>5025</v>
      </c>
      <c r="M677" s="512" t="s">
        <v>5232</v>
      </c>
      <c r="N677" s="326"/>
      <c r="O677" s="326"/>
      <c r="P677" s="326"/>
      <c r="Q677" s="326"/>
      <c r="R677" s="326"/>
      <c r="S677" s="327"/>
      <c r="U677" s="250"/>
    </row>
    <row r="678" spans="1:31" ht="15" customHeight="1">
      <c r="A678" s="238"/>
      <c r="C678" s="272"/>
      <c r="U678" s="250"/>
      <c r="V678" s="273"/>
      <c r="W678" s="273"/>
      <c r="X678" s="273"/>
      <c r="Y678" s="273"/>
      <c r="Z678" s="273"/>
      <c r="AA678" s="273"/>
      <c r="AB678" s="273"/>
      <c r="AC678" s="273"/>
      <c r="AD678" s="273"/>
    </row>
    <row r="679" spans="1:31" ht="24" customHeight="1">
      <c r="A679" s="238"/>
      <c r="C679" s="461" t="s">
        <v>5167</v>
      </c>
      <c r="D679" s="462"/>
      <c r="E679" s="462"/>
      <c r="F679" s="462"/>
      <c r="G679" s="462"/>
      <c r="H679" s="462"/>
      <c r="I679" s="462"/>
      <c r="J679" s="462"/>
      <c r="K679" s="462"/>
      <c r="L679" s="462"/>
      <c r="M679" s="462"/>
      <c r="N679" s="462"/>
      <c r="O679" s="462"/>
      <c r="P679" s="462"/>
      <c r="Q679" s="462"/>
      <c r="R679" s="462"/>
      <c r="S679" s="462"/>
      <c r="T679" s="462"/>
      <c r="U679" s="462"/>
      <c r="V679" s="462"/>
      <c r="W679" s="462"/>
      <c r="X679" s="462"/>
      <c r="Y679" s="462"/>
      <c r="Z679" s="462"/>
      <c r="AA679" s="462"/>
      <c r="AB679" s="462"/>
      <c r="AC679" s="462"/>
      <c r="AD679" s="462"/>
    </row>
    <row r="680" spans="1:31" ht="60" customHeight="1">
      <c r="A680" s="238"/>
      <c r="C680" s="491"/>
      <c r="D680" s="492"/>
      <c r="E680" s="492"/>
      <c r="F680" s="492"/>
      <c r="G680" s="492"/>
      <c r="H680" s="492"/>
      <c r="I680" s="492"/>
      <c r="J680" s="492"/>
      <c r="K680" s="492"/>
      <c r="L680" s="492"/>
      <c r="M680" s="492"/>
      <c r="N680" s="492"/>
      <c r="O680" s="492"/>
      <c r="P680" s="492"/>
      <c r="Q680" s="492"/>
      <c r="R680" s="492"/>
      <c r="S680" s="492"/>
      <c r="T680" s="492"/>
      <c r="U680" s="492"/>
      <c r="V680" s="492"/>
      <c r="W680" s="492"/>
      <c r="X680" s="492"/>
      <c r="Y680" s="492"/>
      <c r="Z680" s="492"/>
      <c r="AA680" s="492"/>
      <c r="AB680" s="492"/>
      <c r="AC680" s="492"/>
      <c r="AD680" s="493"/>
    </row>
    <row r="681" spans="1:31" ht="15" customHeight="1">
      <c r="A681" s="238"/>
      <c r="B681" s="464" t="str">
        <f>AJ655</f>
        <v/>
      </c>
      <c r="C681" s="501"/>
      <c r="D681" s="501"/>
      <c r="E681" s="501"/>
      <c r="F681" s="501"/>
      <c r="G681" s="501"/>
      <c r="H681" s="501"/>
      <c r="I681" s="501"/>
      <c r="J681" s="501"/>
      <c r="K681" s="501"/>
      <c r="L681" s="501"/>
      <c r="M681" s="501"/>
      <c r="N681" s="501"/>
      <c r="O681" s="501"/>
      <c r="P681" s="501"/>
      <c r="Q681" s="501"/>
      <c r="R681" s="501"/>
      <c r="S681" s="501"/>
      <c r="T681" s="501"/>
      <c r="U681" s="501"/>
      <c r="V681" s="501"/>
      <c r="W681" s="501"/>
      <c r="X681" s="501"/>
      <c r="Y681" s="501"/>
      <c r="Z681" s="501"/>
      <c r="AA681" s="501"/>
      <c r="AB681" s="501"/>
      <c r="AC681" s="501"/>
      <c r="AD681" s="501"/>
      <c r="AE681" s="501"/>
    </row>
    <row r="682" spans="1:31" ht="15" customHeight="1">
      <c r="A682" s="238"/>
      <c r="B682" s="445" t="str">
        <f>IF(AL655&gt;0,"Revise la información capturada, ya que tiene datos ingresados en celdas que estan sombreadas","")</f>
        <v/>
      </c>
      <c r="C682" s="501"/>
      <c r="D682" s="501"/>
      <c r="E682" s="501"/>
      <c r="F682" s="501"/>
      <c r="G682" s="501"/>
      <c r="H682" s="501"/>
      <c r="I682" s="501"/>
      <c r="J682" s="501"/>
      <c r="K682" s="501"/>
      <c r="L682" s="501"/>
      <c r="M682" s="501"/>
      <c r="N682" s="501"/>
      <c r="O682" s="501"/>
      <c r="P682" s="501"/>
      <c r="Q682" s="501"/>
      <c r="R682" s="501"/>
      <c r="S682" s="501"/>
      <c r="T682" s="501"/>
      <c r="U682" s="501"/>
      <c r="V682" s="501"/>
      <c r="W682" s="501"/>
      <c r="X682" s="501"/>
      <c r="Y682" s="501"/>
      <c r="Z682" s="501"/>
      <c r="AA682" s="501"/>
      <c r="AB682" s="501"/>
      <c r="AC682" s="501"/>
      <c r="AD682" s="501"/>
      <c r="AE682" s="501"/>
    </row>
    <row r="683" spans="1:31" ht="15" customHeight="1">
      <c r="A683" s="238"/>
      <c r="B683" s="445" t="str">
        <f>IF(BB655&gt;0,"Error: verificar la diferencia entre la Edad y los años de Antigüedad",IF(BA655&gt;0,"Favor de revisar la instrucción 5, ya que no debe considerar decimales en las cifras registradas",""))</f>
        <v/>
      </c>
      <c r="C683" s="501"/>
      <c r="D683" s="501"/>
      <c r="E683" s="501"/>
      <c r="F683" s="501"/>
      <c r="G683" s="501"/>
      <c r="H683" s="501"/>
      <c r="I683" s="501"/>
      <c r="J683" s="501"/>
      <c r="K683" s="501"/>
      <c r="L683" s="501"/>
      <c r="M683" s="501"/>
      <c r="N683" s="501"/>
      <c r="O683" s="501"/>
      <c r="P683" s="501"/>
      <c r="Q683" s="501"/>
      <c r="R683" s="501"/>
      <c r="S683" s="501"/>
      <c r="T683" s="501"/>
      <c r="U683" s="501"/>
      <c r="V683" s="501"/>
      <c r="W683" s="501"/>
      <c r="X683" s="501"/>
      <c r="Y683" s="501"/>
      <c r="Z683" s="501"/>
      <c r="AA683" s="501"/>
      <c r="AB683" s="501"/>
      <c r="AC683" s="501"/>
      <c r="AD683" s="501"/>
      <c r="AE683" s="501"/>
    </row>
    <row r="684" spans="1:31" ht="15" customHeight="1">
      <c r="A684" s="238"/>
      <c r="B684" s="445" t="str">
        <f>IF(AX655&gt;0,"La antigüedad en el cargo no puede ser mayor a lo registrado en la antigüedad en el servicio público",IF(AY655&gt;0,"No debe agregar la frase miles o millones de pesos",""))</f>
        <v/>
      </c>
      <c r="C684" s="501"/>
      <c r="D684" s="501"/>
      <c r="E684" s="501"/>
      <c r="F684" s="501"/>
      <c r="G684" s="501"/>
      <c r="H684" s="501"/>
      <c r="I684" s="501"/>
      <c r="J684" s="501"/>
      <c r="K684" s="501"/>
      <c r="L684" s="501"/>
      <c r="M684" s="501"/>
      <c r="N684" s="501"/>
      <c r="O684" s="501"/>
      <c r="P684" s="501"/>
      <c r="Q684" s="501"/>
      <c r="R684" s="501"/>
      <c r="S684" s="501"/>
      <c r="T684" s="501"/>
      <c r="U684" s="501"/>
      <c r="V684" s="501"/>
      <c r="W684" s="501"/>
      <c r="X684" s="501"/>
      <c r="Y684" s="501"/>
      <c r="Z684" s="501"/>
      <c r="AA684" s="501"/>
      <c r="AB684" s="501"/>
      <c r="AC684" s="501"/>
      <c r="AD684" s="501"/>
      <c r="AE684" s="501"/>
    </row>
    <row r="685" spans="1:31" ht="15" customHeight="1">
      <c r="A685" s="238"/>
      <c r="B685" s="510" t="str">
        <f>IF(COUNTIF(W535:W654,"NA"),"Alerta: debido a que ingreso NA en ingresos brutos mensuales, favor de justificarlo en el recuadro de comentarios","")</f>
        <v/>
      </c>
      <c r="C685" s="501"/>
      <c r="D685" s="501"/>
      <c r="E685" s="501"/>
      <c r="F685" s="501"/>
      <c r="G685" s="501"/>
      <c r="H685" s="501"/>
      <c r="I685" s="501"/>
      <c r="J685" s="501"/>
      <c r="K685" s="501"/>
      <c r="L685" s="501"/>
      <c r="M685" s="501"/>
      <c r="N685" s="501"/>
      <c r="O685" s="501"/>
      <c r="P685" s="501"/>
      <c r="Q685" s="501"/>
      <c r="R685" s="501"/>
      <c r="S685" s="501"/>
      <c r="T685" s="501"/>
      <c r="U685" s="501"/>
      <c r="V685" s="501"/>
      <c r="W685" s="501"/>
      <c r="X685" s="501"/>
      <c r="Y685" s="501"/>
      <c r="Z685" s="501"/>
      <c r="AA685" s="501"/>
      <c r="AB685" s="501"/>
      <c r="AC685" s="501"/>
      <c r="AD685" s="501"/>
      <c r="AE685" s="501"/>
    </row>
    <row r="686" spans="1:31" ht="15" customHeight="1" thickBot="1">
      <c r="A686" s="238"/>
      <c r="B686" s="510" t="str">
        <f>IF(SUM(COUNTIF(T535:AD654,"NS"))&lt;&gt;0,"Alerta: debido a que cuenta con registros NS, debe proporcionar una justificación en el area de comentarios al final de la pregunta","")</f>
        <v/>
      </c>
      <c r="C686" s="318"/>
      <c r="D686" s="318"/>
      <c r="E686" s="318"/>
      <c r="F686" s="318"/>
      <c r="G686" s="318"/>
      <c r="H686" s="318"/>
      <c r="I686" s="318"/>
      <c r="J686" s="318"/>
      <c r="K686" s="318"/>
      <c r="L686" s="318"/>
      <c r="M686" s="318"/>
      <c r="N686" s="318"/>
      <c r="O686" s="318"/>
      <c r="P686" s="318"/>
      <c r="Q686" s="318"/>
      <c r="R686" s="318"/>
      <c r="S686" s="318"/>
      <c r="T686" s="318"/>
      <c r="U686" s="318"/>
      <c r="V686" s="318"/>
      <c r="W686" s="318"/>
      <c r="X686" s="318"/>
      <c r="Y686" s="318"/>
      <c r="Z686" s="318"/>
      <c r="AA686" s="318"/>
      <c r="AB686" s="318"/>
      <c r="AC686" s="318"/>
      <c r="AD686" s="318"/>
      <c r="AE686" s="318"/>
    </row>
    <row r="687" spans="1:31" ht="15" customHeight="1" thickBot="1">
      <c r="A687" s="200"/>
      <c r="B687" s="499" t="s">
        <v>5509</v>
      </c>
      <c r="C687" s="363"/>
      <c r="D687" s="363"/>
      <c r="E687" s="363"/>
      <c r="F687" s="363"/>
      <c r="G687" s="363"/>
      <c r="H687" s="363"/>
      <c r="I687" s="363"/>
      <c r="J687" s="363"/>
      <c r="K687" s="363"/>
      <c r="L687" s="363"/>
      <c r="M687" s="363"/>
      <c r="N687" s="363"/>
      <c r="O687" s="363"/>
      <c r="P687" s="363"/>
      <c r="Q687" s="363"/>
      <c r="R687" s="363"/>
      <c r="S687" s="363"/>
      <c r="T687" s="363"/>
      <c r="U687" s="363"/>
      <c r="V687" s="363"/>
      <c r="W687" s="363"/>
      <c r="X687" s="363"/>
      <c r="Y687" s="363"/>
      <c r="Z687" s="363"/>
      <c r="AA687" s="363"/>
      <c r="AB687" s="363"/>
      <c r="AC687" s="363"/>
      <c r="AD687" s="379"/>
    </row>
    <row r="688" spans="1:31" ht="15" customHeight="1">
      <c r="A688" s="200"/>
      <c r="B688" s="522" t="s">
        <v>5177</v>
      </c>
      <c r="C688" s="367"/>
      <c r="D688" s="367"/>
      <c r="E688" s="367"/>
      <c r="F688" s="367"/>
      <c r="G688" s="367"/>
      <c r="H688" s="367"/>
      <c r="I688" s="367"/>
      <c r="J688" s="367"/>
      <c r="K688" s="367"/>
      <c r="L688" s="367"/>
      <c r="M688" s="367"/>
      <c r="N688" s="367"/>
      <c r="O688" s="367"/>
      <c r="P688" s="367"/>
      <c r="Q688" s="367"/>
      <c r="R688" s="367"/>
      <c r="S688" s="367"/>
      <c r="T688" s="367"/>
      <c r="U688" s="367"/>
      <c r="V688" s="367"/>
      <c r="W688" s="367"/>
      <c r="X688" s="367"/>
      <c r="Y688" s="367"/>
      <c r="Z688" s="367"/>
      <c r="AA688" s="367"/>
      <c r="AB688" s="367"/>
      <c r="AC688" s="367"/>
      <c r="AD688" s="497"/>
    </row>
    <row r="689" spans="1:30" ht="36" customHeight="1">
      <c r="A689" s="274"/>
      <c r="B689" s="275"/>
      <c r="C689" s="459" t="s">
        <v>5510</v>
      </c>
      <c r="D689" s="318"/>
      <c r="E689" s="318"/>
      <c r="F689" s="318"/>
      <c r="G689" s="318"/>
      <c r="H689" s="318"/>
      <c r="I689" s="318"/>
      <c r="J689" s="318"/>
      <c r="K689" s="318"/>
      <c r="L689" s="318"/>
      <c r="M689" s="318"/>
      <c r="N689" s="318"/>
      <c r="O689" s="318"/>
      <c r="P689" s="318"/>
      <c r="Q689" s="318"/>
      <c r="R689" s="318"/>
      <c r="S689" s="318"/>
      <c r="T689" s="318"/>
      <c r="U689" s="318"/>
      <c r="V689" s="318"/>
      <c r="W689" s="318"/>
      <c r="X689" s="318"/>
      <c r="Y689" s="318"/>
      <c r="Z689" s="318"/>
      <c r="AA689" s="318"/>
      <c r="AB689" s="318"/>
      <c r="AC689" s="318"/>
      <c r="AD689" s="410"/>
    </row>
    <row r="690" spans="1:30" ht="24" customHeight="1">
      <c r="A690" s="274"/>
      <c r="B690" s="275"/>
      <c r="C690" s="459" t="s">
        <v>5511</v>
      </c>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318"/>
      <c r="Z690" s="318"/>
      <c r="AA690" s="318"/>
      <c r="AB690" s="318"/>
      <c r="AC690" s="318"/>
      <c r="AD690" s="410"/>
    </row>
    <row r="691" spans="1:30" ht="15" customHeight="1">
      <c r="A691" s="274"/>
      <c r="B691" s="446" t="s">
        <v>5180</v>
      </c>
      <c r="C691" s="447"/>
      <c r="D691" s="447"/>
      <c r="E691" s="447"/>
      <c r="F691" s="447"/>
      <c r="G691" s="447"/>
      <c r="H691" s="447"/>
      <c r="I691" s="447"/>
      <c r="J691" s="447"/>
      <c r="K691" s="447"/>
      <c r="L691" s="447"/>
      <c r="M691" s="447"/>
      <c r="N691" s="447"/>
      <c r="O691" s="447"/>
      <c r="P691" s="447"/>
      <c r="Q691" s="447"/>
      <c r="R691" s="447"/>
      <c r="S691" s="447"/>
      <c r="T691" s="447"/>
      <c r="U691" s="447"/>
      <c r="V691" s="447"/>
      <c r="W691" s="447"/>
      <c r="X691" s="447"/>
      <c r="Y691" s="447"/>
      <c r="Z691" s="447"/>
      <c r="AA691" s="447"/>
      <c r="AB691" s="447"/>
      <c r="AC691" s="447"/>
      <c r="AD691" s="448"/>
    </row>
    <row r="692" spans="1:30" ht="36" customHeight="1">
      <c r="A692" s="274"/>
      <c r="B692" s="276"/>
      <c r="C692" s="459" t="s">
        <v>5512</v>
      </c>
      <c r="D692" s="318"/>
      <c r="E692" s="318"/>
      <c r="F692" s="318"/>
      <c r="G692" s="318"/>
      <c r="H692" s="318"/>
      <c r="I692" s="318"/>
      <c r="J692" s="318"/>
      <c r="K692" s="318"/>
      <c r="L692" s="318"/>
      <c r="M692" s="318"/>
      <c r="N692" s="318"/>
      <c r="O692" s="318"/>
      <c r="P692" s="318"/>
      <c r="Q692" s="318"/>
      <c r="R692" s="318"/>
      <c r="S692" s="318"/>
      <c r="T692" s="318"/>
      <c r="U692" s="318"/>
      <c r="V692" s="318"/>
      <c r="W692" s="318"/>
      <c r="X692" s="318"/>
      <c r="Y692" s="318"/>
      <c r="Z692" s="318"/>
      <c r="AA692" s="318"/>
      <c r="AB692" s="318"/>
      <c r="AC692" s="318"/>
      <c r="AD692" s="410"/>
    </row>
    <row r="693" spans="1:30" ht="15" customHeight="1">
      <c r="A693" s="274"/>
      <c r="B693" s="152"/>
      <c r="D693" s="459" t="s">
        <v>5513</v>
      </c>
      <c r="E693" s="318"/>
      <c r="F693" s="318"/>
      <c r="G693" s="318"/>
      <c r="H693" s="318"/>
      <c r="I693" s="318"/>
      <c r="J693" s="318"/>
      <c r="K693" s="318"/>
      <c r="L693" s="318"/>
      <c r="M693" s="318"/>
      <c r="N693" s="318"/>
      <c r="O693" s="318"/>
      <c r="P693" s="318"/>
      <c r="Q693" s="318"/>
      <c r="R693" s="318"/>
      <c r="S693" s="318"/>
      <c r="T693" s="318"/>
      <c r="U693" s="318"/>
      <c r="V693" s="318"/>
      <c r="W693" s="318"/>
      <c r="X693" s="318"/>
      <c r="Y693" s="318"/>
      <c r="Z693" s="318"/>
      <c r="AA693" s="318"/>
      <c r="AB693" s="318"/>
      <c r="AC693" s="318"/>
      <c r="AD693" s="410"/>
    </row>
    <row r="694" spans="1:30" ht="36" customHeight="1">
      <c r="A694" s="274"/>
      <c r="B694" s="152"/>
      <c r="D694" s="459" t="s">
        <v>5514</v>
      </c>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410"/>
    </row>
    <row r="695" spans="1:30" ht="24" customHeight="1">
      <c r="A695" s="274"/>
      <c r="B695" s="154"/>
      <c r="C695" s="123"/>
      <c r="D695" s="450" t="s">
        <v>5515</v>
      </c>
      <c r="E695" s="422"/>
      <c r="F695" s="422"/>
      <c r="G695" s="422"/>
      <c r="H695" s="422"/>
      <c r="I695" s="422"/>
      <c r="J695" s="422"/>
      <c r="K695" s="422"/>
      <c r="L695" s="422"/>
      <c r="M695" s="422"/>
      <c r="N695" s="422"/>
      <c r="O695" s="422"/>
      <c r="P695" s="422"/>
      <c r="Q695" s="422"/>
      <c r="R695" s="422"/>
      <c r="S695" s="422"/>
      <c r="T695" s="422"/>
      <c r="U695" s="422"/>
      <c r="V695" s="422"/>
      <c r="W695" s="422"/>
      <c r="X695" s="422"/>
      <c r="Y695" s="422"/>
      <c r="Z695" s="422"/>
      <c r="AA695" s="422"/>
      <c r="AB695" s="422"/>
      <c r="AC695" s="422"/>
      <c r="AD695" s="423"/>
    </row>
    <row r="696" spans="1:30" ht="15" customHeight="1">
      <c r="A696" s="274"/>
    </row>
    <row r="697" spans="1:30" ht="60" customHeight="1">
      <c r="A697" s="206" t="s">
        <v>5516</v>
      </c>
      <c r="B697" s="477" t="s">
        <v>5517</v>
      </c>
      <c r="C697" s="318"/>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318"/>
      <c r="Z697" s="318"/>
      <c r="AA697" s="318"/>
      <c r="AB697" s="318"/>
      <c r="AC697" s="318"/>
      <c r="AD697" s="318"/>
    </row>
    <row r="698" spans="1:30" ht="36" customHeight="1">
      <c r="A698" s="206"/>
      <c r="B698" s="14"/>
      <c r="C698" s="476" t="s">
        <v>5518</v>
      </c>
      <c r="D698" s="318"/>
      <c r="E698" s="318"/>
      <c r="F698" s="318"/>
      <c r="G698" s="318"/>
      <c r="H698" s="318"/>
      <c r="I698" s="318"/>
      <c r="J698" s="318"/>
      <c r="K698" s="318"/>
      <c r="L698" s="318"/>
      <c r="M698" s="318"/>
      <c r="N698" s="318"/>
      <c r="O698" s="318"/>
      <c r="P698" s="318"/>
      <c r="Q698" s="318"/>
      <c r="R698" s="318"/>
      <c r="S698" s="318"/>
      <c r="T698" s="318"/>
      <c r="U698" s="318"/>
      <c r="V698" s="318"/>
      <c r="W698" s="318"/>
      <c r="X698" s="318"/>
      <c r="Y698" s="318"/>
      <c r="Z698" s="318"/>
      <c r="AA698" s="318"/>
      <c r="AB698" s="318"/>
      <c r="AC698" s="318"/>
      <c r="AD698" s="318"/>
    </row>
    <row r="699" spans="1:30" ht="24" customHeight="1">
      <c r="A699" s="206"/>
      <c r="B699" s="14"/>
      <c r="C699" s="507" t="s">
        <v>5519</v>
      </c>
      <c r="D699" s="318"/>
      <c r="E699" s="318"/>
      <c r="F699" s="318"/>
      <c r="G699" s="318"/>
      <c r="H699" s="318"/>
      <c r="I699" s="318"/>
      <c r="J699" s="318"/>
      <c r="K699" s="318"/>
      <c r="L699" s="318"/>
      <c r="M699" s="318"/>
      <c r="N699" s="318"/>
      <c r="O699" s="318"/>
      <c r="P699" s="318"/>
      <c r="Q699" s="318"/>
      <c r="R699" s="318"/>
      <c r="S699" s="318"/>
      <c r="T699" s="318"/>
      <c r="U699" s="318"/>
      <c r="V699" s="318"/>
      <c r="W699" s="318"/>
      <c r="X699" s="318"/>
      <c r="Y699" s="318"/>
      <c r="Z699" s="318"/>
      <c r="AA699" s="318"/>
      <c r="AB699" s="318"/>
      <c r="AC699" s="318"/>
      <c r="AD699" s="318"/>
    </row>
    <row r="700" spans="1:30" ht="24" customHeight="1">
      <c r="A700" s="277"/>
      <c r="B700" s="14"/>
      <c r="C700" s="507" t="s">
        <v>5520</v>
      </c>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c r="AB700" s="318"/>
      <c r="AC700" s="318"/>
      <c r="AD700" s="318"/>
    </row>
    <row r="701" spans="1:30" ht="36" customHeight="1">
      <c r="A701" s="277"/>
      <c r="B701" s="14"/>
      <c r="C701" s="507" t="s">
        <v>5521</v>
      </c>
      <c r="D701" s="318"/>
      <c r="E701" s="318"/>
      <c r="F701" s="318"/>
      <c r="G701" s="318"/>
      <c r="H701" s="318"/>
      <c r="I701" s="318"/>
      <c r="J701" s="318"/>
      <c r="K701" s="318"/>
      <c r="L701" s="318"/>
      <c r="M701" s="318"/>
      <c r="N701" s="318"/>
      <c r="O701" s="318"/>
      <c r="P701" s="318"/>
      <c r="Q701" s="318"/>
      <c r="R701" s="318"/>
      <c r="S701" s="318"/>
      <c r="T701" s="318"/>
      <c r="U701" s="318"/>
      <c r="V701" s="318"/>
      <c r="W701" s="318"/>
      <c r="X701" s="318"/>
      <c r="Y701" s="318"/>
      <c r="Z701" s="318"/>
      <c r="AA701" s="318"/>
      <c r="AB701" s="318"/>
      <c r="AC701" s="318"/>
      <c r="AD701" s="318"/>
    </row>
    <row r="702" spans="1:30" ht="48" customHeight="1">
      <c r="A702" s="277"/>
      <c r="B702" s="14"/>
      <c r="C702" s="507" t="s">
        <v>5357</v>
      </c>
      <c r="D702" s="318"/>
      <c r="E702" s="318"/>
      <c r="F702" s="318"/>
      <c r="G702" s="318"/>
      <c r="H702" s="318"/>
      <c r="I702" s="318"/>
      <c r="J702" s="318"/>
      <c r="K702" s="318"/>
      <c r="L702" s="318"/>
      <c r="M702" s="318"/>
      <c r="N702" s="318"/>
      <c r="O702" s="318"/>
      <c r="P702" s="318"/>
      <c r="Q702" s="318"/>
      <c r="R702" s="318"/>
      <c r="S702" s="318"/>
      <c r="T702" s="318"/>
      <c r="U702" s="318"/>
      <c r="V702" s="318"/>
      <c r="W702" s="318"/>
      <c r="X702" s="318"/>
      <c r="Y702" s="318"/>
      <c r="Z702" s="318"/>
      <c r="AA702" s="318"/>
      <c r="AB702" s="318"/>
      <c r="AC702" s="318"/>
      <c r="AD702" s="318"/>
    </row>
    <row r="703" spans="1:30" ht="48" customHeight="1">
      <c r="A703" s="239"/>
      <c r="B703" s="243"/>
      <c r="C703" s="507" t="s">
        <v>5522</v>
      </c>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318"/>
      <c r="Z703" s="318"/>
      <c r="AA703" s="318"/>
      <c r="AB703" s="318"/>
      <c r="AC703" s="318"/>
      <c r="AD703" s="318"/>
    </row>
    <row r="704" spans="1:30" ht="24" customHeight="1">
      <c r="A704" s="277"/>
      <c r="B704" s="14"/>
      <c r="C704" s="476" t="s">
        <v>5358</v>
      </c>
      <c r="D704" s="318"/>
      <c r="E704" s="318"/>
      <c r="F704" s="318"/>
      <c r="G704" s="318"/>
      <c r="H704" s="318"/>
      <c r="I704" s="318"/>
      <c r="J704" s="318"/>
      <c r="K704" s="318"/>
      <c r="L704" s="318"/>
      <c r="M704" s="318"/>
      <c r="N704" s="318"/>
      <c r="O704" s="318"/>
      <c r="P704" s="318"/>
      <c r="Q704" s="318"/>
      <c r="R704" s="318"/>
      <c r="S704" s="318"/>
      <c r="T704" s="318"/>
      <c r="U704" s="318"/>
      <c r="V704" s="318"/>
      <c r="W704" s="318"/>
      <c r="X704" s="318"/>
      <c r="Y704" s="318"/>
      <c r="Z704" s="318"/>
      <c r="AA704" s="318"/>
      <c r="AB704" s="318"/>
      <c r="AC704" s="318"/>
      <c r="AD704" s="318"/>
    </row>
    <row r="705" spans="1:50" ht="15" customHeight="1">
      <c r="A705" s="278"/>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row>
    <row r="706" spans="1:50" ht="192" customHeight="1">
      <c r="A706" s="242"/>
      <c r="B706" s="279"/>
      <c r="C706" s="453" t="s">
        <v>5071</v>
      </c>
      <c r="D706" s="447"/>
      <c r="E706" s="447"/>
      <c r="F706" s="447"/>
      <c r="G706" s="447"/>
      <c r="H706" s="447"/>
      <c r="I706" s="447"/>
      <c r="J706" s="447"/>
      <c r="K706" s="447"/>
      <c r="L706" s="447"/>
      <c r="M706" s="447"/>
      <c r="N706" s="447"/>
      <c r="O706" s="448"/>
      <c r="P706" s="453" t="s">
        <v>5523</v>
      </c>
      <c r="Q706" s="447"/>
      <c r="R706" s="447"/>
      <c r="S706" s="448"/>
      <c r="T706" s="453" t="s">
        <v>5524</v>
      </c>
      <c r="U706" s="326"/>
      <c r="V706" s="326"/>
      <c r="W706" s="327"/>
      <c r="X706" s="453" t="s">
        <v>5525</v>
      </c>
      <c r="Y706" s="326"/>
      <c r="Z706" s="326"/>
      <c r="AA706" s="327"/>
      <c r="AB706" s="453" t="s">
        <v>5526</v>
      </c>
      <c r="AC706" s="326"/>
      <c r="AD706" s="327"/>
      <c r="AF706" s="9">
        <f>COUNTBLANK(D708:AD708)</f>
        <v>27</v>
      </c>
      <c r="AG706" s="9">
        <f>COUNTBLANK($D708)</f>
        <v>1</v>
      </c>
    </row>
    <row r="707" spans="1:50" ht="48" customHeight="1">
      <c r="A707" s="242"/>
      <c r="B707" s="279"/>
      <c r="C707" s="454"/>
      <c r="D707" s="422"/>
      <c r="E707" s="422"/>
      <c r="F707" s="422"/>
      <c r="G707" s="422"/>
      <c r="H707" s="422"/>
      <c r="I707" s="422"/>
      <c r="J707" s="422"/>
      <c r="K707" s="422"/>
      <c r="L707" s="422"/>
      <c r="M707" s="422"/>
      <c r="N707" s="422"/>
      <c r="O707" s="423"/>
      <c r="P707" s="454"/>
      <c r="Q707" s="422"/>
      <c r="R707" s="422"/>
      <c r="S707" s="423"/>
      <c r="T707" s="261" t="s">
        <v>5379</v>
      </c>
      <c r="U707" s="227" t="s">
        <v>5527</v>
      </c>
      <c r="V707" s="227" t="s">
        <v>5528</v>
      </c>
      <c r="W707" s="227" t="s">
        <v>5529</v>
      </c>
      <c r="X707" s="261" t="s">
        <v>5379</v>
      </c>
      <c r="Y707" s="227" t="s">
        <v>5527</v>
      </c>
      <c r="Z707" s="227" t="s">
        <v>5528</v>
      </c>
      <c r="AA707" s="227" t="s">
        <v>5529</v>
      </c>
      <c r="AB707" s="261" t="s">
        <v>5379</v>
      </c>
      <c r="AC707" s="227" t="s">
        <v>5380</v>
      </c>
      <c r="AD707" s="227" t="s">
        <v>5381</v>
      </c>
      <c r="AF707" t="s">
        <v>5077</v>
      </c>
      <c r="AG707" t="s">
        <v>5078</v>
      </c>
      <c r="AH707" t="s">
        <v>5530</v>
      </c>
      <c r="AI707" s="220"/>
      <c r="AJ707" s="220"/>
      <c r="AK707" s="220"/>
      <c r="AL707" t="s">
        <v>5383</v>
      </c>
      <c r="AM707" t="s">
        <v>5384</v>
      </c>
      <c r="AN707" t="s">
        <v>5385</v>
      </c>
      <c r="AO707" t="s">
        <v>5386</v>
      </c>
      <c r="AP707" t="s">
        <v>5387</v>
      </c>
      <c r="AQ707" t="s">
        <v>5388</v>
      </c>
      <c r="AR707" t="s">
        <v>5389</v>
      </c>
      <c r="AS707" t="s">
        <v>5390</v>
      </c>
      <c r="AT707" t="s">
        <v>5391</v>
      </c>
      <c r="AU707" t="s">
        <v>5392</v>
      </c>
      <c r="AV707" t="s">
        <v>5393</v>
      </c>
      <c r="AW707" t="s">
        <v>5394</v>
      </c>
      <c r="AX707" t="s">
        <v>5204</v>
      </c>
    </row>
    <row r="708" spans="1:50" ht="15" customHeight="1">
      <c r="A708" s="242"/>
      <c r="B708" s="279"/>
      <c r="C708" s="213" t="s">
        <v>5009</v>
      </c>
      <c r="D708" s="511" t="str">
        <f>IF(CNGE_2025_M1_Secc12_Sub1!D30="","",CNGE_2025_M1_Secc12_Sub1!D30)</f>
        <v/>
      </c>
      <c r="E708" s="326"/>
      <c r="F708" s="326"/>
      <c r="G708" s="326"/>
      <c r="H708" s="326"/>
      <c r="I708" s="326"/>
      <c r="J708" s="326"/>
      <c r="K708" s="326"/>
      <c r="L708" s="326"/>
      <c r="M708" s="326"/>
      <c r="N708" s="326"/>
      <c r="O708" s="327"/>
      <c r="P708" s="480"/>
      <c r="Q708" s="351"/>
      <c r="R708" s="351"/>
      <c r="S708" s="352"/>
      <c r="T708" s="259"/>
      <c r="U708" s="259"/>
      <c r="V708" s="259"/>
      <c r="W708" s="259"/>
      <c r="X708" s="259"/>
      <c r="Y708" s="259"/>
      <c r="Z708" s="259"/>
      <c r="AA708" s="259"/>
      <c r="AB708" s="259"/>
      <c r="AC708" s="259"/>
      <c r="AD708" s="259"/>
      <c r="AF708">
        <f>IF(COUNTBLANK(D708:AD708)=27,0,IF(P708=1,IF(AND(X708&gt;0,X708&lt;&gt;"NS",X708&lt;&gt;"NA"),IF(COUNTBLANK(T708:AD708)=0,0,1),IF(COUNTA(T708:AA708)=8,0,1)),IF(P708&gt;1,0,1)))</f>
        <v>0</v>
      </c>
      <c r="AG708">
        <f>IF(COUNTBLANK($D708)=1,IF(COUNTA(P708:AD708)=0,0,1),IF(P708&gt;1,IF(COUNTA(T708:AD708)=0,0,1),IF(OR(X708=0,X708="NS",X708="NA"),IF(COUNTA(AB708:AD708)=0,0,1),0)))</f>
        <v>0</v>
      </c>
      <c r="AH708" s="204">
        <f>IF(OR(X708="NS",T708="NS"),0,IF(AND(X708="NA",T708="NA"),0,IF(X708&lt;=T708,0,1)))</f>
        <v>0</v>
      </c>
      <c r="AI708" s="204">
        <f>IF(OR(Y708="NS",U708="NS"),0,IF(AND(Y708="NA",U708="NA"),0,IF(Y708&lt;=U708,0,1)))</f>
        <v>0</v>
      </c>
      <c r="AJ708" s="204">
        <f>IF(OR(Z708="NS",V708="NS"),0,IF(AND(Z708="NA",V708="NA"),0,IF(Z708&lt;=V708,0,1)))</f>
        <v>0</v>
      </c>
      <c r="AK708" s="204">
        <f>IF(OR(AA708="NS",W708="NS"),0,IF(AND(AA708="NA",W708="NA"),0,IF(AA708&lt;=W708,0,1)))</f>
        <v>0</v>
      </c>
      <c r="AL708">
        <f>T708</f>
        <v>0</v>
      </c>
      <c r="AM708">
        <f>COUNTIF(U708:W708,"NS")</f>
        <v>0</v>
      </c>
      <c r="AN708">
        <f>SUM(U708:W708)</f>
        <v>0</v>
      </c>
      <c r="AO708">
        <f>IF(COUNTIF(T708:W708,"NA")=4,0,IF(OR(AND(AL708=0,AM708&gt;0),AND(AL708="NS",AN708&gt;0), AND(AL708="NS", AM708=0,AN708=0)), 1, IF(OR(AND(AL708&gt;0,AM708&gt;1,AL708&gt;AN708), AND(AL708="NS",AM708=2), AND(AL708="NS",AN708=0,AM708&gt;0),AL708=AN708), 0, 1)))</f>
        <v>0</v>
      </c>
      <c r="AP708">
        <f>X708</f>
        <v>0</v>
      </c>
      <c r="AQ708">
        <f>COUNTIF(Y708:AA708,"NS")</f>
        <v>0</v>
      </c>
      <c r="AR708">
        <f>SUM(Y708:AA708)</f>
        <v>0</v>
      </c>
      <c r="AS708">
        <f>IF(COUNTIF(X708:AA708,"NA")=4,0,IF(OR(AND(AP708=0,AQ708&gt;0),AND(AP708="NS",AR708&gt;0), AND(AP708="NS", AQ708=0,AR708=0)), 1, IF(OR(AND(AP708&gt;0,AQ708&gt;1,AP708&gt;AR708), AND(AP708="NS",AQ708=2), AND(AP708="NS",AR708=0,AQ708&gt;0),AP708=AR708), 0, 1)))</f>
        <v>0</v>
      </c>
      <c r="AT708">
        <f>AB708</f>
        <v>0</v>
      </c>
      <c r="AU708">
        <f>COUNTIF(AC708:AD708,"NS")</f>
        <v>0</v>
      </c>
      <c r="AV708">
        <f>SUM(AC708:AD708)</f>
        <v>0</v>
      </c>
      <c r="AW708">
        <f>IF(COUNTIF(AB708:AD708,"NA")=3,0,IF(OR(AND(AT708=0,AU708&gt;0),AND(AT708="NS",AV708&gt;0), AND(AT708="NS", AU708=0,AV708=0)), 1, IF(OR(AND(AT708&gt;0,AU708&gt;1,AT708&gt;AV708), AND(AT708="NS",AU708=2), AND(AT708="NS",AV708=0,AU708&gt;0),AT708=AV708), 0, 1)))</f>
        <v>0</v>
      </c>
      <c r="AX708">
        <f>IF(AND(P708=1,T708=0),1,0)</f>
        <v>0</v>
      </c>
    </row>
    <row r="709" spans="1:50" ht="15" customHeight="1">
      <c r="A709" s="242"/>
      <c r="B709" s="279"/>
      <c r="C709" s="213" t="s">
        <v>5011</v>
      </c>
      <c r="D709" s="511" t="str">
        <f>IF(CNGE_2025_M1_Secc12_Sub1!D31="","",CNGE_2025_M1_Secc12_Sub1!D31)</f>
        <v/>
      </c>
      <c r="E709" s="326"/>
      <c r="F709" s="326"/>
      <c r="G709" s="326"/>
      <c r="H709" s="326"/>
      <c r="I709" s="326"/>
      <c r="J709" s="326"/>
      <c r="K709" s="326"/>
      <c r="L709" s="326"/>
      <c r="M709" s="326"/>
      <c r="N709" s="326"/>
      <c r="O709" s="327"/>
      <c r="P709" s="480"/>
      <c r="Q709" s="351"/>
      <c r="R709" s="351"/>
      <c r="S709" s="352"/>
      <c r="T709" s="259"/>
      <c r="U709" s="259"/>
      <c r="V709" s="259"/>
      <c r="W709" s="259"/>
      <c r="X709" s="259"/>
      <c r="Y709" s="259"/>
      <c r="Z709" s="259"/>
      <c r="AA709" s="259"/>
      <c r="AB709" s="259"/>
      <c r="AC709" s="259"/>
      <c r="AD709" s="259"/>
      <c r="AF709">
        <f t="shared" ref="AF709:AF772" si="138">IF(COUNTBLANK(D709:AD709)=27,0,IF(P709=1,IF(AND(X709&gt;0,X709&lt;&gt;"NS",X709&lt;&gt;"NA"),IF(COUNTBLANK(T709:AD709)=0,0,1),IF(COUNTA(T709:AA709)=8,0,1)),IF(P709&gt;1,0,1)))</f>
        <v>0</v>
      </c>
      <c r="AG709">
        <f t="shared" ref="AG709:AG772" si="139">IF(COUNTBLANK($D709)=1,IF(COUNTA(P709:AD709)=0,0,1),IF(P709&gt;1,IF(COUNTA(T709:AD709)=0,0,1),IF(OR(X709=0,X709="NS",X709="NA"),IF(COUNTA(AB709:AD709)=0,0,1),0)))</f>
        <v>0</v>
      </c>
      <c r="AH709" s="204">
        <f t="shared" ref="AH709:AH772" si="140">IF(OR(X709="NS",T709="NS"),0,IF(AND(X709="NA",T709="NA"),0,IF(X709&lt;=T709,0,1)))</f>
        <v>0</v>
      </c>
      <c r="AI709" s="204">
        <f t="shared" ref="AI709:AI772" si="141">IF(OR(Y709="NS",U709="NS"),0,IF(AND(Y709="NA",U709="NA"),0,IF(Y709&lt;=U709,0,1)))</f>
        <v>0</v>
      </c>
      <c r="AJ709" s="204">
        <f t="shared" ref="AJ709:AJ772" si="142">IF(OR(Z709="NS",V709="NS"),0,IF(AND(Z709="NA",V709="NA"),0,IF(Z709&lt;=V709,0,1)))</f>
        <v>0</v>
      </c>
      <c r="AK709" s="204">
        <f t="shared" ref="AK709:AK772" si="143">IF(OR(AA709="NS",W709="NS"),0,IF(AND(AA709="NA",W709="NA"),0,IF(AA709&lt;=W709,0,1)))</f>
        <v>0</v>
      </c>
      <c r="AL709">
        <f t="shared" ref="AL709:AL739" si="144">T709</f>
        <v>0</v>
      </c>
      <c r="AM709">
        <f t="shared" ref="AM709:AM739" si="145">COUNTIF(U709:W709,"NS")</f>
        <v>0</v>
      </c>
      <c r="AN709">
        <f t="shared" ref="AN709:AN739" si="146">SUM(U709:W709)</f>
        <v>0</v>
      </c>
      <c r="AO709">
        <f t="shared" ref="AO709:AO739" si="147">IF(COUNTIF(T709:W709,"NA")=4,0,IF(OR(AND(AL709=0,AM709&gt;0),AND(AL709="NS",AN709&gt;0), AND(AL709="NS", AM709=0,AN709=0)), 1, IF(OR(AND(AL709&gt;0,AM709&gt;1,AL709&gt;AN709), AND(AL709="NS",AM709=2), AND(AL709="NS",AN709=0,AM709&gt;0),AL709=AN709), 0, 1)))</f>
        <v>0</v>
      </c>
      <c r="AP709">
        <f t="shared" ref="AP709:AP739" si="148">X709</f>
        <v>0</v>
      </c>
      <c r="AQ709">
        <f t="shared" ref="AQ709:AQ739" si="149">COUNTIF(Y709:AA709,"NS")</f>
        <v>0</v>
      </c>
      <c r="AR709">
        <f t="shared" ref="AR709:AR739" si="150">SUM(Y709:AA709)</f>
        <v>0</v>
      </c>
      <c r="AS709">
        <f t="shared" ref="AS709:AS739" si="151">IF(COUNTIF(X709:AA709,"NA")=4,0,IF(OR(AND(AP709=0,AQ709&gt;0),AND(AP709="NS",AR709&gt;0), AND(AP709="NS", AQ709=0,AR709=0)), 1, IF(OR(AND(AP709&gt;0,AQ709&gt;1,AP709&gt;AR709), AND(AP709="NS",AQ709=2), AND(AP709="NS",AR709=0,AQ709&gt;0),AP709=AR709), 0, 1)))</f>
        <v>0</v>
      </c>
      <c r="AT709">
        <f t="shared" ref="AT709:AT739" si="152">AB709</f>
        <v>0</v>
      </c>
      <c r="AU709">
        <f t="shared" ref="AU709:AU739" si="153">COUNTIF(AC709:AD709,"NS")</f>
        <v>0</v>
      </c>
      <c r="AV709">
        <f t="shared" ref="AV709:AV739" si="154">SUM(AC709:AD709)</f>
        <v>0</v>
      </c>
      <c r="AW709">
        <f t="shared" ref="AW709:AW739" si="155">IF(COUNTIF(AB709:AD709,"NA")=3,0,IF(OR(AND(AT709=0,AU709&gt;0),AND(AT709="NS",AV709&gt;0), AND(AT709="NS", AU709=0,AV709=0)), 1, IF(OR(AND(AT709&gt;0,AU709&gt;1,AT709&gt;AV709), AND(AT709="NS",AU709=2), AND(AT709="NS",AV709=0,AU709&gt;0),AT709=AV709), 0, 1)))</f>
        <v>0</v>
      </c>
      <c r="AX709">
        <f t="shared" ref="AX709:AX772" si="156">IF(AND(P709=1,T709=0),1,0)</f>
        <v>0</v>
      </c>
    </row>
    <row r="710" spans="1:50" ht="15" customHeight="1">
      <c r="A710" s="242"/>
      <c r="B710" s="279"/>
      <c r="C710" s="213" t="s">
        <v>5013</v>
      </c>
      <c r="D710" s="511" t="str">
        <f>IF(CNGE_2025_M1_Secc12_Sub1!D32="","",CNGE_2025_M1_Secc12_Sub1!D32)</f>
        <v/>
      </c>
      <c r="E710" s="326"/>
      <c r="F710" s="326"/>
      <c r="G710" s="326"/>
      <c r="H710" s="326"/>
      <c r="I710" s="326"/>
      <c r="J710" s="326"/>
      <c r="K710" s="326"/>
      <c r="L710" s="326"/>
      <c r="M710" s="326"/>
      <c r="N710" s="326"/>
      <c r="O710" s="327"/>
      <c r="P710" s="480"/>
      <c r="Q710" s="351"/>
      <c r="R710" s="351"/>
      <c r="S710" s="352"/>
      <c r="T710" s="259"/>
      <c r="U710" s="259"/>
      <c r="V710" s="259"/>
      <c r="W710" s="259"/>
      <c r="X710" s="259"/>
      <c r="Y710" s="259"/>
      <c r="Z710" s="259"/>
      <c r="AA710" s="259"/>
      <c r="AB710" s="259"/>
      <c r="AC710" s="259"/>
      <c r="AD710" s="259"/>
      <c r="AF710">
        <f t="shared" si="138"/>
        <v>0</v>
      </c>
      <c r="AG710">
        <f t="shared" si="139"/>
        <v>0</v>
      </c>
      <c r="AH710" s="204">
        <f t="shared" si="140"/>
        <v>0</v>
      </c>
      <c r="AI710" s="204">
        <f t="shared" si="141"/>
        <v>0</v>
      </c>
      <c r="AJ710" s="204">
        <f t="shared" si="142"/>
        <v>0</v>
      </c>
      <c r="AK710" s="204">
        <f t="shared" si="143"/>
        <v>0</v>
      </c>
      <c r="AL710">
        <f t="shared" si="144"/>
        <v>0</v>
      </c>
      <c r="AM710">
        <f t="shared" si="145"/>
        <v>0</v>
      </c>
      <c r="AN710">
        <f t="shared" si="146"/>
        <v>0</v>
      </c>
      <c r="AO710">
        <f t="shared" si="147"/>
        <v>0</v>
      </c>
      <c r="AP710">
        <f t="shared" si="148"/>
        <v>0</v>
      </c>
      <c r="AQ710">
        <f t="shared" si="149"/>
        <v>0</v>
      </c>
      <c r="AR710">
        <f t="shared" si="150"/>
        <v>0</v>
      </c>
      <c r="AS710">
        <f t="shared" si="151"/>
        <v>0</v>
      </c>
      <c r="AT710">
        <f t="shared" si="152"/>
        <v>0</v>
      </c>
      <c r="AU710">
        <f t="shared" si="153"/>
        <v>0</v>
      </c>
      <c r="AV710">
        <f t="shared" si="154"/>
        <v>0</v>
      </c>
      <c r="AW710">
        <f t="shared" si="155"/>
        <v>0</v>
      </c>
      <c r="AX710">
        <f t="shared" si="156"/>
        <v>0</v>
      </c>
    </row>
    <row r="711" spans="1:50" ht="15" customHeight="1">
      <c r="A711" s="242"/>
      <c r="B711" s="279"/>
      <c r="C711" s="213" t="s">
        <v>5015</v>
      </c>
      <c r="D711" s="511" t="str">
        <f>IF(CNGE_2025_M1_Secc12_Sub1!D33="","",CNGE_2025_M1_Secc12_Sub1!D33)</f>
        <v/>
      </c>
      <c r="E711" s="326"/>
      <c r="F711" s="326"/>
      <c r="G711" s="326"/>
      <c r="H711" s="326"/>
      <c r="I711" s="326"/>
      <c r="J711" s="326"/>
      <c r="K711" s="326"/>
      <c r="L711" s="326"/>
      <c r="M711" s="326"/>
      <c r="N711" s="326"/>
      <c r="O711" s="327"/>
      <c r="P711" s="480"/>
      <c r="Q711" s="351"/>
      <c r="R711" s="351"/>
      <c r="S711" s="352"/>
      <c r="T711" s="259"/>
      <c r="U711" s="259"/>
      <c r="V711" s="259"/>
      <c r="W711" s="259"/>
      <c r="X711" s="259"/>
      <c r="Y711" s="259"/>
      <c r="Z711" s="259"/>
      <c r="AA711" s="259"/>
      <c r="AB711" s="259"/>
      <c r="AC711" s="259"/>
      <c r="AD711" s="259"/>
      <c r="AF711">
        <f t="shared" si="138"/>
        <v>0</v>
      </c>
      <c r="AG711">
        <f t="shared" si="139"/>
        <v>0</v>
      </c>
      <c r="AH711" s="204">
        <f t="shared" si="140"/>
        <v>0</v>
      </c>
      <c r="AI711" s="204">
        <f t="shared" si="141"/>
        <v>0</v>
      </c>
      <c r="AJ711" s="204">
        <f t="shared" si="142"/>
        <v>0</v>
      </c>
      <c r="AK711" s="204">
        <f t="shared" si="143"/>
        <v>0</v>
      </c>
      <c r="AL711">
        <f t="shared" si="144"/>
        <v>0</v>
      </c>
      <c r="AM711">
        <f t="shared" si="145"/>
        <v>0</v>
      </c>
      <c r="AN711">
        <f t="shared" si="146"/>
        <v>0</v>
      </c>
      <c r="AO711">
        <f t="shared" si="147"/>
        <v>0</v>
      </c>
      <c r="AP711">
        <f t="shared" si="148"/>
        <v>0</v>
      </c>
      <c r="AQ711">
        <f t="shared" si="149"/>
        <v>0</v>
      </c>
      <c r="AR711">
        <f t="shared" si="150"/>
        <v>0</v>
      </c>
      <c r="AS711">
        <f t="shared" si="151"/>
        <v>0</v>
      </c>
      <c r="AT711">
        <f t="shared" si="152"/>
        <v>0</v>
      </c>
      <c r="AU711">
        <f t="shared" si="153"/>
        <v>0</v>
      </c>
      <c r="AV711">
        <f t="shared" si="154"/>
        <v>0</v>
      </c>
      <c r="AW711">
        <f t="shared" si="155"/>
        <v>0</v>
      </c>
      <c r="AX711">
        <f t="shared" si="156"/>
        <v>0</v>
      </c>
    </row>
    <row r="712" spans="1:50" ht="15" customHeight="1">
      <c r="A712" s="242"/>
      <c r="B712" s="279"/>
      <c r="C712" s="213" t="s">
        <v>5017</v>
      </c>
      <c r="D712" s="511" t="str">
        <f>IF(CNGE_2025_M1_Secc12_Sub1!D34="","",CNGE_2025_M1_Secc12_Sub1!D34)</f>
        <v/>
      </c>
      <c r="E712" s="326"/>
      <c r="F712" s="326"/>
      <c r="G712" s="326"/>
      <c r="H712" s="326"/>
      <c r="I712" s="326"/>
      <c r="J712" s="326"/>
      <c r="K712" s="326"/>
      <c r="L712" s="326"/>
      <c r="M712" s="326"/>
      <c r="N712" s="326"/>
      <c r="O712" s="327"/>
      <c r="P712" s="480"/>
      <c r="Q712" s="351"/>
      <c r="R712" s="351"/>
      <c r="S712" s="352"/>
      <c r="T712" s="259"/>
      <c r="U712" s="259"/>
      <c r="V712" s="259"/>
      <c r="W712" s="259"/>
      <c r="X712" s="259"/>
      <c r="Y712" s="259"/>
      <c r="Z712" s="259"/>
      <c r="AA712" s="259"/>
      <c r="AB712" s="259"/>
      <c r="AC712" s="259"/>
      <c r="AD712" s="259"/>
      <c r="AF712">
        <f t="shared" si="138"/>
        <v>0</v>
      </c>
      <c r="AG712">
        <f t="shared" si="139"/>
        <v>0</v>
      </c>
      <c r="AH712" s="204">
        <f t="shared" si="140"/>
        <v>0</v>
      </c>
      <c r="AI712" s="204">
        <f t="shared" si="141"/>
        <v>0</v>
      </c>
      <c r="AJ712" s="204">
        <f t="shared" si="142"/>
        <v>0</v>
      </c>
      <c r="AK712" s="204">
        <f t="shared" si="143"/>
        <v>0</v>
      </c>
      <c r="AL712">
        <f t="shared" si="144"/>
        <v>0</v>
      </c>
      <c r="AM712">
        <f t="shared" si="145"/>
        <v>0</v>
      </c>
      <c r="AN712">
        <f t="shared" si="146"/>
        <v>0</v>
      </c>
      <c r="AO712">
        <f t="shared" si="147"/>
        <v>0</v>
      </c>
      <c r="AP712">
        <f t="shared" si="148"/>
        <v>0</v>
      </c>
      <c r="AQ712">
        <f t="shared" si="149"/>
        <v>0</v>
      </c>
      <c r="AR712">
        <f t="shared" si="150"/>
        <v>0</v>
      </c>
      <c r="AS712">
        <f t="shared" si="151"/>
        <v>0</v>
      </c>
      <c r="AT712">
        <f t="shared" si="152"/>
        <v>0</v>
      </c>
      <c r="AU712">
        <f t="shared" si="153"/>
        <v>0</v>
      </c>
      <c r="AV712">
        <f t="shared" si="154"/>
        <v>0</v>
      </c>
      <c r="AW712">
        <f t="shared" si="155"/>
        <v>0</v>
      </c>
      <c r="AX712">
        <f t="shared" si="156"/>
        <v>0</v>
      </c>
    </row>
    <row r="713" spans="1:50" ht="15" customHeight="1">
      <c r="A713" s="242"/>
      <c r="B713" s="279"/>
      <c r="C713" s="213" t="s">
        <v>5019</v>
      </c>
      <c r="D713" s="511" t="str">
        <f>IF(CNGE_2025_M1_Secc12_Sub1!D35="","",CNGE_2025_M1_Secc12_Sub1!D35)</f>
        <v/>
      </c>
      <c r="E713" s="326"/>
      <c r="F713" s="326"/>
      <c r="G713" s="326"/>
      <c r="H713" s="326"/>
      <c r="I713" s="326"/>
      <c r="J713" s="326"/>
      <c r="K713" s="326"/>
      <c r="L713" s="326"/>
      <c r="M713" s="326"/>
      <c r="N713" s="326"/>
      <c r="O713" s="327"/>
      <c r="P713" s="480"/>
      <c r="Q713" s="351"/>
      <c r="R713" s="351"/>
      <c r="S713" s="352"/>
      <c r="T713" s="259"/>
      <c r="U713" s="259"/>
      <c r="V713" s="259"/>
      <c r="W713" s="259"/>
      <c r="X713" s="259"/>
      <c r="Y713" s="259"/>
      <c r="Z713" s="259"/>
      <c r="AA713" s="259"/>
      <c r="AB713" s="259"/>
      <c r="AC713" s="259"/>
      <c r="AD713" s="259"/>
      <c r="AF713">
        <f t="shared" si="138"/>
        <v>0</v>
      </c>
      <c r="AG713">
        <f t="shared" si="139"/>
        <v>0</v>
      </c>
      <c r="AH713" s="204">
        <f t="shared" si="140"/>
        <v>0</v>
      </c>
      <c r="AI713" s="204">
        <f t="shared" si="141"/>
        <v>0</v>
      </c>
      <c r="AJ713" s="204">
        <f t="shared" si="142"/>
        <v>0</v>
      </c>
      <c r="AK713" s="204">
        <f t="shared" si="143"/>
        <v>0</v>
      </c>
      <c r="AL713">
        <f t="shared" si="144"/>
        <v>0</v>
      </c>
      <c r="AM713">
        <f t="shared" si="145"/>
        <v>0</v>
      </c>
      <c r="AN713">
        <f t="shared" si="146"/>
        <v>0</v>
      </c>
      <c r="AO713">
        <f t="shared" si="147"/>
        <v>0</v>
      </c>
      <c r="AP713">
        <f t="shared" si="148"/>
        <v>0</v>
      </c>
      <c r="AQ713">
        <f t="shared" si="149"/>
        <v>0</v>
      </c>
      <c r="AR713">
        <f t="shared" si="150"/>
        <v>0</v>
      </c>
      <c r="AS713">
        <f t="shared" si="151"/>
        <v>0</v>
      </c>
      <c r="AT713">
        <f t="shared" si="152"/>
        <v>0</v>
      </c>
      <c r="AU713">
        <f t="shared" si="153"/>
        <v>0</v>
      </c>
      <c r="AV713">
        <f t="shared" si="154"/>
        <v>0</v>
      </c>
      <c r="AW713">
        <f t="shared" si="155"/>
        <v>0</v>
      </c>
      <c r="AX713">
        <f t="shared" si="156"/>
        <v>0</v>
      </c>
    </row>
    <row r="714" spans="1:50" ht="15" customHeight="1">
      <c r="A714" s="242"/>
      <c r="B714" s="279"/>
      <c r="C714" s="213" t="s">
        <v>5021</v>
      </c>
      <c r="D714" s="511" t="str">
        <f>IF(CNGE_2025_M1_Secc12_Sub1!D36="","",CNGE_2025_M1_Secc12_Sub1!D36)</f>
        <v/>
      </c>
      <c r="E714" s="326"/>
      <c r="F714" s="326"/>
      <c r="G714" s="326"/>
      <c r="H714" s="326"/>
      <c r="I714" s="326"/>
      <c r="J714" s="326"/>
      <c r="K714" s="326"/>
      <c r="L714" s="326"/>
      <c r="M714" s="326"/>
      <c r="N714" s="326"/>
      <c r="O714" s="327"/>
      <c r="P714" s="480"/>
      <c r="Q714" s="351"/>
      <c r="R714" s="351"/>
      <c r="S714" s="352"/>
      <c r="T714" s="259"/>
      <c r="U714" s="259"/>
      <c r="V714" s="259"/>
      <c r="W714" s="259"/>
      <c r="X714" s="259"/>
      <c r="Y714" s="259"/>
      <c r="Z714" s="259"/>
      <c r="AA714" s="259"/>
      <c r="AB714" s="259"/>
      <c r="AC714" s="259"/>
      <c r="AD714" s="259"/>
      <c r="AF714">
        <f t="shared" si="138"/>
        <v>0</v>
      </c>
      <c r="AG714">
        <f t="shared" si="139"/>
        <v>0</v>
      </c>
      <c r="AH714" s="204">
        <f t="shared" si="140"/>
        <v>0</v>
      </c>
      <c r="AI714" s="204">
        <f t="shared" si="141"/>
        <v>0</v>
      </c>
      <c r="AJ714" s="204">
        <f t="shared" si="142"/>
        <v>0</v>
      </c>
      <c r="AK714" s="204">
        <f t="shared" si="143"/>
        <v>0</v>
      </c>
      <c r="AL714">
        <f t="shared" si="144"/>
        <v>0</v>
      </c>
      <c r="AM714">
        <f t="shared" si="145"/>
        <v>0</v>
      </c>
      <c r="AN714">
        <f t="shared" si="146"/>
        <v>0</v>
      </c>
      <c r="AO714">
        <f t="shared" si="147"/>
        <v>0</v>
      </c>
      <c r="AP714">
        <f t="shared" si="148"/>
        <v>0</v>
      </c>
      <c r="AQ714">
        <f t="shared" si="149"/>
        <v>0</v>
      </c>
      <c r="AR714">
        <f t="shared" si="150"/>
        <v>0</v>
      </c>
      <c r="AS714">
        <f t="shared" si="151"/>
        <v>0</v>
      </c>
      <c r="AT714">
        <f t="shared" si="152"/>
        <v>0</v>
      </c>
      <c r="AU714">
        <f t="shared" si="153"/>
        <v>0</v>
      </c>
      <c r="AV714">
        <f t="shared" si="154"/>
        <v>0</v>
      </c>
      <c r="AW714">
        <f t="shared" si="155"/>
        <v>0</v>
      </c>
      <c r="AX714">
        <f t="shared" si="156"/>
        <v>0</v>
      </c>
    </row>
    <row r="715" spans="1:50" ht="15" customHeight="1">
      <c r="A715" s="242"/>
      <c r="B715" s="279"/>
      <c r="C715" s="213" t="s">
        <v>5023</v>
      </c>
      <c r="D715" s="511" t="str">
        <f>IF(CNGE_2025_M1_Secc12_Sub1!D37="","",CNGE_2025_M1_Secc12_Sub1!D37)</f>
        <v/>
      </c>
      <c r="E715" s="326"/>
      <c r="F715" s="326"/>
      <c r="G715" s="326"/>
      <c r="H715" s="326"/>
      <c r="I715" s="326"/>
      <c r="J715" s="326"/>
      <c r="K715" s="326"/>
      <c r="L715" s="326"/>
      <c r="M715" s="326"/>
      <c r="N715" s="326"/>
      <c r="O715" s="327"/>
      <c r="P715" s="480"/>
      <c r="Q715" s="351"/>
      <c r="R715" s="351"/>
      <c r="S715" s="352"/>
      <c r="T715" s="259"/>
      <c r="U715" s="259"/>
      <c r="V715" s="259"/>
      <c r="W715" s="259"/>
      <c r="X715" s="259"/>
      <c r="Y715" s="259"/>
      <c r="Z715" s="259"/>
      <c r="AA715" s="259"/>
      <c r="AB715" s="259"/>
      <c r="AC715" s="259"/>
      <c r="AD715" s="259"/>
      <c r="AF715">
        <f t="shared" si="138"/>
        <v>0</v>
      </c>
      <c r="AG715">
        <f t="shared" si="139"/>
        <v>0</v>
      </c>
      <c r="AH715" s="204">
        <f t="shared" si="140"/>
        <v>0</v>
      </c>
      <c r="AI715" s="204">
        <f t="shared" si="141"/>
        <v>0</v>
      </c>
      <c r="AJ715" s="204">
        <f t="shared" si="142"/>
        <v>0</v>
      </c>
      <c r="AK715" s="204">
        <f t="shared" si="143"/>
        <v>0</v>
      </c>
      <c r="AL715">
        <f t="shared" si="144"/>
        <v>0</v>
      </c>
      <c r="AM715">
        <f t="shared" si="145"/>
        <v>0</v>
      </c>
      <c r="AN715">
        <f t="shared" si="146"/>
        <v>0</v>
      </c>
      <c r="AO715">
        <f t="shared" si="147"/>
        <v>0</v>
      </c>
      <c r="AP715">
        <f t="shared" si="148"/>
        <v>0</v>
      </c>
      <c r="AQ715">
        <f t="shared" si="149"/>
        <v>0</v>
      </c>
      <c r="AR715">
        <f t="shared" si="150"/>
        <v>0</v>
      </c>
      <c r="AS715">
        <f t="shared" si="151"/>
        <v>0</v>
      </c>
      <c r="AT715">
        <f t="shared" si="152"/>
        <v>0</v>
      </c>
      <c r="AU715">
        <f t="shared" si="153"/>
        <v>0</v>
      </c>
      <c r="AV715">
        <f t="shared" si="154"/>
        <v>0</v>
      </c>
      <c r="AW715">
        <f t="shared" si="155"/>
        <v>0</v>
      </c>
      <c r="AX715">
        <f t="shared" si="156"/>
        <v>0</v>
      </c>
    </row>
    <row r="716" spans="1:50" ht="15" customHeight="1">
      <c r="A716" s="242"/>
      <c r="B716" s="279"/>
      <c r="C716" s="213" t="s">
        <v>5025</v>
      </c>
      <c r="D716" s="511" t="str">
        <f>IF(CNGE_2025_M1_Secc12_Sub1!D38="","",CNGE_2025_M1_Secc12_Sub1!D38)</f>
        <v/>
      </c>
      <c r="E716" s="326"/>
      <c r="F716" s="326"/>
      <c r="G716" s="326"/>
      <c r="H716" s="326"/>
      <c r="I716" s="326"/>
      <c r="J716" s="326"/>
      <c r="K716" s="326"/>
      <c r="L716" s="326"/>
      <c r="M716" s="326"/>
      <c r="N716" s="326"/>
      <c r="O716" s="327"/>
      <c r="P716" s="480"/>
      <c r="Q716" s="351"/>
      <c r="R716" s="351"/>
      <c r="S716" s="352"/>
      <c r="T716" s="259"/>
      <c r="U716" s="259"/>
      <c r="V716" s="259"/>
      <c r="W716" s="259"/>
      <c r="X716" s="259"/>
      <c r="Y716" s="259"/>
      <c r="Z716" s="259"/>
      <c r="AA716" s="259"/>
      <c r="AB716" s="259"/>
      <c r="AC716" s="259"/>
      <c r="AD716" s="259"/>
      <c r="AF716">
        <f t="shared" si="138"/>
        <v>0</v>
      </c>
      <c r="AG716">
        <f t="shared" si="139"/>
        <v>0</v>
      </c>
      <c r="AH716" s="204">
        <f t="shared" si="140"/>
        <v>0</v>
      </c>
      <c r="AI716" s="204">
        <f t="shared" si="141"/>
        <v>0</v>
      </c>
      <c r="AJ716" s="204">
        <f t="shared" si="142"/>
        <v>0</v>
      </c>
      <c r="AK716" s="204">
        <f t="shared" si="143"/>
        <v>0</v>
      </c>
      <c r="AL716">
        <f t="shared" si="144"/>
        <v>0</v>
      </c>
      <c r="AM716">
        <f t="shared" si="145"/>
        <v>0</v>
      </c>
      <c r="AN716">
        <f t="shared" si="146"/>
        <v>0</v>
      </c>
      <c r="AO716">
        <f t="shared" si="147"/>
        <v>0</v>
      </c>
      <c r="AP716">
        <f t="shared" si="148"/>
        <v>0</v>
      </c>
      <c r="AQ716">
        <f t="shared" si="149"/>
        <v>0</v>
      </c>
      <c r="AR716">
        <f t="shared" si="150"/>
        <v>0</v>
      </c>
      <c r="AS716">
        <f t="shared" si="151"/>
        <v>0</v>
      </c>
      <c r="AT716">
        <f t="shared" si="152"/>
        <v>0</v>
      </c>
      <c r="AU716">
        <f t="shared" si="153"/>
        <v>0</v>
      </c>
      <c r="AV716">
        <f t="shared" si="154"/>
        <v>0</v>
      </c>
      <c r="AW716">
        <f t="shared" si="155"/>
        <v>0</v>
      </c>
      <c r="AX716">
        <f t="shared" si="156"/>
        <v>0</v>
      </c>
    </row>
    <row r="717" spans="1:50" ht="15" customHeight="1">
      <c r="A717" s="242"/>
      <c r="B717" s="279"/>
      <c r="C717" s="213" t="s">
        <v>5026</v>
      </c>
      <c r="D717" s="511" t="str">
        <f>IF(CNGE_2025_M1_Secc12_Sub1!D39="","",CNGE_2025_M1_Secc12_Sub1!D39)</f>
        <v/>
      </c>
      <c r="E717" s="326"/>
      <c r="F717" s="326"/>
      <c r="G717" s="326"/>
      <c r="H717" s="326"/>
      <c r="I717" s="326"/>
      <c r="J717" s="326"/>
      <c r="K717" s="326"/>
      <c r="L717" s="326"/>
      <c r="M717" s="326"/>
      <c r="N717" s="326"/>
      <c r="O717" s="327"/>
      <c r="P717" s="480"/>
      <c r="Q717" s="351"/>
      <c r="R717" s="351"/>
      <c r="S717" s="352"/>
      <c r="T717" s="259"/>
      <c r="U717" s="259"/>
      <c r="V717" s="259"/>
      <c r="W717" s="259"/>
      <c r="X717" s="259"/>
      <c r="Y717" s="259"/>
      <c r="Z717" s="259"/>
      <c r="AA717" s="259"/>
      <c r="AB717" s="259"/>
      <c r="AC717" s="259"/>
      <c r="AD717" s="259"/>
      <c r="AF717">
        <f t="shared" si="138"/>
        <v>0</v>
      </c>
      <c r="AG717">
        <f t="shared" si="139"/>
        <v>0</v>
      </c>
      <c r="AH717" s="204">
        <f t="shared" si="140"/>
        <v>0</v>
      </c>
      <c r="AI717" s="204">
        <f t="shared" si="141"/>
        <v>0</v>
      </c>
      <c r="AJ717" s="204">
        <f t="shared" si="142"/>
        <v>0</v>
      </c>
      <c r="AK717" s="204">
        <f t="shared" si="143"/>
        <v>0</v>
      </c>
      <c r="AL717">
        <f t="shared" si="144"/>
        <v>0</v>
      </c>
      <c r="AM717">
        <f t="shared" si="145"/>
        <v>0</v>
      </c>
      <c r="AN717">
        <f t="shared" si="146"/>
        <v>0</v>
      </c>
      <c r="AO717">
        <f t="shared" si="147"/>
        <v>0</v>
      </c>
      <c r="AP717">
        <f t="shared" si="148"/>
        <v>0</v>
      </c>
      <c r="AQ717">
        <f t="shared" si="149"/>
        <v>0</v>
      </c>
      <c r="AR717">
        <f t="shared" si="150"/>
        <v>0</v>
      </c>
      <c r="AS717">
        <f t="shared" si="151"/>
        <v>0</v>
      </c>
      <c r="AT717">
        <f t="shared" si="152"/>
        <v>0</v>
      </c>
      <c r="AU717">
        <f t="shared" si="153"/>
        <v>0</v>
      </c>
      <c r="AV717">
        <f t="shared" si="154"/>
        <v>0</v>
      </c>
      <c r="AW717">
        <f t="shared" si="155"/>
        <v>0</v>
      </c>
      <c r="AX717">
        <f t="shared" si="156"/>
        <v>0</v>
      </c>
    </row>
    <row r="718" spans="1:50" ht="15" customHeight="1">
      <c r="A718" s="242"/>
      <c r="B718" s="279"/>
      <c r="C718" s="213" t="s">
        <v>5028</v>
      </c>
      <c r="D718" s="511" t="str">
        <f>IF(CNGE_2025_M1_Secc12_Sub1!D40="","",CNGE_2025_M1_Secc12_Sub1!D40)</f>
        <v/>
      </c>
      <c r="E718" s="326"/>
      <c r="F718" s="326"/>
      <c r="G718" s="326"/>
      <c r="H718" s="326"/>
      <c r="I718" s="326"/>
      <c r="J718" s="326"/>
      <c r="K718" s="326"/>
      <c r="L718" s="326"/>
      <c r="M718" s="326"/>
      <c r="N718" s="326"/>
      <c r="O718" s="327"/>
      <c r="P718" s="480"/>
      <c r="Q718" s="351"/>
      <c r="R718" s="351"/>
      <c r="S718" s="352"/>
      <c r="T718" s="259"/>
      <c r="U718" s="259"/>
      <c r="V718" s="259"/>
      <c r="W718" s="259"/>
      <c r="X718" s="259"/>
      <c r="Y718" s="259"/>
      <c r="Z718" s="259"/>
      <c r="AA718" s="259"/>
      <c r="AB718" s="259"/>
      <c r="AC718" s="259"/>
      <c r="AD718" s="259"/>
      <c r="AF718">
        <f t="shared" si="138"/>
        <v>0</v>
      </c>
      <c r="AG718">
        <f t="shared" si="139"/>
        <v>0</v>
      </c>
      <c r="AH718" s="204">
        <f t="shared" si="140"/>
        <v>0</v>
      </c>
      <c r="AI718" s="204">
        <f t="shared" si="141"/>
        <v>0</v>
      </c>
      <c r="AJ718" s="204">
        <f t="shared" si="142"/>
        <v>0</v>
      </c>
      <c r="AK718" s="204">
        <f t="shared" si="143"/>
        <v>0</v>
      </c>
      <c r="AL718">
        <f t="shared" si="144"/>
        <v>0</v>
      </c>
      <c r="AM718">
        <f t="shared" si="145"/>
        <v>0</v>
      </c>
      <c r="AN718">
        <f t="shared" si="146"/>
        <v>0</v>
      </c>
      <c r="AO718">
        <f t="shared" si="147"/>
        <v>0</v>
      </c>
      <c r="AP718">
        <f t="shared" si="148"/>
        <v>0</v>
      </c>
      <c r="AQ718">
        <f t="shared" si="149"/>
        <v>0</v>
      </c>
      <c r="AR718">
        <f t="shared" si="150"/>
        <v>0</v>
      </c>
      <c r="AS718">
        <f t="shared" si="151"/>
        <v>0</v>
      </c>
      <c r="AT718">
        <f t="shared" si="152"/>
        <v>0</v>
      </c>
      <c r="AU718">
        <f t="shared" si="153"/>
        <v>0</v>
      </c>
      <c r="AV718">
        <f t="shared" si="154"/>
        <v>0</v>
      </c>
      <c r="AW718">
        <f t="shared" si="155"/>
        <v>0</v>
      </c>
      <c r="AX718">
        <f t="shared" si="156"/>
        <v>0</v>
      </c>
    </row>
    <row r="719" spans="1:50" ht="15" customHeight="1">
      <c r="A719" s="242"/>
      <c r="B719" s="279"/>
      <c r="C719" s="213" t="s">
        <v>5029</v>
      </c>
      <c r="D719" s="511" t="str">
        <f>IF(CNGE_2025_M1_Secc12_Sub1!D41="","",CNGE_2025_M1_Secc12_Sub1!D41)</f>
        <v/>
      </c>
      <c r="E719" s="326"/>
      <c r="F719" s="326"/>
      <c r="G719" s="326"/>
      <c r="H719" s="326"/>
      <c r="I719" s="326"/>
      <c r="J719" s="326"/>
      <c r="K719" s="326"/>
      <c r="L719" s="326"/>
      <c r="M719" s="326"/>
      <c r="N719" s="326"/>
      <c r="O719" s="327"/>
      <c r="P719" s="480"/>
      <c r="Q719" s="351"/>
      <c r="R719" s="351"/>
      <c r="S719" s="352"/>
      <c r="T719" s="259"/>
      <c r="U719" s="259"/>
      <c r="V719" s="259"/>
      <c r="W719" s="259"/>
      <c r="X719" s="259"/>
      <c r="Y719" s="259"/>
      <c r="Z719" s="259"/>
      <c r="AA719" s="259"/>
      <c r="AB719" s="259"/>
      <c r="AC719" s="259"/>
      <c r="AD719" s="259"/>
      <c r="AF719">
        <f t="shared" si="138"/>
        <v>0</v>
      </c>
      <c r="AG719">
        <f t="shared" si="139"/>
        <v>0</v>
      </c>
      <c r="AH719" s="204">
        <f t="shared" si="140"/>
        <v>0</v>
      </c>
      <c r="AI719" s="204">
        <f t="shared" si="141"/>
        <v>0</v>
      </c>
      <c r="AJ719" s="204">
        <f t="shared" si="142"/>
        <v>0</v>
      </c>
      <c r="AK719" s="204">
        <f t="shared" si="143"/>
        <v>0</v>
      </c>
      <c r="AL719">
        <f t="shared" si="144"/>
        <v>0</v>
      </c>
      <c r="AM719">
        <f t="shared" si="145"/>
        <v>0</v>
      </c>
      <c r="AN719">
        <f t="shared" si="146"/>
        <v>0</v>
      </c>
      <c r="AO719">
        <f t="shared" si="147"/>
        <v>0</v>
      </c>
      <c r="AP719">
        <f t="shared" si="148"/>
        <v>0</v>
      </c>
      <c r="AQ719">
        <f t="shared" si="149"/>
        <v>0</v>
      </c>
      <c r="AR719">
        <f t="shared" si="150"/>
        <v>0</v>
      </c>
      <c r="AS719">
        <f t="shared" si="151"/>
        <v>0</v>
      </c>
      <c r="AT719">
        <f t="shared" si="152"/>
        <v>0</v>
      </c>
      <c r="AU719">
        <f t="shared" si="153"/>
        <v>0</v>
      </c>
      <c r="AV719">
        <f t="shared" si="154"/>
        <v>0</v>
      </c>
      <c r="AW719">
        <f t="shared" si="155"/>
        <v>0</v>
      </c>
      <c r="AX719">
        <f t="shared" si="156"/>
        <v>0</v>
      </c>
    </row>
    <row r="720" spans="1:50" ht="15" customHeight="1">
      <c r="A720" s="242"/>
      <c r="B720" s="279"/>
      <c r="C720" s="213" t="s">
        <v>5030</v>
      </c>
      <c r="D720" s="511" t="str">
        <f>IF(CNGE_2025_M1_Secc12_Sub1!D42="","",CNGE_2025_M1_Secc12_Sub1!D42)</f>
        <v/>
      </c>
      <c r="E720" s="326"/>
      <c r="F720" s="326"/>
      <c r="G720" s="326"/>
      <c r="H720" s="326"/>
      <c r="I720" s="326"/>
      <c r="J720" s="326"/>
      <c r="K720" s="326"/>
      <c r="L720" s="326"/>
      <c r="M720" s="326"/>
      <c r="N720" s="326"/>
      <c r="O720" s="327"/>
      <c r="P720" s="480"/>
      <c r="Q720" s="351"/>
      <c r="R720" s="351"/>
      <c r="S720" s="352"/>
      <c r="T720" s="259"/>
      <c r="U720" s="259"/>
      <c r="V720" s="259"/>
      <c r="W720" s="259"/>
      <c r="X720" s="259"/>
      <c r="Y720" s="259"/>
      <c r="Z720" s="259"/>
      <c r="AA720" s="259"/>
      <c r="AB720" s="259"/>
      <c r="AC720" s="259"/>
      <c r="AD720" s="259"/>
      <c r="AF720">
        <f t="shared" si="138"/>
        <v>0</v>
      </c>
      <c r="AG720">
        <f t="shared" si="139"/>
        <v>0</v>
      </c>
      <c r="AH720" s="204">
        <f t="shared" si="140"/>
        <v>0</v>
      </c>
      <c r="AI720" s="204">
        <f t="shared" si="141"/>
        <v>0</v>
      </c>
      <c r="AJ720" s="204">
        <f t="shared" si="142"/>
        <v>0</v>
      </c>
      <c r="AK720" s="204">
        <f t="shared" si="143"/>
        <v>0</v>
      </c>
      <c r="AL720">
        <f t="shared" si="144"/>
        <v>0</v>
      </c>
      <c r="AM720">
        <f t="shared" si="145"/>
        <v>0</v>
      </c>
      <c r="AN720">
        <f t="shared" si="146"/>
        <v>0</v>
      </c>
      <c r="AO720">
        <f t="shared" si="147"/>
        <v>0</v>
      </c>
      <c r="AP720">
        <f t="shared" si="148"/>
        <v>0</v>
      </c>
      <c r="AQ720">
        <f t="shared" si="149"/>
        <v>0</v>
      </c>
      <c r="AR720">
        <f t="shared" si="150"/>
        <v>0</v>
      </c>
      <c r="AS720">
        <f t="shared" si="151"/>
        <v>0</v>
      </c>
      <c r="AT720">
        <f t="shared" si="152"/>
        <v>0</v>
      </c>
      <c r="AU720">
        <f t="shared" si="153"/>
        <v>0</v>
      </c>
      <c r="AV720">
        <f t="shared" si="154"/>
        <v>0</v>
      </c>
      <c r="AW720">
        <f t="shared" si="155"/>
        <v>0</v>
      </c>
      <c r="AX720">
        <f t="shared" si="156"/>
        <v>0</v>
      </c>
    </row>
    <row r="721" spans="1:50" ht="15" customHeight="1">
      <c r="A721" s="242"/>
      <c r="B721" s="279"/>
      <c r="C721" s="213" t="s">
        <v>5031</v>
      </c>
      <c r="D721" s="511" t="str">
        <f>IF(CNGE_2025_M1_Secc12_Sub1!D43="","",CNGE_2025_M1_Secc12_Sub1!D43)</f>
        <v/>
      </c>
      <c r="E721" s="326"/>
      <c r="F721" s="326"/>
      <c r="G721" s="326"/>
      <c r="H721" s="326"/>
      <c r="I721" s="326"/>
      <c r="J721" s="326"/>
      <c r="K721" s="326"/>
      <c r="L721" s="326"/>
      <c r="M721" s="326"/>
      <c r="N721" s="326"/>
      <c r="O721" s="327"/>
      <c r="P721" s="480"/>
      <c r="Q721" s="351"/>
      <c r="R721" s="351"/>
      <c r="S721" s="352"/>
      <c r="T721" s="259"/>
      <c r="U721" s="259"/>
      <c r="V721" s="259"/>
      <c r="W721" s="259"/>
      <c r="X721" s="259"/>
      <c r="Y721" s="259"/>
      <c r="Z721" s="259"/>
      <c r="AA721" s="259"/>
      <c r="AB721" s="259"/>
      <c r="AC721" s="259"/>
      <c r="AD721" s="259"/>
      <c r="AF721">
        <f t="shared" si="138"/>
        <v>0</v>
      </c>
      <c r="AG721">
        <f t="shared" si="139"/>
        <v>0</v>
      </c>
      <c r="AH721" s="204">
        <f t="shared" si="140"/>
        <v>0</v>
      </c>
      <c r="AI721" s="204">
        <f t="shared" si="141"/>
        <v>0</v>
      </c>
      <c r="AJ721" s="204">
        <f t="shared" si="142"/>
        <v>0</v>
      </c>
      <c r="AK721" s="204">
        <f t="shared" si="143"/>
        <v>0</v>
      </c>
      <c r="AL721">
        <f t="shared" si="144"/>
        <v>0</v>
      </c>
      <c r="AM721">
        <f t="shared" si="145"/>
        <v>0</v>
      </c>
      <c r="AN721">
        <f t="shared" si="146"/>
        <v>0</v>
      </c>
      <c r="AO721">
        <f t="shared" si="147"/>
        <v>0</v>
      </c>
      <c r="AP721">
        <f t="shared" si="148"/>
        <v>0</v>
      </c>
      <c r="AQ721">
        <f t="shared" si="149"/>
        <v>0</v>
      </c>
      <c r="AR721">
        <f t="shared" si="150"/>
        <v>0</v>
      </c>
      <c r="AS721">
        <f t="shared" si="151"/>
        <v>0</v>
      </c>
      <c r="AT721">
        <f t="shared" si="152"/>
        <v>0</v>
      </c>
      <c r="AU721">
        <f t="shared" si="153"/>
        <v>0</v>
      </c>
      <c r="AV721">
        <f t="shared" si="154"/>
        <v>0</v>
      </c>
      <c r="AW721">
        <f t="shared" si="155"/>
        <v>0</v>
      </c>
      <c r="AX721">
        <f t="shared" si="156"/>
        <v>0</v>
      </c>
    </row>
    <row r="722" spans="1:50" ht="15" customHeight="1">
      <c r="A722" s="242"/>
      <c r="B722" s="279"/>
      <c r="C722" s="213" t="s">
        <v>5032</v>
      </c>
      <c r="D722" s="511" t="str">
        <f>IF(CNGE_2025_M1_Secc12_Sub1!D44="","",CNGE_2025_M1_Secc12_Sub1!D44)</f>
        <v/>
      </c>
      <c r="E722" s="326"/>
      <c r="F722" s="326"/>
      <c r="G722" s="326"/>
      <c r="H722" s="326"/>
      <c r="I722" s="326"/>
      <c r="J722" s="326"/>
      <c r="K722" s="326"/>
      <c r="L722" s="326"/>
      <c r="M722" s="326"/>
      <c r="N722" s="326"/>
      <c r="O722" s="327"/>
      <c r="P722" s="480"/>
      <c r="Q722" s="351"/>
      <c r="R722" s="351"/>
      <c r="S722" s="352"/>
      <c r="T722" s="259"/>
      <c r="U722" s="259"/>
      <c r="V722" s="259"/>
      <c r="W722" s="259"/>
      <c r="X722" s="259"/>
      <c r="Y722" s="259"/>
      <c r="Z722" s="259"/>
      <c r="AA722" s="259"/>
      <c r="AB722" s="259"/>
      <c r="AC722" s="259"/>
      <c r="AD722" s="259"/>
      <c r="AF722">
        <f t="shared" si="138"/>
        <v>0</v>
      </c>
      <c r="AG722">
        <f t="shared" si="139"/>
        <v>0</v>
      </c>
      <c r="AH722" s="204">
        <f t="shared" si="140"/>
        <v>0</v>
      </c>
      <c r="AI722" s="204">
        <f t="shared" si="141"/>
        <v>0</v>
      </c>
      <c r="AJ722" s="204">
        <f t="shared" si="142"/>
        <v>0</v>
      </c>
      <c r="AK722" s="204">
        <f t="shared" si="143"/>
        <v>0</v>
      </c>
      <c r="AL722">
        <f t="shared" si="144"/>
        <v>0</v>
      </c>
      <c r="AM722">
        <f t="shared" si="145"/>
        <v>0</v>
      </c>
      <c r="AN722">
        <f t="shared" si="146"/>
        <v>0</v>
      </c>
      <c r="AO722">
        <f t="shared" si="147"/>
        <v>0</v>
      </c>
      <c r="AP722">
        <f t="shared" si="148"/>
        <v>0</v>
      </c>
      <c r="AQ722">
        <f t="shared" si="149"/>
        <v>0</v>
      </c>
      <c r="AR722">
        <f t="shared" si="150"/>
        <v>0</v>
      </c>
      <c r="AS722">
        <f t="shared" si="151"/>
        <v>0</v>
      </c>
      <c r="AT722">
        <f t="shared" si="152"/>
        <v>0</v>
      </c>
      <c r="AU722">
        <f t="shared" si="153"/>
        <v>0</v>
      </c>
      <c r="AV722">
        <f t="shared" si="154"/>
        <v>0</v>
      </c>
      <c r="AW722">
        <f t="shared" si="155"/>
        <v>0</v>
      </c>
      <c r="AX722">
        <f t="shared" si="156"/>
        <v>0</v>
      </c>
    </row>
    <row r="723" spans="1:50" ht="15" customHeight="1">
      <c r="A723" s="242"/>
      <c r="B723" s="279"/>
      <c r="C723" s="213" t="s">
        <v>5033</v>
      </c>
      <c r="D723" s="511" t="str">
        <f>IF(CNGE_2025_M1_Secc12_Sub1!D45="","",CNGE_2025_M1_Secc12_Sub1!D45)</f>
        <v/>
      </c>
      <c r="E723" s="326"/>
      <c r="F723" s="326"/>
      <c r="G723" s="326"/>
      <c r="H723" s="326"/>
      <c r="I723" s="326"/>
      <c r="J723" s="326"/>
      <c r="K723" s="326"/>
      <c r="L723" s="326"/>
      <c r="M723" s="326"/>
      <c r="N723" s="326"/>
      <c r="O723" s="327"/>
      <c r="P723" s="480"/>
      <c r="Q723" s="351"/>
      <c r="R723" s="351"/>
      <c r="S723" s="352"/>
      <c r="T723" s="259"/>
      <c r="U723" s="259"/>
      <c r="V723" s="259"/>
      <c r="W723" s="259"/>
      <c r="X723" s="259"/>
      <c r="Y723" s="259"/>
      <c r="Z723" s="259"/>
      <c r="AA723" s="259"/>
      <c r="AB723" s="259"/>
      <c r="AC723" s="259"/>
      <c r="AD723" s="259"/>
      <c r="AF723">
        <f t="shared" si="138"/>
        <v>0</v>
      </c>
      <c r="AG723">
        <f t="shared" si="139"/>
        <v>0</v>
      </c>
      <c r="AH723" s="204">
        <f t="shared" si="140"/>
        <v>0</v>
      </c>
      <c r="AI723" s="204">
        <f t="shared" si="141"/>
        <v>0</v>
      </c>
      <c r="AJ723" s="204">
        <f t="shared" si="142"/>
        <v>0</v>
      </c>
      <c r="AK723" s="204">
        <f t="shared" si="143"/>
        <v>0</v>
      </c>
      <c r="AL723">
        <f t="shared" si="144"/>
        <v>0</v>
      </c>
      <c r="AM723">
        <f t="shared" si="145"/>
        <v>0</v>
      </c>
      <c r="AN723">
        <f t="shared" si="146"/>
        <v>0</v>
      </c>
      <c r="AO723">
        <f t="shared" si="147"/>
        <v>0</v>
      </c>
      <c r="AP723">
        <f t="shared" si="148"/>
        <v>0</v>
      </c>
      <c r="AQ723">
        <f t="shared" si="149"/>
        <v>0</v>
      </c>
      <c r="AR723">
        <f t="shared" si="150"/>
        <v>0</v>
      </c>
      <c r="AS723">
        <f t="shared" si="151"/>
        <v>0</v>
      </c>
      <c r="AT723">
        <f t="shared" si="152"/>
        <v>0</v>
      </c>
      <c r="AU723">
        <f t="shared" si="153"/>
        <v>0</v>
      </c>
      <c r="AV723">
        <f t="shared" si="154"/>
        <v>0</v>
      </c>
      <c r="AW723">
        <f t="shared" si="155"/>
        <v>0</v>
      </c>
      <c r="AX723">
        <f t="shared" si="156"/>
        <v>0</v>
      </c>
    </row>
    <row r="724" spans="1:50" ht="15" customHeight="1">
      <c r="A724" s="242"/>
      <c r="B724" s="279"/>
      <c r="C724" s="213" t="s">
        <v>5034</v>
      </c>
      <c r="D724" s="511" t="str">
        <f>IF(CNGE_2025_M1_Secc12_Sub1!D46="","",CNGE_2025_M1_Secc12_Sub1!D46)</f>
        <v/>
      </c>
      <c r="E724" s="326"/>
      <c r="F724" s="326"/>
      <c r="G724" s="326"/>
      <c r="H724" s="326"/>
      <c r="I724" s="326"/>
      <c r="J724" s="326"/>
      <c r="K724" s="326"/>
      <c r="L724" s="326"/>
      <c r="M724" s="326"/>
      <c r="N724" s="326"/>
      <c r="O724" s="327"/>
      <c r="P724" s="480"/>
      <c r="Q724" s="351"/>
      <c r="R724" s="351"/>
      <c r="S724" s="352"/>
      <c r="T724" s="259"/>
      <c r="U724" s="259"/>
      <c r="V724" s="259"/>
      <c r="W724" s="259"/>
      <c r="X724" s="259"/>
      <c r="Y724" s="259"/>
      <c r="Z724" s="259"/>
      <c r="AA724" s="259"/>
      <c r="AB724" s="259"/>
      <c r="AC724" s="259"/>
      <c r="AD724" s="259"/>
      <c r="AF724">
        <f t="shared" si="138"/>
        <v>0</v>
      </c>
      <c r="AG724">
        <f t="shared" si="139"/>
        <v>0</v>
      </c>
      <c r="AH724" s="204">
        <f t="shared" si="140"/>
        <v>0</v>
      </c>
      <c r="AI724" s="204">
        <f t="shared" si="141"/>
        <v>0</v>
      </c>
      <c r="AJ724" s="204">
        <f t="shared" si="142"/>
        <v>0</v>
      </c>
      <c r="AK724" s="204">
        <f t="shared" si="143"/>
        <v>0</v>
      </c>
      <c r="AL724">
        <f t="shared" si="144"/>
        <v>0</v>
      </c>
      <c r="AM724">
        <f t="shared" si="145"/>
        <v>0</v>
      </c>
      <c r="AN724">
        <f t="shared" si="146"/>
        <v>0</v>
      </c>
      <c r="AO724">
        <f t="shared" si="147"/>
        <v>0</v>
      </c>
      <c r="AP724">
        <f t="shared" si="148"/>
        <v>0</v>
      </c>
      <c r="AQ724">
        <f t="shared" si="149"/>
        <v>0</v>
      </c>
      <c r="AR724">
        <f t="shared" si="150"/>
        <v>0</v>
      </c>
      <c r="AS724">
        <f t="shared" si="151"/>
        <v>0</v>
      </c>
      <c r="AT724">
        <f t="shared" si="152"/>
        <v>0</v>
      </c>
      <c r="AU724">
        <f t="shared" si="153"/>
        <v>0</v>
      </c>
      <c r="AV724">
        <f t="shared" si="154"/>
        <v>0</v>
      </c>
      <c r="AW724">
        <f t="shared" si="155"/>
        <v>0</v>
      </c>
      <c r="AX724">
        <f t="shared" si="156"/>
        <v>0</v>
      </c>
    </row>
    <row r="725" spans="1:50" ht="15" customHeight="1">
      <c r="A725" s="242"/>
      <c r="B725" s="279"/>
      <c r="C725" s="213" t="s">
        <v>5035</v>
      </c>
      <c r="D725" s="511" t="str">
        <f>IF(CNGE_2025_M1_Secc12_Sub1!D47="","",CNGE_2025_M1_Secc12_Sub1!D47)</f>
        <v/>
      </c>
      <c r="E725" s="326"/>
      <c r="F725" s="326"/>
      <c r="G725" s="326"/>
      <c r="H725" s="326"/>
      <c r="I725" s="326"/>
      <c r="J725" s="326"/>
      <c r="K725" s="326"/>
      <c r="L725" s="326"/>
      <c r="M725" s="326"/>
      <c r="N725" s="326"/>
      <c r="O725" s="327"/>
      <c r="P725" s="480"/>
      <c r="Q725" s="351"/>
      <c r="R725" s="351"/>
      <c r="S725" s="352"/>
      <c r="T725" s="259"/>
      <c r="U725" s="259"/>
      <c r="V725" s="259"/>
      <c r="W725" s="259"/>
      <c r="X725" s="259"/>
      <c r="Y725" s="259"/>
      <c r="Z725" s="259"/>
      <c r="AA725" s="259"/>
      <c r="AB725" s="259"/>
      <c r="AC725" s="259"/>
      <c r="AD725" s="259"/>
      <c r="AF725">
        <f t="shared" si="138"/>
        <v>0</v>
      </c>
      <c r="AG725">
        <f t="shared" si="139"/>
        <v>0</v>
      </c>
      <c r="AH725" s="204">
        <f t="shared" si="140"/>
        <v>0</v>
      </c>
      <c r="AI725" s="204">
        <f t="shared" si="141"/>
        <v>0</v>
      </c>
      <c r="AJ725" s="204">
        <f t="shared" si="142"/>
        <v>0</v>
      </c>
      <c r="AK725" s="204">
        <f t="shared" si="143"/>
        <v>0</v>
      </c>
      <c r="AL725">
        <f t="shared" si="144"/>
        <v>0</v>
      </c>
      <c r="AM725">
        <f t="shared" si="145"/>
        <v>0</v>
      </c>
      <c r="AN725">
        <f t="shared" si="146"/>
        <v>0</v>
      </c>
      <c r="AO725">
        <f t="shared" si="147"/>
        <v>0</v>
      </c>
      <c r="AP725">
        <f t="shared" si="148"/>
        <v>0</v>
      </c>
      <c r="AQ725">
        <f t="shared" si="149"/>
        <v>0</v>
      </c>
      <c r="AR725">
        <f t="shared" si="150"/>
        <v>0</v>
      </c>
      <c r="AS725">
        <f t="shared" si="151"/>
        <v>0</v>
      </c>
      <c r="AT725">
        <f t="shared" si="152"/>
        <v>0</v>
      </c>
      <c r="AU725">
        <f t="shared" si="153"/>
        <v>0</v>
      </c>
      <c r="AV725">
        <f t="shared" si="154"/>
        <v>0</v>
      </c>
      <c r="AW725">
        <f t="shared" si="155"/>
        <v>0</v>
      </c>
      <c r="AX725">
        <f t="shared" si="156"/>
        <v>0</v>
      </c>
    </row>
    <row r="726" spans="1:50" ht="15" customHeight="1">
      <c r="A726" s="242"/>
      <c r="B726" s="279"/>
      <c r="C726" s="213" t="s">
        <v>5036</v>
      </c>
      <c r="D726" s="511" t="str">
        <f>IF(CNGE_2025_M1_Secc12_Sub1!D48="","",CNGE_2025_M1_Secc12_Sub1!D48)</f>
        <v/>
      </c>
      <c r="E726" s="326"/>
      <c r="F726" s="326"/>
      <c r="G726" s="326"/>
      <c r="H726" s="326"/>
      <c r="I726" s="326"/>
      <c r="J726" s="326"/>
      <c r="K726" s="326"/>
      <c r="L726" s="326"/>
      <c r="M726" s="326"/>
      <c r="N726" s="326"/>
      <c r="O726" s="327"/>
      <c r="P726" s="480"/>
      <c r="Q726" s="351"/>
      <c r="R726" s="351"/>
      <c r="S726" s="352"/>
      <c r="T726" s="259"/>
      <c r="U726" s="259"/>
      <c r="V726" s="259"/>
      <c r="W726" s="259"/>
      <c r="X726" s="259"/>
      <c r="Y726" s="259"/>
      <c r="Z726" s="259"/>
      <c r="AA726" s="259"/>
      <c r="AB726" s="259"/>
      <c r="AC726" s="259"/>
      <c r="AD726" s="259"/>
      <c r="AF726">
        <f t="shared" si="138"/>
        <v>0</v>
      </c>
      <c r="AG726">
        <f t="shared" si="139"/>
        <v>0</v>
      </c>
      <c r="AH726" s="204">
        <f t="shared" si="140"/>
        <v>0</v>
      </c>
      <c r="AI726" s="204">
        <f t="shared" si="141"/>
        <v>0</v>
      </c>
      <c r="AJ726" s="204">
        <f t="shared" si="142"/>
        <v>0</v>
      </c>
      <c r="AK726" s="204">
        <f t="shared" si="143"/>
        <v>0</v>
      </c>
      <c r="AL726">
        <f t="shared" si="144"/>
        <v>0</v>
      </c>
      <c r="AM726">
        <f t="shared" si="145"/>
        <v>0</v>
      </c>
      <c r="AN726">
        <f t="shared" si="146"/>
        <v>0</v>
      </c>
      <c r="AO726">
        <f t="shared" si="147"/>
        <v>0</v>
      </c>
      <c r="AP726">
        <f t="shared" si="148"/>
        <v>0</v>
      </c>
      <c r="AQ726">
        <f t="shared" si="149"/>
        <v>0</v>
      </c>
      <c r="AR726">
        <f t="shared" si="150"/>
        <v>0</v>
      </c>
      <c r="AS726">
        <f t="shared" si="151"/>
        <v>0</v>
      </c>
      <c r="AT726">
        <f t="shared" si="152"/>
        <v>0</v>
      </c>
      <c r="AU726">
        <f t="shared" si="153"/>
        <v>0</v>
      </c>
      <c r="AV726">
        <f t="shared" si="154"/>
        <v>0</v>
      </c>
      <c r="AW726">
        <f t="shared" si="155"/>
        <v>0</v>
      </c>
      <c r="AX726">
        <f t="shared" si="156"/>
        <v>0</v>
      </c>
    </row>
    <row r="727" spans="1:50" ht="15" customHeight="1">
      <c r="A727" s="242"/>
      <c r="B727" s="279"/>
      <c r="C727" s="213" t="s">
        <v>5037</v>
      </c>
      <c r="D727" s="511" t="str">
        <f>IF(CNGE_2025_M1_Secc12_Sub1!D49="","",CNGE_2025_M1_Secc12_Sub1!D49)</f>
        <v/>
      </c>
      <c r="E727" s="326"/>
      <c r="F727" s="326"/>
      <c r="G727" s="326"/>
      <c r="H727" s="326"/>
      <c r="I727" s="326"/>
      <c r="J727" s="326"/>
      <c r="K727" s="326"/>
      <c r="L727" s="326"/>
      <c r="M727" s="326"/>
      <c r="N727" s="326"/>
      <c r="O727" s="327"/>
      <c r="P727" s="480"/>
      <c r="Q727" s="351"/>
      <c r="R727" s="351"/>
      <c r="S727" s="352"/>
      <c r="T727" s="259"/>
      <c r="U727" s="259"/>
      <c r="V727" s="259"/>
      <c r="W727" s="259"/>
      <c r="X727" s="259"/>
      <c r="Y727" s="259"/>
      <c r="Z727" s="259"/>
      <c r="AA727" s="259"/>
      <c r="AB727" s="259"/>
      <c r="AC727" s="259"/>
      <c r="AD727" s="259"/>
      <c r="AF727">
        <f t="shared" si="138"/>
        <v>0</v>
      </c>
      <c r="AG727">
        <f t="shared" si="139"/>
        <v>0</v>
      </c>
      <c r="AH727" s="204">
        <f t="shared" si="140"/>
        <v>0</v>
      </c>
      <c r="AI727" s="204">
        <f t="shared" si="141"/>
        <v>0</v>
      </c>
      <c r="AJ727" s="204">
        <f t="shared" si="142"/>
        <v>0</v>
      </c>
      <c r="AK727" s="204">
        <f t="shared" si="143"/>
        <v>0</v>
      </c>
      <c r="AL727">
        <f t="shared" si="144"/>
        <v>0</v>
      </c>
      <c r="AM727">
        <f t="shared" si="145"/>
        <v>0</v>
      </c>
      <c r="AN727">
        <f t="shared" si="146"/>
        <v>0</v>
      </c>
      <c r="AO727">
        <f t="shared" si="147"/>
        <v>0</v>
      </c>
      <c r="AP727">
        <f t="shared" si="148"/>
        <v>0</v>
      </c>
      <c r="AQ727">
        <f t="shared" si="149"/>
        <v>0</v>
      </c>
      <c r="AR727">
        <f t="shared" si="150"/>
        <v>0</v>
      </c>
      <c r="AS727">
        <f t="shared" si="151"/>
        <v>0</v>
      </c>
      <c r="AT727">
        <f t="shared" si="152"/>
        <v>0</v>
      </c>
      <c r="AU727">
        <f t="shared" si="153"/>
        <v>0</v>
      </c>
      <c r="AV727">
        <f t="shared" si="154"/>
        <v>0</v>
      </c>
      <c r="AW727">
        <f t="shared" si="155"/>
        <v>0</v>
      </c>
      <c r="AX727">
        <f t="shared" si="156"/>
        <v>0</v>
      </c>
    </row>
    <row r="728" spans="1:50" ht="15" customHeight="1">
      <c r="A728" s="242"/>
      <c r="B728" s="279"/>
      <c r="C728" s="213" t="s">
        <v>5038</v>
      </c>
      <c r="D728" s="511" t="str">
        <f>IF(CNGE_2025_M1_Secc12_Sub1!D50="","",CNGE_2025_M1_Secc12_Sub1!D50)</f>
        <v/>
      </c>
      <c r="E728" s="326"/>
      <c r="F728" s="326"/>
      <c r="G728" s="326"/>
      <c r="H728" s="326"/>
      <c r="I728" s="326"/>
      <c r="J728" s="326"/>
      <c r="K728" s="326"/>
      <c r="L728" s="326"/>
      <c r="M728" s="326"/>
      <c r="N728" s="326"/>
      <c r="O728" s="327"/>
      <c r="P728" s="480"/>
      <c r="Q728" s="351"/>
      <c r="R728" s="351"/>
      <c r="S728" s="352"/>
      <c r="T728" s="259"/>
      <c r="U728" s="259"/>
      <c r="V728" s="259"/>
      <c r="W728" s="259"/>
      <c r="X728" s="259"/>
      <c r="Y728" s="259"/>
      <c r="Z728" s="259"/>
      <c r="AA728" s="259"/>
      <c r="AB728" s="259"/>
      <c r="AC728" s="259"/>
      <c r="AD728" s="259"/>
      <c r="AF728">
        <f t="shared" si="138"/>
        <v>0</v>
      </c>
      <c r="AG728">
        <f t="shared" si="139"/>
        <v>0</v>
      </c>
      <c r="AH728" s="204">
        <f t="shared" si="140"/>
        <v>0</v>
      </c>
      <c r="AI728" s="204">
        <f t="shared" si="141"/>
        <v>0</v>
      </c>
      <c r="AJ728" s="204">
        <f t="shared" si="142"/>
        <v>0</v>
      </c>
      <c r="AK728" s="204">
        <f t="shared" si="143"/>
        <v>0</v>
      </c>
      <c r="AL728">
        <f t="shared" si="144"/>
        <v>0</v>
      </c>
      <c r="AM728">
        <f t="shared" si="145"/>
        <v>0</v>
      </c>
      <c r="AN728">
        <f t="shared" si="146"/>
        <v>0</v>
      </c>
      <c r="AO728">
        <f t="shared" si="147"/>
        <v>0</v>
      </c>
      <c r="AP728">
        <f t="shared" si="148"/>
        <v>0</v>
      </c>
      <c r="AQ728">
        <f t="shared" si="149"/>
        <v>0</v>
      </c>
      <c r="AR728">
        <f t="shared" si="150"/>
        <v>0</v>
      </c>
      <c r="AS728">
        <f t="shared" si="151"/>
        <v>0</v>
      </c>
      <c r="AT728">
        <f t="shared" si="152"/>
        <v>0</v>
      </c>
      <c r="AU728">
        <f t="shared" si="153"/>
        <v>0</v>
      </c>
      <c r="AV728">
        <f t="shared" si="154"/>
        <v>0</v>
      </c>
      <c r="AW728">
        <f t="shared" si="155"/>
        <v>0</v>
      </c>
      <c r="AX728">
        <f t="shared" si="156"/>
        <v>0</v>
      </c>
    </row>
    <row r="729" spans="1:50" ht="15" customHeight="1">
      <c r="A729" s="242"/>
      <c r="B729" s="279"/>
      <c r="C729" s="213" t="s">
        <v>5039</v>
      </c>
      <c r="D729" s="511" t="str">
        <f>IF(CNGE_2025_M1_Secc12_Sub1!D51="","",CNGE_2025_M1_Secc12_Sub1!D51)</f>
        <v/>
      </c>
      <c r="E729" s="326"/>
      <c r="F729" s="326"/>
      <c r="G729" s="326"/>
      <c r="H729" s="326"/>
      <c r="I729" s="326"/>
      <c r="J729" s="326"/>
      <c r="K729" s="326"/>
      <c r="L729" s="326"/>
      <c r="M729" s="326"/>
      <c r="N729" s="326"/>
      <c r="O729" s="327"/>
      <c r="P729" s="480"/>
      <c r="Q729" s="351"/>
      <c r="R729" s="351"/>
      <c r="S729" s="352"/>
      <c r="T729" s="259"/>
      <c r="U729" s="259"/>
      <c r="V729" s="259"/>
      <c r="W729" s="259"/>
      <c r="X729" s="259"/>
      <c r="Y729" s="259"/>
      <c r="Z729" s="259"/>
      <c r="AA729" s="259"/>
      <c r="AB729" s="259"/>
      <c r="AC729" s="259"/>
      <c r="AD729" s="259"/>
      <c r="AF729">
        <f t="shared" si="138"/>
        <v>0</v>
      </c>
      <c r="AG729">
        <f t="shared" si="139"/>
        <v>0</v>
      </c>
      <c r="AH729" s="204">
        <f t="shared" si="140"/>
        <v>0</v>
      </c>
      <c r="AI729" s="204">
        <f t="shared" si="141"/>
        <v>0</v>
      </c>
      <c r="AJ729" s="204">
        <f t="shared" si="142"/>
        <v>0</v>
      </c>
      <c r="AK729" s="204">
        <f t="shared" si="143"/>
        <v>0</v>
      </c>
      <c r="AL729">
        <f t="shared" si="144"/>
        <v>0</v>
      </c>
      <c r="AM729">
        <f t="shared" si="145"/>
        <v>0</v>
      </c>
      <c r="AN729">
        <f t="shared" si="146"/>
        <v>0</v>
      </c>
      <c r="AO729">
        <f t="shared" si="147"/>
        <v>0</v>
      </c>
      <c r="AP729">
        <f t="shared" si="148"/>
        <v>0</v>
      </c>
      <c r="AQ729">
        <f t="shared" si="149"/>
        <v>0</v>
      </c>
      <c r="AR729">
        <f t="shared" si="150"/>
        <v>0</v>
      </c>
      <c r="AS729">
        <f t="shared" si="151"/>
        <v>0</v>
      </c>
      <c r="AT729">
        <f t="shared" si="152"/>
        <v>0</v>
      </c>
      <c r="AU729">
        <f t="shared" si="153"/>
        <v>0</v>
      </c>
      <c r="AV729">
        <f t="shared" si="154"/>
        <v>0</v>
      </c>
      <c r="AW729">
        <f t="shared" si="155"/>
        <v>0</v>
      </c>
      <c r="AX729">
        <f t="shared" si="156"/>
        <v>0</v>
      </c>
    </row>
    <row r="730" spans="1:50" ht="15" customHeight="1">
      <c r="A730" s="242"/>
      <c r="B730" s="279"/>
      <c r="C730" s="213" t="s">
        <v>5040</v>
      </c>
      <c r="D730" s="511" t="str">
        <f>IF(CNGE_2025_M1_Secc12_Sub1!D52="","",CNGE_2025_M1_Secc12_Sub1!D52)</f>
        <v/>
      </c>
      <c r="E730" s="326"/>
      <c r="F730" s="326"/>
      <c r="G730" s="326"/>
      <c r="H730" s="326"/>
      <c r="I730" s="326"/>
      <c r="J730" s="326"/>
      <c r="K730" s="326"/>
      <c r="L730" s="326"/>
      <c r="M730" s="326"/>
      <c r="N730" s="326"/>
      <c r="O730" s="327"/>
      <c r="P730" s="480"/>
      <c r="Q730" s="351"/>
      <c r="R730" s="351"/>
      <c r="S730" s="352"/>
      <c r="T730" s="259"/>
      <c r="U730" s="259"/>
      <c r="V730" s="259"/>
      <c r="W730" s="259"/>
      <c r="X730" s="259"/>
      <c r="Y730" s="259"/>
      <c r="Z730" s="259"/>
      <c r="AA730" s="259"/>
      <c r="AB730" s="259"/>
      <c r="AC730" s="259"/>
      <c r="AD730" s="259"/>
      <c r="AF730">
        <f t="shared" si="138"/>
        <v>0</v>
      </c>
      <c r="AG730">
        <f t="shared" si="139"/>
        <v>0</v>
      </c>
      <c r="AH730" s="204">
        <f t="shared" si="140"/>
        <v>0</v>
      </c>
      <c r="AI730" s="204">
        <f t="shared" si="141"/>
        <v>0</v>
      </c>
      <c r="AJ730" s="204">
        <f t="shared" si="142"/>
        <v>0</v>
      </c>
      <c r="AK730" s="204">
        <f t="shared" si="143"/>
        <v>0</v>
      </c>
      <c r="AL730">
        <f t="shared" si="144"/>
        <v>0</v>
      </c>
      <c r="AM730">
        <f t="shared" si="145"/>
        <v>0</v>
      </c>
      <c r="AN730">
        <f t="shared" si="146"/>
        <v>0</v>
      </c>
      <c r="AO730">
        <f t="shared" si="147"/>
        <v>0</v>
      </c>
      <c r="AP730">
        <f t="shared" si="148"/>
        <v>0</v>
      </c>
      <c r="AQ730">
        <f t="shared" si="149"/>
        <v>0</v>
      </c>
      <c r="AR730">
        <f t="shared" si="150"/>
        <v>0</v>
      </c>
      <c r="AS730">
        <f t="shared" si="151"/>
        <v>0</v>
      </c>
      <c r="AT730">
        <f t="shared" si="152"/>
        <v>0</v>
      </c>
      <c r="AU730">
        <f t="shared" si="153"/>
        <v>0</v>
      </c>
      <c r="AV730">
        <f t="shared" si="154"/>
        <v>0</v>
      </c>
      <c r="AW730">
        <f t="shared" si="155"/>
        <v>0</v>
      </c>
      <c r="AX730">
        <f t="shared" si="156"/>
        <v>0</v>
      </c>
    </row>
    <row r="731" spans="1:50" ht="15" customHeight="1">
      <c r="A731" s="242"/>
      <c r="B731" s="279"/>
      <c r="C731" s="213" t="s">
        <v>5041</v>
      </c>
      <c r="D731" s="511" t="str">
        <f>IF(CNGE_2025_M1_Secc12_Sub1!D53="","",CNGE_2025_M1_Secc12_Sub1!D53)</f>
        <v/>
      </c>
      <c r="E731" s="326"/>
      <c r="F731" s="326"/>
      <c r="G731" s="326"/>
      <c r="H731" s="326"/>
      <c r="I731" s="326"/>
      <c r="J731" s="326"/>
      <c r="K731" s="326"/>
      <c r="L731" s="326"/>
      <c r="M731" s="326"/>
      <c r="N731" s="326"/>
      <c r="O731" s="327"/>
      <c r="P731" s="480"/>
      <c r="Q731" s="351"/>
      <c r="R731" s="351"/>
      <c r="S731" s="352"/>
      <c r="T731" s="259"/>
      <c r="U731" s="259"/>
      <c r="V731" s="259"/>
      <c r="W731" s="259"/>
      <c r="X731" s="259"/>
      <c r="Y731" s="259"/>
      <c r="Z731" s="259"/>
      <c r="AA731" s="259"/>
      <c r="AB731" s="259"/>
      <c r="AC731" s="259"/>
      <c r="AD731" s="259"/>
      <c r="AF731">
        <f t="shared" si="138"/>
        <v>0</v>
      </c>
      <c r="AG731">
        <f t="shared" si="139"/>
        <v>0</v>
      </c>
      <c r="AH731" s="204">
        <f t="shared" si="140"/>
        <v>0</v>
      </c>
      <c r="AI731" s="204">
        <f t="shared" si="141"/>
        <v>0</v>
      </c>
      <c r="AJ731" s="204">
        <f t="shared" si="142"/>
        <v>0</v>
      </c>
      <c r="AK731" s="204">
        <f t="shared" si="143"/>
        <v>0</v>
      </c>
      <c r="AL731">
        <f t="shared" si="144"/>
        <v>0</v>
      </c>
      <c r="AM731">
        <f t="shared" si="145"/>
        <v>0</v>
      </c>
      <c r="AN731">
        <f t="shared" si="146"/>
        <v>0</v>
      </c>
      <c r="AO731">
        <f t="shared" si="147"/>
        <v>0</v>
      </c>
      <c r="AP731">
        <f t="shared" si="148"/>
        <v>0</v>
      </c>
      <c r="AQ731">
        <f t="shared" si="149"/>
        <v>0</v>
      </c>
      <c r="AR731">
        <f t="shared" si="150"/>
        <v>0</v>
      </c>
      <c r="AS731">
        <f t="shared" si="151"/>
        <v>0</v>
      </c>
      <c r="AT731">
        <f t="shared" si="152"/>
        <v>0</v>
      </c>
      <c r="AU731">
        <f t="shared" si="153"/>
        <v>0</v>
      </c>
      <c r="AV731">
        <f t="shared" si="154"/>
        <v>0</v>
      </c>
      <c r="AW731">
        <f t="shared" si="155"/>
        <v>0</v>
      </c>
      <c r="AX731">
        <f t="shared" si="156"/>
        <v>0</v>
      </c>
    </row>
    <row r="732" spans="1:50" ht="15" customHeight="1">
      <c r="A732" s="242"/>
      <c r="B732" s="279"/>
      <c r="C732" s="213" t="s">
        <v>5042</v>
      </c>
      <c r="D732" s="511" t="str">
        <f>IF(CNGE_2025_M1_Secc12_Sub1!D54="","",CNGE_2025_M1_Secc12_Sub1!D54)</f>
        <v/>
      </c>
      <c r="E732" s="326"/>
      <c r="F732" s="326"/>
      <c r="G732" s="326"/>
      <c r="H732" s="326"/>
      <c r="I732" s="326"/>
      <c r="J732" s="326"/>
      <c r="K732" s="326"/>
      <c r="L732" s="326"/>
      <c r="M732" s="326"/>
      <c r="N732" s="326"/>
      <c r="O732" s="327"/>
      <c r="P732" s="480"/>
      <c r="Q732" s="351"/>
      <c r="R732" s="351"/>
      <c r="S732" s="352"/>
      <c r="T732" s="259"/>
      <c r="U732" s="259"/>
      <c r="V732" s="259"/>
      <c r="W732" s="259"/>
      <c r="X732" s="259"/>
      <c r="Y732" s="259"/>
      <c r="Z732" s="259"/>
      <c r="AA732" s="259"/>
      <c r="AB732" s="259"/>
      <c r="AC732" s="259"/>
      <c r="AD732" s="259"/>
      <c r="AF732">
        <f t="shared" si="138"/>
        <v>0</v>
      </c>
      <c r="AG732">
        <f t="shared" si="139"/>
        <v>0</v>
      </c>
      <c r="AH732" s="204">
        <f t="shared" si="140"/>
        <v>0</v>
      </c>
      <c r="AI732" s="204">
        <f t="shared" si="141"/>
        <v>0</v>
      </c>
      <c r="AJ732" s="204">
        <f t="shared" si="142"/>
        <v>0</v>
      </c>
      <c r="AK732" s="204">
        <f t="shared" si="143"/>
        <v>0</v>
      </c>
      <c r="AL732">
        <f t="shared" si="144"/>
        <v>0</v>
      </c>
      <c r="AM732">
        <f t="shared" si="145"/>
        <v>0</v>
      </c>
      <c r="AN732">
        <f t="shared" si="146"/>
        <v>0</v>
      </c>
      <c r="AO732">
        <f t="shared" si="147"/>
        <v>0</v>
      </c>
      <c r="AP732">
        <f t="shared" si="148"/>
        <v>0</v>
      </c>
      <c r="AQ732">
        <f t="shared" si="149"/>
        <v>0</v>
      </c>
      <c r="AR732">
        <f t="shared" si="150"/>
        <v>0</v>
      </c>
      <c r="AS732">
        <f t="shared" si="151"/>
        <v>0</v>
      </c>
      <c r="AT732">
        <f t="shared" si="152"/>
        <v>0</v>
      </c>
      <c r="AU732">
        <f t="shared" si="153"/>
        <v>0</v>
      </c>
      <c r="AV732">
        <f t="shared" si="154"/>
        <v>0</v>
      </c>
      <c r="AW732">
        <f t="shared" si="155"/>
        <v>0</v>
      </c>
      <c r="AX732">
        <f t="shared" si="156"/>
        <v>0</v>
      </c>
    </row>
    <row r="733" spans="1:50" ht="15" customHeight="1">
      <c r="A733" s="242"/>
      <c r="B733" s="279"/>
      <c r="C733" s="213" t="s">
        <v>5043</v>
      </c>
      <c r="D733" s="511" t="str">
        <f>IF(CNGE_2025_M1_Secc12_Sub1!D55="","",CNGE_2025_M1_Secc12_Sub1!D55)</f>
        <v/>
      </c>
      <c r="E733" s="326"/>
      <c r="F733" s="326"/>
      <c r="G733" s="326"/>
      <c r="H733" s="326"/>
      <c r="I733" s="326"/>
      <c r="J733" s="326"/>
      <c r="K733" s="326"/>
      <c r="L733" s="326"/>
      <c r="M733" s="326"/>
      <c r="N733" s="326"/>
      <c r="O733" s="327"/>
      <c r="P733" s="480"/>
      <c r="Q733" s="351"/>
      <c r="R733" s="351"/>
      <c r="S733" s="352"/>
      <c r="T733" s="259"/>
      <c r="U733" s="259"/>
      <c r="V733" s="259"/>
      <c r="W733" s="259"/>
      <c r="X733" s="259"/>
      <c r="Y733" s="259"/>
      <c r="Z733" s="259"/>
      <c r="AA733" s="259"/>
      <c r="AB733" s="259"/>
      <c r="AC733" s="259"/>
      <c r="AD733" s="259"/>
      <c r="AF733">
        <f t="shared" si="138"/>
        <v>0</v>
      </c>
      <c r="AG733">
        <f t="shared" si="139"/>
        <v>0</v>
      </c>
      <c r="AH733" s="204">
        <f t="shared" si="140"/>
        <v>0</v>
      </c>
      <c r="AI733" s="204">
        <f t="shared" si="141"/>
        <v>0</v>
      </c>
      <c r="AJ733" s="204">
        <f t="shared" si="142"/>
        <v>0</v>
      </c>
      <c r="AK733" s="204">
        <f t="shared" si="143"/>
        <v>0</v>
      </c>
      <c r="AL733">
        <f t="shared" si="144"/>
        <v>0</v>
      </c>
      <c r="AM733">
        <f t="shared" si="145"/>
        <v>0</v>
      </c>
      <c r="AN733">
        <f t="shared" si="146"/>
        <v>0</v>
      </c>
      <c r="AO733">
        <f t="shared" si="147"/>
        <v>0</v>
      </c>
      <c r="AP733">
        <f t="shared" si="148"/>
        <v>0</v>
      </c>
      <c r="AQ733">
        <f t="shared" si="149"/>
        <v>0</v>
      </c>
      <c r="AR733">
        <f t="shared" si="150"/>
        <v>0</v>
      </c>
      <c r="AS733">
        <f t="shared" si="151"/>
        <v>0</v>
      </c>
      <c r="AT733">
        <f t="shared" si="152"/>
        <v>0</v>
      </c>
      <c r="AU733">
        <f t="shared" si="153"/>
        <v>0</v>
      </c>
      <c r="AV733">
        <f t="shared" si="154"/>
        <v>0</v>
      </c>
      <c r="AW733">
        <f t="shared" si="155"/>
        <v>0</v>
      </c>
      <c r="AX733">
        <f t="shared" si="156"/>
        <v>0</v>
      </c>
    </row>
    <row r="734" spans="1:50" ht="15" customHeight="1">
      <c r="A734" s="242"/>
      <c r="B734" s="279"/>
      <c r="C734" s="213" t="s">
        <v>5044</v>
      </c>
      <c r="D734" s="511" t="str">
        <f>IF(CNGE_2025_M1_Secc12_Sub1!D56="","",CNGE_2025_M1_Secc12_Sub1!D56)</f>
        <v/>
      </c>
      <c r="E734" s="326"/>
      <c r="F734" s="326"/>
      <c r="G734" s="326"/>
      <c r="H734" s="326"/>
      <c r="I734" s="326"/>
      <c r="J734" s="326"/>
      <c r="K734" s="326"/>
      <c r="L734" s="326"/>
      <c r="M734" s="326"/>
      <c r="N734" s="326"/>
      <c r="O734" s="327"/>
      <c r="P734" s="480"/>
      <c r="Q734" s="351"/>
      <c r="R734" s="351"/>
      <c r="S734" s="352"/>
      <c r="T734" s="259"/>
      <c r="U734" s="259"/>
      <c r="V734" s="259"/>
      <c r="W734" s="259"/>
      <c r="X734" s="259"/>
      <c r="Y734" s="259"/>
      <c r="Z734" s="259"/>
      <c r="AA734" s="259"/>
      <c r="AB734" s="259"/>
      <c r="AC734" s="259"/>
      <c r="AD734" s="259"/>
      <c r="AF734">
        <f t="shared" si="138"/>
        <v>0</v>
      </c>
      <c r="AG734">
        <f t="shared" si="139"/>
        <v>0</v>
      </c>
      <c r="AH734" s="204">
        <f t="shared" si="140"/>
        <v>0</v>
      </c>
      <c r="AI734" s="204">
        <f t="shared" si="141"/>
        <v>0</v>
      </c>
      <c r="AJ734" s="204">
        <f t="shared" si="142"/>
        <v>0</v>
      </c>
      <c r="AK734" s="204">
        <f t="shared" si="143"/>
        <v>0</v>
      </c>
      <c r="AL734">
        <f t="shared" si="144"/>
        <v>0</v>
      </c>
      <c r="AM734">
        <f t="shared" si="145"/>
        <v>0</v>
      </c>
      <c r="AN734">
        <f t="shared" si="146"/>
        <v>0</v>
      </c>
      <c r="AO734">
        <f t="shared" si="147"/>
        <v>0</v>
      </c>
      <c r="AP734">
        <f t="shared" si="148"/>
        <v>0</v>
      </c>
      <c r="AQ734">
        <f t="shared" si="149"/>
        <v>0</v>
      </c>
      <c r="AR734">
        <f t="shared" si="150"/>
        <v>0</v>
      </c>
      <c r="AS734">
        <f t="shared" si="151"/>
        <v>0</v>
      </c>
      <c r="AT734">
        <f t="shared" si="152"/>
        <v>0</v>
      </c>
      <c r="AU734">
        <f t="shared" si="153"/>
        <v>0</v>
      </c>
      <c r="AV734">
        <f t="shared" si="154"/>
        <v>0</v>
      </c>
      <c r="AW734">
        <f t="shared" si="155"/>
        <v>0</v>
      </c>
      <c r="AX734">
        <f t="shared" si="156"/>
        <v>0</v>
      </c>
    </row>
    <row r="735" spans="1:50" ht="15" customHeight="1">
      <c r="A735" s="242"/>
      <c r="B735" s="279"/>
      <c r="C735" s="213" t="s">
        <v>5045</v>
      </c>
      <c r="D735" s="511" t="str">
        <f>IF(CNGE_2025_M1_Secc12_Sub1!D57="","",CNGE_2025_M1_Secc12_Sub1!D57)</f>
        <v/>
      </c>
      <c r="E735" s="326"/>
      <c r="F735" s="326"/>
      <c r="G735" s="326"/>
      <c r="H735" s="326"/>
      <c r="I735" s="326"/>
      <c r="J735" s="326"/>
      <c r="K735" s="326"/>
      <c r="L735" s="326"/>
      <c r="M735" s="326"/>
      <c r="N735" s="326"/>
      <c r="O735" s="327"/>
      <c r="P735" s="480"/>
      <c r="Q735" s="351"/>
      <c r="R735" s="351"/>
      <c r="S735" s="352"/>
      <c r="T735" s="259"/>
      <c r="U735" s="259"/>
      <c r="V735" s="259"/>
      <c r="W735" s="259"/>
      <c r="X735" s="259"/>
      <c r="Y735" s="259"/>
      <c r="Z735" s="259"/>
      <c r="AA735" s="259"/>
      <c r="AB735" s="259"/>
      <c r="AC735" s="259"/>
      <c r="AD735" s="259"/>
      <c r="AF735">
        <f t="shared" si="138"/>
        <v>0</v>
      </c>
      <c r="AG735">
        <f t="shared" si="139"/>
        <v>0</v>
      </c>
      <c r="AH735" s="204">
        <f t="shared" si="140"/>
        <v>0</v>
      </c>
      <c r="AI735" s="204">
        <f t="shared" si="141"/>
        <v>0</v>
      </c>
      <c r="AJ735" s="204">
        <f t="shared" si="142"/>
        <v>0</v>
      </c>
      <c r="AK735" s="204">
        <f t="shared" si="143"/>
        <v>0</v>
      </c>
      <c r="AL735">
        <f t="shared" si="144"/>
        <v>0</v>
      </c>
      <c r="AM735">
        <f t="shared" si="145"/>
        <v>0</v>
      </c>
      <c r="AN735">
        <f t="shared" si="146"/>
        <v>0</v>
      </c>
      <c r="AO735">
        <f t="shared" si="147"/>
        <v>0</v>
      </c>
      <c r="AP735">
        <f t="shared" si="148"/>
        <v>0</v>
      </c>
      <c r="AQ735">
        <f t="shared" si="149"/>
        <v>0</v>
      </c>
      <c r="AR735">
        <f t="shared" si="150"/>
        <v>0</v>
      </c>
      <c r="AS735">
        <f t="shared" si="151"/>
        <v>0</v>
      </c>
      <c r="AT735">
        <f t="shared" si="152"/>
        <v>0</v>
      </c>
      <c r="AU735">
        <f t="shared" si="153"/>
        <v>0</v>
      </c>
      <c r="AV735">
        <f t="shared" si="154"/>
        <v>0</v>
      </c>
      <c r="AW735">
        <f t="shared" si="155"/>
        <v>0</v>
      </c>
      <c r="AX735">
        <f t="shared" si="156"/>
        <v>0</v>
      </c>
    </row>
    <row r="736" spans="1:50" ht="15" customHeight="1">
      <c r="A736" s="242"/>
      <c r="B736" s="279"/>
      <c r="C736" s="213" t="s">
        <v>5046</v>
      </c>
      <c r="D736" s="511" t="str">
        <f>IF(CNGE_2025_M1_Secc12_Sub1!D58="","",CNGE_2025_M1_Secc12_Sub1!D58)</f>
        <v/>
      </c>
      <c r="E736" s="326"/>
      <c r="F736" s="326"/>
      <c r="G736" s="326"/>
      <c r="H736" s="326"/>
      <c r="I736" s="326"/>
      <c r="J736" s="326"/>
      <c r="K736" s="326"/>
      <c r="L736" s="326"/>
      <c r="M736" s="326"/>
      <c r="N736" s="326"/>
      <c r="O736" s="327"/>
      <c r="P736" s="480"/>
      <c r="Q736" s="351"/>
      <c r="R736" s="351"/>
      <c r="S736" s="352"/>
      <c r="T736" s="259"/>
      <c r="U736" s="259"/>
      <c r="V736" s="259"/>
      <c r="W736" s="259"/>
      <c r="X736" s="259"/>
      <c r="Y736" s="259"/>
      <c r="Z736" s="259"/>
      <c r="AA736" s="259"/>
      <c r="AB736" s="259"/>
      <c r="AC736" s="259"/>
      <c r="AD736" s="259"/>
      <c r="AF736">
        <f t="shared" si="138"/>
        <v>0</v>
      </c>
      <c r="AG736">
        <f t="shared" si="139"/>
        <v>0</v>
      </c>
      <c r="AH736" s="204">
        <f t="shared" si="140"/>
        <v>0</v>
      </c>
      <c r="AI736" s="204">
        <f t="shared" si="141"/>
        <v>0</v>
      </c>
      <c r="AJ736" s="204">
        <f t="shared" si="142"/>
        <v>0</v>
      </c>
      <c r="AK736" s="204">
        <f t="shared" si="143"/>
        <v>0</v>
      </c>
      <c r="AL736">
        <f t="shared" si="144"/>
        <v>0</v>
      </c>
      <c r="AM736">
        <f t="shared" si="145"/>
        <v>0</v>
      </c>
      <c r="AN736">
        <f t="shared" si="146"/>
        <v>0</v>
      </c>
      <c r="AO736">
        <f t="shared" si="147"/>
        <v>0</v>
      </c>
      <c r="AP736">
        <f t="shared" si="148"/>
        <v>0</v>
      </c>
      <c r="AQ736">
        <f t="shared" si="149"/>
        <v>0</v>
      </c>
      <c r="AR736">
        <f t="shared" si="150"/>
        <v>0</v>
      </c>
      <c r="AS736">
        <f t="shared" si="151"/>
        <v>0</v>
      </c>
      <c r="AT736">
        <f t="shared" si="152"/>
        <v>0</v>
      </c>
      <c r="AU736">
        <f t="shared" si="153"/>
        <v>0</v>
      </c>
      <c r="AV736">
        <f t="shared" si="154"/>
        <v>0</v>
      </c>
      <c r="AW736">
        <f t="shared" si="155"/>
        <v>0</v>
      </c>
      <c r="AX736">
        <f t="shared" si="156"/>
        <v>0</v>
      </c>
    </row>
    <row r="737" spans="1:50" ht="15" customHeight="1">
      <c r="A737" s="242"/>
      <c r="B737" s="279"/>
      <c r="C737" s="213" t="s">
        <v>5047</v>
      </c>
      <c r="D737" s="511" t="str">
        <f>IF(CNGE_2025_M1_Secc12_Sub1!D59="","",CNGE_2025_M1_Secc12_Sub1!D59)</f>
        <v/>
      </c>
      <c r="E737" s="326"/>
      <c r="F737" s="326"/>
      <c r="G737" s="326"/>
      <c r="H737" s="326"/>
      <c r="I737" s="326"/>
      <c r="J737" s="326"/>
      <c r="K737" s="326"/>
      <c r="L737" s="326"/>
      <c r="M737" s="326"/>
      <c r="N737" s="326"/>
      <c r="O737" s="327"/>
      <c r="P737" s="480"/>
      <c r="Q737" s="351"/>
      <c r="R737" s="351"/>
      <c r="S737" s="352"/>
      <c r="T737" s="259"/>
      <c r="U737" s="259"/>
      <c r="V737" s="259"/>
      <c r="W737" s="259"/>
      <c r="X737" s="259"/>
      <c r="Y737" s="259"/>
      <c r="Z737" s="259"/>
      <c r="AA737" s="259"/>
      <c r="AB737" s="259"/>
      <c r="AC737" s="259"/>
      <c r="AD737" s="259"/>
      <c r="AF737">
        <f t="shared" si="138"/>
        <v>0</v>
      </c>
      <c r="AG737">
        <f t="shared" si="139"/>
        <v>0</v>
      </c>
      <c r="AH737" s="204">
        <f t="shared" si="140"/>
        <v>0</v>
      </c>
      <c r="AI737" s="204">
        <f t="shared" si="141"/>
        <v>0</v>
      </c>
      <c r="AJ737" s="204">
        <f t="shared" si="142"/>
        <v>0</v>
      </c>
      <c r="AK737" s="204">
        <f t="shared" si="143"/>
        <v>0</v>
      </c>
      <c r="AL737">
        <f t="shared" si="144"/>
        <v>0</v>
      </c>
      <c r="AM737">
        <f t="shared" si="145"/>
        <v>0</v>
      </c>
      <c r="AN737">
        <f t="shared" si="146"/>
        <v>0</v>
      </c>
      <c r="AO737">
        <f t="shared" si="147"/>
        <v>0</v>
      </c>
      <c r="AP737">
        <f t="shared" si="148"/>
        <v>0</v>
      </c>
      <c r="AQ737">
        <f t="shared" si="149"/>
        <v>0</v>
      </c>
      <c r="AR737">
        <f t="shared" si="150"/>
        <v>0</v>
      </c>
      <c r="AS737">
        <f t="shared" si="151"/>
        <v>0</v>
      </c>
      <c r="AT737">
        <f t="shared" si="152"/>
        <v>0</v>
      </c>
      <c r="AU737">
        <f t="shared" si="153"/>
        <v>0</v>
      </c>
      <c r="AV737">
        <f t="shared" si="154"/>
        <v>0</v>
      </c>
      <c r="AW737">
        <f t="shared" si="155"/>
        <v>0</v>
      </c>
      <c r="AX737">
        <f t="shared" si="156"/>
        <v>0</v>
      </c>
    </row>
    <row r="738" spans="1:50" ht="15" customHeight="1">
      <c r="A738" s="242"/>
      <c r="B738" s="279"/>
      <c r="C738" s="213" t="s">
        <v>5048</v>
      </c>
      <c r="D738" s="511" t="str">
        <f>IF(CNGE_2025_M1_Secc12_Sub1!D60="","",CNGE_2025_M1_Secc12_Sub1!D60)</f>
        <v/>
      </c>
      <c r="E738" s="326"/>
      <c r="F738" s="326"/>
      <c r="G738" s="326"/>
      <c r="H738" s="326"/>
      <c r="I738" s="326"/>
      <c r="J738" s="326"/>
      <c r="K738" s="326"/>
      <c r="L738" s="326"/>
      <c r="M738" s="326"/>
      <c r="N738" s="326"/>
      <c r="O738" s="327"/>
      <c r="P738" s="480"/>
      <c r="Q738" s="351"/>
      <c r="R738" s="351"/>
      <c r="S738" s="352"/>
      <c r="T738" s="259"/>
      <c r="U738" s="259"/>
      <c r="V738" s="259"/>
      <c r="W738" s="259"/>
      <c r="X738" s="259"/>
      <c r="Y738" s="259"/>
      <c r="Z738" s="259"/>
      <c r="AA738" s="259"/>
      <c r="AB738" s="259"/>
      <c r="AC738" s="259"/>
      <c r="AD738" s="259"/>
      <c r="AF738">
        <f t="shared" si="138"/>
        <v>0</v>
      </c>
      <c r="AG738">
        <f t="shared" si="139"/>
        <v>0</v>
      </c>
      <c r="AH738" s="204">
        <f t="shared" si="140"/>
        <v>0</v>
      </c>
      <c r="AI738" s="204">
        <f t="shared" si="141"/>
        <v>0</v>
      </c>
      <c r="AJ738" s="204">
        <f t="shared" si="142"/>
        <v>0</v>
      </c>
      <c r="AK738" s="204">
        <f t="shared" si="143"/>
        <v>0</v>
      </c>
      <c r="AL738">
        <f t="shared" si="144"/>
        <v>0</v>
      </c>
      <c r="AM738">
        <f t="shared" si="145"/>
        <v>0</v>
      </c>
      <c r="AN738">
        <f t="shared" si="146"/>
        <v>0</v>
      </c>
      <c r="AO738">
        <f t="shared" si="147"/>
        <v>0</v>
      </c>
      <c r="AP738">
        <f t="shared" si="148"/>
        <v>0</v>
      </c>
      <c r="AQ738">
        <f t="shared" si="149"/>
        <v>0</v>
      </c>
      <c r="AR738">
        <f t="shared" si="150"/>
        <v>0</v>
      </c>
      <c r="AS738">
        <f t="shared" si="151"/>
        <v>0</v>
      </c>
      <c r="AT738">
        <f t="shared" si="152"/>
        <v>0</v>
      </c>
      <c r="AU738">
        <f t="shared" si="153"/>
        <v>0</v>
      </c>
      <c r="AV738">
        <f t="shared" si="154"/>
        <v>0</v>
      </c>
      <c r="AW738">
        <f t="shared" si="155"/>
        <v>0</v>
      </c>
      <c r="AX738">
        <f t="shared" si="156"/>
        <v>0</v>
      </c>
    </row>
    <row r="739" spans="1:50" ht="15" customHeight="1">
      <c r="A739" s="242"/>
      <c r="B739" s="279"/>
      <c r="C739" s="213" t="s">
        <v>5049</v>
      </c>
      <c r="D739" s="511" t="str">
        <f>IF(CNGE_2025_M1_Secc12_Sub1!D61="","",CNGE_2025_M1_Secc12_Sub1!D61)</f>
        <v/>
      </c>
      <c r="E739" s="326"/>
      <c r="F739" s="326"/>
      <c r="G739" s="326"/>
      <c r="H739" s="326"/>
      <c r="I739" s="326"/>
      <c r="J739" s="326"/>
      <c r="K739" s="326"/>
      <c r="L739" s="326"/>
      <c r="M739" s="326"/>
      <c r="N739" s="326"/>
      <c r="O739" s="327"/>
      <c r="P739" s="480"/>
      <c r="Q739" s="351"/>
      <c r="R739" s="351"/>
      <c r="S739" s="352"/>
      <c r="T739" s="259"/>
      <c r="U739" s="259"/>
      <c r="V739" s="259"/>
      <c r="W739" s="259"/>
      <c r="X739" s="259"/>
      <c r="Y739" s="259"/>
      <c r="Z739" s="259"/>
      <c r="AA739" s="259"/>
      <c r="AB739" s="259"/>
      <c r="AC739" s="259"/>
      <c r="AD739" s="259"/>
      <c r="AF739">
        <f t="shared" si="138"/>
        <v>0</v>
      </c>
      <c r="AG739">
        <f t="shared" si="139"/>
        <v>0</v>
      </c>
      <c r="AH739" s="204">
        <f t="shared" si="140"/>
        <v>0</v>
      </c>
      <c r="AI739" s="204">
        <f t="shared" si="141"/>
        <v>0</v>
      </c>
      <c r="AJ739" s="204">
        <f t="shared" si="142"/>
        <v>0</v>
      </c>
      <c r="AK739" s="204">
        <f t="shared" si="143"/>
        <v>0</v>
      </c>
      <c r="AL739">
        <f t="shared" si="144"/>
        <v>0</v>
      </c>
      <c r="AM739">
        <f t="shared" si="145"/>
        <v>0</v>
      </c>
      <c r="AN739">
        <f t="shared" si="146"/>
        <v>0</v>
      </c>
      <c r="AO739">
        <f t="shared" si="147"/>
        <v>0</v>
      </c>
      <c r="AP739">
        <f t="shared" si="148"/>
        <v>0</v>
      </c>
      <c r="AQ739">
        <f t="shared" si="149"/>
        <v>0</v>
      </c>
      <c r="AR739">
        <f t="shared" si="150"/>
        <v>0</v>
      </c>
      <c r="AS739">
        <f t="shared" si="151"/>
        <v>0</v>
      </c>
      <c r="AT739">
        <f t="shared" si="152"/>
        <v>0</v>
      </c>
      <c r="AU739">
        <f t="shared" si="153"/>
        <v>0</v>
      </c>
      <c r="AV739">
        <f t="shared" si="154"/>
        <v>0</v>
      </c>
      <c r="AW739">
        <f t="shared" si="155"/>
        <v>0</v>
      </c>
      <c r="AX739">
        <f t="shared" si="156"/>
        <v>0</v>
      </c>
    </row>
    <row r="740" spans="1:50" ht="15" customHeight="1">
      <c r="A740" s="242"/>
      <c r="B740" s="279"/>
      <c r="C740" s="213" t="s">
        <v>5050</v>
      </c>
      <c r="D740" s="511" t="str">
        <f>IF(CNGE_2025_M1_Secc12_Sub1!D62="","",CNGE_2025_M1_Secc12_Sub1!D62)</f>
        <v/>
      </c>
      <c r="E740" s="326"/>
      <c r="F740" s="326"/>
      <c r="G740" s="326"/>
      <c r="H740" s="326"/>
      <c r="I740" s="326"/>
      <c r="J740" s="326"/>
      <c r="K740" s="326"/>
      <c r="L740" s="326"/>
      <c r="M740" s="326"/>
      <c r="N740" s="326"/>
      <c r="O740" s="327"/>
      <c r="P740" s="480"/>
      <c r="Q740" s="351"/>
      <c r="R740" s="351"/>
      <c r="S740" s="352"/>
      <c r="T740" s="259"/>
      <c r="U740" s="259"/>
      <c r="V740" s="259"/>
      <c r="W740" s="259"/>
      <c r="X740" s="259"/>
      <c r="Y740" s="259"/>
      <c r="Z740" s="259"/>
      <c r="AA740" s="259"/>
      <c r="AB740" s="259"/>
      <c r="AC740" s="259"/>
      <c r="AD740" s="259"/>
      <c r="AF740">
        <f t="shared" si="138"/>
        <v>0</v>
      </c>
      <c r="AG740">
        <f t="shared" si="139"/>
        <v>0</v>
      </c>
      <c r="AH740" s="204">
        <f t="shared" si="140"/>
        <v>0</v>
      </c>
      <c r="AI740" s="204">
        <f t="shared" si="141"/>
        <v>0</v>
      </c>
      <c r="AJ740" s="204">
        <f t="shared" si="142"/>
        <v>0</v>
      </c>
      <c r="AK740" s="204">
        <f t="shared" si="143"/>
        <v>0</v>
      </c>
      <c r="AL740">
        <f t="shared" ref="AL740:AL771" si="157">T740</f>
        <v>0</v>
      </c>
      <c r="AM740">
        <f t="shared" ref="AM740:AM771" si="158">COUNTIF(U740:W740,"NS")</f>
        <v>0</v>
      </c>
      <c r="AN740">
        <f t="shared" ref="AN740:AN771" si="159">SUM(U740:W740)</f>
        <v>0</v>
      </c>
      <c r="AO740">
        <f t="shared" ref="AO740:AO771" si="160">IF(COUNTIF(T740:W740,"NA")=4,0,IF(OR(AND(AL740=0,AM740&gt;0),AND(AL740="NS",AN740&gt;0), AND(AL740="NS", AM740=0,AN740=0)), 1, IF(OR(AND(AL740&gt;0,AM740&gt;1,AL740&gt;AN740), AND(AL740="NS",AM740=2), AND(AL740="NS",AN740=0,AM740&gt;0),AL740=AN740), 0, 1)))</f>
        <v>0</v>
      </c>
      <c r="AP740">
        <f t="shared" ref="AP740:AP771" si="161">X740</f>
        <v>0</v>
      </c>
      <c r="AQ740">
        <f t="shared" ref="AQ740:AQ771" si="162">COUNTIF(Y740:AA740,"NS")</f>
        <v>0</v>
      </c>
      <c r="AR740">
        <f t="shared" ref="AR740:AR771" si="163">SUM(Y740:AA740)</f>
        <v>0</v>
      </c>
      <c r="AS740">
        <f t="shared" ref="AS740:AS771" si="164">IF(COUNTIF(X740:AA740,"NA")=4,0,IF(OR(AND(AP740=0,AQ740&gt;0),AND(AP740="NS",AR740&gt;0), AND(AP740="NS", AQ740=0,AR740=0)), 1, IF(OR(AND(AP740&gt;0,AQ740&gt;1,AP740&gt;AR740), AND(AP740="NS",AQ740=2), AND(AP740="NS",AR740=0,AQ740&gt;0),AP740=AR740), 0, 1)))</f>
        <v>0</v>
      </c>
      <c r="AT740">
        <f t="shared" ref="AT740:AT771" si="165">AB740</f>
        <v>0</v>
      </c>
      <c r="AU740">
        <f t="shared" ref="AU740:AU771" si="166">COUNTIF(AC740:AD740,"NS")</f>
        <v>0</v>
      </c>
      <c r="AV740">
        <f t="shared" ref="AV740:AV771" si="167">SUM(AC740:AD740)</f>
        <v>0</v>
      </c>
      <c r="AW740">
        <f t="shared" ref="AW740:AW771" si="168">IF(COUNTIF(AB740:AD740,"NA")=3,0,IF(OR(AND(AT740=0,AU740&gt;0),AND(AT740="NS",AV740&gt;0), AND(AT740="NS", AU740=0,AV740=0)), 1, IF(OR(AND(AT740&gt;0,AU740&gt;1,AT740&gt;AV740), AND(AT740="NS",AU740=2), AND(AT740="NS",AV740=0,AU740&gt;0),AT740=AV740), 0, 1)))</f>
        <v>0</v>
      </c>
      <c r="AX740">
        <f t="shared" si="156"/>
        <v>0</v>
      </c>
    </row>
    <row r="741" spans="1:50" ht="15" customHeight="1">
      <c r="A741" s="242"/>
      <c r="B741" s="279"/>
      <c r="C741" s="213" t="s">
        <v>5051</v>
      </c>
      <c r="D741" s="511" t="str">
        <f>IF(CNGE_2025_M1_Secc12_Sub1!D63="","",CNGE_2025_M1_Secc12_Sub1!D63)</f>
        <v/>
      </c>
      <c r="E741" s="326"/>
      <c r="F741" s="326"/>
      <c r="G741" s="326"/>
      <c r="H741" s="326"/>
      <c r="I741" s="326"/>
      <c r="J741" s="326"/>
      <c r="K741" s="326"/>
      <c r="L741" s="326"/>
      <c r="M741" s="326"/>
      <c r="N741" s="326"/>
      <c r="O741" s="327"/>
      <c r="P741" s="480"/>
      <c r="Q741" s="351"/>
      <c r="R741" s="351"/>
      <c r="S741" s="352"/>
      <c r="T741" s="259"/>
      <c r="U741" s="259"/>
      <c r="V741" s="259"/>
      <c r="W741" s="259"/>
      <c r="X741" s="259"/>
      <c r="Y741" s="259"/>
      <c r="Z741" s="259"/>
      <c r="AA741" s="259"/>
      <c r="AB741" s="259"/>
      <c r="AC741" s="259"/>
      <c r="AD741" s="259"/>
      <c r="AF741">
        <f t="shared" si="138"/>
        <v>0</v>
      </c>
      <c r="AG741">
        <f t="shared" si="139"/>
        <v>0</v>
      </c>
      <c r="AH741" s="204">
        <f t="shared" si="140"/>
        <v>0</v>
      </c>
      <c r="AI741" s="204">
        <f t="shared" si="141"/>
        <v>0</v>
      </c>
      <c r="AJ741" s="204">
        <f t="shared" si="142"/>
        <v>0</v>
      </c>
      <c r="AK741" s="204">
        <f t="shared" si="143"/>
        <v>0</v>
      </c>
      <c r="AL741">
        <f t="shared" si="157"/>
        <v>0</v>
      </c>
      <c r="AM741">
        <f t="shared" si="158"/>
        <v>0</v>
      </c>
      <c r="AN741">
        <f t="shared" si="159"/>
        <v>0</v>
      </c>
      <c r="AO741">
        <f t="shared" si="160"/>
        <v>0</v>
      </c>
      <c r="AP741">
        <f t="shared" si="161"/>
        <v>0</v>
      </c>
      <c r="AQ741">
        <f t="shared" si="162"/>
        <v>0</v>
      </c>
      <c r="AR741">
        <f t="shared" si="163"/>
        <v>0</v>
      </c>
      <c r="AS741">
        <f t="shared" si="164"/>
        <v>0</v>
      </c>
      <c r="AT741">
        <f t="shared" si="165"/>
        <v>0</v>
      </c>
      <c r="AU741">
        <f t="shared" si="166"/>
        <v>0</v>
      </c>
      <c r="AV741">
        <f t="shared" si="167"/>
        <v>0</v>
      </c>
      <c r="AW741">
        <f t="shared" si="168"/>
        <v>0</v>
      </c>
      <c r="AX741">
        <f t="shared" si="156"/>
        <v>0</v>
      </c>
    </row>
    <row r="742" spans="1:50" ht="15" customHeight="1">
      <c r="A742" s="242"/>
      <c r="B742" s="279"/>
      <c r="C742" s="213" t="s">
        <v>5052</v>
      </c>
      <c r="D742" s="511" t="str">
        <f>IF(CNGE_2025_M1_Secc12_Sub1!D64="","",CNGE_2025_M1_Secc12_Sub1!D64)</f>
        <v/>
      </c>
      <c r="E742" s="326"/>
      <c r="F742" s="326"/>
      <c r="G742" s="326"/>
      <c r="H742" s="326"/>
      <c r="I742" s="326"/>
      <c r="J742" s="326"/>
      <c r="K742" s="326"/>
      <c r="L742" s="326"/>
      <c r="M742" s="326"/>
      <c r="N742" s="326"/>
      <c r="O742" s="327"/>
      <c r="P742" s="480"/>
      <c r="Q742" s="351"/>
      <c r="R742" s="351"/>
      <c r="S742" s="352"/>
      <c r="T742" s="259"/>
      <c r="U742" s="259"/>
      <c r="V742" s="259"/>
      <c r="W742" s="259"/>
      <c r="X742" s="259"/>
      <c r="Y742" s="259"/>
      <c r="Z742" s="259"/>
      <c r="AA742" s="259"/>
      <c r="AB742" s="259"/>
      <c r="AC742" s="259"/>
      <c r="AD742" s="259"/>
      <c r="AF742">
        <f t="shared" si="138"/>
        <v>0</v>
      </c>
      <c r="AG742">
        <f t="shared" si="139"/>
        <v>0</v>
      </c>
      <c r="AH742" s="204">
        <f t="shared" si="140"/>
        <v>0</v>
      </c>
      <c r="AI742" s="204">
        <f t="shared" si="141"/>
        <v>0</v>
      </c>
      <c r="AJ742" s="204">
        <f t="shared" si="142"/>
        <v>0</v>
      </c>
      <c r="AK742" s="204">
        <f t="shared" si="143"/>
        <v>0</v>
      </c>
      <c r="AL742">
        <f t="shared" si="157"/>
        <v>0</v>
      </c>
      <c r="AM742">
        <f t="shared" si="158"/>
        <v>0</v>
      </c>
      <c r="AN742">
        <f t="shared" si="159"/>
        <v>0</v>
      </c>
      <c r="AO742">
        <f t="shared" si="160"/>
        <v>0</v>
      </c>
      <c r="AP742">
        <f t="shared" si="161"/>
        <v>0</v>
      </c>
      <c r="AQ742">
        <f t="shared" si="162"/>
        <v>0</v>
      </c>
      <c r="AR742">
        <f t="shared" si="163"/>
        <v>0</v>
      </c>
      <c r="AS742">
        <f t="shared" si="164"/>
        <v>0</v>
      </c>
      <c r="AT742">
        <f t="shared" si="165"/>
        <v>0</v>
      </c>
      <c r="AU742">
        <f t="shared" si="166"/>
        <v>0</v>
      </c>
      <c r="AV742">
        <f t="shared" si="167"/>
        <v>0</v>
      </c>
      <c r="AW742">
        <f t="shared" si="168"/>
        <v>0</v>
      </c>
      <c r="AX742">
        <f t="shared" si="156"/>
        <v>0</v>
      </c>
    </row>
    <row r="743" spans="1:50" ht="15" customHeight="1">
      <c r="A743" s="242"/>
      <c r="B743" s="279"/>
      <c r="C743" s="213" t="s">
        <v>5082</v>
      </c>
      <c r="D743" s="511" t="str">
        <f>IF(CNGE_2025_M1_Secc12_Sub1!D65="","",CNGE_2025_M1_Secc12_Sub1!D65)</f>
        <v/>
      </c>
      <c r="E743" s="326"/>
      <c r="F743" s="326"/>
      <c r="G743" s="326"/>
      <c r="H743" s="326"/>
      <c r="I743" s="326"/>
      <c r="J743" s="326"/>
      <c r="K743" s="326"/>
      <c r="L743" s="326"/>
      <c r="M743" s="326"/>
      <c r="N743" s="326"/>
      <c r="O743" s="327"/>
      <c r="P743" s="480"/>
      <c r="Q743" s="351"/>
      <c r="R743" s="351"/>
      <c r="S743" s="352"/>
      <c r="T743" s="259"/>
      <c r="U743" s="259"/>
      <c r="V743" s="259"/>
      <c r="W743" s="259"/>
      <c r="X743" s="259"/>
      <c r="Y743" s="259"/>
      <c r="Z743" s="259"/>
      <c r="AA743" s="259"/>
      <c r="AB743" s="259"/>
      <c r="AC743" s="259"/>
      <c r="AD743" s="259"/>
      <c r="AF743">
        <f t="shared" si="138"/>
        <v>0</v>
      </c>
      <c r="AG743">
        <f t="shared" si="139"/>
        <v>0</v>
      </c>
      <c r="AH743" s="204">
        <f t="shared" si="140"/>
        <v>0</v>
      </c>
      <c r="AI743" s="204">
        <f t="shared" si="141"/>
        <v>0</v>
      </c>
      <c r="AJ743" s="204">
        <f t="shared" si="142"/>
        <v>0</v>
      </c>
      <c r="AK743" s="204">
        <f t="shared" si="143"/>
        <v>0</v>
      </c>
      <c r="AL743">
        <f t="shared" si="157"/>
        <v>0</v>
      </c>
      <c r="AM743">
        <f t="shared" si="158"/>
        <v>0</v>
      </c>
      <c r="AN743">
        <f t="shared" si="159"/>
        <v>0</v>
      </c>
      <c r="AO743">
        <f t="shared" si="160"/>
        <v>0</v>
      </c>
      <c r="AP743">
        <f t="shared" si="161"/>
        <v>0</v>
      </c>
      <c r="AQ743">
        <f t="shared" si="162"/>
        <v>0</v>
      </c>
      <c r="AR743">
        <f t="shared" si="163"/>
        <v>0</v>
      </c>
      <c r="AS743">
        <f t="shared" si="164"/>
        <v>0</v>
      </c>
      <c r="AT743">
        <f t="shared" si="165"/>
        <v>0</v>
      </c>
      <c r="AU743">
        <f t="shared" si="166"/>
        <v>0</v>
      </c>
      <c r="AV743">
        <f t="shared" si="167"/>
        <v>0</v>
      </c>
      <c r="AW743">
        <f t="shared" si="168"/>
        <v>0</v>
      </c>
      <c r="AX743">
        <f t="shared" si="156"/>
        <v>0</v>
      </c>
    </row>
    <row r="744" spans="1:50" ht="15" customHeight="1">
      <c r="A744" s="242"/>
      <c r="B744" s="279"/>
      <c r="C744" s="213" t="s">
        <v>5083</v>
      </c>
      <c r="D744" s="511" t="str">
        <f>IF(CNGE_2025_M1_Secc12_Sub1!D66="","",CNGE_2025_M1_Secc12_Sub1!D66)</f>
        <v/>
      </c>
      <c r="E744" s="326"/>
      <c r="F744" s="326"/>
      <c r="G744" s="326"/>
      <c r="H744" s="326"/>
      <c r="I744" s="326"/>
      <c r="J744" s="326"/>
      <c r="K744" s="326"/>
      <c r="L744" s="326"/>
      <c r="M744" s="326"/>
      <c r="N744" s="326"/>
      <c r="O744" s="327"/>
      <c r="P744" s="480"/>
      <c r="Q744" s="351"/>
      <c r="R744" s="351"/>
      <c r="S744" s="352"/>
      <c r="T744" s="259"/>
      <c r="U744" s="259"/>
      <c r="V744" s="259"/>
      <c r="W744" s="259"/>
      <c r="X744" s="259"/>
      <c r="Y744" s="259"/>
      <c r="Z744" s="259"/>
      <c r="AA744" s="259"/>
      <c r="AB744" s="259"/>
      <c r="AC744" s="259"/>
      <c r="AD744" s="259"/>
      <c r="AF744">
        <f t="shared" si="138"/>
        <v>0</v>
      </c>
      <c r="AG744">
        <f t="shared" si="139"/>
        <v>0</v>
      </c>
      <c r="AH744" s="204">
        <f t="shared" si="140"/>
        <v>0</v>
      </c>
      <c r="AI744" s="204">
        <f t="shared" si="141"/>
        <v>0</v>
      </c>
      <c r="AJ744" s="204">
        <f t="shared" si="142"/>
        <v>0</v>
      </c>
      <c r="AK744" s="204">
        <f t="shared" si="143"/>
        <v>0</v>
      </c>
      <c r="AL744">
        <f t="shared" si="157"/>
        <v>0</v>
      </c>
      <c r="AM744">
        <f t="shared" si="158"/>
        <v>0</v>
      </c>
      <c r="AN744">
        <f t="shared" si="159"/>
        <v>0</v>
      </c>
      <c r="AO744">
        <f t="shared" si="160"/>
        <v>0</v>
      </c>
      <c r="AP744">
        <f t="shared" si="161"/>
        <v>0</v>
      </c>
      <c r="AQ744">
        <f t="shared" si="162"/>
        <v>0</v>
      </c>
      <c r="AR744">
        <f t="shared" si="163"/>
        <v>0</v>
      </c>
      <c r="AS744">
        <f t="shared" si="164"/>
        <v>0</v>
      </c>
      <c r="AT744">
        <f t="shared" si="165"/>
        <v>0</v>
      </c>
      <c r="AU744">
        <f t="shared" si="166"/>
        <v>0</v>
      </c>
      <c r="AV744">
        <f t="shared" si="167"/>
        <v>0</v>
      </c>
      <c r="AW744">
        <f t="shared" si="168"/>
        <v>0</v>
      </c>
      <c r="AX744">
        <f t="shared" si="156"/>
        <v>0</v>
      </c>
    </row>
    <row r="745" spans="1:50" ht="15" customHeight="1">
      <c r="A745" s="242"/>
      <c r="B745" s="279"/>
      <c r="C745" s="213" t="s">
        <v>5084</v>
      </c>
      <c r="D745" s="511" t="str">
        <f>IF(CNGE_2025_M1_Secc12_Sub1!D67="","",CNGE_2025_M1_Secc12_Sub1!D67)</f>
        <v/>
      </c>
      <c r="E745" s="326"/>
      <c r="F745" s="326"/>
      <c r="G745" s="326"/>
      <c r="H745" s="326"/>
      <c r="I745" s="326"/>
      <c r="J745" s="326"/>
      <c r="K745" s="326"/>
      <c r="L745" s="326"/>
      <c r="M745" s="326"/>
      <c r="N745" s="326"/>
      <c r="O745" s="327"/>
      <c r="P745" s="480"/>
      <c r="Q745" s="351"/>
      <c r="R745" s="351"/>
      <c r="S745" s="352"/>
      <c r="T745" s="259"/>
      <c r="U745" s="259"/>
      <c r="V745" s="259"/>
      <c r="W745" s="259"/>
      <c r="X745" s="259"/>
      <c r="Y745" s="259"/>
      <c r="Z745" s="259"/>
      <c r="AA745" s="259"/>
      <c r="AB745" s="259"/>
      <c r="AC745" s="259"/>
      <c r="AD745" s="259"/>
      <c r="AF745">
        <f t="shared" si="138"/>
        <v>0</v>
      </c>
      <c r="AG745">
        <f t="shared" si="139"/>
        <v>0</v>
      </c>
      <c r="AH745" s="204">
        <f t="shared" si="140"/>
        <v>0</v>
      </c>
      <c r="AI745" s="204">
        <f t="shared" si="141"/>
        <v>0</v>
      </c>
      <c r="AJ745" s="204">
        <f t="shared" si="142"/>
        <v>0</v>
      </c>
      <c r="AK745" s="204">
        <f t="shared" si="143"/>
        <v>0</v>
      </c>
      <c r="AL745">
        <f t="shared" si="157"/>
        <v>0</v>
      </c>
      <c r="AM745">
        <f t="shared" si="158"/>
        <v>0</v>
      </c>
      <c r="AN745">
        <f t="shared" si="159"/>
        <v>0</v>
      </c>
      <c r="AO745">
        <f t="shared" si="160"/>
        <v>0</v>
      </c>
      <c r="AP745">
        <f t="shared" si="161"/>
        <v>0</v>
      </c>
      <c r="AQ745">
        <f t="shared" si="162"/>
        <v>0</v>
      </c>
      <c r="AR745">
        <f t="shared" si="163"/>
        <v>0</v>
      </c>
      <c r="AS745">
        <f t="shared" si="164"/>
        <v>0</v>
      </c>
      <c r="AT745">
        <f t="shared" si="165"/>
        <v>0</v>
      </c>
      <c r="AU745">
        <f t="shared" si="166"/>
        <v>0</v>
      </c>
      <c r="AV745">
        <f t="shared" si="167"/>
        <v>0</v>
      </c>
      <c r="AW745">
        <f t="shared" si="168"/>
        <v>0</v>
      </c>
      <c r="AX745">
        <f t="shared" si="156"/>
        <v>0</v>
      </c>
    </row>
    <row r="746" spans="1:50" ht="15" customHeight="1">
      <c r="A746" s="242"/>
      <c r="B746" s="279"/>
      <c r="C746" s="213" t="s">
        <v>5085</v>
      </c>
      <c r="D746" s="511" t="str">
        <f>IF(CNGE_2025_M1_Secc12_Sub1!D68="","",CNGE_2025_M1_Secc12_Sub1!D68)</f>
        <v/>
      </c>
      <c r="E746" s="326"/>
      <c r="F746" s="326"/>
      <c r="G746" s="326"/>
      <c r="H746" s="326"/>
      <c r="I746" s="326"/>
      <c r="J746" s="326"/>
      <c r="K746" s="326"/>
      <c r="L746" s="326"/>
      <c r="M746" s="326"/>
      <c r="N746" s="326"/>
      <c r="O746" s="327"/>
      <c r="P746" s="480"/>
      <c r="Q746" s="351"/>
      <c r="R746" s="351"/>
      <c r="S746" s="352"/>
      <c r="T746" s="259"/>
      <c r="U746" s="259"/>
      <c r="V746" s="259"/>
      <c r="W746" s="259"/>
      <c r="X746" s="259"/>
      <c r="Y746" s="259"/>
      <c r="Z746" s="259"/>
      <c r="AA746" s="259"/>
      <c r="AB746" s="259"/>
      <c r="AC746" s="259"/>
      <c r="AD746" s="259"/>
      <c r="AF746">
        <f t="shared" si="138"/>
        <v>0</v>
      </c>
      <c r="AG746">
        <f t="shared" si="139"/>
        <v>0</v>
      </c>
      <c r="AH746" s="204">
        <f t="shared" si="140"/>
        <v>0</v>
      </c>
      <c r="AI746" s="204">
        <f t="shared" si="141"/>
        <v>0</v>
      </c>
      <c r="AJ746" s="204">
        <f t="shared" si="142"/>
        <v>0</v>
      </c>
      <c r="AK746" s="204">
        <f t="shared" si="143"/>
        <v>0</v>
      </c>
      <c r="AL746">
        <f t="shared" si="157"/>
        <v>0</v>
      </c>
      <c r="AM746">
        <f t="shared" si="158"/>
        <v>0</v>
      </c>
      <c r="AN746">
        <f t="shared" si="159"/>
        <v>0</v>
      </c>
      <c r="AO746">
        <f t="shared" si="160"/>
        <v>0</v>
      </c>
      <c r="AP746">
        <f t="shared" si="161"/>
        <v>0</v>
      </c>
      <c r="AQ746">
        <f t="shared" si="162"/>
        <v>0</v>
      </c>
      <c r="AR746">
        <f t="shared" si="163"/>
        <v>0</v>
      </c>
      <c r="AS746">
        <f t="shared" si="164"/>
        <v>0</v>
      </c>
      <c r="AT746">
        <f t="shared" si="165"/>
        <v>0</v>
      </c>
      <c r="AU746">
        <f t="shared" si="166"/>
        <v>0</v>
      </c>
      <c r="AV746">
        <f t="shared" si="167"/>
        <v>0</v>
      </c>
      <c r="AW746">
        <f t="shared" si="168"/>
        <v>0</v>
      </c>
      <c r="AX746">
        <f t="shared" si="156"/>
        <v>0</v>
      </c>
    </row>
    <row r="747" spans="1:50" ht="15" customHeight="1">
      <c r="A747" s="242"/>
      <c r="B747" s="279"/>
      <c r="C747" s="213" t="s">
        <v>5086</v>
      </c>
      <c r="D747" s="511" t="str">
        <f>IF(CNGE_2025_M1_Secc12_Sub1!D69="","",CNGE_2025_M1_Secc12_Sub1!D69)</f>
        <v/>
      </c>
      <c r="E747" s="326"/>
      <c r="F747" s="326"/>
      <c r="G747" s="326"/>
      <c r="H747" s="326"/>
      <c r="I747" s="326"/>
      <c r="J747" s="326"/>
      <c r="K747" s="326"/>
      <c r="L747" s="326"/>
      <c r="M747" s="326"/>
      <c r="N747" s="326"/>
      <c r="O747" s="327"/>
      <c r="P747" s="480"/>
      <c r="Q747" s="351"/>
      <c r="R747" s="351"/>
      <c r="S747" s="352"/>
      <c r="T747" s="259"/>
      <c r="U747" s="259"/>
      <c r="V747" s="259"/>
      <c r="W747" s="259"/>
      <c r="X747" s="259"/>
      <c r="Y747" s="259"/>
      <c r="Z747" s="259"/>
      <c r="AA747" s="259"/>
      <c r="AB747" s="259"/>
      <c r="AC747" s="259"/>
      <c r="AD747" s="259"/>
      <c r="AF747">
        <f t="shared" si="138"/>
        <v>0</v>
      </c>
      <c r="AG747">
        <f t="shared" si="139"/>
        <v>0</v>
      </c>
      <c r="AH747" s="204">
        <f t="shared" si="140"/>
        <v>0</v>
      </c>
      <c r="AI747" s="204">
        <f t="shared" si="141"/>
        <v>0</v>
      </c>
      <c r="AJ747" s="204">
        <f t="shared" si="142"/>
        <v>0</v>
      </c>
      <c r="AK747" s="204">
        <f t="shared" si="143"/>
        <v>0</v>
      </c>
      <c r="AL747">
        <f t="shared" si="157"/>
        <v>0</v>
      </c>
      <c r="AM747">
        <f t="shared" si="158"/>
        <v>0</v>
      </c>
      <c r="AN747">
        <f t="shared" si="159"/>
        <v>0</v>
      </c>
      <c r="AO747">
        <f t="shared" si="160"/>
        <v>0</v>
      </c>
      <c r="AP747">
        <f t="shared" si="161"/>
        <v>0</v>
      </c>
      <c r="AQ747">
        <f t="shared" si="162"/>
        <v>0</v>
      </c>
      <c r="AR747">
        <f t="shared" si="163"/>
        <v>0</v>
      </c>
      <c r="AS747">
        <f t="shared" si="164"/>
        <v>0</v>
      </c>
      <c r="AT747">
        <f t="shared" si="165"/>
        <v>0</v>
      </c>
      <c r="AU747">
        <f t="shared" si="166"/>
        <v>0</v>
      </c>
      <c r="AV747">
        <f t="shared" si="167"/>
        <v>0</v>
      </c>
      <c r="AW747">
        <f t="shared" si="168"/>
        <v>0</v>
      </c>
      <c r="AX747">
        <f t="shared" si="156"/>
        <v>0</v>
      </c>
    </row>
    <row r="748" spans="1:50" ht="15" customHeight="1">
      <c r="A748" s="242"/>
      <c r="B748" s="279"/>
      <c r="C748" s="213" t="s">
        <v>5087</v>
      </c>
      <c r="D748" s="511" t="str">
        <f>IF(CNGE_2025_M1_Secc12_Sub1!D70="","",CNGE_2025_M1_Secc12_Sub1!D70)</f>
        <v/>
      </c>
      <c r="E748" s="326"/>
      <c r="F748" s="326"/>
      <c r="G748" s="326"/>
      <c r="H748" s="326"/>
      <c r="I748" s="326"/>
      <c r="J748" s="326"/>
      <c r="K748" s="326"/>
      <c r="L748" s="326"/>
      <c r="M748" s="326"/>
      <c r="N748" s="326"/>
      <c r="O748" s="327"/>
      <c r="P748" s="480"/>
      <c r="Q748" s="351"/>
      <c r="R748" s="351"/>
      <c r="S748" s="352"/>
      <c r="T748" s="259"/>
      <c r="U748" s="259"/>
      <c r="V748" s="259"/>
      <c r="W748" s="259"/>
      <c r="X748" s="259"/>
      <c r="Y748" s="259"/>
      <c r="Z748" s="259"/>
      <c r="AA748" s="259"/>
      <c r="AB748" s="259"/>
      <c r="AC748" s="259"/>
      <c r="AD748" s="259"/>
      <c r="AF748">
        <f t="shared" si="138"/>
        <v>0</v>
      </c>
      <c r="AG748">
        <f t="shared" si="139"/>
        <v>0</v>
      </c>
      <c r="AH748" s="204">
        <f t="shared" si="140"/>
        <v>0</v>
      </c>
      <c r="AI748" s="204">
        <f t="shared" si="141"/>
        <v>0</v>
      </c>
      <c r="AJ748" s="204">
        <f t="shared" si="142"/>
        <v>0</v>
      </c>
      <c r="AK748" s="204">
        <f t="shared" si="143"/>
        <v>0</v>
      </c>
      <c r="AL748">
        <f t="shared" si="157"/>
        <v>0</v>
      </c>
      <c r="AM748">
        <f t="shared" si="158"/>
        <v>0</v>
      </c>
      <c r="AN748">
        <f t="shared" si="159"/>
        <v>0</v>
      </c>
      <c r="AO748">
        <f t="shared" si="160"/>
        <v>0</v>
      </c>
      <c r="AP748">
        <f t="shared" si="161"/>
        <v>0</v>
      </c>
      <c r="AQ748">
        <f t="shared" si="162"/>
        <v>0</v>
      </c>
      <c r="AR748">
        <f t="shared" si="163"/>
        <v>0</v>
      </c>
      <c r="AS748">
        <f t="shared" si="164"/>
        <v>0</v>
      </c>
      <c r="AT748">
        <f t="shared" si="165"/>
        <v>0</v>
      </c>
      <c r="AU748">
        <f t="shared" si="166"/>
        <v>0</v>
      </c>
      <c r="AV748">
        <f t="shared" si="167"/>
        <v>0</v>
      </c>
      <c r="AW748">
        <f t="shared" si="168"/>
        <v>0</v>
      </c>
      <c r="AX748">
        <f t="shared" si="156"/>
        <v>0</v>
      </c>
    </row>
    <row r="749" spans="1:50" ht="15" customHeight="1">
      <c r="A749" s="242"/>
      <c r="B749" s="279"/>
      <c r="C749" s="213" t="s">
        <v>5088</v>
      </c>
      <c r="D749" s="511" t="str">
        <f>IF(CNGE_2025_M1_Secc12_Sub1!D71="","",CNGE_2025_M1_Secc12_Sub1!D71)</f>
        <v/>
      </c>
      <c r="E749" s="326"/>
      <c r="F749" s="326"/>
      <c r="G749" s="326"/>
      <c r="H749" s="326"/>
      <c r="I749" s="326"/>
      <c r="J749" s="326"/>
      <c r="K749" s="326"/>
      <c r="L749" s="326"/>
      <c r="M749" s="326"/>
      <c r="N749" s="326"/>
      <c r="O749" s="327"/>
      <c r="P749" s="480"/>
      <c r="Q749" s="351"/>
      <c r="R749" s="351"/>
      <c r="S749" s="352"/>
      <c r="T749" s="259"/>
      <c r="U749" s="259"/>
      <c r="V749" s="259"/>
      <c r="W749" s="259"/>
      <c r="X749" s="259"/>
      <c r="Y749" s="259"/>
      <c r="Z749" s="259"/>
      <c r="AA749" s="259"/>
      <c r="AB749" s="259"/>
      <c r="AC749" s="259"/>
      <c r="AD749" s="259"/>
      <c r="AF749">
        <f t="shared" si="138"/>
        <v>0</v>
      </c>
      <c r="AG749">
        <f t="shared" si="139"/>
        <v>0</v>
      </c>
      <c r="AH749" s="204">
        <f t="shared" si="140"/>
        <v>0</v>
      </c>
      <c r="AI749" s="204">
        <f t="shared" si="141"/>
        <v>0</v>
      </c>
      <c r="AJ749" s="204">
        <f t="shared" si="142"/>
        <v>0</v>
      </c>
      <c r="AK749" s="204">
        <f t="shared" si="143"/>
        <v>0</v>
      </c>
      <c r="AL749">
        <f t="shared" si="157"/>
        <v>0</v>
      </c>
      <c r="AM749">
        <f t="shared" si="158"/>
        <v>0</v>
      </c>
      <c r="AN749">
        <f t="shared" si="159"/>
        <v>0</v>
      </c>
      <c r="AO749">
        <f t="shared" si="160"/>
        <v>0</v>
      </c>
      <c r="AP749">
        <f t="shared" si="161"/>
        <v>0</v>
      </c>
      <c r="AQ749">
        <f t="shared" si="162"/>
        <v>0</v>
      </c>
      <c r="AR749">
        <f t="shared" si="163"/>
        <v>0</v>
      </c>
      <c r="AS749">
        <f t="shared" si="164"/>
        <v>0</v>
      </c>
      <c r="AT749">
        <f t="shared" si="165"/>
        <v>0</v>
      </c>
      <c r="AU749">
        <f t="shared" si="166"/>
        <v>0</v>
      </c>
      <c r="AV749">
        <f t="shared" si="167"/>
        <v>0</v>
      </c>
      <c r="AW749">
        <f t="shared" si="168"/>
        <v>0</v>
      </c>
      <c r="AX749">
        <f t="shared" si="156"/>
        <v>0</v>
      </c>
    </row>
    <row r="750" spans="1:50" ht="15" customHeight="1">
      <c r="A750" s="242"/>
      <c r="B750" s="279"/>
      <c r="C750" s="213" t="s">
        <v>5089</v>
      </c>
      <c r="D750" s="511" t="str">
        <f>IF(CNGE_2025_M1_Secc12_Sub1!D72="","",CNGE_2025_M1_Secc12_Sub1!D72)</f>
        <v/>
      </c>
      <c r="E750" s="326"/>
      <c r="F750" s="326"/>
      <c r="G750" s="326"/>
      <c r="H750" s="326"/>
      <c r="I750" s="326"/>
      <c r="J750" s="326"/>
      <c r="K750" s="326"/>
      <c r="L750" s="326"/>
      <c r="M750" s="326"/>
      <c r="N750" s="326"/>
      <c r="O750" s="327"/>
      <c r="P750" s="480"/>
      <c r="Q750" s="351"/>
      <c r="R750" s="351"/>
      <c r="S750" s="352"/>
      <c r="T750" s="259"/>
      <c r="U750" s="259"/>
      <c r="V750" s="259"/>
      <c r="W750" s="259"/>
      <c r="X750" s="259"/>
      <c r="Y750" s="259"/>
      <c r="Z750" s="259"/>
      <c r="AA750" s="259"/>
      <c r="AB750" s="259"/>
      <c r="AC750" s="259"/>
      <c r="AD750" s="259"/>
      <c r="AF750">
        <f t="shared" si="138"/>
        <v>0</v>
      </c>
      <c r="AG750">
        <f t="shared" si="139"/>
        <v>0</v>
      </c>
      <c r="AH750" s="204">
        <f t="shared" si="140"/>
        <v>0</v>
      </c>
      <c r="AI750" s="204">
        <f t="shared" si="141"/>
        <v>0</v>
      </c>
      <c r="AJ750" s="204">
        <f t="shared" si="142"/>
        <v>0</v>
      </c>
      <c r="AK750" s="204">
        <f t="shared" si="143"/>
        <v>0</v>
      </c>
      <c r="AL750">
        <f t="shared" si="157"/>
        <v>0</v>
      </c>
      <c r="AM750">
        <f t="shared" si="158"/>
        <v>0</v>
      </c>
      <c r="AN750">
        <f t="shared" si="159"/>
        <v>0</v>
      </c>
      <c r="AO750">
        <f t="shared" si="160"/>
        <v>0</v>
      </c>
      <c r="AP750">
        <f t="shared" si="161"/>
        <v>0</v>
      </c>
      <c r="AQ750">
        <f t="shared" si="162"/>
        <v>0</v>
      </c>
      <c r="AR750">
        <f t="shared" si="163"/>
        <v>0</v>
      </c>
      <c r="AS750">
        <f t="shared" si="164"/>
        <v>0</v>
      </c>
      <c r="AT750">
        <f t="shared" si="165"/>
        <v>0</v>
      </c>
      <c r="AU750">
        <f t="shared" si="166"/>
        <v>0</v>
      </c>
      <c r="AV750">
        <f t="shared" si="167"/>
        <v>0</v>
      </c>
      <c r="AW750">
        <f t="shared" si="168"/>
        <v>0</v>
      </c>
      <c r="AX750">
        <f t="shared" si="156"/>
        <v>0</v>
      </c>
    </row>
    <row r="751" spans="1:50" ht="15" customHeight="1">
      <c r="A751" s="242"/>
      <c r="B751" s="279"/>
      <c r="C751" s="213" t="s">
        <v>5090</v>
      </c>
      <c r="D751" s="511" t="str">
        <f>IF(CNGE_2025_M1_Secc12_Sub1!D73="","",CNGE_2025_M1_Secc12_Sub1!D73)</f>
        <v/>
      </c>
      <c r="E751" s="326"/>
      <c r="F751" s="326"/>
      <c r="G751" s="326"/>
      <c r="H751" s="326"/>
      <c r="I751" s="326"/>
      <c r="J751" s="326"/>
      <c r="K751" s="326"/>
      <c r="L751" s="326"/>
      <c r="M751" s="326"/>
      <c r="N751" s="326"/>
      <c r="O751" s="327"/>
      <c r="P751" s="480"/>
      <c r="Q751" s="351"/>
      <c r="R751" s="351"/>
      <c r="S751" s="352"/>
      <c r="T751" s="259"/>
      <c r="U751" s="259"/>
      <c r="V751" s="259"/>
      <c r="W751" s="259"/>
      <c r="X751" s="259"/>
      <c r="Y751" s="259"/>
      <c r="Z751" s="259"/>
      <c r="AA751" s="259"/>
      <c r="AB751" s="259"/>
      <c r="AC751" s="259"/>
      <c r="AD751" s="259"/>
      <c r="AF751">
        <f t="shared" si="138"/>
        <v>0</v>
      </c>
      <c r="AG751">
        <f t="shared" si="139"/>
        <v>0</v>
      </c>
      <c r="AH751" s="204">
        <f t="shared" si="140"/>
        <v>0</v>
      </c>
      <c r="AI751" s="204">
        <f t="shared" si="141"/>
        <v>0</v>
      </c>
      <c r="AJ751" s="204">
        <f t="shared" si="142"/>
        <v>0</v>
      </c>
      <c r="AK751" s="204">
        <f t="shared" si="143"/>
        <v>0</v>
      </c>
      <c r="AL751">
        <f t="shared" si="157"/>
        <v>0</v>
      </c>
      <c r="AM751">
        <f t="shared" si="158"/>
        <v>0</v>
      </c>
      <c r="AN751">
        <f t="shared" si="159"/>
        <v>0</v>
      </c>
      <c r="AO751">
        <f t="shared" si="160"/>
        <v>0</v>
      </c>
      <c r="AP751">
        <f t="shared" si="161"/>
        <v>0</v>
      </c>
      <c r="AQ751">
        <f t="shared" si="162"/>
        <v>0</v>
      </c>
      <c r="AR751">
        <f t="shared" si="163"/>
        <v>0</v>
      </c>
      <c r="AS751">
        <f t="shared" si="164"/>
        <v>0</v>
      </c>
      <c r="AT751">
        <f t="shared" si="165"/>
        <v>0</v>
      </c>
      <c r="AU751">
        <f t="shared" si="166"/>
        <v>0</v>
      </c>
      <c r="AV751">
        <f t="shared" si="167"/>
        <v>0</v>
      </c>
      <c r="AW751">
        <f t="shared" si="168"/>
        <v>0</v>
      </c>
      <c r="AX751">
        <f t="shared" si="156"/>
        <v>0</v>
      </c>
    </row>
    <row r="752" spans="1:50" ht="15" customHeight="1">
      <c r="A752" s="242"/>
      <c r="B752" s="279"/>
      <c r="C752" s="213" t="s">
        <v>5091</v>
      </c>
      <c r="D752" s="511" t="str">
        <f>IF(CNGE_2025_M1_Secc12_Sub1!D74="","",CNGE_2025_M1_Secc12_Sub1!D74)</f>
        <v/>
      </c>
      <c r="E752" s="326"/>
      <c r="F752" s="326"/>
      <c r="G752" s="326"/>
      <c r="H752" s="326"/>
      <c r="I752" s="326"/>
      <c r="J752" s="326"/>
      <c r="K752" s="326"/>
      <c r="L752" s="326"/>
      <c r="M752" s="326"/>
      <c r="N752" s="326"/>
      <c r="O752" s="327"/>
      <c r="P752" s="480"/>
      <c r="Q752" s="351"/>
      <c r="R752" s="351"/>
      <c r="S752" s="352"/>
      <c r="T752" s="259"/>
      <c r="U752" s="259"/>
      <c r="V752" s="259"/>
      <c r="W752" s="259"/>
      <c r="X752" s="259"/>
      <c r="Y752" s="259"/>
      <c r="Z752" s="259"/>
      <c r="AA752" s="259"/>
      <c r="AB752" s="259"/>
      <c r="AC752" s="259"/>
      <c r="AD752" s="259"/>
      <c r="AF752">
        <f t="shared" si="138"/>
        <v>0</v>
      </c>
      <c r="AG752">
        <f t="shared" si="139"/>
        <v>0</v>
      </c>
      <c r="AH752" s="204">
        <f t="shared" si="140"/>
        <v>0</v>
      </c>
      <c r="AI752" s="204">
        <f t="shared" si="141"/>
        <v>0</v>
      </c>
      <c r="AJ752" s="204">
        <f t="shared" si="142"/>
        <v>0</v>
      </c>
      <c r="AK752" s="204">
        <f t="shared" si="143"/>
        <v>0</v>
      </c>
      <c r="AL752">
        <f t="shared" si="157"/>
        <v>0</v>
      </c>
      <c r="AM752">
        <f t="shared" si="158"/>
        <v>0</v>
      </c>
      <c r="AN752">
        <f t="shared" si="159"/>
        <v>0</v>
      </c>
      <c r="AO752">
        <f t="shared" si="160"/>
        <v>0</v>
      </c>
      <c r="AP752">
        <f t="shared" si="161"/>
        <v>0</v>
      </c>
      <c r="AQ752">
        <f t="shared" si="162"/>
        <v>0</v>
      </c>
      <c r="AR752">
        <f t="shared" si="163"/>
        <v>0</v>
      </c>
      <c r="AS752">
        <f t="shared" si="164"/>
        <v>0</v>
      </c>
      <c r="AT752">
        <f t="shared" si="165"/>
        <v>0</v>
      </c>
      <c r="AU752">
        <f t="shared" si="166"/>
        <v>0</v>
      </c>
      <c r="AV752">
        <f t="shared" si="167"/>
        <v>0</v>
      </c>
      <c r="AW752">
        <f t="shared" si="168"/>
        <v>0</v>
      </c>
      <c r="AX752">
        <f t="shared" si="156"/>
        <v>0</v>
      </c>
    </row>
    <row r="753" spans="1:50" ht="15" customHeight="1">
      <c r="A753" s="242"/>
      <c r="B753" s="279"/>
      <c r="C753" s="213" t="s">
        <v>5092</v>
      </c>
      <c r="D753" s="511" t="str">
        <f>IF(CNGE_2025_M1_Secc12_Sub1!D75="","",CNGE_2025_M1_Secc12_Sub1!D75)</f>
        <v/>
      </c>
      <c r="E753" s="326"/>
      <c r="F753" s="326"/>
      <c r="G753" s="326"/>
      <c r="H753" s="326"/>
      <c r="I753" s="326"/>
      <c r="J753" s="326"/>
      <c r="K753" s="326"/>
      <c r="L753" s="326"/>
      <c r="M753" s="326"/>
      <c r="N753" s="326"/>
      <c r="O753" s="327"/>
      <c r="P753" s="480"/>
      <c r="Q753" s="351"/>
      <c r="R753" s="351"/>
      <c r="S753" s="352"/>
      <c r="T753" s="259"/>
      <c r="U753" s="259"/>
      <c r="V753" s="259"/>
      <c r="W753" s="259"/>
      <c r="X753" s="259"/>
      <c r="Y753" s="259"/>
      <c r="Z753" s="259"/>
      <c r="AA753" s="259"/>
      <c r="AB753" s="259"/>
      <c r="AC753" s="259"/>
      <c r="AD753" s="259"/>
      <c r="AF753">
        <f t="shared" si="138"/>
        <v>0</v>
      </c>
      <c r="AG753">
        <f t="shared" si="139"/>
        <v>0</v>
      </c>
      <c r="AH753" s="204">
        <f t="shared" si="140"/>
        <v>0</v>
      </c>
      <c r="AI753" s="204">
        <f t="shared" si="141"/>
        <v>0</v>
      </c>
      <c r="AJ753" s="204">
        <f t="shared" si="142"/>
        <v>0</v>
      </c>
      <c r="AK753" s="204">
        <f t="shared" si="143"/>
        <v>0</v>
      </c>
      <c r="AL753">
        <f t="shared" si="157"/>
        <v>0</v>
      </c>
      <c r="AM753">
        <f t="shared" si="158"/>
        <v>0</v>
      </c>
      <c r="AN753">
        <f t="shared" si="159"/>
        <v>0</v>
      </c>
      <c r="AO753">
        <f t="shared" si="160"/>
        <v>0</v>
      </c>
      <c r="AP753">
        <f t="shared" si="161"/>
        <v>0</v>
      </c>
      <c r="AQ753">
        <f t="shared" si="162"/>
        <v>0</v>
      </c>
      <c r="AR753">
        <f t="shared" si="163"/>
        <v>0</v>
      </c>
      <c r="AS753">
        <f t="shared" si="164"/>
        <v>0</v>
      </c>
      <c r="AT753">
        <f t="shared" si="165"/>
        <v>0</v>
      </c>
      <c r="AU753">
        <f t="shared" si="166"/>
        <v>0</v>
      </c>
      <c r="AV753">
        <f t="shared" si="167"/>
        <v>0</v>
      </c>
      <c r="AW753">
        <f t="shared" si="168"/>
        <v>0</v>
      </c>
      <c r="AX753">
        <f t="shared" si="156"/>
        <v>0</v>
      </c>
    </row>
    <row r="754" spans="1:50" ht="15" customHeight="1">
      <c r="A754" s="242"/>
      <c r="B754" s="279"/>
      <c r="C754" s="213" t="s">
        <v>5093</v>
      </c>
      <c r="D754" s="511" t="str">
        <f>IF(CNGE_2025_M1_Secc12_Sub1!D76="","",CNGE_2025_M1_Secc12_Sub1!D76)</f>
        <v/>
      </c>
      <c r="E754" s="326"/>
      <c r="F754" s="326"/>
      <c r="G754" s="326"/>
      <c r="H754" s="326"/>
      <c r="I754" s="326"/>
      <c r="J754" s="326"/>
      <c r="K754" s="326"/>
      <c r="L754" s="326"/>
      <c r="M754" s="326"/>
      <c r="N754" s="326"/>
      <c r="O754" s="327"/>
      <c r="P754" s="480"/>
      <c r="Q754" s="351"/>
      <c r="R754" s="351"/>
      <c r="S754" s="352"/>
      <c r="T754" s="259"/>
      <c r="U754" s="259"/>
      <c r="V754" s="259"/>
      <c r="W754" s="259"/>
      <c r="X754" s="259"/>
      <c r="Y754" s="259"/>
      <c r="Z754" s="259"/>
      <c r="AA754" s="259"/>
      <c r="AB754" s="259"/>
      <c r="AC754" s="259"/>
      <c r="AD754" s="259"/>
      <c r="AF754">
        <f t="shared" si="138"/>
        <v>0</v>
      </c>
      <c r="AG754">
        <f t="shared" si="139"/>
        <v>0</v>
      </c>
      <c r="AH754" s="204">
        <f t="shared" si="140"/>
        <v>0</v>
      </c>
      <c r="AI754" s="204">
        <f t="shared" si="141"/>
        <v>0</v>
      </c>
      <c r="AJ754" s="204">
        <f t="shared" si="142"/>
        <v>0</v>
      </c>
      <c r="AK754" s="204">
        <f t="shared" si="143"/>
        <v>0</v>
      </c>
      <c r="AL754">
        <f t="shared" si="157"/>
        <v>0</v>
      </c>
      <c r="AM754">
        <f t="shared" si="158"/>
        <v>0</v>
      </c>
      <c r="AN754">
        <f t="shared" si="159"/>
        <v>0</v>
      </c>
      <c r="AO754">
        <f t="shared" si="160"/>
        <v>0</v>
      </c>
      <c r="AP754">
        <f t="shared" si="161"/>
        <v>0</v>
      </c>
      <c r="AQ754">
        <f t="shared" si="162"/>
        <v>0</v>
      </c>
      <c r="AR754">
        <f t="shared" si="163"/>
        <v>0</v>
      </c>
      <c r="AS754">
        <f t="shared" si="164"/>
        <v>0</v>
      </c>
      <c r="AT754">
        <f t="shared" si="165"/>
        <v>0</v>
      </c>
      <c r="AU754">
        <f t="shared" si="166"/>
        <v>0</v>
      </c>
      <c r="AV754">
        <f t="shared" si="167"/>
        <v>0</v>
      </c>
      <c r="AW754">
        <f t="shared" si="168"/>
        <v>0</v>
      </c>
      <c r="AX754">
        <f t="shared" si="156"/>
        <v>0</v>
      </c>
    </row>
    <row r="755" spans="1:50" ht="15" customHeight="1">
      <c r="A755" s="242"/>
      <c r="B755" s="279"/>
      <c r="C755" s="213" t="s">
        <v>5094</v>
      </c>
      <c r="D755" s="511" t="str">
        <f>IF(CNGE_2025_M1_Secc12_Sub1!D77="","",CNGE_2025_M1_Secc12_Sub1!D77)</f>
        <v/>
      </c>
      <c r="E755" s="326"/>
      <c r="F755" s="326"/>
      <c r="G755" s="326"/>
      <c r="H755" s="326"/>
      <c r="I755" s="326"/>
      <c r="J755" s="326"/>
      <c r="K755" s="326"/>
      <c r="L755" s="326"/>
      <c r="M755" s="326"/>
      <c r="N755" s="326"/>
      <c r="O755" s="327"/>
      <c r="P755" s="480"/>
      <c r="Q755" s="351"/>
      <c r="R755" s="351"/>
      <c r="S755" s="352"/>
      <c r="T755" s="259"/>
      <c r="U755" s="259"/>
      <c r="V755" s="259"/>
      <c r="W755" s="259"/>
      <c r="X755" s="259"/>
      <c r="Y755" s="259"/>
      <c r="Z755" s="259"/>
      <c r="AA755" s="259"/>
      <c r="AB755" s="259"/>
      <c r="AC755" s="259"/>
      <c r="AD755" s="259"/>
      <c r="AF755">
        <f t="shared" si="138"/>
        <v>0</v>
      </c>
      <c r="AG755">
        <f t="shared" si="139"/>
        <v>0</v>
      </c>
      <c r="AH755" s="204">
        <f t="shared" si="140"/>
        <v>0</v>
      </c>
      <c r="AI755" s="204">
        <f t="shared" si="141"/>
        <v>0</v>
      </c>
      <c r="AJ755" s="204">
        <f t="shared" si="142"/>
        <v>0</v>
      </c>
      <c r="AK755" s="204">
        <f t="shared" si="143"/>
        <v>0</v>
      </c>
      <c r="AL755">
        <f t="shared" si="157"/>
        <v>0</v>
      </c>
      <c r="AM755">
        <f t="shared" si="158"/>
        <v>0</v>
      </c>
      <c r="AN755">
        <f t="shared" si="159"/>
        <v>0</v>
      </c>
      <c r="AO755">
        <f t="shared" si="160"/>
        <v>0</v>
      </c>
      <c r="AP755">
        <f t="shared" si="161"/>
        <v>0</v>
      </c>
      <c r="AQ755">
        <f t="shared" si="162"/>
        <v>0</v>
      </c>
      <c r="AR755">
        <f t="shared" si="163"/>
        <v>0</v>
      </c>
      <c r="AS755">
        <f t="shared" si="164"/>
        <v>0</v>
      </c>
      <c r="AT755">
        <f t="shared" si="165"/>
        <v>0</v>
      </c>
      <c r="AU755">
        <f t="shared" si="166"/>
        <v>0</v>
      </c>
      <c r="AV755">
        <f t="shared" si="167"/>
        <v>0</v>
      </c>
      <c r="AW755">
        <f t="shared" si="168"/>
        <v>0</v>
      </c>
      <c r="AX755">
        <f t="shared" si="156"/>
        <v>0</v>
      </c>
    </row>
    <row r="756" spans="1:50" ht="15" customHeight="1">
      <c r="A756" s="242"/>
      <c r="B756" s="279"/>
      <c r="C756" s="213" t="s">
        <v>5095</v>
      </c>
      <c r="D756" s="511" t="str">
        <f>IF(CNGE_2025_M1_Secc12_Sub1!D78="","",CNGE_2025_M1_Secc12_Sub1!D78)</f>
        <v/>
      </c>
      <c r="E756" s="326"/>
      <c r="F756" s="326"/>
      <c r="G756" s="326"/>
      <c r="H756" s="326"/>
      <c r="I756" s="326"/>
      <c r="J756" s="326"/>
      <c r="K756" s="326"/>
      <c r="L756" s="326"/>
      <c r="M756" s="326"/>
      <c r="N756" s="326"/>
      <c r="O756" s="327"/>
      <c r="P756" s="480"/>
      <c r="Q756" s="351"/>
      <c r="R756" s="351"/>
      <c r="S756" s="352"/>
      <c r="T756" s="259"/>
      <c r="U756" s="259"/>
      <c r="V756" s="259"/>
      <c r="W756" s="259"/>
      <c r="X756" s="259"/>
      <c r="Y756" s="259"/>
      <c r="Z756" s="259"/>
      <c r="AA756" s="259"/>
      <c r="AB756" s="259"/>
      <c r="AC756" s="259"/>
      <c r="AD756" s="259"/>
      <c r="AF756">
        <f t="shared" si="138"/>
        <v>0</v>
      </c>
      <c r="AG756">
        <f t="shared" si="139"/>
        <v>0</v>
      </c>
      <c r="AH756" s="204">
        <f t="shared" si="140"/>
        <v>0</v>
      </c>
      <c r="AI756" s="204">
        <f t="shared" si="141"/>
        <v>0</v>
      </c>
      <c r="AJ756" s="204">
        <f t="shared" si="142"/>
        <v>0</v>
      </c>
      <c r="AK756" s="204">
        <f t="shared" si="143"/>
        <v>0</v>
      </c>
      <c r="AL756">
        <f t="shared" si="157"/>
        <v>0</v>
      </c>
      <c r="AM756">
        <f t="shared" si="158"/>
        <v>0</v>
      </c>
      <c r="AN756">
        <f t="shared" si="159"/>
        <v>0</v>
      </c>
      <c r="AO756">
        <f t="shared" si="160"/>
        <v>0</v>
      </c>
      <c r="AP756">
        <f t="shared" si="161"/>
        <v>0</v>
      </c>
      <c r="AQ756">
        <f t="shared" si="162"/>
        <v>0</v>
      </c>
      <c r="AR756">
        <f t="shared" si="163"/>
        <v>0</v>
      </c>
      <c r="AS756">
        <f t="shared" si="164"/>
        <v>0</v>
      </c>
      <c r="AT756">
        <f t="shared" si="165"/>
        <v>0</v>
      </c>
      <c r="AU756">
        <f t="shared" si="166"/>
        <v>0</v>
      </c>
      <c r="AV756">
        <f t="shared" si="167"/>
        <v>0</v>
      </c>
      <c r="AW756">
        <f t="shared" si="168"/>
        <v>0</v>
      </c>
      <c r="AX756">
        <f t="shared" si="156"/>
        <v>0</v>
      </c>
    </row>
    <row r="757" spans="1:50" ht="15" customHeight="1">
      <c r="A757" s="242"/>
      <c r="B757" s="279"/>
      <c r="C757" s="213" t="s">
        <v>5096</v>
      </c>
      <c r="D757" s="511" t="str">
        <f>IF(CNGE_2025_M1_Secc12_Sub1!D79="","",CNGE_2025_M1_Secc12_Sub1!D79)</f>
        <v/>
      </c>
      <c r="E757" s="326"/>
      <c r="F757" s="326"/>
      <c r="G757" s="326"/>
      <c r="H757" s="326"/>
      <c r="I757" s="326"/>
      <c r="J757" s="326"/>
      <c r="K757" s="326"/>
      <c r="L757" s="326"/>
      <c r="M757" s="326"/>
      <c r="N757" s="326"/>
      <c r="O757" s="327"/>
      <c r="P757" s="480"/>
      <c r="Q757" s="351"/>
      <c r="R757" s="351"/>
      <c r="S757" s="352"/>
      <c r="T757" s="259"/>
      <c r="U757" s="259"/>
      <c r="V757" s="259"/>
      <c r="W757" s="259"/>
      <c r="X757" s="259"/>
      <c r="Y757" s="259"/>
      <c r="Z757" s="259"/>
      <c r="AA757" s="259"/>
      <c r="AB757" s="259"/>
      <c r="AC757" s="259"/>
      <c r="AD757" s="259"/>
      <c r="AF757">
        <f t="shared" si="138"/>
        <v>0</v>
      </c>
      <c r="AG757">
        <f t="shared" si="139"/>
        <v>0</v>
      </c>
      <c r="AH757" s="204">
        <f t="shared" si="140"/>
        <v>0</v>
      </c>
      <c r="AI757" s="204">
        <f t="shared" si="141"/>
        <v>0</v>
      </c>
      <c r="AJ757" s="204">
        <f t="shared" si="142"/>
        <v>0</v>
      </c>
      <c r="AK757" s="204">
        <f t="shared" si="143"/>
        <v>0</v>
      </c>
      <c r="AL757">
        <f t="shared" si="157"/>
        <v>0</v>
      </c>
      <c r="AM757">
        <f t="shared" si="158"/>
        <v>0</v>
      </c>
      <c r="AN757">
        <f t="shared" si="159"/>
        <v>0</v>
      </c>
      <c r="AO757">
        <f t="shared" si="160"/>
        <v>0</v>
      </c>
      <c r="AP757">
        <f t="shared" si="161"/>
        <v>0</v>
      </c>
      <c r="AQ757">
        <f t="shared" si="162"/>
        <v>0</v>
      </c>
      <c r="AR757">
        <f t="shared" si="163"/>
        <v>0</v>
      </c>
      <c r="AS757">
        <f t="shared" si="164"/>
        <v>0</v>
      </c>
      <c r="AT757">
        <f t="shared" si="165"/>
        <v>0</v>
      </c>
      <c r="AU757">
        <f t="shared" si="166"/>
        <v>0</v>
      </c>
      <c r="AV757">
        <f t="shared" si="167"/>
        <v>0</v>
      </c>
      <c r="AW757">
        <f t="shared" si="168"/>
        <v>0</v>
      </c>
      <c r="AX757">
        <f t="shared" si="156"/>
        <v>0</v>
      </c>
    </row>
    <row r="758" spans="1:50" ht="15" customHeight="1">
      <c r="A758" s="242"/>
      <c r="B758" s="279"/>
      <c r="C758" s="213" t="s">
        <v>5097</v>
      </c>
      <c r="D758" s="511" t="str">
        <f>IF(CNGE_2025_M1_Secc12_Sub1!D80="","",CNGE_2025_M1_Secc12_Sub1!D80)</f>
        <v/>
      </c>
      <c r="E758" s="326"/>
      <c r="F758" s="326"/>
      <c r="G758" s="326"/>
      <c r="H758" s="326"/>
      <c r="I758" s="326"/>
      <c r="J758" s="326"/>
      <c r="K758" s="326"/>
      <c r="L758" s="326"/>
      <c r="M758" s="326"/>
      <c r="N758" s="326"/>
      <c r="O758" s="327"/>
      <c r="P758" s="480"/>
      <c r="Q758" s="351"/>
      <c r="R758" s="351"/>
      <c r="S758" s="352"/>
      <c r="T758" s="259"/>
      <c r="U758" s="259"/>
      <c r="V758" s="259"/>
      <c r="W758" s="259"/>
      <c r="X758" s="259"/>
      <c r="Y758" s="259"/>
      <c r="Z758" s="259"/>
      <c r="AA758" s="259"/>
      <c r="AB758" s="259"/>
      <c r="AC758" s="259"/>
      <c r="AD758" s="259"/>
      <c r="AF758">
        <f t="shared" si="138"/>
        <v>0</v>
      </c>
      <c r="AG758">
        <f t="shared" si="139"/>
        <v>0</v>
      </c>
      <c r="AH758" s="204">
        <f t="shared" si="140"/>
        <v>0</v>
      </c>
      <c r="AI758" s="204">
        <f t="shared" si="141"/>
        <v>0</v>
      </c>
      <c r="AJ758" s="204">
        <f t="shared" si="142"/>
        <v>0</v>
      </c>
      <c r="AK758" s="204">
        <f t="shared" si="143"/>
        <v>0</v>
      </c>
      <c r="AL758">
        <f t="shared" si="157"/>
        <v>0</v>
      </c>
      <c r="AM758">
        <f t="shared" si="158"/>
        <v>0</v>
      </c>
      <c r="AN758">
        <f t="shared" si="159"/>
        <v>0</v>
      </c>
      <c r="AO758">
        <f t="shared" si="160"/>
        <v>0</v>
      </c>
      <c r="AP758">
        <f t="shared" si="161"/>
        <v>0</v>
      </c>
      <c r="AQ758">
        <f t="shared" si="162"/>
        <v>0</v>
      </c>
      <c r="AR758">
        <f t="shared" si="163"/>
        <v>0</v>
      </c>
      <c r="AS758">
        <f t="shared" si="164"/>
        <v>0</v>
      </c>
      <c r="AT758">
        <f t="shared" si="165"/>
        <v>0</v>
      </c>
      <c r="AU758">
        <f t="shared" si="166"/>
        <v>0</v>
      </c>
      <c r="AV758">
        <f t="shared" si="167"/>
        <v>0</v>
      </c>
      <c r="AW758">
        <f t="shared" si="168"/>
        <v>0</v>
      </c>
      <c r="AX758">
        <f t="shared" si="156"/>
        <v>0</v>
      </c>
    </row>
    <row r="759" spans="1:50" ht="15" customHeight="1">
      <c r="A759" s="242"/>
      <c r="B759" s="279"/>
      <c r="C759" s="213" t="s">
        <v>5098</v>
      </c>
      <c r="D759" s="511" t="str">
        <f>IF(CNGE_2025_M1_Secc12_Sub1!D81="","",CNGE_2025_M1_Secc12_Sub1!D81)</f>
        <v/>
      </c>
      <c r="E759" s="326"/>
      <c r="F759" s="326"/>
      <c r="G759" s="326"/>
      <c r="H759" s="326"/>
      <c r="I759" s="326"/>
      <c r="J759" s="326"/>
      <c r="K759" s="326"/>
      <c r="L759" s="326"/>
      <c r="M759" s="326"/>
      <c r="N759" s="326"/>
      <c r="O759" s="327"/>
      <c r="P759" s="480"/>
      <c r="Q759" s="351"/>
      <c r="R759" s="351"/>
      <c r="S759" s="352"/>
      <c r="T759" s="259"/>
      <c r="U759" s="259"/>
      <c r="V759" s="259"/>
      <c r="W759" s="259"/>
      <c r="X759" s="259"/>
      <c r="Y759" s="259"/>
      <c r="Z759" s="259"/>
      <c r="AA759" s="259"/>
      <c r="AB759" s="259"/>
      <c r="AC759" s="259"/>
      <c r="AD759" s="259"/>
      <c r="AF759">
        <f t="shared" si="138"/>
        <v>0</v>
      </c>
      <c r="AG759">
        <f t="shared" si="139"/>
        <v>0</v>
      </c>
      <c r="AH759" s="204">
        <f t="shared" si="140"/>
        <v>0</v>
      </c>
      <c r="AI759" s="204">
        <f t="shared" si="141"/>
        <v>0</v>
      </c>
      <c r="AJ759" s="204">
        <f t="shared" si="142"/>
        <v>0</v>
      </c>
      <c r="AK759" s="204">
        <f t="shared" si="143"/>
        <v>0</v>
      </c>
      <c r="AL759">
        <f t="shared" si="157"/>
        <v>0</v>
      </c>
      <c r="AM759">
        <f t="shared" si="158"/>
        <v>0</v>
      </c>
      <c r="AN759">
        <f t="shared" si="159"/>
        <v>0</v>
      </c>
      <c r="AO759">
        <f t="shared" si="160"/>
        <v>0</v>
      </c>
      <c r="AP759">
        <f t="shared" si="161"/>
        <v>0</v>
      </c>
      <c r="AQ759">
        <f t="shared" si="162"/>
        <v>0</v>
      </c>
      <c r="AR759">
        <f t="shared" si="163"/>
        <v>0</v>
      </c>
      <c r="AS759">
        <f t="shared" si="164"/>
        <v>0</v>
      </c>
      <c r="AT759">
        <f t="shared" si="165"/>
        <v>0</v>
      </c>
      <c r="AU759">
        <f t="shared" si="166"/>
        <v>0</v>
      </c>
      <c r="AV759">
        <f t="shared" si="167"/>
        <v>0</v>
      </c>
      <c r="AW759">
        <f t="shared" si="168"/>
        <v>0</v>
      </c>
      <c r="AX759">
        <f t="shared" si="156"/>
        <v>0</v>
      </c>
    </row>
    <row r="760" spans="1:50" ht="15" customHeight="1">
      <c r="A760" s="242"/>
      <c r="B760" s="279"/>
      <c r="C760" s="213" t="s">
        <v>5099</v>
      </c>
      <c r="D760" s="511" t="str">
        <f>IF(CNGE_2025_M1_Secc12_Sub1!D82="","",CNGE_2025_M1_Secc12_Sub1!D82)</f>
        <v/>
      </c>
      <c r="E760" s="326"/>
      <c r="F760" s="326"/>
      <c r="G760" s="326"/>
      <c r="H760" s="326"/>
      <c r="I760" s="326"/>
      <c r="J760" s="326"/>
      <c r="K760" s="326"/>
      <c r="L760" s="326"/>
      <c r="M760" s="326"/>
      <c r="N760" s="326"/>
      <c r="O760" s="327"/>
      <c r="P760" s="480"/>
      <c r="Q760" s="351"/>
      <c r="R760" s="351"/>
      <c r="S760" s="352"/>
      <c r="T760" s="259"/>
      <c r="U760" s="259"/>
      <c r="V760" s="259"/>
      <c r="W760" s="259"/>
      <c r="X760" s="259"/>
      <c r="Y760" s="259"/>
      <c r="Z760" s="259"/>
      <c r="AA760" s="259"/>
      <c r="AB760" s="259"/>
      <c r="AC760" s="259"/>
      <c r="AD760" s="259"/>
      <c r="AF760">
        <f t="shared" si="138"/>
        <v>0</v>
      </c>
      <c r="AG760">
        <f t="shared" si="139"/>
        <v>0</v>
      </c>
      <c r="AH760" s="204">
        <f t="shared" si="140"/>
        <v>0</v>
      </c>
      <c r="AI760" s="204">
        <f t="shared" si="141"/>
        <v>0</v>
      </c>
      <c r="AJ760" s="204">
        <f t="shared" si="142"/>
        <v>0</v>
      </c>
      <c r="AK760" s="204">
        <f t="shared" si="143"/>
        <v>0</v>
      </c>
      <c r="AL760">
        <f t="shared" si="157"/>
        <v>0</v>
      </c>
      <c r="AM760">
        <f t="shared" si="158"/>
        <v>0</v>
      </c>
      <c r="AN760">
        <f t="shared" si="159"/>
        <v>0</v>
      </c>
      <c r="AO760">
        <f t="shared" si="160"/>
        <v>0</v>
      </c>
      <c r="AP760">
        <f t="shared" si="161"/>
        <v>0</v>
      </c>
      <c r="AQ760">
        <f t="shared" si="162"/>
        <v>0</v>
      </c>
      <c r="AR760">
        <f t="shared" si="163"/>
        <v>0</v>
      </c>
      <c r="AS760">
        <f t="shared" si="164"/>
        <v>0</v>
      </c>
      <c r="AT760">
        <f t="shared" si="165"/>
        <v>0</v>
      </c>
      <c r="AU760">
        <f t="shared" si="166"/>
        <v>0</v>
      </c>
      <c r="AV760">
        <f t="shared" si="167"/>
        <v>0</v>
      </c>
      <c r="AW760">
        <f t="shared" si="168"/>
        <v>0</v>
      </c>
      <c r="AX760">
        <f t="shared" si="156"/>
        <v>0</v>
      </c>
    </row>
    <row r="761" spans="1:50" ht="15" customHeight="1">
      <c r="A761" s="242"/>
      <c r="B761" s="279"/>
      <c r="C761" s="229" t="s">
        <v>5100</v>
      </c>
      <c r="D761" s="511" t="str">
        <f>IF(CNGE_2025_M1_Secc12_Sub1!D83="","",CNGE_2025_M1_Secc12_Sub1!D83)</f>
        <v/>
      </c>
      <c r="E761" s="326"/>
      <c r="F761" s="326"/>
      <c r="G761" s="326"/>
      <c r="H761" s="326"/>
      <c r="I761" s="326"/>
      <c r="J761" s="326"/>
      <c r="K761" s="326"/>
      <c r="L761" s="326"/>
      <c r="M761" s="326"/>
      <c r="N761" s="326"/>
      <c r="O761" s="327"/>
      <c r="P761" s="480"/>
      <c r="Q761" s="351"/>
      <c r="R761" s="351"/>
      <c r="S761" s="352"/>
      <c r="T761" s="259"/>
      <c r="U761" s="259"/>
      <c r="V761" s="259"/>
      <c r="W761" s="259"/>
      <c r="X761" s="259"/>
      <c r="Y761" s="259"/>
      <c r="Z761" s="259"/>
      <c r="AA761" s="259"/>
      <c r="AB761" s="259"/>
      <c r="AC761" s="259"/>
      <c r="AD761" s="259"/>
      <c r="AF761">
        <f t="shared" si="138"/>
        <v>0</v>
      </c>
      <c r="AG761">
        <f t="shared" si="139"/>
        <v>0</v>
      </c>
      <c r="AH761" s="204">
        <f t="shared" si="140"/>
        <v>0</v>
      </c>
      <c r="AI761" s="204">
        <f t="shared" si="141"/>
        <v>0</v>
      </c>
      <c r="AJ761" s="204">
        <f t="shared" si="142"/>
        <v>0</v>
      </c>
      <c r="AK761" s="204">
        <f t="shared" si="143"/>
        <v>0</v>
      </c>
      <c r="AL761">
        <f t="shared" si="157"/>
        <v>0</v>
      </c>
      <c r="AM761">
        <f t="shared" si="158"/>
        <v>0</v>
      </c>
      <c r="AN761">
        <f t="shared" si="159"/>
        <v>0</v>
      </c>
      <c r="AO761">
        <f t="shared" si="160"/>
        <v>0</v>
      </c>
      <c r="AP761">
        <f t="shared" si="161"/>
        <v>0</v>
      </c>
      <c r="AQ761">
        <f t="shared" si="162"/>
        <v>0</v>
      </c>
      <c r="AR761">
        <f t="shared" si="163"/>
        <v>0</v>
      </c>
      <c r="AS761">
        <f t="shared" si="164"/>
        <v>0</v>
      </c>
      <c r="AT761">
        <f t="shared" si="165"/>
        <v>0</v>
      </c>
      <c r="AU761">
        <f t="shared" si="166"/>
        <v>0</v>
      </c>
      <c r="AV761">
        <f t="shared" si="167"/>
        <v>0</v>
      </c>
      <c r="AW761">
        <f t="shared" si="168"/>
        <v>0</v>
      </c>
      <c r="AX761">
        <f t="shared" si="156"/>
        <v>0</v>
      </c>
    </row>
    <row r="762" spans="1:50" ht="15" customHeight="1">
      <c r="A762" s="242"/>
      <c r="B762" s="279"/>
      <c r="C762" s="229" t="s">
        <v>5101</v>
      </c>
      <c r="D762" s="511" t="str">
        <f>IF(CNGE_2025_M1_Secc12_Sub1!D84="","",CNGE_2025_M1_Secc12_Sub1!D84)</f>
        <v/>
      </c>
      <c r="E762" s="326"/>
      <c r="F762" s="326"/>
      <c r="G762" s="326"/>
      <c r="H762" s="326"/>
      <c r="I762" s="326"/>
      <c r="J762" s="326"/>
      <c r="K762" s="326"/>
      <c r="L762" s="326"/>
      <c r="M762" s="326"/>
      <c r="N762" s="326"/>
      <c r="O762" s="327"/>
      <c r="P762" s="480"/>
      <c r="Q762" s="351"/>
      <c r="R762" s="351"/>
      <c r="S762" s="352"/>
      <c r="T762" s="259"/>
      <c r="U762" s="259"/>
      <c r="V762" s="259"/>
      <c r="W762" s="259"/>
      <c r="X762" s="259"/>
      <c r="Y762" s="259"/>
      <c r="Z762" s="259"/>
      <c r="AA762" s="259"/>
      <c r="AB762" s="259"/>
      <c r="AC762" s="259"/>
      <c r="AD762" s="259"/>
      <c r="AF762">
        <f t="shared" si="138"/>
        <v>0</v>
      </c>
      <c r="AG762">
        <f t="shared" si="139"/>
        <v>0</v>
      </c>
      <c r="AH762" s="204">
        <f t="shared" si="140"/>
        <v>0</v>
      </c>
      <c r="AI762" s="204">
        <f t="shared" si="141"/>
        <v>0</v>
      </c>
      <c r="AJ762" s="204">
        <f t="shared" si="142"/>
        <v>0</v>
      </c>
      <c r="AK762" s="204">
        <f t="shared" si="143"/>
        <v>0</v>
      </c>
      <c r="AL762">
        <f t="shared" si="157"/>
        <v>0</v>
      </c>
      <c r="AM762">
        <f t="shared" si="158"/>
        <v>0</v>
      </c>
      <c r="AN762">
        <f t="shared" si="159"/>
        <v>0</v>
      </c>
      <c r="AO762">
        <f t="shared" si="160"/>
        <v>0</v>
      </c>
      <c r="AP762">
        <f t="shared" si="161"/>
        <v>0</v>
      </c>
      <c r="AQ762">
        <f t="shared" si="162"/>
        <v>0</v>
      </c>
      <c r="AR762">
        <f t="shared" si="163"/>
        <v>0</v>
      </c>
      <c r="AS762">
        <f t="shared" si="164"/>
        <v>0</v>
      </c>
      <c r="AT762">
        <f t="shared" si="165"/>
        <v>0</v>
      </c>
      <c r="AU762">
        <f t="shared" si="166"/>
        <v>0</v>
      </c>
      <c r="AV762">
        <f t="shared" si="167"/>
        <v>0</v>
      </c>
      <c r="AW762">
        <f t="shared" si="168"/>
        <v>0</v>
      </c>
      <c r="AX762">
        <f t="shared" si="156"/>
        <v>0</v>
      </c>
    </row>
    <row r="763" spans="1:50" ht="15" customHeight="1">
      <c r="A763" s="242"/>
      <c r="B763" s="279"/>
      <c r="C763" s="229" t="s">
        <v>5102</v>
      </c>
      <c r="D763" s="511" t="str">
        <f>IF(CNGE_2025_M1_Secc12_Sub1!D85="","",CNGE_2025_M1_Secc12_Sub1!D85)</f>
        <v/>
      </c>
      <c r="E763" s="326"/>
      <c r="F763" s="326"/>
      <c r="G763" s="326"/>
      <c r="H763" s="326"/>
      <c r="I763" s="326"/>
      <c r="J763" s="326"/>
      <c r="K763" s="326"/>
      <c r="L763" s="326"/>
      <c r="M763" s="326"/>
      <c r="N763" s="326"/>
      <c r="O763" s="327"/>
      <c r="P763" s="480"/>
      <c r="Q763" s="351"/>
      <c r="R763" s="351"/>
      <c r="S763" s="352"/>
      <c r="T763" s="259"/>
      <c r="U763" s="259"/>
      <c r="V763" s="259"/>
      <c r="W763" s="259"/>
      <c r="X763" s="259"/>
      <c r="Y763" s="259"/>
      <c r="Z763" s="259"/>
      <c r="AA763" s="259"/>
      <c r="AB763" s="259"/>
      <c r="AC763" s="259"/>
      <c r="AD763" s="259"/>
      <c r="AF763">
        <f t="shared" si="138"/>
        <v>0</v>
      </c>
      <c r="AG763">
        <f t="shared" si="139"/>
        <v>0</v>
      </c>
      <c r="AH763" s="204">
        <f t="shared" si="140"/>
        <v>0</v>
      </c>
      <c r="AI763" s="204">
        <f t="shared" si="141"/>
        <v>0</v>
      </c>
      <c r="AJ763" s="204">
        <f t="shared" si="142"/>
        <v>0</v>
      </c>
      <c r="AK763" s="204">
        <f t="shared" si="143"/>
        <v>0</v>
      </c>
      <c r="AL763">
        <f t="shared" si="157"/>
        <v>0</v>
      </c>
      <c r="AM763">
        <f t="shared" si="158"/>
        <v>0</v>
      </c>
      <c r="AN763">
        <f t="shared" si="159"/>
        <v>0</v>
      </c>
      <c r="AO763">
        <f t="shared" si="160"/>
        <v>0</v>
      </c>
      <c r="AP763">
        <f t="shared" si="161"/>
        <v>0</v>
      </c>
      <c r="AQ763">
        <f t="shared" si="162"/>
        <v>0</v>
      </c>
      <c r="AR763">
        <f t="shared" si="163"/>
        <v>0</v>
      </c>
      <c r="AS763">
        <f t="shared" si="164"/>
        <v>0</v>
      </c>
      <c r="AT763">
        <f t="shared" si="165"/>
        <v>0</v>
      </c>
      <c r="AU763">
        <f t="shared" si="166"/>
        <v>0</v>
      </c>
      <c r="AV763">
        <f t="shared" si="167"/>
        <v>0</v>
      </c>
      <c r="AW763">
        <f t="shared" si="168"/>
        <v>0</v>
      </c>
      <c r="AX763">
        <f t="shared" si="156"/>
        <v>0</v>
      </c>
    </row>
    <row r="764" spans="1:50" ht="15" customHeight="1">
      <c r="A764" s="242"/>
      <c r="B764" s="279"/>
      <c r="C764" s="229" t="s">
        <v>5103</v>
      </c>
      <c r="D764" s="511" t="str">
        <f>IF(CNGE_2025_M1_Secc12_Sub1!D86="","",CNGE_2025_M1_Secc12_Sub1!D86)</f>
        <v/>
      </c>
      <c r="E764" s="326"/>
      <c r="F764" s="326"/>
      <c r="G764" s="326"/>
      <c r="H764" s="326"/>
      <c r="I764" s="326"/>
      <c r="J764" s="326"/>
      <c r="K764" s="326"/>
      <c r="L764" s="326"/>
      <c r="M764" s="326"/>
      <c r="N764" s="326"/>
      <c r="O764" s="327"/>
      <c r="P764" s="480"/>
      <c r="Q764" s="351"/>
      <c r="R764" s="351"/>
      <c r="S764" s="352"/>
      <c r="T764" s="259"/>
      <c r="U764" s="259"/>
      <c r="V764" s="259"/>
      <c r="W764" s="259"/>
      <c r="X764" s="259"/>
      <c r="Y764" s="259"/>
      <c r="Z764" s="259"/>
      <c r="AA764" s="259"/>
      <c r="AB764" s="259"/>
      <c r="AC764" s="259"/>
      <c r="AD764" s="259"/>
      <c r="AF764">
        <f t="shared" si="138"/>
        <v>0</v>
      </c>
      <c r="AG764">
        <f t="shared" si="139"/>
        <v>0</v>
      </c>
      <c r="AH764" s="204">
        <f t="shared" si="140"/>
        <v>0</v>
      </c>
      <c r="AI764" s="204">
        <f t="shared" si="141"/>
        <v>0</v>
      </c>
      <c r="AJ764" s="204">
        <f t="shared" si="142"/>
        <v>0</v>
      </c>
      <c r="AK764" s="204">
        <f t="shared" si="143"/>
        <v>0</v>
      </c>
      <c r="AL764">
        <f t="shared" si="157"/>
        <v>0</v>
      </c>
      <c r="AM764">
        <f t="shared" si="158"/>
        <v>0</v>
      </c>
      <c r="AN764">
        <f t="shared" si="159"/>
        <v>0</v>
      </c>
      <c r="AO764">
        <f t="shared" si="160"/>
        <v>0</v>
      </c>
      <c r="AP764">
        <f t="shared" si="161"/>
        <v>0</v>
      </c>
      <c r="AQ764">
        <f t="shared" si="162"/>
        <v>0</v>
      </c>
      <c r="AR764">
        <f t="shared" si="163"/>
        <v>0</v>
      </c>
      <c r="AS764">
        <f t="shared" si="164"/>
        <v>0</v>
      </c>
      <c r="AT764">
        <f t="shared" si="165"/>
        <v>0</v>
      </c>
      <c r="AU764">
        <f t="shared" si="166"/>
        <v>0</v>
      </c>
      <c r="AV764">
        <f t="shared" si="167"/>
        <v>0</v>
      </c>
      <c r="AW764">
        <f t="shared" si="168"/>
        <v>0</v>
      </c>
      <c r="AX764">
        <f t="shared" si="156"/>
        <v>0</v>
      </c>
    </row>
    <row r="765" spans="1:50" ht="15" customHeight="1">
      <c r="A765" s="242"/>
      <c r="B765" s="279"/>
      <c r="C765" s="229" t="s">
        <v>5104</v>
      </c>
      <c r="D765" s="511" t="str">
        <f>IF(CNGE_2025_M1_Secc12_Sub1!D87="","",CNGE_2025_M1_Secc12_Sub1!D87)</f>
        <v/>
      </c>
      <c r="E765" s="326"/>
      <c r="F765" s="326"/>
      <c r="G765" s="326"/>
      <c r="H765" s="326"/>
      <c r="I765" s="326"/>
      <c r="J765" s="326"/>
      <c r="K765" s="326"/>
      <c r="L765" s="326"/>
      <c r="M765" s="326"/>
      <c r="N765" s="326"/>
      <c r="O765" s="327"/>
      <c r="P765" s="480"/>
      <c r="Q765" s="351"/>
      <c r="R765" s="351"/>
      <c r="S765" s="352"/>
      <c r="T765" s="259"/>
      <c r="U765" s="259"/>
      <c r="V765" s="259"/>
      <c r="W765" s="259"/>
      <c r="X765" s="259"/>
      <c r="Y765" s="259"/>
      <c r="Z765" s="259"/>
      <c r="AA765" s="259"/>
      <c r="AB765" s="259"/>
      <c r="AC765" s="259"/>
      <c r="AD765" s="259"/>
      <c r="AF765">
        <f t="shared" si="138"/>
        <v>0</v>
      </c>
      <c r="AG765">
        <f t="shared" si="139"/>
        <v>0</v>
      </c>
      <c r="AH765" s="204">
        <f t="shared" si="140"/>
        <v>0</v>
      </c>
      <c r="AI765" s="204">
        <f t="shared" si="141"/>
        <v>0</v>
      </c>
      <c r="AJ765" s="204">
        <f t="shared" si="142"/>
        <v>0</v>
      </c>
      <c r="AK765" s="204">
        <f t="shared" si="143"/>
        <v>0</v>
      </c>
      <c r="AL765">
        <f t="shared" si="157"/>
        <v>0</v>
      </c>
      <c r="AM765">
        <f t="shared" si="158"/>
        <v>0</v>
      </c>
      <c r="AN765">
        <f t="shared" si="159"/>
        <v>0</v>
      </c>
      <c r="AO765">
        <f t="shared" si="160"/>
        <v>0</v>
      </c>
      <c r="AP765">
        <f t="shared" si="161"/>
        <v>0</v>
      </c>
      <c r="AQ765">
        <f t="shared" si="162"/>
        <v>0</v>
      </c>
      <c r="AR765">
        <f t="shared" si="163"/>
        <v>0</v>
      </c>
      <c r="AS765">
        <f t="shared" si="164"/>
        <v>0</v>
      </c>
      <c r="AT765">
        <f t="shared" si="165"/>
        <v>0</v>
      </c>
      <c r="AU765">
        <f t="shared" si="166"/>
        <v>0</v>
      </c>
      <c r="AV765">
        <f t="shared" si="167"/>
        <v>0</v>
      </c>
      <c r="AW765">
        <f t="shared" si="168"/>
        <v>0</v>
      </c>
      <c r="AX765">
        <f t="shared" si="156"/>
        <v>0</v>
      </c>
    </row>
    <row r="766" spans="1:50" ht="15" customHeight="1">
      <c r="A766" s="242"/>
      <c r="B766" s="279"/>
      <c r="C766" s="229" t="s">
        <v>5105</v>
      </c>
      <c r="D766" s="511" t="str">
        <f>IF(CNGE_2025_M1_Secc12_Sub1!D88="","",CNGE_2025_M1_Secc12_Sub1!D88)</f>
        <v/>
      </c>
      <c r="E766" s="326"/>
      <c r="F766" s="326"/>
      <c r="G766" s="326"/>
      <c r="H766" s="326"/>
      <c r="I766" s="326"/>
      <c r="J766" s="326"/>
      <c r="K766" s="326"/>
      <c r="L766" s="326"/>
      <c r="M766" s="326"/>
      <c r="N766" s="326"/>
      <c r="O766" s="327"/>
      <c r="P766" s="480"/>
      <c r="Q766" s="351"/>
      <c r="R766" s="351"/>
      <c r="S766" s="352"/>
      <c r="T766" s="259"/>
      <c r="U766" s="259"/>
      <c r="V766" s="259"/>
      <c r="W766" s="259"/>
      <c r="X766" s="259"/>
      <c r="Y766" s="259"/>
      <c r="Z766" s="259"/>
      <c r="AA766" s="259"/>
      <c r="AB766" s="259"/>
      <c r="AC766" s="259"/>
      <c r="AD766" s="259"/>
      <c r="AF766">
        <f t="shared" si="138"/>
        <v>0</v>
      </c>
      <c r="AG766">
        <f t="shared" si="139"/>
        <v>0</v>
      </c>
      <c r="AH766" s="204">
        <f t="shared" si="140"/>
        <v>0</v>
      </c>
      <c r="AI766" s="204">
        <f t="shared" si="141"/>
        <v>0</v>
      </c>
      <c r="AJ766" s="204">
        <f t="shared" si="142"/>
        <v>0</v>
      </c>
      <c r="AK766" s="204">
        <f t="shared" si="143"/>
        <v>0</v>
      </c>
      <c r="AL766">
        <f t="shared" si="157"/>
        <v>0</v>
      </c>
      <c r="AM766">
        <f t="shared" si="158"/>
        <v>0</v>
      </c>
      <c r="AN766">
        <f t="shared" si="159"/>
        <v>0</v>
      </c>
      <c r="AO766">
        <f t="shared" si="160"/>
        <v>0</v>
      </c>
      <c r="AP766">
        <f t="shared" si="161"/>
        <v>0</v>
      </c>
      <c r="AQ766">
        <f t="shared" si="162"/>
        <v>0</v>
      </c>
      <c r="AR766">
        <f t="shared" si="163"/>
        <v>0</v>
      </c>
      <c r="AS766">
        <f t="shared" si="164"/>
        <v>0</v>
      </c>
      <c r="AT766">
        <f t="shared" si="165"/>
        <v>0</v>
      </c>
      <c r="AU766">
        <f t="shared" si="166"/>
        <v>0</v>
      </c>
      <c r="AV766">
        <f t="shared" si="167"/>
        <v>0</v>
      </c>
      <c r="AW766">
        <f t="shared" si="168"/>
        <v>0</v>
      </c>
      <c r="AX766">
        <f t="shared" si="156"/>
        <v>0</v>
      </c>
    </row>
    <row r="767" spans="1:50" ht="15" customHeight="1">
      <c r="A767" s="242"/>
      <c r="B767" s="279"/>
      <c r="C767" s="229" t="s">
        <v>5106</v>
      </c>
      <c r="D767" s="511" t="str">
        <f>IF(CNGE_2025_M1_Secc12_Sub1!D89="","",CNGE_2025_M1_Secc12_Sub1!D89)</f>
        <v/>
      </c>
      <c r="E767" s="326"/>
      <c r="F767" s="326"/>
      <c r="G767" s="326"/>
      <c r="H767" s="326"/>
      <c r="I767" s="326"/>
      <c r="J767" s="326"/>
      <c r="K767" s="326"/>
      <c r="L767" s="326"/>
      <c r="M767" s="326"/>
      <c r="N767" s="326"/>
      <c r="O767" s="327"/>
      <c r="P767" s="480"/>
      <c r="Q767" s="351"/>
      <c r="R767" s="351"/>
      <c r="S767" s="352"/>
      <c r="T767" s="259"/>
      <c r="U767" s="259"/>
      <c r="V767" s="259"/>
      <c r="W767" s="259"/>
      <c r="X767" s="259"/>
      <c r="Y767" s="259"/>
      <c r="Z767" s="259"/>
      <c r="AA767" s="259"/>
      <c r="AB767" s="259"/>
      <c r="AC767" s="259"/>
      <c r="AD767" s="259"/>
      <c r="AF767">
        <f t="shared" si="138"/>
        <v>0</v>
      </c>
      <c r="AG767">
        <f t="shared" si="139"/>
        <v>0</v>
      </c>
      <c r="AH767" s="204">
        <f t="shared" si="140"/>
        <v>0</v>
      </c>
      <c r="AI767" s="204">
        <f t="shared" si="141"/>
        <v>0</v>
      </c>
      <c r="AJ767" s="204">
        <f t="shared" si="142"/>
        <v>0</v>
      </c>
      <c r="AK767" s="204">
        <f t="shared" si="143"/>
        <v>0</v>
      </c>
      <c r="AL767">
        <f t="shared" si="157"/>
        <v>0</v>
      </c>
      <c r="AM767">
        <f t="shared" si="158"/>
        <v>0</v>
      </c>
      <c r="AN767">
        <f t="shared" si="159"/>
        <v>0</v>
      </c>
      <c r="AO767">
        <f t="shared" si="160"/>
        <v>0</v>
      </c>
      <c r="AP767">
        <f t="shared" si="161"/>
        <v>0</v>
      </c>
      <c r="AQ767">
        <f t="shared" si="162"/>
        <v>0</v>
      </c>
      <c r="AR767">
        <f t="shared" si="163"/>
        <v>0</v>
      </c>
      <c r="AS767">
        <f t="shared" si="164"/>
        <v>0</v>
      </c>
      <c r="AT767">
        <f t="shared" si="165"/>
        <v>0</v>
      </c>
      <c r="AU767">
        <f t="shared" si="166"/>
        <v>0</v>
      </c>
      <c r="AV767">
        <f t="shared" si="167"/>
        <v>0</v>
      </c>
      <c r="AW767">
        <f t="shared" si="168"/>
        <v>0</v>
      </c>
      <c r="AX767">
        <f t="shared" si="156"/>
        <v>0</v>
      </c>
    </row>
    <row r="768" spans="1:50" ht="15" customHeight="1">
      <c r="A768" s="242"/>
      <c r="B768" s="279"/>
      <c r="C768" s="229" t="s">
        <v>5107</v>
      </c>
      <c r="D768" s="511" t="str">
        <f>IF(CNGE_2025_M1_Secc12_Sub1!D90="","",CNGE_2025_M1_Secc12_Sub1!D90)</f>
        <v/>
      </c>
      <c r="E768" s="326"/>
      <c r="F768" s="326"/>
      <c r="G768" s="326"/>
      <c r="H768" s="326"/>
      <c r="I768" s="326"/>
      <c r="J768" s="326"/>
      <c r="K768" s="326"/>
      <c r="L768" s="326"/>
      <c r="M768" s="326"/>
      <c r="N768" s="326"/>
      <c r="O768" s="327"/>
      <c r="P768" s="480"/>
      <c r="Q768" s="351"/>
      <c r="R768" s="351"/>
      <c r="S768" s="352"/>
      <c r="T768" s="259"/>
      <c r="U768" s="259"/>
      <c r="V768" s="259"/>
      <c r="W768" s="259"/>
      <c r="X768" s="259"/>
      <c r="Y768" s="259"/>
      <c r="Z768" s="259"/>
      <c r="AA768" s="259"/>
      <c r="AB768" s="259"/>
      <c r="AC768" s="259"/>
      <c r="AD768" s="259"/>
      <c r="AF768">
        <f t="shared" si="138"/>
        <v>0</v>
      </c>
      <c r="AG768">
        <f t="shared" si="139"/>
        <v>0</v>
      </c>
      <c r="AH768" s="204">
        <f t="shared" si="140"/>
        <v>0</v>
      </c>
      <c r="AI768" s="204">
        <f t="shared" si="141"/>
        <v>0</v>
      </c>
      <c r="AJ768" s="204">
        <f t="shared" si="142"/>
        <v>0</v>
      </c>
      <c r="AK768" s="204">
        <f t="shared" si="143"/>
        <v>0</v>
      </c>
      <c r="AL768">
        <f t="shared" si="157"/>
        <v>0</v>
      </c>
      <c r="AM768">
        <f t="shared" si="158"/>
        <v>0</v>
      </c>
      <c r="AN768">
        <f t="shared" si="159"/>
        <v>0</v>
      </c>
      <c r="AO768">
        <f t="shared" si="160"/>
        <v>0</v>
      </c>
      <c r="AP768">
        <f t="shared" si="161"/>
        <v>0</v>
      </c>
      <c r="AQ768">
        <f t="shared" si="162"/>
        <v>0</v>
      </c>
      <c r="AR768">
        <f t="shared" si="163"/>
        <v>0</v>
      </c>
      <c r="AS768">
        <f t="shared" si="164"/>
        <v>0</v>
      </c>
      <c r="AT768">
        <f t="shared" si="165"/>
        <v>0</v>
      </c>
      <c r="AU768">
        <f t="shared" si="166"/>
        <v>0</v>
      </c>
      <c r="AV768">
        <f t="shared" si="167"/>
        <v>0</v>
      </c>
      <c r="AW768">
        <f t="shared" si="168"/>
        <v>0</v>
      </c>
      <c r="AX768">
        <f t="shared" si="156"/>
        <v>0</v>
      </c>
    </row>
    <row r="769" spans="1:50" ht="15" customHeight="1">
      <c r="A769" s="242"/>
      <c r="B769" s="279"/>
      <c r="C769" s="229" t="s">
        <v>5108</v>
      </c>
      <c r="D769" s="511" t="str">
        <f>IF(CNGE_2025_M1_Secc12_Sub1!D91="","",CNGE_2025_M1_Secc12_Sub1!D91)</f>
        <v/>
      </c>
      <c r="E769" s="326"/>
      <c r="F769" s="326"/>
      <c r="G769" s="326"/>
      <c r="H769" s="326"/>
      <c r="I769" s="326"/>
      <c r="J769" s="326"/>
      <c r="K769" s="326"/>
      <c r="L769" s="326"/>
      <c r="M769" s="326"/>
      <c r="N769" s="326"/>
      <c r="O769" s="327"/>
      <c r="P769" s="480"/>
      <c r="Q769" s="351"/>
      <c r="R769" s="351"/>
      <c r="S769" s="352"/>
      <c r="T769" s="259"/>
      <c r="U769" s="259"/>
      <c r="V769" s="259"/>
      <c r="W769" s="259"/>
      <c r="X769" s="259"/>
      <c r="Y769" s="259"/>
      <c r="Z769" s="259"/>
      <c r="AA769" s="259"/>
      <c r="AB769" s="259"/>
      <c r="AC769" s="259"/>
      <c r="AD769" s="259"/>
      <c r="AF769">
        <f t="shared" si="138"/>
        <v>0</v>
      </c>
      <c r="AG769">
        <f t="shared" si="139"/>
        <v>0</v>
      </c>
      <c r="AH769" s="204">
        <f t="shared" si="140"/>
        <v>0</v>
      </c>
      <c r="AI769" s="204">
        <f t="shared" si="141"/>
        <v>0</v>
      </c>
      <c r="AJ769" s="204">
        <f t="shared" si="142"/>
        <v>0</v>
      </c>
      <c r="AK769" s="204">
        <f t="shared" si="143"/>
        <v>0</v>
      </c>
      <c r="AL769">
        <f t="shared" si="157"/>
        <v>0</v>
      </c>
      <c r="AM769">
        <f t="shared" si="158"/>
        <v>0</v>
      </c>
      <c r="AN769">
        <f t="shared" si="159"/>
        <v>0</v>
      </c>
      <c r="AO769">
        <f t="shared" si="160"/>
        <v>0</v>
      </c>
      <c r="AP769">
        <f t="shared" si="161"/>
        <v>0</v>
      </c>
      <c r="AQ769">
        <f t="shared" si="162"/>
        <v>0</v>
      </c>
      <c r="AR769">
        <f t="shared" si="163"/>
        <v>0</v>
      </c>
      <c r="AS769">
        <f t="shared" si="164"/>
        <v>0</v>
      </c>
      <c r="AT769">
        <f t="shared" si="165"/>
        <v>0</v>
      </c>
      <c r="AU769">
        <f t="shared" si="166"/>
        <v>0</v>
      </c>
      <c r="AV769">
        <f t="shared" si="167"/>
        <v>0</v>
      </c>
      <c r="AW769">
        <f t="shared" si="168"/>
        <v>0</v>
      </c>
      <c r="AX769">
        <f t="shared" si="156"/>
        <v>0</v>
      </c>
    </row>
    <row r="770" spans="1:50" ht="15" customHeight="1">
      <c r="A770" s="242"/>
      <c r="B770" s="279"/>
      <c r="C770" s="229" t="s">
        <v>5109</v>
      </c>
      <c r="D770" s="511" t="str">
        <f>IF(CNGE_2025_M1_Secc12_Sub1!D92="","",CNGE_2025_M1_Secc12_Sub1!D92)</f>
        <v/>
      </c>
      <c r="E770" s="326"/>
      <c r="F770" s="326"/>
      <c r="G770" s="326"/>
      <c r="H770" s="326"/>
      <c r="I770" s="326"/>
      <c r="J770" s="326"/>
      <c r="K770" s="326"/>
      <c r="L770" s="326"/>
      <c r="M770" s="326"/>
      <c r="N770" s="326"/>
      <c r="O770" s="327"/>
      <c r="P770" s="480"/>
      <c r="Q770" s="351"/>
      <c r="R770" s="351"/>
      <c r="S770" s="352"/>
      <c r="T770" s="259"/>
      <c r="U770" s="259"/>
      <c r="V770" s="259"/>
      <c r="W770" s="259"/>
      <c r="X770" s="259"/>
      <c r="Y770" s="259"/>
      <c r="Z770" s="259"/>
      <c r="AA770" s="259"/>
      <c r="AB770" s="259"/>
      <c r="AC770" s="259"/>
      <c r="AD770" s="259"/>
      <c r="AF770">
        <f t="shared" si="138"/>
        <v>0</v>
      </c>
      <c r="AG770">
        <f t="shared" si="139"/>
        <v>0</v>
      </c>
      <c r="AH770" s="204">
        <f t="shared" si="140"/>
        <v>0</v>
      </c>
      <c r="AI770" s="204">
        <f t="shared" si="141"/>
        <v>0</v>
      </c>
      <c r="AJ770" s="204">
        <f t="shared" si="142"/>
        <v>0</v>
      </c>
      <c r="AK770" s="204">
        <f t="shared" si="143"/>
        <v>0</v>
      </c>
      <c r="AL770">
        <f t="shared" si="157"/>
        <v>0</v>
      </c>
      <c r="AM770">
        <f t="shared" si="158"/>
        <v>0</v>
      </c>
      <c r="AN770">
        <f t="shared" si="159"/>
        <v>0</v>
      </c>
      <c r="AO770">
        <f t="shared" si="160"/>
        <v>0</v>
      </c>
      <c r="AP770">
        <f t="shared" si="161"/>
        <v>0</v>
      </c>
      <c r="AQ770">
        <f t="shared" si="162"/>
        <v>0</v>
      </c>
      <c r="AR770">
        <f t="shared" si="163"/>
        <v>0</v>
      </c>
      <c r="AS770">
        <f t="shared" si="164"/>
        <v>0</v>
      </c>
      <c r="AT770">
        <f t="shared" si="165"/>
        <v>0</v>
      </c>
      <c r="AU770">
        <f t="shared" si="166"/>
        <v>0</v>
      </c>
      <c r="AV770">
        <f t="shared" si="167"/>
        <v>0</v>
      </c>
      <c r="AW770">
        <f t="shared" si="168"/>
        <v>0</v>
      </c>
      <c r="AX770">
        <f t="shared" si="156"/>
        <v>0</v>
      </c>
    </row>
    <row r="771" spans="1:50" ht="15" customHeight="1">
      <c r="A771" s="242"/>
      <c r="B771" s="279"/>
      <c r="C771" s="229" t="s">
        <v>5110</v>
      </c>
      <c r="D771" s="511" t="str">
        <f>IF(CNGE_2025_M1_Secc12_Sub1!D93="","",CNGE_2025_M1_Secc12_Sub1!D93)</f>
        <v/>
      </c>
      <c r="E771" s="326"/>
      <c r="F771" s="326"/>
      <c r="G771" s="326"/>
      <c r="H771" s="326"/>
      <c r="I771" s="326"/>
      <c r="J771" s="326"/>
      <c r="K771" s="326"/>
      <c r="L771" s="326"/>
      <c r="M771" s="326"/>
      <c r="N771" s="326"/>
      <c r="O771" s="327"/>
      <c r="P771" s="480"/>
      <c r="Q771" s="351"/>
      <c r="R771" s="351"/>
      <c r="S771" s="352"/>
      <c r="T771" s="259"/>
      <c r="U771" s="259"/>
      <c r="V771" s="259"/>
      <c r="W771" s="259"/>
      <c r="X771" s="259"/>
      <c r="Y771" s="259"/>
      <c r="Z771" s="259"/>
      <c r="AA771" s="259"/>
      <c r="AB771" s="259"/>
      <c r="AC771" s="259"/>
      <c r="AD771" s="259"/>
      <c r="AF771">
        <f t="shared" si="138"/>
        <v>0</v>
      </c>
      <c r="AG771">
        <f t="shared" si="139"/>
        <v>0</v>
      </c>
      <c r="AH771" s="204">
        <f t="shared" si="140"/>
        <v>0</v>
      </c>
      <c r="AI771" s="204">
        <f t="shared" si="141"/>
        <v>0</v>
      </c>
      <c r="AJ771" s="204">
        <f t="shared" si="142"/>
        <v>0</v>
      </c>
      <c r="AK771" s="204">
        <f t="shared" si="143"/>
        <v>0</v>
      </c>
      <c r="AL771">
        <f t="shared" si="157"/>
        <v>0</v>
      </c>
      <c r="AM771">
        <f t="shared" si="158"/>
        <v>0</v>
      </c>
      <c r="AN771">
        <f t="shared" si="159"/>
        <v>0</v>
      </c>
      <c r="AO771">
        <f t="shared" si="160"/>
        <v>0</v>
      </c>
      <c r="AP771">
        <f t="shared" si="161"/>
        <v>0</v>
      </c>
      <c r="AQ771">
        <f t="shared" si="162"/>
        <v>0</v>
      </c>
      <c r="AR771">
        <f t="shared" si="163"/>
        <v>0</v>
      </c>
      <c r="AS771">
        <f t="shared" si="164"/>
        <v>0</v>
      </c>
      <c r="AT771">
        <f t="shared" si="165"/>
        <v>0</v>
      </c>
      <c r="AU771">
        <f t="shared" si="166"/>
        <v>0</v>
      </c>
      <c r="AV771">
        <f t="shared" si="167"/>
        <v>0</v>
      </c>
      <c r="AW771">
        <f t="shared" si="168"/>
        <v>0</v>
      </c>
      <c r="AX771">
        <f t="shared" si="156"/>
        <v>0</v>
      </c>
    </row>
    <row r="772" spans="1:50" ht="15" customHeight="1">
      <c r="A772" s="242"/>
      <c r="B772" s="279"/>
      <c r="C772" s="229" t="s">
        <v>5111</v>
      </c>
      <c r="D772" s="511" t="str">
        <f>IF(CNGE_2025_M1_Secc12_Sub1!D94="","",CNGE_2025_M1_Secc12_Sub1!D94)</f>
        <v/>
      </c>
      <c r="E772" s="326"/>
      <c r="F772" s="326"/>
      <c r="G772" s="326"/>
      <c r="H772" s="326"/>
      <c r="I772" s="326"/>
      <c r="J772" s="326"/>
      <c r="K772" s="326"/>
      <c r="L772" s="326"/>
      <c r="M772" s="326"/>
      <c r="N772" s="326"/>
      <c r="O772" s="327"/>
      <c r="P772" s="480"/>
      <c r="Q772" s="351"/>
      <c r="R772" s="351"/>
      <c r="S772" s="352"/>
      <c r="T772" s="259"/>
      <c r="U772" s="259"/>
      <c r="V772" s="259"/>
      <c r="W772" s="259"/>
      <c r="X772" s="259"/>
      <c r="Y772" s="259"/>
      <c r="Z772" s="259"/>
      <c r="AA772" s="259"/>
      <c r="AB772" s="259"/>
      <c r="AC772" s="259"/>
      <c r="AD772" s="259"/>
      <c r="AF772">
        <f t="shared" si="138"/>
        <v>0</v>
      </c>
      <c r="AG772">
        <f t="shared" si="139"/>
        <v>0</v>
      </c>
      <c r="AH772" s="204">
        <f t="shared" si="140"/>
        <v>0</v>
      </c>
      <c r="AI772" s="204">
        <f t="shared" si="141"/>
        <v>0</v>
      </c>
      <c r="AJ772" s="204">
        <f t="shared" si="142"/>
        <v>0</v>
      </c>
      <c r="AK772" s="204">
        <f t="shared" si="143"/>
        <v>0</v>
      </c>
      <c r="AL772">
        <f t="shared" ref="AL772:AL803" si="169">T772</f>
        <v>0</v>
      </c>
      <c r="AM772">
        <f t="shared" ref="AM772:AM803" si="170">COUNTIF(U772:W772,"NS")</f>
        <v>0</v>
      </c>
      <c r="AN772">
        <f t="shared" ref="AN772:AN803" si="171">SUM(U772:W772)</f>
        <v>0</v>
      </c>
      <c r="AO772">
        <f t="shared" ref="AO772:AO803" si="172">IF(COUNTIF(T772:W772,"NA")=4,0,IF(OR(AND(AL772=0,AM772&gt;0),AND(AL772="NS",AN772&gt;0), AND(AL772="NS", AM772=0,AN772=0)), 1, IF(OR(AND(AL772&gt;0,AM772&gt;1,AL772&gt;AN772), AND(AL772="NS",AM772=2), AND(AL772="NS",AN772=0,AM772&gt;0),AL772=AN772), 0, 1)))</f>
        <v>0</v>
      </c>
      <c r="AP772">
        <f t="shared" ref="AP772:AP803" si="173">X772</f>
        <v>0</v>
      </c>
      <c r="AQ772">
        <f t="shared" ref="AQ772:AQ803" si="174">COUNTIF(Y772:AA772,"NS")</f>
        <v>0</v>
      </c>
      <c r="AR772">
        <f t="shared" ref="AR772:AR803" si="175">SUM(Y772:AA772)</f>
        <v>0</v>
      </c>
      <c r="AS772">
        <f t="shared" ref="AS772:AS803" si="176">IF(COUNTIF(X772:AA772,"NA")=4,0,IF(OR(AND(AP772=0,AQ772&gt;0),AND(AP772="NS",AR772&gt;0), AND(AP772="NS", AQ772=0,AR772=0)), 1, IF(OR(AND(AP772&gt;0,AQ772&gt;1,AP772&gt;AR772), AND(AP772="NS",AQ772=2), AND(AP772="NS",AR772=0,AQ772&gt;0),AP772=AR772), 0, 1)))</f>
        <v>0</v>
      </c>
      <c r="AT772">
        <f t="shared" ref="AT772:AT803" si="177">AB772</f>
        <v>0</v>
      </c>
      <c r="AU772">
        <f t="shared" ref="AU772:AU803" si="178">COUNTIF(AC772:AD772,"NS")</f>
        <v>0</v>
      </c>
      <c r="AV772">
        <f t="shared" ref="AV772:AV803" si="179">SUM(AC772:AD772)</f>
        <v>0</v>
      </c>
      <c r="AW772">
        <f t="shared" ref="AW772:AW803" si="180">IF(COUNTIF(AB772:AD772,"NA")=3,0,IF(OR(AND(AT772=0,AU772&gt;0),AND(AT772="NS",AV772&gt;0), AND(AT772="NS", AU772=0,AV772=0)), 1, IF(OR(AND(AT772&gt;0,AU772&gt;1,AT772&gt;AV772), AND(AT772="NS",AU772=2), AND(AT772="NS",AV772=0,AU772&gt;0),AT772=AV772), 0, 1)))</f>
        <v>0</v>
      </c>
      <c r="AX772">
        <f t="shared" si="156"/>
        <v>0</v>
      </c>
    </row>
    <row r="773" spans="1:50" ht="15" customHeight="1">
      <c r="A773" s="242"/>
      <c r="B773" s="279"/>
      <c r="C773" s="229" t="s">
        <v>5112</v>
      </c>
      <c r="D773" s="511" t="str">
        <f>IF(CNGE_2025_M1_Secc12_Sub1!D95="","",CNGE_2025_M1_Secc12_Sub1!D95)</f>
        <v/>
      </c>
      <c r="E773" s="326"/>
      <c r="F773" s="326"/>
      <c r="G773" s="326"/>
      <c r="H773" s="326"/>
      <c r="I773" s="326"/>
      <c r="J773" s="326"/>
      <c r="K773" s="326"/>
      <c r="L773" s="326"/>
      <c r="M773" s="326"/>
      <c r="N773" s="326"/>
      <c r="O773" s="327"/>
      <c r="P773" s="480"/>
      <c r="Q773" s="351"/>
      <c r="R773" s="351"/>
      <c r="S773" s="352"/>
      <c r="T773" s="259"/>
      <c r="U773" s="259"/>
      <c r="V773" s="259"/>
      <c r="W773" s="259"/>
      <c r="X773" s="259"/>
      <c r="Y773" s="259"/>
      <c r="Z773" s="259"/>
      <c r="AA773" s="259"/>
      <c r="AB773" s="259"/>
      <c r="AC773" s="259"/>
      <c r="AD773" s="259"/>
      <c r="AF773">
        <f t="shared" ref="AF773:AF826" si="181">IF(COUNTBLANK(D773:AD773)=27,0,IF(P773=1,IF(AND(X773&gt;0,X773&lt;&gt;"NS",X773&lt;&gt;"NA"),IF(COUNTBLANK(T773:AD773)=0,0,1),IF(COUNTA(T773:AA773)=8,0,1)),IF(P773&gt;1,0,1)))</f>
        <v>0</v>
      </c>
      <c r="AG773">
        <f t="shared" ref="AG773:AG826" si="182">IF(COUNTBLANK($D773)=1,IF(COUNTA(P773:AD773)=0,0,1),IF(P773&gt;1,IF(COUNTA(T773:AD773)=0,0,1),IF(OR(X773=0,X773="NS",X773="NA"),IF(COUNTA(AB773:AD773)=0,0,1),0)))</f>
        <v>0</v>
      </c>
      <c r="AH773" s="204">
        <f t="shared" ref="AH773:AH826" si="183">IF(OR(X773="NS",T773="NS"),0,IF(AND(X773="NA",T773="NA"),0,IF(X773&lt;=T773,0,1)))</f>
        <v>0</v>
      </c>
      <c r="AI773" s="204">
        <f t="shared" ref="AI773:AI826" si="184">IF(OR(Y773="NS",U773="NS"),0,IF(AND(Y773="NA",U773="NA"),0,IF(Y773&lt;=U773,0,1)))</f>
        <v>0</v>
      </c>
      <c r="AJ773" s="204">
        <f t="shared" ref="AJ773:AJ826" si="185">IF(OR(Z773="NS",V773="NS"),0,IF(AND(Z773="NA",V773="NA"),0,IF(Z773&lt;=V773,0,1)))</f>
        <v>0</v>
      </c>
      <c r="AK773" s="204">
        <f t="shared" ref="AK773:AK826" si="186">IF(OR(AA773="NS",W773="NS"),0,IF(AND(AA773="NA",W773="NA"),0,IF(AA773&lt;=W773,0,1)))</f>
        <v>0</v>
      </c>
      <c r="AL773">
        <f t="shared" si="169"/>
        <v>0</v>
      </c>
      <c r="AM773">
        <f t="shared" si="170"/>
        <v>0</v>
      </c>
      <c r="AN773">
        <f t="shared" si="171"/>
        <v>0</v>
      </c>
      <c r="AO773">
        <f t="shared" si="172"/>
        <v>0</v>
      </c>
      <c r="AP773">
        <f t="shared" si="173"/>
        <v>0</v>
      </c>
      <c r="AQ773">
        <f t="shared" si="174"/>
        <v>0</v>
      </c>
      <c r="AR773">
        <f t="shared" si="175"/>
        <v>0</v>
      </c>
      <c r="AS773">
        <f t="shared" si="176"/>
        <v>0</v>
      </c>
      <c r="AT773">
        <f t="shared" si="177"/>
        <v>0</v>
      </c>
      <c r="AU773">
        <f t="shared" si="178"/>
        <v>0</v>
      </c>
      <c r="AV773">
        <f t="shared" si="179"/>
        <v>0</v>
      </c>
      <c r="AW773">
        <f t="shared" si="180"/>
        <v>0</v>
      </c>
      <c r="AX773">
        <f t="shared" ref="AX773:AX826" si="187">IF(AND(P773=1,T773=0),1,0)</f>
        <v>0</v>
      </c>
    </row>
    <row r="774" spans="1:50" ht="15" customHeight="1">
      <c r="A774" s="242"/>
      <c r="B774" s="279"/>
      <c r="C774" s="229" t="s">
        <v>5113</v>
      </c>
      <c r="D774" s="511" t="str">
        <f>IF(CNGE_2025_M1_Secc12_Sub1!D96="","",CNGE_2025_M1_Secc12_Sub1!D96)</f>
        <v/>
      </c>
      <c r="E774" s="326"/>
      <c r="F774" s="326"/>
      <c r="G774" s="326"/>
      <c r="H774" s="326"/>
      <c r="I774" s="326"/>
      <c r="J774" s="326"/>
      <c r="K774" s="326"/>
      <c r="L774" s="326"/>
      <c r="M774" s="326"/>
      <c r="N774" s="326"/>
      <c r="O774" s="327"/>
      <c r="P774" s="480"/>
      <c r="Q774" s="351"/>
      <c r="R774" s="351"/>
      <c r="S774" s="352"/>
      <c r="T774" s="259"/>
      <c r="U774" s="259"/>
      <c r="V774" s="259"/>
      <c r="W774" s="259"/>
      <c r="X774" s="259"/>
      <c r="Y774" s="259"/>
      <c r="Z774" s="259"/>
      <c r="AA774" s="259"/>
      <c r="AB774" s="259"/>
      <c r="AC774" s="259"/>
      <c r="AD774" s="259"/>
      <c r="AF774">
        <f t="shared" si="181"/>
        <v>0</v>
      </c>
      <c r="AG774">
        <f t="shared" si="182"/>
        <v>0</v>
      </c>
      <c r="AH774" s="204">
        <f t="shared" si="183"/>
        <v>0</v>
      </c>
      <c r="AI774" s="204">
        <f t="shared" si="184"/>
        <v>0</v>
      </c>
      <c r="AJ774" s="204">
        <f t="shared" si="185"/>
        <v>0</v>
      </c>
      <c r="AK774" s="204">
        <f t="shared" si="186"/>
        <v>0</v>
      </c>
      <c r="AL774">
        <f t="shared" si="169"/>
        <v>0</v>
      </c>
      <c r="AM774">
        <f t="shared" si="170"/>
        <v>0</v>
      </c>
      <c r="AN774">
        <f t="shared" si="171"/>
        <v>0</v>
      </c>
      <c r="AO774">
        <f t="shared" si="172"/>
        <v>0</v>
      </c>
      <c r="AP774">
        <f t="shared" si="173"/>
        <v>0</v>
      </c>
      <c r="AQ774">
        <f t="shared" si="174"/>
        <v>0</v>
      </c>
      <c r="AR774">
        <f t="shared" si="175"/>
        <v>0</v>
      </c>
      <c r="AS774">
        <f t="shared" si="176"/>
        <v>0</v>
      </c>
      <c r="AT774">
        <f t="shared" si="177"/>
        <v>0</v>
      </c>
      <c r="AU774">
        <f t="shared" si="178"/>
        <v>0</v>
      </c>
      <c r="AV774">
        <f t="shared" si="179"/>
        <v>0</v>
      </c>
      <c r="AW774">
        <f t="shared" si="180"/>
        <v>0</v>
      </c>
      <c r="AX774">
        <f t="shared" si="187"/>
        <v>0</v>
      </c>
    </row>
    <row r="775" spans="1:50" ht="15" customHeight="1">
      <c r="A775" s="242"/>
      <c r="B775" s="279"/>
      <c r="C775" s="229" t="s">
        <v>5114</v>
      </c>
      <c r="D775" s="511" t="str">
        <f>IF(CNGE_2025_M1_Secc12_Sub1!D97="","",CNGE_2025_M1_Secc12_Sub1!D97)</f>
        <v/>
      </c>
      <c r="E775" s="326"/>
      <c r="F775" s="326"/>
      <c r="G775" s="326"/>
      <c r="H775" s="326"/>
      <c r="I775" s="326"/>
      <c r="J775" s="326"/>
      <c r="K775" s="326"/>
      <c r="L775" s="326"/>
      <c r="M775" s="326"/>
      <c r="N775" s="326"/>
      <c r="O775" s="327"/>
      <c r="P775" s="480"/>
      <c r="Q775" s="351"/>
      <c r="R775" s="351"/>
      <c r="S775" s="352"/>
      <c r="T775" s="259"/>
      <c r="U775" s="259"/>
      <c r="V775" s="259"/>
      <c r="W775" s="259"/>
      <c r="X775" s="259"/>
      <c r="Y775" s="259"/>
      <c r="Z775" s="259"/>
      <c r="AA775" s="259"/>
      <c r="AB775" s="259"/>
      <c r="AC775" s="259"/>
      <c r="AD775" s="259"/>
      <c r="AF775">
        <f t="shared" si="181"/>
        <v>0</v>
      </c>
      <c r="AG775">
        <f t="shared" si="182"/>
        <v>0</v>
      </c>
      <c r="AH775" s="204">
        <f t="shared" si="183"/>
        <v>0</v>
      </c>
      <c r="AI775" s="204">
        <f t="shared" si="184"/>
        <v>0</v>
      </c>
      <c r="AJ775" s="204">
        <f t="shared" si="185"/>
        <v>0</v>
      </c>
      <c r="AK775" s="204">
        <f t="shared" si="186"/>
        <v>0</v>
      </c>
      <c r="AL775">
        <f t="shared" si="169"/>
        <v>0</v>
      </c>
      <c r="AM775">
        <f t="shared" si="170"/>
        <v>0</v>
      </c>
      <c r="AN775">
        <f t="shared" si="171"/>
        <v>0</v>
      </c>
      <c r="AO775">
        <f t="shared" si="172"/>
        <v>0</v>
      </c>
      <c r="AP775">
        <f t="shared" si="173"/>
        <v>0</v>
      </c>
      <c r="AQ775">
        <f t="shared" si="174"/>
        <v>0</v>
      </c>
      <c r="AR775">
        <f t="shared" si="175"/>
        <v>0</v>
      </c>
      <c r="AS775">
        <f t="shared" si="176"/>
        <v>0</v>
      </c>
      <c r="AT775">
        <f t="shared" si="177"/>
        <v>0</v>
      </c>
      <c r="AU775">
        <f t="shared" si="178"/>
        <v>0</v>
      </c>
      <c r="AV775">
        <f t="shared" si="179"/>
        <v>0</v>
      </c>
      <c r="AW775">
        <f t="shared" si="180"/>
        <v>0</v>
      </c>
      <c r="AX775">
        <f t="shared" si="187"/>
        <v>0</v>
      </c>
    </row>
    <row r="776" spans="1:50" ht="15" customHeight="1">
      <c r="A776" s="242"/>
      <c r="B776" s="279"/>
      <c r="C776" s="229" t="s">
        <v>5115</v>
      </c>
      <c r="D776" s="511" t="str">
        <f>IF(CNGE_2025_M1_Secc12_Sub1!D98="","",CNGE_2025_M1_Secc12_Sub1!D98)</f>
        <v/>
      </c>
      <c r="E776" s="326"/>
      <c r="F776" s="326"/>
      <c r="G776" s="326"/>
      <c r="H776" s="326"/>
      <c r="I776" s="326"/>
      <c r="J776" s="326"/>
      <c r="K776" s="326"/>
      <c r="L776" s="326"/>
      <c r="M776" s="326"/>
      <c r="N776" s="326"/>
      <c r="O776" s="327"/>
      <c r="P776" s="480"/>
      <c r="Q776" s="351"/>
      <c r="R776" s="351"/>
      <c r="S776" s="352"/>
      <c r="T776" s="259"/>
      <c r="U776" s="259"/>
      <c r="V776" s="259"/>
      <c r="W776" s="259"/>
      <c r="X776" s="259"/>
      <c r="Y776" s="259"/>
      <c r="Z776" s="259"/>
      <c r="AA776" s="259"/>
      <c r="AB776" s="259"/>
      <c r="AC776" s="259"/>
      <c r="AD776" s="259"/>
      <c r="AF776">
        <f t="shared" si="181"/>
        <v>0</v>
      </c>
      <c r="AG776">
        <f t="shared" si="182"/>
        <v>0</v>
      </c>
      <c r="AH776" s="204">
        <f t="shared" si="183"/>
        <v>0</v>
      </c>
      <c r="AI776" s="204">
        <f t="shared" si="184"/>
        <v>0</v>
      </c>
      <c r="AJ776" s="204">
        <f t="shared" si="185"/>
        <v>0</v>
      </c>
      <c r="AK776" s="204">
        <f t="shared" si="186"/>
        <v>0</v>
      </c>
      <c r="AL776">
        <f t="shared" si="169"/>
        <v>0</v>
      </c>
      <c r="AM776">
        <f t="shared" si="170"/>
        <v>0</v>
      </c>
      <c r="AN776">
        <f t="shared" si="171"/>
        <v>0</v>
      </c>
      <c r="AO776">
        <f t="shared" si="172"/>
        <v>0</v>
      </c>
      <c r="AP776">
        <f t="shared" si="173"/>
        <v>0</v>
      </c>
      <c r="AQ776">
        <f t="shared" si="174"/>
        <v>0</v>
      </c>
      <c r="AR776">
        <f t="shared" si="175"/>
        <v>0</v>
      </c>
      <c r="AS776">
        <f t="shared" si="176"/>
        <v>0</v>
      </c>
      <c r="AT776">
        <f t="shared" si="177"/>
        <v>0</v>
      </c>
      <c r="AU776">
        <f t="shared" si="178"/>
        <v>0</v>
      </c>
      <c r="AV776">
        <f t="shared" si="179"/>
        <v>0</v>
      </c>
      <c r="AW776">
        <f t="shared" si="180"/>
        <v>0</v>
      </c>
      <c r="AX776">
        <f t="shared" si="187"/>
        <v>0</v>
      </c>
    </row>
    <row r="777" spans="1:50" ht="15" customHeight="1">
      <c r="A777" s="242"/>
      <c r="B777" s="279"/>
      <c r="C777" s="229" t="s">
        <v>5116</v>
      </c>
      <c r="D777" s="511" t="str">
        <f>IF(CNGE_2025_M1_Secc12_Sub1!D99="","",CNGE_2025_M1_Secc12_Sub1!D99)</f>
        <v/>
      </c>
      <c r="E777" s="326"/>
      <c r="F777" s="326"/>
      <c r="G777" s="326"/>
      <c r="H777" s="326"/>
      <c r="I777" s="326"/>
      <c r="J777" s="326"/>
      <c r="K777" s="326"/>
      <c r="L777" s="326"/>
      <c r="M777" s="326"/>
      <c r="N777" s="326"/>
      <c r="O777" s="327"/>
      <c r="P777" s="480"/>
      <c r="Q777" s="351"/>
      <c r="R777" s="351"/>
      <c r="S777" s="352"/>
      <c r="T777" s="259"/>
      <c r="U777" s="259"/>
      <c r="V777" s="259"/>
      <c r="W777" s="259"/>
      <c r="X777" s="259"/>
      <c r="Y777" s="259"/>
      <c r="Z777" s="259"/>
      <c r="AA777" s="259"/>
      <c r="AB777" s="259"/>
      <c r="AC777" s="259"/>
      <c r="AD777" s="259"/>
      <c r="AF777">
        <f t="shared" si="181"/>
        <v>0</v>
      </c>
      <c r="AG777">
        <f t="shared" si="182"/>
        <v>0</v>
      </c>
      <c r="AH777" s="204">
        <f t="shared" si="183"/>
        <v>0</v>
      </c>
      <c r="AI777" s="204">
        <f t="shared" si="184"/>
        <v>0</v>
      </c>
      <c r="AJ777" s="204">
        <f t="shared" si="185"/>
        <v>0</v>
      </c>
      <c r="AK777" s="204">
        <f t="shared" si="186"/>
        <v>0</v>
      </c>
      <c r="AL777">
        <f t="shared" si="169"/>
        <v>0</v>
      </c>
      <c r="AM777">
        <f t="shared" si="170"/>
        <v>0</v>
      </c>
      <c r="AN777">
        <f t="shared" si="171"/>
        <v>0</v>
      </c>
      <c r="AO777">
        <f t="shared" si="172"/>
        <v>0</v>
      </c>
      <c r="AP777">
        <f t="shared" si="173"/>
        <v>0</v>
      </c>
      <c r="AQ777">
        <f t="shared" si="174"/>
        <v>0</v>
      </c>
      <c r="AR777">
        <f t="shared" si="175"/>
        <v>0</v>
      </c>
      <c r="AS777">
        <f t="shared" si="176"/>
        <v>0</v>
      </c>
      <c r="AT777">
        <f t="shared" si="177"/>
        <v>0</v>
      </c>
      <c r="AU777">
        <f t="shared" si="178"/>
        <v>0</v>
      </c>
      <c r="AV777">
        <f t="shared" si="179"/>
        <v>0</v>
      </c>
      <c r="AW777">
        <f t="shared" si="180"/>
        <v>0</v>
      </c>
      <c r="AX777">
        <f t="shared" si="187"/>
        <v>0</v>
      </c>
    </row>
    <row r="778" spans="1:50" ht="15" customHeight="1">
      <c r="A778" s="242"/>
      <c r="B778" s="279"/>
      <c r="C778" s="229" t="s">
        <v>5117</v>
      </c>
      <c r="D778" s="511" t="str">
        <f>IF(CNGE_2025_M1_Secc12_Sub1!D100="","",CNGE_2025_M1_Secc12_Sub1!D100)</f>
        <v/>
      </c>
      <c r="E778" s="326"/>
      <c r="F778" s="326"/>
      <c r="G778" s="326"/>
      <c r="H778" s="326"/>
      <c r="I778" s="326"/>
      <c r="J778" s="326"/>
      <c r="K778" s="326"/>
      <c r="L778" s="326"/>
      <c r="M778" s="326"/>
      <c r="N778" s="326"/>
      <c r="O778" s="327"/>
      <c r="P778" s="480"/>
      <c r="Q778" s="351"/>
      <c r="R778" s="351"/>
      <c r="S778" s="352"/>
      <c r="T778" s="259"/>
      <c r="U778" s="259"/>
      <c r="V778" s="259"/>
      <c r="W778" s="259"/>
      <c r="X778" s="259"/>
      <c r="Y778" s="259"/>
      <c r="Z778" s="259"/>
      <c r="AA778" s="259"/>
      <c r="AB778" s="259"/>
      <c r="AC778" s="259"/>
      <c r="AD778" s="259"/>
      <c r="AF778">
        <f t="shared" si="181"/>
        <v>0</v>
      </c>
      <c r="AG778">
        <f t="shared" si="182"/>
        <v>0</v>
      </c>
      <c r="AH778" s="204">
        <f t="shared" si="183"/>
        <v>0</v>
      </c>
      <c r="AI778" s="204">
        <f t="shared" si="184"/>
        <v>0</v>
      </c>
      <c r="AJ778" s="204">
        <f t="shared" si="185"/>
        <v>0</v>
      </c>
      <c r="AK778" s="204">
        <f t="shared" si="186"/>
        <v>0</v>
      </c>
      <c r="AL778">
        <f t="shared" si="169"/>
        <v>0</v>
      </c>
      <c r="AM778">
        <f t="shared" si="170"/>
        <v>0</v>
      </c>
      <c r="AN778">
        <f t="shared" si="171"/>
        <v>0</v>
      </c>
      <c r="AO778">
        <f t="shared" si="172"/>
        <v>0</v>
      </c>
      <c r="AP778">
        <f t="shared" si="173"/>
        <v>0</v>
      </c>
      <c r="AQ778">
        <f t="shared" si="174"/>
        <v>0</v>
      </c>
      <c r="AR778">
        <f t="shared" si="175"/>
        <v>0</v>
      </c>
      <c r="AS778">
        <f t="shared" si="176"/>
        <v>0</v>
      </c>
      <c r="AT778">
        <f t="shared" si="177"/>
        <v>0</v>
      </c>
      <c r="AU778">
        <f t="shared" si="178"/>
        <v>0</v>
      </c>
      <c r="AV778">
        <f t="shared" si="179"/>
        <v>0</v>
      </c>
      <c r="AW778">
        <f t="shared" si="180"/>
        <v>0</v>
      </c>
      <c r="AX778">
        <f t="shared" si="187"/>
        <v>0</v>
      </c>
    </row>
    <row r="779" spans="1:50" ht="15" customHeight="1">
      <c r="A779" s="242"/>
      <c r="B779" s="279"/>
      <c r="C779" s="229" t="s">
        <v>5118</v>
      </c>
      <c r="D779" s="511" t="str">
        <f>IF(CNGE_2025_M1_Secc12_Sub1!D101="","",CNGE_2025_M1_Secc12_Sub1!D101)</f>
        <v/>
      </c>
      <c r="E779" s="326"/>
      <c r="F779" s="326"/>
      <c r="G779" s="326"/>
      <c r="H779" s="326"/>
      <c r="I779" s="326"/>
      <c r="J779" s="326"/>
      <c r="K779" s="326"/>
      <c r="L779" s="326"/>
      <c r="M779" s="326"/>
      <c r="N779" s="326"/>
      <c r="O779" s="327"/>
      <c r="P779" s="480"/>
      <c r="Q779" s="351"/>
      <c r="R779" s="351"/>
      <c r="S779" s="352"/>
      <c r="T779" s="259"/>
      <c r="U779" s="259"/>
      <c r="V779" s="259"/>
      <c r="W779" s="259"/>
      <c r="X779" s="259"/>
      <c r="Y779" s="259"/>
      <c r="Z779" s="259"/>
      <c r="AA779" s="259"/>
      <c r="AB779" s="259"/>
      <c r="AC779" s="259"/>
      <c r="AD779" s="259"/>
      <c r="AF779">
        <f t="shared" si="181"/>
        <v>0</v>
      </c>
      <c r="AG779">
        <f t="shared" si="182"/>
        <v>0</v>
      </c>
      <c r="AH779" s="204">
        <f t="shared" si="183"/>
        <v>0</v>
      </c>
      <c r="AI779" s="204">
        <f t="shared" si="184"/>
        <v>0</v>
      </c>
      <c r="AJ779" s="204">
        <f t="shared" si="185"/>
        <v>0</v>
      </c>
      <c r="AK779" s="204">
        <f t="shared" si="186"/>
        <v>0</v>
      </c>
      <c r="AL779">
        <f t="shared" si="169"/>
        <v>0</v>
      </c>
      <c r="AM779">
        <f t="shared" si="170"/>
        <v>0</v>
      </c>
      <c r="AN779">
        <f t="shared" si="171"/>
        <v>0</v>
      </c>
      <c r="AO779">
        <f t="shared" si="172"/>
        <v>0</v>
      </c>
      <c r="AP779">
        <f t="shared" si="173"/>
        <v>0</v>
      </c>
      <c r="AQ779">
        <f t="shared" si="174"/>
        <v>0</v>
      </c>
      <c r="AR779">
        <f t="shared" si="175"/>
        <v>0</v>
      </c>
      <c r="AS779">
        <f t="shared" si="176"/>
        <v>0</v>
      </c>
      <c r="AT779">
        <f t="shared" si="177"/>
        <v>0</v>
      </c>
      <c r="AU779">
        <f t="shared" si="178"/>
        <v>0</v>
      </c>
      <c r="AV779">
        <f t="shared" si="179"/>
        <v>0</v>
      </c>
      <c r="AW779">
        <f t="shared" si="180"/>
        <v>0</v>
      </c>
      <c r="AX779">
        <f t="shared" si="187"/>
        <v>0</v>
      </c>
    </row>
    <row r="780" spans="1:50" ht="15" customHeight="1">
      <c r="A780" s="242"/>
      <c r="B780" s="279"/>
      <c r="C780" s="229" t="s">
        <v>5119</v>
      </c>
      <c r="D780" s="511" t="str">
        <f>IF(CNGE_2025_M1_Secc12_Sub1!D102="","",CNGE_2025_M1_Secc12_Sub1!D102)</f>
        <v/>
      </c>
      <c r="E780" s="326"/>
      <c r="F780" s="326"/>
      <c r="G780" s="326"/>
      <c r="H780" s="326"/>
      <c r="I780" s="326"/>
      <c r="J780" s="326"/>
      <c r="K780" s="326"/>
      <c r="L780" s="326"/>
      <c r="M780" s="326"/>
      <c r="N780" s="326"/>
      <c r="O780" s="327"/>
      <c r="P780" s="480"/>
      <c r="Q780" s="351"/>
      <c r="R780" s="351"/>
      <c r="S780" s="352"/>
      <c r="T780" s="259"/>
      <c r="U780" s="259"/>
      <c r="V780" s="259"/>
      <c r="W780" s="259"/>
      <c r="X780" s="259"/>
      <c r="Y780" s="259"/>
      <c r="Z780" s="259"/>
      <c r="AA780" s="259"/>
      <c r="AB780" s="259"/>
      <c r="AC780" s="259"/>
      <c r="AD780" s="259"/>
      <c r="AF780">
        <f t="shared" si="181"/>
        <v>0</v>
      </c>
      <c r="AG780">
        <f t="shared" si="182"/>
        <v>0</v>
      </c>
      <c r="AH780" s="204">
        <f t="shared" si="183"/>
        <v>0</v>
      </c>
      <c r="AI780" s="204">
        <f t="shared" si="184"/>
        <v>0</v>
      </c>
      <c r="AJ780" s="204">
        <f t="shared" si="185"/>
        <v>0</v>
      </c>
      <c r="AK780" s="204">
        <f t="shared" si="186"/>
        <v>0</v>
      </c>
      <c r="AL780">
        <f t="shared" si="169"/>
        <v>0</v>
      </c>
      <c r="AM780">
        <f t="shared" si="170"/>
        <v>0</v>
      </c>
      <c r="AN780">
        <f t="shared" si="171"/>
        <v>0</v>
      </c>
      <c r="AO780">
        <f t="shared" si="172"/>
        <v>0</v>
      </c>
      <c r="AP780">
        <f t="shared" si="173"/>
        <v>0</v>
      </c>
      <c r="AQ780">
        <f t="shared" si="174"/>
        <v>0</v>
      </c>
      <c r="AR780">
        <f t="shared" si="175"/>
        <v>0</v>
      </c>
      <c r="AS780">
        <f t="shared" si="176"/>
        <v>0</v>
      </c>
      <c r="AT780">
        <f t="shared" si="177"/>
        <v>0</v>
      </c>
      <c r="AU780">
        <f t="shared" si="178"/>
        <v>0</v>
      </c>
      <c r="AV780">
        <f t="shared" si="179"/>
        <v>0</v>
      </c>
      <c r="AW780">
        <f t="shared" si="180"/>
        <v>0</v>
      </c>
      <c r="AX780">
        <f t="shared" si="187"/>
        <v>0</v>
      </c>
    </row>
    <row r="781" spans="1:50" ht="15" customHeight="1">
      <c r="A781" s="242"/>
      <c r="B781" s="279"/>
      <c r="C781" s="229" t="s">
        <v>5120</v>
      </c>
      <c r="D781" s="511" t="str">
        <f>IF(CNGE_2025_M1_Secc12_Sub1!D103="","",CNGE_2025_M1_Secc12_Sub1!D103)</f>
        <v/>
      </c>
      <c r="E781" s="326"/>
      <c r="F781" s="326"/>
      <c r="G781" s="326"/>
      <c r="H781" s="326"/>
      <c r="I781" s="326"/>
      <c r="J781" s="326"/>
      <c r="K781" s="326"/>
      <c r="L781" s="326"/>
      <c r="M781" s="326"/>
      <c r="N781" s="326"/>
      <c r="O781" s="327"/>
      <c r="P781" s="480"/>
      <c r="Q781" s="351"/>
      <c r="R781" s="351"/>
      <c r="S781" s="352"/>
      <c r="T781" s="259"/>
      <c r="U781" s="259"/>
      <c r="V781" s="259"/>
      <c r="W781" s="259"/>
      <c r="X781" s="259"/>
      <c r="Y781" s="259"/>
      <c r="Z781" s="259"/>
      <c r="AA781" s="259"/>
      <c r="AB781" s="259"/>
      <c r="AC781" s="259"/>
      <c r="AD781" s="259"/>
      <c r="AF781">
        <f t="shared" si="181"/>
        <v>0</v>
      </c>
      <c r="AG781">
        <f t="shared" si="182"/>
        <v>0</v>
      </c>
      <c r="AH781" s="204">
        <f t="shared" si="183"/>
        <v>0</v>
      </c>
      <c r="AI781" s="204">
        <f t="shared" si="184"/>
        <v>0</v>
      </c>
      <c r="AJ781" s="204">
        <f t="shared" si="185"/>
        <v>0</v>
      </c>
      <c r="AK781" s="204">
        <f t="shared" si="186"/>
        <v>0</v>
      </c>
      <c r="AL781">
        <f t="shared" si="169"/>
        <v>0</v>
      </c>
      <c r="AM781">
        <f t="shared" si="170"/>
        <v>0</v>
      </c>
      <c r="AN781">
        <f t="shared" si="171"/>
        <v>0</v>
      </c>
      <c r="AO781">
        <f t="shared" si="172"/>
        <v>0</v>
      </c>
      <c r="AP781">
        <f t="shared" si="173"/>
        <v>0</v>
      </c>
      <c r="AQ781">
        <f t="shared" si="174"/>
        <v>0</v>
      </c>
      <c r="AR781">
        <f t="shared" si="175"/>
        <v>0</v>
      </c>
      <c r="AS781">
        <f t="shared" si="176"/>
        <v>0</v>
      </c>
      <c r="AT781">
        <f t="shared" si="177"/>
        <v>0</v>
      </c>
      <c r="AU781">
        <f t="shared" si="178"/>
        <v>0</v>
      </c>
      <c r="AV781">
        <f t="shared" si="179"/>
        <v>0</v>
      </c>
      <c r="AW781">
        <f t="shared" si="180"/>
        <v>0</v>
      </c>
      <c r="AX781">
        <f t="shared" si="187"/>
        <v>0</v>
      </c>
    </row>
    <row r="782" spans="1:50" ht="15" customHeight="1">
      <c r="A782" s="242"/>
      <c r="B782" s="279"/>
      <c r="C782" s="229" t="s">
        <v>5121</v>
      </c>
      <c r="D782" s="511" t="str">
        <f>IF(CNGE_2025_M1_Secc12_Sub1!D104="","",CNGE_2025_M1_Secc12_Sub1!D104)</f>
        <v/>
      </c>
      <c r="E782" s="326"/>
      <c r="F782" s="326"/>
      <c r="G782" s="326"/>
      <c r="H782" s="326"/>
      <c r="I782" s="326"/>
      <c r="J782" s="326"/>
      <c r="K782" s="326"/>
      <c r="L782" s="326"/>
      <c r="M782" s="326"/>
      <c r="N782" s="326"/>
      <c r="O782" s="327"/>
      <c r="P782" s="480"/>
      <c r="Q782" s="351"/>
      <c r="R782" s="351"/>
      <c r="S782" s="352"/>
      <c r="T782" s="259"/>
      <c r="U782" s="259"/>
      <c r="V782" s="259"/>
      <c r="W782" s="259"/>
      <c r="X782" s="259"/>
      <c r="Y782" s="259"/>
      <c r="Z782" s="259"/>
      <c r="AA782" s="259"/>
      <c r="AB782" s="259"/>
      <c r="AC782" s="259"/>
      <c r="AD782" s="259"/>
      <c r="AF782">
        <f t="shared" si="181"/>
        <v>0</v>
      </c>
      <c r="AG782">
        <f t="shared" si="182"/>
        <v>0</v>
      </c>
      <c r="AH782" s="204">
        <f t="shared" si="183"/>
        <v>0</v>
      </c>
      <c r="AI782" s="204">
        <f t="shared" si="184"/>
        <v>0</v>
      </c>
      <c r="AJ782" s="204">
        <f t="shared" si="185"/>
        <v>0</v>
      </c>
      <c r="AK782" s="204">
        <f t="shared" si="186"/>
        <v>0</v>
      </c>
      <c r="AL782">
        <f t="shared" si="169"/>
        <v>0</v>
      </c>
      <c r="AM782">
        <f t="shared" si="170"/>
        <v>0</v>
      </c>
      <c r="AN782">
        <f t="shared" si="171"/>
        <v>0</v>
      </c>
      <c r="AO782">
        <f t="shared" si="172"/>
        <v>0</v>
      </c>
      <c r="AP782">
        <f t="shared" si="173"/>
        <v>0</v>
      </c>
      <c r="AQ782">
        <f t="shared" si="174"/>
        <v>0</v>
      </c>
      <c r="AR782">
        <f t="shared" si="175"/>
        <v>0</v>
      </c>
      <c r="AS782">
        <f t="shared" si="176"/>
        <v>0</v>
      </c>
      <c r="AT782">
        <f t="shared" si="177"/>
        <v>0</v>
      </c>
      <c r="AU782">
        <f t="shared" si="178"/>
        <v>0</v>
      </c>
      <c r="AV782">
        <f t="shared" si="179"/>
        <v>0</v>
      </c>
      <c r="AW782">
        <f t="shared" si="180"/>
        <v>0</v>
      </c>
      <c r="AX782">
        <f t="shared" si="187"/>
        <v>0</v>
      </c>
    </row>
    <row r="783" spans="1:50" ht="15" customHeight="1">
      <c r="A783" s="242"/>
      <c r="B783" s="279"/>
      <c r="C783" s="229" t="s">
        <v>5122</v>
      </c>
      <c r="D783" s="511" t="str">
        <f>IF(CNGE_2025_M1_Secc12_Sub1!D105="","",CNGE_2025_M1_Secc12_Sub1!D105)</f>
        <v/>
      </c>
      <c r="E783" s="326"/>
      <c r="F783" s="326"/>
      <c r="G783" s="326"/>
      <c r="H783" s="326"/>
      <c r="I783" s="326"/>
      <c r="J783" s="326"/>
      <c r="K783" s="326"/>
      <c r="L783" s="326"/>
      <c r="M783" s="326"/>
      <c r="N783" s="326"/>
      <c r="O783" s="327"/>
      <c r="P783" s="480"/>
      <c r="Q783" s="351"/>
      <c r="R783" s="351"/>
      <c r="S783" s="352"/>
      <c r="T783" s="259"/>
      <c r="U783" s="259"/>
      <c r="V783" s="259"/>
      <c r="W783" s="259"/>
      <c r="X783" s="259"/>
      <c r="Y783" s="259"/>
      <c r="Z783" s="259"/>
      <c r="AA783" s="259"/>
      <c r="AB783" s="259"/>
      <c r="AC783" s="259"/>
      <c r="AD783" s="259"/>
      <c r="AF783">
        <f t="shared" si="181"/>
        <v>0</v>
      </c>
      <c r="AG783">
        <f t="shared" si="182"/>
        <v>0</v>
      </c>
      <c r="AH783" s="204">
        <f t="shared" si="183"/>
        <v>0</v>
      </c>
      <c r="AI783" s="204">
        <f t="shared" si="184"/>
        <v>0</v>
      </c>
      <c r="AJ783" s="204">
        <f t="shared" si="185"/>
        <v>0</v>
      </c>
      <c r="AK783" s="204">
        <f t="shared" si="186"/>
        <v>0</v>
      </c>
      <c r="AL783">
        <f t="shared" si="169"/>
        <v>0</v>
      </c>
      <c r="AM783">
        <f t="shared" si="170"/>
        <v>0</v>
      </c>
      <c r="AN783">
        <f t="shared" si="171"/>
        <v>0</v>
      </c>
      <c r="AO783">
        <f t="shared" si="172"/>
        <v>0</v>
      </c>
      <c r="AP783">
        <f t="shared" si="173"/>
        <v>0</v>
      </c>
      <c r="AQ783">
        <f t="shared" si="174"/>
        <v>0</v>
      </c>
      <c r="AR783">
        <f t="shared" si="175"/>
        <v>0</v>
      </c>
      <c r="AS783">
        <f t="shared" si="176"/>
        <v>0</v>
      </c>
      <c r="AT783">
        <f t="shared" si="177"/>
        <v>0</v>
      </c>
      <c r="AU783">
        <f t="shared" si="178"/>
        <v>0</v>
      </c>
      <c r="AV783">
        <f t="shared" si="179"/>
        <v>0</v>
      </c>
      <c r="AW783">
        <f t="shared" si="180"/>
        <v>0</v>
      </c>
      <c r="AX783">
        <f t="shared" si="187"/>
        <v>0</v>
      </c>
    </row>
    <row r="784" spans="1:50" ht="15" customHeight="1">
      <c r="A784" s="242"/>
      <c r="B784" s="279"/>
      <c r="C784" s="229" t="s">
        <v>5123</v>
      </c>
      <c r="D784" s="511" t="str">
        <f>IF(CNGE_2025_M1_Secc12_Sub1!D106="","",CNGE_2025_M1_Secc12_Sub1!D106)</f>
        <v/>
      </c>
      <c r="E784" s="326"/>
      <c r="F784" s="326"/>
      <c r="G784" s="326"/>
      <c r="H784" s="326"/>
      <c r="I784" s="326"/>
      <c r="J784" s="326"/>
      <c r="K784" s="326"/>
      <c r="L784" s="326"/>
      <c r="M784" s="326"/>
      <c r="N784" s="326"/>
      <c r="O784" s="327"/>
      <c r="P784" s="480"/>
      <c r="Q784" s="351"/>
      <c r="R784" s="351"/>
      <c r="S784" s="352"/>
      <c r="T784" s="259"/>
      <c r="U784" s="259"/>
      <c r="V784" s="259"/>
      <c r="W784" s="259"/>
      <c r="X784" s="259"/>
      <c r="Y784" s="259"/>
      <c r="Z784" s="259"/>
      <c r="AA784" s="259"/>
      <c r="AB784" s="259"/>
      <c r="AC784" s="259"/>
      <c r="AD784" s="259"/>
      <c r="AF784">
        <f t="shared" si="181"/>
        <v>0</v>
      </c>
      <c r="AG784">
        <f t="shared" si="182"/>
        <v>0</v>
      </c>
      <c r="AH784" s="204">
        <f t="shared" si="183"/>
        <v>0</v>
      </c>
      <c r="AI784" s="204">
        <f t="shared" si="184"/>
        <v>0</v>
      </c>
      <c r="AJ784" s="204">
        <f t="shared" si="185"/>
        <v>0</v>
      </c>
      <c r="AK784" s="204">
        <f t="shared" si="186"/>
        <v>0</v>
      </c>
      <c r="AL784">
        <f t="shared" si="169"/>
        <v>0</v>
      </c>
      <c r="AM784">
        <f t="shared" si="170"/>
        <v>0</v>
      </c>
      <c r="AN784">
        <f t="shared" si="171"/>
        <v>0</v>
      </c>
      <c r="AO784">
        <f t="shared" si="172"/>
        <v>0</v>
      </c>
      <c r="AP784">
        <f t="shared" si="173"/>
        <v>0</v>
      </c>
      <c r="AQ784">
        <f t="shared" si="174"/>
        <v>0</v>
      </c>
      <c r="AR784">
        <f t="shared" si="175"/>
        <v>0</v>
      </c>
      <c r="AS784">
        <f t="shared" si="176"/>
        <v>0</v>
      </c>
      <c r="AT784">
        <f t="shared" si="177"/>
        <v>0</v>
      </c>
      <c r="AU784">
        <f t="shared" si="178"/>
        <v>0</v>
      </c>
      <c r="AV784">
        <f t="shared" si="179"/>
        <v>0</v>
      </c>
      <c r="AW784">
        <f t="shared" si="180"/>
        <v>0</v>
      </c>
      <c r="AX784">
        <f t="shared" si="187"/>
        <v>0</v>
      </c>
    </row>
    <row r="785" spans="1:50" ht="15" customHeight="1">
      <c r="A785" s="242"/>
      <c r="B785" s="279"/>
      <c r="C785" s="229" t="s">
        <v>5124</v>
      </c>
      <c r="D785" s="511" t="str">
        <f>IF(CNGE_2025_M1_Secc12_Sub1!D107="","",CNGE_2025_M1_Secc12_Sub1!D107)</f>
        <v/>
      </c>
      <c r="E785" s="326"/>
      <c r="F785" s="326"/>
      <c r="G785" s="326"/>
      <c r="H785" s="326"/>
      <c r="I785" s="326"/>
      <c r="J785" s="326"/>
      <c r="K785" s="326"/>
      <c r="L785" s="326"/>
      <c r="M785" s="326"/>
      <c r="N785" s="326"/>
      <c r="O785" s="327"/>
      <c r="P785" s="480"/>
      <c r="Q785" s="351"/>
      <c r="R785" s="351"/>
      <c r="S785" s="352"/>
      <c r="T785" s="259"/>
      <c r="U785" s="259"/>
      <c r="V785" s="259"/>
      <c r="W785" s="259"/>
      <c r="X785" s="259"/>
      <c r="Y785" s="259"/>
      <c r="Z785" s="259"/>
      <c r="AA785" s="259"/>
      <c r="AB785" s="259"/>
      <c r="AC785" s="259"/>
      <c r="AD785" s="259"/>
      <c r="AF785">
        <f t="shared" si="181"/>
        <v>0</v>
      </c>
      <c r="AG785">
        <f t="shared" si="182"/>
        <v>0</v>
      </c>
      <c r="AH785" s="204">
        <f t="shared" si="183"/>
        <v>0</v>
      </c>
      <c r="AI785" s="204">
        <f t="shared" si="184"/>
        <v>0</v>
      </c>
      <c r="AJ785" s="204">
        <f t="shared" si="185"/>
        <v>0</v>
      </c>
      <c r="AK785" s="204">
        <f t="shared" si="186"/>
        <v>0</v>
      </c>
      <c r="AL785">
        <f t="shared" si="169"/>
        <v>0</v>
      </c>
      <c r="AM785">
        <f t="shared" si="170"/>
        <v>0</v>
      </c>
      <c r="AN785">
        <f t="shared" si="171"/>
        <v>0</v>
      </c>
      <c r="AO785">
        <f t="shared" si="172"/>
        <v>0</v>
      </c>
      <c r="AP785">
        <f t="shared" si="173"/>
        <v>0</v>
      </c>
      <c r="AQ785">
        <f t="shared" si="174"/>
        <v>0</v>
      </c>
      <c r="AR785">
        <f t="shared" si="175"/>
        <v>0</v>
      </c>
      <c r="AS785">
        <f t="shared" si="176"/>
        <v>0</v>
      </c>
      <c r="AT785">
        <f t="shared" si="177"/>
        <v>0</v>
      </c>
      <c r="AU785">
        <f t="shared" si="178"/>
        <v>0</v>
      </c>
      <c r="AV785">
        <f t="shared" si="179"/>
        <v>0</v>
      </c>
      <c r="AW785">
        <f t="shared" si="180"/>
        <v>0</v>
      </c>
      <c r="AX785">
        <f t="shared" si="187"/>
        <v>0</v>
      </c>
    </row>
    <row r="786" spans="1:50" ht="15" customHeight="1">
      <c r="A786" s="242"/>
      <c r="B786" s="279"/>
      <c r="C786" s="229" t="s">
        <v>5125</v>
      </c>
      <c r="D786" s="511" t="str">
        <f>IF(CNGE_2025_M1_Secc12_Sub1!D108="","",CNGE_2025_M1_Secc12_Sub1!D108)</f>
        <v/>
      </c>
      <c r="E786" s="326"/>
      <c r="F786" s="326"/>
      <c r="G786" s="326"/>
      <c r="H786" s="326"/>
      <c r="I786" s="326"/>
      <c r="J786" s="326"/>
      <c r="K786" s="326"/>
      <c r="L786" s="326"/>
      <c r="M786" s="326"/>
      <c r="N786" s="326"/>
      <c r="O786" s="327"/>
      <c r="P786" s="480"/>
      <c r="Q786" s="351"/>
      <c r="R786" s="351"/>
      <c r="S786" s="352"/>
      <c r="T786" s="259"/>
      <c r="U786" s="259"/>
      <c r="V786" s="259"/>
      <c r="W786" s="259"/>
      <c r="X786" s="259"/>
      <c r="Y786" s="259"/>
      <c r="Z786" s="259"/>
      <c r="AA786" s="259"/>
      <c r="AB786" s="259"/>
      <c r="AC786" s="259"/>
      <c r="AD786" s="259"/>
      <c r="AF786">
        <f t="shared" si="181"/>
        <v>0</v>
      </c>
      <c r="AG786">
        <f t="shared" si="182"/>
        <v>0</v>
      </c>
      <c r="AH786" s="204">
        <f t="shared" si="183"/>
        <v>0</v>
      </c>
      <c r="AI786" s="204">
        <f t="shared" si="184"/>
        <v>0</v>
      </c>
      <c r="AJ786" s="204">
        <f t="shared" si="185"/>
        <v>0</v>
      </c>
      <c r="AK786" s="204">
        <f t="shared" si="186"/>
        <v>0</v>
      </c>
      <c r="AL786">
        <f t="shared" si="169"/>
        <v>0</v>
      </c>
      <c r="AM786">
        <f t="shared" si="170"/>
        <v>0</v>
      </c>
      <c r="AN786">
        <f t="shared" si="171"/>
        <v>0</v>
      </c>
      <c r="AO786">
        <f t="shared" si="172"/>
        <v>0</v>
      </c>
      <c r="AP786">
        <f t="shared" si="173"/>
        <v>0</v>
      </c>
      <c r="AQ786">
        <f t="shared" si="174"/>
        <v>0</v>
      </c>
      <c r="AR786">
        <f t="shared" si="175"/>
        <v>0</v>
      </c>
      <c r="AS786">
        <f t="shared" si="176"/>
        <v>0</v>
      </c>
      <c r="AT786">
        <f t="shared" si="177"/>
        <v>0</v>
      </c>
      <c r="AU786">
        <f t="shared" si="178"/>
        <v>0</v>
      </c>
      <c r="AV786">
        <f t="shared" si="179"/>
        <v>0</v>
      </c>
      <c r="AW786">
        <f t="shared" si="180"/>
        <v>0</v>
      </c>
      <c r="AX786">
        <f t="shared" si="187"/>
        <v>0</v>
      </c>
    </row>
    <row r="787" spans="1:50" ht="15" customHeight="1">
      <c r="A787" s="242"/>
      <c r="B787" s="279"/>
      <c r="C787" s="229" t="s">
        <v>5126</v>
      </c>
      <c r="D787" s="511" t="str">
        <f>IF(CNGE_2025_M1_Secc12_Sub1!D109="","",CNGE_2025_M1_Secc12_Sub1!D109)</f>
        <v/>
      </c>
      <c r="E787" s="326"/>
      <c r="F787" s="326"/>
      <c r="G787" s="326"/>
      <c r="H787" s="326"/>
      <c r="I787" s="326"/>
      <c r="J787" s="326"/>
      <c r="K787" s="326"/>
      <c r="L787" s="326"/>
      <c r="M787" s="326"/>
      <c r="N787" s="326"/>
      <c r="O787" s="327"/>
      <c r="P787" s="480"/>
      <c r="Q787" s="351"/>
      <c r="R787" s="351"/>
      <c r="S787" s="352"/>
      <c r="T787" s="259"/>
      <c r="U787" s="259"/>
      <c r="V787" s="259"/>
      <c r="W787" s="259"/>
      <c r="X787" s="259"/>
      <c r="Y787" s="259"/>
      <c r="Z787" s="259"/>
      <c r="AA787" s="259"/>
      <c r="AB787" s="259"/>
      <c r="AC787" s="259"/>
      <c r="AD787" s="259"/>
      <c r="AF787">
        <f t="shared" si="181"/>
        <v>0</v>
      </c>
      <c r="AG787">
        <f t="shared" si="182"/>
        <v>0</v>
      </c>
      <c r="AH787" s="204">
        <f t="shared" si="183"/>
        <v>0</v>
      </c>
      <c r="AI787" s="204">
        <f t="shared" si="184"/>
        <v>0</v>
      </c>
      <c r="AJ787" s="204">
        <f t="shared" si="185"/>
        <v>0</v>
      </c>
      <c r="AK787" s="204">
        <f t="shared" si="186"/>
        <v>0</v>
      </c>
      <c r="AL787">
        <f t="shared" si="169"/>
        <v>0</v>
      </c>
      <c r="AM787">
        <f t="shared" si="170"/>
        <v>0</v>
      </c>
      <c r="AN787">
        <f t="shared" si="171"/>
        <v>0</v>
      </c>
      <c r="AO787">
        <f t="shared" si="172"/>
        <v>0</v>
      </c>
      <c r="AP787">
        <f t="shared" si="173"/>
        <v>0</v>
      </c>
      <c r="AQ787">
        <f t="shared" si="174"/>
        <v>0</v>
      </c>
      <c r="AR787">
        <f t="shared" si="175"/>
        <v>0</v>
      </c>
      <c r="AS787">
        <f t="shared" si="176"/>
        <v>0</v>
      </c>
      <c r="AT787">
        <f t="shared" si="177"/>
        <v>0</v>
      </c>
      <c r="AU787">
        <f t="shared" si="178"/>
        <v>0</v>
      </c>
      <c r="AV787">
        <f t="shared" si="179"/>
        <v>0</v>
      </c>
      <c r="AW787">
        <f t="shared" si="180"/>
        <v>0</v>
      </c>
      <c r="AX787">
        <f t="shared" si="187"/>
        <v>0</v>
      </c>
    </row>
    <row r="788" spans="1:50" ht="15" customHeight="1">
      <c r="A788" s="242"/>
      <c r="B788" s="279"/>
      <c r="C788" s="229" t="s">
        <v>5127</v>
      </c>
      <c r="D788" s="511" t="str">
        <f>IF(CNGE_2025_M1_Secc12_Sub1!D110="","",CNGE_2025_M1_Secc12_Sub1!D110)</f>
        <v/>
      </c>
      <c r="E788" s="326"/>
      <c r="F788" s="326"/>
      <c r="G788" s="326"/>
      <c r="H788" s="326"/>
      <c r="I788" s="326"/>
      <c r="J788" s="326"/>
      <c r="K788" s="326"/>
      <c r="L788" s="326"/>
      <c r="M788" s="326"/>
      <c r="N788" s="326"/>
      <c r="O788" s="327"/>
      <c r="P788" s="480"/>
      <c r="Q788" s="351"/>
      <c r="R788" s="351"/>
      <c r="S788" s="352"/>
      <c r="T788" s="259"/>
      <c r="U788" s="259"/>
      <c r="V788" s="259"/>
      <c r="W788" s="259"/>
      <c r="X788" s="259"/>
      <c r="Y788" s="259"/>
      <c r="Z788" s="259"/>
      <c r="AA788" s="259"/>
      <c r="AB788" s="259"/>
      <c r="AC788" s="259"/>
      <c r="AD788" s="259"/>
      <c r="AF788">
        <f t="shared" si="181"/>
        <v>0</v>
      </c>
      <c r="AG788">
        <f t="shared" si="182"/>
        <v>0</v>
      </c>
      <c r="AH788" s="204">
        <f t="shared" si="183"/>
        <v>0</v>
      </c>
      <c r="AI788" s="204">
        <f t="shared" si="184"/>
        <v>0</v>
      </c>
      <c r="AJ788" s="204">
        <f t="shared" si="185"/>
        <v>0</v>
      </c>
      <c r="AK788" s="204">
        <f t="shared" si="186"/>
        <v>0</v>
      </c>
      <c r="AL788">
        <f t="shared" si="169"/>
        <v>0</v>
      </c>
      <c r="AM788">
        <f t="shared" si="170"/>
        <v>0</v>
      </c>
      <c r="AN788">
        <f t="shared" si="171"/>
        <v>0</v>
      </c>
      <c r="AO788">
        <f t="shared" si="172"/>
        <v>0</v>
      </c>
      <c r="AP788">
        <f t="shared" si="173"/>
        <v>0</v>
      </c>
      <c r="AQ788">
        <f t="shared" si="174"/>
        <v>0</v>
      </c>
      <c r="AR788">
        <f t="shared" si="175"/>
        <v>0</v>
      </c>
      <c r="AS788">
        <f t="shared" si="176"/>
        <v>0</v>
      </c>
      <c r="AT788">
        <f t="shared" si="177"/>
        <v>0</v>
      </c>
      <c r="AU788">
        <f t="shared" si="178"/>
        <v>0</v>
      </c>
      <c r="AV788">
        <f t="shared" si="179"/>
        <v>0</v>
      </c>
      <c r="AW788">
        <f t="shared" si="180"/>
        <v>0</v>
      </c>
      <c r="AX788">
        <f t="shared" si="187"/>
        <v>0</v>
      </c>
    </row>
    <row r="789" spans="1:50" ht="15" customHeight="1">
      <c r="A789" s="242"/>
      <c r="B789" s="279"/>
      <c r="C789" s="229" t="s">
        <v>5128</v>
      </c>
      <c r="D789" s="511" t="str">
        <f>IF(CNGE_2025_M1_Secc12_Sub1!D111="","",CNGE_2025_M1_Secc12_Sub1!D111)</f>
        <v/>
      </c>
      <c r="E789" s="326"/>
      <c r="F789" s="326"/>
      <c r="G789" s="326"/>
      <c r="H789" s="326"/>
      <c r="I789" s="326"/>
      <c r="J789" s="326"/>
      <c r="K789" s="326"/>
      <c r="L789" s="326"/>
      <c r="M789" s="326"/>
      <c r="N789" s="326"/>
      <c r="O789" s="327"/>
      <c r="P789" s="480"/>
      <c r="Q789" s="351"/>
      <c r="R789" s="351"/>
      <c r="S789" s="352"/>
      <c r="T789" s="259"/>
      <c r="U789" s="259"/>
      <c r="V789" s="259"/>
      <c r="W789" s="259"/>
      <c r="X789" s="259"/>
      <c r="Y789" s="259"/>
      <c r="Z789" s="259"/>
      <c r="AA789" s="259"/>
      <c r="AB789" s="259"/>
      <c r="AC789" s="259"/>
      <c r="AD789" s="259"/>
      <c r="AF789">
        <f t="shared" si="181"/>
        <v>0</v>
      </c>
      <c r="AG789">
        <f t="shared" si="182"/>
        <v>0</v>
      </c>
      <c r="AH789" s="204">
        <f t="shared" si="183"/>
        <v>0</v>
      </c>
      <c r="AI789" s="204">
        <f t="shared" si="184"/>
        <v>0</v>
      </c>
      <c r="AJ789" s="204">
        <f t="shared" si="185"/>
        <v>0</v>
      </c>
      <c r="AK789" s="204">
        <f t="shared" si="186"/>
        <v>0</v>
      </c>
      <c r="AL789">
        <f t="shared" si="169"/>
        <v>0</v>
      </c>
      <c r="AM789">
        <f t="shared" si="170"/>
        <v>0</v>
      </c>
      <c r="AN789">
        <f t="shared" si="171"/>
        <v>0</v>
      </c>
      <c r="AO789">
        <f t="shared" si="172"/>
        <v>0</v>
      </c>
      <c r="AP789">
        <f t="shared" si="173"/>
        <v>0</v>
      </c>
      <c r="AQ789">
        <f t="shared" si="174"/>
        <v>0</v>
      </c>
      <c r="AR789">
        <f t="shared" si="175"/>
        <v>0</v>
      </c>
      <c r="AS789">
        <f t="shared" si="176"/>
        <v>0</v>
      </c>
      <c r="AT789">
        <f t="shared" si="177"/>
        <v>0</v>
      </c>
      <c r="AU789">
        <f t="shared" si="178"/>
        <v>0</v>
      </c>
      <c r="AV789">
        <f t="shared" si="179"/>
        <v>0</v>
      </c>
      <c r="AW789">
        <f t="shared" si="180"/>
        <v>0</v>
      </c>
      <c r="AX789">
        <f t="shared" si="187"/>
        <v>0</v>
      </c>
    </row>
    <row r="790" spans="1:50" ht="15" customHeight="1">
      <c r="A790" s="242"/>
      <c r="B790" s="279"/>
      <c r="C790" s="229" t="s">
        <v>5129</v>
      </c>
      <c r="D790" s="511" t="str">
        <f>IF(CNGE_2025_M1_Secc12_Sub1!D112="","",CNGE_2025_M1_Secc12_Sub1!D112)</f>
        <v/>
      </c>
      <c r="E790" s="326"/>
      <c r="F790" s="326"/>
      <c r="G790" s="326"/>
      <c r="H790" s="326"/>
      <c r="I790" s="326"/>
      <c r="J790" s="326"/>
      <c r="K790" s="326"/>
      <c r="L790" s="326"/>
      <c r="M790" s="326"/>
      <c r="N790" s="326"/>
      <c r="O790" s="327"/>
      <c r="P790" s="480"/>
      <c r="Q790" s="351"/>
      <c r="R790" s="351"/>
      <c r="S790" s="352"/>
      <c r="T790" s="259"/>
      <c r="U790" s="259"/>
      <c r="V790" s="259"/>
      <c r="W790" s="259"/>
      <c r="X790" s="259"/>
      <c r="Y790" s="259"/>
      <c r="Z790" s="259"/>
      <c r="AA790" s="259"/>
      <c r="AB790" s="259"/>
      <c r="AC790" s="259"/>
      <c r="AD790" s="259"/>
      <c r="AF790">
        <f t="shared" si="181"/>
        <v>0</v>
      </c>
      <c r="AG790">
        <f t="shared" si="182"/>
        <v>0</v>
      </c>
      <c r="AH790" s="204">
        <f t="shared" si="183"/>
        <v>0</v>
      </c>
      <c r="AI790" s="204">
        <f t="shared" si="184"/>
        <v>0</v>
      </c>
      <c r="AJ790" s="204">
        <f t="shared" si="185"/>
        <v>0</v>
      </c>
      <c r="AK790" s="204">
        <f t="shared" si="186"/>
        <v>0</v>
      </c>
      <c r="AL790">
        <f t="shared" si="169"/>
        <v>0</v>
      </c>
      <c r="AM790">
        <f t="shared" si="170"/>
        <v>0</v>
      </c>
      <c r="AN790">
        <f t="shared" si="171"/>
        <v>0</v>
      </c>
      <c r="AO790">
        <f t="shared" si="172"/>
        <v>0</v>
      </c>
      <c r="AP790">
        <f t="shared" si="173"/>
        <v>0</v>
      </c>
      <c r="AQ790">
        <f t="shared" si="174"/>
        <v>0</v>
      </c>
      <c r="AR790">
        <f t="shared" si="175"/>
        <v>0</v>
      </c>
      <c r="AS790">
        <f t="shared" si="176"/>
        <v>0</v>
      </c>
      <c r="AT790">
        <f t="shared" si="177"/>
        <v>0</v>
      </c>
      <c r="AU790">
        <f t="shared" si="178"/>
        <v>0</v>
      </c>
      <c r="AV790">
        <f t="shared" si="179"/>
        <v>0</v>
      </c>
      <c r="AW790">
        <f t="shared" si="180"/>
        <v>0</v>
      </c>
      <c r="AX790">
        <f t="shared" si="187"/>
        <v>0</v>
      </c>
    </row>
    <row r="791" spans="1:50" ht="15" customHeight="1">
      <c r="A791" s="242"/>
      <c r="B791" s="279"/>
      <c r="C791" s="229" t="s">
        <v>5130</v>
      </c>
      <c r="D791" s="511" t="str">
        <f>IF(CNGE_2025_M1_Secc12_Sub1!D113="","",CNGE_2025_M1_Secc12_Sub1!D113)</f>
        <v/>
      </c>
      <c r="E791" s="326"/>
      <c r="F791" s="326"/>
      <c r="G791" s="326"/>
      <c r="H791" s="326"/>
      <c r="I791" s="326"/>
      <c r="J791" s="326"/>
      <c r="K791" s="326"/>
      <c r="L791" s="326"/>
      <c r="M791" s="326"/>
      <c r="N791" s="326"/>
      <c r="O791" s="327"/>
      <c r="P791" s="480"/>
      <c r="Q791" s="351"/>
      <c r="R791" s="351"/>
      <c r="S791" s="352"/>
      <c r="T791" s="259"/>
      <c r="U791" s="259"/>
      <c r="V791" s="259"/>
      <c r="W791" s="259"/>
      <c r="X791" s="259"/>
      <c r="Y791" s="259"/>
      <c r="Z791" s="259"/>
      <c r="AA791" s="259"/>
      <c r="AB791" s="259"/>
      <c r="AC791" s="259"/>
      <c r="AD791" s="259"/>
      <c r="AF791">
        <f t="shared" si="181"/>
        <v>0</v>
      </c>
      <c r="AG791">
        <f t="shared" si="182"/>
        <v>0</v>
      </c>
      <c r="AH791" s="204">
        <f t="shared" si="183"/>
        <v>0</v>
      </c>
      <c r="AI791" s="204">
        <f t="shared" si="184"/>
        <v>0</v>
      </c>
      <c r="AJ791" s="204">
        <f t="shared" si="185"/>
        <v>0</v>
      </c>
      <c r="AK791" s="204">
        <f t="shared" si="186"/>
        <v>0</v>
      </c>
      <c r="AL791">
        <f t="shared" si="169"/>
        <v>0</v>
      </c>
      <c r="AM791">
        <f t="shared" si="170"/>
        <v>0</v>
      </c>
      <c r="AN791">
        <f t="shared" si="171"/>
        <v>0</v>
      </c>
      <c r="AO791">
        <f t="shared" si="172"/>
        <v>0</v>
      </c>
      <c r="AP791">
        <f t="shared" si="173"/>
        <v>0</v>
      </c>
      <c r="AQ791">
        <f t="shared" si="174"/>
        <v>0</v>
      </c>
      <c r="AR791">
        <f t="shared" si="175"/>
        <v>0</v>
      </c>
      <c r="AS791">
        <f t="shared" si="176"/>
        <v>0</v>
      </c>
      <c r="AT791">
        <f t="shared" si="177"/>
        <v>0</v>
      </c>
      <c r="AU791">
        <f t="shared" si="178"/>
        <v>0</v>
      </c>
      <c r="AV791">
        <f t="shared" si="179"/>
        <v>0</v>
      </c>
      <c r="AW791">
        <f t="shared" si="180"/>
        <v>0</v>
      </c>
      <c r="AX791">
        <f t="shared" si="187"/>
        <v>0</v>
      </c>
    </row>
    <row r="792" spans="1:50" ht="15" customHeight="1">
      <c r="A792" s="242"/>
      <c r="B792" s="279"/>
      <c r="C792" s="229" t="s">
        <v>5131</v>
      </c>
      <c r="D792" s="511" t="str">
        <f>IF(CNGE_2025_M1_Secc12_Sub1!D114="","",CNGE_2025_M1_Secc12_Sub1!D114)</f>
        <v/>
      </c>
      <c r="E792" s="326"/>
      <c r="F792" s="326"/>
      <c r="G792" s="326"/>
      <c r="H792" s="326"/>
      <c r="I792" s="326"/>
      <c r="J792" s="326"/>
      <c r="K792" s="326"/>
      <c r="L792" s="326"/>
      <c r="M792" s="326"/>
      <c r="N792" s="326"/>
      <c r="O792" s="327"/>
      <c r="P792" s="480"/>
      <c r="Q792" s="351"/>
      <c r="R792" s="351"/>
      <c r="S792" s="352"/>
      <c r="T792" s="259"/>
      <c r="U792" s="259"/>
      <c r="V792" s="259"/>
      <c r="W792" s="259"/>
      <c r="X792" s="259"/>
      <c r="Y792" s="259"/>
      <c r="Z792" s="259"/>
      <c r="AA792" s="259"/>
      <c r="AB792" s="259"/>
      <c r="AC792" s="259"/>
      <c r="AD792" s="259"/>
      <c r="AF792">
        <f t="shared" si="181"/>
        <v>0</v>
      </c>
      <c r="AG792">
        <f t="shared" si="182"/>
        <v>0</v>
      </c>
      <c r="AH792" s="204">
        <f t="shared" si="183"/>
        <v>0</v>
      </c>
      <c r="AI792" s="204">
        <f t="shared" si="184"/>
        <v>0</v>
      </c>
      <c r="AJ792" s="204">
        <f t="shared" si="185"/>
        <v>0</v>
      </c>
      <c r="AK792" s="204">
        <f t="shared" si="186"/>
        <v>0</v>
      </c>
      <c r="AL792">
        <f t="shared" si="169"/>
        <v>0</v>
      </c>
      <c r="AM792">
        <f t="shared" si="170"/>
        <v>0</v>
      </c>
      <c r="AN792">
        <f t="shared" si="171"/>
        <v>0</v>
      </c>
      <c r="AO792">
        <f t="shared" si="172"/>
        <v>0</v>
      </c>
      <c r="AP792">
        <f t="shared" si="173"/>
        <v>0</v>
      </c>
      <c r="AQ792">
        <f t="shared" si="174"/>
        <v>0</v>
      </c>
      <c r="AR792">
        <f t="shared" si="175"/>
        <v>0</v>
      </c>
      <c r="AS792">
        <f t="shared" si="176"/>
        <v>0</v>
      </c>
      <c r="AT792">
        <f t="shared" si="177"/>
        <v>0</v>
      </c>
      <c r="AU792">
        <f t="shared" si="178"/>
        <v>0</v>
      </c>
      <c r="AV792">
        <f t="shared" si="179"/>
        <v>0</v>
      </c>
      <c r="AW792">
        <f t="shared" si="180"/>
        <v>0</v>
      </c>
      <c r="AX792">
        <f t="shared" si="187"/>
        <v>0</v>
      </c>
    </row>
    <row r="793" spans="1:50" ht="15" customHeight="1">
      <c r="A793" s="242"/>
      <c r="B793" s="279"/>
      <c r="C793" s="229" t="s">
        <v>5132</v>
      </c>
      <c r="D793" s="511" t="str">
        <f>IF(CNGE_2025_M1_Secc12_Sub1!D115="","",CNGE_2025_M1_Secc12_Sub1!D115)</f>
        <v/>
      </c>
      <c r="E793" s="326"/>
      <c r="F793" s="326"/>
      <c r="G793" s="326"/>
      <c r="H793" s="326"/>
      <c r="I793" s="326"/>
      <c r="J793" s="326"/>
      <c r="K793" s="326"/>
      <c r="L793" s="326"/>
      <c r="M793" s="326"/>
      <c r="N793" s="326"/>
      <c r="O793" s="327"/>
      <c r="P793" s="480"/>
      <c r="Q793" s="351"/>
      <c r="R793" s="351"/>
      <c r="S793" s="352"/>
      <c r="T793" s="259"/>
      <c r="U793" s="259"/>
      <c r="V793" s="259"/>
      <c r="W793" s="259"/>
      <c r="X793" s="259"/>
      <c r="Y793" s="259"/>
      <c r="Z793" s="259"/>
      <c r="AA793" s="259"/>
      <c r="AB793" s="259"/>
      <c r="AC793" s="259"/>
      <c r="AD793" s="259"/>
      <c r="AF793">
        <f t="shared" si="181"/>
        <v>0</v>
      </c>
      <c r="AG793">
        <f t="shared" si="182"/>
        <v>0</v>
      </c>
      <c r="AH793" s="204">
        <f t="shared" si="183"/>
        <v>0</v>
      </c>
      <c r="AI793" s="204">
        <f t="shared" si="184"/>
        <v>0</v>
      </c>
      <c r="AJ793" s="204">
        <f t="shared" si="185"/>
        <v>0</v>
      </c>
      <c r="AK793" s="204">
        <f t="shared" si="186"/>
        <v>0</v>
      </c>
      <c r="AL793">
        <f t="shared" si="169"/>
        <v>0</v>
      </c>
      <c r="AM793">
        <f t="shared" si="170"/>
        <v>0</v>
      </c>
      <c r="AN793">
        <f t="shared" si="171"/>
        <v>0</v>
      </c>
      <c r="AO793">
        <f t="shared" si="172"/>
        <v>0</v>
      </c>
      <c r="AP793">
        <f t="shared" si="173"/>
        <v>0</v>
      </c>
      <c r="AQ793">
        <f t="shared" si="174"/>
        <v>0</v>
      </c>
      <c r="AR793">
        <f t="shared" si="175"/>
        <v>0</v>
      </c>
      <c r="AS793">
        <f t="shared" si="176"/>
        <v>0</v>
      </c>
      <c r="AT793">
        <f t="shared" si="177"/>
        <v>0</v>
      </c>
      <c r="AU793">
        <f t="shared" si="178"/>
        <v>0</v>
      </c>
      <c r="AV793">
        <f t="shared" si="179"/>
        <v>0</v>
      </c>
      <c r="AW793">
        <f t="shared" si="180"/>
        <v>0</v>
      </c>
      <c r="AX793">
        <f t="shared" si="187"/>
        <v>0</v>
      </c>
    </row>
    <row r="794" spans="1:50" ht="15" customHeight="1">
      <c r="A794" s="242"/>
      <c r="B794" s="279"/>
      <c r="C794" s="229" t="s">
        <v>5133</v>
      </c>
      <c r="D794" s="511" t="str">
        <f>IF(CNGE_2025_M1_Secc12_Sub1!D116="","",CNGE_2025_M1_Secc12_Sub1!D116)</f>
        <v/>
      </c>
      <c r="E794" s="326"/>
      <c r="F794" s="326"/>
      <c r="G794" s="326"/>
      <c r="H794" s="326"/>
      <c r="I794" s="326"/>
      <c r="J794" s="326"/>
      <c r="K794" s="326"/>
      <c r="L794" s="326"/>
      <c r="M794" s="326"/>
      <c r="N794" s="326"/>
      <c r="O794" s="327"/>
      <c r="P794" s="480"/>
      <c r="Q794" s="351"/>
      <c r="R794" s="351"/>
      <c r="S794" s="352"/>
      <c r="T794" s="259"/>
      <c r="U794" s="259"/>
      <c r="V794" s="259"/>
      <c r="W794" s="259"/>
      <c r="X794" s="259"/>
      <c r="Y794" s="259"/>
      <c r="Z794" s="259"/>
      <c r="AA794" s="259"/>
      <c r="AB794" s="259"/>
      <c r="AC794" s="259"/>
      <c r="AD794" s="259"/>
      <c r="AF794">
        <f t="shared" si="181"/>
        <v>0</v>
      </c>
      <c r="AG794">
        <f t="shared" si="182"/>
        <v>0</v>
      </c>
      <c r="AH794" s="204">
        <f t="shared" si="183"/>
        <v>0</v>
      </c>
      <c r="AI794" s="204">
        <f t="shared" si="184"/>
        <v>0</v>
      </c>
      <c r="AJ794" s="204">
        <f t="shared" si="185"/>
        <v>0</v>
      </c>
      <c r="AK794" s="204">
        <f t="shared" si="186"/>
        <v>0</v>
      </c>
      <c r="AL794">
        <f t="shared" si="169"/>
        <v>0</v>
      </c>
      <c r="AM794">
        <f t="shared" si="170"/>
        <v>0</v>
      </c>
      <c r="AN794">
        <f t="shared" si="171"/>
        <v>0</v>
      </c>
      <c r="AO794">
        <f t="shared" si="172"/>
        <v>0</v>
      </c>
      <c r="AP794">
        <f t="shared" si="173"/>
        <v>0</v>
      </c>
      <c r="AQ794">
        <f t="shared" si="174"/>
        <v>0</v>
      </c>
      <c r="AR794">
        <f t="shared" si="175"/>
        <v>0</v>
      </c>
      <c r="AS794">
        <f t="shared" si="176"/>
        <v>0</v>
      </c>
      <c r="AT794">
        <f t="shared" si="177"/>
        <v>0</v>
      </c>
      <c r="AU794">
        <f t="shared" si="178"/>
        <v>0</v>
      </c>
      <c r="AV794">
        <f t="shared" si="179"/>
        <v>0</v>
      </c>
      <c r="AW794">
        <f t="shared" si="180"/>
        <v>0</v>
      </c>
      <c r="AX794">
        <f t="shared" si="187"/>
        <v>0</v>
      </c>
    </row>
    <row r="795" spans="1:50" ht="15" customHeight="1">
      <c r="A795" s="242"/>
      <c r="B795" s="279"/>
      <c r="C795" s="229" t="s">
        <v>5134</v>
      </c>
      <c r="D795" s="511" t="str">
        <f>IF(CNGE_2025_M1_Secc12_Sub1!D117="","",CNGE_2025_M1_Secc12_Sub1!D117)</f>
        <v/>
      </c>
      <c r="E795" s="326"/>
      <c r="F795" s="326"/>
      <c r="G795" s="326"/>
      <c r="H795" s="326"/>
      <c r="I795" s="326"/>
      <c r="J795" s="326"/>
      <c r="K795" s="326"/>
      <c r="L795" s="326"/>
      <c r="M795" s="326"/>
      <c r="N795" s="326"/>
      <c r="O795" s="327"/>
      <c r="P795" s="480"/>
      <c r="Q795" s="351"/>
      <c r="R795" s="351"/>
      <c r="S795" s="352"/>
      <c r="T795" s="259"/>
      <c r="U795" s="259"/>
      <c r="V795" s="259"/>
      <c r="W795" s="259"/>
      <c r="X795" s="259"/>
      <c r="Y795" s="259"/>
      <c r="Z795" s="259"/>
      <c r="AA795" s="259"/>
      <c r="AB795" s="259"/>
      <c r="AC795" s="259"/>
      <c r="AD795" s="259"/>
      <c r="AF795">
        <f t="shared" si="181"/>
        <v>0</v>
      </c>
      <c r="AG795">
        <f t="shared" si="182"/>
        <v>0</v>
      </c>
      <c r="AH795" s="204">
        <f t="shared" si="183"/>
        <v>0</v>
      </c>
      <c r="AI795" s="204">
        <f t="shared" si="184"/>
        <v>0</v>
      </c>
      <c r="AJ795" s="204">
        <f t="shared" si="185"/>
        <v>0</v>
      </c>
      <c r="AK795" s="204">
        <f t="shared" si="186"/>
        <v>0</v>
      </c>
      <c r="AL795">
        <f t="shared" si="169"/>
        <v>0</v>
      </c>
      <c r="AM795">
        <f t="shared" si="170"/>
        <v>0</v>
      </c>
      <c r="AN795">
        <f t="shared" si="171"/>
        <v>0</v>
      </c>
      <c r="AO795">
        <f t="shared" si="172"/>
        <v>0</v>
      </c>
      <c r="AP795">
        <f t="shared" si="173"/>
        <v>0</v>
      </c>
      <c r="AQ795">
        <f t="shared" si="174"/>
        <v>0</v>
      </c>
      <c r="AR795">
        <f t="shared" si="175"/>
        <v>0</v>
      </c>
      <c r="AS795">
        <f t="shared" si="176"/>
        <v>0</v>
      </c>
      <c r="AT795">
        <f t="shared" si="177"/>
        <v>0</v>
      </c>
      <c r="AU795">
        <f t="shared" si="178"/>
        <v>0</v>
      </c>
      <c r="AV795">
        <f t="shared" si="179"/>
        <v>0</v>
      </c>
      <c r="AW795">
        <f t="shared" si="180"/>
        <v>0</v>
      </c>
      <c r="AX795">
        <f t="shared" si="187"/>
        <v>0</v>
      </c>
    </row>
    <row r="796" spans="1:50" ht="15" customHeight="1">
      <c r="A796" s="242"/>
      <c r="B796" s="279"/>
      <c r="C796" s="229" t="s">
        <v>5135</v>
      </c>
      <c r="D796" s="511" t="str">
        <f>IF(CNGE_2025_M1_Secc12_Sub1!D118="","",CNGE_2025_M1_Secc12_Sub1!D118)</f>
        <v/>
      </c>
      <c r="E796" s="326"/>
      <c r="F796" s="326"/>
      <c r="G796" s="326"/>
      <c r="H796" s="326"/>
      <c r="I796" s="326"/>
      <c r="J796" s="326"/>
      <c r="K796" s="326"/>
      <c r="L796" s="326"/>
      <c r="M796" s="326"/>
      <c r="N796" s="326"/>
      <c r="O796" s="327"/>
      <c r="P796" s="480"/>
      <c r="Q796" s="351"/>
      <c r="R796" s="351"/>
      <c r="S796" s="352"/>
      <c r="T796" s="259"/>
      <c r="U796" s="259"/>
      <c r="V796" s="259"/>
      <c r="W796" s="259"/>
      <c r="X796" s="259"/>
      <c r="Y796" s="259"/>
      <c r="Z796" s="259"/>
      <c r="AA796" s="259"/>
      <c r="AB796" s="259"/>
      <c r="AC796" s="259"/>
      <c r="AD796" s="259"/>
      <c r="AF796">
        <f t="shared" si="181"/>
        <v>0</v>
      </c>
      <c r="AG796">
        <f t="shared" si="182"/>
        <v>0</v>
      </c>
      <c r="AH796" s="204">
        <f t="shared" si="183"/>
        <v>0</v>
      </c>
      <c r="AI796" s="204">
        <f t="shared" si="184"/>
        <v>0</v>
      </c>
      <c r="AJ796" s="204">
        <f t="shared" si="185"/>
        <v>0</v>
      </c>
      <c r="AK796" s="204">
        <f t="shared" si="186"/>
        <v>0</v>
      </c>
      <c r="AL796">
        <f t="shared" si="169"/>
        <v>0</v>
      </c>
      <c r="AM796">
        <f t="shared" si="170"/>
        <v>0</v>
      </c>
      <c r="AN796">
        <f t="shared" si="171"/>
        <v>0</v>
      </c>
      <c r="AO796">
        <f t="shared" si="172"/>
        <v>0</v>
      </c>
      <c r="AP796">
        <f t="shared" si="173"/>
        <v>0</v>
      </c>
      <c r="AQ796">
        <f t="shared" si="174"/>
        <v>0</v>
      </c>
      <c r="AR796">
        <f t="shared" si="175"/>
        <v>0</v>
      </c>
      <c r="AS796">
        <f t="shared" si="176"/>
        <v>0</v>
      </c>
      <c r="AT796">
        <f t="shared" si="177"/>
        <v>0</v>
      </c>
      <c r="AU796">
        <f t="shared" si="178"/>
        <v>0</v>
      </c>
      <c r="AV796">
        <f t="shared" si="179"/>
        <v>0</v>
      </c>
      <c r="AW796">
        <f t="shared" si="180"/>
        <v>0</v>
      </c>
      <c r="AX796">
        <f t="shared" si="187"/>
        <v>0</v>
      </c>
    </row>
    <row r="797" spans="1:50" ht="15" customHeight="1">
      <c r="A797" s="242"/>
      <c r="B797" s="279"/>
      <c r="C797" s="229" t="s">
        <v>5136</v>
      </c>
      <c r="D797" s="511" t="str">
        <f>IF(CNGE_2025_M1_Secc12_Sub1!D119="","",CNGE_2025_M1_Secc12_Sub1!D119)</f>
        <v/>
      </c>
      <c r="E797" s="326"/>
      <c r="F797" s="326"/>
      <c r="G797" s="326"/>
      <c r="H797" s="326"/>
      <c r="I797" s="326"/>
      <c r="J797" s="326"/>
      <c r="K797" s="326"/>
      <c r="L797" s="326"/>
      <c r="M797" s="326"/>
      <c r="N797" s="326"/>
      <c r="O797" s="327"/>
      <c r="P797" s="480"/>
      <c r="Q797" s="351"/>
      <c r="R797" s="351"/>
      <c r="S797" s="352"/>
      <c r="T797" s="259"/>
      <c r="U797" s="259"/>
      <c r="V797" s="259"/>
      <c r="W797" s="259"/>
      <c r="X797" s="259"/>
      <c r="Y797" s="259"/>
      <c r="Z797" s="259"/>
      <c r="AA797" s="259"/>
      <c r="AB797" s="259"/>
      <c r="AC797" s="259"/>
      <c r="AD797" s="259"/>
      <c r="AF797">
        <f t="shared" si="181"/>
        <v>0</v>
      </c>
      <c r="AG797">
        <f t="shared" si="182"/>
        <v>0</v>
      </c>
      <c r="AH797" s="204">
        <f t="shared" si="183"/>
        <v>0</v>
      </c>
      <c r="AI797" s="204">
        <f t="shared" si="184"/>
        <v>0</v>
      </c>
      <c r="AJ797" s="204">
        <f t="shared" si="185"/>
        <v>0</v>
      </c>
      <c r="AK797" s="204">
        <f t="shared" si="186"/>
        <v>0</v>
      </c>
      <c r="AL797">
        <f t="shared" si="169"/>
        <v>0</v>
      </c>
      <c r="AM797">
        <f t="shared" si="170"/>
        <v>0</v>
      </c>
      <c r="AN797">
        <f t="shared" si="171"/>
        <v>0</v>
      </c>
      <c r="AO797">
        <f t="shared" si="172"/>
        <v>0</v>
      </c>
      <c r="AP797">
        <f t="shared" si="173"/>
        <v>0</v>
      </c>
      <c r="AQ797">
        <f t="shared" si="174"/>
        <v>0</v>
      </c>
      <c r="AR797">
        <f t="shared" si="175"/>
        <v>0</v>
      </c>
      <c r="AS797">
        <f t="shared" si="176"/>
        <v>0</v>
      </c>
      <c r="AT797">
        <f t="shared" si="177"/>
        <v>0</v>
      </c>
      <c r="AU797">
        <f t="shared" si="178"/>
        <v>0</v>
      </c>
      <c r="AV797">
        <f t="shared" si="179"/>
        <v>0</v>
      </c>
      <c r="AW797">
        <f t="shared" si="180"/>
        <v>0</v>
      </c>
      <c r="AX797">
        <f t="shared" si="187"/>
        <v>0</v>
      </c>
    </row>
    <row r="798" spans="1:50" ht="15" customHeight="1">
      <c r="A798" s="242"/>
      <c r="B798" s="279"/>
      <c r="C798" s="229" t="s">
        <v>5137</v>
      </c>
      <c r="D798" s="511" t="str">
        <f>IF(CNGE_2025_M1_Secc12_Sub1!D120="","",CNGE_2025_M1_Secc12_Sub1!D120)</f>
        <v/>
      </c>
      <c r="E798" s="326"/>
      <c r="F798" s="326"/>
      <c r="G798" s="326"/>
      <c r="H798" s="326"/>
      <c r="I798" s="326"/>
      <c r="J798" s="326"/>
      <c r="K798" s="326"/>
      <c r="L798" s="326"/>
      <c r="M798" s="326"/>
      <c r="N798" s="326"/>
      <c r="O798" s="327"/>
      <c r="P798" s="480"/>
      <c r="Q798" s="351"/>
      <c r="R798" s="351"/>
      <c r="S798" s="352"/>
      <c r="T798" s="259"/>
      <c r="U798" s="259"/>
      <c r="V798" s="259"/>
      <c r="W798" s="259"/>
      <c r="X798" s="259"/>
      <c r="Y798" s="259"/>
      <c r="Z798" s="259"/>
      <c r="AA798" s="259"/>
      <c r="AB798" s="259"/>
      <c r="AC798" s="259"/>
      <c r="AD798" s="259"/>
      <c r="AF798">
        <f t="shared" si="181"/>
        <v>0</v>
      </c>
      <c r="AG798">
        <f t="shared" si="182"/>
        <v>0</v>
      </c>
      <c r="AH798" s="204">
        <f t="shared" si="183"/>
        <v>0</v>
      </c>
      <c r="AI798" s="204">
        <f t="shared" si="184"/>
        <v>0</v>
      </c>
      <c r="AJ798" s="204">
        <f t="shared" si="185"/>
        <v>0</v>
      </c>
      <c r="AK798" s="204">
        <f t="shared" si="186"/>
        <v>0</v>
      </c>
      <c r="AL798">
        <f t="shared" si="169"/>
        <v>0</v>
      </c>
      <c r="AM798">
        <f t="shared" si="170"/>
        <v>0</v>
      </c>
      <c r="AN798">
        <f t="shared" si="171"/>
        <v>0</v>
      </c>
      <c r="AO798">
        <f t="shared" si="172"/>
        <v>0</v>
      </c>
      <c r="AP798">
        <f t="shared" si="173"/>
        <v>0</v>
      </c>
      <c r="AQ798">
        <f t="shared" si="174"/>
        <v>0</v>
      </c>
      <c r="AR798">
        <f t="shared" si="175"/>
        <v>0</v>
      </c>
      <c r="AS798">
        <f t="shared" si="176"/>
        <v>0</v>
      </c>
      <c r="AT798">
        <f t="shared" si="177"/>
        <v>0</v>
      </c>
      <c r="AU798">
        <f t="shared" si="178"/>
        <v>0</v>
      </c>
      <c r="AV798">
        <f t="shared" si="179"/>
        <v>0</v>
      </c>
      <c r="AW798">
        <f t="shared" si="180"/>
        <v>0</v>
      </c>
      <c r="AX798">
        <f t="shared" si="187"/>
        <v>0</v>
      </c>
    </row>
    <row r="799" spans="1:50" ht="15" customHeight="1">
      <c r="A799" s="242"/>
      <c r="B799" s="279"/>
      <c r="C799" s="229" t="s">
        <v>5138</v>
      </c>
      <c r="D799" s="511" t="str">
        <f>IF(CNGE_2025_M1_Secc12_Sub1!D121="","",CNGE_2025_M1_Secc12_Sub1!D121)</f>
        <v/>
      </c>
      <c r="E799" s="326"/>
      <c r="F799" s="326"/>
      <c r="G799" s="326"/>
      <c r="H799" s="326"/>
      <c r="I799" s="326"/>
      <c r="J799" s="326"/>
      <c r="K799" s="326"/>
      <c r="L799" s="326"/>
      <c r="M799" s="326"/>
      <c r="N799" s="326"/>
      <c r="O799" s="327"/>
      <c r="P799" s="480"/>
      <c r="Q799" s="351"/>
      <c r="R799" s="351"/>
      <c r="S799" s="352"/>
      <c r="T799" s="259"/>
      <c r="U799" s="259"/>
      <c r="V799" s="259"/>
      <c r="W799" s="259"/>
      <c r="X799" s="259"/>
      <c r="Y799" s="259"/>
      <c r="Z799" s="259"/>
      <c r="AA799" s="259"/>
      <c r="AB799" s="259"/>
      <c r="AC799" s="259"/>
      <c r="AD799" s="259"/>
      <c r="AF799">
        <f t="shared" si="181"/>
        <v>0</v>
      </c>
      <c r="AG799">
        <f t="shared" si="182"/>
        <v>0</v>
      </c>
      <c r="AH799" s="204">
        <f t="shared" si="183"/>
        <v>0</v>
      </c>
      <c r="AI799" s="204">
        <f t="shared" si="184"/>
        <v>0</v>
      </c>
      <c r="AJ799" s="204">
        <f t="shared" si="185"/>
        <v>0</v>
      </c>
      <c r="AK799" s="204">
        <f t="shared" si="186"/>
        <v>0</v>
      </c>
      <c r="AL799">
        <f t="shared" si="169"/>
        <v>0</v>
      </c>
      <c r="AM799">
        <f t="shared" si="170"/>
        <v>0</v>
      </c>
      <c r="AN799">
        <f t="shared" si="171"/>
        <v>0</v>
      </c>
      <c r="AO799">
        <f t="shared" si="172"/>
        <v>0</v>
      </c>
      <c r="AP799">
        <f t="shared" si="173"/>
        <v>0</v>
      </c>
      <c r="AQ799">
        <f t="shared" si="174"/>
        <v>0</v>
      </c>
      <c r="AR799">
        <f t="shared" si="175"/>
        <v>0</v>
      </c>
      <c r="AS799">
        <f t="shared" si="176"/>
        <v>0</v>
      </c>
      <c r="AT799">
        <f t="shared" si="177"/>
        <v>0</v>
      </c>
      <c r="AU799">
        <f t="shared" si="178"/>
        <v>0</v>
      </c>
      <c r="AV799">
        <f t="shared" si="179"/>
        <v>0</v>
      </c>
      <c r="AW799">
        <f t="shared" si="180"/>
        <v>0</v>
      </c>
      <c r="AX799">
        <f t="shared" si="187"/>
        <v>0</v>
      </c>
    </row>
    <row r="800" spans="1:50" ht="15" customHeight="1">
      <c r="A800" s="242"/>
      <c r="B800" s="279"/>
      <c r="C800" s="229" t="s">
        <v>5139</v>
      </c>
      <c r="D800" s="511" t="str">
        <f>IF(CNGE_2025_M1_Secc12_Sub1!D122="","",CNGE_2025_M1_Secc12_Sub1!D122)</f>
        <v/>
      </c>
      <c r="E800" s="326"/>
      <c r="F800" s="326"/>
      <c r="G800" s="326"/>
      <c r="H800" s="326"/>
      <c r="I800" s="326"/>
      <c r="J800" s="326"/>
      <c r="K800" s="326"/>
      <c r="L800" s="326"/>
      <c r="M800" s="326"/>
      <c r="N800" s="326"/>
      <c r="O800" s="327"/>
      <c r="P800" s="480"/>
      <c r="Q800" s="351"/>
      <c r="R800" s="351"/>
      <c r="S800" s="352"/>
      <c r="T800" s="259"/>
      <c r="U800" s="259"/>
      <c r="V800" s="259"/>
      <c r="W800" s="259"/>
      <c r="X800" s="259"/>
      <c r="Y800" s="259"/>
      <c r="Z800" s="259"/>
      <c r="AA800" s="259"/>
      <c r="AB800" s="259"/>
      <c r="AC800" s="259"/>
      <c r="AD800" s="259"/>
      <c r="AF800">
        <f t="shared" si="181"/>
        <v>0</v>
      </c>
      <c r="AG800">
        <f t="shared" si="182"/>
        <v>0</v>
      </c>
      <c r="AH800" s="204">
        <f t="shared" si="183"/>
        <v>0</v>
      </c>
      <c r="AI800" s="204">
        <f t="shared" si="184"/>
        <v>0</v>
      </c>
      <c r="AJ800" s="204">
        <f t="shared" si="185"/>
        <v>0</v>
      </c>
      <c r="AK800" s="204">
        <f t="shared" si="186"/>
        <v>0</v>
      </c>
      <c r="AL800">
        <f t="shared" si="169"/>
        <v>0</v>
      </c>
      <c r="AM800">
        <f t="shared" si="170"/>
        <v>0</v>
      </c>
      <c r="AN800">
        <f t="shared" si="171"/>
        <v>0</v>
      </c>
      <c r="AO800">
        <f t="shared" si="172"/>
        <v>0</v>
      </c>
      <c r="AP800">
        <f t="shared" si="173"/>
        <v>0</v>
      </c>
      <c r="AQ800">
        <f t="shared" si="174"/>
        <v>0</v>
      </c>
      <c r="AR800">
        <f t="shared" si="175"/>
        <v>0</v>
      </c>
      <c r="AS800">
        <f t="shared" si="176"/>
        <v>0</v>
      </c>
      <c r="AT800">
        <f t="shared" si="177"/>
        <v>0</v>
      </c>
      <c r="AU800">
        <f t="shared" si="178"/>
        <v>0</v>
      </c>
      <c r="AV800">
        <f t="shared" si="179"/>
        <v>0</v>
      </c>
      <c r="AW800">
        <f t="shared" si="180"/>
        <v>0</v>
      </c>
      <c r="AX800">
        <f t="shared" si="187"/>
        <v>0</v>
      </c>
    </row>
    <row r="801" spans="1:50" ht="15" customHeight="1">
      <c r="A801" s="242"/>
      <c r="B801" s="279"/>
      <c r="C801" s="229" t="s">
        <v>5140</v>
      </c>
      <c r="D801" s="511" t="str">
        <f>IF(CNGE_2025_M1_Secc12_Sub1!D123="","",CNGE_2025_M1_Secc12_Sub1!D123)</f>
        <v/>
      </c>
      <c r="E801" s="326"/>
      <c r="F801" s="326"/>
      <c r="G801" s="326"/>
      <c r="H801" s="326"/>
      <c r="I801" s="326"/>
      <c r="J801" s="326"/>
      <c r="K801" s="326"/>
      <c r="L801" s="326"/>
      <c r="M801" s="326"/>
      <c r="N801" s="326"/>
      <c r="O801" s="327"/>
      <c r="P801" s="480"/>
      <c r="Q801" s="351"/>
      <c r="R801" s="351"/>
      <c r="S801" s="352"/>
      <c r="T801" s="259"/>
      <c r="U801" s="259"/>
      <c r="V801" s="259"/>
      <c r="W801" s="259"/>
      <c r="X801" s="259"/>
      <c r="Y801" s="259"/>
      <c r="Z801" s="259"/>
      <c r="AA801" s="259"/>
      <c r="AB801" s="259"/>
      <c r="AC801" s="259"/>
      <c r="AD801" s="259"/>
      <c r="AF801">
        <f t="shared" si="181"/>
        <v>0</v>
      </c>
      <c r="AG801">
        <f t="shared" si="182"/>
        <v>0</v>
      </c>
      <c r="AH801" s="204">
        <f t="shared" si="183"/>
        <v>0</v>
      </c>
      <c r="AI801" s="204">
        <f t="shared" si="184"/>
        <v>0</v>
      </c>
      <c r="AJ801" s="204">
        <f t="shared" si="185"/>
        <v>0</v>
      </c>
      <c r="AK801" s="204">
        <f t="shared" si="186"/>
        <v>0</v>
      </c>
      <c r="AL801">
        <f t="shared" si="169"/>
        <v>0</v>
      </c>
      <c r="AM801">
        <f t="shared" si="170"/>
        <v>0</v>
      </c>
      <c r="AN801">
        <f t="shared" si="171"/>
        <v>0</v>
      </c>
      <c r="AO801">
        <f t="shared" si="172"/>
        <v>0</v>
      </c>
      <c r="AP801">
        <f t="shared" si="173"/>
        <v>0</v>
      </c>
      <c r="AQ801">
        <f t="shared" si="174"/>
        <v>0</v>
      </c>
      <c r="AR801">
        <f t="shared" si="175"/>
        <v>0</v>
      </c>
      <c r="AS801">
        <f t="shared" si="176"/>
        <v>0</v>
      </c>
      <c r="AT801">
        <f t="shared" si="177"/>
        <v>0</v>
      </c>
      <c r="AU801">
        <f t="shared" si="178"/>
        <v>0</v>
      </c>
      <c r="AV801">
        <f t="shared" si="179"/>
        <v>0</v>
      </c>
      <c r="AW801">
        <f t="shared" si="180"/>
        <v>0</v>
      </c>
      <c r="AX801">
        <f t="shared" si="187"/>
        <v>0</v>
      </c>
    </row>
    <row r="802" spans="1:50" ht="15" customHeight="1">
      <c r="A802" s="242"/>
      <c r="B802" s="279"/>
      <c r="C802" s="229" t="s">
        <v>5141</v>
      </c>
      <c r="D802" s="511" t="str">
        <f>IF(CNGE_2025_M1_Secc12_Sub1!D124="","",CNGE_2025_M1_Secc12_Sub1!D124)</f>
        <v/>
      </c>
      <c r="E802" s="326"/>
      <c r="F802" s="326"/>
      <c r="G802" s="326"/>
      <c r="H802" s="326"/>
      <c r="I802" s="326"/>
      <c r="J802" s="326"/>
      <c r="K802" s="326"/>
      <c r="L802" s="326"/>
      <c r="M802" s="326"/>
      <c r="N802" s="326"/>
      <c r="O802" s="327"/>
      <c r="P802" s="480"/>
      <c r="Q802" s="351"/>
      <c r="R802" s="351"/>
      <c r="S802" s="352"/>
      <c r="T802" s="259"/>
      <c r="U802" s="259"/>
      <c r="V802" s="259"/>
      <c r="W802" s="259"/>
      <c r="X802" s="259"/>
      <c r="Y802" s="259"/>
      <c r="Z802" s="259"/>
      <c r="AA802" s="259"/>
      <c r="AB802" s="259"/>
      <c r="AC802" s="259"/>
      <c r="AD802" s="259"/>
      <c r="AF802">
        <f t="shared" si="181"/>
        <v>0</v>
      </c>
      <c r="AG802">
        <f t="shared" si="182"/>
        <v>0</v>
      </c>
      <c r="AH802" s="204">
        <f t="shared" si="183"/>
        <v>0</v>
      </c>
      <c r="AI802" s="204">
        <f t="shared" si="184"/>
        <v>0</v>
      </c>
      <c r="AJ802" s="204">
        <f t="shared" si="185"/>
        <v>0</v>
      </c>
      <c r="AK802" s="204">
        <f t="shared" si="186"/>
        <v>0</v>
      </c>
      <c r="AL802">
        <f t="shared" si="169"/>
        <v>0</v>
      </c>
      <c r="AM802">
        <f t="shared" si="170"/>
        <v>0</v>
      </c>
      <c r="AN802">
        <f t="shared" si="171"/>
        <v>0</v>
      </c>
      <c r="AO802">
        <f t="shared" si="172"/>
        <v>0</v>
      </c>
      <c r="AP802">
        <f t="shared" si="173"/>
        <v>0</v>
      </c>
      <c r="AQ802">
        <f t="shared" si="174"/>
        <v>0</v>
      </c>
      <c r="AR802">
        <f t="shared" si="175"/>
        <v>0</v>
      </c>
      <c r="AS802">
        <f t="shared" si="176"/>
        <v>0</v>
      </c>
      <c r="AT802">
        <f t="shared" si="177"/>
        <v>0</v>
      </c>
      <c r="AU802">
        <f t="shared" si="178"/>
        <v>0</v>
      </c>
      <c r="AV802">
        <f t="shared" si="179"/>
        <v>0</v>
      </c>
      <c r="AW802">
        <f t="shared" si="180"/>
        <v>0</v>
      </c>
      <c r="AX802">
        <f t="shared" si="187"/>
        <v>0</v>
      </c>
    </row>
    <row r="803" spans="1:50" ht="15" customHeight="1">
      <c r="A803" s="242"/>
      <c r="B803" s="279"/>
      <c r="C803" s="229" t="s">
        <v>5142</v>
      </c>
      <c r="D803" s="511" t="str">
        <f>IF(CNGE_2025_M1_Secc12_Sub1!D125="","",CNGE_2025_M1_Secc12_Sub1!D125)</f>
        <v/>
      </c>
      <c r="E803" s="326"/>
      <c r="F803" s="326"/>
      <c r="G803" s="326"/>
      <c r="H803" s="326"/>
      <c r="I803" s="326"/>
      <c r="J803" s="326"/>
      <c r="K803" s="326"/>
      <c r="L803" s="326"/>
      <c r="M803" s="326"/>
      <c r="N803" s="326"/>
      <c r="O803" s="327"/>
      <c r="P803" s="480"/>
      <c r="Q803" s="351"/>
      <c r="R803" s="351"/>
      <c r="S803" s="352"/>
      <c r="T803" s="259"/>
      <c r="U803" s="259"/>
      <c r="V803" s="259"/>
      <c r="W803" s="259"/>
      <c r="X803" s="259"/>
      <c r="Y803" s="259"/>
      <c r="Z803" s="259"/>
      <c r="AA803" s="259"/>
      <c r="AB803" s="259"/>
      <c r="AC803" s="259"/>
      <c r="AD803" s="259"/>
      <c r="AF803">
        <f t="shared" si="181"/>
        <v>0</v>
      </c>
      <c r="AG803">
        <f t="shared" si="182"/>
        <v>0</v>
      </c>
      <c r="AH803" s="204">
        <f t="shared" si="183"/>
        <v>0</v>
      </c>
      <c r="AI803" s="204">
        <f t="shared" si="184"/>
        <v>0</v>
      </c>
      <c r="AJ803" s="204">
        <f t="shared" si="185"/>
        <v>0</v>
      </c>
      <c r="AK803" s="204">
        <f t="shared" si="186"/>
        <v>0</v>
      </c>
      <c r="AL803">
        <f t="shared" si="169"/>
        <v>0</v>
      </c>
      <c r="AM803">
        <f t="shared" si="170"/>
        <v>0</v>
      </c>
      <c r="AN803">
        <f t="shared" si="171"/>
        <v>0</v>
      </c>
      <c r="AO803">
        <f t="shared" si="172"/>
        <v>0</v>
      </c>
      <c r="AP803">
        <f t="shared" si="173"/>
        <v>0</v>
      </c>
      <c r="AQ803">
        <f t="shared" si="174"/>
        <v>0</v>
      </c>
      <c r="AR803">
        <f t="shared" si="175"/>
        <v>0</v>
      </c>
      <c r="AS803">
        <f t="shared" si="176"/>
        <v>0</v>
      </c>
      <c r="AT803">
        <f t="shared" si="177"/>
        <v>0</v>
      </c>
      <c r="AU803">
        <f t="shared" si="178"/>
        <v>0</v>
      </c>
      <c r="AV803">
        <f t="shared" si="179"/>
        <v>0</v>
      </c>
      <c r="AW803">
        <f t="shared" si="180"/>
        <v>0</v>
      </c>
      <c r="AX803">
        <f t="shared" si="187"/>
        <v>0</v>
      </c>
    </row>
    <row r="804" spans="1:50" ht="15" customHeight="1">
      <c r="A804" s="242"/>
      <c r="B804" s="279"/>
      <c r="C804" s="229" t="s">
        <v>5143</v>
      </c>
      <c r="D804" s="511" t="str">
        <f>IF(CNGE_2025_M1_Secc12_Sub1!D126="","",CNGE_2025_M1_Secc12_Sub1!D126)</f>
        <v/>
      </c>
      <c r="E804" s="326"/>
      <c r="F804" s="326"/>
      <c r="G804" s="326"/>
      <c r="H804" s="326"/>
      <c r="I804" s="326"/>
      <c r="J804" s="326"/>
      <c r="K804" s="326"/>
      <c r="L804" s="326"/>
      <c r="M804" s="326"/>
      <c r="N804" s="326"/>
      <c r="O804" s="327"/>
      <c r="P804" s="480"/>
      <c r="Q804" s="351"/>
      <c r="R804" s="351"/>
      <c r="S804" s="352"/>
      <c r="T804" s="259"/>
      <c r="U804" s="259"/>
      <c r="V804" s="259"/>
      <c r="W804" s="259"/>
      <c r="X804" s="259"/>
      <c r="Y804" s="259"/>
      <c r="Z804" s="259"/>
      <c r="AA804" s="259"/>
      <c r="AB804" s="259"/>
      <c r="AC804" s="259"/>
      <c r="AD804" s="259"/>
      <c r="AF804">
        <f t="shared" si="181"/>
        <v>0</v>
      </c>
      <c r="AG804">
        <f t="shared" si="182"/>
        <v>0</v>
      </c>
      <c r="AH804" s="204">
        <f t="shared" si="183"/>
        <v>0</v>
      </c>
      <c r="AI804" s="204">
        <f t="shared" si="184"/>
        <v>0</v>
      </c>
      <c r="AJ804" s="204">
        <f t="shared" si="185"/>
        <v>0</v>
      </c>
      <c r="AK804" s="204">
        <f t="shared" si="186"/>
        <v>0</v>
      </c>
      <c r="AL804">
        <f t="shared" ref="AL804:AL827" si="188">T804</f>
        <v>0</v>
      </c>
      <c r="AM804">
        <f t="shared" ref="AM804:AM827" si="189">COUNTIF(U804:W804,"NS")</f>
        <v>0</v>
      </c>
      <c r="AN804">
        <f t="shared" ref="AN804:AN827" si="190">SUM(U804:W804)</f>
        <v>0</v>
      </c>
      <c r="AO804">
        <f t="shared" ref="AO804:AO827" si="191">IF(COUNTIF(T804:W804,"NA")=4,0,IF(OR(AND(AL804=0,AM804&gt;0),AND(AL804="NS",AN804&gt;0), AND(AL804="NS", AM804=0,AN804=0)), 1, IF(OR(AND(AL804&gt;0,AM804&gt;1,AL804&gt;AN804), AND(AL804="NS",AM804=2), AND(AL804="NS",AN804=0,AM804&gt;0),AL804=AN804), 0, 1)))</f>
        <v>0</v>
      </c>
      <c r="AP804">
        <f t="shared" ref="AP804:AP827" si="192">X804</f>
        <v>0</v>
      </c>
      <c r="AQ804">
        <f t="shared" ref="AQ804:AQ827" si="193">COUNTIF(Y804:AA804,"NS")</f>
        <v>0</v>
      </c>
      <c r="AR804">
        <f t="shared" ref="AR804:AR827" si="194">SUM(Y804:AA804)</f>
        <v>0</v>
      </c>
      <c r="AS804">
        <f t="shared" ref="AS804:AS827" si="195">IF(COUNTIF(X804:AA804,"NA")=4,0,IF(OR(AND(AP804=0,AQ804&gt;0),AND(AP804="NS",AR804&gt;0), AND(AP804="NS", AQ804=0,AR804=0)), 1, IF(OR(AND(AP804&gt;0,AQ804&gt;1,AP804&gt;AR804), AND(AP804="NS",AQ804=2), AND(AP804="NS",AR804=0,AQ804&gt;0),AP804=AR804), 0, 1)))</f>
        <v>0</v>
      </c>
      <c r="AT804">
        <f t="shared" ref="AT804:AT827" si="196">AB804</f>
        <v>0</v>
      </c>
      <c r="AU804">
        <f t="shared" ref="AU804:AU827" si="197">COUNTIF(AC804:AD804,"NS")</f>
        <v>0</v>
      </c>
      <c r="AV804">
        <f t="shared" ref="AV804:AV827" si="198">SUM(AC804:AD804)</f>
        <v>0</v>
      </c>
      <c r="AW804">
        <f t="shared" ref="AW804:AW827" si="199">IF(COUNTIF(AB804:AD804,"NA")=3,0,IF(OR(AND(AT804=0,AU804&gt;0),AND(AT804="NS",AV804&gt;0), AND(AT804="NS", AU804=0,AV804=0)), 1, IF(OR(AND(AT804&gt;0,AU804&gt;1,AT804&gt;AV804), AND(AT804="NS",AU804=2), AND(AT804="NS",AV804=0,AU804&gt;0),AT804=AV804), 0, 1)))</f>
        <v>0</v>
      </c>
      <c r="AX804">
        <f t="shared" si="187"/>
        <v>0</v>
      </c>
    </row>
    <row r="805" spans="1:50" ht="15" customHeight="1">
      <c r="A805" s="242"/>
      <c r="B805" s="279"/>
      <c r="C805" s="229" t="s">
        <v>5144</v>
      </c>
      <c r="D805" s="511" t="str">
        <f>IF(CNGE_2025_M1_Secc12_Sub1!D127="","",CNGE_2025_M1_Secc12_Sub1!D127)</f>
        <v/>
      </c>
      <c r="E805" s="326"/>
      <c r="F805" s="326"/>
      <c r="G805" s="326"/>
      <c r="H805" s="326"/>
      <c r="I805" s="326"/>
      <c r="J805" s="326"/>
      <c r="K805" s="326"/>
      <c r="L805" s="326"/>
      <c r="M805" s="326"/>
      <c r="N805" s="326"/>
      <c r="O805" s="327"/>
      <c r="P805" s="480"/>
      <c r="Q805" s="351"/>
      <c r="R805" s="351"/>
      <c r="S805" s="352"/>
      <c r="T805" s="259"/>
      <c r="U805" s="259"/>
      <c r="V805" s="259"/>
      <c r="W805" s="259"/>
      <c r="X805" s="259"/>
      <c r="Y805" s="259"/>
      <c r="Z805" s="259"/>
      <c r="AA805" s="259"/>
      <c r="AB805" s="259"/>
      <c r="AC805" s="259"/>
      <c r="AD805" s="259"/>
      <c r="AF805">
        <f t="shared" si="181"/>
        <v>0</v>
      </c>
      <c r="AG805">
        <f t="shared" si="182"/>
        <v>0</v>
      </c>
      <c r="AH805" s="204">
        <f t="shared" si="183"/>
        <v>0</v>
      </c>
      <c r="AI805" s="204">
        <f t="shared" si="184"/>
        <v>0</v>
      </c>
      <c r="AJ805" s="204">
        <f t="shared" si="185"/>
        <v>0</v>
      </c>
      <c r="AK805" s="204">
        <f t="shared" si="186"/>
        <v>0</v>
      </c>
      <c r="AL805">
        <f t="shared" si="188"/>
        <v>0</v>
      </c>
      <c r="AM805">
        <f t="shared" si="189"/>
        <v>0</v>
      </c>
      <c r="AN805">
        <f t="shared" si="190"/>
        <v>0</v>
      </c>
      <c r="AO805">
        <f t="shared" si="191"/>
        <v>0</v>
      </c>
      <c r="AP805">
        <f t="shared" si="192"/>
        <v>0</v>
      </c>
      <c r="AQ805">
        <f t="shared" si="193"/>
        <v>0</v>
      </c>
      <c r="AR805">
        <f t="shared" si="194"/>
        <v>0</v>
      </c>
      <c r="AS805">
        <f t="shared" si="195"/>
        <v>0</v>
      </c>
      <c r="AT805">
        <f t="shared" si="196"/>
        <v>0</v>
      </c>
      <c r="AU805">
        <f t="shared" si="197"/>
        <v>0</v>
      </c>
      <c r="AV805">
        <f t="shared" si="198"/>
        <v>0</v>
      </c>
      <c r="AW805">
        <f t="shared" si="199"/>
        <v>0</v>
      </c>
      <c r="AX805">
        <f t="shared" si="187"/>
        <v>0</v>
      </c>
    </row>
    <row r="806" spans="1:50" ht="15" customHeight="1">
      <c r="A806" s="242"/>
      <c r="B806" s="279"/>
      <c r="C806" s="229" t="s">
        <v>5145</v>
      </c>
      <c r="D806" s="511" t="str">
        <f>IF(CNGE_2025_M1_Secc12_Sub1!D128="","",CNGE_2025_M1_Secc12_Sub1!D128)</f>
        <v/>
      </c>
      <c r="E806" s="326"/>
      <c r="F806" s="326"/>
      <c r="G806" s="326"/>
      <c r="H806" s="326"/>
      <c r="I806" s="326"/>
      <c r="J806" s="326"/>
      <c r="K806" s="326"/>
      <c r="L806" s="326"/>
      <c r="M806" s="326"/>
      <c r="N806" s="326"/>
      <c r="O806" s="327"/>
      <c r="P806" s="480"/>
      <c r="Q806" s="351"/>
      <c r="R806" s="351"/>
      <c r="S806" s="352"/>
      <c r="T806" s="259"/>
      <c r="U806" s="259"/>
      <c r="V806" s="259"/>
      <c r="W806" s="259"/>
      <c r="X806" s="259"/>
      <c r="Y806" s="259"/>
      <c r="Z806" s="259"/>
      <c r="AA806" s="259"/>
      <c r="AB806" s="259"/>
      <c r="AC806" s="259"/>
      <c r="AD806" s="259"/>
      <c r="AF806">
        <f t="shared" si="181"/>
        <v>0</v>
      </c>
      <c r="AG806">
        <f t="shared" si="182"/>
        <v>0</v>
      </c>
      <c r="AH806" s="204">
        <f t="shared" si="183"/>
        <v>0</v>
      </c>
      <c r="AI806" s="204">
        <f t="shared" si="184"/>
        <v>0</v>
      </c>
      <c r="AJ806" s="204">
        <f t="shared" si="185"/>
        <v>0</v>
      </c>
      <c r="AK806" s="204">
        <f t="shared" si="186"/>
        <v>0</v>
      </c>
      <c r="AL806">
        <f t="shared" si="188"/>
        <v>0</v>
      </c>
      <c r="AM806">
        <f t="shared" si="189"/>
        <v>0</v>
      </c>
      <c r="AN806">
        <f t="shared" si="190"/>
        <v>0</v>
      </c>
      <c r="AO806">
        <f t="shared" si="191"/>
        <v>0</v>
      </c>
      <c r="AP806">
        <f t="shared" si="192"/>
        <v>0</v>
      </c>
      <c r="AQ806">
        <f t="shared" si="193"/>
        <v>0</v>
      </c>
      <c r="AR806">
        <f t="shared" si="194"/>
        <v>0</v>
      </c>
      <c r="AS806">
        <f t="shared" si="195"/>
        <v>0</v>
      </c>
      <c r="AT806">
        <f t="shared" si="196"/>
        <v>0</v>
      </c>
      <c r="AU806">
        <f t="shared" si="197"/>
        <v>0</v>
      </c>
      <c r="AV806">
        <f t="shared" si="198"/>
        <v>0</v>
      </c>
      <c r="AW806">
        <f t="shared" si="199"/>
        <v>0</v>
      </c>
      <c r="AX806">
        <f t="shared" si="187"/>
        <v>0</v>
      </c>
    </row>
    <row r="807" spans="1:50" ht="15" customHeight="1">
      <c r="A807" s="242"/>
      <c r="B807" s="279"/>
      <c r="C807" s="213" t="s">
        <v>5146</v>
      </c>
      <c r="D807" s="511" t="str">
        <f>IF(CNGE_2025_M1_Secc12_Sub1!D129="","",CNGE_2025_M1_Secc12_Sub1!D129)</f>
        <v/>
      </c>
      <c r="E807" s="326"/>
      <c r="F807" s="326"/>
      <c r="G807" s="326"/>
      <c r="H807" s="326"/>
      <c r="I807" s="326"/>
      <c r="J807" s="326"/>
      <c r="K807" s="326"/>
      <c r="L807" s="326"/>
      <c r="M807" s="326"/>
      <c r="N807" s="326"/>
      <c r="O807" s="327"/>
      <c r="P807" s="480"/>
      <c r="Q807" s="351"/>
      <c r="R807" s="351"/>
      <c r="S807" s="352"/>
      <c r="T807" s="259"/>
      <c r="U807" s="259"/>
      <c r="V807" s="259"/>
      <c r="W807" s="259"/>
      <c r="X807" s="259"/>
      <c r="Y807" s="259"/>
      <c r="Z807" s="259"/>
      <c r="AA807" s="259"/>
      <c r="AB807" s="259"/>
      <c r="AC807" s="259"/>
      <c r="AD807" s="259"/>
      <c r="AF807">
        <f t="shared" si="181"/>
        <v>0</v>
      </c>
      <c r="AG807">
        <f t="shared" si="182"/>
        <v>0</v>
      </c>
      <c r="AH807" s="204">
        <f t="shared" si="183"/>
        <v>0</v>
      </c>
      <c r="AI807" s="204">
        <f t="shared" si="184"/>
        <v>0</v>
      </c>
      <c r="AJ807" s="204">
        <f t="shared" si="185"/>
        <v>0</v>
      </c>
      <c r="AK807" s="204">
        <f t="shared" si="186"/>
        <v>0</v>
      </c>
      <c r="AL807">
        <f t="shared" si="188"/>
        <v>0</v>
      </c>
      <c r="AM807">
        <f t="shared" si="189"/>
        <v>0</v>
      </c>
      <c r="AN807">
        <f t="shared" si="190"/>
        <v>0</v>
      </c>
      <c r="AO807">
        <f t="shared" si="191"/>
        <v>0</v>
      </c>
      <c r="AP807">
        <f t="shared" si="192"/>
        <v>0</v>
      </c>
      <c r="AQ807">
        <f t="shared" si="193"/>
        <v>0</v>
      </c>
      <c r="AR807">
        <f t="shared" si="194"/>
        <v>0</v>
      </c>
      <c r="AS807">
        <f t="shared" si="195"/>
        <v>0</v>
      </c>
      <c r="AT807">
        <f t="shared" si="196"/>
        <v>0</v>
      </c>
      <c r="AU807">
        <f t="shared" si="197"/>
        <v>0</v>
      </c>
      <c r="AV807">
        <f t="shared" si="198"/>
        <v>0</v>
      </c>
      <c r="AW807">
        <f t="shared" si="199"/>
        <v>0</v>
      </c>
      <c r="AX807">
        <f t="shared" si="187"/>
        <v>0</v>
      </c>
    </row>
    <row r="808" spans="1:50" ht="15" customHeight="1">
      <c r="A808" s="242"/>
      <c r="B808" s="279"/>
      <c r="C808" s="213" t="s">
        <v>5147</v>
      </c>
      <c r="D808" s="511" t="str">
        <f>IF(CNGE_2025_M1_Secc12_Sub1!D130="","",CNGE_2025_M1_Secc12_Sub1!D130)</f>
        <v/>
      </c>
      <c r="E808" s="326"/>
      <c r="F808" s="326"/>
      <c r="G808" s="326"/>
      <c r="H808" s="326"/>
      <c r="I808" s="326"/>
      <c r="J808" s="326"/>
      <c r="K808" s="326"/>
      <c r="L808" s="326"/>
      <c r="M808" s="326"/>
      <c r="N808" s="326"/>
      <c r="O808" s="327"/>
      <c r="P808" s="480"/>
      <c r="Q808" s="351"/>
      <c r="R808" s="351"/>
      <c r="S808" s="352"/>
      <c r="T808" s="259"/>
      <c r="U808" s="259"/>
      <c r="V808" s="259"/>
      <c r="W808" s="259"/>
      <c r="X808" s="259"/>
      <c r="Y808" s="259"/>
      <c r="Z808" s="259"/>
      <c r="AA808" s="259"/>
      <c r="AB808" s="259"/>
      <c r="AC808" s="259"/>
      <c r="AD808" s="259"/>
      <c r="AF808">
        <f t="shared" si="181"/>
        <v>0</v>
      </c>
      <c r="AG808">
        <f t="shared" si="182"/>
        <v>0</v>
      </c>
      <c r="AH808" s="204">
        <f t="shared" si="183"/>
        <v>0</v>
      </c>
      <c r="AI808" s="204">
        <f t="shared" si="184"/>
        <v>0</v>
      </c>
      <c r="AJ808" s="204">
        <f t="shared" si="185"/>
        <v>0</v>
      </c>
      <c r="AK808" s="204">
        <f t="shared" si="186"/>
        <v>0</v>
      </c>
      <c r="AL808">
        <f t="shared" si="188"/>
        <v>0</v>
      </c>
      <c r="AM808">
        <f t="shared" si="189"/>
        <v>0</v>
      </c>
      <c r="AN808">
        <f t="shared" si="190"/>
        <v>0</v>
      </c>
      <c r="AO808">
        <f t="shared" si="191"/>
        <v>0</v>
      </c>
      <c r="AP808">
        <f t="shared" si="192"/>
        <v>0</v>
      </c>
      <c r="AQ808">
        <f t="shared" si="193"/>
        <v>0</v>
      </c>
      <c r="AR808">
        <f t="shared" si="194"/>
        <v>0</v>
      </c>
      <c r="AS808">
        <f t="shared" si="195"/>
        <v>0</v>
      </c>
      <c r="AT808">
        <f t="shared" si="196"/>
        <v>0</v>
      </c>
      <c r="AU808">
        <f t="shared" si="197"/>
        <v>0</v>
      </c>
      <c r="AV808">
        <f t="shared" si="198"/>
        <v>0</v>
      </c>
      <c r="AW808">
        <f t="shared" si="199"/>
        <v>0</v>
      </c>
      <c r="AX808">
        <f t="shared" si="187"/>
        <v>0</v>
      </c>
    </row>
    <row r="809" spans="1:50" ht="15" customHeight="1">
      <c r="A809" s="242"/>
      <c r="B809" s="279"/>
      <c r="C809" s="213" t="s">
        <v>5148</v>
      </c>
      <c r="D809" s="511" t="str">
        <f>IF(CNGE_2025_M1_Secc12_Sub1!D131="","",CNGE_2025_M1_Secc12_Sub1!D131)</f>
        <v/>
      </c>
      <c r="E809" s="326"/>
      <c r="F809" s="326"/>
      <c r="G809" s="326"/>
      <c r="H809" s="326"/>
      <c r="I809" s="326"/>
      <c r="J809" s="326"/>
      <c r="K809" s="326"/>
      <c r="L809" s="326"/>
      <c r="M809" s="326"/>
      <c r="N809" s="326"/>
      <c r="O809" s="327"/>
      <c r="P809" s="480"/>
      <c r="Q809" s="351"/>
      <c r="R809" s="351"/>
      <c r="S809" s="352"/>
      <c r="T809" s="259"/>
      <c r="U809" s="259"/>
      <c r="V809" s="259"/>
      <c r="W809" s="259"/>
      <c r="X809" s="259"/>
      <c r="Y809" s="259"/>
      <c r="Z809" s="259"/>
      <c r="AA809" s="259"/>
      <c r="AB809" s="259"/>
      <c r="AC809" s="259"/>
      <c r="AD809" s="259"/>
      <c r="AF809">
        <f t="shared" si="181"/>
        <v>0</v>
      </c>
      <c r="AG809">
        <f t="shared" si="182"/>
        <v>0</v>
      </c>
      <c r="AH809" s="204">
        <f t="shared" si="183"/>
        <v>0</v>
      </c>
      <c r="AI809" s="204">
        <f t="shared" si="184"/>
        <v>0</v>
      </c>
      <c r="AJ809" s="204">
        <f t="shared" si="185"/>
        <v>0</v>
      </c>
      <c r="AK809" s="204">
        <f t="shared" si="186"/>
        <v>0</v>
      </c>
      <c r="AL809">
        <f t="shared" si="188"/>
        <v>0</v>
      </c>
      <c r="AM809">
        <f t="shared" si="189"/>
        <v>0</v>
      </c>
      <c r="AN809">
        <f t="shared" si="190"/>
        <v>0</v>
      </c>
      <c r="AO809">
        <f t="shared" si="191"/>
        <v>0</v>
      </c>
      <c r="AP809">
        <f t="shared" si="192"/>
        <v>0</v>
      </c>
      <c r="AQ809">
        <f t="shared" si="193"/>
        <v>0</v>
      </c>
      <c r="AR809">
        <f t="shared" si="194"/>
        <v>0</v>
      </c>
      <c r="AS809">
        <f t="shared" si="195"/>
        <v>0</v>
      </c>
      <c r="AT809">
        <f t="shared" si="196"/>
        <v>0</v>
      </c>
      <c r="AU809">
        <f t="shared" si="197"/>
        <v>0</v>
      </c>
      <c r="AV809">
        <f t="shared" si="198"/>
        <v>0</v>
      </c>
      <c r="AW809">
        <f t="shared" si="199"/>
        <v>0</v>
      </c>
      <c r="AX809">
        <f t="shared" si="187"/>
        <v>0</v>
      </c>
    </row>
    <row r="810" spans="1:50" ht="15" customHeight="1">
      <c r="A810" s="242"/>
      <c r="B810" s="279"/>
      <c r="C810" s="213" t="s">
        <v>5149</v>
      </c>
      <c r="D810" s="511" t="str">
        <f>IF(CNGE_2025_M1_Secc12_Sub1!D132="","",CNGE_2025_M1_Secc12_Sub1!D132)</f>
        <v/>
      </c>
      <c r="E810" s="326"/>
      <c r="F810" s="326"/>
      <c r="G810" s="326"/>
      <c r="H810" s="326"/>
      <c r="I810" s="326"/>
      <c r="J810" s="326"/>
      <c r="K810" s="326"/>
      <c r="L810" s="326"/>
      <c r="M810" s="326"/>
      <c r="N810" s="326"/>
      <c r="O810" s="327"/>
      <c r="P810" s="480"/>
      <c r="Q810" s="351"/>
      <c r="R810" s="351"/>
      <c r="S810" s="352"/>
      <c r="T810" s="259"/>
      <c r="U810" s="259"/>
      <c r="V810" s="259"/>
      <c r="W810" s="259"/>
      <c r="X810" s="259"/>
      <c r="Y810" s="259"/>
      <c r="Z810" s="259"/>
      <c r="AA810" s="259"/>
      <c r="AB810" s="259"/>
      <c r="AC810" s="259"/>
      <c r="AD810" s="259"/>
      <c r="AF810">
        <f t="shared" si="181"/>
        <v>0</v>
      </c>
      <c r="AG810">
        <f t="shared" si="182"/>
        <v>0</v>
      </c>
      <c r="AH810" s="204">
        <f t="shared" si="183"/>
        <v>0</v>
      </c>
      <c r="AI810" s="204">
        <f t="shared" si="184"/>
        <v>0</v>
      </c>
      <c r="AJ810" s="204">
        <f t="shared" si="185"/>
        <v>0</v>
      </c>
      <c r="AK810" s="204">
        <f t="shared" si="186"/>
        <v>0</v>
      </c>
      <c r="AL810">
        <f t="shared" si="188"/>
        <v>0</v>
      </c>
      <c r="AM810">
        <f t="shared" si="189"/>
        <v>0</v>
      </c>
      <c r="AN810">
        <f t="shared" si="190"/>
        <v>0</v>
      </c>
      <c r="AO810">
        <f t="shared" si="191"/>
        <v>0</v>
      </c>
      <c r="AP810">
        <f t="shared" si="192"/>
        <v>0</v>
      </c>
      <c r="AQ810">
        <f t="shared" si="193"/>
        <v>0</v>
      </c>
      <c r="AR810">
        <f t="shared" si="194"/>
        <v>0</v>
      </c>
      <c r="AS810">
        <f t="shared" si="195"/>
        <v>0</v>
      </c>
      <c r="AT810">
        <f t="shared" si="196"/>
        <v>0</v>
      </c>
      <c r="AU810">
        <f t="shared" si="197"/>
        <v>0</v>
      </c>
      <c r="AV810">
        <f t="shared" si="198"/>
        <v>0</v>
      </c>
      <c r="AW810">
        <f t="shared" si="199"/>
        <v>0</v>
      </c>
      <c r="AX810">
        <f t="shared" si="187"/>
        <v>0</v>
      </c>
    </row>
    <row r="811" spans="1:50" ht="15" customHeight="1">
      <c r="A811" s="242"/>
      <c r="B811" s="279"/>
      <c r="C811" s="213" t="s">
        <v>5150</v>
      </c>
      <c r="D811" s="511" t="str">
        <f>IF(CNGE_2025_M1_Secc12_Sub1!D133="","",CNGE_2025_M1_Secc12_Sub1!D133)</f>
        <v/>
      </c>
      <c r="E811" s="326"/>
      <c r="F811" s="326"/>
      <c r="G811" s="326"/>
      <c r="H811" s="326"/>
      <c r="I811" s="326"/>
      <c r="J811" s="326"/>
      <c r="K811" s="326"/>
      <c r="L811" s="326"/>
      <c r="M811" s="326"/>
      <c r="N811" s="326"/>
      <c r="O811" s="327"/>
      <c r="P811" s="480"/>
      <c r="Q811" s="351"/>
      <c r="R811" s="351"/>
      <c r="S811" s="352"/>
      <c r="T811" s="259"/>
      <c r="U811" s="259"/>
      <c r="V811" s="259"/>
      <c r="W811" s="259"/>
      <c r="X811" s="259"/>
      <c r="Y811" s="259"/>
      <c r="Z811" s="259"/>
      <c r="AA811" s="259"/>
      <c r="AB811" s="259"/>
      <c r="AC811" s="259"/>
      <c r="AD811" s="259"/>
      <c r="AF811">
        <f t="shared" si="181"/>
        <v>0</v>
      </c>
      <c r="AG811">
        <f t="shared" si="182"/>
        <v>0</v>
      </c>
      <c r="AH811" s="204">
        <f t="shared" si="183"/>
        <v>0</v>
      </c>
      <c r="AI811" s="204">
        <f t="shared" si="184"/>
        <v>0</v>
      </c>
      <c r="AJ811" s="204">
        <f t="shared" si="185"/>
        <v>0</v>
      </c>
      <c r="AK811" s="204">
        <f t="shared" si="186"/>
        <v>0</v>
      </c>
      <c r="AL811">
        <f t="shared" si="188"/>
        <v>0</v>
      </c>
      <c r="AM811">
        <f t="shared" si="189"/>
        <v>0</v>
      </c>
      <c r="AN811">
        <f t="shared" si="190"/>
        <v>0</v>
      </c>
      <c r="AO811">
        <f t="shared" si="191"/>
        <v>0</v>
      </c>
      <c r="AP811">
        <f t="shared" si="192"/>
        <v>0</v>
      </c>
      <c r="AQ811">
        <f t="shared" si="193"/>
        <v>0</v>
      </c>
      <c r="AR811">
        <f t="shared" si="194"/>
        <v>0</v>
      </c>
      <c r="AS811">
        <f t="shared" si="195"/>
        <v>0</v>
      </c>
      <c r="AT811">
        <f t="shared" si="196"/>
        <v>0</v>
      </c>
      <c r="AU811">
        <f t="shared" si="197"/>
        <v>0</v>
      </c>
      <c r="AV811">
        <f t="shared" si="198"/>
        <v>0</v>
      </c>
      <c r="AW811">
        <f t="shared" si="199"/>
        <v>0</v>
      </c>
      <c r="AX811">
        <f t="shared" si="187"/>
        <v>0</v>
      </c>
    </row>
    <row r="812" spans="1:50" ht="15" customHeight="1">
      <c r="A812" s="242"/>
      <c r="B812" s="279"/>
      <c r="C812" s="213" t="s">
        <v>5151</v>
      </c>
      <c r="D812" s="511" t="str">
        <f>IF(CNGE_2025_M1_Secc12_Sub1!D134="","",CNGE_2025_M1_Secc12_Sub1!D134)</f>
        <v/>
      </c>
      <c r="E812" s="326"/>
      <c r="F812" s="326"/>
      <c r="G812" s="326"/>
      <c r="H812" s="326"/>
      <c r="I812" s="326"/>
      <c r="J812" s="326"/>
      <c r="K812" s="326"/>
      <c r="L812" s="326"/>
      <c r="M812" s="326"/>
      <c r="N812" s="326"/>
      <c r="O812" s="327"/>
      <c r="P812" s="480"/>
      <c r="Q812" s="351"/>
      <c r="R812" s="351"/>
      <c r="S812" s="352"/>
      <c r="T812" s="259"/>
      <c r="U812" s="259"/>
      <c r="V812" s="259"/>
      <c r="W812" s="259"/>
      <c r="X812" s="259"/>
      <c r="Y812" s="259"/>
      <c r="Z812" s="259"/>
      <c r="AA812" s="259"/>
      <c r="AB812" s="259"/>
      <c r="AC812" s="259"/>
      <c r="AD812" s="259"/>
      <c r="AF812">
        <f t="shared" si="181"/>
        <v>0</v>
      </c>
      <c r="AG812">
        <f t="shared" si="182"/>
        <v>0</v>
      </c>
      <c r="AH812" s="204">
        <f t="shared" si="183"/>
        <v>0</v>
      </c>
      <c r="AI812" s="204">
        <f t="shared" si="184"/>
        <v>0</v>
      </c>
      <c r="AJ812" s="204">
        <f t="shared" si="185"/>
        <v>0</v>
      </c>
      <c r="AK812" s="204">
        <f t="shared" si="186"/>
        <v>0</v>
      </c>
      <c r="AL812">
        <f t="shared" si="188"/>
        <v>0</v>
      </c>
      <c r="AM812">
        <f t="shared" si="189"/>
        <v>0</v>
      </c>
      <c r="AN812">
        <f t="shared" si="190"/>
        <v>0</v>
      </c>
      <c r="AO812">
        <f t="shared" si="191"/>
        <v>0</v>
      </c>
      <c r="AP812">
        <f t="shared" si="192"/>
        <v>0</v>
      </c>
      <c r="AQ812">
        <f t="shared" si="193"/>
        <v>0</v>
      </c>
      <c r="AR812">
        <f t="shared" si="194"/>
        <v>0</v>
      </c>
      <c r="AS812">
        <f t="shared" si="195"/>
        <v>0</v>
      </c>
      <c r="AT812">
        <f t="shared" si="196"/>
        <v>0</v>
      </c>
      <c r="AU812">
        <f t="shared" si="197"/>
        <v>0</v>
      </c>
      <c r="AV812">
        <f t="shared" si="198"/>
        <v>0</v>
      </c>
      <c r="AW812">
        <f t="shared" si="199"/>
        <v>0</v>
      </c>
      <c r="AX812">
        <f t="shared" si="187"/>
        <v>0</v>
      </c>
    </row>
    <row r="813" spans="1:50" ht="15" customHeight="1">
      <c r="A813" s="242"/>
      <c r="B813" s="279"/>
      <c r="C813" s="213" t="s">
        <v>5152</v>
      </c>
      <c r="D813" s="511" t="str">
        <f>IF(CNGE_2025_M1_Secc12_Sub1!D135="","",CNGE_2025_M1_Secc12_Sub1!D135)</f>
        <v/>
      </c>
      <c r="E813" s="326"/>
      <c r="F813" s="326"/>
      <c r="G813" s="326"/>
      <c r="H813" s="326"/>
      <c r="I813" s="326"/>
      <c r="J813" s="326"/>
      <c r="K813" s="326"/>
      <c r="L813" s="326"/>
      <c r="M813" s="326"/>
      <c r="N813" s="326"/>
      <c r="O813" s="327"/>
      <c r="P813" s="480"/>
      <c r="Q813" s="351"/>
      <c r="R813" s="351"/>
      <c r="S813" s="352"/>
      <c r="T813" s="259"/>
      <c r="U813" s="259"/>
      <c r="V813" s="259"/>
      <c r="W813" s="259"/>
      <c r="X813" s="259"/>
      <c r="Y813" s="259"/>
      <c r="Z813" s="259"/>
      <c r="AA813" s="259"/>
      <c r="AB813" s="259"/>
      <c r="AC813" s="259"/>
      <c r="AD813" s="259"/>
      <c r="AF813">
        <f t="shared" si="181"/>
        <v>0</v>
      </c>
      <c r="AG813">
        <f t="shared" si="182"/>
        <v>0</v>
      </c>
      <c r="AH813" s="204">
        <f t="shared" si="183"/>
        <v>0</v>
      </c>
      <c r="AI813" s="204">
        <f t="shared" si="184"/>
        <v>0</v>
      </c>
      <c r="AJ813" s="204">
        <f t="shared" si="185"/>
        <v>0</v>
      </c>
      <c r="AK813" s="204">
        <f t="shared" si="186"/>
        <v>0</v>
      </c>
      <c r="AL813">
        <f t="shared" si="188"/>
        <v>0</v>
      </c>
      <c r="AM813">
        <f t="shared" si="189"/>
        <v>0</v>
      </c>
      <c r="AN813">
        <f t="shared" si="190"/>
        <v>0</v>
      </c>
      <c r="AO813">
        <f t="shared" si="191"/>
        <v>0</v>
      </c>
      <c r="AP813">
        <f t="shared" si="192"/>
        <v>0</v>
      </c>
      <c r="AQ813">
        <f t="shared" si="193"/>
        <v>0</v>
      </c>
      <c r="AR813">
        <f t="shared" si="194"/>
        <v>0</v>
      </c>
      <c r="AS813">
        <f t="shared" si="195"/>
        <v>0</v>
      </c>
      <c r="AT813">
        <f t="shared" si="196"/>
        <v>0</v>
      </c>
      <c r="AU813">
        <f t="shared" si="197"/>
        <v>0</v>
      </c>
      <c r="AV813">
        <f t="shared" si="198"/>
        <v>0</v>
      </c>
      <c r="AW813">
        <f t="shared" si="199"/>
        <v>0</v>
      </c>
      <c r="AX813">
        <f t="shared" si="187"/>
        <v>0</v>
      </c>
    </row>
    <row r="814" spans="1:50" ht="15" customHeight="1">
      <c r="A814" s="242"/>
      <c r="B814" s="279"/>
      <c r="C814" s="213" t="s">
        <v>5153</v>
      </c>
      <c r="D814" s="511" t="str">
        <f>IF(CNGE_2025_M1_Secc12_Sub1!D136="","",CNGE_2025_M1_Secc12_Sub1!D136)</f>
        <v/>
      </c>
      <c r="E814" s="326"/>
      <c r="F814" s="326"/>
      <c r="G814" s="326"/>
      <c r="H814" s="326"/>
      <c r="I814" s="326"/>
      <c r="J814" s="326"/>
      <c r="K814" s="326"/>
      <c r="L814" s="326"/>
      <c r="M814" s="326"/>
      <c r="N814" s="326"/>
      <c r="O814" s="327"/>
      <c r="P814" s="480"/>
      <c r="Q814" s="351"/>
      <c r="R814" s="351"/>
      <c r="S814" s="352"/>
      <c r="T814" s="259"/>
      <c r="U814" s="259"/>
      <c r="V814" s="259"/>
      <c r="W814" s="259"/>
      <c r="X814" s="259"/>
      <c r="Y814" s="259"/>
      <c r="Z814" s="259"/>
      <c r="AA814" s="259"/>
      <c r="AB814" s="259"/>
      <c r="AC814" s="259"/>
      <c r="AD814" s="259"/>
      <c r="AF814">
        <f t="shared" si="181"/>
        <v>0</v>
      </c>
      <c r="AG814">
        <f t="shared" si="182"/>
        <v>0</v>
      </c>
      <c r="AH814" s="204">
        <f t="shared" si="183"/>
        <v>0</v>
      </c>
      <c r="AI814" s="204">
        <f t="shared" si="184"/>
        <v>0</v>
      </c>
      <c r="AJ814" s="204">
        <f t="shared" si="185"/>
        <v>0</v>
      </c>
      <c r="AK814" s="204">
        <f t="shared" si="186"/>
        <v>0</v>
      </c>
      <c r="AL814">
        <f t="shared" si="188"/>
        <v>0</v>
      </c>
      <c r="AM814">
        <f t="shared" si="189"/>
        <v>0</v>
      </c>
      <c r="AN814">
        <f t="shared" si="190"/>
        <v>0</v>
      </c>
      <c r="AO814">
        <f t="shared" si="191"/>
        <v>0</v>
      </c>
      <c r="AP814">
        <f t="shared" si="192"/>
        <v>0</v>
      </c>
      <c r="AQ814">
        <f t="shared" si="193"/>
        <v>0</v>
      </c>
      <c r="AR814">
        <f t="shared" si="194"/>
        <v>0</v>
      </c>
      <c r="AS814">
        <f t="shared" si="195"/>
        <v>0</v>
      </c>
      <c r="AT814">
        <f t="shared" si="196"/>
        <v>0</v>
      </c>
      <c r="AU814">
        <f t="shared" si="197"/>
        <v>0</v>
      </c>
      <c r="AV814">
        <f t="shared" si="198"/>
        <v>0</v>
      </c>
      <c r="AW814">
        <f t="shared" si="199"/>
        <v>0</v>
      </c>
      <c r="AX814">
        <f t="shared" si="187"/>
        <v>0</v>
      </c>
    </row>
    <row r="815" spans="1:50" ht="15" customHeight="1">
      <c r="A815" s="242"/>
      <c r="B815" s="279"/>
      <c r="C815" s="213" t="s">
        <v>5154</v>
      </c>
      <c r="D815" s="511" t="str">
        <f>IF(CNGE_2025_M1_Secc12_Sub1!D137="","",CNGE_2025_M1_Secc12_Sub1!D137)</f>
        <v/>
      </c>
      <c r="E815" s="326"/>
      <c r="F815" s="326"/>
      <c r="G815" s="326"/>
      <c r="H815" s="326"/>
      <c r="I815" s="326"/>
      <c r="J815" s="326"/>
      <c r="K815" s="326"/>
      <c r="L815" s="326"/>
      <c r="M815" s="326"/>
      <c r="N815" s="326"/>
      <c r="O815" s="327"/>
      <c r="P815" s="480"/>
      <c r="Q815" s="351"/>
      <c r="R815" s="351"/>
      <c r="S815" s="352"/>
      <c r="T815" s="259"/>
      <c r="U815" s="259"/>
      <c r="V815" s="259"/>
      <c r="W815" s="259"/>
      <c r="X815" s="259"/>
      <c r="Y815" s="259"/>
      <c r="Z815" s="259"/>
      <c r="AA815" s="259"/>
      <c r="AB815" s="259"/>
      <c r="AC815" s="259"/>
      <c r="AD815" s="259"/>
      <c r="AF815">
        <f t="shared" si="181"/>
        <v>0</v>
      </c>
      <c r="AG815">
        <f t="shared" si="182"/>
        <v>0</v>
      </c>
      <c r="AH815" s="204">
        <f t="shared" si="183"/>
        <v>0</v>
      </c>
      <c r="AI815" s="204">
        <f t="shared" si="184"/>
        <v>0</v>
      </c>
      <c r="AJ815" s="204">
        <f t="shared" si="185"/>
        <v>0</v>
      </c>
      <c r="AK815" s="204">
        <f t="shared" si="186"/>
        <v>0</v>
      </c>
      <c r="AL815">
        <f t="shared" si="188"/>
        <v>0</v>
      </c>
      <c r="AM815">
        <f t="shared" si="189"/>
        <v>0</v>
      </c>
      <c r="AN815">
        <f t="shared" si="190"/>
        <v>0</v>
      </c>
      <c r="AO815">
        <f t="shared" si="191"/>
        <v>0</v>
      </c>
      <c r="AP815">
        <f t="shared" si="192"/>
        <v>0</v>
      </c>
      <c r="AQ815">
        <f t="shared" si="193"/>
        <v>0</v>
      </c>
      <c r="AR815">
        <f t="shared" si="194"/>
        <v>0</v>
      </c>
      <c r="AS815">
        <f t="shared" si="195"/>
        <v>0</v>
      </c>
      <c r="AT815">
        <f t="shared" si="196"/>
        <v>0</v>
      </c>
      <c r="AU815">
        <f t="shared" si="197"/>
        <v>0</v>
      </c>
      <c r="AV815">
        <f t="shared" si="198"/>
        <v>0</v>
      </c>
      <c r="AW815">
        <f t="shared" si="199"/>
        <v>0</v>
      </c>
      <c r="AX815">
        <f t="shared" si="187"/>
        <v>0</v>
      </c>
    </row>
    <row r="816" spans="1:50" ht="15" customHeight="1">
      <c r="A816" s="242"/>
      <c r="B816" s="279"/>
      <c r="C816" s="213" t="s">
        <v>5155</v>
      </c>
      <c r="D816" s="511" t="str">
        <f>IF(CNGE_2025_M1_Secc12_Sub1!D138="","",CNGE_2025_M1_Secc12_Sub1!D138)</f>
        <v/>
      </c>
      <c r="E816" s="326"/>
      <c r="F816" s="326"/>
      <c r="G816" s="326"/>
      <c r="H816" s="326"/>
      <c r="I816" s="326"/>
      <c r="J816" s="326"/>
      <c r="K816" s="326"/>
      <c r="L816" s="326"/>
      <c r="M816" s="326"/>
      <c r="N816" s="326"/>
      <c r="O816" s="327"/>
      <c r="P816" s="480"/>
      <c r="Q816" s="351"/>
      <c r="R816" s="351"/>
      <c r="S816" s="352"/>
      <c r="T816" s="259"/>
      <c r="U816" s="259"/>
      <c r="V816" s="259"/>
      <c r="W816" s="259"/>
      <c r="X816" s="259"/>
      <c r="Y816" s="259"/>
      <c r="Z816" s="259"/>
      <c r="AA816" s="259"/>
      <c r="AB816" s="259"/>
      <c r="AC816" s="259"/>
      <c r="AD816" s="259"/>
      <c r="AF816">
        <f t="shared" si="181"/>
        <v>0</v>
      </c>
      <c r="AG816">
        <f t="shared" si="182"/>
        <v>0</v>
      </c>
      <c r="AH816" s="204">
        <f t="shared" si="183"/>
        <v>0</v>
      </c>
      <c r="AI816" s="204">
        <f t="shared" si="184"/>
        <v>0</v>
      </c>
      <c r="AJ816" s="204">
        <f t="shared" si="185"/>
        <v>0</v>
      </c>
      <c r="AK816" s="204">
        <f t="shared" si="186"/>
        <v>0</v>
      </c>
      <c r="AL816">
        <f t="shared" si="188"/>
        <v>0</v>
      </c>
      <c r="AM816">
        <f t="shared" si="189"/>
        <v>0</v>
      </c>
      <c r="AN816">
        <f t="shared" si="190"/>
        <v>0</v>
      </c>
      <c r="AO816">
        <f t="shared" si="191"/>
        <v>0</v>
      </c>
      <c r="AP816">
        <f t="shared" si="192"/>
        <v>0</v>
      </c>
      <c r="AQ816">
        <f t="shared" si="193"/>
        <v>0</v>
      </c>
      <c r="AR816">
        <f t="shared" si="194"/>
        <v>0</v>
      </c>
      <c r="AS816">
        <f t="shared" si="195"/>
        <v>0</v>
      </c>
      <c r="AT816">
        <f t="shared" si="196"/>
        <v>0</v>
      </c>
      <c r="AU816">
        <f t="shared" si="197"/>
        <v>0</v>
      </c>
      <c r="AV816">
        <f t="shared" si="198"/>
        <v>0</v>
      </c>
      <c r="AW816">
        <f t="shared" si="199"/>
        <v>0</v>
      </c>
      <c r="AX816">
        <f t="shared" si="187"/>
        <v>0</v>
      </c>
    </row>
    <row r="817" spans="1:50" ht="15" customHeight="1">
      <c r="A817" s="242"/>
      <c r="B817" s="279"/>
      <c r="C817" s="213" t="s">
        <v>5156</v>
      </c>
      <c r="D817" s="511" t="str">
        <f>IF(CNGE_2025_M1_Secc12_Sub1!D139="","",CNGE_2025_M1_Secc12_Sub1!D139)</f>
        <v/>
      </c>
      <c r="E817" s="326"/>
      <c r="F817" s="326"/>
      <c r="G817" s="326"/>
      <c r="H817" s="326"/>
      <c r="I817" s="326"/>
      <c r="J817" s="326"/>
      <c r="K817" s="326"/>
      <c r="L817" s="326"/>
      <c r="M817" s="326"/>
      <c r="N817" s="326"/>
      <c r="O817" s="327"/>
      <c r="P817" s="480"/>
      <c r="Q817" s="351"/>
      <c r="R817" s="351"/>
      <c r="S817" s="352"/>
      <c r="T817" s="259"/>
      <c r="U817" s="259"/>
      <c r="V817" s="259"/>
      <c r="W817" s="259"/>
      <c r="X817" s="259"/>
      <c r="Y817" s="259"/>
      <c r="Z817" s="259"/>
      <c r="AA817" s="259"/>
      <c r="AB817" s="259"/>
      <c r="AC817" s="259"/>
      <c r="AD817" s="259"/>
      <c r="AF817">
        <f t="shared" si="181"/>
        <v>0</v>
      </c>
      <c r="AG817">
        <f t="shared" si="182"/>
        <v>0</v>
      </c>
      <c r="AH817" s="204">
        <f t="shared" si="183"/>
        <v>0</v>
      </c>
      <c r="AI817" s="204">
        <f t="shared" si="184"/>
        <v>0</v>
      </c>
      <c r="AJ817" s="204">
        <f t="shared" si="185"/>
        <v>0</v>
      </c>
      <c r="AK817" s="204">
        <f t="shared" si="186"/>
        <v>0</v>
      </c>
      <c r="AL817">
        <f t="shared" si="188"/>
        <v>0</v>
      </c>
      <c r="AM817">
        <f t="shared" si="189"/>
        <v>0</v>
      </c>
      <c r="AN817">
        <f t="shared" si="190"/>
        <v>0</v>
      </c>
      <c r="AO817">
        <f t="shared" si="191"/>
        <v>0</v>
      </c>
      <c r="AP817">
        <f t="shared" si="192"/>
        <v>0</v>
      </c>
      <c r="AQ817">
        <f t="shared" si="193"/>
        <v>0</v>
      </c>
      <c r="AR817">
        <f t="shared" si="194"/>
        <v>0</v>
      </c>
      <c r="AS817">
        <f t="shared" si="195"/>
        <v>0</v>
      </c>
      <c r="AT817">
        <f t="shared" si="196"/>
        <v>0</v>
      </c>
      <c r="AU817">
        <f t="shared" si="197"/>
        <v>0</v>
      </c>
      <c r="AV817">
        <f t="shared" si="198"/>
        <v>0</v>
      </c>
      <c r="AW817">
        <f t="shared" si="199"/>
        <v>0</v>
      </c>
      <c r="AX817">
        <f t="shared" si="187"/>
        <v>0</v>
      </c>
    </row>
    <row r="818" spans="1:50" ht="15" customHeight="1">
      <c r="A818" s="242"/>
      <c r="B818" s="279"/>
      <c r="C818" s="213" t="s">
        <v>5157</v>
      </c>
      <c r="D818" s="511" t="str">
        <f>IF(CNGE_2025_M1_Secc12_Sub1!D140="","",CNGE_2025_M1_Secc12_Sub1!D140)</f>
        <v/>
      </c>
      <c r="E818" s="326"/>
      <c r="F818" s="326"/>
      <c r="G818" s="326"/>
      <c r="H818" s="326"/>
      <c r="I818" s="326"/>
      <c r="J818" s="326"/>
      <c r="K818" s="326"/>
      <c r="L818" s="326"/>
      <c r="M818" s="326"/>
      <c r="N818" s="326"/>
      <c r="O818" s="327"/>
      <c r="P818" s="480"/>
      <c r="Q818" s="351"/>
      <c r="R818" s="351"/>
      <c r="S818" s="352"/>
      <c r="T818" s="259"/>
      <c r="U818" s="259"/>
      <c r="V818" s="259"/>
      <c r="W818" s="259"/>
      <c r="X818" s="259"/>
      <c r="Y818" s="259"/>
      <c r="Z818" s="259"/>
      <c r="AA818" s="259"/>
      <c r="AB818" s="259"/>
      <c r="AC818" s="259"/>
      <c r="AD818" s="259"/>
      <c r="AF818">
        <f t="shared" si="181"/>
        <v>0</v>
      </c>
      <c r="AG818">
        <f t="shared" si="182"/>
        <v>0</v>
      </c>
      <c r="AH818" s="204">
        <f t="shared" si="183"/>
        <v>0</v>
      </c>
      <c r="AI818" s="204">
        <f t="shared" si="184"/>
        <v>0</v>
      </c>
      <c r="AJ818" s="204">
        <f t="shared" si="185"/>
        <v>0</v>
      </c>
      <c r="AK818" s="204">
        <f t="shared" si="186"/>
        <v>0</v>
      </c>
      <c r="AL818">
        <f t="shared" si="188"/>
        <v>0</v>
      </c>
      <c r="AM818">
        <f t="shared" si="189"/>
        <v>0</v>
      </c>
      <c r="AN818">
        <f t="shared" si="190"/>
        <v>0</v>
      </c>
      <c r="AO818">
        <f t="shared" si="191"/>
        <v>0</v>
      </c>
      <c r="AP818">
        <f t="shared" si="192"/>
        <v>0</v>
      </c>
      <c r="AQ818">
        <f t="shared" si="193"/>
        <v>0</v>
      </c>
      <c r="AR818">
        <f t="shared" si="194"/>
        <v>0</v>
      </c>
      <c r="AS818">
        <f t="shared" si="195"/>
        <v>0</v>
      </c>
      <c r="AT818">
        <f t="shared" si="196"/>
        <v>0</v>
      </c>
      <c r="AU818">
        <f t="shared" si="197"/>
        <v>0</v>
      </c>
      <c r="AV818">
        <f t="shared" si="198"/>
        <v>0</v>
      </c>
      <c r="AW818">
        <f t="shared" si="199"/>
        <v>0</v>
      </c>
      <c r="AX818">
        <f t="shared" si="187"/>
        <v>0</v>
      </c>
    </row>
    <row r="819" spans="1:50" ht="15" customHeight="1">
      <c r="A819" s="242"/>
      <c r="B819" s="279"/>
      <c r="C819" s="213" t="s">
        <v>5158</v>
      </c>
      <c r="D819" s="511" t="str">
        <f>IF(CNGE_2025_M1_Secc12_Sub1!D141="","",CNGE_2025_M1_Secc12_Sub1!D141)</f>
        <v/>
      </c>
      <c r="E819" s="326"/>
      <c r="F819" s="326"/>
      <c r="G819" s="326"/>
      <c r="H819" s="326"/>
      <c r="I819" s="326"/>
      <c r="J819" s="326"/>
      <c r="K819" s="326"/>
      <c r="L819" s="326"/>
      <c r="M819" s="326"/>
      <c r="N819" s="326"/>
      <c r="O819" s="327"/>
      <c r="P819" s="480"/>
      <c r="Q819" s="351"/>
      <c r="R819" s="351"/>
      <c r="S819" s="352"/>
      <c r="T819" s="259"/>
      <c r="U819" s="259"/>
      <c r="V819" s="259"/>
      <c r="W819" s="259"/>
      <c r="X819" s="259"/>
      <c r="Y819" s="259"/>
      <c r="Z819" s="259"/>
      <c r="AA819" s="259"/>
      <c r="AB819" s="259"/>
      <c r="AC819" s="259"/>
      <c r="AD819" s="259"/>
      <c r="AF819">
        <f t="shared" si="181"/>
        <v>0</v>
      </c>
      <c r="AG819">
        <f t="shared" si="182"/>
        <v>0</v>
      </c>
      <c r="AH819" s="204">
        <f t="shared" si="183"/>
        <v>0</v>
      </c>
      <c r="AI819" s="204">
        <f t="shared" si="184"/>
        <v>0</v>
      </c>
      <c r="AJ819" s="204">
        <f t="shared" si="185"/>
        <v>0</v>
      </c>
      <c r="AK819" s="204">
        <f t="shared" si="186"/>
        <v>0</v>
      </c>
      <c r="AL819">
        <f t="shared" si="188"/>
        <v>0</v>
      </c>
      <c r="AM819">
        <f t="shared" si="189"/>
        <v>0</v>
      </c>
      <c r="AN819">
        <f t="shared" si="190"/>
        <v>0</v>
      </c>
      <c r="AO819">
        <f t="shared" si="191"/>
        <v>0</v>
      </c>
      <c r="AP819">
        <f t="shared" si="192"/>
        <v>0</v>
      </c>
      <c r="AQ819">
        <f t="shared" si="193"/>
        <v>0</v>
      </c>
      <c r="AR819">
        <f t="shared" si="194"/>
        <v>0</v>
      </c>
      <c r="AS819">
        <f t="shared" si="195"/>
        <v>0</v>
      </c>
      <c r="AT819">
        <f t="shared" si="196"/>
        <v>0</v>
      </c>
      <c r="AU819">
        <f t="shared" si="197"/>
        <v>0</v>
      </c>
      <c r="AV819">
        <f t="shared" si="198"/>
        <v>0</v>
      </c>
      <c r="AW819">
        <f t="shared" si="199"/>
        <v>0</v>
      </c>
      <c r="AX819">
        <f t="shared" si="187"/>
        <v>0</v>
      </c>
    </row>
    <row r="820" spans="1:50" ht="15" customHeight="1">
      <c r="A820" s="242"/>
      <c r="B820" s="279"/>
      <c r="C820" s="213" t="s">
        <v>5159</v>
      </c>
      <c r="D820" s="511" t="str">
        <f>IF(CNGE_2025_M1_Secc12_Sub1!D142="","",CNGE_2025_M1_Secc12_Sub1!D142)</f>
        <v/>
      </c>
      <c r="E820" s="326"/>
      <c r="F820" s="326"/>
      <c r="G820" s="326"/>
      <c r="H820" s="326"/>
      <c r="I820" s="326"/>
      <c r="J820" s="326"/>
      <c r="K820" s="326"/>
      <c r="L820" s="326"/>
      <c r="M820" s="326"/>
      <c r="N820" s="326"/>
      <c r="O820" s="327"/>
      <c r="P820" s="480"/>
      <c r="Q820" s="351"/>
      <c r="R820" s="351"/>
      <c r="S820" s="352"/>
      <c r="T820" s="259"/>
      <c r="U820" s="259"/>
      <c r="V820" s="259"/>
      <c r="W820" s="259"/>
      <c r="X820" s="259"/>
      <c r="Y820" s="259"/>
      <c r="Z820" s="259"/>
      <c r="AA820" s="259"/>
      <c r="AB820" s="259"/>
      <c r="AC820" s="259"/>
      <c r="AD820" s="259"/>
      <c r="AF820">
        <f t="shared" si="181"/>
        <v>0</v>
      </c>
      <c r="AG820">
        <f t="shared" si="182"/>
        <v>0</v>
      </c>
      <c r="AH820" s="204">
        <f t="shared" si="183"/>
        <v>0</v>
      </c>
      <c r="AI820" s="204">
        <f t="shared" si="184"/>
        <v>0</v>
      </c>
      <c r="AJ820" s="204">
        <f t="shared" si="185"/>
        <v>0</v>
      </c>
      <c r="AK820" s="204">
        <f t="shared" si="186"/>
        <v>0</v>
      </c>
      <c r="AL820">
        <f t="shared" si="188"/>
        <v>0</v>
      </c>
      <c r="AM820">
        <f t="shared" si="189"/>
        <v>0</v>
      </c>
      <c r="AN820">
        <f t="shared" si="190"/>
        <v>0</v>
      </c>
      <c r="AO820">
        <f t="shared" si="191"/>
        <v>0</v>
      </c>
      <c r="AP820">
        <f t="shared" si="192"/>
        <v>0</v>
      </c>
      <c r="AQ820">
        <f t="shared" si="193"/>
        <v>0</v>
      </c>
      <c r="AR820">
        <f t="shared" si="194"/>
        <v>0</v>
      </c>
      <c r="AS820">
        <f t="shared" si="195"/>
        <v>0</v>
      </c>
      <c r="AT820">
        <f t="shared" si="196"/>
        <v>0</v>
      </c>
      <c r="AU820">
        <f t="shared" si="197"/>
        <v>0</v>
      </c>
      <c r="AV820">
        <f t="shared" si="198"/>
        <v>0</v>
      </c>
      <c r="AW820">
        <f t="shared" si="199"/>
        <v>0</v>
      </c>
      <c r="AX820">
        <f t="shared" si="187"/>
        <v>0</v>
      </c>
    </row>
    <row r="821" spans="1:50" ht="15" customHeight="1">
      <c r="A821" s="242"/>
      <c r="B821" s="279"/>
      <c r="C821" s="213" t="s">
        <v>5160</v>
      </c>
      <c r="D821" s="511" t="str">
        <f>IF(CNGE_2025_M1_Secc12_Sub1!D143="","",CNGE_2025_M1_Secc12_Sub1!D143)</f>
        <v/>
      </c>
      <c r="E821" s="326"/>
      <c r="F821" s="326"/>
      <c r="G821" s="326"/>
      <c r="H821" s="326"/>
      <c r="I821" s="326"/>
      <c r="J821" s="326"/>
      <c r="K821" s="326"/>
      <c r="L821" s="326"/>
      <c r="M821" s="326"/>
      <c r="N821" s="326"/>
      <c r="O821" s="327"/>
      <c r="P821" s="480"/>
      <c r="Q821" s="351"/>
      <c r="R821" s="351"/>
      <c r="S821" s="352"/>
      <c r="T821" s="259"/>
      <c r="U821" s="259"/>
      <c r="V821" s="259"/>
      <c r="W821" s="259"/>
      <c r="X821" s="259"/>
      <c r="Y821" s="259"/>
      <c r="Z821" s="259"/>
      <c r="AA821" s="259"/>
      <c r="AB821" s="259"/>
      <c r="AC821" s="259"/>
      <c r="AD821" s="259"/>
      <c r="AF821">
        <f t="shared" si="181"/>
        <v>0</v>
      </c>
      <c r="AG821">
        <f t="shared" si="182"/>
        <v>0</v>
      </c>
      <c r="AH821" s="204">
        <f t="shared" si="183"/>
        <v>0</v>
      </c>
      <c r="AI821" s="204">
        <f t="shared" si="184"/>
        <v>0</v>
      </c>
      <c r="AJ821" s="204">
        <f t="shared" si="185"/>
        <v>0</v>
      </c>
      <c r="AK821" s="204">
        <f t="shared" si="186"/>
        <v>0</v>
      </c>
      <c r="AL821">
        <f t="shared" si="188"/>
        <v>0</v>
      </c>
      <c r="AM821">
        <f t="shared" si="189"/>
        <v>0</v>
      </c>
      <c r="AN821">
        <f t="shared" si="190"/>
        <v>0</v>
      </c>
      <c r="AO821">
        <f t="shared" si="191"/>
        <v>0</v>
      </c>
      <c r="AP821">
        <f t="shared" si="192"/>
        <v>0</v>
      </c>
      <c r="AQ821">
        <f t="shared" si="193"/>
        <v>0</v>
      </c>
      <c r="AR821">
        <f t="shared" si="194"/>
        <v>0</v>
      </c>
      <c r="AS821">
        <f t="shared" si="195"/>
        <v>0</v>
      </c>
      <c r="AT821">
        <f t="shared" si="196"/>
        <v>0</v>
      </c>
      <c r="AU821">
        <f t="shared" si="197"/>
        <v>0</v>
      </c>
      <c r="AV821">
        <f t="shared" si="198"/>
        <v>0</v>
      </c>
      <c r="AW821">
        <f t="shared" si="199"/>
        <v>0</v>
      </c>
      <c r="AX821">
        <f t="shared" si="187"/>
        <v>0</v>
      </c>
    </row>
    <row r="822" spans="1:50" ht="15" customHeight="1">
      <c r="A822" s="242"/>
      <c r="B822" s="279"/>
      <c r="C822" s="213" t="s">
        <v>5161</v>
      </c>
      <c r="D822" s="511" t="str">
        <f>IF(CNGE_2025_M1_Secc12_Sub1!D144="","",CNGE_2025_M1_Secc12_Sub1!D144)</f>
        <v/>
      </c>
      <c r="E822" s="326"/>
      <c r="F822" s="326"/>
      <c r="G822" s="326"/>
      <c r="H822" s="326"/>
      <c r="I822" s="326"/>
      <c r="J822" s="326"/>
      <c r="K822" s="326"/>
      <c r="L822" s="326"/>
      <c r="M822" s="326"/>
      <c r="N822" s="326"/>
      <c r="O822" s="327"/>
      <c r="P822" s="480"/>
      <c r="Q822" s="351"/>
      <c r="R822" s="351"/>
      <c r="S822" s="352"/>
      <c r="T822" s="259"/>
      <c r="U822" s="259"/>
      <c r="V822" s="259"/>
      <c r="W822" s="259"/>
      <c r="X822" s="259"/>
      <c r="Y822" s="259"/>
      <c r="Z822" s="259"/>
      <c r="AA822" s="259"/>
      <c r="AB822" s="259"/>
      <c r="AC822" s="259"/>
      <c r="AD822" s="259"/>
      <c r="AF822">
        <f t="shared" si="181"/>
        <v>0</v>
      </c>
      <c r="AG822">
        <f t="shared" si="182"/>
        <v>0</v>
      </c>
      <c r="AH822" s="204">
        <f t="shared" si="183"/>
        <v>0</v>
      </c>
      <c r="AI822" s="204">
        <f t="shared" si="184"/>
        <v>0</v>
      </c>
      <c r="AJ822" s="204">
        <f t="shared" si="185"/>
        <v>0</v>
      </c>
      <c r="AK822" s="204">
        <f t="shared" si="186"/>
        <v>0</v>
      </c>
      <c r="AL822">
        <f t="shared" si="188"/>
        <v>0</v>
      </c>
      <c r="AM822">
        <f t="shared" si="189"/>
        <v>0</v>
      </c>
      <c r="AN822">
        <f t="shared" si="190"/>
        <v>0</v>
      </c>
      <c r="AO822">
        <f t="shared" si="191"/>
        <v>0</v>
      </c>
      <c r="AP822">
        <f t="shared" si="192"/>
        <v>0</v>
      </c>
      <c r="AQ822">
        <f t="shared" si="193"/>
        <v>0</v>
      </c>
      <c r="AR822">
        <f t="shared" si="194"/>
        <v>0</v>
      </c>
      <c r="AS822">
        <f t="shared" si="195"/>
        <v>0</v>
      </c>
      <c r="AT822">
        <f t="shared" si="196"/>
        <v>0</v>
      </c>
      <c r="AU822">
        <f t="shared" si="197"/>
        <v>0</v>
      </c>
      <c r="AV822">
        <f t="shared" si="198"/>
        <v>0</v>
      </c>
      <c r="AW822">
        <f t="shared" si="199"/>
        <v>0</v>
      </c>
      <c r="AX822">
        <f t="shared" si="187"/>
        <v>0</v>
      </c>
    </row>
    <row r="823" spans="1:50" ht="15" customHeight="1">
      <c r="A823" s="242"/>
      <c r="B823" s="279"/>
      <c r="C823" s="213" t="s">
        <v>5162</v>
      </c>
      <c r="D823" s="511" t="str">
        <f>IF(CNGE_2025_M1_Secc12_Sub1!D145="","",CNGE_2025_M1_Secc12_Sub1!D145)</f>
        <v/>
      </c>
      <c r="E823" s="326"/>
      <c r="F823" s="326"/>
      <c r="G823" s="326"/>
      <c r="H823" s="326"/>
      <c r="I823" s="326"/>
      <c r="J823" s="326"/>
      <c r="K823" s="326"/>
      <c r="L823" s="326"/>
      <c r="M823" s="326"/>
      <c r="N823" s="326"/>
      <c r="O823" s="327"/>
      <c r="P823" s="480"/>
      <c r="Q823" s="351"/>
      <c r="R823" s="351"/>
      <c r="S823" s="352"/>
      <c r="T823" s="259"/>
      <c r="U823" s="259"/>
      <c r="V823" s="259"/>
      <c r="W823" s="259"/>
      <c r="X823" s="259"/>
      <c r="Y823" s="259"/>
      <c r="Z823" s="259"/>
      <c r="AA823" s="259"/>
      <c r="AB823" s="259"/>
      <c r="AC823" s="259"/>
      <c r="AD823" s="259"/>
      <c r="AF823">
        <f t="shared" si="181"/>
        <v>0</v>
      </c>
      <c r="AG823">
        <f t="shared" si="182"/>
        <v>0</v>
      </c>
      <c r="AH823" s="204">
        <f t="shared" si="183"/>
        <v>0</v>
      </c>
      <c r="AI823" s="204">
        <f t="shared" si="184"/>
        <v>0</v>
      </c>
      <c r="AJ823" s="204">
        <f t="shared" si="185"/>
        <v>0</v>
      </c>
      <c r="AK823" s="204">
        <f t="shared" si="186"/>
        <v>0</v>
      </c>
      <c r="AL823">
        <f t="shared" si="188"/>
        <v>0</v>
      </c>
      <c r="AM823">
        <f t="shared" si="189"/>
        <v>0</v>
      </c>
      <c r="AN823">
        <f t="shared" si="190"/>
        <v>0</v>
      </c>
      <c r="AO823">
        <f t="shared" si="191"/>
        <v>0</v>
      </c>
      <c r="AP823">
        <f t="shared" si="192"/>
        <v>0</v>
      </c>
      <c r="AQ823">
        <f t="shared" si="193"/>
        <v>0</v>
      </c>
      <c r="AR823">
        <f t="shared" si="194"/>
        <v>0</v>
      </c>
      <c r="AS823">
        <f t="shared" si="195"/>
        <v>0</v>
      </c>
      <c r="AT823">
        <f t="shared" si="196"/>
        <v>0</v>
      </c>
      <c r="AU823">
        <f t="shared" si="197"/>
        <v>0</v>
      </c>
      <c r="AV823">
        <f t="shared" si="198"/>
        <v>0</v>
      </c>
      <c r="AW823">
        <f t="shared" si="199"/>
        <v>0</v>
      </c>
      <c r="AX823">
        <f t="shared" si="187"/>
        <v>0</v>
      </c>
    </row>
    <row r="824" spans="1:50" ht="15" customHeight="1">
      <c r="A824" s="242"/>
      <c r="B824" s="279"/>
      <c r="C824" s="213" t="s">
        <v>5163</v>
      </c>
      <c r="D824" s="511" t="str">
        <f>IF(CNGE_2025_M1_Secc12_Sub1!D146="","",CNGE_2025_M1_Secc12_Sub1!D146)</f>
        <v/>
      </c>
      <c r="E824" s="326"/>
      <c r="F824" s="326"/>
      <c r="G824" s="326"/>
      <c r="H824" s="326"/>
      <c r="I824" s="326"/>
      <c r="J824" s="326"/>
      <c r="K824" s="326"/>
      <c r="L824" s="326"/>
      <c r="M824" s="326"/>
      <c r="N824" s="326"/>
      <c r="O824" s="327"/>
      <c r="P824" s="480"/>
      <c r="Q824" s="351"/>
      <c r="R824" s="351"/>
      <c r="S824" s="352"/>
      <c r="T824" s="259"/>
      <c r="U824" s="259"/>
      <c r="V824" s="259"/>
      <c r="W824" s="259"/>
      <c r="X824" s="259"/>
      <c r="Y824" s="259"/>
      <c r="Z824" s="259"/>
      <c r="AA824" s="259"/>
      <c r="AB824" s="259"/>
      <c r="AC824" s="259"/>
      <c r="AD824" s="259"/>
      <c r="AF824">
        <f t="shared" si="181"/>
        <v>0</v>
      </c>
      <c r="AG824">
        <f t="shared" si="182"/>
        <v>0</v>
      </c>
      <c r="AH824" s="204">
        <f t="shared" si="183"/>
        <v>0</v>
      </c>
      <c r="AI824" s="204">
        <f t="shared" si="184"/>
        <v>0</v>
      </c>
      <c r="AJ824" s="204">
        <f t="shared" si="185"/>
        <v>0</v>
      </c>
      <c r="AK824" s="204">
        <f t="shared" si="186"/>
        <v>0</v>
      </c>
      <c r="AL824">
        <f t="shared" si="188"/>
        <v>0</v>
      </c>
      <c r="AM824">
        <f t="shared" si="189"/>
        <v>0</v>
      </c>
      <c r="AN824">
        <f t="shared" si="190"/>
        <v>0</v>
      </c>
      <c r="AO824">
        <f t="shared" si="191"/>
        <v>0</v>
      </c>
      <c r="AP824">
        <f t="shared" si="192"/>
        <v>0</v>
      </c>
      <c r="AQ824">
        <f t="shared" si="193"/>
        <v>0</v>
      </c>
      <c r="AR824">
        <f t="shared" si="194"/>
        <v>0</v>
      </c>
      <c r="AS824">
        <f t="shared" si="195"/>
        <v>0</v>
      </c>
      <c r="AT824">
        <f t="shared" si="196"/>
        <v>0</v>
      </c>
      <c r="AU824">
        <f t="shared" si="197"/>
        <v>0</v>
      </c>
      <c r="AV824">
        <f t="shared" si="198"/>
        <v>0</v>
      </c>
      <c r="AW824">
        <f t="shared" si="199"/>
        <v>0</v>
      </c>
      <c r="AX824">
        <f t="shared" si="187"/>
        <v>0</v>
      </c>
    </row>
    <row r="825" spans="1:50" ht="15" customHeight="1">
      <c r="A825" s="242"/>
      <c r="B825" s="279"/>
      <c r="C825" s="213" t="s">
        <v>5164</v>
      </c>
      <c r="D825" s="511" t="str">
        <f>IF(CNGE_2025_M1_Secc12_Sub1!D147="","",CNGE_2025_M1_Secc12_Sub1!D147)</f>
        <v/>
      </c>
      <c r="E825" s="326"/>
      <c r="F825" s="326"/>
      <c r="G825" s="326"/>
      <c r="H825" s="326"/>
      <c r="I825" s="326"/>
      <c r="J825" s="326"/>
      <c r="K825" s="326"/>
      <c r="L825" s="326"/>
      <c r="M825" s="326"/>
      <c r="N825" s="326"/>
      <c r="O825" s="327"/>
      <c r="P825" s="480"/>
      <c r="Q825" s="351"/>
      <c r="R825" s="351"/>
      <c r="S825" s="352"/>
      <c r="T825" s="259"/>
      <c r="U825" s="259"/>
      <c r="V825" s="259"/>
      <c r="W825" s="259"/>
      <c r="X825" s="259"/>
      <c r="Y825" s="259"/>
      <c r="Z825" s="259"/>
      <c r="AA825" s="259"/>
      <c r="AB825" s="259"/>
      <c r="AC825" s="259"/>
      <c r="AD825" s="259"/>
      <c r="AF825">
        <f t="shared" si="181"/>
        <v>0</v>
      </c>
      <c r="AG825">
        <f t="shared" si="182"/>
        <v>0</v>
      </c>
      <c r="AH825" s="204">
        <f t="shared" si="183"/>
        <v>0</v>
      </c>
      <c r="AI825" s="204">
        <f t="shared" si="184"/>
        <v>0</v>
      </c>
      <c r="AJ825" s="204">
        <f t="shared" si="185"/>
        <v>0</v>
      </c>
      <c r="AK825" s="204">
        <f t="shared" si="186"/>
        <v>0</v>
      </c>
      <c r="AL825">
        <f t="shared" si="188"/>
        <v>0</v>
      </c>
      <c r="AM825">
        <f t="shared" si="189"/>
        <v>0</v>
      </c>
      <c r="AN825">
        <f t="shared" si="190"/>
        <v>0</v>
      </c>
      <c r="AO825">
        <f t="shared" si="191"/>
        <v>0</v>
      </c>
      <c r="AP825">
        <f t="shared" si="192"/>
        <v>0</v>
      </c>
      <c r="AQ825">
        <f t="shared" si="193"/>
        <v>0</v>
      </c>
      <c r="AR825">
        <f t="shared" si="194"/>
        <v>0</v>
      </c>
      <c r="AS825">
        <f t="shared" si="195"/>
        <v>0</v>
      </c>
      <c r="AT825">
        <f t="shared" si="196"/>
        <v>0</v>
      </c>
      <c r="AU825">
        <f t="shared" si="197"/>
        <v>0</v>
      </c>
      <c r="AV825">
        <f t="shared" si="198"/>
        <v>0</v>
      </c>
      <c r="AW825">
        <f t="shared" si="199"/>
        <v>0</v>
      </c>
      <c r="AX825">
        <f t="shared" si="187"/>
        <v>0</v>
      </c>
    </row>
    <row r="826" spans="1:50" ht="15" customHeight="1">
      <c r="A826" s="242"/>
      <c r="B826" s="279"/>
      <c r="C826" s="213" t="s">
        <v>5165</v>
      </c>
      <c r="D826" s="511" t="str">
        <f>IF(CNGE_2025_M1_Secc12_Sub1!D148="","",CNGE_2025_M1_Secc12_Sub1!D148)</f>
        <v/>
      </c>
      <c r="E826" s="326"/>
      <c r="F826" s="326"/>
      <c r="G826" s="326"/>
      <c r="H826" s="326"/>
      <c r="I826" s="326"/>
      <c r="J826" s="326"/>
      <c r="K826" s="326"/>
      <c r="L826" s="326"/>
      <c r="M826" s="326"/>
      <c r="N826" s="326"/>
      <c r="O826" s="327"/>
      <c r="P826" s="480"/>
      <c r="Q826" s="351"/>
      <c r="R826" s="351"/>
      <c r="S826" s="352"/>
      <c r="T826" s="259"/>
      <c r="U826" s="259"/>
      <c r="V826" s="259"/>
      <c r="W826" s="259"/>
      <c r="X826" s="259"/>
      <c r="Y826" s="259"/>
      <c r="Z826" s="259"/>
      <c r="AA826" s="259"/>
      <c r="AB826" s="259"/>
      <c r="AC826" s="259"/>
      <c r="AD826" s="259"/>
      <c r="AF826">
        <f t="shared" si="181"/>
        <v>0</v>
      </c>
      <c r="AG826">
        <f t="shared" si="182"/>
        <v>0</v>
      </c>
      <c r="AH826" s="204">
        <f t="shared" si="183"/>
        <v>0</v>
      </c>
      <c r="AI826" s="204">
        <f t="shared" si="184"/>
        <v>0</v>
      </c>
      <c r="AJ826" s="204">
        <f t="shared" si="185"/>
        <v>0</v>
      </c>
      <c r="AK826" s="204">
        <f t="shared" si="186"/>
        <v>0</v>
      </c>
      <c r="AL826">
        <f t="shared" si="188"/>
        <v>0</v>
      </c>
      <c r="AM826">
        <f t="shared" si="189"/>
        <v>0</v>
      </c>
      <c r="AN826">
        <f t="shared" si="190"/>
        <v>0</v>
      </c>
      <c r="AO826">
        <f t="shared" si="191"/>
        <v>0</v>
      </c>
      <c r="AP826">
        <f t="shared" si="192"/>
        <v>0</v>
      </c>
      <c r="AQ826">
        <f t="shared" si="193"/>
        <v>0</v>
      </c>
      <c r="AR826">
        <f t="shared" si="194"/>
        <v>0</v>
      </c>
      <c r="AS826">
        <f t="shared" si="195"/>
        <v>0</v>
      </c>
      <c r="AT826">
        <f t="shared" si="196"/>
        <v>0</v>
      </c>
      <c r="AU826">
        <f t="shared" si="197"/>
        <v>0</v>
      </c>
      <c r="AV826">
        <f t="shared" si="198"/>
        <v>0</v>
      </c>
      <c r="AW826">
        <f t="shared" si="199"/>
        <v>0</v>
      </c>
      <c r="AX826">
        <f t="shared" si="187"/>
        <v>0</v>
      </c>
    </row>
    <row r="827" spans="1:50" ht="15" customHeight="1">
      <c r="A827" s="242"/>
      <c r="B827" s="279"/>
      <c r="C827" s="213" t="s">
        <v>5166</v>
      </c>
      <c r="D827" s="511" t="str">
        <f>IF(CNGE_2025_M1_Secc12_Sub1!D149="","",CNGE_2025_M1_Secc12_Sub1!D149)</f>
        <v/>
      </c>
      <c r="E827" s="326"/>
      <c r="F827" s="326"/>
      <c r="G827" s="326"/>
      <c r="H827" s="326"/>
      <c r="I827" s="326"/>
      <c r="J827" s="326"/>
      <c r="K827" s="326"/>
      <c r="L827" s="326"/>
      <c r="M827" s="326"/>
      <c r="N827" s="326"/>
      <c r="O827" s="327"/>
      <c r="P827" s="480"/>
      <c r="Q827" s="351"/>
      <c r="R827" s="351"/>
      <c r="S827" s="352"/>
      <c r="T827" s="259"/>
      <c r="U827" s="259"/>
      <c r="V827" s="259"/>
      <c r="W827" s="259"/>
      <c r="X827" s="259"/>
      <c r="Y827" s="259"/>
      <c r="Z827" s="259"/>
      <c r="AA827" s="259"/>
      <c r="AB827" s="259"/>
      <c r="AC827" s="259"/>
      <c r="AD827" s="259"/>
      <c r="AF827">
        <f>IF(COUNTBLANK(D827:AD827)=27,0,IF(P827=1,IF(AND(X827&gt;0,X827&lt;&gt;"NS",X827&lt;&gt;"NA"),IF(COUNTBLANK(T827:AD827)=0,0,1),IF(COUNTA(T827:AA827)=8,0,1)),IF(P827&gt;1,0,1)))</f>
        <v>0</v>
      </c>
      <c r="AG827">
        <f>IF(COUNTBLANK($D827)=1,IF(COUNTA(P827:AD827)=0,0,1),IF(P827&gt;1,IF(COUNTA(T827:AD827)=0,0,1),IF(OR(X827=0,X827="NS",X827="NA"),IF(COUNTA(AB827:AD827)=0,0,1),0)))</f>
        <v>0</v>
      </c>
      <c r="AH827" s="204">
        <f>IF(OR(X827="NS",T827="NS"),0,IF(AND(X827="NA",T827="NA"),0,IF(X827&lt;=T827,0,1)))</f>
        <v>0</v>
      </c>
      <c r="AI827" s="204">
        <f>IF(OR(Y827="NS",U827="NS"),0,IF(AND(Y827="NA",U827="NA"),0,IF(Y827&lt;=U827,0,1)))</f>
        <v>0</v>
      </c>
      <c r="AJ827" s="204">
        <f>IF(OR(Z827="NS",V827="NS"),0,IF(AND(Z827="NA",V827="NA"),0,IF(Z827&lt;=V827,0,1)))</f>
        <v>0</v>
      </c>
      <c r="AK827" s="204">
        <f>IF(OR(AA827="NS",W827="NS"),0,IF(AND(AA827="NA",W827="NA"),0,IF(AA827&lt;=W827,0,1)))</f>
        <v>0</v>
      </c>
      <c r="AL827">
        <f t="shared" si="188"/>
        <v>0</v>
      </c>
      <c r="AM827">
        <f t="shared" si="189"/>
        <v>0</v>
      </c>
      <c r="AN827">
        <f t="shared" si="190"/>
        <v>0</v>
      </c>
      <c r="AO827">
        <f t="shared" si="191"/>
        <v>0</v>
      </c>
      <c r="AP827">
        <f t="shared" si="192"/>
        <v>0</v>
      </c>
      <c r="AQ827">
        <f t="shared" si="193"/>
        <v>0</v>
      </c>
      <c r="AR827">
        <f t="shared" si="194"/>
        <v>0</v>
      </c>
      <c r="AS827">
        <f t="shared" si="195"/>
        <v>0</v>
      </c>
      <c r="AT827">
        <f t="shared" si="196"/>
        <v>0</v>
      </c>
      <c r="AU827">
        <f t="shared" si="197"/>
        <v>0</v>
      </c>
      <c r="AV827">
        <f t="shared" si="198"/>
        <v>0</v>
      </c>
      <c r="AW827">
        <f t="shared" si="199"/>
        <v>0</v>
      </c>
      <c r="AX827">
        <f>IF(AND(P827=1,T827=0),1,0)</f>
        <v>0</v>
      </c>
    </row>
    <row r="828" spans="1:50" ht="15" customHeight="1">
      <c r="A828" s="242"/>
      <c r="B828" s="279"/>
      <c r="C828" s="250"/>
      <c r="D828" s="250"/>
      <c r="E828" s="250"/>
      <c r="F828" s="250"/>
      <c r="G828" s="250"/>
      <c r="H828" s="250"/>
      <c r="I828" s="250"/>
      <c r="J828" s="250"/>
      <c r="K828" s="250"/>
      <c r="L828" s="250"/>
      <c r="M828" s="250"/>
      <c r="N828" s="250"/>
      <c r="O828" s="250"/>
      <c r="P828" s="250"/>
      <c r="Q828" s="250"/>
      <c r="R828" s="250"/>
      <c r="S828" s="281" t="s">
        <v>5399</v>
      </c>
      <c r="T828" s="280">
        <f>IF(AND(SUM(T708:T827)=0,COUNTIF(T708:T827,"NS")&gt;0),"NS",IF(AND(SUM(T708:T827)=0,COUNTIF(T708:T827,0)&gt;0),0,IF(AND(SUM(T708:T827)=0,COUNTIF(T708:T827,"NA")&gt;0),"NA",SUM(T708:T827))))</f>
        <v>0</v>
      </c>
      <c r="U828" s="280">
        <f t="shared" ref="U828:AC828" si="200">IF(AND(SUM(U708:U827)=0,COUNTIF(U708:U827,"NS")&gt;0),"NS",IF(AND(SUM(U708:U827)=0,COUNTIF(U708:U827,0)&gt;0),0,IF(AND(SUM(U708:U827)=0,COUNTIF(U708:U827,"NA")&gt;0),"NA",SUM(U708:U827))))</f>
        <v>0</v>
      </c>
      <c r="V828" s="280">
        <f t="shared" si="200"/>
        <v>0</v>
      </c>
      <c r="W828" s="280">
        <f t="shared" si="200"/>
        <v>0</v>
      </c>
      <c r="X828" s="280">
        <f t="shared" si="200"/>
        <v>0</v>
      </c>
      <c r="Y828" s="280">
        <f t="shared" si="200"/>
        <v>0</v>
      </c>
      <c r="Z828" s="280">
        <f t="shared" si="200"/>
        <v>0</v>
      </c>
      <c r="AA828" s="280">
        <f t="shared" si="200"/>
        <v>0</v>
      </c>
      <c r="AB828" s="280">
        <f t="shared" si="200"/>
        <v>0</v>
      </c>
      <c r="AC828" s="280">
        <f t="shared" si="200"/>
        <v>0</v>
      </c>
      <c r="AD828" s="280">
        <f>IF(AND(SUM(AD708:AD827)=0,COUNTIF(AD708:AD827,"NS")&gt;0),"NS",IF(AND(SUM(AD708:AD827)=0,COUNTIF(AD708:AD827,0)&gt;0),0,IF(AND(SUM(AD708:AD827)=0,COUNTIF(AD708:AD827,"NA")&gt;0),"NA",SUM(AD708:AD827))))</f>
        <v>0</v>
      </c>
      <c r="AF828" s="218">
        <f>SUM(AF708:AF827)</f>
        <v>0</v>
      </c>
      <c r="AG828" s="218">
        <f>SUM(AG708:AG827)</f>
        <v>0</v>
      </c>
      <c r="AK828" s="218">
        <f>SUM(AH708:AK827)</f>
        <v>0</v>
      </c>
      <c r="AO828" s="265">
        <f>SUM(AO708:AO827)</f>
        <v>0</v>
      </c>
      <c r="AS828" s="265">
        <f>SUM(AS708:AS827)</f>
        <v>0</v>
      </c>
      <c r="AW828" s="265">
        <f>SUM(AW708:AW827)</f>
        <v>0</v>
      </c>
      <c r="AX828" s="218">
        <f>SUM(AX708:AX827)</f>
        <v>0</v>
      </c>
    </row>
    <row r="829" spans="1:50" ht="15" customHeight="1">
      <c r="A829" s="242"/>
      <c r="B829" s="279"/>
      <c r="C829" s="250"/>
      <c r="D829" s="250"/>
      <c r="E829" s="250"/>
      <c r="F829" s="250"/>
      <c r="G829" s="250"/>
      <c r="H829" s="250"/>
      <c r="I829" s="250"/>
      <c r="J829" s="250"/>
      <c r="K829" s="250"/>
      <c r="L829" s="250"/>
      <c r="M829" s="250"/>
      <c r="N829" s="250"/>
      <c r="O829" s="250"/>
      <c r="P829" s="250"/>
      <c r="Q829" s="250"/>
      <c r="R829" s="250"/>
      <c r="S829" s="250"/>
      <c r="T829" s="250"/>
      <c r="U829" s="250"/>
      <c r="V829" s="250"/>
      <c r="W829" s="250"/>
      <c r="X829" s="250"/>
      <c r="Y829" s="250"/>
      <c r="Z829" s="250"/>
      <c r="AA829" s="250"/>
      <c r="AB829" s="250"/>
      <c r="AC829" s="250"/>
      <c r="AD829" s="250"/>
      <c r="AL829" t="s">
        <v>5400</v>
      </c>
      <c r="AM829" s="266">
        <f>SUM(AO828,AS828,AW828)</f>
        <v>0</v>
      </c>
    </row>
    <row r="830" spans="1:50" ht="24" customHeight="1">
      <c r="A830" s="278"/>
      <c r="B830" s="282"/>
      <c r="C830" s="461" t="s">
        <v>5167</v>
      </c>
      <c r="D830" s="462"/>
      <c r="E830" s="462"/>
      <c r="F830" s="462"/>
      <c r="G830" s="462"/>
      <c r="H830" s="462"/>
      <c r="I830" s="462"/>
      <c r="J830" s="462"/>
      <c r="K830" s="462"/>
      <c r="L830" s="462"/>
      <c r="M830" s="462"/>
      <c r="N830" s="462"/>
      <c r="O830" s="462"/>
      <c r="P830" s="462"/>
      <c r="Q830" s="462"/>
      <c r="R830" s="462"/>
      <c r="S830" s="462"/>
      <c r="T830" s="462"/>
      <c r="U830" s="462"/>
      <c r="V830" s="462"/>
      <c r="W830" s="462"/>
      <c r="X830" s="462"/>
      <c r="Y830" s="462"/>
      <c r="Z830" s="462"/>
      <c r="AA830" s="462"/>
      <c r="AB830" s="462"/>
      <c r="AC830" s="462"/>
      <c r="AD830" s="462"/>
    </row>
    <row r="831" spans="1:50" ht="60" customHeight="1">
      <c r="A831" s="278"/>
      <c r="B831" s="14"/>
      <c r="C831" s="491"/>
      <c r="D831" s="492"/>
      <c r="E831" s="492"/>
      <c r="F831" s="492"/>
      <c r="G831" s="492"/>
      <c r="H831" s="492"/>
      <c r="I831" s="492"/>
      <c r="J831" s="492"/>
      <c r="K831" s="492"/>
      <c r="L831" s="492"/>
      <c r="M831" s="492"/>
      <c r="N831" s="492"/>
      <c r="O831" s="492"/>
      <c r="P831" s="492"/>
      <c r="Q831" s="492"/>
      <c r="R831" s="492"/>
      <c r="S831" s="492"/>
      <c r="T831" s="492"/>
      <c r="U831" s="492"/>
      <c r="V831" s="492"/>
      <c r="W831" s="492"/>
      <c r="X831" s="492"/>
      <c r="Y831" s="492"/>
      <c r="Z831" s="492"/>
      <c r="AA831" s="492"/>
      <c r="AB831" s="492"/>
      <c r="AC831" s="492"/>
      <c r="AD831" s="493"/>
    </row>
    <row r="832" spans="1:50" ht="15" customHeight="1">
      <c r="A832" s="278"/>
      <c r="B832" s="526" t="str">
        <f>IF(AF828=0,"","Favor de ingresar toda la información requerida en la pregunta")</f>
        <v/>
      </c>
      <c r="C832" s="501"/>
      <c r="D832" s="501"/>
      <c r="E832" s="501"/>
      <c r="F832" s="501"/>
      <c r="G832" s="501"/>
      <c r="H832" s="501"/>
      <c r="I832" s="501"/>
      <c r="J832" s="501"/>
      <c r="K832" s="501"/>
      <c r="L832" s="501"/>
      <c r="M832" s="501"/>
      <c r="N832" s="501"/>
      <c r="O832" s="501"/>
      <c r="P832" s="501"/>
      <c r="Q832" s="501"/>
      <c r="R832" s="501"/>
      <c r="S832" s="501"/>
      <c r="T832" s="501"/>
      <c r="U832" s="501"/>
      <c r="V832" s="501"/>
      <c r="W832" s="501"/>
      <c r="X832" s="501"/>
      <c r="Y832" s="501"/>
      <c r="Z832" s="501"/>
      <c r="AA832" s="501"/>
      <c r="AB832" s="501"/>
      <c r="AC832" s="501"/>
      <c r="AD832" s="501"/>
      <c r="AE832" s="501"/>
    </row>
    <row r="833" spans="1:32" ht="15" customHeight="1">
      <c r="A833" s="278"/>
      <c r="B833" s="502" t="str">
        <f>IF(SUM(COUNTIF(T708:AD827,"NS"))&lt;&gt;0,"Alerta: debido a que cuenta con registros NS, debe proporcionar una justificación en el area de comentarios al final de la pregunta","")</f>
        <v/>
      </c>
      <c r="C833" s="318"/>
      <c r="D833" s="318"/>
      <c r="E833" s="318"/>
      <c r="F833" s="318"/>
      <c r="G833" s="318"/>
      <c r="H833" s="318"/>
      <c r="I833" s="318"/>
      <c r="J833" s="318"/>
      <c r="K833" s="318"/>
      <c r="L833" s="318"/>
      <c r="M833" s="318"/>
      <c r="N833" s="318"/>
      <c r="O833" s="318"/>
      <c r="P833" s="318"/>
      <c r="Q833" s="318"/>
      <c r="R833" s="318"/>
      <c r="S833" s="318"/>
      <c r="T833" s="318"/>
      <c r="U833" s="318"/>
      <c r="V833" s="318"/>
      <c r="W833" s="318"/>
      <c r="X833" s="318"/>
      <c r="Y833" s="318"/>
      <c r="Z833" s="318"/>
      <c r="AA833" s="318"/>
      <c r="AB833" s="318"/>
      <c r="AC833" s="318"/>
      <c r="AD833" s="318"/>
      <c r="AE833" s="318"/>
    </row>
    <row r="834" spans="1:32" ht="15" customHeight="1">
      <c r="A834" s="278"/>
      <c r="B834" s="516" t="str">
        <f>IF(AM829&gt;0,"Favor de revisar la suma y consistencia de totales y/o subtotales por filas (numéricos y NS)","")</f>
        <v/>
      </c>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c r="AA834" s="318"/>
      <c r="AB834" s="318"/>
      <c r="AC834" s="318"/>
      <c r="AD834" s="318"/>
      <c r="AE834" s="318"/>
    </row>
    <row r="835" spans="1:32" ht="14.25">
      <c r="A835" s="278"/>
      <c r="B835" s="445" t="str">
        <f>IF(AG828&gt;0,"Revise la información capturada, ya que tiene datos ingresados en celdas que están sombreadas","")</f>
        <v/>
      </c>
      <c r="C835" s="501"/>
      <c r="D835" s="501"/>
      <c r="E835" s="501"/>
      <c r="F835" s="501"/>
      <c r="G835" s="501"/>
      <c r="H835" s="501"/>
      <c r="I835" s="501"/>
      <c r="J835" s="501"/>
      <c r="K835" s="501"/>
      <c r="L835" s="501"/>
      <c r="M835" s="501"/>
      <c r="N835" s="501"/>
      <c r="O835" s="501"/>
      <c r="P835" s="501"/>
      <c r="Q835" s="501"/>
      <c r="R835" s="501"/>
      <c r="S835" s="501"/>
      <c r="T835" s="501"/>
      <c r="U835" s="501"/>
      <c r="V835" s="501"/>
      <c r="W835" s="501"/>
      <c r="X835" s="501"/>
      <c r="Y835" s="501"/>
      <c r="Z835" s="501"/>
      <c r="AA835" s="501"/>
      <c r="AB835" s="501"/>
      <c r="AC835" s="501"/>
      <c r="AD835" s="501"/>
      <c r="AE835" s="501"/>
    </row>
    <row r="836" spans="1:32" ht="14.25">
      <c r="A836" s="278"/>
      <c r="B836" s="465" t="str">
        <f>IF(AK828&gt;0,"Favor de revisar la instrucción 4, debido a que no se cumplen con los criterios mencionados","")</f>
        <v/>
      </c>
      <c r="C836" s="501"/>
      <c r="D836" s="501"/>
      <c r="E836" s="501"/>
      <c r="F836" s="501"/>
      <c r="G836" s="501"/>
      <c r="H836" s="501"/>
      <c r="I836" s="501"/>
      <c r="J836" s="501"/>
      <c r="K836" s="501"/>
      <c r="L836" s="501"/>
      <c r="M836" s="501"/>
      <c r="N836" s="501"/>
      <c r="O836" s="501"/>
      <c r="P836" s="501"/>
      <c r="Q836" s="501"/>
      <c r="R836" s="501"/>
      <c r="S836" s="501"/>
      <c r="T836" s="501"/>
      <c r="U836" s="501"/>
      <c r="V836" s="501"/>
      <c r="W836" s="501"/>
      <c r="X836" s="501"/>
      <c r="Y836" s="501"/>
      <c r="Z836" s="501"/>
      <c r="AA836" s="501"/>
      <c r="AB836" s="501"/>
      <c r="AC836" s="501"/>
      <c r="AD836" s="501"/>
      <c r="AE836" s="501"/>
    </row>
    <row r="837" spans="1:32" ht="14.25">
      <c r="A837" s="278"/>
      <c r="B837" s="465" t="str">
        <f>IF(AX828=0,"","Debido a que cuenta con registro(s) con el código 1, el total de la fila respectiva debe ser mayor a cero")</f>
        <v/>
      </c>
      <c r="C837" s="501"/>
      <c r="D837" s="501"/>
      <c r="E837" s="501"/>
      <c r="F837" s="501"/>
      <c r="G837" s="501"/>
      <c r="H837" s="501"/>
      <c r="I837" s="501"/>
      <c r="J837" s="501"/>
      <c r="K837" s="501"/>
      <c r="L837" s="501"/>
      <c r="M837" s="501"/>
      <c r="N837" s="501"/>
      <c r="O837" s="501"/>
      <c r="P837" s="501"/>
      <c r="Q837" s="501"/>
      <c r="R837" s="501"/>
      <c r="S837" s="501"/>
      <c r="T837" s="501"/>
      <c r="U837" s="501"/>
      <c r="V837" s="501"/>
      <c r="W837" s="501"/>
      <c r="X837" s="501"/>
      <c r="Y837" s="501"/>
      <c r="Z837" s="501"/>
      <c r="AA837" s="501"/>
      <c r="AB837" s="501"/>
      <c r="AC837" s="501"/>
      <c r="AD837" s="501"/>
      <c r="AE837" s="501"/>
    </row>
    <row r="838" spans="1:32" ht="48" customHeight="1">
      <c r="A838" s="206" t="s">
        <v>5531</v>
      </c>
      <c r="B838" s="463" t="s">
        <v>5532</v>
      </c>
      <c r="C838" s="318"/>
      <c r="D838" s="318"/>
      <c r="E838" s="318"/>
      <c r="F838" s="318"/>
      <c r="G838" s="318"/>
      <c r="H838" s="318"/>
      <c r="I838" s="318"/>
      <c r="J838" s="318"/>
      <c r="K838" s="318"/>
      <c r="L838" s="318"/>
      <c r="M838" s="318"/>
      <c r="N838" s="318"/>
      <c r="O838" s="318"/>
      <c r="P838" s="318"/>
      <c r="Q838" s="318"/>
      <c r="R838" s="318"/>
      <c r="S838" s="318"/>
      <c r="T838" s="318"/>
      <c r="U838" s="318"/>
      <c r="V838" s="318"/>
      <c r="W838" s="318"/>
      <c r="X838" s="318"/>
      <c r="Y838" s="318"/>
      <c r="Z838" s="318"/>
      <c r="AA838" s="318"/>
      <c r="AB838" s="318"/>
      <c r="AC838" s="318"/>
      <c r="AD838" s="318"/>
    </row>
    <row r="839" spans="1:32" ht="24" customHeight="1">
      <c r="A839" s="239"/>
      <c r="B839" s="247"/>
      <c r="C839" s="476" t="s">
        <v>5359</v>
      </c>
      <c r="D839" s="318"/>
      <c r="E839" s="318"/>
      <c r="F839" s="318"/>
      <c r="G839" s="318"/>
      <c r="H839" s="318"/>
      <c r="I839" s="318"/>
      <c r="J839" s="318"/>
      <c r="K839" s="318"/>
      <c r="L839" s="318"/>
      <c r="M839" s="318"/>
      <c r="N839" s="318"/>
      <c r="O839" s="318"/>
      <c r="P839" s="318"/>
      <c r="Q839" s="318"/>
      <c r="R839" s="318"/>
      <c r="S839" s="318"/>
      <c r="T839" s="318"/>
      <c r="U839" s="318"/>
      <c r="V839" s="318"/>
      <c r="W839" s="318"/>
      <c r="X839" s="318"/>
      <c r="Y839" s="318"/>
      <c r="Z839" s="318"/>
      <c r="AA839" s="318"/>
      <c r="AB839" s="318"/>
      <c r="AC839" s="318"/>
      <c r="AD839" s="318"/>
    </row>
    <row r="840" spans="1:32" ht="24" customHeight="1">
      <c r="A840" s="239"/>
      <c r="B840" s="247"/>
      <c r="C840" s="507" t="s">
        <v>5360</v>
      </c>
      <c r="D840" s="318"/>
      <c r="E840" s="318"/>
      <c r="F840" s="318"/>
      <c r="G840" s="318"/>
      <c r="H840" s="318"/>
      <c r="I840" s="318"/>
      <c r="J840" s="318"/>
      <c r="K840" s="318"/>
      <c r="L840" s="318"/>
      <c r="M840" s="318"/>
      <c r="N840" s="318"/>
      <c r="O840" s="318"/>
      <c r="P840" s="318"/>
      <c r="Q840" s="318"/>
      <c r="R840" s="318"/>
      <c r="S840" s="318"/>
      <c r="T840" s="318"/>
      <c r="U840" s="318"/>
      <c r="V840" s="318"/>
      <c r="W840" s="318"/>
      <c r="X840" s="318"/>
      <c r="Y840" s="318"/>
      <c r="Z840" s="318"/>
      <c r="AA840" s="318"/>
      <c r="AB840" s="318"/>
      <c r="AC840" s="318"/>
      <c r="AD840" s="318"/>
    </row>
    <row r="841" spans="1:32" ht="36" customHeight="1">
      <c r="A841" s="206"/>
      <c r="B841" s="207"/>
      <c r="C841" s="476" t="s">
        <v>5533</v>
      </c>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318"/>
      <c r="Z841" s="318"/>
      <c r="AA841" s="318"/>
      <c r="AB841" s="318"/>
      <c r="AC841" s="318"/>
      <c r="AD841" s="318"/>
    </row>
    <row r="842" spans="1:32" ht="48" customHeight="1">
      <c r="A842" s="239"/>
      <c r="B842" s="283"/>
      <c r="C842" s="476" t="s">
        <v>5534</v>
      </c>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318"/>
      <c r="Z842" s="318"/>
      <c r="AA842" s="318"/>
      <c r="AB842" s="318"/>
      <c r="AC842" s="318"/>
      <c r="AD842" s="318"/>
    </row>
    <row r="843" spans="1:32" ht="36" customHeight="1">
      <c r="A843" s="239"/>
      <c r="B843" s="283"/>
      <c r="C843" s="476" t="s">
        <v>5535</v>
      </c>
      <c r="D843" s="318"/>
      <c r="E843" s="318"/>
      <c r="F843" s="318"/>
      <c r="G843" s="318"/>
      <c r="H843" s="318"/>
      <c r="I843" s="318"/>
      <c r="J843" s="318"/>
      <c r="K843" s="318"/>
      <c r="L843" s="318"/>
      <c r="M843" s="318"/>
      <c r="N843" s="318"/>
      <c r="O843" s="318"/>
      <c r="P843" s="318"/>
      <c r="Q843" s="318"/>
      <c r="R843" s="318"/>
      <c r="S843" s="318"/>
      <c r="T843" s="318"/>
      <c r="U843" s="318"/>
      <c r="V843" s="318"/>
      <c r="W843" s="318"/>
      <c r="X843" s="318"/>
      <c r="Y843" s="318"/>
      <c r="Z843" s="318"/>
      <c r="AA843" s="318"/>
      <c r="AB843" s="318"/>
      <c r="AC843" s="318"/>
      <c r="AD843" s="318"/>
    </row>
    <row r="844" spans="1:32" ht="48" customHeight="1">
      <c r="A844" s="239"/>
      <c r="B844" s="283"/>
      <c r="C844" s="476" t="s">
        <v>5536</v>
      </c>
      <c r="D844" s="318"/>
      <c r="E844" s="318"/>
      <c r="F844" s="318"/>
      <c r="G844" s="318"/>
      <c r="H844" s="318"/>
      <c r="I844" s="318"/>
      <c r="J844" s="318"/>
      <c r="K844" s="318"/>
      <c r="L844" s="318"/>
      <c r="M844" s="318"/>
      <c r="N844" s="318"/>
      <c r="O844" s="318"/>
      <c r="P844" s="318"/>
      <c r="Q844" s="318"/>
      <c r="R844" s="318"/>
      <c r="S844" s="318"/>
      <c r="T844" s="318"/>
      <c r="U844" s="318"/>
      <c r="V844" s="318"/>
      <c r="W844" s="318"/>
      <c r="X844" s="318"/>
      <c r="Y844" s="318"/>
      <c r="Z844" s="318"/>
      <c r="AA844" s="318"/>
      <c r="AB844" s="318"/>
      <c r="AC844" s="318"/>
      <c r="AD844" s="318"/>
    </row>
    <row r="845" spans="1:32" ht="36" customHeight="1">
      <c r="A845" s="239"/>
      <c r="B845" s="283"/>
      <c r="C845" s="476" t="s">
        <v>5537</v>
      </c>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318"/>
      <c r="Z845" s="318"/>
      <c r="AA845" s="318"/>
      <c r="AB845" s="318"/>
      <c r="AC845" s="318"/>
      <c r="AD845" s="318"/>
    </row>
    <row r="846" spans="1:32" ht="36" customHeight="1">
      <c r="A846" s="239"/>
      <c r="B846" s="279"/>
      <c r="C846" s="507" t="s">
        <v>5538</v>
      </c>
      <c r="D846" s="318"/>
      <c r="E846" s="318"/>
      <c r="F846" s="318"/>
      <c r="G846" s="318"/>
      <c r="H846" s="318"/>
      <c r="I846" s="318"/>
      <c r="J846" s="318"/>
      <c r="K846" s="318"/>
      <c r="L846" s="318"/>
      <c r="M846" s="318"/>
      <c r="N846" s="318"/>
      <c r="O846" s="318"/>
      <c r="P846" s="318"/>
      <c r="Q846" s="318"/>
      <c r="R846" s="318"/>
      <c r="S846" s="318"/>
      <c r="T846" s="318"/>
      <c r="U846" s="318"/>
      <c r="V846" s="318"/>
      <c r="W846" s="318"/>
      <c r="X846" s="318"/>
      <c r="Y846" s="318"/>
      <c r="Z846" s="318"/>
      <c r="AA846" s="318"/>
      <c r="AB846" s="318"/>
      <c r="AC846" s="318"/>
      <c r="AD846" s="318"/>
    </row>
    <row r="847" spans="1:32" ht="48" customHeight="1">
      <c r="A847" s="239"/>
      <c r="B847" s="283"/>
      <c r="C847" s="482" t="s">
        <v>5539</v>
      </c>
      <c r="D847" s="318"/>
      <c r="E847" s="318"/>
      <c r="F847" s="318"/>
      <c r="G847" s="318"/>
      <c r="H847" s="318"/>
      <c r="I847" s="318"/>
      <c r="J847" s="318"/>
      <c r="K847" s="318"/>
      <c r="L847" s="318"/>
      <c r="M847" s="318"/>
      <c r="N847" s="318"/>
      <c r="O847" s="318"/>
      <c r="P847" s="318"/>
      <c r="Q847" s="318"/>
      <c r="R847" s="318"/>
      <c r="S847" s="318"/>
      <c r="T847" s="318"/>
      <c r="U847" s="318"/>
      <c r="V847" s="318"/>
      <c r="W847" s="318"/>
      <c r="X847" s="318"/>
      <c r="Y847" s="318"/>
      <c r="Z847" s="318"/>
      <c r="AA847" s="318"/>
      <c r="AB847" s="318"/>
      <c r="AC847" s="318"/>
      <c r="AD847" s="318"/>
    </row>
    <row r="848" spans="1:32" ht="48" customHeight="1">
      <c r="A848" s="239"/>
      <c r="B848" s="14"/>
      <c r="C848" s="482" t="s">
        <v>5540</v>
      </c>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318"/>
      <c r="Z848" s="318"/>
      <c r="AA848" s="318"/>
      <c r="AB848" s="318"/>
      <c r="AC848" s="318"/>
      <c r="AD848" s="318"/>
      <c r="AF848" s="9" t="s">
        <v>5541</v>
      </c>
    </row>
    <row r="849" spans="1:58" ht="24" customHeight="1">
      <c r="A849" s="239"/>
      <c r="B849" s="14"/>
      <c r="C849" s="476" t="s">
        <v>5542</v>
      </c>
      <c r="D849" s="318"/>
      <c r="E849" s="318"/>
      <c r="F849" s="318"/>
      <c r="G849" s="318"/>
      <c r="H849" s="318"/>
      <c r="I849" s="318"/>
      <c r="J849" s="318"/>
      <c r="K849" s="318"/>
      <c r="L849" s="318"/>
      <c r="M849" s="318"/>
      <c r="N849" s="318"/>
      <c r="O849" s="318"/>
      <c r="P849" s="318"/>
      <c r="Q849" s="318"/>
      <c r="R849" s="318"/>
      <c r="S849" s="318"/>
      <c r="T849" s="318"/>
      <c r="U849" s="318"/>
      <c r="V849" s="318"/>
      <c r="W849" s="318"/>
      <c r="X849" s="318"/>
      <c r="Y849" s="318"/>
      <c r="Z849" s="318"/>
      <c r="AA849" s="318"/>
      <c r="AB849" s="318"/>
      <c r="AC849" s="318"/>
      <c r="AD849" s="318"/>
      <c r="AF849" t="s">
        <v>5297</v>
      </c>
    </row>
    <row r="850" spans="1:58" ht="15" customHeight="1">
      <c r="A850" s="278"/>
      <c r="B850" s="14"/>
      <c r="AF850" s="284">
        <f>IF(COUNTBLANK(D708:D827)=120,0,IF(COUNTIF(P708:P827,"&gt;1")=(120-COUNTBLANK(D708:D827)),2,1))</f>
        <v>0</v>
      </c>
    </row>
    <row r="851" spans="1:58" ht="60" customHeight="1">
      <c r="A851" s="278"/>
      <c r="B851" s="14"/>
      <c r="C851" s="481" t="s">
        <v>5543</v>
      </c>
      <c r="D851" s="447"/>
      <c r="E851" s="447"/>
      <c r="F851" s="447"/>
      <c r="G851" s="447"/>
      <c r="H851" s="447"/>
      <c r="I851" s="447"/>
      <c r="J851" s="447"/>
      <c r="K851" s="447"/>
      <c r="L851" s="448"/>
      <c r="M851" s="481" t="s">
        <v>5544</v>
      </c>
      <c r="N851" s="447"/>
      <c r="O851" s="448"/>
      <c r="P851" s="481" t="s">
        <v>5545</v>
      </c>
      <c r="Q851" s="447"/>
      <c r="R851" s="448"/>
      <c r="S851" s="481" t="s">
        <v>5546</v>
      </c>
      <c r="T851" s="447"/>
      <c r="U851" s="448"/>
      <c r="V851" s="481" t="s">
        <v>5526</v>
      </c>
      <c r="W851" s="326"/>
      <c r="X851" s="326"/>
      <c r="Y851" s="326"/>
      <c r="Z851" s="326"/>
      <c r="AA851" s="326"/>
      <c r="AB851" s="326"/>
      <c r="AC851" s="326"/>
      <c r="AD851" s="327"/>
    </row>
    <row r="852" spans="1:58" ht="15" customHeight="1">
      <c r="A852" s="278"/>
      <c r="B852" s="14"/>
      <c r="C852" s="454"/>
      <c r="D852" s="422"/>
      <c r="E852" s="422"/>
      <c r="F852" s="422"/>
      <c r="G852" s="422"/>
      <c r="H852" s="422"/>
      <c r="I852" s="422"/>
      <c r="J852" s="422"/>
      <c r="K852" s="422"/>
      <c r="L852" s="423"/>
      <c r="M852" s="454"/>
      <c r="N852" s="422"/>
      <c r="O852" s="423"/>
      <c r="P852" s="454"/>
      <c r="Q852" s="422"/>
      <c r="R852" s="423"/>
      <c r="S852" s="454"/>
      <c r="T852" s="422"/>
      <c r="U852" s="423"/>
      <c r="V852" s="481" t="s">
        <v>5379</v>
      </c>
      <c r="W852" s="326"/>
      <c r="X852" s="327"/>
      <c r="Y852" s="488" t="s">
        <v>5380</v>
      </c>
      <c r="Z852" s="326"/>
      <c r="AA852" s="327"/>
      <c r="AB852" s="488" t="s">
        <v>5381</v>
      </c>
      <c r="AC852" s="326"/>
      <c r="AD852" s="327"/>
      <c r="AF852" s="285"/>
      <c r="AG852" t="s">
        <v>5077</v>
      </c>
      <c r="AH852" t="s">
        <v>5547</v>
      </c>
      <c r="AI852" t="s">
        <v>5548</v>
      </c>
      <c r="AJ852" t="s">
        <v>5549</v>
      </c>
      <c r="AK852" t="s">
        <v>5550</v>
      </c>
      <c r="AL852" t="s">
        <v>5551</v>
      </c>
      <c r="AM852" t="s">
        <v>5552</v>
      </c>
      <c r="AN852" t="s">
        <v>5553</v>
      </c>
      <c r="AO852" s="220"/>
      <c r="AP852" s="220"/>
      <c r="AQ852" t="s">
        <v>5554</v>
      </c>
      <c r="AR852" s="220"/>
      <c r="AS852" s="220"/>
      <c r="AT852" t="s">
        <v>5383</v>
      </c>
      <c r="AU852" t="s">
        <v>5384</v>
      </c>
      <c r="AV852" t="s">
        <v>5385</v>
      </c>
      <c r="AW852" t="s">
        <v>5386</v>
      </c>
      <c r="AX852" s="220"/>
      <c r="AY852" s="286" t="s">
        <v>5555</v>
      </c>
      <c r="AZ852" s="287" t="s">
        <v>5556</v>
      </c>
      <c r="BA852" s="288" t="s">
        <v>5557</v>
      </c>
      <c r="BB852" s="204"/>
      <c r="BC852" s="204"/>
      <c r="BD852" s="204"/>
      <c r="BE852" s="204"/>
      <c r="BF852" s="204"/>
    </row>
    <row r="853" spans="1:58" ht="36" customHeight="1">
      <c r="A853" s="278"/>
      <c r="B853" s="14"/>
      <c r="C853" s="210" t="s">
        <v>5558</v>
      </c>
      <c r="D853" s="469" t="s">
        <v>5559</v>
      </c>
      <c r="E853" s="326"/>
      <c r="F853" s="326"/>
      <c r="G853" s="326"/>
      <c r="H853" s="326"/>
      <c r="I853" s="326"/>
      <c r="J853" s="326"/>
      <c r="K853" s="326"/>
      <c r="L853" s="327"/>
      <c r="M853" s="443"/>
      <c r="N853" s="351"/>
      <c r="O853" s="352"/>
      <c r="P853" s="470"/>
      <c r="Q853" s="471"/>
      <c r="R853" s="472"/>
      <c r="S853" s="470"/>
      <c r="T853" s="471"/>
      <c r="U853" s="472"/>
      <c r="V853" s="470"/>
      <c r="W853" s="471"/>
      <c r="X853" s="472"/>
      <c r="Y853" s="470"/>
      <c r="Z853" s="471"/>
      <c r="AA853" s="472"/>
      <c r="AB853" s="470"/>
      <c r="AC853" s="471"/>
      <c r="AD853" s="472"/>
      <c r="AF853" s="289"/>
      <c r="AG853">
        <f>IF(AND($AF$850=1,M853=""),IF(AND(S853&gt;0,S853&lt;&gt;"NS",S853&lt;&gt;"NA"),IF(COUNTA(P853:AD853)=5,0,1),IF(COUNTA(P853:U853)=2,0,1)),IF(OR(AND($AF$850=1,M853="X"),$AF$850&lt;&gt;1,M853="X"),0,1))</f>
        <v>0</v>
      </c>
      <c r="AH853">
        <f>IF($AF$850&lt;&gt;1,IF(COUNTA(M853:AD853)=0,0,1),IF($M853="X",IF(COUNTA(P853:AD853)=0,0,1),IF(OR($S853=0,$S853="NS",$S853="NA"),IF(COUNTA(V853:AD853)=0,0,1),0)))</f>
        <v>0</v>
      </c>
      <c r="AI853" s="218" cm="1">
        <f t="array" ref="AI853">IF(OR(P859={"NS","NA"},T828={"NS","NA"}),0,IF(P859&gt;=T828,0,1))</f>
        <v>0</v>
      </c>
      <c r="AJ853" cm="1">
        <f t="array" ref="AJ853">IF(OR(P853={"NS","NA"},$T$828={"NS","NA"}),0,IF(P853&lt;=$T$828,0,1))</f>
        <v>0</v>
      </c>
      <c r="AK853" s="218" cm="1">
        <f t="array" ref="AK853">IF(OR(S859={"NS","NA"},X828={"NS","NA"}),0,IF(S859&gt;=X828,0,1))</f>
        <v>0</v>
      </c>
      <c r="AL853" cm="1">
        <f t="array" ref="AL853">IF(OR(S853={"NS","NA"},$X$828={"NS","NA"}),0,IF(S853&lt;=$X$828,0,1))</f>
        <v>0</v>
      </c>
      <c r="AM853" cm="1">
        <f t="array" ref="AM853">IF(OR(S853={"NS","NA"},P853={"NS","NA"}),0,IF(S853&lt;=P853,0,1))</f>
        <v>0</v>
      </c>
      <c r="AN853" cm="1">
        <f t="array" ref="AN853">IF(OR(V859={"NS","NA"},AB828={"NS","NA"}),0,IF(V859&gt;=AB828,0,1))</f>
        <v>0</v>
      </c>
      <c r="AO853" cm="1">
        <f t="array" ref="AO853">IF(OR(Y859={"NS","NA"},AC828={"NS","NA"}),0,IF(Y859&gt;=AC828,0,1))</f>
        <v>0</v>
      </c>
      <c r="AP853" cm="1">
        <f t="array" ref="AP853">IF(OR(AB859={"NS","NA"},AD828={"NS","NA"}),0,IF(AB859&gt;=AD828,0,1))</f>
        <v>0</v>
      </c>
      <c r="AQ853" cm="1">
        <f t="array" ref="AQ853">IF(OR(V853={"NS","NA"},$AB$828={"NS","NA"}),0,IF(V853&lt;=$AB$828,0,1))</f>
        <v>0</v>
      </c>
      <c r="AR853" cm="1">
        <f t="array" ref="AR853">IF(OR(Y853={"NS","NA"},$AC$828={"NS","NA"}),0,IF(Y853&lt;=$AC$828,0,1))</f>
        <v>0</v>
      </c>
      <c r="AS853" cm="1">
        <f t="array" ref="AS853">IF(OR(AB853={"NS","NA"},$AD$828={"NS","NA"}),0,IF(AB853&lt;=$AD$828,0,1))</f>
        <v>0</v>
      </c>
      <c r="AT853">
        <f>V853</f>
        <v>0</v>
      </c>
      <c r="AU853">
        <f>COUNTIF(Y853:AD853,"NS")</f>
        <v>0</v>
      </c>
      <c r="AV853">
        <f>SUM(Y853:AD853)</f>
        <v>0</v>
      </c>
      <c r="AW853">
        <f>IF(COUNTIF(V853:AD853,"NA")=3,0,IF(OR(AND(AT853=0,AU853&gt;0),AND(AT853="NS",AV853&gt;0), AND(AT853="NS", AU853=0,AV853=0)), 1, IF(OR(AND(AT853&gt;0,AU853&gt;1,AT853&gt;AV853), AND(AT853="NS",AU853=2), AND(AT853="NS",AV853=0,AU853&gt;0),AT853=AV853), 0, 1)))</f>
        <v>0</v>
      </c>
      <c r="AX853" s="220"/>
      <c r="AY853" s="204">
        <v>4</v>
      </c>
      <c r="AZ853" s="204">
        <f>IF(AJ859&gt;0,1,0)</f>
        <v>0</v>
      </c>
      <c r="BA853" s="290" t="str">
        <f>IF(AZ853&gt;0,AY853,"")</f>
        <v/>
      </c>
      <c r="BB853" s="204"/>
      <c r="BC853" s="204"/>
      <c r="BD853" s="204"/>
      <c r="BE853" s="204"/>
      <c r="BF853" s="204"/>
    </row>
    <row r="854" spans="1:58" ht="15" customHeight="1">
      <c r="A854" s="278"/>
      <c r="B854" s="14"/>
      <c r="C854" s="210" t="s">
        <v>5560</v>
      </c>
      <c r="D854" s="469" t="s">
        <v>5561</v>
      </c>
      <c r="E854" s="326"/>
      <c r="F854" s="326"/>
      <c r="G854" s="326"/>
      <c r="H854" s="326"/>
      <c r="I854" s="326"/>
      <c r="J854" s="326"/>
      <c r="K854" s="326"/>
      <c r="L854" s="327"/>
      <c r="M854" s="443"/>
      <c r="N854" s="351"/>
      <c r="O854" s="352"/>
      <c r="P854" s="470"/>
      <c r="Q854" s="471"/>
      <c r="R854" s="472"/>
      <c r="S854" s="470"/>
      <c r="T854" s="471"/>
      <c r="U854" s="472"/>
      <c r="V854" s="470"/>
      <c r="W854" s="471"/>
      <c r="X854" s="472"/>
      <c r="Y854" s="470"/>
      <c r="Z854" s="471"/>
      <c r="AA854" s="472"/>
      <c r="AB854" s="470"/>
      <c r="AC854" s="471"/>
      <c r="AD854" s="472"/>
      <c r="AF854" s="289"/>
      <c r="AG854">
        <f t="shared" ref="AG854:AG857" si="201">IF(AND($AF$850=1,M854=""),IF(AND(S854&gt;0,S854&lt;&gt;"NS",S854&lt;&gt;"NA"),IF(COUNTA(P854:AD854)=5,0,1),IF(COUNTA(P854:U854)=2,0,1)),IF(OR(AND($AF$850=1,M854="X"),$AF$850&lt;&gt;1,M854="X"),0,1))</f>
        <v>0</v>
      </c>
      <c r="AH854">
        <f t="shared" ref="AH854:AH857" si="202">IF($AF$850&lt;&gt;1,IF(COUNTA(M854:AD854)=0,0,1),IF($M854="X",IF(COUNTA(P854:AD854)=0,0,1),IF(OR($S854=0,$S854="NS",$S854="NA"),IF(COUNTA(V854:AD854)=0,0,1),0)))</f>
        <v>0</v>
      </c>
      <c r="AI854" s="220"/>
      <c r="AJ854" cm="1">
        <f t="array" ref="AJ854">IF(OR(P854={"NS","NA"},$T$828={"NS","NA"}),0,IF(P854&lt;=$T$828,0,1))</f>
        <v>0</v>
      </c>
      <c r="AK854" s="220"/>
      <c r="AL854" cm="1">
        <f t="array" ref="AL854">IF(OR(S854={"NS","NA"},$X$828={"NS","NA"}),0,IF(S854&lt;=$X$828,0,1))</f>
        <v>0</v>
      </c>
      <c r="AM854" cm="1">
        <f t="array" ref="AM854">IF(OR(S854={"NS","NA"},P854={"NS","NA"}),0,IF(S854&lt;=P854,0,1))</f>
        <v>0</v>
      </c>
      <c r="AN854" s="220"/>
      <c r="AO854" s="220"/>
      <c r="AP854" s="218">
        <f>SUM(AN853:AP853)</f>
        <v>0</v>
      </c>
      <c r="AQ854" cm="1">
        <f t="array" ref="AQ854">IF(OR(V854={"NS","NA"},$AB$828={"NS","NA"}),0,IF(V854&lt;=$AB$828,0,1))</f>
        <v>0</v>
      </c>
      <c r="AR854" cm="1">
        <f t="array" ref="AR854">IF(OR(Y854={"NS","NA"},$AC$828={"NS","NA"}),0,IF(Y854&lt;=$AC$828,0,1))</f>
        <v>0</v>
      </c>
      <c r="AS854" cm="1">
        <f t="array" ref="AS854">IF(OR(AB854={"NS","NA"},$AD$828={"NS","NA"}),0,IF(AB854&lt;=$AD$828,0,1))</f>
        <v>0</v>
      </c>
      <c r="AT854">
        <f t="shared" ref="AT854:AT857" si="203">V854</f>
        <v>0</v>
      </c>
      <c r="AU854">
        <f t="shared" ref="AU854:AU857" si="204">COUNTIF(Y854:AD854,"NS")</f>
        <v>0</v>
      </c>
      <c r="AV854">
        <f t="shared" ref="AV854:AV857" si="205">SUM(Y854:AD854)</f>
        <v>0</v>
      </c>
      <c r="AW854">
        <f t="shared" ref="AW854:AW857" si="206">IF(COUNTIF(V854:AD854,"NA")=3,0,IF(OR(AND(AT854=0,AU854&gt;0),AND(AT854="NS",AV854&gt;0), AND(AT854="NS", AU854=0,AV854=0)), 1, IF(OR(AND(AT854&gt;0,AU854&gt;1,AT854&gt;AV854), AND(AT854="NS",AU854=2), AND(AT854="NS",AV854=0,AU854&gt;0),AT854=AV854), 0, 1)))</f>
        <v>0</v>
      </c>
      <c r="AX854" s="220"/>
      <c r="AY854" s="204">
        <v>6</v>
      </c>
      <c r="AZ854" s="204">
        <f>IF(AL859&gt;0,1,0)</f>
        <v>0</v>
      </c>
      <c r="BA854" s="290" t="str">
        <f>IF(AZ854&gt;0,AY854,"")</f>
        <v/>
      </c>
      <c r="BB854" s="204"/>
      <c r="BC854" s="204"/>
      <c r="BD854" s="204"/>
      <c r="BE854" s="204"/>
      <c r="BF854" s="204"/>
    </row>
    <row r="855" spans="1:58" ht="15" customHeight="1">
      <c r="A855" s="278"/>
      <c r="B855" s="14"/>
      <c r="C855" s="210" t="s">
        <v>5562</v>
      </c>
      <c r="D855" s="469" t="s">
        <v>5563</v>
      </c>
      <c r="E855" s="326"/>
      <c r="F855" s="326"/>
      <c r="G855" s="326"/>
      <c r="H855" s="326"/>
      <c r="I855" s="326"/>
      <c r="J855" s="326"/>
      <c r="K855" s="326"/>
      <c r="L855" s="327"/>
      <c r="M855" s="443"/>
      <c r="N855" s="351"/>
      <c r="O855" s="352"/>
      <c r="P855" s="470"/>
      <c r="Q855" s="471"/>
      <c r="R855" s="472"/>
      <c r="S855" s="470"/>
      <c r="T855" s="471"/>
      <c r="U855" s="472"/>
      <c r="V855" s="470"/>
      <c r="W855" s="471"/>
      <c r="X855" s="472"/>
      <c r="Y855" s="470"/>
      <c r="Z855" s="471"/>
      <c r="AA855" s="472"/>
      <c r="AB855" s="470"/>
      <c r="AC855" s="471"/>
      <c r="AD855" s="472"/>
      <c r="AF855" s="289"/>
      <c r="AG855">
        <f t="shared" si="201"/>
        <v>0</v>
      </c>
      <c r="AH855">
        <f t="shared" si="202"/>
        <v>0</v>
      </c>
      <c r="AI855" s="220"/>
      <c r="AJ855" cm="1">
        <f t="array" ref="AJ855">IF(OR(P855={"NS","NA"},$T$828={"NS","NA"}),0,IF(P855&lt;=$T$828,0,1))</f>
        <v>0</v>
      </c>
      <c r="AK855" s="220"/>
      <c r="AL855" cm="1">
        <f t="array" ref="AL855">IF(OR(S855={"NS","NA"},$X$828={"NS","NA"}),0,IF(S855&lt;=$X$828,0,1))</f>
        <v>0</v>
      </c>
      <c r="AM855" cm="1">
        <f t="array" ref="AM855">IF(OR(S855={"NS","NA"},P855={"NS","NA"}),0,IF(S855&lt;=P855,0,1))</f>
        <v>0</v>
      </c>
      <c r="AN855" s="220"/>
      <c r="AO855" s="220"/>
      <c r="AP855" s="220"/>
      <c r="AQ855" cm="1">
        <f t="array" ref="AQ855">IF(OR(V855={"NS","NA"},$AB$828={"NS","NA"}),0,IF(V855&lt;=$AB$828,0,1))</f>
        <v>0</v>
      </c>
      <c r="AR855" cm="1">
        <f t="array" ref="AR855">IF(OR(Y855={"NS","NA"},$AC$828={"NS","NA"}),0,IF(Y855&lt;=$AC$828,0,1))</f>
        <v>0</v>
      </c>
      <c r="AS855" cm="1">
        <f t="array" ref="AS855">IF(OR(AB855={"NS","NA"},$AD$828={"NS","NA"}),0,IF(AB855&lt;=$AD$828,0,1))</f>
        <v>0</v>
      </c>
      <c r="AT855">
        <f t="shared" si="203"/>
        <v>0</v>
      </c>
      <c r="AU855">
        <f t="shared" si="204"/>
        <v>0</v>
      </c>
      <c r="AV855">
        <f t="shared" si="205"/>
        <v>0</v>
      </c>
      <c r="AW855">
        <f t="shared" si="206"/>
        <v>0</v>
      </c>
      <c r="AX855" s="220"/>
      <c r="AY855" s="204">
        <v>10</v>
      </c>
      <c r="AZ855" s="204">
        <f>IF(AS859&gt;0,1,0)</f>
        <v>0</v>
      </c>
      <c r="BA855" s="290" t="str">
        <f>IF(AZ855&gt;0,AY855,"")</f>
        <v/>
      </c>
      <c r="BB855" s="204"/>
      <c r="BC855" s="204"/>
      <c r="BD855" s="204"/>
      <c r="BE855" s="204"/>
      <c r="BF855" s="204"/>
    </row>
    <row r="856" spans="1:58" ht="15" customHeight="1">
      <c r="A856" s="278"/>
      <c r="B856" s="14"/>
      <c r="C856" s="210" t="s">
        <v>5015</v>
      </c>
      <c r="D856" s="469" t="s">
        <v>5374</v>
      </c>
      <c r="E856" s="326"/>
      <c r="F856" s="326"/>
      <c r="G856" s="326"/>
      <c r="H856" s="326"/>
      <c r="I856" s="326"/>
      <c r="J856" s="326"/>
      <c r="K856" s="326"/>
      <c r="L856" s="327"/>
      <c r="M856" s="443"/>
      <c r="N856" s="351"/>
      <c r="O856" s="352"/>
      <c r="P856" s="470"/>
      <c r="Q856" s="471"/>
      <c r="R856" s="472"/>
      <c r="S856" s="470"/>
      <c r="T856" s="471"/>
      <c r="U856" s="472"/>
      <c r="V856" s="470"/>
      <c r="W856" s="471"/>
      <c r="X856" s="472"/>
      <c r="Y856" s="470"/>
      <c r="Z856" s="471"/>
      <c r="AA856" s="472"/>
      <c r="AB856" s="470"/>
      <c r="AC856" s="471"/>
      <c r="AD856" s="472"/>
      <c r="AF856" s="289"/>
      <c r="AG856">
        <f t="shared" si="201"/>
        <v>0</v>
      </c>
      <c r="AH856">
        <f t="shared" si="202"/>
        <v>0</v>
      </c>
      <c r="AI856" s="220"/>
      <c r="AJ856" cm="1">
        <f t="array" ref="AJ856">IF(OR(P856={"NS","NA"},$T$828={"NS","NA"}),0,IF(P856&lt;=$T$828,0,1))</f>
        <v>0</v>
      </c>
      <c r="AK856" s="220"/>
      <c r="AL856" cm="1">
        <f t="array" ref="AL856">IF(OR(S856={"NS","NA"},$X$828={"NS","NA"}),0,IF(S856&lt;=$X$828,0,1))</f>
        <v>0</v>
      </c>
      <c r="AM856" cm="1">
        <f t="array" ref="AM856">IF(OR(S856={"NS","NA"},P856={"NS","NA"}),0,IF(S856&lt;=P856,0,1))</f>
        <v>0</v>
      </c>
      <c r="AN856" s="220"/>
      <c r="AO856" s="220"/>
      <c r="AP856" s="220"/>
      <c r="AQ856" cm="1">
        <f t="array" ref="AQ856">IF(OR(V856={"NS","NA"},$AB$828={"NS","NA"}),0,IF(V856&lt;=$AB$828,0,1))</f>
        <v>0</v>
      </c>
      <c r="AR856" cm="1">
        <f t="array" ref="AR856">IF(OR(Y856={"NS","NA"},$AC$828={"NS","NA"}),0,IF(Y856&lt;=$AC$828,0,1))</f>
        <v>0</v>
      </c>
      <c r="AS856" cm="1">
        <f t="array" ref="AS856">IF(OR(AB856={"NS","NA"},$AD$828={"NS","NA"}),0,IF(AB856&lt;=$AD$828,0,1))</f>
        <v>0</v>
      </c>
      <c r="AT856">
        <f t="shared" si="203"/>
        <v>0</v>
      </c>
      <c r="AU856">
        <f t="shared" si="204"/>
        <v>0</v>
      </c>
      <c r="AV856">
        <f t="shared" si="205"/>
        <v>0</v>
      </c>
      <c r="AW856">
        <f t="shared" si="206"/>
        <v>0</v>
      </c>
      <c r="AX856" s="220"/>
      <c r="AY856" s="204"/>
      <c r="AZ856" s="204"/>
      <c r="BA856" s="290"/>
      <c r="BB856" s="204"/>
      <c r="BC856" s="204"/>
      <c r="BD856" s="204"/>
      <c r="BE856" s="204"/>
      <c r="BF856" s="204"/>
    </row>
    <row r="857" spans="1:58" ht="15" customHeight="1">
      <c r="A857" s="278"/>
      <c r="B857" s="14"/>
      <c r="C857" s="210" t="s">
        <v>5017</v>
      </c>
      <c r="D857" s="469" t="s">
        <v>5375</v>
      </c>
      <c r="E857" s="326"/>
      <c r="F857" s="326"/>
      <c r="G857" s="326"/>
      <c r="H857" s="326"/>
      <c r="I857" s="326"/>
      <c r="J857" s="326"/>
      <c r="K857" s="326"/>
      <c r="L857" s="327"/>
      <c r="M857" s="443"/>
      <c r="N857" s="351"/>
      <c r="O857" s="352"/>
      <c r="P857" s="470"/>
      <c r="Q857" s="471"/>
      <c r="R857" s="472"/>
      <c r="S857" s="470"/>
      <c r="T857" s="471"/>
      <c r="U857" s="472"/>
      <c r="V857" s="470"/>
      <c r="W857" s="471"/>
      <c r="X857" s="472"/>
      <c r="Y857" s="470"/>
      <c r="Z857" s="471"/>
      <c r="AA857" s="472"/>
      <c r="AB857" s="470"/>
      <c r="AC857" s="471"/>
      <c r="AD857" s="472"/>
      <c r="AF857" s="289"/>
      <c r="AG857">
        <f t="shared" si="201"/>
        <v>0</v>
      </c>
      <c r="AH857">
        <f t="shared" si="202"/>
        <v>0</v>
      </c>
      <c r="AI857" s="220"/>
      <c r="AJ857" cm="1">
        <f t="array" ref="AJ857">IF(OR(P857={"NS","NA"},$T$828={"NS","NA"}),0,IF(P857&lt;=$T$828,0,1))</f>
        <v>0</v>
      </c>
      <c r="AK857" s="220"/>
      <c r="AL857" cm="1">
        <f t="array" ref="AL857">IF(OR(S857={"NS","NA"},$X$828={"NS","NA"}),0,IF(S857&lt;=$X$828,0,1))</f>
        <v>0</v>
      </c>
      <c r="AM857" cm="1">
        <f t="array" ref="AM857">IF(OR(S857={"NS","NA"},P857={"NS","NA"}),0,IF(S857&lt;=P857,0,1))</f>
        <v>0</v>
      </c>
      <c r="AN857" s="220"/>
      <c r="AO857" s="220"/>
      <c r="AP857" s="220"/>
      <c r="AQ857" cm="1">
        <f t="array" ref="AQ857">IF(OR(V857={"NS","NA"},$AB$828={"NS","NA"}),0,IF(V857&lt;=$AB$828,0,1))</f>
        <v>0</v>
      </c>
      <c r="AR857" cm="1">
        <f t="array" ref="AR857">IF(OR(Y857={"NS","NA"},$AC$828={"NS","NA"}),0,IF(Y857&lt;=$AC$828,0,1))</f>
        <v>0</v>
      </c>
      <c r="AS857" cm="1">
        <f t="array" ref="AS857">IF(OR(AB857={"NS","NA"},$AD$828={"NS","NA"}),0,IF(AB857&lt;=$AD$828,0,1))</f>
        <v>0</v>
      </c>
      <c r="AT857">
        <f t="shared" si="203"/>
        <v>0</v>
      </c>
      <c r="AU857">
        <f t="shared" si="204"/>
        <v>0</v>
      </c>
      <c r="AV857">
        <f t="shared" si="205"/>
        <v>0</v>
      </c>
      <c r="AW857">
        <f t="shared" si="206"/>
        <v>0</v>
      </c>
      <c r="AX857" s="220"/>
      <c r="AY857" s="204"/>
      <c r="AZ857" s="204"/>
      <c r="BA857" s="290"/>
      <c r="BB857" s="204"/>
      <c r="BC857" s="204"/>
      <c r="BD857" s="204"/>
      <c r="BE857" s="204"/>
      <c r="BF857" s="204"/>
    </row>
    <row r="858" spans="1:58" ht="15" customHeight="1">
      <c r="A858" s="278"/>
      <c r="B858" s="14"/>
      <c r="C858" s="210" t="s">
        <v>5019</v>
      </c>
      <c r="D858" s="469" t="s">
        <v>5564</v>
      </c>
      <c r="E858" s="326"/>
      <c r="F858" s="326"/>
      <c r="G858" s="326"/>
      <c r="H858" s="326"/>
      <c r="I858" s="326"/>
      <c r="J858" s="326"/>
      <c r="K858" s="326"/>
      <c r="L858" s="327"/>
      <c r="M858" s="443"/>
      <c r="N858" s="351"/>
      <c r="O858" s="352"/>
      <c r="P858" s="470"/>
      <c r="Q858" s="471"/>
      <c r="R858" s="472"/>
      <c r="S858" s="470"/>
      <c r="T858" s="471"/>
      <c r="U858" s="472"/>
      <c r="V858" s="470"/>
      <c r="W858" s="471"/>
      <c r="X858" s="472"/>
      <c r="Y858" s="470"/>
      <c r="Z858" s="471"/>
      <c r="AA858" s="472"/>
      <c r="AB858" s="470"/>
      <c r="AC858" s="471"/>
      <c r="AD858" s="472"/>
      <c r="AF858" s="289"/>
      <c r="AG858">
        <f>IF(AND($AF$850=1,M858=""),IF(AND(S858&gt;0,S858&lt;&gt;"NS",S858&lt;&gt;"NA"),IF(COUNTA(P858:AD858)=5,0,1),IF(COUNTA(P858:U858)=2,0,1)),IF(OR(AND($AF$850=1,M858="X"),$AF$850&lt;&gt;1,M858="X"),0,1))</f>
        <v>0</v>
      </c>
      <c r="AH858">
        <f>IF($AF$850&lt;&gt;1,IF(COUNTA(M858:AD858)=0,0,1),IF($M858="X",IF(COUNTA(P858:AD858)=0,0,1),IF(OR($S858=0,$S858="NS",$S858="NA"),IF(COUNTA(V858:AD858)=0,0,1),0)))</f>
        <v>0</v>
      </c>
      <c r="AI858" s="220"/>
      <c r="AJ858" cm="1">
        <f t="array" ref="AJ858">IF(OR(P858={"NS","NA"},$T$828={"NS","NA"}),0,IF(P858&lt;=$T$828,0,1))</f>
        <v>0</v>
      </c>
      <c r="AK858" s="220"/>
      <c r="AL858" cm="1">
        <f t="array" ref="AL858">IF(OR(S858={"NS","NA"},$X$828={"NS","NA"}),0,IF(S858&lt;=$X$828,0,1))</f>
        <v>0</v>
      </c>
      <c r="AM858" cm="1">
        <f t="array" ref="AM858">IF(OR(S858={"NS","NA"},P858={"NS","NA"}),0,IF(S858&lt;=P858,0,1))</f>
        <v>0</v>
      </c>
      <c r="AN858" s="220"/>
      <c r="AO858" s="220"/>
      <c r="AP858" s="220"/>
      <c r="AQ858" cm="1">
        <f t="array" ref="AQ858">IF(OR(V858={"NS","NA"},$AB$828={"NS","NA"}),0,IF(V858&lt;=$AB$828,0,1))</f>
        <v>0</v>
      </c>
      <c r="AR858" cm="1">
        <f t="array" ref="AR858">IF(OR(Y858={"NS","NA"},$AC$828={"NS","NA"}),0,IF(Y858&lt;=$AC$828,0,1))</f>
        <v>0</v>
      </c>
      <c r="AS858" cm="1">
        <f t="array" ref="AS858">IF(OR(AB858={"NS","NA"},$AD$828={"NS","NA"}),0,IF(AB858&lt;=$AD$828,0,1))</f>
        <v>0</v>
      </c>
      <c r="AT858">
        <f>V858</f>
        <v>0</v>
      </c>
      <c r="AU858">
        <f>COUNTIF(Y858:AD858,"NS")</f>
        <v>0</v>
      </c>
      <c r="AV858">
        <f>SUM(Y858:AD858)</f>
        <v>0</v>
      </c>
      <c r="AW858">
        <f>IF(COUNTIF(V858:AD858,"NA")=3,0,IF(OR(AND(AT858=0,AU858&gt;0),AND(AT858="NS",AV858&gt;0), AND(AT858="NS", AU858=0,AV858=0)), 1, IF(OR(AND(AT858&gt;0,AU858&gt;1,AT858&gt;AV858), AND(AT858="NS",AU858=2), AND(AT858="NS",AV858=0,AU858&gt;0),AT858=AV858), 0, 1)))</f>
        <v>0</v>
      </c>
      <c r="AX858" s="220"/>
      <c r="AY858" s="527" t="str">
        <f>IF(OR(AZ853&gt;0,AZ854&gt;0,AZ855&gt;0),_xlfn.CONCAT("Alerta: debe de proporcionar una justificación de acuerdo a lo establecido en la(s) instrucción(es): ",_xlfn.TEXTJOIN(",",TRUE,BA853:BA855)),"")</f>
        <v/>
      </c>
      <c r="AZ858" s="501"/>
      <c r="BA858" s="501"/>
      <c r="BB858" s="501"/>
      <c r="BC858" s="501"/>
      <c r="BD858" s="501"/>
      <c r="BE858" s="501"/>
      <c r="BF858" s="501"/>
    </row>
    <row r="859" spans="1:58" ht="15" customHeight="1">
      <c r="A859" s="274"/>
      <c r="C859" s="204"/>
      <c r="D859" s="204"/>
      <c r="E859" s="204"/>
      <c r="F859" s="204"/>
      <c r="G859" s="204"/>
      <c r="H859" s="204"/>
      <c r="I859" s="204"/>
      <c r="J859" s="204"/>
      <c r="K859" s="204"/>
      <c r="L859" s="204"/>
      <c r="M859" s="204"/>
      <c r="N859" s="204"/>
      <c r="O859" s="264" t="s">
        <v>5399</v>
      </c>
      <c r="P859" s="517">
        <f>IF(AND(SUM(P853:P858)=0,COUNTIF(P853:P858,"NS")&gt;0),"NS",IF(AND(SUM(P853:P858)=0,COUNTIF(P853:P858,0)&gt;0),0,IF(AND(SUM(P853:P858)=0,COUNTIF(P853:P858,"NA")&gt;0),"NA",SUM(P853:P858))))</f>
        <v>0</v>
      </c>
      <c r="Q859" s="518"/>
      <c r="R859" s="519"/>
      <c r="S859" s="517">
        <f>IF(AND(SUM(S853:S858)=0,COUNTIF(S853:S858,"NS")&gt;0),"NS",IF(AND(SUM(S853:S858)=0,COUNTIF(S853:S858,0)&gt;0),0,IF(AND(SUM(S853:S858)=0,COUNTIF(S853:S858,"NA")&gt;0),"NA",SUM(S853:S858))))</f>
        <v>0</v>
      </c>
      <c r="T859" s="518"/>
      <c r="U859" s="519"/>
      <c r="V859" s="517">
        <f>IF(AND(SUM(V853:V858)=0,COUNTIF(V853:V858,"NS")&gt;0),"NS",IF(AND(SUM(V853:V858)=0,COUNTIF(V853:V858,0)&gt;0),0,IF(AND(SUM(V853:V858)=0,COUNTIF(V853:V858,"NA")&gt;0),"NA",SUM(V853:V858))))</f>
        <v>0</v>
      </c>
      <c r="W859" s="518"/>
      <c r="X859" s="519"/>
      <c r="Y859" s="517">
        <f>IF(AND(SUM(Y853:Y858)=0,COUNTIF(Y853:Y858,"NS")&gt;0),"NS",IF(AND(SUM(Y853:Y858)=0,COUNTIF(Y853:Y858,0)&gt;0),0,IF(AND(SUM(Y853:Y858)=0,COUNTIF(Y853:Y858,"NA")&gt;0),"NA",SUM(Y853:Y858))))</f>
        <v>0</v>
      </c>
      <c r="Z859" s="518"/>
      <c r="AA859" s="519"/>
      <c r="AB859" s="517">
        <f>IF(AND(SUM(AB853:AB858)=0,COUNTIF(AB853:AB858,"NS")&gt;0),"NS",IF(AND(SUM(AB853:AB858)=0,COUNTIF(AB853:AB858,0)&gt;0),0,IF(AND(SUM(AB853:AB858)=0,COUNTIF(AB853:AB858,"NA")&gt;0),"NA",SUM(AB853:AB858))))</f>
        <v>0</v>
      </c>
      <c r="AC859" s="518"/>
      <c r="AD859" s="519"/>
      <c r="AF859" s="289"/>
      <c r="AG859" s="266">
        <f>SUM(AG853:AG858)</f>
        <v>0</v>
      </c>
      <c r="AH859" s="266">
        <f>SUM(AH853:AH858)</f>
        <v>0</v>
      </c>
      <c r="AI859" s="220"/>
      <c r="AJ859" s="266">
        <f>SUM(AJ853:AJ858)</f>
        <v>0</v>
      </c>
      <c r="AK859" s="220"/>
      <c r="AL859" s="266">
        <f>SUM(AL853:AL858)</f>
        <v>0</v>
      </c>
      <c r="AM859" cm="1">
        <f t="array" ref="AM859">IF(OR(S859={"NS","NA"},P859={"NS","NA"}),0,IF(S859&lt;=P859,0,1))</f>
        <v>0</v>
      </c>
      <c r="AN859" s="220"/>
      <c r="AO859" s="220"/>
      <c r="AP859" s="220"/>
      <c r="AQ859"/>
      <c r="AR859"/>
      <c r="AS859" s="266">
        <f>SUM(AQ853:AS858)</f>
        <v>0</v>
      </c>
      <c r="AW859" s="265">
        <f>SUM(AW853:AW858)</f>
        <v>0</v>
      </c>
      <c r="AX859" s="220"/>
      <c r="AY859" s="204"/>
      <c r="AZ859" s="204"/>
      <c r="BA859" s="290"/>
      <c r="BB859" s="204"/>
      <c r="BC859" s="204"/>
      <c r="BD859" s="204"/>
      <c r="BE859" s="204"/>
      <c r="BF859" s="204"/>
    </row>
    <row r="860" spans="1:58" ht="15" customHeight="1">
      <c r="A860" s="278"/>
      <c r="B860" s="14"/>
      <c r="C860" s="237"/>
      <c r="D860" s="216"/>
      <c r="E860" s="216"/>
      <c r="F860" s="216"/>
      <c r="G860" s="216"/>
      <c r="H860" s="216"/>
      <c r="I860" s="216"/>
      <c r="J860" s="216"/>
      <c r="K860" s="216"/>
      <c r="L860" s="216"/>
      <c r="M860" s="216"/>
      <c r="N860" s="216"/>
      <c r="O860" s="216"/>
      <c r="P860" s="216"/>
      <c r="Q860" s="216"/>
      <c r="R860" s="216"/>
      <c r="S860" s="216"/>
      <c r="T860" s="216"/>
      <c r="U860" s="216"/>
      <c r="V860" s="216"/>
      <c r="W860" s="216"/>
      <c r="X860" s="223"/>
      <c r="Y860" s="223"/>
      <c r="Z860" s="223"/>
      <c r="AA860" s="223"/>
      <c r="AB860" s="223"/>
      <c r="AC860" s="223"/>
      <c r="AD860" s="223"/>
      <c r="AF860" s="289"/>
      <c r="AG860"/>
      <c r="AH860"/>
      <c r="AI860" s="220"/>
      <c r="AJ860"/>
      <c r="AK860" s="220"/>
      <c r="AL860"/>
      <c r="AM860" s="266">
        <f>SUM(AM853:AM859)</f>
        <v>0</v>
      </c>
      <c r="AN860" s="220"/>
      <c r="AO860" s="220"/>
      <c r="AP860" s="220"/>
      <c r="AQ860"/>
      <c r="AR860"/>
      <c r="AT860" t="s">
        <v>5400</v>
      </c>
      <c r="AU860" s="266">
        <f>SUM(AW859)</f>
        <v>0</v>
      </c>
      <c r="AX860" s="220"/>
      <c r="AY860" s="204"/>
      <c r="AZ860" s="204"/>
      <c r="BA860" s="290"/>
      <c r="BB860" s="204"/>
      <c r="BC860" s="204"/>
      <c r="BD860" s="204"/>
      <c r="BE860" s="204"/>
      <c r="BF860" s="204"/>
    </row>
    <row r="861" spans="1:58" ht="45" customHeight="1">
      <c r="A861" s="278"/>
      <c r="C861" s="515" t="s">
        <v>5565</v>
      </c>
      <c r="D861" s="318"/>
      <c r="E861" s="318"/>
      <c r="F861" s="480"/>
      <c r="G861" s="351"/>
      <c r="H861" s="351"/>
      <c r="I861" s="351"/>
      <c r="J861" s="351"/>
      <c r="K861" s="351"/>
      <c r="L861" s="351"/>
      <c r="M861" s="351"/>
      <c r="N861" s="351"/>
      <c r="O861" s="351"/>
      <c r="P861" s="351"/>
      <c r="Q861" s="351"/>
      <c r="R861" s="351"/>
      <c r="S861" s="351"/>
      <c r="T861" s="351"/>
      <c r="U861" s="351"/>
      <c r="V861" s="351"/>
      <c r="W861" s="351"/>
      <c r="X861" s="351"/>
      <c r="Y861" s="351"/>
      <c r="Z861" s="351"/>
      <c r="AA861" s="351"/>
      <c r="AB861" s="351"/>
      <c r="AC861" s="351"/>
      <c r="AD861" s="352"/>
      <c r="AF861" s="289"/>
      <c r="AN861" s="220"/>
      <c r="AO861" s="220"/>
      <c r="AP861" s="220"/>
      <c r="AQ861"/>
      <c r="AR861"/>
      <c r="AS861"/>
      <c r="AT861"/>
      <c r="AU861"/>
      <c r="AV861"/>
      <c r="AW861"/>
      <c r="AX861" s="220"/>
      <c r="AY861" s="204"/>
      <c r="AZ861" s="204"/>
      <c r="BA861" s="204"/>
      <c r="BB861" s="204"/>
      <c r="BC861" s="204"/>
      <c r="BD861" s="204"/>
      <c r="BE861" s="204"/>
      <c r="BF861" s="204"/>
    </row>
    <row r="862" spans="1:58" ht="15" customHeight="1">
      <c r="A862" s="274"/>
      <c r="B862" s="445" t="str">
        <f>IF(AND(P858&gt;0,P858&lt;&gt;"NA",P858&lt;&gt;"NS",F861=""),"Debido a que cuenta con un valor mayor a cero en el numeral 6, debe anotar el nombre de dicho(s) tema(s)","")</f>
        <v/>
      </c>
      <c r="C862" s="501"/>
      <c r="D862" s="501"/>
      <c r="E862" s="501"/>
      <c r="F862" s="501"/>
      <c r="G862" s="501"/>
      <c r="H862" s="501"/>
      <c r="I862" s="501"/>
      <c r="J862" s="501"/>
      <c r="K862" s="501"/>
      <c r="L862" s="501"/>
      <c r="M862" s="501"/>
      <c r="N862" s="501"/>
      <c r="O862" s="501"/>
      <c r="P862" s="501"/>
      <c r="Q862" s="501"/>
      <c r="R862" s="501"/>
      <c r="S862" s="501"/>
      <c r="T862" s="501"/>
      <c r="U862" s="501"/>
      <c r="V862" s="501"/>
      <c r="W862" s="501"/>
      <c r="X862" s="501"/>
      <c r="Y862" s="501"/>
      <c r="Z862" s="501"/>
      <c r="AA862" s="501"/>
      <c r="AB862" s="501"/>
      <c r="AC862" s="501"/>
      <c r="AD862" s="501"/>
      <c r="AE862" s="501"/>
      <c r="AF862" s="289"/>
      <c r="AG862"/>
      <c r="AH862"/>
      <c r="AI862" s="220"/>
      <c r="AJ862"/>
      <c r="AK862" s="220"/>
      <c r="AL862"/>
      <c r="AM862"/>
      <c r="AN862" s="220"/>
      <c r="AO862" s="220"/>
      <c r="AP862" s="220"/>
      <c r="AQ862"/>
      <c r="AR862"/>
      <c r="AS862"/>
      <c r="AT862"/>
      <c r="AU862"/>
      <c r="AV862"/>
      <c r="AW862"/>
      <c r="AX862" s="220"/>
      <c r="AY862" s="204"/>
      <c r="AZ862" s="204"/>
      <c r="BA862" s="204"/>
      <c r="BB862" s="204"/>
      <c r="BC862" s="204"/>
      <c r="BD862" s="204"/>
      <c r="BE862" s="204"/>
      <c r="BF862" s="204"/>
    </row>
    <row r="863" spans="1:58" ht="24" customHeight="1">
      <c r="A863" s="274"/>
      <c r="C863" s="461" t="s">
        <v>5167</v>
      </c>
      <c r="D863" s="462"/>
      <c r="E863" s="462"/>
      <c r="F863" s="462"/>
      <c r="G863" s="462"/>
      <c r="H863" s="462"/>
      <c r="I863" s="462"/>
      <c r="J863" s="462"/>
      <c r="K863" s="462"/>
      <c r="L863" s="462"/>
      <c r="M863" s="462"/>
      <c r="N863" s="462"/>
      <c r="O863" s="462"/>
      <c r="P863" s="462"/>
      <c r="Q863" s="462"/>
      <c r="R863" s="462"/>
      <c r="S863" s="462"/>
      <c r="T863" s="462"/>
      <c r="U863" s="462"/>
      <c r="V863" s="462"/>
      <c r="W863" s="462"/>
      <c r="X863" s="462"/>
      <c r="Y863" s="462"/>
      <c r="Z863" s="462"/>
      <c r="AA863" s="462"/>
      <c r="AB863" s="462"/>
      <c r="AC863" s="462"/>
      <c r="AD863" s="462"/>
      <c r="AF863" s="289"/>
      <c r="AG863"/>
      <c r="AH863"/>
      <c r="AI863" s="220"/>
      <c r="AJ863"/>
      <c r="AK863" s="220"/>
      <c r="AL863"/>
      <c r="AM863"/>
      <c r="AN863" s="220"/>
      <c r="AO863" s="220"/>
      <c r="AP863" s="220"/>
      <c r="AQ863"/>
      <c r="AR863"/>
      <c r="AS863"/>
      <c r="AT863"/>
      <c r="AU863"/>
      <c r="AV863"/>
      <c r="AW863"/>
      <c r="AX863" s="220"/>
      <c r="AY863" s="220"/>
      <c r="AZ863" s="220"/>
      <c r="BA863" s="220"/>
      <c r="BB863" s="220"/>
      <c r="BC863" s="220"/>
      <c r="BD863" s="220"/>
      <c r="BE863" s="220"/>
      <c r="BF863" s="220"/>
    </row>
    <row r="864" spans="1:58" ht="60" customHeight="1">
      <c r="A864" s="267"/>
      <c r="C864" s="491"/>
      <c r="D864" s="492"/>
      <c r="E864" s="492"/>
      <c r="F864" s="492"/>
      <c r="G864" s="492"/>
      <c r="H864" s="492"/>
      <c r="I864" s="492"/>
      <c r="J864" s="492"/>
      <c r="K864" s="492"/>
      <c r="L864" s="492"/>
      <c r="M864" s="492"/>
      <c r="N864" s="492"/>
      <c r="O864" s="492"/>
      <c r="P864" s="492"/>
      <c r="Q864" s="492"/>
      <c r="R864" s="492"/>
      <c r="S864" s="492"/>
      <c r="T864" s="492"/>
      <c r="U864" s="492"/>
      <c r="V864" s="492"/>
      <c r="W864" s="492"/>
      <c r="X864" s="492"/>
      <c r="Y864" s="492"/>
      <c r="Z864" s="492"/>
      <c r="AA864" s="492"/>
      <c r="AB864" s="492"/>
      <c r="AC864" s="492"/>
      <c r="AD864" s="493"/>
      <c r="AF864" s="289"/>
      <c r="AG864"/>
      <c r="AH864"/>
      <c r="AI864" s="220"/>
      <c r="AJ864"/>
      <c r="AK864" s="220"/>
      <c r="AL864"/>
      <c r="AM864"/>
      <c r="AN864" s="220"/>
      <c r="AO864" s="220"/>
      <c r="AP864" s="220"/>
      <c r="AQ864"/>
      <c r="AR864"/>
      <c r="AS864"/>
      <c r="AT864"/>
      <c r="AU864"/>
      <c r="AV864"/>
      <c r="AW864"/>
      <c r="AX864" s="220"/>
      <c r="AY864" s="220"/>
      <c r="AZ864" s="220"/>
      <c r="BA864" s="220"/>
      <c r="BB864" s="220"/>
      <c r="BC864" s="220"/>
      <c r="BD864" s="220"/>
      <c r="BE864" s="220"/>
      <c r="BF864" s="220"/>
    </row>
    <row r="865" spans="2:58" ht="15" customHeight="1">
      <c r="B865" s="526" t="str">
        <f>IF(AG859=0,"","Favor de ingresar toda la información requerida en la pregunta")</f>
        <v/>
      </c>
      <c r="C865" s="501"/>
      <c r="D865" s="501"/>
      <c r="E865" s="501"/>
      <c r="F865" s="501"/>
      <c r="G865" s="501"/>
      <c r="H865" s="501"/>
      <c r="I865" s="501"/>
      <c r="J865" s="501"/>
      <c r="K865" s="501"/>
      <c r="L865" s="501"/>
      <c r="M865" s="501"/>
      <c r="N865" s="501"/>
      <c r="O865" s="501"/>
      <c r="P865" s="501"/>
      <c r="Q865" s="501"/>
      <c r="R865" s="501"/>
      <c r="S865" s="501"/>
      <c r="T865" s="501"/>
      <c r="U865" s="501"/>
      <c r="V865" s="501"/>
      <c r="W865" s="501"/>
      <c r="X865" s="501"/>
      <c r="Y865" s="501"/>
      <c r="Z865" s="501"/>
      <c r="AA865" s="501"/>
      <c r="AB865" s="501"/>
      <c r="AC865" s="501"/>
      <c r="AD865" s="501"/>
      <c r="AE865" s="501"/>
      <c r="AF865" s="289"/>
      <c r="AG865"/>
      <c r="AH865"/>
      <c r="AI865" s="220"/>
      <c r="AJ865"/>
      <c r="AK865" s="220"/>
      <c r="AL865"/>
      <c r="AM865"/>
      <c r="AN865" s="220"/>
      <c r="AO865" s="220"/>
      <c r="AP865" s="220"/>
      <c r="AQ865"/>
      <c r="AR865"/>
      <c r="AS865"/>
      <c r="AT865"/>
      <c r="AU865"/>
      <c r="AV865"/>
      <c r="AW865"/>
      <c r="AX865" s="220"/>
      <c r="AY865" s="220"/>
      <c r="AZ865" s="220"/>
      <c r="BA865" s="220"/>
      <c r="BB865" s="220"/>
      <c r="BC865" s="220"/>
      <c r="BD865" s="220"/>
      <c r="BE865" s="220"/>
      <c r="BF865" s="220"/>
    </row>
    <row r="866" spans="2:58" ht="15" customHeight="1">
      <c r="B866" s="502" t="str">
        <f>IF(SUM(COUNTIF(P853:AD858,"NS"))&lt;&gt;0,"Alerta: debido a que cuenta con registros NS, debe proporcionar una justificación en el area de comentarios al final de la pregunta","")</f>
        <v/>
      </c>
      <c r="C866" s="318"/>
      <c r="D866" s="318"/>
      <c r="E866" s="318"/>
      <c r="F866" s="318"/>
      <c r="G866" s="318"/>
      <c r="H866" s="318"/>
      <c r="I866" s="318"/>
      <c r="J866" s="318"/>
      <c r="K866" s="318"/>
      <c r="L866" s="318"/>
      <c r="M866" s="318"/>
      <c r="N866" s="318"/>
      <c r="O866" s="318"/>
      <c r="P866" s="318"/>
      <c r="Q866" s="318"/>
      <c r="R866" s="318"/>
      <c r="S866" s="318"/>
      <c r="T866" s="318"/>
      <c r="U866" s="318"/>
      <c r="V866" s="318"/>
      <c r="W866" s="318"/>
      <c r="X866" s="318"/>
      <c r="Y866" s="318"/>
      <c r="Z866" s="318"/>
      <c r="AA866" s="318"/>
      <c r="AB866" s="318"/>
      <c r="AC866" s="318"/>
      <c r="AD866" s="318"/>
      <c r="AE866" s="318"/>
      <c r="AF866" s="289"/>
      <c r="AG866"/>
      <c r="AH866"/>
      <c r="AI866" s="220"/>
      <c r="AJ866"/>
      <c r="AK866" s="220"/>
      <c r="AL866"/>
      <c r="AM866"/>
      <c r="AN866" s="220"/>
      <c r="AO866" s="220"/>
      <c r="AP866" s="220"/>
      <c r="AQ866"/>
      <c r="AR866"/>
      <c r="AS866"/>
      <c r="AT866"/>
      <c r="AU866"/>
      <c r="AV866"/>
      <c r="AW866"/>
      <c r="AX866" s="220"/>
      <c r="AY866" s="220"/>
      <c r="AZ866" s="220"/>
      <c r="BA866" s="220"/>
      <c r="BB866" s="220"/>
      <c r="BC866" s="220"/>
      <c r="BD866" s="220"/>
      <c r="BE866" s="220"/>
      <c r="BF866" s="220"/>
    </row>
    <row r="867" spans="2:58" ht="15" customHeight="1">
      <c r="B867" s="516" t="str">
        <f>IF(AU860&gt;0,"Favor de revisar la suma y consistencia de totales y/o subtotales por filas (numéricos y NS)","")</f>
        <v/>
      </c>
      <c r="C867" s="318"/>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318"/>
      <c r="Z867" s="318"/>
      <c r="AA867" s="318"/>
      <c r="AB867" s="318"/>
      <c r="AC867" s="318"/>
      <c r="AD867" s="318"/>
      <c r="AE867" s="318"/>
      <c r="AF867" s="289"/>
      <c r="AG867"/>
      <c r="AH867"/>
      <c r="AI867" s="220"/>
      <c r="AJ867"/>
      <c r="AK867" s="220"/>
      <c r="AL867"/>
      <c r="AM867"/>
      <c r="AN867" s="220"/>
      <c r="AO867" s="220"/>
      <c r="AP867" s="220"/>
      <c r="AQ867"/>
      <c r="AR867"/>
      <c r="AS867"/>
      <c r="AT867"/>
      <c r="AU867"/>
      <c r="AV867"/>
      <c r="AW867"/>
      <c r="AX867" s="220"/>
      <c r="AY867" s="220"/>
      <c r="AZ867" s="220"/>
      <c r="BA867" s="220"/>
      <c r="BB867" s="220"/>
      <c r="BC867" s="220"/>
      <c r="BD867" s="220"/>
      <c r="BE867" s="220"/>
      <c r="BF867" s="220"/>
    </row>
    <row r="868" spans="2:58" ht="15" customHeight="1">
      <c r="B868" s="445" t="str">
        <f>IF(AH859&gt;0,"Revise la información capturada, ya que tiene datos ingresados en celdas que están sombreadas","")</f>
        <v/>
      </c>
      <c r="C868" s="501"/>
      <c r="D868" s="501"/>
      <c r="E868" s="501"/>
      <c r="F868" s="501"/>
      <c r="G868" s="501"/>
      <c r="H868" s="501"/>
      <c r="I868" s="501"/>
      <c r="J868" s="501"/>
      <c r="K868" s="501"/>
      <c r="L868" s="501"/>
      <c r="M868" s="501"/>
      <c r="N868" s="501"/>
      <c r="O868" s="501"/>
      <c r="P868" s="501"/>
      <c r="Q868" s="501"/>
      <c r="R868" s="501"/>
      <c r="S868" s="501"/>
      <c r="T868" s="501"/>
      <c r="U868" s="501"/>
      <c r="V868" s="501"/>
      <c r="W868" s="501"/>
      <c r="X868" s="501"/>
      <c r="Y868" s="501"/>
      <c r="Z868" s="501"/>
      <c r="AA868" s="501"/>
      <c r="AB868" s="501"/>
      <c r="AC868" s="501"/>
      <c r="AD868" s="501"/>
      <c r="AE868" s="501"/>
      <c r="AF868" s="289"/>
      <c r="AG868"/>
      <c r="AH868"/>
      <c r="AI868" s="220"/>
      <c r="AJ868"/>
      <c r="AK868" s="220"/>
      <c r="AL868"/>
      <c r="AM868"/>
      <c r="AN868" s="220"/>
      <c r="AO868" s="220"/>
      <c r="AP868" s="220"/>
      <c r="AQ868"/>
      <c r="AR868"/>
      <c r="AS868"/>
      <c r="AT868"/>
      <c r="AU868"/>
      <c r="AV868"/>
      <c r="AW868"/>
      <c r="AX868" s="220"/>
      <c r="AY868" s="220"/>
      <c r="AZ868" s="220"/>
      <c r="BA868" s="220"/>
      <c r="BB868" s="220"/>
      <c r="BC868" s="220"/>
      <c r="BD868" s="220"/>
      <c r="BE868" s="220"/>
      <c r="BF868" s="220"/>
    </row>
    <row r="869" spans="2:58" ht="15" customHeight="1">
      <c r="B869" s="445" t="str">
        <f>IF(AI853&gt;0,"Favor de revisar la instrucción 3, debido a que no se cumplen con los criterios mencionados",IF(AK853&gt;0,"Favor de revisar la instrucción 5, debido a que no se cumplen con los criterios mencionados",IF(AM860&gt;0,"Favor de revisar la instrucción 7, debido a que no se cumplen con los criterios mencionados",IF(AP854&gt;0,"Favor de revisar la instrucción 9, debido a que no se cumplen con los criterios mencionados",""))))</f>
        <v/>
      </c>
      <c r="C869" s="501"/>
      <c r="D869" s="501"/>
      <c r="E869" s="501"/>
      <c r="F869" s="501"/>
      <c r="G869" s="501"/>
      <c r="H869" s="501"/>
      <c r="I869" s="501"/>
      <c r="J869" s="501"/>
      <c r="K869" s="501"/>
      <c r="L869" s="501"/>
      <c r="M869" s="501"/>
      <c r="N869" s="501"/>
      <c r="O869" s="501"/>
      <c r="P869" s="501"/>
      <c r="Q869" s="501"/>
      <c r="R869" s="501"/>
      <c r="S869" s="501"/>
      <c r="T869" s="501"/>
      <c r="U869" s="501"/>
      <c r="V869" s="501"/>
      <c r="W869" s="501"/>
      <c r="X869" s="501"/>
      <c r="Y869" s="501"/>
      <c r="Z869" s="501"/>
      <c r="AA869" s="501"/>
      <c r="AB869" s="501"/>
      <c r="AC869" s="501"/>
      <c r="AD869" s="501"/>
      <c r="AE869" s="501"/>
      <c r="AF869" s="289"/>
      <c r="AG869"/>
      <c r="AH869"/>
      <c r="AI869" s="220"/>
      <c r="AJ869"/>
      <c r="AK869" s="220"/>
      <c r="AL869"/>
      <c r="AM869"/>
      <c r="AN869" s="220"/>
      <c r="AO869" s="220"/>
      <c r="AP869" s="220"/>
      <c r="AQ869"/>
      <c r="AR869"/>
      <c r="AS869"/>
      <c r="AT869"/>
      <c r="AU869"/>
      <c r="AV869"/>
      <c r="AW869"/>
      <c r="AX869" s="220"/>
      <c r="AY869" s="220"/>
      <c r="AZ869" s="220"/>
      <c r="BA869" s="220"/>
      <c r="BB869" s="220"/>
      <c r="BC869" s="220"/>
      <c r="BD869" s="220"/>
      <c r="BE869" s="220"/>
      <c r="BF869" s="220"/>
    </row>
    <row r="870" spans="2:58" ht="15" customHeight="1">
      <c r="B870" s="500" t="str">
        <f>AY858</f>
        <v/>
      </c>
      <c r="C870" s="501"/>
      <c r="D870" s="501"/>
      <c r="E870" s="501"/>
      <c r="F870" s="501"/>
      <c r="G870" s="501"/>
      <c r="H870" s="501"/>
      <c r="I870" s="501"/>
      <c r="J870" s="501"/>
      <c r="K870" s="501"/>
      <c r="L870" s="501"/>
      <c r="M870" s="501"/>
      <c r="N870" s="501"/>
      <c r="O870" s="501"/>
      <c r="P870" s="501"/>
      <c r="Q870" s="501"/>
      <c r="R870" s="501"/>
      <c r="S870" s="501"/>
      <c r="T870" s="501"/>
      <c r="U870" s="501"/>
      <c r="V870" s="501"/>
      <c r="W870" s="501"/>
      <c r="X870" s="501"/>
      <c r="Y870" s="501"/>
      <c r="Z870" s="501"/>
      <c r="AA870" s="501"/>
      <c r="AB870" s="501"/>
      <c r="AC870" s="501"/>
      <c r="AD870" s="501"/>
      <c r="AE870" s="501"/>
      <c r="AF870" s="289"/>
      <c r="AG870"/>
      <c r="AH870"/>
      <c r="AI870" s="220"/>
      <c r="AJ870"/>
      <c r="AK870" s="220"/>
      <c r="AL870"/>
      <c r="AM870"/>
      <c r="AN870" s="220"/>
      <c r="AO870" s="220"/>
      <c r="AP870" s="220"/>
      <c r="AQ870"/>
      <c r="AR870"/>
      <c r="AS870"/>
      <c r="AT870"/>
      <c r="AU870"/>
      <c r="AV870"/>
      <c r="AW870"/>
      <c r="AX870" s="220"/>
      <c r="AY870" s="220"/>
      <c r="AZ870" s="220"/>
      <c r="BA870" s="220"/>
      <c r="BB870" s="220"/>
      <c r="BC870" s="220"/>
      <c r="BD870" s="220"/>
      <c r="BE870" s="220"/>
      <c r="BF870" s="220"/>
    </row>
    <row r="871" spans="2:58" ht="15" hidden="1" customHeight="1">
      <c r="AF871" s="289"/>
      <c r="AG871"/>
      <c r="AH871"/>
      <c r="AI871" s="220"/>
      <c r="AJ871"/>
      <c r="AK871" s="220"/>
      <c r="AL871"/>
      <c r="AM871"/>
      <c r="AN871" s="220"/>
      <c r="AO871" s="220"/>
      <c r="AP871" s="220"/>
      <c r="AQ871"/>
      <c r="AR871"/>
      <c r="AS871"/>
      <c r="AT871"/>
      <c r="AU871"/>
      <c r="AV871"/>
      <c r="AW871"/>
      <c r="AX871" s="220"/>
      <c r="AY871" s="220"/>
      <c r="AZ871" s="220"/>
      <c r="BA871" s="220"/>
      <c r="BB871" s="220"/>
      <c r="BC871" s="220"/>
      <c r="BD871" s="220"/>
      <c r="BE871" s="220"/>
      <c r="BF871" s="220"/>
    </row>
    <row r="872" spans="2:58" ht="15" hidden="1" customHeight="1">
      <c r="AF872" s="220"/>
      <c r="AG872"/>
      <c r="AH872"/>
      <c r="AI872" s="220"/>
      <c r="AJ872"/>
      <c r="AK872" s="220"/>
      <c r="AL872"/>
      <c r="AM872"/>
      <c r="AN872" s="220"/>
      <c r="AO872" s="220"/>
      <c r="AP872" s="220"/>
      <c r="AQ872"/>
      <c r="AR872"/>
      <c r="AS872"/>
      <c r="AT872"/>
      <c r="AU872"/>
      <c r="AV872"/>
      <c r="AW872"/>
      <c r="AX872" s="220"/>
      <c r="AY872" s="220"/>
      <c r="AZ872" s="220"/>
      <c r="BA872" s="220"/>
      <c r="BB872" s="220"/>
      <c r="BC872" s="220"/>
      <c r="BD872" s="220"/>
      <c r="BE872" s="220"/>
      <c r="BF872" s="220"/>
    </row>
    <row r="873" spans="2:58" ht="15" hidden="1" customHeight="1">
      <c r="AF873" s="220"/>
      <c r="AG873"/>
      <c r="AH873"/>
      <c r="AI873" s="220"/>
      <c r="AJ873"/>
      <c r="AK873" s="220"/>
      <c r="AL873"/>
      <c r="AM873"/>
      <c r="AN873" s="220"/>
      <c r="AO873" s="220"/>
      <c r="AP873" s="220"/>
      <c r="AQ873"/>
      <c r="AR873"/>
      <c r="AS873"/>
      <c r="AT873"/>
      <c r="AU873"/>
      <c r="AV873"/>
      <c r="AW873"/>
      <c r="AX873" s="220"/>
      <c r="AY873" s="220"/>
      <c r="AZ873" s="220"/>
      <c r="BA873" s="220"/>
      <c r="BB873" s="220"/>
      <c r="BC873" s="220"/>
      <c r="BD873" s="220"/>
      <c r="BE873" s="220"/>
      <c r="BF873" s="220"/>
    </row>
    <row r="874" spans="2:58" ht="15" hidden="1" customHeight="1">
      <c r="AF874" s="220"/>
      <c r="AG874"/>
      <c r="AH874"/>
      <c r="AI874" s="220"/>
      <c r="AJ874"/>
      <c r="AK874" s="220"/>
      <c r="AL874"/>
      <c r="AM874"/>
      <c r="AN874" s="220"/>
      <c r="AO874" s="220"/>
      <c r="AP874" s="220"/>
      <c r="AQ874"/>
      <c r="AR874"/>
      <c r="AS874"/>
      <c r="AT874"/>
      <c r="AU874"/>
      <c r="AV874"/>
      <c r="AW874"/>
      <c r="AX874" s="220"/>
      <c r="AY874" s="220"/>
      <c r="AZ874" s="220"/>
      <c r="BA874" s="220"/>
      <c r="BB874" s="220"/>
      <c r="BC874" s="220"/>
      <c r="BD874" s="220"/>
      <c r="BE874" s="220"/>
      <c r="BF874" s="220"/>
    </row>
    <row r="875" spans="2:58" ht="15" hidden="1" customHeight="1">
      <c r="AF875" s="220"/>
      <c r="AI875" s="220"/>
      <c r="AK875" s="220"/>
      <c r="AN875" s="220"/>
      <c r="AO875" s="220"/>
      <c r="AP875" s="220"/>
      <c r="AQ875" s="220"/>
      <c r="AR875" s="220"/>
      <c r="AT875" s="220"/>
      <c r="AU875" s="220"/>
      <c r="AV875" s="220"/>
      <c r="AW875"/>
      <c r="AX875" s="220"/>
      <c r="AY875" s="220"/>
      <c r="AZ875" s="220"/>
      <c r="BA875" s="220"/>
      <c r="BB875" s="220"/>
      <c r="BC875" s="220"/>
      <c r="BD875" s="220"/>
      <c r="BE875" s="220"/>
      <c r="BF875" s="220"/>
    </row>
    <row r="876" spans="2:58" ht="15" hidden="1" customHeight="1">
      <c r="AF876" s="220"/>
      <c r="AG876" s="220"/>
      <c r="AH876" s="220"/>
      <c r="AI876" s="220"/>
      <c r="AJ876" s="220"/>
      <c r="AK876" s="220"/>
      <c r="AL876" s="220"/>
      <c r="AN876" s="220"/>
      <c r="AO876" s="220"/>
      <c r="AP876" s="220"/>
      <c r="AQ876" s="220"/>
      <c r="AR876" s="220"/>
      <c r="AS876" s="220"/>
      <c r="AT876"/>
      <c r="AU876"/>
      <c r="AV876" s="220"/>
      <c r="AW876" s="220"/>
      <c r="AX876" s="220"/>
      <c r="AY876" s="220"/>
      <c r="AZ876" s="220"/>
      <c r="BA876" s="220"/>
      <c r="BB876" s="220"/>
      <c r="BC876" s="220"/>
      <c r="BD876" s="220"/>
      <c r="BE876" s="220"/>
      <c r="BF876" s="220"/>
    </row>
    <row r="1048576" ht="12" hidden="1"/>
  </sheetData>
  <sheetProtection algorithmName="SHA-512" hashValue="Q7jGi7XOhYAl7C/fLa0fOE9ETJn2AWTTay1YVzmJrTMfTiSnGOZnCauNAqxgEw5YTmstaZrLnhMrs9Rz/oIyfQ==" saltValue="UNcoI1eOs5I58VuWWXaBRQ==" spinCount="100000" sheet="1" objects="1" scenarios="1"/>
  <mergeCells count="1622">
    <mergeCell ref="AY858:BF858"/>
    <mergeCell ref="B862:AE862"/>
    <mergeCell ref="B865:AE865"/>
    <mergeCell ref="B868:AE868"/>
    <mergeCell ref="B869:AE869"/>
    <mergeCell ref="B870:AE870"/>
    <mergeCell ref="AH358:AJ358"/>
    <mergeCell ref="B482:AE482"/>
    <mergeCell ref="B484:AE484"/>
    <mergeCell ref="B506:AE506"/>
    <mergeCell ref="B508:AE508"/>
    <mergeCell ref="B509:AE509"/>
    <mergeCell ref="B510:AE510"/>
    <mergeCell ref="B511:AE511"/>
    <mergeCell ref="AH533:AJ533"/>
    <mergeCell ref="B657:AE657"/>
    <mergeCell ref="B659:AE659"/>
    <mergeCell ref="B681:AE681"/>
    <mergeCell ref="B683:AE683"/>
    <mergeCell ref="B684:AE684"/>
    <mergeCell ref="B685:AE685"/>
    <mergeCell ref="B686:AE686"/>
    <mergeCell ref="D748:O748"/>
    <mergeCell ref="D750:O750"/>
    <mergeCell ref="D817:O817"/>
    <mergeCell ref="D539:Q539"/>
    <mergeCell ref="D575:Q575"/>
    <mergeCell ref="D626:Q626"/>
    <mergeCell ref="P731:S731"/>
    <mergeCell ref="D741:O741"/>
    <mergeCell ref="D780:O780"/>
    <mergeCell ref="C699:AD699"/>
    <mergeCell ref="B1:AD1"/>
    <mergeCell ref="D206:Q206"/>
    <mergeCell ref="K61:N61"/>
    <mergeCell ref="K62:N62"/>
    <mergeCell ref="U144:X144"/>
    <mergeCell ref="D204:Q204"/>
    <mergeCell ref="D198:Q198"/>
    <mergeCell ref="D492:J492"/>
    <mergeCell ref="V489:AD489"/>
    <mergeCell ref="C525:AD525"/>
    <mergeCell ref="C27:AD27"/>
    <mergeCell ref="R216:S216"/>
    <mergeCell ref="R218:S218"/>
    <mergeCell ref="U99:X99"/>
    <mergeCell ref="R219:S219"/>
    <mergeCell ref="D149:J149"/>
    <mergeCell ref="K98:N98"/>
    <mergeCell ref="D299:Q299"/>
    <mergeCell ref="U89:X89"/>
    <mergeCell ref="D130:J130"/>
    <mergeCell ref="U82:X82"/>
    <mergeCell ref="M313:S313"/>
    <mergeCell ref="D132:J132"/>
    <mergeCell ref="K93:N93"/>
    <mergeCell ref="V491:AD491"/>
    <mergeCell ref="D241:Q241"/>
    <mergeCell ref="R284:S284"/>
    <mergeCell ref="D243:Q243"/>
    <mergeCell ref="C157:AD157"/>
    <mergeCell ref="D203:Q203"/>
    <mergeCell ref="R438:S438"/>
    <mergeCell ref="D66:J66"/>
    <mergeCell ref="C841:AD841"/>
    <mergeCell ref="D433:Q433"/>
    <mergeCell ref="R275:S275"/>
    <mergeCell ref="V317:AD317"/>
    <mergeCell ref="D591:Q591"/>
    <mergeCell ref="P853:R853"/>
    <mergeCell ref="U67:X67"/>
    <mergeCell ref="D435:Q435"/>
    <mergeCell ref="V319:AD319"/>
    <mergeCell ref="R304:S304"/>
    <mergeCell ref="D217:Q217"/>
    <mergeCell ref="K37:N37"/>
    <mergeCell ref="D663:J663"/>
    <mergeCell ref="U69:X69"/>
    <mergeCell ref="D428:Q428"/>
    <mergeCell ref="D586:Q586"/>
    <mergeCell ref="D722:O722"/>
    <mergeCell ref="V493:AD493"/>
    <mergeCell ref="D732:O732"/>
    <mergeCell ref="K63:N63"/>
    <mergeCell ref="D724:O724"/>
    <mergeCell ref="D304:Q304"/>
    <mergeCell ref="D602:Q602"/>
    <mergeCell ref="R199:S199"/>
    <mergeCell ref="K96:N96"/>
    <mergeCell ref="B338:AD338"/>
    <mergeCell ref="U87:X87"/>
    <mergeCell ref="C844:AD844"/>
    <mergeCell ref="U145:X145"/>
    <mergeCell ref="K126:N126"/>
    <mergeCell ref="U108:X108"/>
    <mergeCell ref="M669:S669"/>
    <mergeCell ref="D202:Q202"/>
    <mergeCell ref="P770:S770"/>
    <mergeCell ref="K119:N119"/>
    <mergeCell ref="U141:X141"/>
    <mergeCell ref="U135:X135"/>
    <mergeCell ref="K111:N111"/>
    <mergeCell ref="D803:O803"/>
    <mergeCell ref="D231:Q231"/>
    <mergeCell ref="U143:X143"/>
    <mergeCell ref="M326:S326"/>
    <mergeCell ref="R403:S403"/>
    <mergeCell ref="T532:AC532"/>
    <mergeCell ref="R271:S271"/>
    <mergeCell ref="R246:S246"/>
    <mergeCell ref="K137:N137"/>
    <mergeCell ref="D789:O789"/>
    <mergeCell ref="D257:Q257"/>
    <mergeCell ref="D213:Q213"/>
    <mergeCell ref="P781:S781"/>
    <mergeCell ref="K139:N139"/>
    <mergeCell ref="V322:AD322"/>
    <mergeCell ref="D494:J494"/>
    <mergeCell ref="U139:X139"/>
    <mergeCell ref="D493:J493"/>
    <mergeCell ref="D604:Q604"/>
    <mergeCell ref="R226:S226"/>
    <mergeCell ref="D439:Q439"/>
    <mergeCell ref="D745:O745"/>
    <mergeCell ref="R186:S186"/>
    <mergeCell ref="AB858:AD858"/>
    <mergeCell ref="D288:Q288"/>
    <mergeCell ref="R227:S227"/>
    <mergeCell ref="D200:Q200"/>
    <mergeCell ref="P768:S768"/>
    <mergeCell ref="S858:U858"/>
    <mergeCell ref="C846:AD846"/>
    <mergeCell ref="D807:O807"/>
    <mergeCell ref="B832:AE832"/>
    <mergeCell ref="B835:AE835"/>
    <mergeCell ref="B836:AE836"/>
    <mergeCell ref="B837:AE837"/>
    <mergeCell ref="V857:X857"/>
    <mergeCell ref="C353:AD353"/>
    <mergeCell ref="C345:AD345"/>
    <mergeCell ref="D857:L857"/>
    <mergeCell ref="P818:S818"/>
    <mergeCell ref="P820:S820"/>
    <mergeCell ref="V852:X852"/>
    <mergeCell ref="D779:O779"/>
    <mergeCell ref="P755:S755"/>
    <mergeCell ref="P783:S783"/>
    <mergeCell ref="C839:AD839"/>
    <mergeCell ref="D730:O730"/>
    <mergeCell ref="D459:Q459"/>
    <mergeCell ref="R214:S214"/>
    <mergeCell ref="R390:S390"/>
    <mergeCell ref="D461:Q461"/>
    <mergeCell ref="D429:Q429"/>
    <mergeCell ref="D855:L855"/>
    <mergeCell ref="S532:S534"/>
    <mergeCell ref="P802:S802"/>
    <mergeCell ref="B867:AE867"/>
    <mergeCell ref="D639:Q639"/>
    <mergeCell ref="R242:S242"/>
    <mergeCell ref="R236:S236"/>
    <mergeCell ref="K133:N133"/>
    <mergeCell ref="R394:S394"/>
    <mergeCell ref="D641:Q641"/>
    <mergeCell ref="P777:S777"/>
    <mergeCell ref="K135:N135"/>
    <mergeCell ref="M319:S319"/>
    <mergeCell ref="P779:S779"/>
    <mergeCell ref="D325:J325"/>
    <mergeCell ref="D327:J327"/>
    <mergeCell ref="M677:S677"/>
    <mergeCell ref="C521:AD521"/>
    <mergeCell ref="R412:S412"/>
    <mergeCell ref="D813:O813"/>
    <mergeCell ref="D271:Q271"/>
    <mergeCell ref="C523:AD523"/>
    <mergeCell ref="D237:Q237"/>
    <mergeCell ref="P805:S805"/>
    <mergeCell ref="R293:S293"/>
    <mergeCell ref="R255:S255"/>
    <mergeCell ref="D814:O814"/>
    <mergeCell ref="D557:Q557"/>
    <mergeCell ref="R302:S302"/>
    <mergeCell ref="D215:Q215"/>
    <mergeCell ref="U154:X154"/>
    <mergeCell ref="D661:J661"/>
    <mergeCell ref="R414:S414"/>
    <mergeCell ref="D628:Q628"/>
    <mergeCell ref="P739:S739"/>
    <mergeCell ref="D85:J85"/>
    <mergeCell ref="D721:O721"/>
    <mergeCell ref="R468:S468"/>
    <mergeCell ref="U84:X84"/>
    <mergeCell ref="D443:Q443"/>
    <mergeCell ref="K54:N54"/>
    <mergeCell ref="M851:O852"/>
    <mergeCell ref="P766:S766"/>
    <mergeCell ref="U106:X106"/>
    <mergeCell ref="D103:J103"/>
    <mergeCell ref="D623:Q623"/>
    <mergeCell ref="R399:S399"/>
    <mergeCell ref="P761:S761"/>
    <mergeCell ref="M324:S324"/>
    <mergeCell ref="C170:AD170"/>
    <mergeCell ref="K59:N59"/>
    <mergeCell ref="P710:S710"/>
    <mergeCell ref="D662:J662"/>
    <mergeCell ref="K113:N113"/>
    <mergeCell ref="D805:O805"/>
    <mergeCell ref="D746:O746"/>
    <mergeCell ref="D742:O742"/>
    <mergeCell ref="D676:J676"/>
    <mergeCell ref="C704:AD704"/>
    <mergeCell ref="D630:Q630"/>
    <mergeCell ref="D456:Q456"/>
    <mergeCell ref="D632:Q632"/>
    <mergeCell ref="R474:S474"/>
    <mergeCell ref="D414:Q414"/>
    <mergeCell ref="K109:N109"/>
    <mergeCell ref="B697:AD697"/>
    <mergeCell ref="B691:AD691"/>
    <mergeCell ref="K31:AD31"/>
    <mergeCell ref="D426:Q426"/>
    <mergeCell ref="R365:S365"/>
    <mergeCell ref="R479:S479"/>
    <mergeCell ref="P748:S748"/>
    <mergeCell ref="D638:Q638"/>
    <mergeCell ref="D112:J112"/>
    <mergeCell ref="D114:J114"/>
    <mergeCell ref="R383:S383"/>
    <mergeCell ref="D479:Q479"/>
    <mergeCell ref="M675:S675"/>
    <mergeCell ref="R376:S376"/>
    <mergeCell ref="P801:S801"/>
    <mergeCell ref="D360:Q360"/>
    <mergeCell ref="D138:J138"/>
    <mergeCell ref="R378:S378"/>
    <mergeCell ref="AB706:AD706"/>
    <mergeCell ref="D474:Q474"/>
    <mergeCell ref="M676:S676"/>
    <mergeCell ref="R411:S411"/>
    <mergeCell ref="D140:J140"/>
    <mergeCell ref="D565:Q565"/>
    <mergeCell ref="R407:S407"/>
    <mergeCell ref="D239:Q239"/>
    <mergeCell ref="D266:Q266"/>
    <mergeCell ref="D537:Q537"/>
    <mergeCell ref="R415:S415"/>
    <mergeCell ref="D268:Q268"/>
    <mergeCell ref="D46:J46"/>
    <mergeCell ref="D566:Q566"/>
    <mergeCell ref="D40:J40"/>
    <mergeCell ref="P729:S729"/>
    <mergeCell ref="V859:X859"/>
    <mergeCell ref="P728:S728"/>
    <mergeCell ref="D65:J65"/>
    <mergeCell ref="R449:S449"/>
    <mergeCell ref="C532:Q534"/>
    <mergeCell ref="D57:J57"/>
    <mergeCell ref="K41:N41"/>
    <mergeCell ref="D432:Q432"/>
    <mergeCell ref="R450:S450"/>
    <mergeCell ref="V492:AD492"/>
    <mergeCell ref="K43:N43"/>
    <mergeCell ref="S853:U853"/>
    <mergeCell ref="D303:Q303"/>
    <mergeCell ref="R452:S452"/>
    <mergeCell ref="V494:AD494"/>
    <mergeCell ref="D417:Q417"/>
    <mergeCell ref="U58:X58"/>
    <mergeCell ref="B161:AE161"/>
    <mergeCell ref="D858:L858"/>
    <mergeCell ref="D695:AD695"/>
    <mergeCell ref="D619:Q619"/>
    <mergeCell ref="C689:AD689"/>
    <mergeCell ref="P730:S730"/>
    <mergeCell ref="U51:X51"/>
    <mergeCell ref="D410:Q410"/>
    <mergeCell ref="D853:L853"/>
    <mergeCell ref="D826:O826"/>
    <mergeCell ref="D856:L856"/>
    <mergeCell ref="D43:J43"/>
    <mergeCell ref="D250:Q250"/>
    <mergeCell ref="D286:Q286"/>
    <mergeCell ref="D83:J83"/>
    <mergeCell ref="K110:N110"/>
    <mergeCell ref="U101:X101"/>
    <mergeCell ref="R234:S234"/>
    <mergeCell ref="C665:J665"/>
    <mergeCell ref="D151:J151"/>
    <mergeCell ref="D76:J76"/>
    <mergeCell ref="U57:X57"/>
    <mergeCell ref="K58:N58"/>
    <mergeCell ref="C29:AD29"/>
    <mergeCell ref="R357:S359"/>
    <mergeCell ref="D378:Q378"/>
    <mergeCell ref="D536:Q536"/>
    <mergeCell ref="R437:S437"/>
    <mergeCell ref="C331:AD331"/>
    <mergeCell ref="D39:J39"/>
    <mergeCell ref="D281:Q281"/>
    <mergeCell ref="D59:J59"/>
    <mergeCell ref="D41:J41"/>
    <mergeCell ref="AA184:AA185"/>
    <mergeCell ref="R252:S252"/>
    <mergeCell ref="U42:X42"/>
    <mergeCell ref="V661:AD661"/>
    <mergeCell ref="K53:N53"/>
    <mergeCell ref="R187:S187"/>
    <mergeCell ref="K78:N78"/>
    <mergeCell ref="D617:Q617"/>
    <mergeCell ref="R189:S189"/>
    <mergeCell ref="K80:N80"/>
    <mergeCell ref="K79:N79"/>
    <mergeCell ref="D460:Q460"/>
    <mergeCell ref="U95:X95"/>
    <mergeCell ref="D454:Q454"/>
    <mergeCell ref="V858:X858"/>
    <mergeCell ref="R446:S446"/>
    <mergeCell ref="R237:S237"/>
    <mergeCell ref="R448:S448"/>
    <mergeCell ref="D388:Q388"/>
    <mergeCell ref="D546:Q546"/>
    <mergeCell ref="C529:AD529"/>
    <mergeCell ref="D390:Q390"/>
    <mergeCell ref="W184:W185"/>
    <mergeCell ref="D548:Q548"/>
    <mergeCell ref="K154:N154"/>
    <mergeCell ref="D573:Q573"/>
    <mergeCell ref="P709:S709"/>
    <mergeCell ref="D230:Q230"/>
    <mergeCell ref="V666:AD666"/>
    <mergeCell ref="P711:S711"/>
    <mergeCell ref="D441:Q441"/>
    <mergeCell ref="R459:S459"/>
    <mergeCell ref="D232:Q232"/>
    <mergeCell ref="R461:S461"/>
    <mergeCell ref="P767:S767"/>
    <mergeCell ref="D793:O793"/>
    <mergeCell ref="D801:O801"/>
    <mergeCell ref="D795:O795"/>
    <mergeCell ref="D824:O824"/>
    <mergeCell ref="S857:U857"/>
    <mergeCell ref="D222:Q222"/>
    <mergeCell ref="R202:S202"/>
    <mergeCell ref="D720:O720"/>
    <mergeCell ref="R291:S291"/>
    <mergeCell ref="C698:AD698"/>
    <mergeCell ref="D603:Q603"/>
    <mergeCell ref="U70:X70"/>
    <mergeCell ref="D612:Q612"/>
    <mergeCell ref="D120:J120"/>
    <mergeCell ref="K81:N81"/>
    <mergeCell ref="U97:X97"/>
    <mergeCell ref="AC184:AC185"/>
    <mergeCell ref="D194:Q194"/>
    <mergeCell ref="D367:Q367"/>
    <mergeCell ref="F658:AD658"/>
    <mergeCell ref="K134:N134"/>
    <mergeCell ref="C504:AD504"/>
    <mergeCell ref="R297:S297"/>
    <mergeCell ref="D368:Q368"/>
    <mergeCell ref="D256:Q256"/>
    <mergeCell ref="D579:Q579"/>
    <mergeCell ref="R299:S299"/>
    <mergeCell ref="D326:J326"/>
    <mergeCell ref="D370:Q370"/>
    <mergeCell ref="D115:J115"/>
    <mergeCell ref="C342:AD342"/>
    <mergeCell ref="R409:S409"/>
    <mergeCell ref="C344:AD344"/>
    <mergeCell ref="R235:S235"/>
    <mergeCell ref="D136:J136"/>
    <mergeCell ref="D128:J128"/>
    <mergeCell ref="D567:Q567"/>
    <mergeCell ref="R287:S287"/>
    <mergeCell ref="K142:N142"/>
    <mergeCell ref="R253:S253"/>
    <mergeCell ref="D569:Q569"/>
    <mergeCell ref="K144:N144"/>
    <mergeCell ref="D264:Q264"/>
    <mergeCell ref="C16:AD16"/>
    <mergeCell ref="D756:O756"/>
    <mergeCell ref="C168:AD168"/>
    <mergeCell ref="M497:S497"/>
    <mergeCell ref="C167:AD167"/>
    <mergeCell ref="D758:O758"/>
    <mergeCell ref="V184:V185"/>
    <mergeCell ref="U121:X121"/>
    <mergeCell ref="M499:S499"/>
    <mergeCell ref="C169:AD169"/>
    <mergeCell ref="D190:Q190"/>
    <mergeCell ref="U129:X129"/>
    <mergeCell ref="R233:S233"/>
    <mergeCell ref="U123:X123"/>
    <mergeCell ref="D219:Q219"/>
    <mergeCell ref="M494:S494"/>
    <mergeCell ref="K92:N92"/>
    <mergeCell ref="R274:S274"/>
    <mergeCell ref="P726:S726"/>
    <mergeCell ref="P720:S720"/>
    <mergeCell ref="K44:N44"/>
    <mergeCell ref="U66:X66"/>
    <mergeCell ref="D285:Q285"/>
    <mergeCell ref="D583:Q583"/>
    <mergeCell ref="R303:S303"/>
    <mergeCell ref="K77:N77"/>
    <mergeCell ref="U68:X68"/>
    <mergeCell ref="O33:Q33"/>
    <mergeCell ref="D129:J129"/>
    <mergeCell ref="D649:Q649"/>
    <mergeCell ref="K143:N143"/>
    <mergeCell ref="K118:N118"/>
    <mergeCell ref="N8:O8"/>
    <mergeCell ref="D776:O776"/>
    <mergeCell ref="U124:X124"/>
    <mergeCell ref="D786:O786"/>
    <mergeCell ref="Y858:AA858"/>
    <mergeCell ref="C527:AD527"/>
    <mergeCell ref="D769:O769"/>
    <mergeCell ref="R259:S259"/>
    <mergeCell ref="K150:N150"/>
    <mergeCell ref="M668:S668"/>
    <mergeCell ref="R261:S261"/>
    <mergeCell ref="D201:Q201"/>
    <mergeCell ref="P794:S794"/>
    <mergeCell ref="U134:X134"/>
    <mergeCell ref="D802:O802"/>
    <mergeCell ref="R254:S254"/>
    <mergeCell ref="K145:N145"/>
    <mergeCell ref="R290:S290"/>
    <mergeCell ref="U142:X142"/>
    <mergeCell ref="U55:X55"/>
    <mergeCell ref="R256:S256"/>
    <mergeCell ref="K147:N147"/>
    <mergeCell ref="D555:Q555"/>
    <mergeCell ref="U137:X137"/>
    <mergeCell ref="D254:Q254"/>
    <mergeCell ref="C656:E656"/>
    <mergeCell ref="R272:S272"/>
    <mergeCell ref="R532:R534"/>
    <mergeCell ref="D283:Q283"/>
    <mergeCell ref="C658:E658"/>
    <mergeCell ref="D554:Q554"/>
    <mergeCell ref="D581:Q581"/>
    <mergeCell ref="C864:AD864"/>
    <mergeCell ref="P721:S721"/>
    <mergeCell ref="D729:O729"/>
    <mergeCell ref="R196:S196"/>
    <mergeCell ref="D267:Q267"/>
    <mergeCell ref="V667:AD667"/>
    <mergeCell ref="D601:Q601"/>
    <mergeCell ref="R198:S198"/>
    <mergeCell ref="D636:Q636"/>
    <mergeCell ref="D269:Q269"/>
    <mergeCell ref="D296:Q296"/>
    <mergeCell ref="P747:S747"/>
    <mergeCell ref="U311:AD311"/>
    <mergeCell ref="K88:N88"/>
    <mergeCell ref="D298:Q298"/>
    <mergeCell ref="P749:S749"/>
    <mergeCell ref="D596:Q596"/>
    <mergeCell ref="K90:N90"/>
    <mergeCell ref="U122:X122"/>
    <mergeCell ref="D627:Q627"/>
    <mergeCell ref="R372:S372"/>
    <mergeCell ref="D811:O811"/>
    <mergeCell ref="K115:N115"/>
    <mergeCell ref="C176:AD176"/>
    <mergeCell ref="C309:E309"/>
    <mergeCell ref="D654:Q654"/>
    <mergeCell ref="C178:AD178"/>
    <mergeCell ref="M666:S666"/>
    <mergeCell ref="D199:Q199"/>
    <mergeCell ref="K116:N116"/>
    <mergeCell ref="U138:X138"/>
    <mergeCell ref="C485:J485"/>
    <mergeCell ref="D55:J55"/>
    <mergeCell ref="Y859:AA859"/>
    <mergeCell ref="V856:X856"/>
    <mergeCell ref="R296:S296"/>
    <mergeCell ref="V496:AD496"/>
    <mergeCell ref="V488:AD488"/>
    <mergeCell ref="R456:S456"/>
    <mergeCell ref="C863:AD863"/>
    <mergeCell ref="P859:R859"/>
    <mergeCell ref="D292:Q292"/>
    <mergeCell ref="D294:Q294"/>
    <mergeCell ref="P745:S745"/>
    <mergeCell ref="D592:Q592"/>
    <mergeCell ref="D594:Q594"/>
    <mergeCell ref="D693:AD693"/>
    <mergeCell ref="D738:O738"/>
    <mergeCell ref="R467:S467"/>
    <mergeCell ref="D618:Q618"/>
    <mergeCell ref="P763:S763"/>
    <mergeCell ref="P757:S757"/>
    <mergeCell ref="D100:J100"/>
    <mergeCell ref="D620:Q620"/>
    <mergeCell ref="P756:S756"/>
    <mergeCell ref="K114:N114"/>
    <mergeCell ref="P792:S792"/>
    <mergeCell ref="P758:S758"/>
    <mergeCell ref="B687:AD687"/>
    <mergeCell ref="P787:S787"/>
    <mergeCell ref="C177:AD177"/>
    <mergeCell ref="R391:S391"/>
    <mergeCell ref="U103:X103"/>
    <mergeCell ref="D462:Q462"/>
    <mergeCell ref="D747:O747"/>
    <mergeCell ref="P732:S732"/>
    <mergeCell ref="U660:AD660"/>
    <mergeCell ref="R440:S440"/>
    <mergeCell ref="R433:S433"/>
    <mergeCell ref="D739:O739"/>
    <mergeCell ref="L660:S660"/>
    <mergeCell ref="D279:Q279"/>
    <mergeCell ref="D470:Q470"/>
    <mergeCell ref="C519:AD519"/>
    <mergeCell ref="R410:S410"/>
    <mergeCell ref="M667:S667"/>
    <mergeCell ref="R251:S251"/>
    <mergeCell ref="C483:E483"/>
    <mergeCell ref="D379:Q379"/>
    <mergeCell ref="R422:S422"/>
    <mergeCell ref="D406:Q406"/>
    <mergeCell ref="D408:Q408"/>
    <mergeCell ref="T357:AC357"/>
    <mergeCell ref="C307:E307"/>
    <mergeCell ref="R288:S288"/>
    <mergeCell ref="R389:S389"/>
    <mergeCell ref="D373:Q373"/>
    <mergeCell ref="D576:Q576"/>
    <mergeCell ref="P714:S714"/>
    <mergeCell ref="P708:S708"/>
    <mergeCell ref="M665:S665"/>
    <mergeCell ref="F656:AD656"/>
    <mergeCell ref="R418:S418"/>
    <mergeCell ref="P735:S735"/>
    <mergeCell ref="D743:O743"/>
    <mergeCell ref="D549:Q549"/>
    <mergeCell ref="D96:J96"/>
    <mergeCell ref="T706:W706"/>
    <mergeCell ref="K51:N51"/>
    <mergeCell ref="U48:X48"/>
    <mergeCell ref="D407:Q407"/>
    <mergeCell ref="D694:AD694"/>
    <mergeCell ref="U41:X41"/>
    <mergeCell ref="D709:O709"/>
    <mergeCell ref="D91:J91"/>
    <mergeCell ref="U43:X43"/>
    <mergeCell ref="D711:O711"/>
    <mergeCell ref="K42:N42"/>
    <mergeCell ref="D93:J93"/>
    <mergeCell ref="D458:Q458"/>
    <mergeCell ref="R476:S476"/>
    <mergeCell ref="R364:S364"/>
    <mergeCell ref="P816:S816"/>
    <mergeCell ref="K108:N108"/>
    <mergeCell ref="R434:S434"/>
    <mergeCell ref="D718:O718"/>
    <mergeCell ref="D75:J75"/>
    <mergeCell ref="C347:AD347"/>
    <mergeCell ref="K125:N125"/>
    <mergeCell ref="R392:S392"/>
    <mergeCell ref="D305:Q305"/>
    <mergeCell ref="D544:Q544"/>
    <mergeCell ref="D322:J322"/>
    <mergeCell ref="P776:S776"/>
    <mergeCell ref="D366:Q366"/>
    <mergeCell ref="K107:N107"/>
    <mergeCell ref="D146:J146"/>
    <mergeCell ref="K75:N75"/>
    <mergeCell ref="C13:AD13"/>
    <mergeCell ref="D109:J109"/>
    <mergeCell ref="D629:Q629"/>
    <mergeCell ref="D119:J119"/>
    <mergeCell ref="C15:AD15"/>
    <mergeCell ref="D111:J111"/>
    <mergeCell ref="P811:S811"/>
    <mergeCell ref="R204:S204"/>
    <mergeCell ref="D104:J104"/>
    <mergeCell ref="AB358:AB359"/>
    <mergeCell ref="T183:AC183"/>
    <mergeCell ref="R206:S206"/>
    <mergeCell ref="D321:J321"/>
    <mergeCell ref="Y857:AA857"/>
    <mergeCell ref="M498:S498"/>
    <mergeCell ref="M674:S674"/>
    <mergeCell ref="U112:X112"/>
    <mergeCell ref="D471:Q471"/>
    <mergeCell ref="P800:S800"/>
    <mergeCell ref="D137:J137"/>
    <mergeCell ref="M489:S489"/>
    <mergeCell ref="P793:S793"/>
    <mergeCell ref="D473:Q473"/>
    <mergeCell ref="D472:Q472"/>
    <mergeCell ref="AB856:AD856"/>
    <mergeCell ref="P795:S795"/>
    <mergeCell ref="C700:AD700"/>
    <mergeCell ref="D775:O775"/>
    <mergeCell ref="C28:AD28"/>
    <mergeCell ref="P824:S824"/>
    <mergeCell ref="R217:S217"/>
    <mergeCell ref="D804:O804"/>
    <mergeCell ref="B8:L8"/>
    <mergeCell ref="R428:S428"/>
    <mergeCell ref="U140:X140"/>
    <mergeCell ref="D36:J36"/>
    <mergeCell ref="R436:S436"/>
    <mergeCell ref="D376:Q376"/>
    <mergeCell ref="R429:S429"/>
    <mergeCell ref="D61:J61"/>
    <mergeCell ref="R431:S431"/>
    <mergeCell ref="C842:AD842"/>
    <mergeCell ref="V318:AD318"/>
    <mergeCell ref="D62:J62"/>
    <mergeCell ref="D56:J56"/>
    <mergeCell ref="D794:O794"/>
    <mergeCell ref="D491:J491"/>
    <mergeCell ref="U39:X39"/>
    <mergeCell ref="V320:AD320"/>
    <mergeCell ref="K38:N38"/>
    <mergeCell ref="D64:J64"/>
    <mergeCell ref="C679:AD679"/>
    <mergeCell ref="R447:S447"/>
    <mergeCell ref="D543:Q543"/>
    <mergeCell ref="U153:X153"/>
    <mergeCell ref="AA358:AA359"/>
    <mergeCell ref="V321:AD321"/>
    <mergeCell ref="D431:Q431"/>
    <mergeCell ref="V315:AD315"/>
    <mergeCell ref="U65:X65"/>
    <mergeCell ref="K35:N35"/>
    <mergeCell ref="D416:Q416"/>
    <mergeCell ref="B160:AE160"/>
    <mergeCell ref="R200:S200"/>
    <mergeCell ref="C24:AD24"/>
    <mergeCell ref="U80:X80"/>
    <mergeCell ref="R213:S213"/>
    <mergeCell ref="D284:Q284"/>
    <mergeCell ref="C26:AD26"/>
    <mergeCell ref="R215:S215"/>
    <mergeCell ref="K106:N106"/>
    <mergeCell ref="D584:Q584"/>
    <mergeCell ref="D372:Q372"/>
    <mergeCell ref="K105:N105"/>
    <mergeCell ref="R210:S210"/>
    <mergeCell ref="D71:J71"/>
    <mergeCell ref="D73:J73"/>
    <mergeCell ref="K57:N57"/>
    <mergeCell ref="D598:Q598"/>
    <mergeCell ref="U74:X74"/>
    <mergeCell ref="U49:X49"/>
    <mergeCell ref="D37:J37"/>
    <mergeCell ref="Z184:Z185"/>
    <mergeCell ref="T358:T359"/>
    <mergeCell ref="D38:J38"/>
    <mergeCell ref="R463:S463"/>
    <mergeCell ref="D63:J63"/>
    <mergeCell ref="R465:S465"/>
    <mergeCell ref="U46:X46"/>
    <mergeCell ref="D405:Q405"/>
    <mergeCell ref="D47:J47"/>
    <mergeCell ref="R232:S232"/>
    <mergeCell ref="X184:Y184"/>
    <mergeCell ref="R472:S472"/>
    <mergeCell ref="K127:N127"/>
    <mergeCell ref="D148:J148"/>
    <mergeCell ref="B866:AE866"/>
    <mergeCell ref="V854:X854"/>
    <mergeCell ref="R241:S241"/>
    <mergeCell ref="D784:O784"/>
    <mergeCell ref="C352:AD352"/>
    <mergeCell ref="R243:S243"/>
    <mergeCell ref="D792:O792"/>
    <mergeCell ref="V855:X855"/>
    <mergeCell ref="D785:O785"/>
    <mergeCell ref="D210:Q210"/>
    <mergeCell ref="U149:X149"/>
    <mergeCell ref="D209:Q209"/>
    <mergeCell ref="D787:O787"/>
    <mergeCell ref="D245:Q245"/>
    <mergeCell ref="U151:X151"/>
    <mergeCell ref="D211:Q211"/>
    <mergeCell ref="U150:X150"/>
    <mergeCell ref="D818:O818"/>
    <mergeCell ref="D812:O812"/>
    <mergeCell ref="F861:AD861"/>
    <mergeCell ref="D240:Q240"/>
    <mergeCell ref="U152:X152"/>
    <mergeCell ref="Y856:AA856"/>
    <mergeCell ref="D500:J500"/>
    <mergeCell ref="P856:R856"/>
    <mergeCell ref="R280:S280"/>
    <mergeCell ref="D229:Q229"/>
    <mergeCell ref="P858:R858"/>
    <mergeCell ref="D442:Q442"/>
    <mergeCell ref="D737:O737"/>
    <mergeCell ref="D671:J671"/>
    <mergeCell ref="D624:Q624"/>
    <mergeCell ref="X706:AA706"/>
    <mergeCell ref="K129:N129"/>
    <mergeCell ref="R268:S268"/>
    <mergeCell ref="U120:X120"/>
    <mergeCell ref="D643:Q643"/>
    <mergeCell ref="D637:Q637"/>
    <mergeCell ref="R240:S240"/>
    <mergeCell ref="K131:N131"/>
    <mergeCell ref="C522:AD522"/>
    <mergeCell ref="D207:Q207"/>
    <mergeCell ref="R250:S250"/>
    <mergeCell ref="C517:AD517"/>
    <mergeCell ref="D392:Q392"/>
    <mergeCell ref="R404:S404"/>
    <mergeCell ref="D236:Q236"/>
    <mergeCell ref="D394:Q394"/>
    <mergeCell ref="C702:AD702"/>
    <mergeCell ref="D265:Q265"/>
    <mergeCell ref="R430:S430"/>
    <mergeCell ref="D418:Q418"/>
    <mergeCell ref="D393:Q393"/>
    <mergeCell ref="M316:S316"/>
    <mergeCell ref="R195:S195"/>
    <mergeCell ref="R371:S371"/>
    <mergeCell ref="R231:S231"/>
    <mergeCell ref="R380:S380"/>
    <mergeCell ref="R374:S374"/>
    <mergeCell ref="V670:AD670"/>
    <mergeCell ref="D445:Q445"/>
    <mergeCell ref="D150:J150"/>
    <mergeCell ref="D545:Q545"/>
    <mergeCell ref="D153:J153"/>
    <mergeCell ref="D821:O821"/>
    <mergeCell ref="W358:W359"/>
    <mergeCell ref="P814:S814"/>
    <mergeCell ref="D796:O796"/>
    <mergeCell ref="P774:S774"/>
    <mergeCell ref="D320:J320"/>
    <mergeCell ref="C514:AD514"/>
    <mergeCell ref="R405:S405"/>
    <mergeCell ref="D235:Q235"/>
    <mergeCell ref="R264:S264"/>
    <mergeCell ref="B838:AD838"/>
    <mergeCell ref="R278:S278"/>
    <mergeCell ref="P784:S784"/>
    <mergeCell ref="D251:Q251"/>
    <mergeCell ref="C530:AD530"/>
    <mergeCell ref="R388:S388"/>
    <mergeCell ref="P750:S750"/>
    <mergeCell ref="R385:S385"/>
    <mergeCell ref="P754:S754"/>
    <mergeCell ref="P790:S790"/>
    <mergeCell ref="R478:S478"/>
    <mergeCell ref="D582:Q582"/>
    <mergeCell ref="R370:S370"/>
    <mergeCell ref="V495:AD495"/>
    <mergeCell ref="D314:J314"/>
    <mergeCell ref="R423:S423"/>
    <mergeCell ref="C348:AD348"/>
    <mergeCell ref="C690:AD690"/>
    <mergeCell ref="P722:S722"/>
    <mergeCell ref="D822:O822"/>
    <mergeCell ref="D280:Q280"/>
    <mergeCell ref="D374:Q374"/>
    <mergeCell ref="K70:N70"/>
    <mergeCell ref="R212:S212"/>
    <mergeCell ref="Y852:AA852"/>
    <mergeCell ref="P812:S812"/>
    <mergeCell ref="Y854:AA854"/>
    <mergeCell ref="D389:Q389"/>
    <mergeCell ref="C843:AD843"/>
    <mergeCell ref="AB855:AD855"/>
    <mergeCell ref="M855:O855"/>
    <mergeCell ref="M856:O856"/>
    <mergeCell ref="D424:Q424"/>
    <mergeCell ref="P738:S738"/>
    <mergeCell ref="R477:S477"/>
    <mergeCell ref="M858:O858"/>
    <mergeCell ref="D295:Q295"/>
    <mergeCell ref="P771:S771"/>
    <mergeCell ref="P746:S746"/>
    <mergeCell ref="AB854:AD854"/>
    <mergeCell ref="D110:J110"/>
    <mergeCell ref="R379:S379"/>
    <mergeCell ref="AB533:AB534"/>
    <mergeCell ref="R406:S406"/>
    <mergeCell ref="R381:S381"/>
    <mergeCell ref="C175:AD175"/>
    <mergeCell ref="D477:Q477"/>
    <mergeCell ref="AB184:AB185"/>
    <mergeCell ref="M673:S673"/>
    <mergeCell ref="D652:Q652"/>
    <mergeCell ref="D646:Q646"/>
    <mergeCell ref="R249:S249"/>
    <mergeCell ref="D312:J312"/>
    <mergeCell ref="D827:O827"/>
    <mergeCell ref="P806:S806"/>
    <mergeCell ref="T184:T185"/>
    <mergeCell ref="P773:S773"/>
    <mergeCell ref="P775:S775"/>
    <mergeCell ref="P804:S804"/>
    <mergeCell ref="D147:J147"/>
    <mergeCell ref="C341:AD341"/>
    <mergeCell ref="U113:X113"/>
    <mergeCell ref="D385:Q385"/>
    <mergeCell ref="U115:X115"/>
    <mergeCell ref="D313:J313"/>
    <mergeCell ref="P786:S786"/>
    <mergeCell ref="D611:Q611"/>
    <mergeCell ref="U184:U185"/>
    <mergeCell ref="D755:O755"/>
    <mergeCell ref="R239:S239"/>
    <mergeCell ref="B11:AD11"/>
    <mergeCell ref="P712:S712"/>
    <mergeCell ref="D277:Q277"/>
    <mergeCell ref="P743:S743"/>
    <mergeCell ref="D422:Q422"/>
    <mergeCell ref="D752:O752"/>
    <mergeCell ref="M320:S320"/>
    <mergeCell ref="AA533:AA534"/>
    <mergeCell ref="D633:Q633"/>
    <mergeCell ref="K32:T32"/>
    <mergeCell ref="U47:X47"/>
    <mergeCell ref="D669:J669"/>
    <mergeCell ref="D282:Q282"/>
    <mergeCell ref="D580:Q580"/>
    <mergeCell ref="D54:J54"/>
    <mergeCell ref="K74:N74"/>
    <mergeCell ref="D52:J52"/>
    <mergeCell ref="C343:AD343"/>
    <mergeCell ref="D273:Q273"/>
    <mergeCell ref="D53:J53"/>
    <mergeCell ref="L496:S496"/>
    <mergeCell ref="P718:S718"/>
    <mergeCell ref="M664:S664"/>
    <mergeCell ref="D648:Q648"/>
    <mergeCell ref="C330:AD330"/>
    <mergeCell ref="D744:O744"/>
    <mergeCell ref="D415:Q415"/>
    <mergeCell ref="P803:S803"/>
    <mergeCell ref="D571:Q571"/>
    <mergeCell ref="R413:S413"/>
    <mergeCell ref="D541:Q541"/>
    <mergeCell ref="D778:O778"/>
    <mergeCell ref="D248:Q248"/>
    <mergeCell ref="K60:N60"/>
    <mergeCell ref="U76:X76"/>
    <mergeCell ref="U148:X148"/>
    <mergeCell ref="K52:N52"/>
    <mergeCell ref="C490:J490"/>
    <mergeCell ref="D735:O735"/>
    <mergeCell ref="D117:J117"/>
    <mergeCell ref="D92:J92"/>
    <mergeCell ref="D645:Q645"/>
    <mergeCell ref="D94:J94"/>
    <mergeCell ref="D255:Q255"/>
    <mergeCell ref="U130:X130"/>
    <mergeCell ref="D647:Q647"/>
    <mergeCell ref="K67:N67"/>
    <mergeCell ref="D759:O759"/>
    <mergeCell ref="D77:J77"/>
    <mergeCell ref="R460:S460"/>
    <mergeCell ref="L311:S311"/>
    <mergeCell ref="D675:J675"/>
    <mergeCell ref="D226:Q226"/>
    <mergeCell ref="R462:S462"/>
    <mergeCell ref="R387:S387"/>
    <mergeCell ref="U93:X93"/>
    <mergeCell ref="D452:Q452"/>
    <mergeCell ref="D189:Q189"/>
    <mergeCell ref="M318:S318"/>
    <mergeCell ref="K128:N128"/>
    <mergeCell ref="M312:S312"/>
    <mergeCell ref="C158:AD158"/>
    <mergeCell ref="R183:S185"/>
    <mergeCell ref="K121:N121"/>
    <mergeCell ref="D774:O774"/>
    <mergeCell ref="D197:Q197"/>
    <mergeCell ref="U136:X136"/>
    <mergeCell ref="K97:N97"/>
    <mergeCell ref="R188:S188"/>
    <mergeCell ref="D97:J97"/>
    <mergeCell ref="R190:S190"/>
    <mergeCell ref="K120:N120"/>
    <mergeCell ref="K84:N84"/>
    <mergeCell ref="D125:J125"/>
    <mergeCell ref="R419:S419"/>
    <mergeCell ref="D195:Q195"/>
    <mergeCell ref="D610:Q610"/>
    <mergeCell ref="C166:AD166"/>
    <mergeCell ref="D757:O757"/>
    <mergeCell ref="D635:Q635"/>
    <mergeCell ref="S856:U856"/>
    <mergeCell ref="D72:J72"/>
    <mergeCell ref="D854:L854"/>
    <mergeCell ref="V662:AD662"/>
    <mergeCell ref="D560:Q560"/>
    <mergeCell ref="D437:Q437"/>
    <mergeCell ref="R455:S455"/>
    <mergeCell ref="K48:N48"/>
    <mergeCell ref="D228:Q228"/>
    <mergeCell ref="D404:Q404"/>
    <mergeCell ref="D562:Q562"/>
    <mergeCell ref="R457:S457"/>
    <mergeCell ref="U38:X38"/>
    <mergeCell ref="D397:Q397"/>
    <mergeCell ref="D88:J88"/>
    <mergeCell ref="W533:W534"/>
    <mergeCell ref="U40:X40"/>
    <mergeCell ref="D733:O733"/>
    <mergeCell ref="L322:S322"/>
    <mergeCell ref="D90:J90"/>
    <mergeCell ref="D726:O726"/>
    <mergeCell ref="U96:X96"/>
    <mergeCell ref="D455:Q455"/>
    <mergeCell ref="D430:Q430"/>
    <mergeCell ref="K76:N76"/>
    <mergeCell ref="D728:O728"/>
    <mergeCell ref="D457:Q457"/>
    <mergeCell ref="R475:S475"/>
    <mergeCell ref="U91:X91"/>
    <mergeCell ref="D450:Q450"/>
    <mergeCell ref="P813:S813"/>
    <mergeCell ref="D766:O766"/>
    <mergeCell ref="C18:AD18"/>
    <mergeCell ref="U128:X128"/>
    <mergeCell ref="K104:N104"/>
    <mergeCell ref="C12:AD12"/>
    <mergeCell ref="P808:S808"/>
    <mergeCell ref="D143:J143"/>
    <mergeCell ref="D118:J118"/>
    <mergeCell ref="M493:S493"/>
    <mergeCell ref="D754:O754"/>
    <mergeCell ref="D790:O790"/>
    <mergeCell ref="R257:S257"/>
    <mergeCell ref="K87:N87"/>
    <mergeCell ref="U109:X109"/>
    <mergeCell ref="D468:Q468"/>
    <mergeCell ref="AB852:AD852"/>
    <mergeCell ref="U119:X119"/>
    <mergeCell ref="D478:Q478"/>
    <mergeCell ref="R223:S223"/>
    <mergeCell ref="K95:N95"/>
    <mergeCell ref="K89:N89"/>
    <mergeCell ref="U111:X111"/>
    <mergeCell ref="K122:N122"/>
    <mergeCell ref="U104:X104"/>
    <mergeCell ref="D772:O772"/>
    <mergeCell ref="D382:Q382"/>
    <mergeCell ref="D154:J154"/>
    <mergeCell ref="C25:AD25"/>
    <mergeCell ref="D196:Q196"/>
    <mergeCell ref="U64:X64"/>
    <mergeCell ref="D423:Q423"/>
    <mergeCell ref="U75:X75"/>
    <mergeCell ref="M662:S662"/>
    <mergeCell ref="AA7:AD7"/>
    <mergeCell ref="D773:O773"/>
    <mergeCell ref="C692:AD692"/>
    <mergeCell ref="D767:O767"/>
    <mergeCell ref="D191:Q191"/>
    <mergeCell ref="K148:N148"/>
    <mergeCell ref="C706:O707"/>
    <mergeCell ref="R426:S426"/>
    <mergeCell ref="K141:N141"/>
    <mergeCell ref="D487:J487"/>
    <mergeCell ref="U132:X132"/>
    <mergeCell ref="D552:Q552"/>
    <mergeCell ref="S854:U854"/>
    <mergeCell ref="D488:J488"/>
    <mergeCell ref="D395:Q395"/>
    <mergeCell ref="U36:X36"/>
    <mergeCell ref="D553:Q553"/>
    <mergeCell ref="R269:S269"/>
    <mergeCell ref="P851:R852"/>
    <mergeCell ref="Z358:Z359"/>
    <mergeCell ref="R298:S298"/>
    <mergeCell ref="R270:S270"/>
    <mergeCell ref="V312:AD312"/>
    <mergeCell ref="D542:Q542"/>
    <mergeCell ref="P716:S716"/>
    <mergeCell ref="U62:X62"/>
    <mergeCell ref="D421:Q421"/>
    <mergeCell ref="V314:AD314"/>
    <mergeCell ref="D252:Q252"/>
    <mergeCell ref="K124:N124"/>
    <mergeCell ref="R444:S444"/>
    <mergeCell ref="V486:AD486"/>
    <mergeCell ref="M857:O857"/>
    <mergeCell ref="D717:O717"/>
    <mergeCell ref="D297:Q297"/>
    <mergeCell ref="D568:Q568"/>
    <mergeCell ref="R192:S192"/>
    <mergeCell ref="C847:AD847"/>
    <mergeCell ref="D263:Q263"/>
    <mergeCell ref="D710:O710"/>
    <mergeCell ref="D597:Q597"/>
    <mergeCell ref="P744:S744"/>
    <mergeCell ref="R194:S194"/>
    <mergeCell ref="K91:N91"/>
    <mergeCell ref="K85:N85"/>
    <mergeCell ref="D712:O712"/>
    <mergeCell ref="D563:Q563"/>
    <mergeCell ref="D599:Q599"/>
    <mergeCell ref="C830:AD830"/>
    <mergeCell ref="C518:AD518"/>
    <mergeCell ref="D810:O810"/>
    <mergeCell ref="C520:AD520"/>
    <mergeCell ref="D259:Q259"/>
    <mergeCell ref="P827:S827"/>
    <mergeCell ref="D593:Q593"/>
    <mergeCell ref="M317:S317"/>
    <mergeCell ref="R229:S229"/>
    <mergeCell ref="D634:Q634"/>
    <mergeCell ref="C701:AD701"/>
    <mergeCell ref="AD183:AD185"/>
    <mergeCell ref="P752:S752"/>
    <mergeCell ref="D608:Q608"/>
    <mergeCell ref="D403:Q403"/>
    <mergeCell ref="D434:Q434"/>
    <mergeCell ref="D763:O763"/>
    <mergeCell ref="C181:AD181"/>
    <mergeCell ref="D799:O799"/>
    <mergeCell ref="D650:Q650"/>
    <mergeCell ref="D771:O771"/>
    <mergeCell ref="R205:S205"/>
    <mergeCell ref="C174:AD174"/>
    <mergeCell ref="D765:O765"/>
    <mergeCell ref="D825:O825"/>
    <mergeCell ref="C505:AD505"/>
    <mergeCell ref="K99:N99"/>
    <mergeCell ref="D791:O791"/>
    <mergeCell ref="U131:X131"/>
    <mergeCell ref="D783:O783"/>
    <mergeCell ref="K130:N130"/>
    <mergeCell ref="D820:O820"/>
    <mergeCell ref="R294:S294"/>
    <mergeCell ref="U146:X146"/>
    <mergeCell ref="D365:Q365"/>
    <mergeCell ref="R266:S266"/>
    <mergeCell ref="K132:N132"/>
    <mergeCell ref="D208:Q208"/>
    <mergeCell ref="D809:O809"/>
    <mergeCell ref="K152:N152"/>
    <mergeCell ref="D123:J123"/>
    <mergeCell ref="D152:J152"/>
    <mergeCell ref="D216:Q216"/>
    <mergeCell ref="C660:J660"/>
    <mergeCell ref="P724:S724"/>
    <mergeCell ref="P821:S821"/>
    <mergeCell ref="D386:Q386"/>
    <mergeCell ref="P810:S810"/>
    <mergeCell ref="P855:R855"/>
    <mergeCell ref="C845:AD845"/>
    <mergeCell ref="K56:N56"/>
    <mergeCell ref="D559:Q559"/>
    <mergeCell ref="R279:S279"/>
    <mergeCell ref="D595:Q595"/>
    <mergeCell ref="P857:R857"/>
    <mergeCell ref="D290:Q290"/>
    <mergeCell ref="R281:S281"/>
    <mergeCell ref="V665:AD665"/>
    <mergeCell ref="D588:Q588"/>
    <mergeCell ref="D667:J667"/>
    <mergeCell ref="D590:Q590"/>
    <mergeCell ref="D734:O734"/>
    <mergeCell ref="R305:S305"/>
    <mergeCell ref="D668:J668"/>
    <mergeCell ref="R366:S366"/>
    <mergeCell ref="T533:T534"/>
    <mergeCell ref="D736:O736"/>
    <mergeCell ref="D272:Q272"/>
    <mergeCell ref="P759:S759"/>
    <mergeCell ref="D606:Q606"/>
    <mergeCell ref="M328:S328"/>
    <mergeCell ref="B688:AD688"/>
    <mergeCell ref="D616:Q616"/>
    <mergeCell ref="R361:S361"/>
    <mergeCell ref="D301:Q301"/>
    <mergeCell ref="K146:N146"/>
    <mergeCell ref="K140:N140"/>
    <mergeCell ref="R464:S464"/>
    <mergeCell ref="D74:J74"/>
    <mergeCell ref="V533:V534"/>
    <mergeCell ref="D244:Q244"/>
    <mergeCell ref="K138:N138"/>
    <mergeCell ref="D101:J101"/>
    <mergeCell ref="K69:N69"/>
    <mergeCell ref="K66:N66"/>
    <mergeCell ref="C849:AD849"/>
    <mergeCell ref="U32:AD32"/>
    <mergeCell ref="M488:S488"/>
    <mergeCell ref="P798:S798"/>
    <mergeCell ref="D808:O808"/>
    <mergeCell ref="D260:Q260"/>
    <mergeCell ref="R400:S400"/>
    <mergeCell ref="R408:S408"/>
    <mergeCell ref="R402:S402"/>
    <mergeCell ref="V358:V359"/>
    <mergeCell ref="C31:J34"/>
    <mergeCell ref="D261:Q261"/>
    <mergeCell ref="D561:Q561"/>
    <mergeCell ref="D35:J35"/>
    <mergeCell ref="C351:AD351"/>
    <mergeCell ref="R301:S301"/>
    <mergeCell ref="D819:O819"/>
    <mergeCell ref="D402:Q402"/>
    <mergeCell ref="D666:J666"/>
    <mergeCell ref="D102:J102"/>
    <mergeCell ref="P825:S825"/>
    <mergeCell ref="D69:J69"/>
    <mergeCell ref="R276:S276"/>
    <mergeCell ref="D225:Q225"/>
    <mergeCell ref="K39:N39"/>
    <mergeCell ref="D420:Q420"/>
    <mergeCell ref="D127:J127"/>
    <mergeCell ref="D806:O806"/>
    <mergeCell ref="U90:X90"/>
    <mergeCell ref="D449:Q449"/>
    <mergeCell ref="D607:Q607"/>
    <mergeCell ref="R417:S417"/>
    <mergeCell ref="K50:N50"/>
    <mergeCell ref="D727:O727"/>
    <mergeCell ref="K55:N55"/>
    <mergeCell ref="U77:X77"/>
    <mergeCell ref="D436:Q436"/>
    <mergeCell ref="R454:S454"/>
    <mergeCell ref="K47:N47"/>
    <mergeCell ref="D227:Q227"/>
    <mergeCell ref="D719:O719"/>
    <mergeCell ref="V490:AD490"/>
    <mergeCell ref="D413:Q413"/>
    <mergeCell ref="D79:J79"/>
    <mergeCell ref="B337:AE337"/>
    <mergeCell ref="D145:J145"/>
    <mergeCell ref="D318:J318"/>
    <mergeCell ref="M314:S314"/>
    <mergeCell ref="D246:Q246"/>
    <mergeCell ref="D238:Q238"/>
    <mergeCell ref="P723:S723"/>
    <mergeCell ref="D302:Q302"/>
    <mergeCell ref="V664:AD664"/>
    <mergeCell ref="D600:Q600"/>
    <mergeCell ref="D84:J84"/>
    <mergeCell ref="D86:J86"/>
    <mergeCell ref="D451:Q451"/>
    <mergeCell ref="R382:S382"/>
    <mergeCell ref="K101:N101"/>
    <mergeCell ref="R33:T33"/>
    <mergeCell ref="D42:J42"/>
    <mergeCell ref="R442:S442"/>
    <mergeCell ref="D50:J50"/>
    <mergeCell ref="D570:Q570"/>
    <mergeCell ref="D44:J44"/>
    <mergeCell ref="K45:N45"/>
    <mergeCell ref="P713:S713"/>
    <mergeCell ref="C851:L852"/>
    <mergeCell ref="V316:AD316"/>
    <mergeCell ref="S851:U852"/>
    <mergeCell ref="D60:J60"/>
    <mergeCell ref="AC358:AC359"/>
    <mergeCell ref="Z533:Z534"/>
    <mergeCell ref="R443:S443"/>
    <mergeCell ref="D126:J126"/>
    <mergeCell ref="R211:S211"/>
    <mergeCell ref="U92:X92"/>
    <mergeCell ref="D364:Q364"/>
    <mergeCell ref="D142:J142"/>
    <mergeCell ref="D186:Q186"/>
    <mergeCell ref="K103:N103"/>
    <mergeCell ref="D105:J105"/>
    <mergeCell ref="D625:Q625"/>
    <mergeCell ref="F309:AD309"/>
    <mergeCell ref="P797:S797"/>
    <mergeCell ref="D107:J107"/>
    <mergeCell ref="C498:J498"/>
    <mergeCell ref="F307:AD307"/>
    <mergeCell ref="P799:S799"/>
    <mergeCell ref="U358:U359"/>
    <mergeCell ref="C180:AD180"/>
    <mergeCell ref="P765:S765"/>
    <mergeCell ref="Y33:AA33"/>
    <mergeCell ref="D547:Q547"/>
    <mergeCell ref="R267:S267"/>
    <mergeCell ref="C528:AD528"/>
    <mergeCell ref="D577:Q577"/>
    <mergeCell ref="D242:Q242"/>
    <mergeCell ref="C354:AD354"/>
    <mergeCell ref="D371:Q371"/>
    <mergeCell ref="P719:S719"/>
    <mergeCell ref="D68:J68"/>
    <mergeCell ref="D67:J67"/>
    <mergeCell ref="D496:J496"/>
    <mergeCell ref="C340:AD340"/>
    <mergeCell ref="D139:J139"/>
    <mergeCell ref="R439:S439"/>
    <mergeCell ref="K64:N64"/>
    <mergeCell ref="K36:N36"/>
    <mergeCell ref="D45:J45"/>
    <mergeCell ref="M315:S315"/>
    <mergeCell ref="R470:S470"/>
    <mergeCell ref="R445:S445"/>
    <mergeCell ref="U33:X34"/>
    <mergeCell ref="V487:AD487"/>
    <mergeCell ref="D70:J70"/>
    <mergeCell ref="U53:X53"/>
    <mergeCell ref="D412:Q412"/>
    <mergeCell ref="D499:J499"/>
    <mergeCell ref="D78:J78"/>
    <mergeCell ref="D714:O714"/>
    <mergeCell ref="X358:Y358"/>
    <mergeCell ref="D716:O716"/>
    <mergeCell ref="B165:AD165"/>
    <mergeCell ref="P751:S751"/>
    <mergeCell ref="D398:Q398"/>
    <mergeCell ref="K40:N40"/>
    <mergeCell ref="U37:X37"/>
    <mergeCell ref="B507:AE507"/>
    <mergeCell ref="U72:X72"/>
    <mergeCell ref="D87:J87"/>
    <mergeCell ref="D740:O740"/>
    <mergeCell ref="K71:N71"/>
    <mergeCell ref="D122:J122"/>
    <mergeCell ref="D723:O723"/>
    <mergeCell ref="R207:S207"/>
    <mergeCell ref="K73:N73"/>
    <mergeCell ref="D725:O725"/>
    <mergeCell ref="D82:J82"/>
    <mergeCell ref="U94:X94"/>
    <mergeCell ref="C324:J324"/>
    <mergeCell ref="D144:J144"/>
    <mergeCell ref="P734:S734"/>
    <mergeCell ref="R367:S367"/>
    <mergeCell ref="U79:X79"/>
    <mergeCell ref="D438:Q438"/>
    <mergeCell ref="K49:N49"/>
    <mergeCell ref="R193:S193"/>
    <mergeCell ref="R369:S369"/>
    <mergeCell ref="D465:Q465"/>
    <mergeCell ref="V663:AD663"/>
    <mergeCell ref="D98:J98"/>
    <mergeCell ref="K86:N86"/>
    <mergeCell ref="K46:N46"/>
    <mergeCell ref="P715:S715"/>
    <mergeCell ref="AB859:AD859"/>
    <mergeCell ref="D589:Q589"/>
    <mergeCell ref="M487:S487"/>
    <mergeCell ref="U118:X118"/>
    <mergeCell ref="R222:S222"/>
    <mergeCell ref="R221:S221"/>
    <mergeCell ref="K112:N112"/>
    <mergeCell ref="C355:AD355"/>
    <mergeCell ref="D764:O764"/>
    <mergeCell ref="R248:S248"/>
    <mergeCell ref="D797:O797"/>
    <mergeCell ref="C515:AD515"/>
    <mergeCell ref="M663:S663"/>
    <mergeCell ref="R247:S247"/>
    <mergeCell ref="D221:Q221"/>
    <mergeCell ref="R283:S283"/>
    <mergeCell ref="S855:U855"/>
    <mergeCell ref="D782:O782"/>
    <mergeCell ref="AB853:AD853"/>
    <mergeCell ref="P791:S791"/>
    <mergeCell ref="C349:AD349"/>
    <mergeCell ref="R416:S416"/>
    <mergeCell ref="R432:S432"/>
    <mergeCell ref="D188:Q188"/>
    <mergeCell ref="P809:S809"/>
    <mergeCell ref="D399:Q399"/>
    <mergeCell ref="P717:S717"/>
    <mergeCell ref="D800:O800"/>
    <mergeCell ref="C516:AD516"/>
    <mergeCell ref="R203:S203"/>
    <mergeCell ref="M502:S502"/>
    <mergeCell ref="P823:S823"/>
    <mergeCell ref="P854:R854"/>
    <mergeCell ref="D501:J501"/>
    <mergeCell ref="D798:O798"/>
    <mergeCell ref="U485:AD485"/>
    <mergeCell ref="D495:J495"/>
    <mergeCell ref="D383:Q383"/>
    <mergeCell ref="U56:X56"/>
    <mergeCell ref="D749:O749"/>
    <mergeCell ref="D106:J106"/>
    <mergeCell ref="P741:S741"/>
    <mergeCell ref="R191:S191"/>
    <mergeCell ref="V668:AD668"/>
    <mergeCell ref="D262:Q262"/>
    <mergeCell ref="K82:N82"/>
    <mergeCell ref="U114:X114"/>
    <mergeCell ref="M672:S672"/>
    <mergeCell ref="D572:Q572"/>
    <mergeCell ref="R292:S292"/>
    <mergeCell ref="D205:Q205"/>
    <mergeCell ref="D363:Q363"/>
    <mergeCell ref="P725:S725"/>
    <mergeCell ref="R373:S373"/>
    <mergeCell ref="D270:Q270"/>
    <mergeCell ref="D467:Q467"/>
    <mergeCell ref="R263:S263"/>
    <mergeCell ref="C524:AD524"/>
    <mergeCell ref="R262:S262"/>
    <mergeCell ref="C481:E481"/>
    <mergeCell ref="R420:S420"/>
    <mergeCell ref="C316:J316"/>
    <mergeCell ref="R225:S225"/>
    <mergeCell ref="M327:S327"/>
    <mergeCell ref="V853:X853"/>
    <mergeCell ref="R441:S441"/>
    <mergeCell ref="R435:S435"/>
    <mergeCell ref="U147:X147"/>
    <mergeCell ref="D640:Q640"/>
    <mergeCell ref="D615:Q615"/>
    <mergeCell ref="R360:S360"/>
    <mergeCell ref="D300:Q300"/>
    <mergeCell ref="D108:J108"/>
    <mergeCell ref="R377:S377"/>
    <mergeCell ref="U110:X110"/>
    <mergeCell ref="D708:O708"/>
    <mergeCell ref="V851:AD851"/>
    <mergeCell ref="K123:N123"/>
    <mergeCell ref="M492:S492"/>
    <mergeCell ref="D753:O753"/>
    <mergeCell ref="B682:AE682"/>
    <mergeCell ref="R384:S384"/>
    <mergeCell ref="D214:Q214"/>
    <mergeCell ref="U116:X116"/>
    <mergeCell ref="R220:S220"/>
    <mergeCell ref="K117:N117"/>
    <mergeCell ref="D276:Q276"/>
    <mergeCell ref="R473:S473"/>
    <mergeCell ref="M325:S325"/>
    <mergeCell ref="R375:S375"/>
    <mergeCell ref="D446:Q446"/>
    <mergeCell ref="D275:Q275"/>
    <mergeCell ref="B334:AE334"/>
    <mergeCell ref="M490:S490"/>
    <mergeCell ref="D278:Q278"/>
    <mergeCell ref="R398:S398"/>
    <mergeCell ref="F481:AD481"/>
    <mergeCell ref="D621:Q621"/>
    <mergeCell ref="D375:Q375"/>
    <mergeCell ref="D369:Q369"/>
    <mergeCell ref="D377:Q377"/>
    <mergeCell ref="D453:Q453"/>
    <mergeCell ref="R471:S471"/>
    <mergeCell ref="D361:Q361"/>
    <mergeCell ref="D653:Q653"/>
    <mergeCell ref="D427:Q427"/>
    <mergeCell ref="R265:S265"/>
    <mergeCell ref="D550:Q550"/>
    <mergeCell ref="F483:AD483"/>
    <mergeCell ref="R368:S368"/>
    <mergeCell ref="D384:Q384"/>
    <mergeCell ref="D613:Q613"/>
    <mergeCell ref="D401:Q401"/>
    <mergeCell ref="D274:Q274"/>
    <mergeCell ref="D535:Q535"/>
    <mergeCell ref="R363:S363"/>
    <mergeCell ref="R425:S425"/>
    <mergeCell ref="D609:Q609"/>
    <mergeCell ref="D631:Q631"/>
    <mergeCell ref="D551:Q551"/>
    <mergeCell ref="D469:Q469"/>
    <mergeCell ref="AB857:AD857"/>
    <mergeCell ref="D291:Q291"/>
    <mergeCell ref="D614:Q614"/>
    <mergeCell ref="AD357:AD359"/>
    <mergeCell ref="L485:S485"/>
    <mergeCell ref="K83:N83"/>
    <mergeCell ref="P727:S727"/>
    <mergeCell ref="C673:J673"/>
    <mergeCell ref="D760:O760"/>
    <mergeCell ref="C172:AD172"/>
    <mergeCell ref="U533:U534"/>
    <mergeCell ref="R244:S244"/>
    <mergeCell ref="C171:AD171"/>
    <mergeCell ref="D762:O762"/>
    <mergeCell ref="D192:Q192"/>
    <mergeCell ref="P785:S785"/>
    <mergeCell ref="R273:S273"/>
    <mergeCell ref="U125:X125"/>
    <mergeCell ref="C173:AD173"/>
    <mergeCell ref="D642:Q642"/>
    <mergeCell ref="M661:S661"/>
    <mergeCell ref="R362:S362"/>
    <mergeCell ref="R245:S245"/>
    <mergeCell ref="K136:N136"/>
    <mergeCell ref="U127:X127"/>
    <mergeCell ref="D644:Q644"/>
    <mergeCell ref="D187:Q187"/>
    <mergeCell ref="P780:S780"/>
    <mergeCell ref="D234:Q234"/>
    <mergeCell ref="R277:S277"/>
    <mergeCell ref="R238:S238"/>
    <mergeCell ref="R424:S424"/>
    <mergeCell ref="B5:AD5"/>
    <mergeCell ref="U52:X52"/>
    <mergeCell ref="R289:S289"/>
    <mergeCell ref="C840:AD840"/>
    <mergeCell ref="P737:S737"/>
    <mergeCell ref="AC533:AC534"/>
    <mergeCell ref="D51:J51"/>
    <mergeCell ref="D258:Q258"/>
    <mergeCell ref="P826:S826"/>
    <mergeCell ref="D556:Q556"/>
    <mergeCell ref="B21:AD21"/>
    <mergeCell ref="R286:S286"/>
    <mergeCell ref="P819:S819"/>
    <mergeCell ref="D287:Q287"/>
    <mergeCell ref="D558:Q558"/>
    <mergeCell ref="D585:Q585"/>
    <mergeCell ref="B23:AD23"/>
    <mergeCell ref="D253:Q253"/>
    <mergeCell ref="D411:Q411"/>
    <mergeCell ref="D289:Q289"/>
    <mergeCell ref="P740:S740"/>
    <mergeCell ref="D587:Q587"/>
    <mergeCell ref="C346:AD346"/>
    <mergeCell ref="U133:X133"/>
    <mergeCell ref="C680:AD680"/>
    <mergeCell ref="U61:X61"/>
    <mergeCell ref="D578:Q578"/>
    <mergeCell ref="K153:N153"/>
    <mergeCell ref="D220:Q220"/>
    <mergeCell ref="R282:S282"/>
    <mergeCell ref="K72:N72"/>
    <mergeCell ref="M486:S486"/>
    <mergeCell ref="B10:AD10"/>
    <mergeCell ref="R258:S258"/>
    <mergeCell ref="D574:Q574"/>
    <mergeCell ref="D48:J48"/>
    <mergeCell ref="K149:N149"/>
    <mergeCell ref="R260:S260"/>
    <mergeCell ref="K151:N151"/>
    <mergeCell ref="D81:J81"/>
    <mergeCell ref="R427:S427"/>
    <mergeCell ref="U83:X83"/>
    <mergeCell ref="R197:S197"/>
    <mergeCell ref="D133:J133"/>
    <mergeCell ref="D715:O715"/>
    <mergeCell ref="U85:X85"/>
    <mergeCell ref="U78:X78"/>
    <mergeCell ref="D113:J113"/>
    <mergeCell ref="D80:J80"/>
    <mergeCell ref="U86:X86"/>
    <mergeCell ref="D674:J674"/>
    <mergeCell ref="D89:J89"/>
    <mergeCell ref="U102:X102"/>
    <mergeCell ref="C526:AD526"/>
    <mergeCell ref="D249:Q249"/>
    <mergeCell ref="D212:Q212"/>
    <mergeCell ref="R230:S230"/>
    <mergeCell ref="R224:S224"/>
    <mergeCell ref="D540:Q540"/>
    <mergeCell ref="U59:X59"/>
    <mergeCell ref="U88:X88"/>
    <mergeCell ref="D447:Q447"/>
    <mergeCell ref="U63:X63"/>
    <mergeCell ref="D605:Q605"/>
    <mergeCell ref="S859:U859"/>
    <mergeCell ref="P822:S822"/>
    <mergeCell ref="D387:Q387"/>
    <mergeCell ref="D381:Q381"/>
    <mergeCell ref="D380:Q380"/>
    <mergeCell ref="C357:Q359"/>
    <mergeCell ref="D224:Q224"/>
    <mergeCell ref="P817:S817"/>
    <mergeCell ref="D670:J670"/>
    <mergeCell ref="D486:J486"/>
    <mergeCell ref="C350:AD350"/>
    <mergeCell ref="R300:S300"/>
    <mergeCell ref="R458:S458"/>
    <mergeCell ref="R451:S451"/>
    <mergeCell ref="D425:Q425"/>
    <mergeCell ref="D400:Q400"/>
    <mergeCell ref="R395:S395"/>
    <mergeCell ref="D466:Q466"/>
    <mergeCell ref="AD532:AD534"/>
    <mergeCell ref="P788:S788"/>
    <mergeCell ref="D768:O768"/>
    <mergeCell ref="R396:S396"/>
    <mergeCell ref="D770:O770"/>
    <mergeCell ref="R421:S421"/>
    <mergeCell ref="Y855:AA855"/>
    <mergeCell ref="D651:Q651"/>
    <mergeCell ref="D816:O816"/>
    <mergeCell ref="D317:J317"/>
    <mergeCell ref="P764:S764"/>
    <mergeCell ref="D319:J319"/>
    <mergeCell ref="D815:O815"/>
    <mergeCell ref="R386:S386"/>
    <mergeCell ref="P769:S769"/>
    <mergeCell ref="P807:S807"/>
    <mergeCell ref="Y853:AA853"/>
    <mergeCell ref="D391:Q391"/>
    <mergeCell ref="V313:AD313"/>
    <mergeCell ref="R228:S228"/>
    <mergeCell ref="C513:AD513"/>
    <mergeCell ref="R285:S285"/>
    <mergeCell ref="C339:AD339"/>
    <mergeCell ref="R397:S397"/>
    <mergeCell ref="B834:AE834"/>
    <mergeCell ref="D463:Q463"/>
    <mergeCell ref="U98:X98"/>
    <mergeCell ref="D823:O823"/>
    <mergeCell ref="D218:Q218"/>
    <mergeCell ref="C831:AD831"/>
    <mergeCell ref="D247:Q247"/>
    <mergeCell ref="P789:S789"/>
    <mergeCell ref="P778:S778"/>
    <mergeCell ref="P742:S742"/>
    <mergeCell ref="P736:S736"/>
    <mergeCell ref="P772:S772"/>
    <mergeCell ref="P796:S796"/>
    <mergeCell ref="D751:O751"/>
    <mergeCell ref="D731:O731"/>
    <mergeCell ref="P753:S753"/>
    <mergeCell ref="P782:S782"/>
    <mergeCell ref="R453:S453"/>
    <mergeCell ref="D788:O788"/>
    <mergeCell ref="D396:Q396"/>
    <mergeCell ref="D223:Q223"/>
    <mergeCell ref="D293:Q293"/>
    <mergeCell ref="U54:X54"/>
    <mergeCell ref="D448:Q448"/>
    <mergeCell ref="K65:N65"/>
    <mergeCell ref="R466:S466"/>
    <mergeCell ref="P760:S760"/>
    <mergeCell ref="C183:Q185"/>
    <mergeCell ref="P762:S762"/>
    <mergeCell ref="L671:S671"/>
    <mergeCell ref="D99:J99"/>
    <mergeCell ref="C179:AD179"/>
    <mergeCell ref="M491:S491"/>
    <mergeCell ref="R393:S393"/>
    <mergeCell ref="U105:X105"/>
    <mergeCell ref="M500:S500"/>
    <mergeCell ref="R201:S201"/>
    <mergeCell ref="D761:O761"/>
    <mergeCell ref="D58:J58"/>
    <mergeCell ref="U107:X107"/>
    <mergeCell ref="U100:X100"/>
    <mergeCell ref="P733:S733"/>
    <mergeCell ref="K68:N68"/>
    <mergeCell ref="D141:J141"/>
    <mergeCell ref="D135:J135"/>
    <mergeCell ref="D440:Q440"/>
    <mergeCell ref="C311:J311"/>
    <mergeCell ref="P706:S707"/>
    <mergeCell ref="U81:X81"/>
    <mergeCell ref="D131:J131"/>
    <mergeCell ref="D124:J124"/>
    <mergeCell ref="D116:J116"/>
    <mergeCell ref="D464:Q464"/>
    <mergeCell ref="R401:S401"/>
    <mergeCell ref="K33:N34"/>
    <mergeCell ref="D538:Q538"/>
    <mergeCell ref="C703:AD703"/>
    <mergeCell ref="V671:AD671"/>
    <mergeCell ref="D622:Q622"/>
    <mergeCell ref="C861:E861"/>
    <mergeCell ref="B3:AD3"/>
    <mergeCell ref="D233:Q233"/>
    <mergeCell ref="R469:S469"/>
    <mergeCell ref="U50:X50"/>
    <mergeCell ref="D409:Q409"/>
    <mergeCell ref="U44:X44"/>
    <mergeCell ref="V669:AD669"/>
    <mergeCell ref="D444:Q444"/>
    <mergeCell ref="D419:Q419"/>
    <mergeCell ref="B512:AD512"/>
    <mergeCell ref="U60:X60"/>
    <mergeCell ref="C848:AD848"/>
    <mergeCell ref="M853:O853"/>
    <mergeCell ref="U45:X45"/>
    <mergeCell ref="AB33:AD33"/>
    <mergeCell ref="D713:O713"/>
    <mergeCell ref="D564:Q564"/>
    <mergeCell ref="D95:J95"/>
    <mergeCell ref="C14:AD14"/>
    <mergeCell ref="R209:S209"/>
    <mergeCell ref="U35:X35"/>
    <mergeCell ref="M323:S323"/>
    <mergeCell ref="R295:S295"/>
    <mergeCell ref="C17:AD17"/>
    <mergeCell ref="U73:X73"/>
    <mergeCell ref="M854:O854"/>
    <mergeCell ref="AK33:AM33"/>
    <mergeCell ref="B159:AE159"/>
    <mergeCell ref="B162:AE162"/>
    <mergeCell ref="B163:AE163"/>
    <mergeCell ref="AH184:AJ184"/>
    <mergeCell ref="B332:AE332"/>
    <mergeCell ref="B308:AE308"/>
    <mergeCell ref="B310:AE310"/>
    <mergeCell ref="B333:AE333"/>
    <mergeCell ref="B336:AE336"/>
    <mergeCell ref="B335:AE335"/>
    <mergeCell ref="C19:AD19"/>
    <mergeCell ref="B833:AE833"/>
    <mergeCell ref="P815:S815"/>
    <mergeCell ref="R208:S208"/>
    <mergeCell ref="K100:N100"/>
    <mergeCell ref="K94:N94"/>
    <mergeCell ref="D475:Q475"/>
    <mergeCell ref="M501:S501"/>
    <mergeCell ref="D193:Q193"/>
    <mergeCell ref="U126:X126"/>
    <mergeCell ref="K102:N102"/>
    <mergeCell ref="D777:O777"/>
    <mergeCell ref="D362:Q362"/>
    <mergeCell ref="D134:J134"/>
    <mergeCell ref="U117:X117"/>
    <mergeCell ref="D476:Q476"/>
    <mergeCell ref="U71:X71"/>
    <mergeCell ref="D121:J121"/>
    <mergeCell ref="X533:Y533"/>
    <mergeCell ref="D49:J49"/>
    <mergeCell ref="D781:O781"/>
  </mergeCells>
  <conditionalFormatting sqref="F307:AD307">
    <cfRule type="expression" dxfId="49" priority="32">
      <formula>AND(COUNTIF(U186:U305,"5")&gt;0,F307="")</formula>
    </cfRule>
    <cfRule type="expression" dxfId="48" priority="31">
      <formula>COUNTIF(U186:U305,"5")=0</formula>
    </cfRule>
  </conditionalFormatting>
  <conditionalFormatting sqref="F309:AD309">
    <cfRule type="expression" dxfId="47" priority="30">
      <formula>AND(COUNTIF(AC186:AC305,"10")&gt;0,F309="")</formula>
    </cfRule>
    <cfRule type="expression" dxfId="46" priority="29">
      <formula>COUNTIF(AC186:AC305,"10")=0</formula>
    </cfRule>
  </conditionalFormatting>
  <conditionalFormatting sqref="F481:AD481">
    <cfRule type="expression" dxfId="45" priority="21">
      <formula>AND(COUNTIF(U360:U479,"5")&gt;0,F481="")</formula>
    </cfRule>
    <cfRule type="expression" dxfId="44" priority="20">
      <formula>COUNTIF(U360:U479,"5")=0</formula>
    </cfRule>
  </conditionalFormatting>
  <conditionalFormatting sqref="F483:AD483">
    <cfRule type="expression" dxfId="43" priority="18">
      <formula>COUNTIF(AC360:AC479,"10")=0</formula>
    </cfRule>
    <cfRule type="expression" dxfId="42" priority="19">
      <formula>AND(COUNTIF(AC360:AC479,"10")&gt;0,F483="")</formula>
    </cfRule>
  </conditionalFormatting>
  <conditionalFormatting sqref="F656:AD656">
    <cfRule type="expression" dxfId="41" priority="10">
      <formula>COUNTIF(U535:U654,"5")=0</formula>
    </cfRule>
    <cfRule type="expression" dxfId="40" priority="11">
      <formula>AND(COUNTIF(U535:U654,"5")&gt;0,F656="")</formula>
    </cfRule>
  </conditionalFormatting>
  <conditionalFormatting sqref="F658:AD658">
    <cfRule type="expression" dxfId="39" priority="8">
      <formula>COUNTIF(AC535:AC654,"10")=0</formula>
    </cfRule>
    <cfRule type="expression" dxfId="38" priority="9">
      <formula>AND(COUNTIF(AC535:AC654,"10")&gt;0,F658="")</formula>
    </cfRule>
  </conditionalFormatting>
  <conditionalFormatting sqref="F861:AD861">
    <cfRule type="expression" dxfId="37" priority="27">
      <formula>OR(P858=0,P858="NA",P858="NS")</formula>
    </cfRule>
    <cfRule type="expression" dxfId="36" priority="28">
      <formula>AND(P858&gt;0,P858&lt;&gt;"NA",P858&lt;&gt;"NS",F861="")</formula>
    </cfRule>
  </conditionalFormatting>
  <conditionalFormatting sqref="K35:AD154">
    <cfRule type="expression" dxfId="35" priority="37">
      <formula>COUNTBLANK($D35)=1</formula>
    </cfRule>
  </conditionalFormatting>
  <conditionalFormatting sqref="M853:AD858">
    <cfRule type="expression" dxfId="34" priority="2">
      <formula>$AF$850&lt;&gt;1</formula>
    </cfRule>
  </conditionalFormatting>
  <conditionalFormatting sqref="P708:AD827">
    <cfRule type="expression" dxfId="33" priority="7">
      <formula>COUNTBLANK($D708)=1</formula>
    </cfRule>
  </conditionalFormatting>
  <conditionalFormatting sqref="P853:AD858">
    <cfRule type="expression" dxfId="32" priority="4">
      <formula>$M853="X"</formula>
    </cfRule>
  </conditionalFormatting>
  <conditionalFormatting sqref="R535:R654 T535:AD654">
    <cfRule type="expression" dxfId="31" priority="13">
      <formula>$S535="X"</formula>
    </cfRule>
  </conditionalFormatting>
  <conditionalFormatting sqref="R186:AD305">
    <cfRule type="expression" dxfId="30" priority="34">
      <formula>COUNTBLANK($D186)=1</formula>
    </cfRule>
  </conditionalFormatting>
  <conditionalFormatting sqref="R360:AD479">
    <cfRule type="expression" dxfId="29" priority="23">
      <formula>OR(COUNTBLANK($D360)=1,$K35&lt;&gt;1)</formula>
    </cfRule>
  </conditionalFormatting>
  <conditionalFormatting sqref="R535:AD654">
    <cfRule type="expression" dxfId="28" priority="12">
      <formula>OR(COUNTBLANK($D535)=1,$U35&lt;&gt;1)</formula>
    </cfRule>
  </conditionalFormatting>
  <conditionalFormatting sqref="S535:AD654">
    <cfRule type="expression" dxfId="27" priority="14">
      <formula>$R535="X"</formula>
    </cfRule>
  </conditionalFormatting>
  <conditionalFormatting sqref="T187:AC305">
    <cfRule type="expression" dxfId="26" priority="36">
      <formula>$AD187&lt;&gt;""</formula>
    </cfRule>
  </conditionalFormatting>
  <conditionalFormatting sqref="T361:AC479">
    <cfRule type="expression" dxfId="25" priority="24">
      <formula>$AD361&lt;&gt;""</formula>
    </cfRule>
  </conditionalFormatting>
  <conditionalFormatting sqref="T536:AC654">
    <cfRule type="expression" dxfId="24" priority="15">
      <formula>$AD536&lt;&gt;""</formula>
    </cfRule>
  </conditionalFormatting>
  <conditionalFormatting sqref="T186:AD305">
    <cfRule type="expression" dxfId="23" priority="33">
      <formula>$R186&gt;1</formula>
    </cfRule>
  </conditionalFormatting>
  <conditionalFormatting sqref="T360:AD479">
    <cfRule type="expression" dxfId="22" priority="22">
      <formula>$R360="X"</formula>
    </cfRule>
  </conditionalFormatting>
  <conditionalFormatting sqref="T708:AD827">
    <cfRule type="expression" dxfId="21" priority="6">
      <formula>$P708&gt;1</formula>
    </cfRule>
  </conditionalFormatting>
  <conditionalFormatting sqref="V853:AD858">
    <cfRule type="expression" dxfId="20" priority="3">
      <formula>OR($S853=0,$S853="NS",$S853="NA")</formula>
    </cfRule>
  </conditionalFormatting>
  <conditionalFormatting sqref="Y186:Y305">
    <cfRule type="expression" dxfId="19" priority="35">
      <formula>OR($AU186,$AV186,$AW186)</formula>
    </cfRule>
  </conditionalFormatting>
  <conditionalFormatting sqref="Y360:Y479">
    <cfRule type="expression" dxfId="18" priority="26">
      <formula>OR($AU360,$AV360,$AW360)</formula>
    </cfRule>
  </conditionalFormatting>
  <conditionalFormatting sqref="Y535:Y654">
    <cfRule type="expression" dxfId="17" priority="16">
      <formula>OR($AU535,$AV535,$AW535)</formula>
    </cfRule>
  </conditionalFormatting>
  <conditionalFormatting sqref="AB708:AD827">
    <cfRule type="expression" dxfId="16" priority="5">
      <formula>OR($X708=0,$X708="NS",$X708="NA")</formula>
    </cfRule>
  </conditionalFormatting>
  <conditionalFormatting sqref="AD186">
    <cfRule type="expression" dxfId="15" priority="40">
      <formula>TRUE</formula>
    </cfRule>
  </conditionalFormatting>
  <conditionalFormatting sqref="AD360">
    <cfRule type="expression" dxfId="14" priority="25">
      <formula>TRUE</formula>
    </cfRule>
  </conditionalFormatting>
  <conditionalFormatting sqref="AD535">
    <cfRule type="expression" dxfId="13" priority="17">
      <formula>TRUE</formula>
    </cfRule>
  </conditionalFormatting>
  <dataValidations count="10">
    <dataValidation type="list" allowBlank="1" showErrorMessage="1" errorTitle="Datos incorrectos" error="Los datos ingresados no son correctos, revise las opciones disponibles" sqref="K35:K154 P708:P827 R186:R305 U35:U154" xr:uid="{00000000-0002-0000-0700-000000000000}">
      <formula1>"1,2,9"</formula1>
    </dataValidation>
    <dataValidation type="list" allowBlank="1" showErrorMessage="1" errorTitle="Datos incorrectos" error="Los datos ingresados no son correctos, revise las opciones disponibles" sqref="T186:T305 T535:T654 T360:T479" xr:uid="{00000000-0002-0000-0700-000004000000}">
      <formula1>"1, 2, 9"</formula1>
    </dataValidation>
    <dataValidation type="list" allowBlank="1" showErrorMessage="1" errorTitle="Datos incorrectos" error="Los datos ingresados no son correctos, revise las opciones disponibles" sqref="U186:U305 U535:U654 U360:U479" xr:uid="{00000000-0002-0000-0700-000005000000}">
      <formula1>"1, 2, 3, 4, 5, 9"</formula1>
    </dataValidation>
    <dataValidation type="list" allowBlank="1" showErrorMessage="1" errorTitle="Datos incorrectos" error="Los datos ingresados no son correctos, revise las opciones disponibles" sqref="AC186:AC305 AC360:AC479 AC535:AC654" xr:uid="{00000000-0002-0000-0700-000006000000}">
      <formula1>"1, 2, 3, 4, 5, 6, 7, 8, 9, 10, 99"</formula1>
    </dataValidation>
    <dataValidation type="list" allowBlank="1" showErrorMessage="1" errorTitle="Datos incorrectos" error="Los datos ingresados no son correctos, revise las opciones disponibles" sqref="X186:X305 X535:X654 X360:X479" xr:uid="{00000000-0002-0000-0700-000007000000}">
      <formula1>"1, 2, 3, 4, 5, 6, 7, 8, 9"</formula1>
    </dataValidation>
    <dataValidation type="list" allowBlank="1" showInputMessage="1" showErrorMessage="1" sqref="Z186:Z305 Z360:Z479 Z535:Z654" xr:uid="{C5E9B7E9-A652-4CC7-8E63-781C6D3402CF}">
      <formula1>"1,2,9"</formula1>
    </dataValidation>
    <dataValidation type="list" allowBlank="1" showInputMessage="1" showErrorMessage="1" sqref="Y186:Y305" xr:uid="{8B00C251-1270-4021-8E2F-55D52B1BB6FE}">
      <formula1>OFFSET($AO$186,AM186,0,1,AN186)</formula1>
    </dataValidation>
    <dataValidation type="list" allowBlank="1" showInputMessage="1" showErrorMessage="1" sqref="Y360:Y479" xr:uid="{FF4F227E-52D0-49DD-873B-E47B851EA3BD}">
      <formula1>OFFSET($AO$360,AM360,0,1,AN360)</formula1>
    </dataValidation>
    <dataValidation type="list" allowBlank="1" showInputMessage="1" showErrorMessage="1" sqref="R360:S479 R535:S654 M853:O858" xr:uid="{79F074E6-EB07-4A94-BA05-8DF258672794}">
      <formula1>"X"</formula1>
    </dataValidation>
    <dataValidation type="list" allowBlank="1" showInputMessage="1" showErrorMessage="1" sqref="Y535:Y654" xr:uid="{B45356F5-14C8-457B-AF2B-4DBD1786A542}">
      <formula1>OFFSET($AO$535,AM535,0,1,AN535)</formula1>
    </dataValidation>
  </dataValidations>
  <hyperlinks>
    <hyperlink ref="AA7" location="Índice!C25" display="Índice" xr:uid="{00000000-0004-0000-0700-000000000000}"/>
  </hyperlinks>
  <printOptions horizontalCentered="1" verticalCentered="1"/>
  <pageMargins left="0.70866141732283472" right="0.70866141732283472" top="0.74803149606299213" bottom="0.74803149606299213" header="0.31496062992125978" footer="0.31496062992125978"/>
  <pageSetup scale="75" orientation="portrait" r:id="rId1"/>
  <headerFooter>
    <oddHeader>&amp;CMódulo 1 Sección XII
Cuestionario</oddHeader>
    <oddFooter>&amp;LCenso Nacional de Gobiernos Estatales 2025&amp;R&amp;P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39" id="{EB64BC55-FB5D-499E-BBD2-0763D0D5BC14}">
            <xm:f>CNGE_2025_M1_Secc12_Sub2!$S48&lt;&gt;1</xm:f>
            <x14:dxf>
              <fill>
                <patternFill patternType="mediumGray"/>
              </fill>
            </x14:dxf>
          </x14:cfRule>
          <xm:sqref>O35:T154</xm:sqref>
        </x14:conditionalFormatting>
        <x14:conditionalFormatting xmlns:xm="http://schemas.microsoft.com/office/excel/2006/main">
          <x14:cfRule type="expression" priority="38" id="{8B7AC1C4-0EF5-4A40-8D7F-D5D5288CE813}">
            <xm:f>CNGE_2025_M1_Secc12_Sub2!$Y48&lt;&gt;1</xm:f>
            <x14:dxf>
              <fill>
                <patternFill patternType="mediumGray"/>
              </fill>
            </x14:dxf>
          </x14:cfRule>
          <xm:sqref>Y35:AD154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U161"/>
  <sheetViews>
    <sheetView showGridLines="0" zoomScaleNormal="100" workbookViewId="0"/>
  </sheetViews>
  <sheetFormatPr baseColWidth="10" defaultColWidth="0" defaultRowHeight="15" customHeight="1" zeroHeight="1"/>
  <cols>
    <col min="1" max="1" width="5.75" style="9" customWidth="1"/>
    <col min="2" max="30" width="3.75" style="9" customWidth="1"/>
    <col min="31" max="31" width="5.75" style="9" customWidth="1"/>
    <col min="32" max="47" width="0" style="9" hidden="1" customWidth="1"/>
    <col min="48" max="16384" width="13.75" style="9" hidden="1"/>
  </cols>
  <sheetData>
    <row r="1" spans="1:30" ht="173.25" customHeight="1">
      <c r="A1" s="195"/>
      <c r="B1" s="319" t="s">
        <v>0</v>
      </c>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row>
    <row r="2" spans="1:30" ht="15" customHeight="1">
      <c r="A2" s="195"/>
      <c r="B2" s="8"/>
      <c r="C2" s="8"/>
      <c r="D2" s="8"/>
      <c r="E2" s="8"/>
      <c r="F2" s="8"/>
      <c r="G2" s="8"/>
      <c r="H2" s="8"/>
      <c r="I2" s="8"/>
      <c r="J2" s="8"/>
      <c r="K2" s="8"/>
      <c r="L2" s="8"/>
      <c r="M2" s="8"/>
      <c r="N2" s="8"/>
      <c r="O2" s="8"/>
      <c r="P2" s="8"/>
      <c r="Q2" s="8"/>
      <c r="R2" s="8"/>
      <c r="S2" s="8"/>
      <c r="T2" s="8"/>
      <c r="U2" s="8"/>
      <c r="V2" s="8"/>
      <c r="W2" s="8"/>
      <c r="X2" s="8"/>
      <c r="Y2" s="8"/>
      <c r="Z2" s="8"/>
      <c r="AA2" s="8"/>
      <c r="AB2" s="8"/>
      <c r="AC2" s="8"/>
      <c r="AD2" s="8"/>
    </row>
    <row r="3" spans="1:30" ht="45" customHeight="1">
      <c r="A3" s="195"/>
      <c r="B3" s="323" t="s">
        <v>1</v>
      </c>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row>
    <row r="4" spans="1:30" ht="15" customHeight="1">
      <c r="A4" s="195"/>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row>
    <row r="5" spans="1:30" ht="45" customHeight="1">
      <c r="A5" s="195"/>
      <c r="B5" s="323" t="s">
        <v>2</v>
      </c>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row>
    <row r="6" spans="1:30" ht="15" customHeight="1">
      <c r="A6" s="195"/>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row>
    <row r="7" spans="1:30" ht="15" customHeight="1" thickBot="1">
      <c r="A7" s="195"/>
      <c r="B7" s="12" t="s">
        <v>4</v>
      </c>
      <c r="C7" s="13"/>
      <c r="D7" s="13"/>
      <c r="E7" s="13"/>
      <c r="F7" s="13"/>
      <c r="G7" s="13"/>
      <c r="H7" s="13"/>
      <c r="I7" s="13"/>
      <c r="J7" s="13"/>
      <c r="K7" s="13"/>
      <c r="L7" s="13"/>
      <c r="M7" s="197"/>
      <c r="N7" s="12" t="s">
        <v>5</v>
      </c>
      <c r="O7" s="197"/>
      <c r="P7" s="14"/>
      <c r="Q7" s="14"/>
      <c r="R7" s="14"/>
      <c r="S7" s="14"/>
      <c r="T7" s="14"/>
      <c r="U7" s="14"/>
      <c r="V7" s="14"/>
      <c r="W7" s="14"/>
      <c r="X7" s="14"/>
      <c r="Y7" s="14"/>
      <c r="Z7" s="14"/>
      <c r="AA7" s="458" t="s">
        <v>3</v>
      </c>
      <c r="AB7" s="318"/>
      <c r="AC7" s="318"/>
      <c r="AD7" s="318"/>
    </row>
    <row r="8" spans="1:30" ht="15" customHeight="1" thickBot="1">
      <c r="A8" s="195"/>
      <c r="B8" s="320" t="str">
        <f>IF(Presentación!B10="","",Presentación!B10)</f>
        <v/>
      </c>
      <c r="C8" s="321"/>
      <c r="D8" s="321"/>
      <c r="E8" s="321"/>
      <c r="F8" s="321"/>
      <c r="G8" s="321"/>
      <c r="H8" s="321"/>
      <c r="I8" s="321"/>
      <c r="J8" s="321"/>
      <c r="K8" s="321"/>
      <c r="L8" s="322"/>
      <c r="M8" s="17"/>
      <c r="N8" s="320" t="str">
        <f>IF(Presentación!N10="","",Presentación!N10)</f>
        <v/>
      </c>
      <c r="O8" s="322"/>
      <c r="P8" s="198"/>
      <c r="Q8" s="15"/>
      <c r="R8" s="15"/>
      <c r="S8" s="15"/>
      <c r="T8" s="15"/>
      <c r="U8" s="15"/>
      <c r="V8" s="15"/>
      <c r="W8" s="15"/>
      <c r="X8" s="15"/>
      <c r="Y8" s="15"/>
      <c r="Z8" s="15"/>
      <c r="AA8" s="15"/>
      <c r="AB8" s="198"/>
      <c r="AC8" s="15"/>
      <c r="AD8" s="199"/>
    </row>
    <row r="9" spans="1:30" ht="15" customHeight="1" thickBot="1">
      <c r="A9" s="195"/>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30" ht="15" customHeight="1" thickBot="1">
      <c r="A10" s="200"/>
      <c r="B10" s="457" t="s">
        <v>5566</v>
      </c>
      <c r="C10" s="363"/>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79"/>
    </row>
    <row r="11" spans="1:30" ht="15" customHeight="1">
      <c r="A11" s="195"/>
      <c r="B11" s="446" t="s">
        <v>5054</v>
      </c>
      <c r="C11" s="447"/>
      <c r="D11" s="447"/>
      <c r="E11" s="447"/>
      <c r="F11" s="447"/>
      <c r="G11" s="447"/>
      <c r="H11" s="447"/>
      <c r="I11" s="447"/>
      <c r="J11" s="447"/>
      <c r="K11" s="447"/>
      <c r="L11" s="447"/>
      <c r="M11" s="447"/>
      <c r="N11" s="447"/>
      <c r="O11" s="447"/>
      <c r="P11" s="447"/>
      <c r="Q11" s="447"/>
      <c r="R11" s="447"/>
      <c r="S11" s="447"/>
      <c r="T11" s="447"/>
      <c r="U11" s="447"/>
      <c r="V11" s="447"/>
      <c r="W11" s="447"/>
      <c r="X11" s="447"/>
      <c r="Y11" s="447"/>
      <c r="Z11" s="447"/>
      <c r="AA11" s="447"/>
      <c r="AB11" s="447"/>
      <c r="AC11" s="447"/>
      <c r="AD11" s="448"/>
    </row>
    <row r="12" spans="1:30" ht="24" customHeight="1">
      <c r="A12" s="195"/>
      <c r="B12" s="201"/>
      <c r="C12" s="441" t="s">
        <v>5567</v>
      </c>
      <c r="D12" s="318"/>
      <c r="E12" s="318"/>
      <c r="F12" s="318"/>
      <c r="G12" s="318"/>
      <c r="H12" s="318"/>
      <c r="I12" s="318"/>
      <c r="J12" s="318"/>
      <c r="K12" s="318"/>
      <c r="L12" s="318"/>
      <c r="M12" s="318"/>
      <c r="N12" s="318"/>
      <c r="O12" s="318"/>
      <c r="P12" s="318"/>
      <c r="Q12" s="318"/>
      <c r="R12" s="318"/>
      <c r="S12" s="318"/>
      <c r="T12" s="318"/>
      <c r="U12" s="318"/>
      <c r="V12" s="318"/>
      <c r="W12" s="318"/>
      <c r="X12" s="318"/>
      <c r="Y12" s="318"/>
      <c r="Z12" s="318"/>
      <c r="AA12" s="318"/>
      <c r="AB12" s="318"/>
      <c r="AC12" s="318"/>
      <c r="AD12" s="410"/>
    </row>
    <row r="13" spans="1:30" ht="24" customHeight="1">
      <c r="A13" s="195"/>
      <c r="B13" s="201"/>
      <c r="C13" s="451" t="s">
        <v>5056</v>
      </c>
      <c r="D13" s="318"/>
      <c r="E13" s="318"/>
      <c r="F13" s="318"/>
      <c r="G13" s="318"/>
      <c r="H13" s="318"/>
      <c r="I13" s="318"/>
      <c r="J13" s="318"/>
      <c r="K13" s="318"/>
      <c r="L13" s="318"/>
      <c r="M13" s="318"/>
      <c r="N13" s="318"/>
      <c r="O13" s="318"/>
      <c r="P13" s="318"/>
      <c r="Q13" s="318"/>
      <c r="R13" s="318"/>
      <c r="S13" s="318"/>
      <c r="T13" s="318"/>
      <c r="U13" s="318"/>
      <c r="V13" s="318"/>
      <c r="W13" s="318"/>
      <c r="X13" s="318"/>
      <c r="Y13" s="318"/>
      <c r="Z13" s="318"/>
      <c r="AA13" s="318"/>
      <c r="AB13" s="318"/>
      <c r="AC13" s="318"/>
      <c r="AD13" s="452"/>
    </row>
    <row r="14" spans="1:30" ht="15" customHeight="1">
      <c r="A14" s="195"/>
      <c r="B14" s="201"/>
      <c r="C14" s="451" t="s">
        <v>5057</v>
      </c>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452"/>
    </row>
    <row r="15" spans="1:30" ht="36" customHeight="1">
      <c r="A15" s="195"/>
      <c r="B15" s="202"/>
      <c r="C15" s="459" t="s">
        <v>5058</v>
      </c>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410"/>
    </row>
    <row r="16" spans="1:30" ht="48" customHeight="1">
      <c r="A16" s="195"/>
      <c r="B16" s="202"/>
      <c r="C16" s="451" t="s">
        <v>5059</v>
      </c>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452"/>
    </row>
    <row r="17" spans="1:47" ht="15" customHeight="1">
      <c r="A17" s="195"/>
      <c r="B17" s="203"/>
      <c r="C17" s="450" t="s">
        <v>5060</v>
      </c>
      <c r="D17" s="422"/>
      <c r="E17" s="422"/>
      <c r="F17" s="422"/>
      <c r="G17" s="422"/>
      <c r="H17" s="422"/>
      <c r="I17" s="422"/>
      <c r="J17" s="422"/>
      <c r="K17" s="422"/>
      <c r="L17" s="422"/>
      <c r="M17" s="422"/>
      <c r="N17" s="422"/>
      <c r="O17" s="422"/>
      <c r="P17" s="422"/>
      <c r="Q17" s="422"/>
      <c r="R17" s="422"/>
      <c r="S17" s="422"/>
      <c r="T17" s="422"/>
      <c r="U17" s="422"/>
      <c r="V17" s="422"/>
      <c r="W17" s="422"/>
      <c r="X17" s="422"/>
      <c r="Y17" s="422"/>
      <c r="Z17" s="422"/>
      <c r="AA17" s="422"/>
      <c r="AB17" s="422"/>
      <c r="AC17" s="422"/>
      <c r="AD17" s="423"/>
    </row>
    <row r="18" spans="1:47" ht="15" customHeight="1">
      <c r="A18" s="195"/>
      <c r="B18" s="446" t="s">
        <v>5061</v>
      </c>
      <c r="C18" s="447"/>
      <c r="D18" s="447"/>
      <c r="E18" s="447"/>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7"/>
      <c r="AD18" s="448"/>
    </row>
    <row r="19" spans="1:47" ht="24" customHeight="1">
      <c r="A19" s="195"/>
      <c r="B19" s="291"/>
      <c r="C19" s="450" t="s">
        <v>5568</v>
      </c>
      <c r="D19" s="422"/>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423"/>
    </row>
    <row r="20" spans="1:47" ht="15" customHeight="1">
      <c r="A20" s="195"/>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row>
    <row r="21" spans="1:47" ht="36" customHeight="1">
      <c r="A21" s="206" t="s">
        <v>5569</v>
      </c>
      <c r="B21" s="486" t="s">
        <v>5570</v>
      </c>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row>
    <row r="22" spans="1:47" ht="36" customHeight="1">
      <c r="A22" s="247"/>
      <c r="C22" s="456" t="s">
        <v>5571</v>
      </c>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row>
    <row r="23" spans="1:47" ht="24" customHeight="1">
      <c r="A23" s="247"/>
      <c r="C23" s="456" t="s">
        <v>5070</v>
      </c>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row>
    <row r="24" spans="1:47" ht="36" customHeight="1">
      <c r="A24" s="206"/>
      <c r="B24" s="207"/>
      <c r="C24" s="482" t="s">
        <v>5572</v>
      </c>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318"/>
    </row>
    <row r="25" spans="1:47" ht="36" customHeight="1">
      <c r="A25" s="206"/>
      <c r="B25" s="207"/>
      <c r="C25" s="482" t="s">
        <v>5573</v>
      </c>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row>
    <row r="26" spans="1:47" ht="15" customHeight="1">
      <c r="A26" s="206"/>
      <c r="B26" s="207"/>
      <c r="C26" s="456" t="s">
        <v>5574</v>
      </c>
      <c r="D26" s="475"/>
      <c r="E26" s="475"/>
      <c r="F26" s="475"/>
      <c r="G26" s="475"/>
      <c r="H26" s="475"/>
      <c r="I26" s="475"/>
      <c r="J26" s="475"/>
      <c r="K26" s="475"/>
      <c r="L26" s="475"/>
      <c r="M26" s="475"/>
      <c r="N26" s="475"/>
      <c r="O26" s="475"/>
      <c r="P26" s="475"/>
      <c r="Q26" s="475"/>
      <c r="R26" s="475"/>
      <c r="S26" s="475"/>
      <c r="T26" s="475"/>
      <c r="U26" s="475"/>
      <c r="V26" s="475"/>
      <c r="W26" s="475"/>
      <c r="X26" s="475"/>
      <c r="Y26" s="475"/>
      <c r="Z26" s="475"/>
      <c r="AA26" s="475"/>
      <c r="AB26" s="475"/>
      <c r="AC26" s="475"/>
      <c r="AD26" s="475"/>
    </row>
    <row r="27" spans="1:47" ht="15" customHeight="1">
      <c r="A27" s="206"/>
      <c r="B27" s="207"/>
      <c r="C27" s="456" t="s">
        <v>5575</v>
      </c>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row>
    <row r="28" spans="1:47" ht="15" customHeight="1">
      <c r="A28" s="206"/>
      <c r="B28" s="207"/>
      <c r="C28" s="244"/>
      <c r="D28" s="244"/>
      <c r="E28" s="244"/>
      <c r="F28" s="244"/>
      <c r="G28" s="244"/>
      <c r="H28" s="244"/>
      <c r="I28" s="244"/>
      <c r="J28" s="244"/>
      <c r="K28" s="244"/>
      <c r="L28" s="244"/>
      <c r="M28" s="244"/>
      <c r="N28" s="244"/>
      <c r="O28" s="244"/>
      <c r="P28" s="244"/>
      <c r="Q28" s="244"/>
      <c r="R28" s="244"/>
      <c r="S28" s="244"/>
      <c r="T28" s="244"/>
      <c r="U28" s="244"/>
      <c r="V28" s="244"/>
      <c r="W28" s="244"/>
      <c r="X28" s="244"/>
      <c r="Y28" s="244"/>
      <c r="Z28" s="244"/>
      <c r="AA28" s="244"/>
      <c r="AB28" s="244"/>
      <c r="AC28" s="244"/>
      <c r="AD28" s="244"/>
    </row>
    <row r="29" spans="1:47" ht="24" customHeight="1">
      <c r="A29" s="206"/>
      <c r="B29" s="207"/>
      <c r="C29" s="453" t="s">
        <v>5071</v>
      </c>
      <c r="D29" s="447"/>
      <c r="E29" s="447"/>
      <c r="F29" s="447"/>
      <c r="G29" s="447"/>
      <c r="H29" s="447"/>
      <c r="I29" s="447"/>
      <c r="J29" s="447"/>
      <c r="K29" s="447"/>
      <c r="L29" s="447"/>
      <c r="M29" s="447"/>
      <c r="N29" s="448"/>
      <c r="O29" s="453" t="s">
        <v>5264</v>
      </c>
      <c r="P29" s="326"/>
      <c r="Q29" s="326"/>
      <c r="R29" s="326"/>
      <c r="S29" s="326"/>
      <c r="T29" s="326"/>
      <c r="U29" s="326"/>
      <c r="V29" s="326"/>
      <c r="W29" s="326"/>
      <c r="X29" s="326"/>
      <c r="Y29" s="326"/>
      <c r="Z29" s="326"/>
      <c r="AA29" s="326"/>
      <c r="AB29" s="326"/>
      <c r="AC29" s="326"/>
      <c r="AD29" s="327"/>
    </row>
    <row r="30" spans="1:47" ht="15" customHeight="1">
      <c r="A30" s="206"/>
      <c r="B30" s="207"/>
      <c r="C30" s="485"/>
      <c r="D30" s="318"/>
      <c r="E30" s="318"/>
      <c r="F30" s="318"/>
      <c r="G30" s="318"/>
      <c r="H30" s="318"/>
      <c r="I30" s="318"/>
      <c r="J30" s="318"/>
      <c r="K30" s="318"/>
      <c r="L30" s="318"/>
      <c r="M30" s="318"/>
      <c r="N30" s="410"/>
      <c r="O30" s="449" t="s">
        <v>5374</v>
      </c>
      <c r="P30" s="326"/>
      <c r="Q30" s="326"/>
      <c r="R30" s="326"/>
      <c r="S30" s="326"/>
      <c r="T30" s="326"/>
      <c r="U30" s="326"/>
      <c r="V30" s="327"/>
      <c r="W30" s="449" t="s">
        <v>5375</v>
      </c>
      <c r="X30" s="326"/>
      <c r="Y30" s="326"/>
      <c r="Z30" s="326"/>
      <c r="AA30" s="326"/>
      <c r="AB30" s="326"/>
      <c r="AC30" s="326"/>
      <c r="AD30" s="327"/>
      <c r="AJ30" s="466" t="s">
        <v>5073</v>
      </c>
      <c r="AK30" s="467"/>
      <c r="AL30" s="468"/>
    </row>
    <row r="31" spans="1:47" ht="84" customHeight="1">
      <c r="A31" s="206"/>
      <c r="B31" s="207"/>
      <c r="C31" s="454"/>
      <c r="D31" s="422"/>
      <c r="E31" s="422"/>
      <c r="F31" s="422"/>
      <c r="G31" s="422"/>
      <c r="H31" s="422"/>
      <c r="I31" s="422"/>
      <c r="J31" s="422"/>
      <c r="K31" s="422"/>
      <c r="L31" s="422"/>
      <c r="M31" s="422"/>
      <c r="N31" s="423"/>
      <c r="O31" s="449" t="s">
        <v>5576</v>
      </c>
      <c r="P31" s="326"/>
      <c r="Q31" s="326"/>
      <c r="R31" s="327"/>
      <c r="S31" s="449" t="s">
        <v>5577</v>
      </c>
      <c r="T31" s="326"/>
      <c r="U31" s="326"/>
      <c r="V31" s="327"/>
      <c r="W31" s="449" t="s">
        <v>5576</v>
      </c>
      <c r="X31" s="326"/>
      <c r="Y31" s="326"/>
      <c r="Z31" s="327"/>
      <c r="AA31" s="449" t="s">
        <v>5577</v>
      </c>
      <c r="AB31" s="326"/>
      <c r="AC31" s="326"/>
      <c r="AD31" s="327"/>
      <c r="AG31" t="s">
        <v>5206</v>
      </c>
      <c r="AH31" t="s">
        <v>5207</v>
      </c>
      <c r="AI31" t="s">
        <v>5209</v>
      </c>
      <c r="AJ31" s="211" t="s">
        <v>5079</v>
      </c>
      <c r="AK31" s="1" t="s">
        <v>5080</v>
      </c>
      <c r="AL31" s="212" t="s">
        <v>5081</v>
      </c>
      <c r="AM31" t="s">
        <v>5210</v>
      </c>
      <c r="AN31" t="s">
        <v>5211</v>
      </c>
      <c r="AO31" t="s">
        <v>5212</v>
      </c>
      <c r="AP31" t="s">
        <v>5578</v>
      </c>
      <c r="AQ31" t="s">
        <v>5579</v>
      </c>
      <c r="AR31" t="s">
        <v>5580</v>
      </c>
      <c r="AS31" t="s">
        <v>5581</v>
      </c>
      <c r="AT31" t="s">
        <v>5582</v>
      </c>
      <c r="AU31" t="s">
        <v>5583</v>
      </c>
    </row>
    <row r="32" spans="1:47" ht="15" customHeight="1">
      <c r="A32" s="206"/>
      <c r="B32" s="207"/>
      <c r="C32" s="229" t="s">
        <v>5009</v>
      </c>
      <c r="D32" s="514" t="str">
        <f>IF(CNGE_2025_M1_Secc12_Sub1!D30="","",CNGE_2025_M1_Secc12_Sub1!D30)</f>
        <v/>
      </c>
      <c r="E32" s="326"/>
      <c r="F32" s="326"/>
      <c r="G32" s="326"/>
      <c r="H32" s="326"/>
      <c r="I32" s="326"/>
      <c r="J32" s="326"/>
      <c r="K32" s="326"/>
      <c r="L32" s="326"/>
      <c r="M32" s="326"/>
      <c r="N32" s="327"/>
      <c r="O32" s="443"/>
      <c r="P32" s="351"/>
      <c r="Q32" s="351"/>
      <c r="R32" s="352"/>
      <c r="S32" s="470"/>
      <c r="T32" s="471"/>
      <c r="U32" s="471"/>
      <c r="V32" s="472"/>
      <c r="W32" s="443"/>
      <c r="X32" s="351"/>
      <c r="Y32" s="351"/>
      <c r="Z32" s="352"/>
      <c r="AA32" s="470"/>
      <c r="AB32" s="471"/>
      <c r="AC32" s="471"/>
      <c r="AD32" s="472"/>
      <c r="AG32">
        <f>IF(OR(COUNTBLANK($D32)=1,CNGE_2025_M1_Secc12_Sub2!$S48&lt;&gt;1),0,IF(O32=1,IF(COUNTA(S32)=1,0,1),IF(O32&gt;1,0,1)))</f>
        <v>0</v>
      </c>
      <c r="AH32">
        <f>IF(OR(COUNTBLANK($D32)=1,CNGE_2025_M1_Secc12_Sub2!$Y48&lt;&gt;1),0,IF(W32=1,IF(COUNTA(AA32)=1,0,1),IF(W32&gt;1,0,1)))</f>
        <v>0</v>
      </c>
      <c r="AI32" s="228">
        <f>SUM(AG32:AH32)</f>
        <v>0</v>
      </c>
      <c r="AJ32" s="2">
        <f>IF(AI32=0,0,1)</f>
        <v>0</v>
      </c>
      <c r="AK32" s="3" t="str">
        <f>IF(AJ32=0,"",
IF(SUM($AJ$32:AJ32)=1,AL32,
IF($AJ$152&gt;SUM($AJ$32:AJ32),_xlfn.CONCAT(", ",AL32),
IF($AJ$152=SUM($AJ$32:AJ32),_xlfn.CONCAT(" y ",AL32)))))</f>
        <v/>
      </c>
      <c r="AL32" s="214">
        <v>1</v>
      </c>
      <c r="AM32">
        <f>IF(AND(COUNTBLANK($D32)=1,COUNTA(O32:AD32)&gt;0),1,0)</f>
        <v>0</v>
      </c>
      <c r="AN32">
        <f>IF(CNGE_2025_M1_Secc12_Sub2!$S48&lt;&gt;1,IF(COUNTA(O32:V32)=0,0,1),IF(O32&gt;1,IF(COUNTA(S32)=0,0,1),0))</f>
        <v>0</v>
      </c>
      <c r="AO32">
        <f>IF(CNGE_2025_M1_Secc12_Sub2!$Y48&lt;&gt;1,IF(COUNTA(W32:AD32)=0,0,1),IF(W32&gt;1,IF(COUNTA(AA32)=0,0,1),0))</f>
        <v>0</v>
      </c>
      <c r="AP32">
        <f>IF(OR(ISNUMBER(S32),S32="",S32="NA",S32="NS"),0,1)</f>
        <v>0</v>
      </c>
      <c r="AQ32">
        <f>IF(OR(ISNUMBER(AA32),AA32="",AA32="NA",AA32="NS"),0,1)</f>
        <v>0</v>
      </c>
      <c r="AR32">
        <f>IF(OR(S32="NS",S32="NA"),0,LEN(S32)-LEN(INT(S32))-1)</f>
        <v>-2</v>
      </c>
      <c r="AS32">
        <f>IF(AR32&lt;1,0,1)</f>
        <v>0</v>
      </c>
      <c r="AT32">
        <f>IF(OR(AA32="NS",AA32="NA"),0,LEN(AA32)-LEN(INT(AA32))-1)</f>
        <v>-2</v>
      </c>
      <c r="AU32">
        <f>IF(AT32&lt;1,0,1)</f>
        <v>0</v>
      </c>
    </row>
    <row r="33" spans="1:47" ht="15" customHeight="1">
      <c r="A33" s="206"/>
      <c r="B33" s="207"/>
      <c r="C33" s="292" t="s">
        <v>5011</v>
      </c>
      <c r="D33" s="514" t="str">
        <f>IF(CNGE_2025_M1_Secc12_Sub1!D31="","",CNGE_2025_M1_Secc12_Sub1!D31)</f>
        <v/>
      </c>
      <c r="E33" s="326"/>
      <c r="F33" s="326"/>
      <c r="G33" s="326"/>
      <c r="H33" s="326"/>
      <c r="I33" s="326"/>
      <c r="J33" s="326"/>
      <c r="K33" s="326"/>
      <c r="L33" s="326"/>
      <c r="M33" s="326"/>
      <c r="N33" s="327"/>
      <c r="O33" s="443"/>
      <c r="P33" s="351"/>
      <c r="Q33" s="351"/>
      <c r="R33" s="352"/>
      <c r="S33" s="470"/>
      <c r="T33" s="471"/>
      <c r="U33" s="471"/>
      <c r="V33" s="472"/>
      <c r="W33" s="443"/>
      <c r="X33" s="351"/>
      <c r="Y33" s="351"/>
      <c r="Z33" s="352"/>
      <c r="AA33" s="470"/>
      <c r="AB33" s="471"/>
      <c r="AC33" s="471"/>
      <c r="AD33" s="472"/>
      <c r="AG33">
        <f>IF(OR(COUNTBLANK($D33)=1,CNGE_2025_M1_Secc12_Sub2!$S49&lt;&gt;1),0,IF(O33=1,IF(COUNTA(S33)=1,0,1),IF(O33&gt;1,0,1)))</f>
        <v>0</v>
      </c>
      <c r="AH33">
        <f>IF(OR(COUNTBLANK($D33)=1,CNGE_2025_M1_Secc12_Sub2!$Y49&lt;&gt;1),0,IF(W33=1,IF(COUNTA(AA33)=1,0,1),IF(W33&gt;1,0,1)))</f>
        <v>0</v>
      </c>
      <c r="AI33" s="228">
        <f t="shared" ref="AI33:AI96" si="0">SUM(AG33:AH33)</f>
        <v>0</v>
      </c>
      <c r="AJ33" s="2">
        <f t="shared" ref="AJ33:AJ96" si="1">IF(AI33=0,0,1)</f>
        <v>0</v>
      </c>
      <c r="AK33" s="3" t="str">
        <f>IF(AJ33=0,"",
IF(SUM($AJ$32:AJ33)=1,AL33,
IF($AJ$152&gt;SUM($AJ$32:AJ33),_xlfn.CONCAT(", ",AL33),
IF($AJ$152=SUM($AJ$32:AJ33),_xlfn.CONCAT(" y ",AL33)))))</f>
        <v/>
      </c>
      <c r="AL33" s="214">
        <v>2</v>
      </c>
      <c r="AM33">
        <f t="shared" ref="AM33:AM96" si="2">IF(AND(COUNTBLANK($D33)=1,COUNTA(O33:AD33)&gt;0),1,0)</f>
        <v>0</v>
      </c>
      <c r="AN33">
        <f>IF(CNGE_2025_M1_Secc12_Sub2!$S49&lt;&gt;1,IF(COUNTA(O33:V33)=0,0,1),IF(O33&gt;1,IF(COUNTA(S33)=0,0,1),0))</f>
        <v>0</v>
      </c>
      <c r="AO33">
        <f>IF(CNGE_2025_M1_Secc12_Sub2!$Y49&lt;&gt;1,IF(COUNTA(W33:AD33)=0,0,1),IF(W33&gt;1,IF(COUNTA(AA33)=0,0,1),0))</f>
        <v>0</v>
      </c>
      <c r="AP33">
        <f t="shared" ref="AP33:AP96" si="3">IF(OR(ISNUMBER(S33),S33="",S33="NA",S33="NS"),0,1)</f>
        <v>0</v>
      </c>
      <c r="AQ33">
        <f t="shared" ref="AQ33:AQ96" si="4">IF(OR(ISNUMBER(AA33),AA33="",AA33="NA",AA33="NS"),0,1)</f>
        <v>0</v>
      </c>
      <c r="AR33">
        <f t="shared" ref="AR33:AR96" si="5">IF(OR(S33="NS",S33="NA"),0,LEN(S33)-LEN(INT(S33))-1)</f>
        <v>-2</v>
      </c>
      <c r="AS33">
        <f t="shared" ref="AS33:AS96" si="6">IF(AR33&lt;1,0,1)</f>
        <v>0</v>
      </c>
      <c r="AT33">
        <f t="shared" ref="AT33:AT96" si="7">IF(OR(AA33="NS",AA33="NA"),0,LEN(AA33)-LEN(INT(AA33))-1)</f>
        <v>-2</v>
      </c>
      <c r="AU33">
        <f t="shared" ref="AU33:AU96" si="8">IF(AT33&lt;1,0,1)</f>
        <v>0</v>
      </c>
    </row>
    <row r="34" spans="1:47" ht="15" customHeight="1">
      <c r="A34" s="206"/>
      <c r="B34" s="207"/>
      <c r="C34" s="293" t="s">
        <v>5013</v>
      </c>
      <c r="D34" s="514" t="str">
        <f>IF(CNGE_2025_M1_Secc12_Sub1!D32="","",CNGE_2025_M1_Secc12_Sub1!D32)</f>
        <v/>
      </c>
      <c r="E34" s="326"/>
      <c r="F34" s="326"/>
      <c r="G34" s="326"/>
      <c r="H34" s="326"/>
      <c r="I34" s="326"/>
      <c r="J34" s="326"/>
      <c r="K34" s="326"/>
      <c r="L34" s="326"/>
      <c r="M34" s="326"/>
      <c r="N34" s="327"/>
      <c r="O34" s="443"/>
      <c r="P34" s="351"/>
      <c r="Q34" s="351"/>
      <c r="R34" s="352"/>
      <c r="S34" s="470"/>
      <c r="T34" s="471"/>
      <c r="U34" s="471"/>
      <c r="V34" s="472"/>
      <c r="W34" s="443"/>
      <c r="X34" s="351"/>
      <c r="Y34" s="351"/>
      <c r="Z34" s="352"/>
      <c r="AA34" s="470"/>
      <c r="AB34" s="471"/>
      <c r="AC34" s="471"/>
      <c r="AD34" s="472"/>
      <c r="AG34">
        <f>IF(OR(COUNTBLANK($D34)=1,CNGE_2025_M1_Secc12_Sub2!$S50&lt;&gt;1),0,IF(O34=1,IF(COUNTA(S34)=1,0,1),IF(O34&gt;1,0,1)))</f>
        <v>0</v>
      </c>
      <c r="AH34">
        <f>IF(OR(COUNTBLANK($D34)=1,CNGE_2025_M1_Secc12_Sub2!$Y50&lt;&gt;1),0,IF(W34=1,IF(COUNTA(AA34)=1,0,1),IF(W34&gt;1,0,1)))</f>
        <v>0</v>
      </c>
      <c r="AI34" s="228">
        <f t="shared" si="0"/>
        <v>0</v>
      </c>
      <c r="AJ34" s="2">
        <f t="shared" si="1"/>
        <v>0</v>
      </c>
      <c r="AK34" s="3" t="str">
        <f>IF(AJ34=0,"",
IF(SUM($AJ$32:AJ34)=1,AL34,
IF($AJ$152&gt;SUM($AJ$32:AJ34),_xlfn.CONCAT(", ",AL34),
IF($AJ$152=SUM($AJ$32:AJ34),_xlfn.CONCAT(" y ",AL34)))))</f>
        <v/>
      </c>
      <c r="AL34" s="214">
        <v>3</v>
      </c>
      <c r="AM34">
        <f t="shared" si="2"/>
        <v>0</v>
      </c>
      <c r="AN34">
        <f>IF(CNGE_2025_M1_Secc12_Sub2!$S50&lt;&gt;1,IF(COUNTA(O34:V34)=0,0,1),IF(O34&gt;1,IF(COUNTA(S34)=0,0,1),0))</f>
        <v>0</v>
      </c>
      <c r="AO34">
        <f>IF(CNGE_2025_M1_Secc12_Sub2!$Y50&lt;&gt;1,IF(COUNTA(W34:AD34)=0,0,1),IF(W34&gt;1,IF(COUNTA(AA34)=0,0,1),0))</f>
        <v>0</v>
      </c>
      <c r="AP34">
        <f t="shared" si="3"/>
        <v>0</v>
      </c>
      <c r="AQ34">
        <f t="shared" si="4"/>
        <v>0</v>
      </c>
      <c r="AR34">
        <f t="shared" si="5"/>
        <v>-2</v>
      </c>
      <c r="AS34">
        <f t="shared" si="6"/>
        <v>0</v>
      </c>
      <c r="AT34">
        <f t="shared" si="7"/>
        <v>-2</v>
      </c>
      <c r="AU34">
        <f t="shared" si="8"/>
        <v>0</v>
      </c>
    </row>
    <row r="35" spans="1:47" ht="15" customHeight="1">
      <c r="A35" s="206"/>
      <c r="B35" s="207"/>
      <c r="C35" s="293" t="s">
        <v>5015</v>
      </c>
      <c r="D35" s="514" t="str">
        <f>IF(CNGE_2025_M1_Secc12_Sub1!D33="","",CNGE_2025_M1_Secc12_Sub1!D33)</f>
        <v/>
      </c>
      <c r="E35" s="326"/>
      <c r="F35" s="326"/>
      <c r="G35" s="326"/>
      <c r="H35" s="326"/>
      <c r="I35" s="326"/>
      <c r="J35" s="326"/>
      <c r="K35" s="326"/>
      <c r="L35" s="326"/>
      <c r="M35" s="326"/>
      <c r="N35" s="327"/>
      <c r="O35" s="443"/>
      <c r="P35" s="351"/>
      <c r="Q35" s="351"/>
      <c r="R35" s="352"/>
      <c r="S35" s="470"/>
      <c r="T35" s="471"/>
      <c r="U35" s="471"/>
      <c r="V35" s="472"/>
      <c r="W35" s="443"/>
      <c r="X35" s="351"/>
      <c r="Y35" s="351"/>
      <c r="Z35" s="352"/>
      <c r="AA35" s="470"/>
      <c r="AB35" s="471"/>
      <c r="AC35" s="471"/>
      <c r="AD35" s="472"/>
      <c r="AG35">
        <f>IF(OR(COUNTBLANK($D35)=1,CNGE_2025_M1_Secc12_Sub2!$S51&lt;&gt;1),0,IF(O35=1,IF(COUNTA(S35)=1,0,1),IF(O35&gt;1,0,1)))</f>
        <v>0</v>
      </c>
      <c r="AH35">
        <f>IF(OR(COUNTBLANK($D35)=1,CNGE_2025_M1_Secc12_Sub2!$Y51&lt;&gt;1),0,IF(W35=1,IF(COUNTA(AA35)=1,0,1),IF(W35&gt;1,0,1)))</f>
        <v>0</v>
      </c>
      <c r="AI35" s="228">
        <f t="shared" si="0"/>
        <v>0</v>
      </c>
      <c r="AJ35" s="2">
        <f t="shared" si="1"/>
        <v>0</v>
      </c>
      <c r="AK35" s="3" t="str">
        <f>IF(AJ35=0,"",
IF(SUM($AJ$32:AJ35)=1,AL35,
IF($AJ$152&gt;SUM($AJ$32:AJ35),_xlfn.CONCAT(", ",AL35),
IF($AJ$152=SUM($AJ$32:AJ35),_xlfn.CONCAT(" y ",AL35)))))</f>
        <v/>
      </c>
      <c r="AL35" s="214">
        <v>4</v>
      </c>
      <c r="AM35">
        <f t="shared" si="2"/>
        <v>0</v>
      </c>
      <c r="AN35">
        <f>IF(CNGE_2025_M1_Secc12_Sub2!$S51&lt;&gt;1,IF(COUNTA(O35:V35)=0,0,1),IF(O35&gt;1,IF(COUNTA(S35)=0,0,1),0))</f>
        <v>0</v>
      </c>
      <c r="AO35">
        <f>IF(CNGE_2025_M1_Secc12_Sub2!$Y51&lt;&gt;1,IF(COUNTA(W35:AD35)=0,0,1),IF(W35&gt;1,IF(COUNTA(AA35)=0,0,1),0))</f>
        <v>0</v>
      </c>
      <c r="AP35">
        <f t="shared" si="3"/>
        <v>0</v>
      </c>
      <c r="AQ35">
        <f t="shared" si="4"/>
        <v>0</v>
      </c>
      <c r="AR35">
        <f t="shared" si="5"/>
        <v>-2</v>
      </c>
      <c r="AS35">
        <f t="shared" si="6"/>
        <v>0</v>
      </c>
      <c r="AT35">
        <f t="shared" si="7"/>
        <v>-2</v>
      </c>
      <c r="AU35">
        <f t="shared" si="8"/>
        <v>0</v>
      </c>
    </row>
    <row r="36" spans="1:47" ht="15" customHeight="1">
      <c r="A36" s="206"/>
      <c r="B36" s="207"/>
      <c r="C36" s="293" t="s">
        <v>5017</v>
      </c>
      <c r="D36" s="514" t="str">
        <f>IF(CNGE_2025_M1_Secc12_Sub1!D34="","",CNGE_2025_M1_Secc12_Sub1!D34)</f>
        <v/>
      </c>
      <c r="E36" s="326"/>
      <c r="F36" s="326"/>
      <c r="G36" s="326"/>
      <c r="H36" s="326"/>
      <c r="I36" s="326"/>
      <c r="J36" s="326"/>
      <c r="K36" s="326"/>
      <c r="L36" s="326"/>
      <c r="M36" s="326"/>
      <c r="N36" s="327"/>
      <c r="O36" s="443"/>
      <c r="P36" s="351"/>
      <c r="Q36" s="351"/>
      <c r="R36" s="352"/>
      <c r="S36" s="470"/>
      <c r="T36" s="471"/>
      <c r="U36" s="471"/>
      <c r="V36" s="472"/>
      <c r="W36" s="443"/>
      <c r="X36" s="351"/>
      <c r="Y36" s="351"/>
      <c r="Z36" s="352"/>
      <c r="AA36" s="470"/>
      <c r="AB36" s="471"/>
      <c r="AC36" s="471"/>
      <c r="AD36" s="472"/>
      <c r="AG36">
        <f>IF(OR(COUNTBLANK($D36)=1,CNGE_2025_M1_Secc12_Sub2!$S52&lt;&gt;1),0,IF(O36=1,IF(COUNTA(S36)=1,0,1),IF(O36&gt;1,0,1)))</f>
        <v>0</v>
      </c>
      <c r="AH36">
        <f>IF(OR(COUNTBLANK($D36)=1,CNGE_2025_M1_Secc12_Sub2!$Y52&lt;&gt;1),0,IF(W36=1,IF(COUNTA(AA36)=1,0,1),IF(W36&gt;1,0,1)))</f>
        <v>0</v>
      </c>
      <c r="AI36" s="228">
        <f t="shared" si="0"/>
        <v>0</v>
      </c>
      <c r="AJ36" s="2">
        <f t="shared" si="1"/>
        <v>0</v>
      </c>
      <c r="AK36" s="3" t="str">
        <f>IF(AJ36=0,"",
IF(SUM($AJ$32:AJ36)=1,AL36,
IF($AJ$152&gt;SUM($AJ$32:AJ36),_xlfn.CONCAT(", ",AL36),
IF($AJ$152=SUM($AJ$32:AJ36),_xlfn.CONCAT(" y ",AL36)))))</f>
        <v/>
      </c>
      <c r="AL36" s="214">
        <v>5</v>
      </c>
      <c r="AM36">
        <f t="shared" si="2"/>
        <v>0</v>
      </c>
      <c r="AN36">
        <f>IF(CNGE_2025_M1_Secc12_Sub2!$S52&lt;&gt;1,IF(COUNTA(O36:V36)=0,0,1),IF(O36&gt;1,IF(COUNTA(S36)=0,0,1),0))</f>
        <v>0</v>
      </c>
      <c r="AO36">
        <f>IF(CNGE_2025_M1_Secc12_Sub2!$Y52&lt;&gt;1,IF(COUNTA(W36:AD36)=0,0,1),IF(W36&gt;1,IF(COUNTA(AA36)=0,0,1),0))</f>
        <v>0</v>
      </c>
      <c r="AP36">
        <f t="shared" si="3"/>
        <v>0</v>
      </c>
      <c r="AQ36">
        <f t="shared" si="4"/>
        <v>0</v>
      </c>
      <c r="AR36">
        <f t="shared" si="5"/>
        <v>-2</v>
      </c>
      <c r="AS36">
        <f t="shared" si="6"/>
        <v>0</v>
      </c>
      <c r="AT36">
        <f t="shared" si="7"/>
        <v>-2</v>
      </c>
      <c r="AU36">
        <f t="shared" si="8"/>
        <v>0</v>
      </c>
    </row>
    <row r="37" spans="1:47" ht="15" customHeight="1">
      <c r="A37" s="206"/>
      <c r="B37" s="207"/>
      <c r="C37" s="293" t="s">
        <v>5019</v>
      </c>
      <c r="D37" s="514" t="str">
        <f>IF(CNGE_2025_M1_Secc12_Sub1!D35="","",CNGE_2025_M1_Secc12_Sub1!D35)</f>
        <v/>
      </c>
      <c r="E37" s="326"/>
      <c r="F37" s="326"/>
      <c r="G37" s="326"/>
      <c r="H37" s="326"/>
      <c r="I37" s="326"/>
      <c r="J37" s="326"/>
      <c r="K37" s="326"/>
      <c r="L37" s="326"/>
      <c r="M37" s="326"/>
      <c r="N37" s="327"/>
      <c r="O37" s="443"/>
      <c r="P37" s="351"/>
      <c r="Q37" s="351"/>
      <c r="R37" s="352"/>
      <c r="S37" s="470"/>
      <c r="T37" s="471"/>
      <c r="U37" s="471"/>
      <c r="V37" s="472"/>
      <c r="W37" s="443"/>
      <c r="X37" s="351"/>
      <c r="Y37" s="351"/>
      <c r="Z37" s="352"/>
      <c r="AA37" s="470"/>
      <c r="AB37" s="471"/>
      <c r="AC37" s="471"/>
      <c r="AD37" s="472"/>
      <c r="AG37">
        <f>IF(OR(COUNTBLANK($D37)=1,CNGE_2025_M1_Secc12_Sub2!$S53&lt;&gt;1),0,IF(O37=1,IF(COUNTA(S37)=1,0,1),IF(O37&gt;1,0,1)))</f>
        <v>0</v>
      </c>
      <c r="AH37">
        <f>IF(OR(COUNTBLANK($D37)=1,CNGE_2025_M1_Secc12_Sub2!$Y53&lt;&gt;1),0,IF(W37=1,IF(COUNTA(AA37)=1,0,1),IF(W37&gt;1,0,1)))</f>
        <v>0</v>
      </c>
      <c r="AI37" s="228">
        <f t="shared" si="0"/>
        <v>0</v>
      </c>
      <c r="AJ37" s="2">
        <f t="shared" si="1"/>
        <v>0</v>
      </c>
      <c r="AK37" s="3" t="str">
        <f>IF(AJ37=0,"",
IF(SUM($AJ$32:AJ37)=1,AL37,
IF($AJ$152&gt;SUM($AJ$32:AJ37),_xlfn.CONCAT(", ",AL37),
IF($AJ$152=SUM($AJ$32:AJ37),_xlfn.CONCAT(" y ",AL37)))))</f>
        <v/>
      </c>
      <c r="AL37" s="214">
        <v>6</v>
      </c>
      <c r="AM37">
        <f t="shared" si="2"/>
        <v>0</v>
      </c>
      <c r="AN37">
        <f>IF(CNGE_2025_M1_Secc12_Sub2!$S53&lt;&gt;1,IF(COUNTA(O37:V37)=0,0,1),IF(O37&gt;1,IF(COUNTA(S37)=0,0,1),0))</f>
        <v>0</v>
      </c>
      <c r="AO37">
        <f>IF(CNGE_2025_M1_Secc12_Sub2!$Y53&lt;&gt;1,IF(COUNTA(W37:AD37)=0,0,1),IF(W37&gt;1,IF(COUNTA(AA37)=0,0,1),0))</f>
        <v>0</v>
      </c>
      <c r="AP37">
        <f t="shared" si="3"/>
        <v>0</v>
      </c>
      <c r="AQ37">
        <f t="shared" si="4"/>
        <v>0</v>
      </c>
      <c r="AR37">
        <f t="shared" si="5"/>
        <v>-2</v>
      </c>
      <c r="AS37">
        <f t="shared" si="6"/>
        <v>0</v>
      </c>
      <c r="AT37">
        <f t="shared" si="7"/>
        <v>-2</v>
      </c>
      <c r="AU37">
        <f t="shared" si="8"/>
        <v>0</v>
      </c>
    </row>
    <row r="38" spans="1:47" ht="15" customHeight="1">
      <c r="A38" s="206"/>
      <c r="B38" s="207"/>
      <c r="C38" s="293" t="s">
        <v>5021</v>
      </c>
      <c r="D38" s="514" t="str">
        <f>IF(CNGE_2025_M1_Secc12_Sub1!D36="","",CNGE_2025_M1_Secc12_Sub1!D36)</f>
        <v/>
      </c>
      <c r="E38" s="326"/>
      <c r="F38" s="326"/>
      <c r="G38" s="326"/>
      <c r="H38" s="326"/>
      <c r="I38" s="326"/>
      <c r="J38" s="326"/>
      <c r="K38" s="326"/>
      <c r="L38" s="326"/>
      <c r="M38" s="326"/>
      <c r="N38" s="327"/>
      <c r="O38" s="443"/>
      <c r="P38" s="351"/>
      <c r="Q38" s="351"/>
      <c r="R38" s="352"/>
      <c r="S38" s="470"/>
      <c r="T38" s="471"/>
      <c r="U38" s="471"/>
      <c r="V38" s="472"/>
      <c r="W38" s="443"/>
      <c r="X38" s="351"/>
      <c r="Y38" s="351"/>
      <c r="Z38" s="352"/>
      <c r="AA38" s="470"/>
      <c r="AB38" s="471"/>
      <c r="AC38" s="471"/>
      <c r="AD38" s="472"/>
      <c r="AG38">
        <f>IF(OR(COUNTBLANK($D38)=1,CNGE_2025_M1_Secc12_Sub2!$S54&lt;&gt;1),0,IF(O38=1,IF(COUNTA(S38)=1,0,1),IF(O38&gt;1,0,1)))</f>
        <v>0</v>
      </c>
      <c r="AH38">
        <f>IF(OR(COUNTBLANK($D38)=1,CNGE_2025_M1_Secc12_Sub2!$Y54&lt;&gt;1),0,IF(W38=1,IF(COUNTA(AA38)=1,0,1),IF(W38&gt;1,0,1)))</f>
        <v>0</v>
      </c>
      <c r="AI38" s="228">
        <f t="shared" si="0"/>
        <v>0</v>
      </c>
      <c r="AJ38" s="2">
        <f t="shared" si="1"/>
        <v>0</v>
      </c>
      <c r="AK38" s="3" t="str">
        <f>IF(AJ38=0,"",
IF(SUM($AJ$32:AJ38)=1,AL38,
IF($AJ$152&gt;SUM($AJ$32:AJ38),_xlfn.CONCAT(", ",AL38),
IF($AJ$152=SUM($AJ$32:AJ38),_xlfn.CONCAT(" y ",AL38)))))</f>
        <v/>
      </c>
      <c r="AL38" s="214">
        <v>7</v>
      </c>
      <c r="AM38">
        <f t="shared" si="2"/>
        <v>0</v>
      </c>
      <c r="AN38">
        <f>IF(CNGE_2025_M1_Secc12_Sub2!$S54&lt;&gt;1,IF(COUNTA(O38:V38)=0,0,1),IF(O38&gt;1,IF(COUNTA(S38)=0,0,1),0))</f>
        <v>0</v>
      </c>
      <c r="AO38">
        <f>IF(CNGE_2025_M1_Secc12_Sub2!$Y54&lt;&gt;1,IF(COUNTA(W38:AD38)=0,0,1),IF(W38&gt;1,IF(COUNTA(AA38)=0,0,1),0))</f>
        <v>0</v>
      </c>
      <c r="AP38">
        <f t="shared" si="3"/>
        <v>0</v>
      </c>
      <c r="AQ38">
        <f t="shared" si="4"/>
        <v>0</v>
      </c>
      <c r="AR38">
        <f t="shared" si="5"/>
        <v>-2</v>
      </c>
      <c r="AS38">
        <f t="shared" si="6"/>
        <v>0</v>
      </c>
      <c r="AT38">
        <f t="shared" si="7"/>
        <v>-2</v>
      </c>
      <c r="AU38">
        <f t="shared" si="8"/>
        <v>0</v>
      </c>
    </row>
    <row r="39" spans="1:47" ht="15" customHeight="1">
      <c r="A39" s="206"/>
      <c r="B39" s="207"/>
      <c r="C39" s="293" t="s">
        <v>5023</v>
      </c>
      <c r="D39" s="514" t="str">
        <f>IF(CNGE_2025_M1_Secc12_Sub1!D37="","",CNGE_2025_M1_Secc12_Sub1!D37)</f>
        <v/>
      </c>
      <c r="E39" s="326"/>
      <c r="F39" s="326"/>
      <c r="G39" s="326"/>
      <c r="H39" s="326"/>
      <c r="I39" s="326"/>
      <c r="J39" s="326"/>
      <c r="K39" s="326"/>
      <c r="L39" s="326"/>
      <c r="M39" s="326"/>
      <c r="N39" s="327"/>
      <c r="O39" s="443"/>
      <c r="P39" s="351"/>
      <c r="Q39" s="351"/>
      <c r="R39" s="352"/>
      <c r="S39" s="470"/>
      <c r="T39" s="471"/>
      <c r="U39" s="471"/>
      <c r="V39" s="472"/>
      <c r="W39" s="443"/>
      <c r="X39" s="351"/>
      <c r="Y39" s="351"/>
      <c r="Z39" s="352"/>
      <c r="AA39" s="470"/>
      <c r="AB39" s="471"/>
      <c r="AC39" s="471"/>
      <c r="AD39" s="472"/>
      <c r="AG39">
        <f>IF(OR(COUNTBLANK($D39)=1,CNGE_2025_M1_Secc12_Sub2!$S55&lt;&gt;1),0,IF(O39=1,IF(COUNTA(S39)=1,0,1),IF(O39&gt;1,0,1)))</f>
        <v>0</v>
      </c>
      <c r="AH39">
        <f>IF(OR(COUNTBLANK($D39)=1,CNGE_2025_M1_Secc12_Sub2!$Y55&lt;&gt;1),0,IF(W39=1,IF(COUNTA(AA39)=1,0,1),IF(W39&gt;1,0,1)))</f>
        <v>0</v>
      </c>
      <c r="AI39" s="228">
        <f t="shared" si="0"/>
        <v>0</v>
      </c>
      <c r="AJ39" s="2">
        <f t="shared" si="1"/>
        <v>0</v>
      </c>
      <c r="AK39" s="3" t="str">
        <f>IF(AJ39=0,"",
IF(SUM($AJ$32:AJ39)=1,AL39,
IF($AJ$152&gt;SUM($AJ$32:AJ39),_xlfn.CONCAT(", ",AL39),
IF($AJ$152=SUM($AJ$32:AJ39),_xlfn.CONCAT(" y ",AL39)))))</f>
        <v/>
      </c>
      <c r="AL39" s="214">
        <v>8</v>
      </c>
      <c r="AM39">
        <f t="shared" si="2"/>
        <v>0</v>
      </c>
      <c r="AN39">
        <f>IF(CNGE_2025_M1_Secc12_Sub2!$S55&lt;&gt;1,IF(COUNTA(O39:V39)=0,0,1),IF(O39&gt;1,IF(COUNTA(S39)=0,0,1),0))</f>
        <v>0</v>
      </c>
      <c r="AO39">
        <f>IF(CNGE_2025_M1_Secc12_Sub2!$Y55&lt;&gt;1,IF(COUNTA(W39:AD39)=0,0,1),IF(W39&gt;1,IF(COUNTA(AA39)=0,0,1),0))</f>
        <v>0</v>
      </c>
      <c r="AP39">
        <f t="shared" si="3"/>
        <v>0</v>
      </c>
      <c r="AQ39">
        <f t="shared" si="4"/>
        <v>0</v>
      </c>
      <c r="AR39">
        <f t="shared" si="5"/>
        <v>-2</v>
      </c>
      <c r="AS39">
        <f t="shared" si="6"/>
        <v>0</v>
      </c>
      <c r="AT39">
        <f t="shared" si="7"/>
        <v>-2</v>
      </c>
      <c r="AU39">
        <f t="shared" si="8"/>
        <v>0</v>
      </c>
    </row>
    <row r="40" spans="1:47" ht="15" customHeight="1">
      <c r="A40" s="206"/>
      <c r="B40" s="207"/>
      <c r="C40" s="293" t="s">
        <v>5025</v>
      </c>
      <c r="D40" s="514" t="str">
        <f>IF(CNGE_2025_M1_Secc12_Sub1!D38="","",CNGE_2025_M1_Secc12_Sub1!D38)</f>
        <v/>
      </c>
      <c r="E40" s="326"/>
      <c r="F40" s="326"/>
      <c r="G40" s="326"/>
      <c r="H40" s="326"/>
      <c r="I40" s="326"/>
      <c r="J40" s="326"/>
      <c r="K40" s="326"/>
      <c r="L40" s="326"/>
      <c r="M40" s="326"/>
      <c r="N40" s="327"/>
      <c r="O40" s="443"/>
      <c r="P40" s="351"/>
      <c r="Q40" s="351"/>
      <c r="R40" s="352"/>
      <c r="S40" s="470"/>
      <c r="T40" s="471"/>
      <c r="U40" s="471"/>
      <c r="V40" s="472"/>
      <c r="W40" s="443"/>
      <c r="X40" s="351"/>
      <c r="Y40" s="351"/>
      <c r="Z40" s="352"/>
      <c r="AA40" s="470"/>
      <c r="AB40" s="471"/>
      <c r="AC40" s="471"/>
      <c r="AD40" s="472"/>
      <c r="AG40">
        <f>IF(OR(COUNTBLANK($D40)=1,CNGE_2025_M1_Secc12_Sub2!$S56&lt;&gt;1),0,IF(O40=1,IF(COUNTA(S40)=1,0,1),IF(O40&gt;1,0,1)))</f>
        <v>0</v>
      </c>
      <c r="AH40">
        <f>IF(OR(COUNTBLANK($D40)=1,CNGE_2025_M1_Secc12_Sub2!$Y56&lt;&gt;1),0,IF(W40=1,IF(COUNTA(AA40)=1,0,1),IF(W40&gt;1,0,1)))</f>
        <v>0</v>
      </c>
      <c r="AI40" s="228">
        <f t="shared" si="0"/>
        <v>0</v>
      </c>
      <c r="AJ40" s="2">
        <f t="shared" si="1"/>
        <v>0</v>
      </c>
      <c r="AK40" s="3" t="str">
        <f>IF(AJ40=0,"",
IF(SUM($AJ$32:AJ40)=1,AL40,
IF($AJ$152&gt;SUM($AJ$32:AJ40),_xlfn.CONCAT(", ",AL40),
IF($AJ$152=SUM($AJ$32:AJ40),_xlfn.CONCAT(" y ",AL40)))))</f>
        <v/>
      </c>
      <c r="AL40" s="214">
        <v>9</v>
      </c>
      <c r="AM40">
        <f t="shared" si="2"/>
        <v>0</v>
      </c>
      <c r="AN40">
        <f>IF(CNGE_2025_M1_Secc12_Sub2!$S56&lt;&gt;1,IF(COUNTA(O40:V40)=0,0,1),IF(O40&gt;1,IF(COUNTA(S40)=0,0,1),0))</f>
        <v>0</v>
      </c>
      <c r="AO40">
        <f>IF(CNGE_2025_M1_Secc12_Sub2!$Y56&lt;&gt;1,IF(COUNTA(W40:AD40)=0,0,1),IF(W40&gt;1,IF(COUNTA(AA40)=0,0,1),0))</f>
        <v>0</v>
      </c>
      <c r="AP40">
        <f t="shared" si="3"/>
        <v>0</v>
      </c>
      <c r="AQ40">
        <f t="shared" si="4"/>
        <v>0</v>
      </c>
      <c r="AR40">
        <f t="shared" si="5"/>
        <v>-2</v>
      </c>
      <c r="AS40">
        <f t="shared" si="6"/>
        <v>0</v>
      </c>
      <c r="AT40">
        <f t="shared" si="7"/>
        <v>-2</v>
      </c>
      <c r="AU40">
        <f t="shared" si="8"/>
        <v>0</v>
      </c>
    </row>
    <row r="41" spans="1:47" ht="15" customHeight="1">
      <c r="A41" s="206"/>
      <c r="B41" s="207"/>
      <c r="C41" s="293" t="s">
        <v>5026</v>
      </c>
      <c r="D41" s="514" t="str">
        <f>IF(CNGE_2025_M1_Secc12_Sub1!D39="","",CNGE_2025_M1_Secc12_Sub1!D39)</f>
        <v/>
      </c>
      <c r="E41" s="326"/>
      <c r="F41" s="326"/>
      <c r="G41" s="326"/>
      <c r="H41" s="326"/>
      <c r="I41" s="326"/>
      <c r="J41" s="326"/>
      <c r="K41" s="326"/>
      <c r="L41" s="326"/>
      <c r="M41" s="326"/>
      <c r="N41" s="327"/>
      <c r="O41" s="443"/>
      <c r="P41" s="351"/>
      <c r="Q41" s="351"/>
      <c r="R41" s="352"/>
      <c r="S41" s="470"/>
      <c r="T41" s="471"/>
      <c r="U41" s="471"/>
      <c r="V41" s="472"/>
      <c r="W41" s="443"/>
      <c r="X41" s="351"/>
      <c r="Y41" s="351"/>
      <c r="Z41" s="352"/>
      <c r="AA41" s="470"/>
      <c r="AB41" s="471"/>
      <c r="AC41" s="471"/>
      <c r="AD41" s="472"/>
      <c r="AG41">
        <f>IF(OR(COUNTBLANK($D41)=1,CNGE_2025_M1_Secc12_Sub2!$S57&lt;&gt;1),0,IF(O41=1,IF(COUNTA(S41)=1,0,1),IF(O41&gt;1,0,1)))</f>
        <v>0</v>
      </c>
      <c r="AH41">
        <f>IF(OR(COUNTBLANK($D41)=1,CNGE_2025_M1_Secc12_Sub2!$Y57&lt;&gt;1),0,IF(W41=1,IF(COUNTA(AA41)=1,0,1),IF(W41&gt;1,0,1)))</f>
        <v>0</v>
      </c>
      <c r="AI41" s="228">
        <f t="shared" si="0"/>
        <v>0</v>
      </c>
      <c r="AJ41" s="2">
        <f t="shared" si="1"/>
        <v>0</v>
      </c>
      <c r="AK41" s="3" t="str">
        <f>IF(AJ41=0,"",
IF(SUM($AJ$32:AJ41)=1,AL41,
IF($AJ$152&gt;SUM($AJ$32:AJ41),_xlfn.CONCAT(", ",AL41),
IF($AJ$152=SUM($AJ$32:AJ41),_xlfn.CONCAT(" y ",AL41)))))</f>
        <v/>
      </c>
      <c r="AL41" s="214">
        <v>10</v>
      </c>
      <c r="AM41">
        <f t="shared" si="2"/>
        <v>0</v>
      </c>
      <c r="AN41">
        <f>IF(CNGE_2025_M1_Secc12_Sub2!$S57&lt;&gt;1,IF(COUNTA(O41:V41)=0,0,1),IF(O41&gt;1,IF(COUNTA(S41)=0,0,1),0))</f>
        <v>0</v>
      </c>
      <c r="AO41">
        <f>IF(CNGE_2025_M1_Secc12_Sub2!$Y57&lt;&gt;1,IF(COUNTA(W41:AD41)=0,0,1),IF(W41&gt;1,IF(COUNTA(AA41)=0,0,1),0))</f>
        <v>0</v>
      </c>
      <c r="AP41">
        <f t="shared" si="3"/>
        <v>0</v>
      </c>
      <c r="AQ41">
        <f t="shared" si="4"/>
        <v>0</v>
      </c>
      <c r="AR41">
        <f t="shared" si="5"/>
        <v>-2</v>
      </c>
      <c r="AS41">
        <f t="shared" si="6"/>
        <v>0</v>
      </c>
      <c r="AT41">
        <f t="shared" si="7"/>
        <v>-2</v>
      </c>
      <c r="AU41">
        <f t="shared" si="8"/>
        <v>0</v>
      </c>
    </row>
    <row r="42" spans="1:47" ht="15" customHeight="1">
      <c r="A42" s="206"/>
      <c r="B42" s="207"/>
      <c r="C42" s="293" t="s">
        <v>5028</v>
      </c>
      <c r="D42" s="514" t="str">
        <f>IF(CNGE_2025_M1_Secc12_Sub1!D40="","",CNGE_2025_M1_Secc12_Sub1!D40)</f>
        <v/>
      </c>
      <c r="E42" s="326"/>
      <c r="F42" s="326"/>
      <c r="G42" s="326"/>
      <c r="H42" s="326"/>
      <c r="I42" s="326"/>
      <c r="J42" s="326"/>
      <c r="K42" s="326"/>
      <c r="L42" s="326"/>
      <c r="M42" s="326"/>
      <c r="N42" s="327"/>
      <c r="O42" s="443"/>
      <c r="P42" s="351"/>
      <c r="Q42" s="351"/>
      <c r="R42" s="352"/>
      <c r="S42" s="470"/>
      <c r="T42" s="471"/>
      <c r="U42" s="471"/>
      <c r="V42" s="472"/>
      <c r="W42" s="443"/>
      <c r="X42" s="351"/>
      <c r="Y42" s="351"/>
      <c r="Z42" s="352"/>
      <c r="AA42" s="470"/>
      <c r="AB42" s="471"/>
      <c r="AC42" s="471"/>
      <c r="AD42" s="472"/>
      <c r="AG42">
        <f>IF(OR(COUNTBLANK($D42)=1,CNGE_2025_M1_Secc12_Sub2!$S58&lt;&gt;1),0,IF(O42=1,IF(COUNTA(S42)=1,0,1),IF(O42&gt;1,0,1)))</f>
        <v>0</v>
      </c>
      <c r="AH42">
        <f>IF(OR(COUNTBLANK($D42)=1,CNGE_2025_M1_Secc12_Sub2!$Y58&lt;&gt;1),0,IF(W42=1,IF(COUNTA(AA42)=1,0,1),IF(W42&gt;1,0,1)))</f>
        <v>0</v>
      </c>
      <c r="AI42" s="228">
        <f t="shared" si="0"/>
        <v>0</v>
      </c>
      <c r="AJ42" s="2">
        <f t="shared" si="1"/>
        <v>0</v>
      </c>
      <c r="AK42" s="3" t="str">
        <f>IF(AJ42=0,"",
IF(SUM($AJ$32:AJ42)=1,AL42,
IF($AJ$152&gt;SUM($AJ$32:AJ42),_xlfn.CONCAT(", ",AL42),
IF($AJ$152=SUM($AJ$32:AJ42),_xlfn.CONCAT(" y ",AL42)))))</f>
        <v/>
      </c>
      <c r="AL42" s="214">
        <v>11</v>
      </c>
      <c r="AM42">
        <f t="shared" si="2"/>
        <v>0</v>
      </c>
      <c r="AN42">
        <f>IF(CNGE_2025_M1_Secc12_Sub2!$S58&lt;&gt;1,IF(COUNTA(O42:V42)=0,0,1),IF(O42&gt;1,IF(COUNTA(S42)=0,0,1),0))</f>
        <v>0</v>
      </c>
      <c r="AO42">
        <f>IF(CNGE_2025_M1_Secc12_Sub2!$Y58&lt;&gt;1,IF(COUNTA(W42:AD42)=0,0,1),IF(W42&gt;1,IF(COUNTA(AA42)=0,0,1),0))</f>
        <v>0</v>
      </c>
      <c r="AP42">
        <f t="shared" si="3"/>
        <v>0</v>
      </c>
      <c r="AQ42">
        <f t="shared" si="4"/>
        <v>0</v>
      </c>
      <c r="AR42">
        <f t="shared" si="5"/>
        <v>-2</v>
      </c>
      <c r="AS42">
        <f t="shared" si="6"/>
        <v>0</v>
      </c>
      <c r="AT42">
        <f t="shared" si="7"/>
        <v>-2</v>
      </c>
      <c r="AU42">
        <f t="shared" si="8"/>
        <v>0</v>
      </c>
    </row>
    <row r="43" spans="1:47" ht="15" customHeight="1">
      <c r="A43" s="206"/>
      <c r="B43" s="207"/>
      <c r="C43" s="293" t="s">
        <v>5029</v>
      </c>
      <c r="D43" s="514" t="str">
        <f>IF(CNGE_2025_M1_Secc12_Sub1!D41="","",CNGE_2025_M1_Secc12_Sub1!D41)</f>
        <v/>
      </c>
      <c r="E43" s="326"/>
      <c r="F43" s="326"/>
      <c r="G43" s="326"/>
      <c r="H43" s="326"/>
      <c r="I43" s="326"/>
      <c r="J43" s="326"/>
      <c r="K43" s="326"/>
      <c r="L43" s="326"/>
      <c r="M43" s="326"/>
      <c r="N43" s="327"/>
      <c r="O43" s="443"/>
      <c r="P43" s="351"/>
      <c r="Q43" s="351"/>
      <c r="R43" s="352"/>
      <c r="S43" s="470"/>
      <c r="T43" s="471"/>
      <c r="U43" s="471"/>
      <c r="V43" s="472"/>
      <c r="W43" s="443"/>
      <c r="X43" s="351"/>
      <c r="Y43" s="351"/>
      <c r="Z43" s="352"/>
      <c r="AA43" s="470"/>
      <c r="AB43" s="471"/>
      <c r="AC43" s="471"/>
      <c r="AD43" s="472"/>
      <c r="AG43">
        <f>IF(OR(COUNTBLANK($D43)=1,CNGE_2025_M1_Secc12_Sub2!$S59&lt;&gt;1),0,IF(O43=1,IF(COUNTA(S43)=1,0,1),IF(O43&gt;1,0,1)))</f>
        <v>0</v>
      </c>
      <c r="AH43">
        <f>IF(OR(COUNTBLANK($D43)=1,CNGE_2025_M1_Secc12_Sub2!$Y59&lt;&gt;1),0,IF(W43=1,IF(COUNTA(AA43)=1,0,1),IF(W43&gt;1,0,1)))</f>
        <v>0</v>
      </c>
      <c r="AI43" s="228">
        <f t="shared" si="0"/>
        <v>0</v>
      </c>
      <c r="AJ43" s="2">
        <f t="shared" si="1"/>
        <v>0</v>
      </c>
      <c r="AK43" s="3" t="str">
        <f>IF(AJ43=0,"",
IF(SUM($AJ$32:AJ43)=1,AL43,
IF($AJ$152&gt;SUM($AJ$32:AJ43),_xlfn.CONCAT(", ",AL43),
IF($AJ$152=SUM($AJ$32:AJ43),_xlfn.CONCAT(" y ",AL43)))))</f>
        <v/>
      </c>
      <c r="AL43" s="214">
        <v>12</v>
      </c>
      <c r="AM43">
        <f t="shared" si="2"/>
        <v>0</v>
      </c>
      <c r="AN43">
        <f>IF(CNGE_2025_M1_Secc12_Sub2!$S59&lt;&gt;1,IF(COUNTA(O43:V43)=0,0,1),IF(O43&gt;1,IF(COUNTA(S43)=0,0,1),0))</f>
        <v>0</v>
      </c>
      <c r="AO43">
        <f>IF(CNGE_2025_M1_Secc12_Sub2!$Y59&lt;&gt;1,IF(COUNTA(W43:AD43)=0,0,1),IF(W43&gt;1,IF(COUNTA(AA43)=0,0,1),0))</f>
        <v>0</v>
      </c>
      <c r="AP43">
        <f t="shared" si="3"/>
        <v>0</v>
      </c>
      <c r="AQ43">
        <f t="shared" si="4"/>
        <v>0</v>
      </c>
      <c r="AR43">
        <f t="shared" si="5"/>
        <v>-2</v>
      </c>
      <c r="AS43">
        <f t="shared" si="6"/>
        <v>0</v>
      </c>
      <c r="AT43">
        <f t="shared" si="7"/>
        <v>-2</v>
      </c>
      <c r="AU43">
        <f t="shared" si="8"/>
        <v>0</v>
      </c>
    </row>
    <row r="44" spans="1:47" ht="15" customHeight="1">
      <c r="A44" s="206"/>
      <c r="B44" s="207"/>
      <c r="C44" s="293" t="s">
        <v>5030</v>
      </c>
      <c r="D44" s="514" t="str">
        <f>IF(CNGE_2025_M1_Secc12_Sub1!D42="","",CNGE_2025_M1_Secc12_Sub1!D42)</f>
        <v/>
      </c>
      <c r="E44" s="326"/>
      <c r="F44" s="326"/>
      <c r="G44" s="326"/>
      <c r="H44" s="326"/>
      <c r="I44" s="326"/>
      <c r="J44" s="326"/>
      <c r="K44" s="326"/>
      <c r="L44" s="326"/>
      <c r="M44" s="326"/>
      <c r="N44" s="327"/>
      <c r="O44" s="443"/>
      <c r="P44" s="351"/>
      <c r="Q44" s="351"/>
      <c r="R44" s="352"/>
      <c r="S44" s="470"/>
      <c r="T44" s="471"/>
      <c r="U44" s="471"/>
      <c r="V44" s="472"/>
      <c r="W44" s="443"/>
      <c r="X44" s="351"/>
      <c r="Y44" s="351"/>
      <c r="Z44" s="352"/>
      <c r="AA44" s="470"/>
      <c r="AB44" s="471"/>
      <c r="AC44" s="471"/>
      <c r="AD44" s="472"/>
      <c r="AG44">
        <f>IF(OR(COUNTBLANK($D44)=1,CNGE_2025_M1_Secc12_Sub2!$S60&lt;&gt;1),0,IF(O44=1,IF(COUNTA(S44)=1,0,1),IF(O44&gt;1,0,1)))</f>
        <v>0</v>
      </c>
      <c r="AH44">
        <f>IF(OR(COUNTBLANK($D44)=1,CNGE_2025_M1_Secc12_Sub2!$Y60&lt;&gt;1),0,IF(W44=1,IF(COUNTA(AA44)=1,0,1),IF(W44&gt;1,0,1)))</f>
        <v>0</v>
      </c>
      <c r="AI44" s="228">
        <f t="shared" si="0"/>
        <v>0</v>
      </c>
      <c r="AJ44" s="2">
        <f t="shared" si="1"/>
        <v>0</v>
      </c>
      <c r="AK44" s="3" t="str">
        <f>IF(AJ44=0,"",
IF(SUM($AJ$32:AJ44)=1,AL44,
IF($AJ$152&gt;SUM($AJ$32:AJ44),_xlfn.CONCAT(", ",AL44),
IF($AJ$152=SUM($AJ$32:AJ44),_xlfn.CONCAT(" y ",AL44)))))</f>
        <v/>
      </c>
      <c r="AL44" s="214">
        <v>13</v>
      </c>
      <c r="AM44">
        <f t="shared" si="2"/>
        <v>0</v>
      </c>
      <c r="AN44">
        <f>IF(CNGE_2025_M1_Secc12_Sub2!$S60&lt;&gt;1,IF(COUNTA(O44:V44)=0,0,1),IF(O44&gt;1,IF(COUNTA(S44)=0,0,1),0))</f>
        <v>0</v>
      </c>
      <c r="AO44">
        <f>IF(CNGE_2025_M1_Secc12_Sub2!$Y60&lt;&gt;1,IF(COUNTA(W44:AD44)=0,0,1),IF(W44&gt;1,IF(COUNTA(AA44)=0,0,1),0))</f>
        <v>0</v>
      </c>
      <c r="AP44">
        <f t="shared" si="3"/>
        <v>0</v>
      </c>
      <c r="AQ44">
        <f t="shared" si="4"/>
        <v>0</v>
      </c>
      <c r="AR44">
        <f t="shared" si="5"/>
        <v>-2</v>
      </c>
      <c r="AS44">
        <f t="shared" si="6"/>
        <v>0</v>
      </c>
      <c r="AT44">
        <f t="shared" si="7"/>
        <v>-2</v>
      </c>
      <c r="AU44">
        <f t="shared" si="8"/>
        <v>0</v>
      </c>
    </row>
    <row r="45" spans="1:47" ht="14.25">
      <c r="A45" s="206"/>
      <c r="B45" s="207"/>
      <c r="C45" s="293" t="s">
        <v>5031</v>
      </c>
      <c r="D45" s="514" t="str">
        <f>IF(CNGE_2025_M1_Secc12_Sub1!D43="","",CNGE_2025_M1_Secc12_Sub1!D43)</f>
        <v/>
      </c>
      <c r="E45" s="326"/>
      <c r="F45" s="326"/>
      <c r="G45" s="326"/>
      <c r="H45" s="326"/>
      <c r="I45" s="326"/>
      <c r="J45" s="326"/>
      <c r="K45" s="326"/>
      <c r="L45" s="326"/>
      <c r="M45" s="326"/>
      <c r="N45" s="327"/>
      <c r="O45" s="443"/>
      <c r="P45" s="351"/>
      <c r="Q45" s="351"/>
      <c r="R45" s="352"/>
      <c r="S45" s="470"/>
      <c r="T45" s="471"/>
      <c r="U45" s="471"/>
      <c r="V45" s="472"/>
      <c r="W45" s="443"/>
      <c r="X45" s="351"/>
      <c r="Y45" s="351"/>
      <c r="Z45" s="352"/>
      <c r="AA45" s="470"/>
      <c r="AB45" s="471"/>
      <c r="AC45" s="471"/>
      <c r="AD45" s="472"/>
      <c r="AG45">
        <f>IF(OR(COUNTBLANK($D45)=1,CNGE_2025_M1_Secc12_Sub2!$S61&lt;&gt;1),0,IF(O45=1,IF(COUNTA(S45)=1,0,1),IF(O45&gt;1,0,1)))</f>
        <v>0</v>
      </c>
      <c r="AH45">
        <f>IF(OR(COUNTBLANK($D45)=1,CNGE_2025_M1_Secc12_Sub2!$Y61&lt;&gt;1),0,IF(W45=1,IF(COUNTA(AA45)=1,0,1),IF(W45&gt;1,0,1)))</f>
        <v>0</v>
      </c>
      <c r="AI45" s="228">
        <f t="shared" si="0"/>
        <v>0</v>
      </c>
      <c r="AJ45" s="2">
        <f t="shared" si="1"/>
        <v>0</v>
      </c>
      <c r="AK45" s="3" t="str">
        <f>IF(AJ45=0,"",
IF(SUM($AJ$32:AJ45)=1,AL45,
IF($AJ$152&gt;SUM($AJ$32:AJ45),_xlfn.CONCAT(", ",AL45),
IF($AJ$152=SUM($AJ$32:AJ45),_xlfn.CONCAT(" y ",AL45)))))</f>
        <v/>
      </c>
      <c r="AL45" s="214">
        <v>14</v>
      </c>
      <c r="AM45">
        <f t="shared" si="2"/>
        <v>0</v>
      </c>
      <c r="AN45">
        <f>IF(CNGE_2025_M1_Secc12_Sub2!$S61&lt;&gt;1,IF(COUNTA(O45:V45)=0,0,1),IF(O45&gt;1,IF(COUNTA(S45)=0,0,1),0))</f>
        <v>0</v>
      </c>
      <c r="AO45">
        <f>IF(CNGE_2025_M1_Secc12_Sub2!$Y61&lt;&gt;1,IF(COUNTA(W45:AD45)=0,0,1),IF(W45&gt;1,IF(COUNTA(AA45)=0,0,1),0))</f>
        <v>0</v>
      </c>
      <c r="AP45">
        <f t="shared" si="3"/>
        <v>0</v>
      </c>
      <c r="AQ45">
        <f t="shared" si="4"/>
        <v>0</v>
      </c>
      <c r="AR45">
        <f t="shared" si="5"/>
        <v>-2</v>
      </c>
      <c r="AS45">
        <f t="shared" si="6"/>
        <v>0</v>
      </c>
      <c r="AT45">
        <f t="shared" si="7"/>
        <v>-2</v>
      </c>
      <c r="AU45">
        <f t="shared" si="8"/>
        <v>0</v>
      </c>
    </row>
    <row r="46" spans="1:47" ht="14.25">
      <c r="A46" s="206"/>
      <c r="B46" s="207"/>
      <c r="C46" s="293" t="s">
        <v>5032</v>
      </c>
      <c r="D46" s="514" t="str">
        <f>IF(CNGE_2025_M1_Secc12_Sub1!D44="","",CNGE_2025_M1_Secc12_Sub1!D44)</f>
        <v/>
      </c>
      <c r="E46" s="326"/>
      <c r="F46" s="326"/>
      <c r="G46" s="326"/>
      <c r="H46" s="326"/>
      <c r="I46" s="326"/>
      <c r="J46" s="326"/>
      <c r="K46" s="326"/>
      <c r="L46" s="326"/>
      <c r="M46" s="326"/>
      <c r="N46" s="327"/>
      <c r="O46" s="443"/>
      <c r="P46" s="351"/>
      <c r="Q46" s="351"/>
      <c r="R46" s="352"/>
      <c r="S46" s="470"/>
      <c r="T46" s="471"/>
      <c r="U46" s="471"/>
      <c r="V46" s="472"/>
      <c r="W46" s="443"/>
      <c r="X46" s="351"/>
      <c r="Y46" s="351"/>
      <c r="Z46" s="352"/>
      <c r="AA46" s="470"/>
      <c r="AB46" s="471"/>
      <c r="AC46" s="471"/>
      <c r="AD46" s="472"/>
      <c r="AG46">
        <f>IF(OR(COUNTBLANK($D46)=1,CNGE_2025_M1_Secc12_Sub2!$S62&lt;&gt;1),0,IF(O46=1,IF(COUNTA(S46)=1,0,1),IF(O46&gt;1,0,1)))</f>
        <v>0</v>
      </c>
      <c r="AH46">
        <f>IF(OR(COUNTBLANK($D46)=1,CNGE_2025_M1_Secc12_Sub2!$Y62&lt;&gt;1),0,IF(W46=1,IF(COUNTA(AA46)=1,0,1),IF(W46&gt;1,0,1)))</f>
        <v>0</v>
      </c>
      <c r="AI46" s="228">
        <f t="shared" si="0"/>
        <v>0</v>
      </c>
      <c r="AJ46" s="2">
        <f t="shared" si="1"/>
        <v>0</v>
      </c>
      <c r="AK46" s="3" t="str">
        <f>IF(AJ46=0,"",
IF(SUM($AJ$32:AJ46)=1,AL46,
IF($AJ$152&gt;SUM($AJ$32:AJ46),_xlfn.CONCAT(", ",AL46),
IF($AJ$152=SUM($AJ$32:AJ46),_xlfn.CONCAT(" y ",AL46)))))</f>
        <v/>
      </c>
      <c r="AL46" s="214">
        <v>15</v>
      </c>
      <c r="AM46">
        <f t="shared" si="2"/>
        <v>0</v>
      </c>
      <c r="AN46">
        <f>IF(CNGE_2025_M1_Secc12_Sub2!$S62&lt;&gt;1,IF(COUNTA(O46:V46)=0,0,1),IF(O46&gt;1,IF(COUNTA(S46)=0,0,1),0))</f>
        <v>0</v>
      </c>
      <c r="AO46">
        <f>IF(CNGE_2025_M1_Secc12_Sub2!$Y62&lt;&gt;1,IF(COUNTA(W46:AD46)=0,0,1),IF(W46&gt;1,IF(COUNTA(AA46)=0,0,1),0))</f>
        <v>0</v>
      </c>
      <c r="AP46">
        <f t="shared" si="3"/>
        <v>0</v>
      </c>
      <c r="AQ46">
        <f t="shared" si="4"/>
        <v>0</v>
      </c>
      <c r="AR46">
        <f t="shared" si="5"/>
        <v>-2</v>
      </c>
      <c r="AS46">
        <f t="shared" si="6"/>
        <v>0</v>
      </c>
      <c r="AT46">
        <f t="shared" si="7"/>
        <v>-2</v>
      </c>
      <c r="AU46">
        <f t="shared" si="8"/>
        <v>0</v>
      </c>
    </row>
    <row r="47" spans="1:47" ht="14.25">
      <c r="A47" s="206"/>
      <c r="B47" s="207"/>
      <c r="C47" s="293" t="s">
        <v>5033</v>
      </c>
      <c r="D47" s="514" t="str">
        <f>IF(CNGE_2025_M1_Secc12_Sub1!D45="","",CNGE_2025_M1_Secc12_Sub1!D45)</f>
        <v/>
      </c>
      <c r="E47" s="326"/>
      <c r="F47" s="326"/>
      <c r="G47" s="326"/>
      <c r="H47" s="326"/>
      <c r="I47" s="326"/>
      <c r="J47" s="326"/>
      <c r="K47" s="326"/>
      <c r="L47" s="326"/>
      <c r="M47" s="326"/>
      <c r="N47" s="327"/>
      <c r="O47" s="443"/>
      <c r="P47" s="351"/>
      <c r="Q47" s="351"/>
      <c r="R47" s="352"/>
      <c r="S47" s="470"/>
      <c r="T47" s="471"/>
      <c r="U47" s="471"/>
      <c r="V47" s="472"/>
      <c r="W47" s="443"/>
      <c r="X47" s="351"/>
      <c r="Y47" s="351"/>
      <c r="Z47" s="352"/>
      <c r="AA47" s="470"/>
      <c r="AB47" s="471"/>
      <c r="AC47" s="471"/>
      <c r="AD47" s="472"/>
      <c r="AG47">
        <f>IF(OR(COUNTBLANK($D47)=1,CNGE_2025_M1_Secc12_Sub2!$S63&lt;&gt;1),0,IF(O47=1,IF(COUNTA(S47)=1,0,1),IF(O47&gt;1,0,1)))</f>
        <v>0</v>
      </c>
      <c r="AH47">
        <f>IF(OR(COUNTBLANK($D47)=1,CNGE_2025_M1_Secc12_Sub2!$Y63&lt;&gt;1),0,IF(W47=1,IF(COUNTA(AA47)=1,0,1),IF(W47&gt;1,0,1)))</f>
        <v>0</v>
      </c>
      <c r="AI47" s="228">
        <f t="shared" si="0"/>
        <v>0</v>
      </c>
      <c r="AJ47" s="2">
        <f t="shared" si="1"/>
        <v>0</v>
      </c>
      <c r="AK47" s="3" t="str">
        <f>IF(AJ47=0,"",
IF(SUM($AJ$32:AJ47)=1,AL47,
IF($AJ$152&gt;SUM($AJ$32:AJ47),_xlfn.CONCAT(", ",AL47),
IF($AJ$152=SUM($AJ$32:AJ47),_xlfn.CONCAT(" y ",AL47)))))</f>
        <v/>
      </c>
      <c r="AL47" s="214">
        <v>16</v>
      </c>
      <c r="AM47">
        <f t="shared" si="2"/>
        <v>0</v>
      </c>
      <c r="AN47">
        <f>IF(CNGE_2025_M1_Secc12_Sub2!$S63&lt;&gt;1,IF(COUNTA(O47:V47)=0,0,1),IF(O47&gt;1,IF(COUNTA(S47)=0,0,1),0))</f>
        <v>0</v>
      </c>
      <c r="AO47">
        <f>IF(CNGE_2025_M1_Secc12_Sub2!$Y63&lt;&gt;1,IF(COUNTA(W47:AD47)=0,0,1),IF(W47&gt;1,IF(COUNTA(AA47)=0,0,1),0))</f>
        <v>0</v>
      </c>
      <c r="AP47">
        <f t="shared" si="3"/>
        <v>0</v>
      </c>
      <c r="AQ47">
        <f t="shared" si="4"/>
        <v>0</v>
      </c>
      <c r="AR47">
        <f t="shared" si="5"/>
        <v>-2</v>
      </c>
      <c r="AS47">
        <f t="shared" si="6"/>
        <v>0</v>
      </c>
      <c r="AT47">
        <f t="shared" si="7"/>
        <v>-2</v>
      </c>
      <c r="AU47">
        <f t="shared" si="8"/>
        <v>0</v>
      </c>
    </row>
    <row r="48" spans="1:47" ht="14.25">
      <c r="A48" s="206"/>
      <c r="B48" s="207"/>
      <c r="C48" s="293" t="s">
        <v>5034</v>
      </c>
      <c r="D48" s="514" t="str">
        <f>IF(CNGE_2025_M1_Secc12_Sub1!D46="","",CNGE_2025_M1_Secc12_Sub1!D46)</f>
        <v/>
      </c>
      <c r="E48" s="326"/>
      <c r="F48" s="326"/>
      <c r="G48" s="326"/>
      <c r="H48" s="326"/>
      <c r="I48" s="326"/>
      <c r="J48" s="326"/>
      <c r="K48" s="326"/>
      <c r="L48" s="326"/>
      <c r="M48" s="326"/>
      <c r="N48" s="327"/>
      <c r="O48" s="443"/>
      <c r="P48" s="351"/>
      <c r="Q48" s="351"/>
      <c r="R48" s="352"/>
      <c r="S48" s="470"/>
      <c r="T48" s="471"/>
      <c r="U48" s="471"/>
      <c r="V48" s="472"/>
      <c r="W48" s="443"/>
      <c r="X48" s="351"/>
      <c r="Y48" s="351"/>
      <c r="Z48" s="352"/>
      <c r="AA48" s="470"/>
      <c r="AB48" s="471"/>
      <c r="AC48" s="471"/>
      <c r="AD48" s="472"/>
      <c r="AG48">
        <f>IF(OR(COUNTBLANK($D48)=1,CNGE_2025_M1_Secc12_Sub2!$S64&lt;&gt;1),0,IF(O48=1,IF(COUNTA(S48)=1,0,1),IF(O48&gt;1,0,1)))</f>
        <v>0</v>
      </c>
      <c r="AH48">
        <f>IF(OR(COUNTBLANK($D48)=1,CNGE_2025_M1_Secc12_Sub2!$Y64&lt;&gt;1),0,IF(W48=1,IF(COUNTA(AA48)=1,0,1),IF(W48&gt;1,0,1)))</f>
        <v>0</v>
      </c>
      <c r="AI48" s="228">
        <f t="shared" si="0"/>
        <v>0</v>
      </c>
      <c r="AJ48" s="2">
        <f t="shared" si="1"/>
        <v>0</v>
      </c>
      <c r="AK48" s="3" t="str">
        <f>IF(AJ48=0,"",
IF(SUM($AJ$32:AJ48)=1,AL48,
IF($AJ$152&gt;SUM($AJ$32:AJ48),_xlfn.CONCAT(", ",AL48),
IF($AJ$152=SUM($AJ$32:AJ48),_xlfn.CONCAT(" y ",AL48)))))</f>
        <v/>
      </c>
      <c r="AL48" s="214">
        <v>17</v>
      </c>
      <c r="AM48">
        <f t="shared" si="2"/>
        <v>0</v>
      </c>
      <c r="AN48">
        <f>IF(CNGE_2025_M1_Secc12_Sub2!$S64&lt;&gt;1,IF(COUNTA(O48:V48)=0,0,1),IF(O48&gt;1,IF(COUNTA(S48)=0,0,1),0))</f>
        <v>0</v>
      </c>
      <c r="AO48">
        <f>IF(CNGE_2025_M1_Secc12_Sub2!$Y64&lt;&gt;1,IF(COUNTA(W48:AD48)=0,0,1),IF(W48&gt;1,IF(COUNTA(AA48)=0,0,1),0))</f>
        <v>0</v>
      </c>
      <c r="AP48">
        <f t="shared" si="3"/>
        <v>0</v>
      </c>
      <c r="AQ48">
        <f t="shared" si="4"/>
        <v>0</v>
      </c>
      <c r="AR48">
        <f t="shared" si="5"/>
        <v>-2</v>
      </c>
      <c r="AS48">
        <f t="shared" si="6"/>
        <v>0</v>
      </c>
      <c r="AT48">
        <f t="shared" si="7"/>
        <v>-2</v>
      </c>
      <c r="AU48">
        <f t="shared" si="8"/>
        <v>0</v>
      </c>
    </row>
    <row r="49" spans="1:47" ht="14.25">
      <c r="A49" s="206"/>
      <c r="B49" s="207"/>
      <c r="C49" s="293" t="s">
        <v>5035</v>
      </c>
      <c r="D49" s="514" t="str">
        <f>IF(CNGE_2025_M1_Secc12_Sub1!D47="","",CNGE_2025_M1_Secc12_Sub1!D47)</f>
        <v/>
      </c>
      <c r="E49" s="326"/>
      <c r="F49" s="326"/>
      <c r="G49" s="326"/>
      <c r="H49" s="326"/>
      <c r="I49" s="326"/>
      <c r="J49" s="326"/>
      <c r="K49" s="326"/>
      <c r="L49" s="326"/>
      <c r="M49" s="326"/>
      <c r="N49" s="327"/>
      <c r="O49" s="443"/>
      <c r="P49" s="351"/>
      <c r="Q49" s="351"/>
      <c r="R49" s="352"/>
      <c r="S49" s="470"/>
      <c r="T49" s="471"/>
      <c r="U49" s="471"/>
      <c r="V49" s="472"/>
      <c r="W49" s="443"/>
      <c r="X49" s="351"/>
      <c r="Y49" s="351"/>
      <c r="Z49" s="352"/>
      <c r="AA49" s="470"/>
      <c r="AB49" s="471"/>
      <c r="AC49" s="471"/>
      <c r="AD49" s="472"/>
      <c r="AG49">
        <f>IF(OR(COUNTBLANK($D49)=1,CNGE_2025_M1_Secc12_Sub2!$S65&lt;&gt;1),0,IF(O49=1,IF(COUNTA(S49)=1,0,1),IF(O49&gt;1,0,1)))</f>
        <v>0</v>
      </c>
      <c r="AH49">
        <f>IF(OR(COUNTBLANK($D49)=1,CNGE_2025_M1_Secc12_Sub2!$Y65&lt;&gt;1),0,IF(W49=1,IF(COUNTA(AA49)=1,0,1),IF(W49&gt;1,0,1)))</f>
        <v>0</v>
      </c>
      <c r="AI49" s="228">
        <f t="shared" si="0"/>
        <v>0</v>
      </c>
      <c r="AJ49" s="2">
        <f t="shared" si="1"/>
        <v>0</v>
      </c>
      <c r="AK49" s="3" t="str">
        <f>IF(AJ49=0,"",
IF(SUM($AJ$32:AJ49)=1,AL49,
IF($AJ$152&gt;SUM($AJ$32:AJ49),_xlfn.CONCAT(", ",AL49),
IF($AJ$152=SUM($AJ$32:AJ49),_xlfn.CONCAT(" y ",AL49)))))</f>
        <v/>
      </c>
      <c r="AL49" s="214">
        <v>18</v>
      </c>
      <c r="AM49">
        <f t="shared" si="2"/>
        <v>0</v>
      </c>
      <c r="AN49">
        <f>IF(CNGE_2025_M1_Secc12_Sub2!$S65&lt;&gt;1,IF(COUNTA(O49:V49)=0,0,1),IF(O49&gt;1,IF(COUNTA(S49)=0,0,1),0))</f>
        <v>0</v>
      </c>
      <c r="AO49">
        <f>IF(CNGE_2025_M1_Secc12_Sub2!$Y65&lt;&gt;1,IF(COUNTA(W49:AD49)=0,0,1),IF(W49&gt;1,IF(COUNTA(AA49)=0,0,1),0))</f>
        <v>0</v>
      </c>
      <c r="AP49">
        <f t="shared" si="3"/>
        <v>0</v>
      </c>
      <c r="AQ49">
        <f t="shared" si="4"/>
        <v>0</v>
      </c>
      <c r="AR49">
        <f t="shared" si="5"/>
        <v>-2</v>
      </c>
      <c r="AS49">
        <f t="shared" si="6"/>
        <v>0</v>
      </c>
      <c r="AT49">
        <f t="shared" si="7"/>
        <v>-2</v>
      </c>
      <c r="AU49">
        <f t="shared" si="8"/>
        <v>0</v>
      </c>
    </row>
    <row r="50" spans="1:47" ht="14.25">
      <c r="A50" s="206"/>
      <c r="B50" s="207"/>
      <c r="C50" s="293" t="s">
        <v>5036</v>
      </c>
      <c r="D50" s="514" t="str">
        <f>IF(CNGE_2025_M1_Secc12_Sub1!D48="","",CNGE_2025_M1_Secc12_Sub1!D48)</f>
        <v/>
      </c>
      <c r="E50" s="326"/>
      <c r="F50" s="326"/>
      <c r="G50" s="326"/>
      <c r="H50" s="326"/>
      <c r="I50" s="326"/>
      <c r="J50" s="326"/>
      <c r="K50" s="326"/>
      <c r="L50" s="326"/>
      <c r="M50" s="326"/>
      <c r="N50" s="327"/>
      <c r="O50" s="443"/>
      <c r="P50" s="351"/>
      <c r="Q50" s="351"/>
      <c r="R50" s="352"/>
      <c r="S50" s="470"/>
      <c r="T50" s="471"/>
      <c r="U50" s="471"/>
      <c r="V50" s="472"/>
      <c r="W50" s="443"/>
      <c r="X50" s="351"/>
      <c r="Y50" s="351"/>
      <c r="Z50" s="352"/>
      <c r="AA50" s="470"/>
      <c r="AB50" s="471"/>
      <c r="AC50" s="471"/>
      <c r="AD50" s="472"/>
      <c r="AG50">
        <f>IF(OR(COUNTBLANK($D50)=1,CNGE_2025_M1_Secc12_Sub2!$S66&lt;&gt;1),0,IF(O50=1,IF(COUNTA(S50)=1,0,1),IF(O50&gt;1,0,1)))</f>
        <v>0</v>
      </c>
      <c r="AH50">
        <f>IF(OR(COUNTBLANK($D50)=1,CNGE_2025_M1_Secc12_Sub2!$Y66&lt;&gt;1),0,IF(W50=1,IF(COUNTA(AA50)=1,0,1),IF(W50&gt;1,0,1)))</f>
        <v>0</v>
      </c>
      <c r="AI50" s="228">
        <f t="shared" si="0"/>
        <v>0</v>
      </c>
      <c r="AJ50" s="2">
        <f t="shared" si="1"/>
        <v>0</v>
      </c>
      <c r="AK50" s="3" t="str">
        <f>IF(AJ50=0,"",
IF(SUM($AJ$32:AJ50)=1,AL50,
IF($AJ$152&gt;SUM($AJ$32:AJ50),_xlfn.CONCAT(", ",AL50),
IF($AJ$152=SUM($AJ$32:AJ50),_xlfn.CONCAT(" y ",AL50)))))</f>
        <v/>
      </c>
      <c r="AL50" s="214">
        <v>19</v>
      </c>
      <c r="AM50">
        <f t="shared" si="2"/>
        <v>0</v>
      </c>
      <c r="AN50">
        <f>IF(CNGE_2025_M1_Secc12_Sub2!$S66&lt;&gt;1,IF(COUNTA(O50:V50)=0,0,1),IF(O50&gt;1,IF(COUNTA(S50)=0,0,1),0))</f>
        <v>0</v>
      </c>
      <c r="AO50">
        <f>IF(CNGE_2025_M1_Secc12_Sub2!$Y66&lt;&gt;1,IF(COUNTA(W50:AD50)=0,0,1),IF(W50&gt;1,IF(COUNTA(AA50)=0,0,1),0))</f>
        <v>0</v>
      </c>
      <c r="AP50">
        <f t="shared" si="3"/>
        <v>0</v>
      </c>
      <c r="AQ50">
        <f t="shared" si="4"/>
        <v>0</v>
      </c>
      <c r="AR50">
        <f t="shared" si="5"/>
        <v>-2</v>
      </c>
      <c r="AS50">
        <f t="shared" si="6"/>
        <v>0</v>
      </c>
      <c r="AT50">
        <f t="shared" si="7"/>
        <v>-2</v>
      </c>
      <c r="AU50">
        <f t="shared" si="8"/>
        <v>0</v>
      </c>
    </row>
    <row r="51" spans="1:47" ht="14.25">
      <c r="A51" s="206"/>
      <c r="B51" s="207"/>
      <c r="C51" s="293" t="s">
        <v>5037</v>
      </c>
      <c r="D51" s="514" t="str">
        <f>IF(CNGE_2025_M1_Secc12_Sub1!D49="","",CNGE_2025_M1_Secc12_Sub1!D49)</f>
        <v/>
      </c>
      <c r="E51" s="326"/>
      <c r="F51" s="326"/>
      <c r="G51" s="326"/>
      <c r="H51" s="326"/>
      <c r="I51" s="326"/>
      <c r="J51" s="326"/>
      <c r="K51" s="326"/>
      <c r="L51" s="326"/>
      <c r="M51" s="326"/>
      <c r="N51" s="327"/>
      <c r="O51" s="443"/>
      <c r="P51" s="351"/>
      <c r="Q51" s="351"/>
      <c r="R51" s="352"/>
      <c r="S51" s="470"/>
      <c r="T51" s="471"/>
      <c r="U51" s="471"/>
      <c r="V51" s="472"/>
      <c r="W51" s="443"/>
      <c r="X51" s="351"/>
      <c r="Y51" s="351"/>
      <c r="Z51" s="352"/>
      <c r="AA51" s="470"/>
      <c r="AB51" s="471"/>
      <c r="AC51" s="471"/>
      <c r="AD51" s="472"/>
      <c r="AG51">
        <f>IF(OR(COUNTBLANK($D51)=1,CNGE_2025_M1_Secc12_Sub2!$S67&lt;&gt;1),0,IF(O51=1,IF(COUNTA(S51)=1,0,1),IF(O51&gt;1,0,1)))</f>
        <v>0</v>
      </c>
      <c r="AH51">
        <f>IF(OR(COUNTBLANK($D51)=1,CNGE_2025_M1_Secc12_Sub2!$Y67&lt;&gt;1),0,IF(W51=1,IF(COUNTA(AA51)=1,0,1),IF(W51&gt;1,0,1)))</f>
        <v>0</v>
      </c>
      <c r="AI51" s="228">
        <f t="shared" si="0"/>
        <v>0</v>
      </c>
      <c r="AJ51" s="2">
        <f t="shared" si="1"/>
        <v>0</v>
      </c>
      <c r="AK51" s="3" t="str">
        <f>IF(AJ51=0,"",
IF(SUM($AJ$32:AJ51)=1,AL51,
IF($AJ$152&gt;SUM($AJ$32:AJ51),_xlfn.CONCAT(", ",AL51),
IF($AJ$152=SUM($AJ$32:AJ51),_xlfn.CONCAT(" y ",AL51)))))</f>
        <v/>
      </c>
      <c r="AL51" s="214">
        <v>20</v>
      </c>
      <c r="AM51">
        <f t="shared" si="2"/>
        <v>0</v>
      </c>
      <c r="AN51">
        <f>IF(CNGE_2025_M1_Secc12_Sub2!$S67&lt;&gt;1,IF(COUNTA(O51:V51)=0,0,1),IF(O51&gt;1,IF(COUNTA(S51)=0,0,1),0))</f>
        <v>0</v>
      </c>
      <c r="AO51">
        <f>IF(CNGE_2025_M1_Secc12_Sub2!$Y67&lt;&gt;1,IF(COUNTA(W51:AD51)=0,0,1),IF(W51&gt;1,IF(COUNTA(AA51)=0,0,1),0))</f>
        <v>0</v>
      </c>
      <c r="AP51">
        <f t="shared" si="3"/>
        <v>0</v>
      </c>
      <c r="AQ51">
        <f t="shared" si="4"/>
        <v>0</v>
      </c>
      <c r="AR51">
        <f t="shared" si="5"/>
        <v>-2</v>
      </c>
      <c r="AS51">
        <f t="shared" si="6"/>
        <v>0</v>
      </c>
      <c r="AT51">
        <f t="shared" si="7"/>
        <v>-2</v>
      </c>
      <c r="AU51">
        <f t="shared" si="8"/>
        <v>0</v>
      </c>
    </row>
    <row r="52" spans="1:47" ht="14.25">
      <c r="A52" s="206"/>
      <c r="B52" s="207"/>
      <c r="C52" s="293" t="s">
        <v>5038</v>
      </c>
      <c r="D52" s="514" t="str">
        <f>IF(CNGE_2025_M1_Secc12_Sub1!D50="","",CNGE_2025_M1_Secc12_Sub1!D50)</f>
        <v/>
      </c>
      <c r="E52" s="326"/>
      <c r="F52" s="326"/>
      <c r="G52" s="326"/>
      <c r="H52" s="326"/>
      <c r="I52" s="326"/>
      <c r="J52" s="326"/>
      <c r="K52" s="326"/>
      <c r="L52" s="326"/>
      <c r="M52" s="326"/>
      <c r="N52" s="327"/>
      <c r="O52" s="443"/>
      <c r="P52" s="351"/>
      <c r="Q52" s="351"/>
      <c r="R52" s="352"/>
      <c r="S52" s="470"/>
      <c r="T52" s="471"/>
      <c r="U52" s="471"/>
      <c r="V52" s="472"/>
      <c r="W52" s="443"/>
      <c r="X52" s="351"/>
      <c r="Y52" s="351"/>
      <c r="Z52" s="352"/>
      <c r="AA52" s="470"/>
      <c r="AB52" s="471"/>
      <c r="AC52" s="471"/>
      <c r="AD52" s="472"/>
      <c r="AG52">
        <f>IF(OR(COUNTBLANK($D52)=1,CNGE_2025_M1_Secc12_Sub2!$S68&lt;&gt;1),0,IF(O52=1,IF(COUNTA(S52)=1,0,1),IF(O52&gt;1,0,1)))</f>
        <v>0</v>
      </c>
      <c r="AH52">
        <f>IF(OR(COUNTBLANK($D52)=1,CNGE_2025_M1_Secc12_Sub2!$Y68&lt;&gt;1),0,IF(W52=1,IF(COUNTA(AA52)=1,0,1),IF(W52&gt;1,0,1)))</f>
        <v>0</v>
      </c>
      <c r="AI52" s="228">
        <f t="shared" si="0"/>
        <v>0</v>
      </c>
      <c r="AJ52" s="2">
        <f t="shared" si="1"/>
        <v>0</v>
      </c>
      <c r="AK52" s="3" t="str">
        <f>IF(AJ52=0,"",
IF(SUM($AJ$32:AJ52)=1,AL52,
IF($AJ$152&gt;SUM($AJ$32:AJ52),_xlfn.CONCAT(", ",AL52),
IF($AJ$152=SUM($AJ$32:AJ52),_xlfn.CONCAT(" y ",AL52)))))</f>
        <v/>
      </c>
      <c r="AL52" s="214">
        <v>21</v>
      </c>
      <c r="AM52">
        <f t="shared" si="2"/>
        <v>0</v>
      </c>
      <c r="AN52">
        <f>IF(CNGE_2025_M1_Secc12_Sub2!$S68&lt;&gt;1,IF(COUNTA(O52:V52)=0,0,1),IF(O52&gt;1,IF(COUNTA(S52)=0,0,1),0))</f>
        <v>0</v>
      </c>
      <c r="AO52">
        <f>IF(CNGE_2025_M1_Secc12_Sub2!$Y68&lt;&gt;1,IF(COUNTA(W52:AD52)=0,0,1),IF(W52&gt;1,IF(COUNTA(AA52)=0,0,1),0))</f>
        <v>0</v>
      </c>
      <c r="AP52">
        <f t="shared" si="3"/>
        <v>0</v>
      </c>
      <c r="AQ52">
        <f t="shared" si="4"/>
        <v>0</v>
      </c>
      <c r="AR52">
        <f t="shared" si="5"/>
        <v>-2</v>
      </c>
      <c r="AS52">
        <f t="shared" si="6"/>
        <v>0</v>
      </c>
      <c r="AT52">
        <f t="shared" si="7"/>
        <v>-2</v>
      </c>
      <c r="AU52">
        <f t="shared" si="8"/>
        <v>0</v>
      </c>
    </row>
    <row r="53" spans="1:47" ht="14.25">
      <c r="A53" s="206"/>
      <c r="B53" s="207"/>
      <c r="C53" s="293" t="s">
        <v>5039</v>
      </c>
      <c r="D53" s="514" t="str">
        <f>IF(CNGE_2025_M1_Secc12_Sub1!D51="","",CNGE_2025_M1_Secc12_Sub1!D51)</f>
        <v/>
      </c>
      <c r="E53" s="326"/>
      <c r="F53" s="326"/>
      <c r="G53" s="326"/>
      <c r="H53" s="326"/>
      <c r="I53" s="326"/>
      <c r="J53" s="326"/>
      <c r="K53" s="326"/>
      <c r="L53" s="326"/>
      <c r="M53" s="326"/>
      <c r="N53" s="327"/>
      <c r="O53" s="443"/>
      <c r="P53" s="351"/>
      <c r="Q53" s="351"/>
      <c r="R53" s="352"/>
      <c r="S53" s="470"/>
      <c r="T53" s="471"/>
      <c r="U53" s="471"/>
      <c r="V53" s="472"/>
      <c r="W53" s="443"/>
      <c r="X53" s="351"/>
      <c r="Y53" s="351"/>
      <c r="Z53" s="352"/>
      <c r="AA53" s="470"/>
      <c r="AB53" s="471"/>
      <c r="AC53" s="471"/>
      <c r="AD53" s="472"/>
      <c r="AG53">
        <f>IF(OR(COUNTBLANK($D53)=1,CNGE_2025_M1_Secc12_Sub2!$S69&lt;&gt;1),0,IF(O53=1,IF(COUNTA(S53)=1,0,1),IF(O53&gt;1,0,1)))</f>
        <v>0</v>
      </c>
      <c r="AH53">
        <f>IF(OR(COUNTBLANK($D53)=1,CNGE_2025_M1_Secc12_Sub2!$Y69&lt;&gt;1),0,IF(W53=1,IF(COUNTA(AA53)=1,0,1),IF(W53&gt;1,0,1)))</f>
        <v>0</v>
      </c>
      <c r="AI53" s="228">
        <f t="shared" si="0"/>
        <v>0</v>
      </c>
      <c r="AJ53" s="2">
        <f t="shared" si="1"/>
        <v>0</v>
      </c>
      <c r="AK53" s="3" t="str">
        <f>IF(AJ53=0,"",
IF(SUM($AJ$32:AJ53)=1,AL53,
IF($AJ$152&gt;SUM($AJ$32:AJ53),_xlfn.CONCAT(", ",AL53),
IF($AJ$152=SUM($AJ$32:AJ53),_xlfn.CONCAT(" y ",AL53)))))</f>
        <v/>
      </c>
      <c r="AL53" s="214">
        <v>22</v>
      </c>
      <c r="AM53">
        <f t="shared" si="2"/>
        <v>0</v>
      </c>
      <c r="AN53">
        <f>IF(CNGE_2025_M1_Secc12_Sub2!$S69&lt;&gt;1,IF(COUNTA(O53:V53)=0,0,1),IF(O53&gt;1,IF(COUNTA(S53)=0,0,1),0))</f>
        <v>0</v>
      </c>
      <c r="AO53">
        <f>IF(CNGE_2025_M1_Secc12_Sub2!$Y69&lt;&gt;1,IF(COUNTA(W53:AD53)=0,0,1),IF(W53&gt;1,IF(COUNTA(AA53)=0,0,1),0))</f>
        <v>0</v>
      </c>
      <c r="AP53">
        <f t="shared" si="3"/>
        <v>0</v>
      </c>
      <c r="AQ53">
        <f t="shared" si="4"/>
        <v>0</v>
      </c>
      <c r="AR53">
        <f t="shared" si="5"/>
        <v>-2</v>
      </c>
      <c r="AS53">
        <f t="shared" si="6"/>
        <v>0</v>
      </c>
      <c r="AT53">
        <f t="shared" si="7"/>
        <v>-2</v>
      </c>
      <c r="AU53">
        <f t="shared" si="8"/>
        <v>0</v>
      </c>
    </row>
    <row r="54" spans="1:47" ht="14.25">
      <c r="A54" s="206"/>
      <c r="B54" s="207"/>
      <c r="C54" s="293" t="s">
        <v>5040</v>
      </c>
      <c r="D54" s="514" t="str">
        <f>IF(CNGE_2025_M1_Secc12_Sub1!D52="","",CNGE_2025_M1_Secc12_Sub1!D52)</f>
        <v/>
      </c>
      <c r="E54" s="326"/>
      <c r="F54" s="326"/>
      <c r="G54" s="326"/>
      <c r="H54" s="326"/>
      <c r="I54" s="326"/>
      <c r="J54" s="326"/>
      <c r="K54" s="326"/>
      <c r="L54" s="326"/>
      <c r="M54" s="326"/>
      <c r="N54" s="327"/>
      <c r="O54" s="443"/>
      <c r="P54" s="351"/>
      <c r="Q54" s="351"/>
      <c r="R54" s="352"/>
      <c r="S54" s="470"/>
      <c r="T54" s="471"/>
      <c r="U54" s="471"/>
      <c r="V54" s="472"/>
      <c r="W54" s="443"/>
      <c r="X54" s="351"/>
      <c r="Y54" s="351"/>
      <c r="Z54" s="352"/>
      <c r="AA54" s="470"/>
      <c r="AB54" s="471"/>
      <c r="AC54" s="471"/>
      <c r="AD54" s="472"/>
      <c r="AG54">
        <f>IF(OR(COUNTBLANK($D54)=1,CNGE_2025_M1_Secc12_Sub2!$S70&lt;&gt;1),0,IF(O54=1,IF(COUNTA(S54)=1,0,1),IF(O54&gt;1,0,1)))</f>
        <v>0</v>
      </c>
      <c r="AH54">
        <f>IF(OR(COUNTBLANK($D54)=1,CNGE_2025_M1_Secc12_Sub2!$Y70&lt;&gt;1),0,IF(W54=1,IF(COUNTA(AA54)=1,0,1),IF(W54&gt;1,0,1)))</f>
        <v>0</v>
      </c>
      <c r="AI54" s="228">
        <f t="shared" si="0"/>
        <v>0</v>
      </c>
      <c r="AJ54" s="2">
        <f t="shared" si="1"/>
        <v>0</v>
      </c>
      <c r="AK54" s="3" t="str">
        <f>IF(AJ54=0,"",
IF(SUM($AJ$32:AJ54)=1,AL54,
IF($AJ$152&gt;SUM($AJ$32:AJ54),_xlfn.CONCAT(", ",AL54),
IF($AJ$152=SUM($AJ$32:AJ54),_xlfn.CONCAT(" y ",AL54)))))</f>
        <v/>
      </c>
      <c r="AL54" s="214">
        <v>23</v>
      </c>
      <c r="AM54">
        <f t="shared" si="2"/>
        <v>0</v>
      </c>
      <c r="AN54">
        <f>IF(CNGE_2025_M1_Secc12_Sub2!$S70&lt;&gt;1,IF(COUNTA(O54:V54)=0,0,1),IF(O54&gt;1,IF(COUNTA(S54)=0,0,1),0))</f>
        <v>0</v>
      </c>
      <c r="AO54">
        <f>IF(CNGE_2025_M1_Secc12_Sub2!$Y70&lt;&gt;1,IF(COUNTA(W54:AD54)=0,0,1),IF(W54&gt;1,IF(COUNTA(AA54)=0,0,1),0))</f>
        <v>0</v>
      </c>
      <c r="AP54">
        <f t="shared" si="3"/>
        <v>0</v>
      </c>
      <c r="AQ54">
        <f t="shared" si="4"/>
        <v>0</v>
      </c>
      <c r="AR54">
        <f t="shared" si="5"/>
        <v>-2</v>
      </c>
      <c r="AS54">
        <f t="shared" si="6"/>
        <v>0</v>
      </c>
      <c r="AT54">
        <f t="shared" si="7"/>
        <v>-2</v>
      </c>
      <c r="AU54">
        <f t="shared" si="8"/>
        <v>0</v>
      </c>
    </row>
    <row r="55" spans="1:47" ht="14.25">
      <c r="A55" s="206"/>
      <c r="B55" s="207"/>
      <c r="C55" s="293" t="s">
        <v>5041</v>
      </c>
      <c r="D55" s="514" t="str">
        <f>IF(CNGE_2025_M1_Secc12_Sub1!D53="","",CNGE_2025_M1_Secc12_Sub1!D53)</f>
        <v/>
      </c>
      <c r="E55" s="326"/>
      <c r="F55" s="326"/>
      <c r="G55" s="326"/>
      <c r="H55" s="326"/>
      <c r="I55" s="326"/>
      <c r="J55" s="326"/>
      <c r="K55" s="326"/>
      <c r="L55" s="326"/>
      <c r="M55" s="326"/>
      <c r="N55" s="327"/>
      <c r="O55" s="443"/>
      <c r="P55" s="351"/>
      <c r="Q55" s="351"/>
      <c r="R55" s="352"/>
      <c r="S55" s="470"/>
      <c r="T55" s="471"/>
      <c r="U55" s="471"/>
      <c r="V55" s="472"/>
      <c r="W55" s="443"/>
      <c r="X55" s="351"/>
      <c r="Y55" s="351"/>
      <c r="Z55" s="352"/>
      <c r="AA55" s="470"/>
      <c r="AB55" s="471"/>
      <c r="AC55" s="471"/>
      <c r="AD55" s="472"/>
      <c r="AG55">
        <f>IF(OR(COUNTBLANK($D55)=1,CNGE_2025_M1_Secc12_Sub2!$S71&lt;&gt;1),0,IF(O55=1,IF(COUNTA(S55)=1,0,1),IF(O55&gt;1,0,1)))</f>
        <v>0</v>
      </c>
      <c r="AH55">
        <f>IF(OR(COUNTBLANK($D55)=1,CNGE_2025_M1_Secc12_Sub2!$Y71&lt;&gt;1),0,IF(W55=1,IF(COUNTA(AA55)=1,0,1),IF(W55&gt;1,0,1)))</f>
        <v>0</v>
      </c>
      <c r="AI55" s="228">
        <f t="shared" si="0"/>
        <v>0</v>
      </c>
      <c r="AJ55" s="2">
        <f t="shared" si="1"/>
        <v>0</v>
      </c>
      <c r="AK55" s="3" t="str">
        <f>IF(AJ55=0,"",
IF(SUM($AJ$32:AJ55)=1,AL55,
IF($AJ$152&gt;SUM($AJ$32:AJ55),_xlfn.CONCAT(", ",AL55),
IF($AJ$152=SUM($AJ$32:AJ55),_xlfn.CONCAT(" y ",AL55)))))</f>
        <v/>
      </c>
      <c r="AL55" s="214">
        <v>24</v>
      </c>
      <c r="AM55">
        <f t="shared" si="2"/>
        <v>0</v>
      </c>
      <c r="AN55">
        <f>IF(CNGE_2025_M1_Secc12_Sub2!$S71&lt;&gt;1,IF(COUNTA(O55:V55)=0,0,1),IF(O55&gt;1,IF(COUNTA(S55)=0,0,1),0))</f>
        <v>0</v>
      </c>
      <c r="AO55">
        <f>IF(CNGE_2025_M1_Secc12_Sub2!$Y71&lt;&gt;1,IF(COUNTA(W55:AD55)=0,0,1),IF(W55&gt;1,IF(COUNTA(AA55)=0,0,1),0))</f>
        <v>0</v>
      </c>
      <c r="AP55">
        <f t="shared" si="3"/>
        <v>0</v>
      </c>
      <c r="AQ55">
        <f t="shared" si="4"/>
        <v>0</v>
      </c>
      <c r="AR55">
        <f t="shared" si="5"/>
        <v>-2</v>
      </c>
      <c r="AS55">
        <f t="shared" si="6"/>
        <v>0</v>
      </c>
      <c r="AT55">
        <f t="shared" si="7"/>
        <v>-2</v>
      </c>
      <c r="AU55">
        <f t="shared" si="8"/>
        <v>0</v>
      </c>
    </row>
    <row r="56" spans="1:47" ht="14.25">
      <c r="A56" s="206"/>
      <c r="B56" s="207"/>
      <c r="C56" s="293" t="s">
        <v>5042</v>
      </c>
      <c r="D56" s="514" t="str">
        <f>IF(CNGE_2025_M1_Secc12_Sub1!D54="","",CNGE_2025_M1_Secc12_Sub1!D54)</f>
        <v/>
      </c>
      <c r="E56" s="326"/>
      <c r="F56" s="326"/>
      <c r="G56" s="326"/>
      <c r="H56" s="326"/>
      <c r="I56" s="326"/>
      <c r="J56" s="326"/>
      <c r="K56" s="326"/>
      <c r="L56" s="326"/>
      <c r="M56" s="326"/>
      <c r="N56" s="327"/>
      <c r="O56" s="443"/>
      <c r="P56" s="351"/>
      <c r="Q56" s="351"/>
      <c r="R56" s="352"/>
      <c r="S56" s="470"/>
      <c r="T56" s="471"/>
      <c r="U56" s="471"/>
      <c r="V56" s="472"/>
      <c r="W56" s="443"/>
      <c r="X56" s="351"/>
      <c r="Y56" s="351"/>
      <c r="Z56" s="352"/>
      <c r="AA56" s="470"/>
      <c r="AB56" s="471"/>
      <c r="AC56" s="471"/>
      <c r="AD56" s="472"/>
      <c r="AG56">
        <f>IF(OR(COUNTBLANK($D56)=1,CNGE_2025_M1_Secc12_Sub2!$S72&lt;&gt;1),0,IF(O56=1,IF(COUNTA(S56)=1,0,1),IF(O56&gt;1,0,1)))</f>
        <v>0</v>
      </c>
      <c r="AH56">
        <f>IF(OR(COUNTBLANK($D56)=1,CNGE_2025_M1_Secc12_Sub2!$Y72&lt;&gt;1),0,IF(W56=1,IF(COUNTA(AA56)=1,0,1),IF(W56&gt;1,0,1)))</f>
        <v>0</v>
      </c>
      <c r="AI56" s="228">
        <f t="shared" si="0"/>
        <v>0</v>
      </c>
      <c r="AJ56" s="2">
        <f t="shared" si="1"/>
        <v>0</v>
      </c>
      <c r="AK56" s="3" t="str">
        <f>IF(AJ56=0,"",
IF(SUM($AJ$32:AJ56)=1,AL56,
IF($AJ$152&gt;SUM($AJ$32:AJ56),_xlfn.CONCAT(", ",AL56),
IF($AJ$152=SUM($AJ$32:AJ56),_xlfn.CONCAT(" y ",AL56)))))</f>
        <v/>
      </c>
      <c r="AL56" s="214">
        <v>25</v>
      </c>
      <c r="AM56">
        <f t="shared" si="2"/>
        <v>0</v>
      </c>
      <c r="AN56">
        <f>IF(CNGE_2025_M1_Secc12_Sub2!$S72&lt;&gt;1,IF(COUNTA(O56:V56)=0,0,1),IF(O56&gt;1,IF(COUNTA(S56)=0,0,1),0))</f>
        <v>0</v>
      </c>
      <c r="AO56">
        <f>IF(CNGE_2025_M1_Secc12_Sub2!$Y72&lt;&gt;1,IF(COUNTA(W56:AD56)=0,0,1),IF(W56&gt;1,IF(COUNTA(AA56)=0,0,1),0))</f>
        <v>0</v>
      </c>
      <c r="AP56">
        <f t="shared" si="3"/>
        <v>0</v>
      </c>
      <c r="AQ56">
        <f t="shared" si="4"/>
        <v>0</v>
      </c>
      <c r="AR56">
        <f t="shared" si="5"/>
        <v>-2</v>
      </c>
      <c r="AS56">
        <f t="shared" si="6"/>
        <v>0</v>
      </c>
      <c r="AT56">
        <f t="shared" si="7"/>
        <v>-2</v>
      </c>
      <c r="AU56">
        <f t="shared" si="8"/>
        <v>0</v>
      </c>
    </row>
    <row r="57" spans="1:47" ht="14.25">
      <c r="A57" s="206"/>
      <c r="B57" s="207"/>
      <c r="C57" s="293" t="s">
        <v>5043</v>
      </c>
      <c r="D57" s="514" t="str">
        <f>IF(CNGE_2025_M1_Secc12_Sub1!D55="","",CNGE_2025_M1_Secc12_Sub1!D55)</f>
        <v/>
      </c>
      <c r="E57" s="326"/>
      <c r="F57" s="326"/>
      <c r="G57" s="326"/>
      <c r="H57" s="326"/>
      <c r="I57" s="326"/>
      <c r="J57" s="326"/>
      <c r="K57" s="326"/>
      <c r="L57" s="326"/>
      <c r="M57" s="326"/>
      <c r="N57" s="327"/>
      <c r="O57" s="443"/>
      <c r="P57" s="351"/>
      <c r="Q57" s="351"/>
      <c r="R57" s="352"/>
      <c r="S57" s="470"/>
      <c r="T57" s="471"/>
      <c r="U57" s="471"/>
      <c r="V57" s="472"/>
      <c r="W57" s="443"/>
      <c r="X57" s="351"/>
      <c r="Y57" s="351"/>
      <c r="Z57" s="352"/>
      <c r="AA57" s="470"/>
      <c r="AB57" s="471"/>
      <c r="AC57" s="471"/>
      <c r="AD57" s="472"/>
      <c r="AG57">
        <f>IF(OR(COUNTBLANK($D57)=1,CNGE_2025_M1_Secc12_Sub2!$S73&lt;&gt;1),0,IF(O57=1,IF(COUNTA(S57)=1,0,1),IF(O57&gt;1,0,1)))</f>
        <v>0</v>
      </c>
      <c r="AH57">
        <f>IF(OR(COUNTBLANK($D57)=1,CNGE_2025_M1_Secc12_Sub2!$Y73&lt;&gt;1),0,IF(W57=1,IF(COUNTA(AA57)=1,0,1),IF(W57&gt;1,0,1)))</f>
        <v>0</v>
      </c>
      <c r="AI57" s="228">
        <f t="shared" si="0"/>
        <v>0</v>
      </c>
      <c r="AJ57" s="2">
        <f t="shared" si="1"/>
        <v>0</v>
      </c>
      <c r="AK57" s="3" t="str">
        <f>IF(AJ57=0,"",
IF(SUM($AJ$32:AJ57)=1,AL57,
IF($AJ$152&gt;SUM($AJ$32:AJ57),_xlfn.CONCAT(", ",AL57),
IF($AJ$152=SUM($AJ$32:AJ57),_xlfn.CONCAT(" y ",AL57)))))</f>
        <v/>
      </c>
      <c r="AL57" s="214">
        <v>26</v>
      </c>
      <c r="AM57">
        <f t="shared" si="2"/>
        <v>0</v>
      </c>
      <c r="AN57">
        <f>IF(CNGE_2025_M1_Secc12_Sub2!$S73&lt;&gt;1,IF(COUNTA(O57:V57)=0,0,1),IF(O57&gt;1,IF(COUNTA(S57)=0,0,1),0))</f>
        <v>0</v>
      </c>
      <c r="AO57">
        <f>IF(CNGE_2025_M1_Secc12_Sub2!$Y73&lt;&gt;1,IF(COUNTA(W57:AD57)=0,0,1),IF(W57&gt;1,IF(COUNTA(AA57)=0,0,1),0))</f>
        <v>0</v>
      </c>
      <c r="AP57">
        <f t="shared" si="3"/>
        <v>0</v>
      </c>
      <c r="AQ57">
        <f t="shared" si="4"/>
        <v>0</v>
      </c>
      <c r="AR57">
        <f t="shared" si="5"/>
        <v>-2</v>
      </c>
      <c r="AS57">
        <f t="shared" si="6"/>
        <v>0</v>
      </c>
      <c r="AT57">
        <f t="shared" si="7"/>
        <v>-2</v>
      </c>
      <c r="AU57">
        <f t="shared" si="8"/>
        <v>0</v>
      </c>
    </row>
    <row r="58" spans="1:47" ht="14.25">
      <c r="A58" s="206"/>
      <c r="B58" s="207"/>
      <c r="C58" s="293" t="s">
        <v>5044</v>
      </c>
      <c r="D58" s="514" t="str">
        <f>IF(CNGE_2025_M1_Secc12_Sub1!D56="","",CNGE_2025_M1_Secc12_Sub1!D56)</f>
        <v/>
      </c>
      <c r="E58" s="326"/>
      <c r="F58" s="326"/>
      <c r="G58" s="326"/>
      <c r="H58" s="326"/>
      <c r="I58" s="326"/>
      <c r="J58" s="326"/>
      <c r="K58" s="326"/>
      <c r="L58" s="326"/>
      <c r="M58" s="326"/>
      <c r="N58" s="327"/>
      <c r="O58" s="443"/>
      <c r="P58" s="351"/>
      <c r="Q58" s="351"/>
      <c r="R58" s="352"/>
      <c r="S58" s="470"/>
      <c r="T58" s="471"/>
      <c r="U58" s="471"/>
      <c r="V58" s="472"/>
      <c r="W58" s="443"/>
      <c r="X58" s="351"/>
      <c r="Y58" s="351"/>
      <c r="Z58" s="352"/>
      <c r="AA58" s="470"/>
      <c r="AB58" s="471"/>
      <c r="AC58" s="471"/>
      <c r="AD58" s="472"/>
      <c r="AG58">
        <f>IF(OR(COUNTBLANK($D58)=1,CNGE_2025_M1_Secc12_Sub2!$S74&lt;&gt;1),0,IF(O58=1,IF(COUNTA(S58)=1,0,1),IF(O58&gt;1,0,1)))</f>
        <v>0</v>
      </c>
      <c r="AH58">
        <f>IF(OR(COUNTBLANK($D58)=1,CNGE_2025_M1_Secc12_Sub2!$Y74&lt;&gt;1),0,IF(W58=1,IF(COUNTA(AA58)=1,0,1),IF(W58&gt;1,0,1)))</f>
        <v>0</v>
      </c>
      <c r="AI58" s="228">
        <f t="shared" si="0"/>
        <v>0</v>
      </c>
      <c r="AJ58" s="2">
        <f t="shared" si="1"/>
        <v>0</v>
      </c>
      <c r="AK58" s="3" t="str">
        <f>IF(AJ58=0,"",
IF(SUM($AJ$32:AJ58)=1,AL58,
IF($AJ$152&gt;SUM($AJ$32:AJ58),_xlfn.CONCAT(", ",AL58),
IF($AJ$152=SUM($AJ$32:AJ58),_xlfn.CONCAT(" y ",AL58)))))</f>
        <v/>
      </c>
      <c r="AL58" s="214">
        <v>27</v>
      </c>
      <c r="AM58">
        <f t="shared" si="2"/>
        <v>0</v>
      </c>
      <c r="AN58">
        <f>IF(CNGE_2025_M1_Secc12_Sub2!$S74&lt;&gt;1,IF(COUNTA(O58:V58)=0,0,1),IF(O58&gt;1,IF(COUNTA(S58)=0,0,1),0))</f>
        <v>0</v>
      </c>
      <c r="AO58">
        <f>IF(CNGE_2025_M1_Secc12_Sub2!$Y74&lt;&gt;1,IF(COUNTA(W58:AD58)=0,0,1),IF(W58&gt;1,IF(COUNTA(AA58)=0,0,1),0))</f>
        <v>0</v>
      </c>
      <c r="AP58">
        <f t="shared" si="3"/>
        <v>0</v>
      </c>
      <c r="AQ58">
        <f t="shared" si="4"/>
        <v>0</v>
      </c>
      <c r="AR58">
        <f t="shared" si="5"/>
        <v>-2</v>
      </c>
      <c r="AS58">
        <f t="shared" si="6"/>
        <v>0</v>
      </c>
      <c r="AT58">
        <f t="shared" si="7"/>
        <v>-2</v>
      </c>
      <c r="AU58">
        <f t="shared" si="8"/>
        <v>0</v>
      </c>
    </row>
    <row r="59" spans="1:47" ht="14.25">
      <c r="A59" s="206"/>
      <c r="B59" s="207"/>
      <c r="C59" s="293" t="s">
        <v>5045</v>
      </c>
      <c r="D59" s="514" t="str">
        <f>IF(CNGE_2025_M1_Secc12_Sub1!D57="","",CNGE_2025_M1_Secc12_Sub1!D57)</f>
        <v/>
      </c>
      <c r="E59" s="326"/>
      <c r="F59" s="326"/>
      <c r="G59" s="326"/>
      <c r="H59" s="326"/>
      <c r="I59" s="326"/>
      <c r="J59" s="326"/>
      <c r="K59" s="326"/>
      <c r="L59" s="326"/>
      <c r="M59" s="326"/>
      <c r="N59" s="327"/>
      <c r="O59" s="443"/>
      <c r="P59" s="351"/>
      <c r="Q59" s="351"/>
      <c r="R59" s="352"/>
      <c r="S59" s="470"/>
      <c r="T59" s="471"/>
      <c r="U59" s="471"/>
      <c r="V59" s="472"/>
      <c r="W59" s="443"/>
      <c r="X59" s="351"/>
      <c r="Y59" s="351"/>
      <c r="Z59" s="352"/>
      <c r="AA59" s="470"/>
      <c r="AB59" s="471"/>
      <c r="AC59" s="471"/>
      <c r="AD59" s="472"/>
      <c r="AG59">
        <f>IF(OR(COUNTBLANK($D59)=1,CNGE_2025_M1_Secc12_Sub2!$S75&lt;&gt;1),0,IF(O59=1,IF(COUNTA(S59)=1,0,1),IF(O59&gt;1,0,1)))</f>
        <v>0</v>
      </c>
      <c r="AH59">
        <f>IF(OR(COUNTBLANK($D59)=1,CNGE_2025_M1_Secc12_Sub2!$Y75&lt;&gt;1),0,IF(W59=1,IF(COUNTA(AA59)=1,0,1),IF(W59&gt;1,0,1)))</f>
        <v>0</v>
      </c>
      <c r="AI59" s="228">
        <f t="shared" si="0"/>
        <v>0</v>
      </c>
      <c r="AJ59" s="2">
        <f t="shared" si="1"/>
        <v>0</v>
      </c>
      <c r="AK59" s="3" t="str">
        <f>IF(AJ59=0,"",
IF(SUM($AJ$32:AJ59)=1,AL59,
IF($AJ$152&gt;SUM($AJ$32:AJ59),_xlfn.CONCAT(", ",AL59),
IF($AJ$152=SUM($AJ$32:AJ59),_xlfn.CONCAT(" y ",AL59)))))</f>
        <v/>
      </c>
      <c r="AL59" s="214">
        <v>28</v>
      </c>
      <c r="AM59">
        <f t="shared" si="2"/>
        <v>0</v>
      </c>
      <c r="AN59">
        <f>IF(CNGE_2025_M1_Secc12_Sub2!$S75&lt;&gt;1,IF(COUNTA(O59:V59)=0,0,1),IF(O59&gt;1,IF(COUNTA(S59)=0,0,1),0))</f>
        <v>0</v>
      </c>
      <c r="AO59">
        <f>IF(CNGE_2025_M1_Secc12_Sub2!$Y75&lt;&gt;1,IF(COUNTA(W59:AD59)=0,0,1),IF(W59&gt;1,IF(COUNTA(AA59)=0,0,1),0))</f>
        <v>0</v>
      </c>
      <c r="AP59">
        <f t="shared" si="3"/>
        <v>0</v>
      </c>
      <c r="AQ59">
        <f t="shared" si="4"/>
        <v>0</v>
      </c>
      <c r="AR59">
        <f t="shared" si="5"/>
        <v>-2</v>
      </c>
      <c r="AS59">
        <f t="shared" si="6"/>
        <v>0</v>
      </c>
      <c r="AT59">
        <f t="shared" si="7"/>
        <v>-2</v>
      </c>
      <c r="AU59">
        <f t="shared" si="8"/>
        <v>0</v>
      </c>
    </row>
    <row r="60" spans="1:47" ht="14.25">
      <c r="A60" s="206"/>
      <c r="B60" s="207"/>
      <c r="C60" s="293" t="s">
        <v>5046</v>
      </c>
      <c r="D60" s="514" t="str">
        <f>IF(CNGE_2025_M1_Secc12_Sub1!D58="","",CNGE_2025_M1_Secc12_Sub1!D58)</f>
        <v/>
      </c>
      <c r="E60" s="326"/>
      <c r="F60" s="326"/>
      <c r="G60" s="326"/>
      <c r="H60" s="326"/>
      <c r="I60" s="326"/>
      <c r="J60" s="326"/>
      <c r="K60" s="326"/>
      <c r="L60" s="326"/>
      <c r="M60" s="326"/>
      <c r="N60" s="327"/>
      <c r="O60" s="443"/>
      <c r="P60" s="351"/>
      <c r="Q60" s="351"/>
      <c r="R60" s="352"/>
      <c r="S60" s="470"/>
      <c r="T60" s="471"/>
      <c r="U60" s="471"/>
      <c r="V60" s="472"/>
      <c r="W60" s="443"/>
      <c r="X60" s="351"/>
      <c r="Y60" s="351"/>
      <c r="Z60" s="352"/>
      <c r="AA60" s="470"/>
      <c r="AB60" s="471"/>
      <c r="AC60" s="471"/>
      <c r="AD60" s="472"/>
      <c r="AG60">
        <f>IF(OR(COUNTBLANK($D60)=1,CNGE_2025_M1_Secc12_Sub2!$S76&lt;&gt;1),0,IF(O60=1,IF(COUNTA(S60)=1,0,1),IF(O60&gt;1,0,1)))</f>
        <v>0</v>
      </c>
      <c r="AH60">
        <f>IF(OR(COUNTBLANK($D60)=1,CNGE_2025_M1_Secc12_Sub2!$Y76&lt;&gt;1),0,IF(W60=1,IF(COUNTA(AA60)=1,0,1),IF(W60&gt;1,0,1)))</f>
        <v>0</v>
      </c>
      <c r="AI60" s="228">
        <f t="shared" si="0"/>
        <v>0</v>
      </c>
      <c r="AJ60" s="2">
        <f t="shared" si="1"/>
        <v>0</v>
      </c>
      <c r="AK60" s="3" t="str">
        <f>IF(AJ60=0,"",
IF(SUM($AJ$32:AJ60)=1,AL60,
IF($AJ$152&gt;SUM($AJ$32:AJ60),_xlfn.CONCAT(", ",AL60),
IF($AJ$152=SUM($AJ$32:AJ60),_xlfn.CONCAT(" y ",AL60)))))</f>
        <v/>
      </c>
      <c r="AL60" s="214">
        <v>29</v>
      </c>
      <c r="AM60">
        <f t="shared" si="2"/>
        <v>0</v>
      </c>
      <c r="AN60">
        <f>IF(CNGE_2025_M1_Secc12_Sub2!$S76&lt;&gt;1,IF(COUNTA(O60:V60)=0,0,1),IF(O60&gt;1,IF(COUNTA(S60)=0,0,1),0))</f>
        <v>0</v>
      </c>
      <c r="AO60">
        <f>IF(CNGE_2025_M1_Secc12_Sub2!$Y76&lt;&gt;1,IF(COUNTA(W60:AD60)=0,0,1),IF(W60&gt;1,IF(COUNTA(AA60)=0,0,1),0))</f>
        <v>0</v>
      </c>
      <c r="AP60">
        <f t="shared" si="3"/>
        <v>0</v>
      </c>
      <c r="AQ60">
        <f t="shared" si="4"/>
        <v>0</v>
      </c>
      <c r="AR60">
        <f t="shared" si="5"/>
        <v>-2</v>
      </c>
      <c r="AS60">
        <f t="shared" si="6"/>
        <v>0</v>
      </c>
      <c r="AT60">
        <f t="shared" si="7"/>
        <v>-2</v>
      </c>
      <c r="AU60">
        <f t="shared" si="8"/>
        <v>0</v>
      </c>
    </row>
    <row r="61" spans="1:47" ht="14.25">
      <c r="A61" s="206"/>
      <c r="B61" s="207"/>
      <c r="C61" s="293" t="s">
        <v>5047</v>
      </c>
      <c r="D61" s="514" t="str">
        <f>IF(CNGE_2025_M1_Secc12_Sub1!D59="","",CNGE_2025_M1_Secc12_Sub1!D59)</f>
        <v/>
      </c>
      <c r="E61" s="326"/>
      <c r="F61" s="326"/>
      <c r="G61" s="326"/>
      <c r="H61" s="326"/>
      <c r="I61" s="326"/>
      <c r="J61" s="326"/>
      <c r="K61" s="326"/>
      <c r="L61" s="326"/>
      <c r="M61" s="326"/>
      <c r="N61" s="327"/>
      <c r="O61" s="443"/>
      <c r="P61" s="351"/>
      <c r="Q61" s="351"/>
      <c r="R61" s="352"/>
      <c r="S61" s="470"/>
      <c r="T61" s="471"/>
      <c r="U61" s="471"/>
      <c r="V61" s="472"/>
      <c r="W61" s="443"/>
      <c r="X61" s="351"/>
      <c r="Y61" s="351"/>
      <c r="Z61" s="352"/>
      <c r="AA61" s="470"/>
      <c r="AB61" s="471"/>
      <c r="AC61" s="471"/>
      <c r="AD61" s="472"/>
      <c r="AG61">
        <f>IF(OR(COUNTBLANK($D61)=1,CNGE_2025_M1_Secc12_Sub2!$S77&lt;&gt;1),0,IF(O61=1,IF(COUNTA(S61)=1,0,1),IF(O61&gt;1,0,1)))</f>
        <v>0</v>
      </c>
      <c r="AH61">
        <f>IF(OR(COUNTBLANK($D61)=1,CNGE_2025_M1_Secc12_Sub2!$Y77&lt;&gt;1),0,IF(W61=1,IF(COUNTA(AA61)=1,0,1),IF(W61&gt;1,0,1)))</f>
        <v>0</v>
      </c>
      <c r="AI61" s="228">
        <f t="shared" si="0"/>
        <v>0</v>
      </c>
      <c r="AJ61" s="2">
        <f t="shared" si="1"/>
        <v>0</v>
      </c>
      <c r="AK61" s="3" t="str">
        <f>IF(AJ61=0,"",
IF(SUM($AJ$32:AJ61)=1,AL61,
IF($AJ$152&gt;SUM($AJ$32:AJ61),_xlfn.CONCAT(", ",AL61),
IF($AJ$152=SUM($AJ$32:AJ61),_xlfn.CONCAT(" y ",AL61)))))</f>
        <v/>
      </c>
      <c r="AL61" s="214">
        <v>30</v>
      </c>
      <c r="AM61">
        <f t="shared" si="2"/>
        <v>0</v>
      </c>
      <c r="AN61">
        <f>IF(CNGE_2025_M1_Secc12_Sub2!$S77&lt;&gt;1,IF(COUNTA(O61:V61)=0,0,1),IF(O61&gt;1,IF(COUNTA(S61)=0,0,1),0))</f>
        <v>0</v>
      </c>
      <c r="AO61">
        <f>IF(CNGE_2025_M1_Secc12_Sub2!$Y77&lt;&gt;1,IF(COUNTA(W61:AD61)=0,0,1),IF(W61&gt;1,IF(COUNTA(AA61)=0,0,1),0))</f>
        <v>0</v>
      </c>
      <c r="AP61">
        <f t="shared" si="3"/>
        <v>0</v>
      </c>
      <c r="AQ61">
        <f t="shared" si="4"/>
        <v>0</v>
      </c>
      <c r="AR61">
        <f t="shared" si="5"/>
        <v>-2</v>
      </c>
      <c r="AS61">
        <f t="shared" si="6"/>
        <v>0</v>
      </c>
      <c r="AT61">
        <f t="shared" si="7"/>
        <v>-2</v>
      </c>
      <c r="AU61">
        <f t="shared" si="8"/>
        <v>0</v>
      </c>
    </row>
    <row r="62" spans="1:47" ht="14.25">
      <c r="A62" s="206"/>
      <c r="B62" s="207"/>
      <c r="C62" s="293" t="s">
        <v>5048</v>
      </c>
      <c r="D62" s="514" t="str">
        <f>IF(CNGE_2025_M1_Secc12_Sub1!D60="","",CNGE_2025_M1_Secc12_Sub1!D60)</f>
        <v/>
      </c>
      <c r="E62" s="326"/>
      <c r="F62" s="326"/>
      <c r="G62" s="326"/>
      <c r="H62" s="326"/>
      <c r="I62" s="326"/>
      <c r="J62" s="326"/>
      <c r="K62" s="326"/>
      <c r="L62" s="326"/>
      <c r="M62" s="326"/>
      <c r="N62" s="327"/>
      <c r="O62" s="443"/>
      <c r="P62" s="351"/>
      <c r="Q62" s="351"/>
      <c r="R62" s="352"/>
      <c r="S62" s="470"/>
      <c r="T62" s="471"/>
      <c r="U62" s="471"/>
      <c r="V62" s="472"/>
      <c r="W62" s="443"/>
      <c r="X62" s="351"/>
      <c r="Y62" s="351"/>
      <c r="Z62" s="352"/>
      <c r="AA62" s="470"/>
      <c r="AB62" s="471"/>
      <c r="AC62" s="471"/>
      <c r="AD62" s="472"/>
      <c r="AG62">
        <f>IF(OR(COUNTBLANK($D62)=1,CNGE_2025_M1_Secc12_Sub2!$S78&lt;&gt;1),0,IF(O62=1,IF(COUNTA(S62)=1,0,1),IF(O62&gt;1,0,1)))</f>
        <v>0</v>
      </c>
      <c r="AH62">
        <f>IF(OR(COUNTBLANK($D62)=1,CNGE_2025_M1_Secc12_Sub2!$Y78&lt;&gt;1),0,IF(W62=1,IF(COUNTA(AA62)=1,0,1),IF(W62&gt;1,0,1)))</f>
        <v>0</v>
      </c>
      <c r="AI62" s="228">
        <f t="shared" si="0"/>
        <v>0</v>
      </c>
      <c r="AJ62" s="2">
        <f t="shared" si="1"/>
        <v>0</v>
      </c>
      <c r="AK62" s="3" t="str">
        <f>IF(AJ62=0,"",
IF(SUM($AJ$32:AJ62)=1,AL62,
IF($AJ$152&gt;SUM($AJ$32:AJ62),_xlfn.CONCAT(", ",AL62),
IF($AJ$152=SUM($AJ$32:AJ62),_xlfn.CONCAT(" y ",AL62)))))</f>
        <v/>
      </c>
      <c r="AL62" s="214">
        <v>31</v>
      </c>
      <c r="AM62">
        <f t="shared" si="2"/>
        <v>0</v>
      </c>
      <c r="AN62">
        <f>IF(CNGE_2025_M1_Secc12_Sub2!$S78&lt;&gt;1,IF(COUNTA(O62:V62)=0,0,1),IF(O62&gt;1,IF(COUNTA(S62)=0,0,1),0))</f>
        <v>0</v>
      </c>
      <c r="AO62">
        <f>IF(CNGE_2025_M1_Secc12_Sub2!$Y78&lt;&gt;1,IF(COUNTA(W62:AD62)=0,0,1),IF(W62&gt;1,IF(COUNTA(AA62)=0,0,1),0))</f>
        <v>0</v>
      </c>
      <c r="AP62">
        <f t="shared" si="3"/>
        <v>0</v>
      </c>
      <c r="AQ62">
        <f t="shared" si="4"/>
        <v>0</v>
      </c>
      <c r="AR62">
        <f t="shared" si="5"/>
        <v>-2</v>
      </c>
      <c r="AS62">
        <f t="shared" si="6"/>
        <v>0</v>
      </c>
      <c r="AT62">
        <f t="shared" si="7"/>
        <v>-2</v>
      </c>
      <c r="AU62">
        <f t="shared" si="8"/>
        <v>0</v>
      </c>
    </row>
    <row r="63" spans="1:47" ht="14.25">
      <c r="A63" s="206"/>
      <c r="B63" s="207"/>
      <c r="C63" s="293" t="s">
        <v>5049</v>
      </c>
      <c r="D63" s="514" t="str">
        <f>IF(CNGE_2025_M1_Secc12_Sub1!D61="","",CNGE_2025_M1_Secc12_Sub1!D61)</f>
        <v/>
      </c>
      <c r="E63" s="326"/>
      <c r="F63" s="326"/>
      <c r="G63" s="326"/>
      <c r="H63" s="326"/>
      <c r="I63" s="326"/>
      <c r="J63" s="326"/>
      <c r="K63" s="326"/>
      <c r="L63" s="326"/>
      <c r="M63" s="326"/>
      <c r="N63" s="327"/>
      <c r="O63" s="443"/>
      <c r="P63" s="351"/>
      <c r="Q63" s="351"/>
      <c r="R63" s="352"/>
      <c r="S63" s="470"/>
      <c r="T63" s="471"/>
      <c r="U63" s="471"/>
      <c r="V63" s="472"/>
      <c r="W63" s="443"/>
      <c r="X63" s="351"/>
      <c r="Y63" s="351"/>
      <c r="Z63" s="352"/>
      <c r="AA63" s="470"/>
      <c r="AB63" s="471"/>
      <c r="AC63" s="471"/>
      <c r="AD63" s="472"/>
      <c r="AG63">
        <f>IF(OR(COUNTBLANK($D63)=1,CNGE_2025_M1_Secc12_Sub2!$S79&lt;&gt;1),0,IF(O63=1,IF(COUNTA(S63)=1,0,1),IF(O63&gt;1,0,1)))</f>
        <v>0</v>
      </c>
      <c r="AH63">
        <f>IF(OR(COUNTBLANK($D63)=1,CNGE_2025_M1_Secc12_Sub2!$Y79&lt;&gt;1),0,IF(W63=1,IF(COUNTA(AA63)=1,0,1),IF(W63&gt;1,0,1)))</f>
        <v>0</v>
      </c>
      <c r="AI63" s="228">
        <f t="shared" si="0"/>
        <v>0</v>
      </c>
      <c r="AJ63" s="2">
        <f t="shared" si="1"/>
        <v>0</v>
      </c>
      <c r="AK63" s="3" t="str">
        <f>IF(AJ63=0,"",
IF(SUM($AJ$32:AJ63)=1,AL63,
IF($AJ$152&gt;SUM($AJ$32:AJ63),_xlfn.CONCAT(", ",AL63),
IF($AJ$152=SUM($AJ$32:AJ63),_xlfn.CONCAT(" y ",AL63)))))</f>
        <v/>
      </c>
      <c r="AL63" s="214">
        <v>32</v>
      </c>
      <c r="AM63">
        <f t="shared" si="2"/>
        <v>0</v>
      </c>
      <c r="AN63">
        <f>IF(CNGE_2025_M1_Secc12_Sub2!$S79&lt;&gt;1,IF(COUNTA(O63:V63)=0,0,1),IF(O63&gt;1,IF(COUNTA(S63)=0,0,1),0))</f>
        <v>0</v>
      </c>
      <c r="AO63">
        <f>IF(CNGE_2025_M1_Secc12_Sub2!$Y79&lt;&gt;1,IF(COUNTA(W63:AD63)=0,0,1),IF(W63&gt;1,IF(COUNTA(AA63)=0,0,1),0))</f>
        <v>0</v>
      </c>
      <c r="AP63">
        <f t="shared" si="3"/>
        <v>0</v>
      </c>
      <c r="AQ63">
        <f t="shared" si="4"/>
        <v>0</v>
      </c>
      <c r="AR63">
        <f t="shared" si="5"/>
        <v>-2</v>
      </c>
      <c r="AS63">
        <f t="shared" si="6"/>
        <v>0</v>
      </c>
      <c r="AT63">
        <f t="shared" si="7"/>
        <v>-2</v>
      </c>
      <c r="AU63">
        <f t="shared" si="8"/>
        <v>0</v>
      </c>
    </row>
    <row r="64" spans="1:47" ht="14.25">
      <c r="A64" s="206"/>
      <c r="B64" s="207"/>
      <c r="C64" s="293" t="s">
        <v>5050</v>
      </c>
      <c r="D64" s="514" t="str">
        <f>IF(CNGE_2025_M1_Secc12_Sub1!D62="","",CNGE_2025_M1_Secc12_Sub1!D62)</f>
        <v/>
      </c>
      <c r="E64" s="326"/>
      <c r="F64" s="326"/>
      <c r="G64" s="326"/>
      <c r="H64" s="326"/>
      <c r="I64" s="326"/>
      <c r="J64" s="326"/>
      <c r="K64" s="326"/>
      <c r="L64" s="326"/>
      <c r="M64" s="326"/>
      <c r="N64" s="327"/>
      <c r="O64" s="443"/>
      <c r="P64" s="351"/>
      <c r="Q64" s="351"/>
      <c r="R64" s="352"/>
      <c r="S64" s="470"/>
      <c r="T64" s="471"/>
      <c r="U64" s="471"/>
      <c r="V64" s="472"/>
      <c r="W64" s="443"/>
      <c r="X64" s="351"/>
      <c r="Y64" s="351"/>
      <c r="Z64" s="352"/>
      <c r="AA64" s="470"/>
      <c r="AB64" s="471"/>
      <c r="AC64" s="471"/>
      <c r="AD64" s="472"/>
      <c r="AG64">
        <f>IF(OR(COUNTBLANK($D64)=1,CNGE_2025_M1_Secc12_Sub2!$S80&lt;&gt;1),0,IF(O64=1,IF(COUNTA(S64)=1,0,1),IF(O64&gt;1,0,1)))</f>
        <v>0</v>
      </c>
      <c r="AH64">
        <f>IF(OR(COUNTBLANK($D64)=1,CNGE_2025_M1_Secc12_Sub2!$Y80&lt;&gt;1),0,IF(W64=1,IF(COUNTA(AA64)=1,0,1),IF(W64&gt;1,0,1)))</f>
        <v>0</v>
      </c>
      <c r="AI64" s="228">
        <f t="shared" si="0"/>
        <v>0</v>
      </c>
      <c r="AJ64" s="2">
        <f t="shared" si="1"/>
        <v>0</v>
      </c>
      <c r="AK64" s="3" t="str">
        <f>IF(AJ64=0,"",
IF(SUM($AJ$32:AJ64)=1,AL64,
IF($AJ$152&gt;SUM($AJ$32:AJ64),_xlfn.CONCAT(", ",AL64),
IF($AJ$152=SUM($AJ$32:AJ64),_xlfn.CONCAT(" y ",AL64)))))</f>
        <v/>
      </c>
      <c r="AL64" s="214">
        <v>33</v>
      </c>
      <c r="AM64">
        <f t="shared" si="2"/>
        <v>0</v>
      </c>
      <c r="AN64">
        <f>IF(CNGE_2025_M1_Secc12_Sub2!$S80&lt;&gt;1,IF(COUNTA(O64:V64)=0,0,1),IF(O64&gt;1,IF(COUNTA(S64)=0,0,1),0))</f>
        <v>0</v>
      </c>
      <c r="AO64">
        <f>IF(CNGE_2025_M1_Secc12_Sub2!$Y80&lt;&gt;1,IF(COUNTA(W64:AD64)=0,0,1),IF(W64&gt;1,IF(COUNTA(AA64)=0,0,1),0))</f>
        <v>0</v>
      </c>
      <c r="AP64">
        <f t="shared" si="3"/>
        <v>0</v>
      </c>
      <c r="AQ64">
        <f t="shared" si="4"/>
        <v>0</v>
      </c>
      <c r="AR64">
        <f t="shared" si="5"/>
        <v>-2</v>
      </c>
      <c r="AS64">
        <f t="shared" si="6"/>
        <v>0</v>
      </c>
      <c r="AT64">
        <f t="shared" si="7"/>
        <v>-2</v>
      </c>
      <c r="AU64">
        <f t="shared" si="8"/>
        <v>0</v>
      </c>
    </row>
    <row r="65" spans="1:47" ht="14.25">
      <c r="A65" s="206"/>
      <c r="B65" s="207"/>
      <c r="C65" s="293" t="s">
        <v>5051</v>
      </c>
      <c r="D65" s="514" t="str">
        <f>IF(CNGE_2025_M1_Secc12_Sub1!D63="","",CNGE_2025_M1_Secc12_Sub1!D63)</f>
        <v/>
      </c>
      <c r="E65" s="326"/>
      <c r="F65" s="326"/>
      <c r="G65" s="326"/>
      <c r="H65" s="326"/>
      <c r="I65" s="326"/>
      <c r="J65" s="326"/>
      <c r="K65" s="326"/>
      <c r="L65" s="326"/>
      <c r="M65" s="326"/>
      <c r="N65" s="327"/>
      <c r="O65" s="443"/>
      <c r="P65" s="351"/>
      <c r="Q65" s="351"/>
      <c r="R65" s="352"/>
      <c r="S65" s="470"/>
      <c r="T65" s="471"/>
      <c r="U65" s="471"/>
      <c r="V65" s="472"/>
      <c r="W65" s="443"/>
      <c r="X65" s="351"/>
      <c r="Y65" s="351"/>
      <c r="Z65" s="352"/>
      <c r="AA65" s="470"/>
      <c r="AB65" s="471"/>
      <c r="AC65" s="471"/>
      <c r="AD65" s="472"/>
      <c r="AG65">
        <f>IF(OR(COUNTBLANK($D65)=1,CNGE_2025_M1_Secc12_Sub2!$S81&lt;&gt;1),0,IF(O65=1,IF(COUNTA(S65)=1,0,1),IF(O65&gt;1,0,1)))</f>
        <v>0</v>
      </c>
      <c r="AH65">
        <f>IF(OR(COUNTBLANK($D65)=1,CNGE_2025_M1_Secc12_Sub2!$Y81&lt;&gt;1),0,IF(W65=1,IF(COUNTA(AA65)=1,0,1),IF(W65&gt;1,0,1)))</f>
        <v>0</v>
      </c>
      <c r="AI65" s="228">
        <f t="shared" si="0"/>
        <v>0</v>
      </c>
      <c r="AJ65" s="2">
        <f t="shared" si="1"/>
        <v>0</v>
      </c>
      <c r="AK65" s="3" t="str">
        <f>IF(AJ65=0,"",
IF(SUM($AJ$32:AJ65)=1,AL65,
IF($AJ$152&gt;SUM($AJ$32:AJ65),_xlfn.CONCAT(", ",AL65),
IF($AJ$152=SUM($AJ$32:AJ65),_xlfn.CONCAT(" y ",AL65)))))</f>
        <v/>
      </c>
      <c r="AL65" s="214">
        <v>34</v>
      </c>
      <c r="AM65">
        <f t="shared" si="2"/>
        <v>0</v>
      </c>
      <c r="AN65">
        <f>IF(CNGE_2025_M1_Secc12_Sub2!$S81&lt;&gt;1,IF(COUNTA(O65:V65)=0,0,1),IF(O65&gt;1,IF(COUNTA(S65)=0,0,1),0))</f>
        <v>0</v>
      </c>
      <c r="AO65">
        <f>IF(CNGE_2025_M1_Secc12_Sub2!$Y81&lt;&gt;1,IF(COUNTA(W65:AD65)=0,0,1),IF(W65&gt;1,IF(COUNTA(AA65)=0,0,1),0))</f>
        <v>0</v>
      </c>
      <c r="AP65">
        <f t="shared" si="3"/>
        <v>0</v>
      </c>
      <c r="AQ65">
        <f t="shared" si="4"/>
        <v>0</v>
      </c>
      <c r="AR65">
        <f t="shared" si="5"/>
        <v>-2</v>
      </c>
      <c r="AS65">
        <f t="shared" si="6"/>
        <v>0</v>
      </c>
      <c r="AT65">
        <f t="shared" si="7"/>
        <v>-2</v>
      </c>
      <c r="AU65">
        <f t="shared" si="8"/>
        <v>0</v>
      </c>
    </row>
    <row r="66" spans="1:47" ht="14.25">
      <c r="A66" s="206"/>
      <c r="B66" s="207"/>
      <c r="C66" s="293" t="s">
        <v>5052</v>
      </c>
      <c r="D66" s="514" t="str">
        <f>IF(CNGE_2025_M1_Secc12_Sub1!D64="","",CNGE_2025_M1_Secc12_Sub1!D64)</f>
        <v/>
      </c>
      <c r="E66" s="326"/>
      <c r="F66" s="326"/>
      <c r="G66" s="326"/>
      <c r="H66" s="326"/>
      <c r="I66" s="326"/>
      <c r="J66" s="326"/>
      <c r="K66" s="326"/>
      <c r="L66" s="326"/>
      <c r="M66" s="326"/>
      <c r="N66" s="327"/>
      <c r="O66" s="443"/>
      <c r="P66" s="351"/>
      <c r="Q66" s="351"/>
      <c r="R66" s="352"/>
      <c r="S66" s="470"/>
      <c r="T66" s="471"/>
      <c r="U66" s="471"/>
      <c r="V66" s="472"/>
      <c r="W66" s="443"/>
      <c r="X66" s="351"/>
      <c r="Y66" s="351"/>
      <c r="Z66" s="352"/>
      <c r="AA66" s="470"/>
      <c r="AB66" s="471"/>
      <c r="AC66" s="471"/>
      <c r="AD66" s="472"/>
      <c r="AG66">
        <f>IF(OR(COUNTBLANK($D66)=1,CNGE_2025_M1_Secc12_Sub2!$S82&lt;&gt;1),0,IF(O66=1,IF(COUNTA(S66)=1,0,1),IF(O66&gt;1,0,1)))</f>
        <v>0</v>
      </c>
      <c r="AH66">
        <f>IF(OR(COUNTBLANK($D66)=1,CNGE_2025_M1_Secc12_Sub2!$Y82&lt;&gt;1),0,IF(W66=1,IF(COUNTA(AA66)=1,0,1),IF(W66&gt;1,0,1)))</f>
        <v>0</v>
      </c>
      <c r="AI66" s="228">
        <f t="shared" si="0"/>
        <v>0</v>
      </c>
      <c r="AJ66" s="2">
        <f t="shared" si="1"/>
        <v>0</v>
      </c>
      <c r="AK66" s="3" t="str">
        <f>IF(AJ66=0,"",
IF(SUM($AJ$32:AJ66)=1,AL66,
IF($AJ$152&gt;SUM($AJ$32:AJ66),_xlfn.CONCAT(", ",AL66),
IF($AJ$152=SUM($AJ$32:AJ66),_xlfn.CONCAT(" y ",AL66)))))</f>
        <v/>
      </c>
      <c r="AL66" s="214">
        <v>35</v>
      </c>
      <c r="AM66">
        <f t="shared" si="2"/>
        <v>0</v>
      </c>
      <c r="AN66">
        <f>IF(CNGE_2025_M1_Secc12_Sub2!$S82&lt;&gt;1,IF(COUNTA(O66:V66)=0,0,1),IF(O66&gt;1,IF(COUNTA(S66)=0,0,1),0))</f>
        <v>0</v>
      </c>
      <c r="AO66">
        <f>IF(CNGE_2025_M1_Secc12_Sub2!$Y82&lt;&gt;1,IF(COUNTA(W66:AD66)=0,0,1),IF(W66&gt;1,IF(COUNTA(AA66)=0,0,1),0))</f>
        <v>0</v>
      </c>
      <c r="AP66">
        <f t="shared" si="3"/>
        <v>0</v>
      </c>
      <c r="AQ66">
        <f t="shared" si="4"/>
        <v>0</v>
      </c>
      <c r="AR66">
        <f t="shared" si="5"/>
        <v>-2</v>
      </c>
      <c r="AS66">
        <f t="shared" si="6"/>
        <v>0</v>
      </c>
      <c r="AT66">
        <f t="shared" si="7"/>
        <v>-2</v>
      </c>
      <c r="AU66">
        <f t="shared" si="8"/>
        <v>0</v>
      </c>
    </row>
    <row r="67" spans="1:47" ht="14.25">
      <c r="A67" s="206"/>
      <c r="B67" s="207"/>
      <c r="C67" s="293" t="s">
        <v>5082</v>
      </c>
      <c r="D67" s="514" t="str">
        <f>IF(CNGE_2025_M1_Secc12_Sub1!D65="","",CNGE_2025_M1_Secc12_Sub1!D65)</f>
        <v/>
      </c>
      <c r="E67" s="326"/>
      <c r="F67" s="326"/>
      <c r="G67" s="326"/>
      <c r="H67" s="326"/>
      <c r="I67" s="326"/>
      <c r="J67" s="326"/>
      <c r="K67" s="326"/>
      <c r="L67" s="326"/>
      <c r="M67" s="326"/>
      <c r="N67" s="327"/>
      <c r="O67" s="443"/>
      <c r="P67" s="351"/>
      <c r="Q67" s="351"/>
      <c r="R67" s="352"/>
      <c r="S67" s="470"/>
      <c r="T67" s="471"/>
      <c r="U67" s="471"/>
      <c r="V67" s="472"/>
      <c r="W67" s="443"/>
      <c r="X67" s="351"/>
      <c r="Y67" s="351"/>
      <c r="Z67" s="352"/>
      <c r="AA67" s="470"/>
      <c r="AB67" s="471"/>
      <c r="AC67" s="471"/>
      <c r="AD67" s="472"/>
      <c r="AG67">
        <f>IF(OR(COUNTBLANK($D67)=1,CNGE_2025_M1_Secc12_Sub2!$S83&lt;&gt;1),0,IF(O67=1,IF(COUNTA(S67)=1,0,1),IF(O67&gt;1,0,1)))</f>
        <v>0</v>
      </c>
      <c r="AH67">
        <f>IF(OR(COUNTBLANK($D67)=1,CNGE_2025_M1_Secc12_Sub2!$Y83&lt;&gt;1),0,IF(W67=1,IF(COUNTA(AA67)=1,0,1),IF(W67&gt;1,0,1)))</f>
        <v>0</v>
      </c>
      <c r="AI67" s="228">
        <f t="shared" si="0"/>
        <v>0</v>
      </c>
      <c r="AJ67" s="2">
        <f t="shared" si="1"/>
        <v>0</v>
      </c>
      <c r="AK67" s="3" t="str">
        <f>IF(AJ67=0,"",
IF(SUM($AJ$32:AJ67)=1,AL67,
IF($AJ$152&gt;SUM($AJ$32:AJ67),_xlfn.CONCAT(", ",AL67),
IF($AJ$152=SUM($AJ$32:AJ67),_xlfn.CONCAT(" y ",AL67)))))</f>
        <v/>
      </c>
      <c r="AL67" s="214">
        <v>36</v>
      </c>
      <c r="AM67">
        <f t="shared" si="2"/>
        <v>0</v>
      </c>
      <c r="AN67">
        <f>IF(CNGE_2025_M1_Secc12_Sub2!$S83&lt;&gt;1,IF(COUNTA(O67:V67)=0,0,1),IF(O67&gt;1,IF(COUNTA(S67)=0,0,1),0))</f>
        <v>0</v>
      </c>
      <c r="AO67">
        <f>IF(CNGE_2025_M1_Secc12_Sub2!$Y83&lt;&gt;1,IF(COUNTA(W67:AD67)=0,0,1),IF(W67&gt;1,IF(COUNTA(AA67)=0,0,1),0))</f>
        <v>0</v>
      </c>
      <c r="AP67">
        <f t="shared" si="3"/>
        <v>0</v>
      </c>
      <c r="AQ67">
        <f t="shared" si="4"/>
        <v>0</v>
      </c>
      <c r="AR67">
        <f t="shared" si="5"/>
        <v>-2</v>
      </c>
      <c r="AS67">
        <f t="shared" si="6"/>
        <v>0</v>
      </c>
      <c r="AT67">
        <f t="shared" si="7"/>
        <v>-2</v>
      </c>
      <c r="AU67">
        <f t="shared" si="8"/>
        <v>0</v>
      </c>
    </row>
    <row r="68" spans="1:47" ht="14.25">
      <c r="A68" s="206"/>
      <c r="B68" s="207"/>
      <c r="C68" s="293" t="s">
        <v>5083</v>
      </c>
      <c r="D68" s="514" t="str">
        <f>IF(CNGE_2025_M1_Secc12_Sub1!D66="","",CNGE_2025_M1_Secc12_Sub1!D66)</f>
        <v/>
      </c>
      <c r="E68" s="326"/>
      <c r="F68" s="326"/>
      <c r="G68" s="326"/>
      <c r="H68" s="326"/>
      <c r="I68" s="326"/>
      <c r="J68" s="326"/>
      <c r="K68" s="326"/>
      <c r="L68" s="326"/>
      <c r="M68" s="326"/>
      <c r="N68" s="327"/>
      <c r="O68" s="443"/>
      <c r="P68" s="351"/>
      <c r="Q68" s="351"/>
      <c r="R68" s="352"/>
      <c r="S68" s="470"/>
      <c r="T68" s="471"/>
      <c r="U68" s="471"/>
      <c r="V68" s="472"/>
      <c r="W68" s="443"/>
      <c r="X68" s="351"/>
      <c r="Y68" s="351"/>
      <c r="Z68" s="352"/>
      <c r="AA68" s="470"/>
      <c r="AB68" s="471"/>
      <c r="AC68" s="471"/>
      <c r="AD68" s="472"/>
      <c r="AG68">
        <f>IF(OR(COUNTBLANK($D68)=1,CNGE_2025_M1_Secc12_Sub2!$S84&lt;&gt;1),0,IF(O68=1,IF(COUNTA(S68)=1,0,1),IF(O68&gt;1,0,1)))</f>
        <v>0</v>
      </c>
      <c r="AH68">
        <f>IF(OR(COUNTBLANK($D68)=1,CNGE_2025_M1_Secc12_Sub2!$Y84&lt;&gt;1),0,IF(W68=1,IF(COUNTA(AA68)=1,0,1),IF(W68&gt;1,0,1)))</f>
        <v>0</v>
      </c>
      <c r="AI68" s="228">
        <f t="shared" si="0"/>
        <v>0</v>
      </c>
      <c r="AJ68" s="2">
        <f t="shared" si="1"/>
        <v>0</v>
      </c>
      <c r="AK68" s="3" t="str">
        <f>IF(AJ68=0,"",
IF(SUM($AJ$32:AJ68)=1,AL68,
IF($AJ$152&gt;SUM($AJ$32:AJ68),_xlfn.CONCAT(", ",AL68),
IF($AJ$152=SUM($AJ$32:AJ68),_xlfn.CONCAT(" y ",AL68)))))</f>
        <v/>
      </c>
      <c r="AL68" s="214">
        <v>37</v>
      </c>
      <c r="AM68">
        <f t="shared" si="2"/>
        <v>0</v>
      </c>
      <c r="AN68">
        <f>IF(CNGE_2025_M1_Secc12_Sub2!$S84&lt;&gt;1,IF(COUNTA(O68:V68)=0,0,1),IF(O68&gt;1,IF(COUNTA(S68)=0,0,1),0))</f>
        <v>0</v>
      </c>
      <c r="AO68">
        <f>IF(CNGE_2025_M1_Secc12_Sub2!$Y84&lt;&gt;1,IF(COUNTA(W68:AD68)=0,0,1),IF(W68&gt;1,IF(COUNTA(AA68)=0,0,1),0))</f>
        <v>0</v>
      </c>
      <c r="AP68">
        <f t="shared" si="3"/>
        <v>0</v>
      </c>
      <c r="AQ68">
        <f t="shared" si="4"/>
        <v>0</v>
      </c>
      <c r="AR68">
        <f t="shared" si="5"/>
        <v>-2</v>
      </c>
      <c r="AS68">
        <f t="shared" si="6"/>
        <v>0</v>
      </c>
      <c r="AT68">
        <f t="shared" si="7"/>
        <v>-2</v>
      </c>
      <c r="AU68">
        <f t="shared" si="8"/>
        <v>0</v>
      </c>
    </row>
    <row r="69" spans="1:47" ht="14.25">
      <c r="A69" s="206"/>
      <c r="B69" s="207"/>
      <c r="C69" s="294" t="s">
        <v>5084</v>
      </c>
      <c r="D69" s="514" t="str">
        <f>IF(CNGE_2025_M1_Secc12_Sub1!D67="","",CNGE_2025_M1_Secc12_Sub1!D67)</f>
        <v/>
      </c>
      <c r="E69" s="326"/>
      <c r="F69" s="326"/>
      <c r="G69" s="326"/>
      <c r="H69" s="326"/>
      <c r="I69" s="326"/>
      <c r="J69" s="326"/>
      <c r="K69" s="326"/>
      <c r="L69" s="326"/>
      <c r="M69" s="326"/>
      <c r="N69" s="327"/>
      <c r="O69" s="443"/>
      <c r="P69" s="351"/>
      <c r="Q69" s="351"/>
      <c r="R69" s="352"/>
      <c r="S69" s="470"/>
      <c r="T69" s="471"/>
      <c r="U69" s="471"/>
      <c r="V69" s="472"/>
      <c r="W69" s="443"/>
      <c r="X69" s="351"/>
      <c r="Y69" s="351"/>
      <c r="Z69" s="352"/>
      <c r="AA69" s="470"/>
      <c r="AB69" s="471"/>
      <c r="AC69" s="471"/>
      <c r="AD69" s="472"/>
      <c r="AG69">
        <f>IF(OR(COUNTBLANK($D69)=1,CNGE_2025_M1_Secc12_Sub2!$S85&lt;&gt;1),0,IF(O69=1,IF(COUNTA(S69)=1,0,1),IF(O69&gt;1,0,1)))</f>
        <v>0</v>
      </c>
      <c r="AH69">
        <f>IF(OR(COUNTBLANK($D69)=1,CNGE_2025_M1_Secc12_Sub2!$Y85&lt;&gt;1),0,IF(W69=1,IF(COUNTA(AA69)=1,0,1),IF(W69&gt;1,0,1)))</f>
        <v>0</v>
      </c>
      <c r="AI69" s="228">
        <f t="shared" si="0"/>
        <v>0</v>
      </c>
      <c r="AJ69" s="2">
        <f t="shared" si="1"/>
        <v>0</v>
      </c>
      <c r="AK69" s="3" t="str">
        <f>IF(AJ69=0,"",
IF(SUM($AJ$32:AJ69)=1,AL69,
IF($AJ$152&gt;SUM($AJ$32:AJ69),_xlfn.CONCAT(", ",AL69),
IF($AJ$152=SUM($AJ$32:AJ69),_xlfn.CONCAT(" y ",AL69)))))</f>
        <v/>
      </c>
      <c r="AL69" s="214">
        <v>38</v>
      </c>
      <c r="AM69">
        <f t="shared" si="2"/>
        <v>0</v>
      </c>
      <c r="AN69">
        <f>IF(CNGE_2025_M1_Secc12_Sub2!$S85&lt;&gt;1,IF(COUNTA(O69:V69)=0,0,1),IF(O69&gt;1,IF(COUNTA(S69)=0,0,1),0))</f>
        <v>0</v>
      </c>
      <c r="AO69">
        <f>IF(CNGE_2025_M1_Secc12_Sub2!$Y85&lt;&gt;1,IF(COUNTA(W69:AD69)=0,0,1),IF(W69&gt;1,IF(COUNTA(AA69)=0,0,1),0))</f>
        <v>0</v>
      </c>
      <c r="AP69">
        <f t="shared" si="3"/>
        <v>0</v>
      </c>
      <c r="AQ69">
        <f t="shared" si="4"/>
        <v>0</v>
      </c>
      <c r="AR69">
        <f t="shared" si="5"/>
        <v>-2</v>
      </c>
      <c r="AS69">
        <f t="shared" si="6"/>
        <v>0</v>
      </c>
      <c r="AT69">
        <f t="shared" si="7"/>
        <v>-2</v>
      </c>
      <c r="AU69">
        <f t="shared" si="8"/>
        <v>0</v>
      </c>
    </row>
    <row r="70" spans="1:47" ht="14.25">
      <c r="A70" s="206"/>
      <c r="B70" s="207"/>
      <c r="C70" s="229" t="s">
        <v>5085</v>
      </c>
      <c r="D70" s="514" t="str">
        <f>IF(CNGE_2025_M1_Secc12_Sub1!D68="","",CNGE_2025_M1_Secc12_Sub1!D68)</f>
        <v/>
      </c>
      <c r="E70" s="326"/>
      <c r="F70" s="326"/>
      <c r="G70" s="326"/>
      <c r="H70" s="326"/>
      <c r="I70" s="326"/>
      <c r="J70" s="326"/>
      <c r="K70" s="326"/>
      <c r="L70" s="326"/>
      <c r="M70" s="326"/>
      <c r="N70" s="327"/>
      <c r="O70" s="443"/>
      <c r="P70" s="351"/>
      <c r="Q70" s="351"/>
      <c r="R70" s="352"/>
      <c r="S70" s="470"/>
      <c r="T70" s="471"/>
      <c r="U70" s="471"/>
      <c r="V70" s="472"/>
      <c r="W70" s="443"/>
      <c r="X70" s="351"/>
      <c r="Y70" s="351"/>
      <c r="Z70" s="352"/>
      <c r="AA70" s="470"/>
      <c r="AB70" s="471"/>
      <c r="AC70" s="471"/>
      <c r="AD70" s="472"/>
      <c r="AG70">
        <f>IF(OR(COUNTBLANK($D70)=1,CNGE_2025_M1_Secc12_Sub2!$S86&lt;&gt;1),0,IF(O70=1,IF(COUNTA(S70)=1,0,1),IF(O70&gt;1,0,1)))</f>
        <v>0</v>
      </c>
      <c r="AH70">
        <f>IF(OR(COUNTBLANK($D70)=1,CNGE_2025_M1_Secc12_Sub2!$Y86&lt;&gt;1),0,IF(W70=1,IF(COUNTA(AA70)=1,0,1),IF(W70&gt;1,0,1)))</f>
        <v>0</v>
      </c>
      <c r="AI70" s="228">
        <f t="shared" si="0"/>
        <v>0</v>
      </c>
      <c r="AJ70" s="2">
        <f t="shared" si="1"/>
        <v>0</v>
      </c>
      <c r="AK70" s="3" t="str">
        <f>IF(AJ70=0,"",
IF(SUM($AJ$32:AJ70)=1,AL70,
IF($AJ$152&gt;SUM($AJ$32:AJ70),_xlfn.CONCAT(", ",AL70),
IF($AJ$152=SUM($AJ$32:AJ70),_xlfn.CONCAT(" y ",AL70)))))</f>
        <v/>
      </c>
      <c r="AL70" s="214">
        <v>39</v>
      </c>
      <c r="AM70">
        <f t="shared" si="2"/>
        <v>0</v>
      </c>
      <c r="AN70">
        <f>IF(CNGE_2025_M1_Secc12_Sub2!$S86&lt;&gt;1,IF(COUNTA(O70:V70)=0,0,1),IF(O70&gt;1,IF(COUNTA(S70)=0,0,1),0))</f>
        <v>0</v>
      </c>
      <c r="AO70">
        <f>IF(CNGE_2025_M1_Secc12_Sub2!$Y86&lt;&gt;1,IF(COUNTA(W70:AD70)=0,0,1),IF(W70&gt;1,IF(COUNTA(AA70)=0,0,1),0))</f>
        <v>0</v>
      </c>
      <c r="AP70">
        <f t="shared" si="3"/>
        <v>0</v>
      </c>
      <c r="AQ70">
        <f t="shared" si="4"/>
        <v>0</v>
      </c>
      <c r="AR70">
        <f t="shared" si="5"/>
        <v>-2</v>
      </c>
      <c r="AS70">
        <f t="shared" si="6"/>
        <v>0</v>
      </c>
      <c r="AT70">
        <f t="shared" si="7"/>
        <v>-2</v>
      </c>
      <c r="AU70">
        <f t="shared" si="8"/>
        <v>0</v>
      </c>
    </row>
    <row r="71" spans="1:47" ht="14.25">
      <c r="A71" s="206"/>
      <c r="B71" s="207"/>
      <c r="C71" s="229" t="s">
        <v>5086</v>
      </c>
      <c r="D71" s="514" t="str">
        <f>IF(CNGE_2025_M1_Secc12_Sub1!D69="","",CNGE_2025_M1_Secc12_Sub1!D69)</f>
        <v/>
      </c>
      <c r="E71" s="326"/>
      <c r="F71" s="326"/>
      <c r="G71" s="326"/>
      <c r="H71" s="326"/>
      <c r="I71" s="326"/>
      <c r="J71" s="326"/>
      <c r="K71" s="326"/>
      <c r="L71" s="326"/>
      <c r="M71" s="326"/>
      <c r="N71" s="327"/>
      <c r="O71" s="443"/>
      <c r="P71" s="351"/>
      <c r="Q71" s="351"/>
      <c r="R71" s="352"/>
      <c r="S71" s="470"/>
      <c r="T71" s="471"/>
      <c r="U71" s="471"/>
      <c r="V71" s="472"/>
      <c r="W71" s="443"/>
      <c r="X71" s="351"/>
      <c r="Y71" s="351"/>
      <c r="Z71" s="352"/>
      <c r="AA71" s="470"/>
      <c r="AB71" s="471"/>
      <c r="AC71" s="471"/>
      <c r="AD71" s="472"/>
      <c r="AG71">
        <f>IF(OR(COUNTBLANK($D71)=1,CNGE_2025_M1_Secc12_Sub2!$S87&lt;&gt;1),0,IF(O71=1,IF(COUNTA(S71)=1,0,1),IF(O71&gt;1,0,1)))</f>
        <v>0</v>
      </c>
      <c r="AH71">
        <f>IF(OR(COUNTBLANK($D71)=1,CNGE_2025_M1_Secc12_Sub2!$Y87&lt;&gt;1),0,IF(W71=1,IF(COUNTA(AA71)=1,0,1),IF(W71&gt;1,0,1)))</f>
        <v>0</v>
      </c>
      <c r="AI71" s="228">
        <f t="shared" si="0"/>
        <v>0</v>
      </c>
      <c r="AJ71" s="2">
        <f t="shared" si="1"/>
        <v>0</v>
      </c>
      <c r="AK71" s="3" t="str">
        <f>IF(AJ71=0,"",
IF(SUM($AJ$32:AJ71)=1,AL71,
IF($AJ$152&gt;SUM($AJ$32:AJ71),_xlfn.CONCAT(", ",AL71),
IF($AJ$152=SUM($AJ$32:AJ71),_xlfn.CONCAT(" y ",AL71)))))</f>
        <v/>
      </c>
      <c r="AL71" s="214">
        <v>40</v>
      </c>
      <c r="AM71">
        <f t="shared" si="2"/>
        <v>0</v>
      </c>
      <c r="AN71">
        <f>IF(CNGE_2025_M1_Secc12_Sub2!$S87&lt;&gt;1,IF(COUNTA(O71:V71)=0,0,1),IF(O71&gt;1,IF(COUNTA(S71)=0,0,1),0))</f>
        <v>0</v>
      </c>
      <c r="AO71">
        <f>IF(CNGE_2025_M1_Secc12_Sub2!$Y87&lt;&gt;1,IF(COUNTA(W71:AD71)=0,0,1),IF(W71&gt;1,IF(COUNTA(AA71)=0,0,1),0))</f>
        <v>0</v>
      </c>
      <c r="AP71">
        <f t="shared" si="3"/>
        <v>0</v>
      </c>
      <c r="AQ71">
        <f t="shared" si="4"/>
        <v>0</v>
      </c>
      <c r="AR71">
        <f t="shared" si="5"/>
        <v>-2</v>
      </c>
      <c r="AS71">
        <f t="shared" si="6"/>
        <v>0</v>
      </c>
      <c r="AT71">
        <f t="shared" si="7"/>
        <v>-2</v>
      </c>
      <c r="AU71">
        <f t="shared" si="8"/>
        <v>0</v>
      </c>
    </row>
    <row r="72" spans="1:47" ht="14.25">
      <c r="A72" s="206"/>
      <c r="B72" s="207"/>
      <c r="C72" s="292" t="s">
        <v>5087</v>
      </c>
      <c r="D72" s="514" t="str">
        <f>IF(CNGE_2025_M1_Secc12_Sub1!D70="","",CNGE_2025_M1_Secc12_Sub1!D70)</f>
        <v/>
      </c>
      <c r="E72" s="326"/>
      <c r="F72" s="326"/>
      <c r="G72" s="326"/>
      <c r="H72" s="326"/>
      <c r="I72" s="326"/>
      <c r="J72" s="326"/>
      <c r="K72" s="326"/>
      <c r="L72" s="326"/>
      <c r="M72" s="326"/>
      <c r="N72" s="327"/>
      <c r="O72" s="443"/>
      <c r="P72" s="351"/>
      <c r="Q72" s="351"/>
      <c r="R72" s="352"/>
      <c r="S72" s="470"/>
      <c r="T72" s="471"/>
      <c r="U72" s="471"/>
      <c r="V72" s="472"/>
      <c r="W72" s="443"/>
      <c r="X72" s="351"/>
      <c r="Y72" s="351"/>
      <c r="Z72" s="352"/>
      <c r="AA72" s="470"/>
      <c r="AB72" s="471"/>
      <c r="AC72" s="471"/>
      <c r="AD72" s="472"/>
      <c r="AG72">
        <f>IF(OR(COUNTBLANK($D72)=1,CNGE_2025_M1_Secc12_Sub2!$S88&lt;&gt;1),0,IF(O72=1,IF(COUNTA(S72)=1,0,1),IF(O72&gt;1,0,1)))</f>
        <v>0</v>
      </c>
      <c r="AH72">
        <f>IF(OR(COUNTBLANK($D72)=1,CNGE_2025_M1_Secc12_Sub2!$Y88&lt;&gt;1),0,IF(W72=1,IF(COUNTA(AA72)=1,0,1),IF(W72&gt;1,0,1)))</f>
        <v>0</v>
      </c>
      <c r="AI72" s="228">
        <f t="shared" si="0"/>
        <v>0</v>
      </c>
      <c r="AJ72" s="2">
        <f t="shared" si="1"/>
        <v>0</v>
      </c>
      <c r="AK72" s="3" t="str">
        <f>IF(AJ72=0,"",
IF(SUM($AJ$32:AJ72)=1,AL72,
IF($AJ$152&gt;SUM($AJ$32:AJ72),_xlfn.CONCAT(", ",AL72),
IF($AJ$152=SUM($AJ$32:AJ72),_xlfn.CONCAT(" y ",AL72)))))</f>
        <v/>
      </c>
      <c r="AL72" s="214">
        <v>41</v>
      </c>
      <c r="AM72">
        <f t="shared" si="2"/>
        <v>0</v>
      </c>
      <c r="AN72">
        <f>IF(CNGE_2025_M1_Secc12_Sub2!$S88&lt;&gt;1,IF(COUNTA(O72:V72)=0,0,1),IF(O72&gt;1,IF(COUNTA(S72)=0,0,1),0))</f>
        <v>0</v>
      </c>
      <c r="AO72">
        <f>IF(CNGE_2025_M1_Secc12_Sub2!$Y88&lt;&gt;1,IF(COUNTA(W72:AD72)=0,0,1),IF(W72&gt;1,IF(COUNTA(AA72)=0,0,1),0))</f>
        <v>0</v>
      </c>
      <c r="AP72">
        <f t="shared" si="3"/>
        <v>0</v>
      </c>
      <c r="AQ72">
        <f t="shared" si="4"/>
        <v>0</v>
      </c>
      <c r="AR72">
        <f t="shared" si="5"/>
        <v>-2</v>
      </c>
      <c r="AS72">
        <f t="shared" si="6"/>
        <v>0</v>
      </c>
      <c r="AT72">
        <f t="shared" si="7"/>
        <v>-2</v>
      </c>
      <c r="AU72">
        <f t="shared" si="8"/>
        <v>0</v>
      </c>
    </row>
    <row r="73" spans="1:47" ht="14.25">
      <c r="A73" s="206"/>
      <c r="B73" s="207"/>
      <c r="C73" s="293" t="s">
        <v>5088</v>
      </c>
      <c r="D73" s="514" t="str">
        <f>IF(CNGE_2025_M1_Secc12_Sub1!D71="","",CNGE_2025_M1_Secc12_Sub1!D71)</f>
        <v/>
      </c>
      <c r="E73" s="326"/>
      <c r="F73" s="326"/>
      <c r="G73" s="326"/>
      <c r="H73" s="326"/>
      <c r="I73" s="326"/>
      <c r="J73" s="326"/>
      <c r="K73" s="326"/>
      <c r="L73" s="326"/>
      <c r="M73" s="326"/>
      <c r="N73" s="327"/>
      <c r="O73" s="443"/>
      <c r="P73" s="351"/>
      <c r="Q73" s="351"/>
      <c r="R73" s="352"/>
      <c r="S73" s="470"/>
      <c r="T73" s="471"/>
      <c r="U73" s="471"/>
      <c r="V73" s="472"/>
      <c r="W73" s="443"/>
      <c r="X73" s="351"/>
      <c r="Y73" s="351"/>
      <c r="Z73" s="352"/>
      <c r="AA73" s="470"/>
      <c r="AB73" s="471"/>
      <c r="AC73" s="471"/>
      <c r="AD73" s="472"/>
      <c r="AG73">
        <f>IF(OR(COUNTBLANK($D73)=1,CNGE_2025_M1_Secc12_Sub2!$S89&lt;&gt;1),0,IF(O73=1,IF(COUNTA(S73)=1,0,1),IF(O73&gt;1,0,1)))</f>
        <v>0</v>
      </c>
      <c r="AH73">
        <f>IF(OR(COUNTBLANK($D73)=1,CNGE_2025_M1_Secc12_Sub2!$Y89&lt;&gt;1),0,IF(W73=1,IF(COUNTA(AA73)=1,0,1),IF(W73&gt;1,0,1)))</f>
        <v>0</v>
      </c>
      <c r="AI73" s="228">
        <f t="shared" si="0"/>
        <v>0</v>
      </c>
      <c r="AJ73" s="2">
        <f t="shared" si="1"/>
        <v>0</v>
      </c>
      <c r="AK73" s="3" t="str">
        <f>IF(AJ73=0,"",
IF(SUM($AJ$32:AJ73)=1,AL73,
IF($AJ$152&gt;SUM($AJ$32:AJ73),_xlfn.CONCAT(", ",AL73),
IF($AJ$152=SUM($AJ$32:AJ73),_xlfn.CONCAT(" y ",AL73)))))</f>
        <v/>
      </c>
      <c r="AL73" s="214">
        <v>42</v>
      </c>
      <c r="AM73">
        <f t="shared" si="2"/>
        <v>0</v>
      </c>
      <c r="AN73">
        <f>IF(CNGE_2025_M1_Secc12_Sub2!$S89&lt;&gt;1,IF(COUNTA(O73:V73)=0,0,1),IF(O73&gt;1,IF(COUNTA(S73)=0,0,1),0))</f>
        <v>0</v>
      </c>
      <c r="AO73">
        <f>IF(CNGE_2025_M1_Secc12_Sub2!$Y89&lt;&gt;1,IF(COUNTA(W73:AD73)=0,0,1),IF(W73&gt;1,IF(COUNTA(AA73)=0,0,1),0))</f>
        <v>0</v>
      </c>
      <c r="AP73">
        <f t="shared" si="3"/>
        <v>0</v>
      </c>
      <c r="AQ73">
        <f t="shared" si="4"/>
        <v>0</v>
      </c>
      <c r="AR73">
        <f t="shared" si="5"/>
        <v>-2</v>
      </c>
      <c r="AS73">
        <f t="shared" si="6"/>
        <v>0</v>
      </c>
      <c r="AT73">
        <f t="shared" si="7"/>
        <v>-2</v>
      </c>
      <c r="AU73">
        <f t="shared" si="8"/>
        <v>0</v>
      </c>
    </row>
    <row r="74" spans="1:47" ht="14.25">
      <c r="A74" s="206"/>
      <c r="B74" s="207"/>
      <c r="C74" s="293" t="s">
        <v>5089</v>
      </c>
      <c r="D74" s="514" t="str">
        <f>IF(CNGE_2025_M1_Secc12_Sub1!D72="","",CNGE_2025_M1_Secc12_Sub1!D72)</f>
        <v/>
      </c>
      <c r="E74" s="326"/>
      <c r="F74" s="326"/>
      <c r="G74" s="326"/>
      <c r="H74" s="326"/>
      <c r="I74" s="326"/>
      <c r="J74" s="326"/>
      <c r="K74" s="326"/>
      <c r="L74" s="326"/>
      <c r="M74" s="326"/>
      <c r="N74" s="327"/>
      <c r="O74" s="443"/>
      <c r="P74" s="351"/>
      <c r="Q74" s="351"/>
      <c r="R74" s="352"/>
      <c r="S74" s="470"/>
      <c r="T74" s="471"/>
      <c r="U74" s="471"/>
      <c r="V74" s="472"/>
      <c r="W74" s="443"/>
      <c r="X74" s="351"/>
      <c r="Y74" s="351"/>
      <c r="Z74" s="352"/>
      <c r="AA74" s="470"/>
      <c r="AB74" s="471"/>
      <c r="AC74" s="471"/>
      <c r="AD74" s="472"/>
      <c r="AG74">
        <f>IF(OR(COUNTBLANK($D74)=1,CNGE_2025_M1_Secc12_Sub2!$S90&lt;&gt;1),0,IF(O74=1,IF(COUNTA(S74)=1,0,1),IF(O74&gt;1,0,1)))</f>
        <v>0</v>
      </c>
      <c r="AH74">
        <f>IF(OR(COUNTBLANK($D74)=1,CNGE_2025_M1_Secc12_Sub2!$Y90&lt;&gt;1),0,IF(W74=1,IF(COUNTA(AA74)=1,0,1),IF(W74&gt;1,0,1)))</f>
        <v>0</v>
      </c>
      <c r="AI74" s="228">
        <f t="shared" si="0"/>
        <v>0</v>
      </c>
      <c r="AJ74" s="2">
        <f t="shared" si="1"/>
        <v>0</v>
      </c>
      <c r="AK74" s="3" t="str">
        <f>IF(AJ74=0,"",
IF(SUM($AJ$32:AJ74)=1,AL74,
IF($AJ$152&gt;SUM($AJ$32:AJ74),_xlfn.CONCAT(", ",AL74),
IF($AJ$152=SUM($AJ$32:AJ74),_xlfn.CONCAT(" y ",AL74)))))</f>
        <v/>
      </c>
      <c r="AL74" s="214">
        <v>43</v>
      </c>
      <c r="AM74">
        <f t="shared" si="2"/>
        <v>0</v>
      </c>
      <c r="AN74">
        <f>IF(CNGE_2025_M1_Secc12_Sub2!$S90&lt;&gt;1,IF(COUNTA(O74:V74)=0,0,1),IF(O74&gt;1,IF(COUNTA(S74)=0,0,1),0))</f>
        <v>0</v>
      </c>
      <c r="AO74">
        <f>IF(CNGE_2025_M1_Secc12_Sub2!$Y90&lt;&gt;1,IF(COUNTA(W74:AD74)=0,0,1),IF(W74&gt;1,IF(COUNTA(AA74)=0,0,1),0))</f>
        <v>0</v>
      </c>
      <c r="AP74">
        <f t="shared" si="3"/>
        <v>0</v>
      </c>
      <c r="AQ74">
        <f t="shared" si="4"/>
        <v>0</v>
      </c>
      <c r="AR74">
        <f t="shared" si="5"/>
        <v>-2</v>
      </c>
      <c r="AS74">
        <f t="shared" si="6"/>
        <v>0</v>
      </c>
      <c r="AT74">
        <f t="shared" si="7"/>
        <v>-2</v>
      </c>
      <c r="AU74">
        <f t="shared" si="8"/>
        <v>0</v>
      </c>
    </row>
    <row r="75" spans="1:47" ht="14.25">
      <c r="A75" s="206"/>
      <c r="B75" s="207"/>
      <c r="C75" s="293" t="s">
        <v>5090</v>
      </c>
      <c r="D75" s="514" t="str">
        <f>IF(CNGE_2025_M1_Secc12_Sub1!D73="","",CNGE_2025_M1_Secc12_Sub1!D73)</f>
        <v/>
      </c>
      <c r="E75" s="326"/>
      <c r="F75" s="326"/>
      <c r="G75" s="326"/>
      <c r="H75" s="326"/>
      <c r="I75" s="326"/>
      <c r="J75" s="326"/>
      <c r="K75" s="326"/>
      <c r="L75" s="326"/>
      <c r="M75" s="326"/>
      <c r="N75" s="327"/>
      <c r="O75" s="443"/>
      <c r="P75" s="351"/>
      <c r="Q75" s="351"/>
      <c r="R75" s="352"/>
      <c r="S75" s="470"/>
      <c r="T75" s="471"/>
      <c r="U75" s="471"/>
      <c r="V75" s="472"/>
      <c r="W75" s="443"/>
      <c r="X75" s="351"/>
      <c r="Y75" s="351"/>
      <c r="Z75" s="352"/>
      <c r="AA75" s="470"/>
      <c r="AB75" s="471"/>
      <c r="AC75" s="471"/>
      <c r="AD75" s="472"/>
      <c r="AG75">
        <f>IF(OR(COUNTBLANK($D75)=1,CNGE_2025_M1_Secc12_Sub2!$S91&lt;&gt;1),0,IF(O75=1,IF(COUNTA(S75)=1,0,1),IF(O75&gt;1,0,1)))</f>
        <v>0</v>
      </c>
      <c r="AH75">
        <f>IF(OR(COUNTBLANK($D75)=1,CNGE_2025_M1_Secc12_Sub2!$Y91&lt;&gt;1),0,IF(W75=1,IF(COUNTA(AA75)=1,0,1),IF(W75&gt;1,0,1)))</f>
        <v>0</v>
      </c>
      <c r="AI75" s="228">
        <f t="shared" si="0"/>
        <v>0</v>
      </c>
      <c r="AJ75" s="2">
        <f t="shared" si="1"/>
        <v>0</v>
      </c>
      <c r="AK75" s="3" t="str">
        <f>IF(AJ75=0,"",
IF(SUM($AJ$32:AJ75)=1,AL75,
IF($AJ$152&gt;SUM($AJ$32:AJ75),_xlfn.CONCAT(", ",AL75),
IF($AJ$152=SUM($AJ$32:AJ75),_xlfn.CONCAT(" y ",AL75)))))</f>
        <v/>
      </c>
      <c r="AL75" s="214">
        <v>44</v>
      </c>
      <c r="AM75">
        <f t="shared" si="2"/>
        <v>0</v>
      </c>
      <c r="AN75">
        <f>IF(CNGE_2025_M1_Secc12_Sub2!$S91&lt;&gt;1,IF(COUNTA(O75:V75)=0,0,1),IF(O75&gt;1,IF(COUNTA(S75)=0,0,1),0))</f>
        <v>0</v>
      </c>
      <c r="AO75">
        <f>IF(CNGE_2025_M1_Secc12_Sub2!$Y91&lt;&gt;1,IF(COUNTA(W75:AD75)=0,0,1),IF(W75&gt;1,IF(COUNTA(AA75)=0,0,1),0))</f>
        <v>0</v>
      </c>
      <c r="AP75">
        <f t="shared" si="3"/>
        <v>0</v>
      </c>
      <c r="AQ75">
        <f t="shared" si="4"/>
        <v>0</v>
      </c>
      <c r="AR75">
        <f t="shared" si="5"/>
        <v>-2</v>
      </c>
      <c r="AS75">
        <f t="shared" si="6"/>
        <v>0</v>
      </c>
      <c r="AT75">
        <f t="shared" si="7"/>
        <v>-2</v>
      </c>
      <c r="AU75">
        <f t="shared" si="8"/>
        <v>0</v>
      </c>
    </row>
    <row r="76" spans="1:47" ht="14.25">
      <c r="A76" s="206"/>
      <c r="B76" s="207"/>
      <c r="C76" s="293" t="s">
        <v>5091</v>
      </c>
      <c r="D76" s="514" t="str">
        <f>IF(CNGE_2025_M1_Secc12_Sub1!D74="","",CNGE_2025_M1_Secc12_Sub1!D74)</f>
        <v/>
      </c>
      <c r="E76" s="326"/>
      <c r="F76" s="326"/>
      <c r="G76" s="326"/>
      <c r="H76" s="326"/>
      <c r="I76" s="326"/>
      <c r="J76" s="326"/>
      <c r="K76" s="326"/>
      <c r="L76" s="326"/>
      <c r="M76" s="326"/>
      <c r="N76" s="327"/>
      <c r="O76" s="443"/>
      <c r="P76" s="351"/>
      <c r="Q76" s="351"/>
      <c r="R76" s="352"/>
      <c r="S76" s="470"/>
      <c r="T76" s="471"/>
      <c r="U76" s="471"/>
      <c r="V76" s="472"/>
      <c r="W76" s="443"/>
      <c r="X76" s="351"/>
      <c r="Y76" s="351"/>
      <c r="Z76" s="352"/>
      <c r="AA76" s="470"/>
      <c r="AB76" s="471"/>
      <c r="AC76" s="471"/>
      <c r="AD76" s="472"/>
      <c r="AG76">
        <f>IF(OR(COUNTBLANK($D76)=1,CNGE_2025_M1_Secc12_Sub2!$S92&lt;&gt;1),0,IF(O76=1,IF(COUNTA(S76)=1,0,1),IF(O76&gt;1,0,1)))</f>
        <v>0</v>
      </c>
      <c r="AH76">
        <f>IF(OR(COUNTBLANK($D76)=1,CNGE_2025_M1_Secc12_Sub2!$Y92&lt;&gt;1),0,IF(W76=1,IF(COUNTA(AA76)=1,0,1),IF(W76&gt;1,0,1)))</f>
        <v>0</v>
      </c>
      <c r="AI76" s="228">
        <f t="shared" si="0"/>
        <v>0</v>
      </c>
      <c r="AJ76" s="2">
        <f t="shared" si="1"/>
        <v>0</v>
      </c>
      <c r="AK76" s="3" t="str">
        <f>IF(AJ76=0,"",
IF(SUM($AJ$32:AJ76)=1,AL76,
IF($AJ$152&gt;SUM($AJ$32:AJ76),_xlfn.CONCAT(", ",AL76),
IF($AJ$152=SUM($AJ$32:AJ76),_xlfn.CONCAT(" y ",AL76)))))</f>
        <v/>
      </c>
      <c r="AL76" s="214">
        <v>45</v>
      </c>
      <c r="AM76">
        <f t="shared" si="2"/>
        <v>0</v>
      </c>
      <c r="AN76">
        <f>IF(CNGE_2025_M1_Secc12_Sub2!$S92&lt;&gt;1,IF(COUNTA(O76:V76)=0,0,1),IF(O76&gt;1,IF(COUNTA(S76)=0,0,1),0))</f>
        <v>0</v>
      </c>
      <c r="AO76">
        <f>IF(CNGE_2025_M1_Secc12_Sub2!$Y92&lt;&gt;1,IF(COUNTA(W76:AD76)=0,0,1),IF(W76&gt;1,IF(COUNTA(AA76)=0,0,1),0))</f>
        <v>0</v>
      </c>
      <c r="AP76">
        <f t="shared" si="3"/>
        <v>0</v>
      </c>
      <c r="AQ76">
        <f t="shared" si="4"/>
        <v>0</v>
      </c>
      <c r="AR76">
        <f t="shared" si="5"/>
        <v>-2</v>
      </c>
      <c r="AS76">
        <f t="shared" si="6"/>
        <v>0</v>
      </c>
      <c r="AT76">
        <f t="shared" si="7"/>
        <v>-2</v>
      </c>
      <c r="AU76">
        <f t="shared" si="8"/>
        <v>0</v>
      </c>
    </row>
    <row r="77" spans="1:47" ht="14.25">
      <c r="A77" s="206"/>
      <c r="B77" s="207"/>
      <c r="C77" s="293" t="s">
        <v>5092</v>
      </c>
      <c r="D77" s="514" t="str">
        <f>IF(CNGE_2025_M1_Secc12_Sub1!D75="","",CNGE_2025_M1_Secc12_Sub1!D75)</f>
        <v/>
      </c>
      <c r="E77" s="326"/>
      <c r="F77" s="326"/>
      <c r="G77" s="326"/>
      <c r="H77" s="326"/>
      <c r="I77" s="326"/>
      <c r="J77" s="326"/>
      <c r="K77" s="326"/>
      <c r="L77" s="326"/>
      <c r="M77" s="326"/>
      <c r="N77" s="327"/>
      <c r="O77" s="443"/>
      <c r="P77" s="351"/>
      <c r="Q77" s="351"/>
      <c r="R77" s="352"/>
      <c r="S77" s="470"/>
      <c r="T77" s="471"/>
      <c r="U77" s="471"/>
      <c r="V77" s="472"/>
      <c r="W77" s="443"/>
      <c r="X77" s="351"/>
      <c r="Y77" s="351"/>
      <c r="Z77" s="352"/>
      <c r="AA77" s="470"/>
      <c r="AB77" s="471"/>
      <c r="AC77" s="471"/>
      <c r="AD77" s="472"/>
      <c r="AG77">
        <f>IF(OR(COUNTBLANK($D77)=1,CNGE_2025_M1_Secc12_Sub2!$S93&lt;&gt;1),0,IF(O77=1,IF(COUNTA(S77)=1,0,1),IF(O77&gt;1,0,1)))</f>
        <v>0</v>
      </c>
      <c r="AH77">
        <f>IF(OR(COUNTBLANK($D77)=1,CNGE_2025_M1_Secc12_Sub2!$Y93&lt;&gt;1),0,IF(W77=1,IF(COUNTA(AA77)=1,0,1),IF(W77&gt;1,0,1)))</f>
        <v>0</v>
      </c>
      <c r="AI77" s="228">
        <f t="shared" si="0"/>
        <v>0</v>
      </c>
      <c r="AJ77" s="2">
        <f t="shared" si="1"/>
        <v>0</v>
      </c>
      <c r="AK77" s="3" t="str">
        <f>IF(AJ77=0,"",
IF(SUM($AJ$32:AJ77)=1,AL77,
IF($AJ$152&gt;SUM($AJ$32:AJ77),_xlfn.CONCAT(", ",AL77),
IF($AJ$152=SUM($AJ$32:AJ77),_xlfn.CONCAT(" y ",AL77)))))</f>
        <v/>
      </c>
      <c r="AL77" s="214">
        <v>46</v>
      </c>
      <c r="AM77">
        <f t="shared" si="2"/>
        <v>0</v>
      </c>
      <c r="AN77">
        <f>IF(CNGE_2025_M1_Secc12_Sub2!$S93&lt;&gt;1,IF(COUNTA(O77:V77)=0,0,1),IF(O77&gt;1,IF(COUNTA(S77)=0,0,1),0))</f>
        <v>0</v>
      </c>
      <c r="AO77">
        <f>IF(CNGE_2025_M1_Secc12_Sub2!$Y93&lt;&gt;1,IF(COUNTA(W77:AD77)=0,0,1),IF(W77&gt;1,IF(COUNTA(AA77)=0,0,1),0))</f>
        <v>0</v>
      </c>
      <c r="AP77">
        <f t="shared" si="3"/>
        <v>0</v>
      </c>
      <c r="AQ77">
        <f t="shared" si="4"/>
        <v>0</v>
      </c>
      <c r="AR77">
        <f t="shared" si="5"/>
        <v>-2</v>
      </c>
      <c r="AS77">
        <f t="shared" si="6"/>
        <v>0</v>
      </c>
      <c r="AT77">
        <f t="shared" si="7"/>
        <v>-2</v>
      </c>
      <c r="AU77">
        <f t="shared" si="8"/>
        <v>0</v>
      </c>
    </row>
    <row r="78" spans="1:47" ht="14.25">
      <c r="A78" s="206"/>
      <c r="B78" s="207"/>
      <c r="C78" s="293" t="s">
        <v>5093</v>
      </c>
      <c r="D78" s="514" t="str">
        <f>IF(CNGE_2025_M1_Secc12_Sub1!D76="","",CNGE_2025_M1_Secc12_Sub1!D76)</f>
        <v/>
      </c>
      <c r="E78" s="326"/>
      <c r="F78" s="326"/>
      <c r="G78" s="326"/>
      <c r="H78" s="326"/>
      <c r="I78" s="326"/>
      <c r="J78" s="326"/>
      <c r="K78" s="326"/>
      <c r="L78" s="326"/>
      <c r="M78" s="326"/>
      <c r="N78" s="327"/>
      <c r="O78" s="443"/>
      <c r="P78" s="351"/>
      <c r="Q78" s="351"/>
      <c r="R78" s="352"/>
      <c r="S78" s="470"/>
      <c r="T78" s="471"/>
      <c r="U78" s="471"/>
      <c r="V78" s="472"/>
      <c r="W78" s="443"/>
      <c r="X78" s="351"/>
      <c r="Y78" s="351"/>
      <c r="Z78" s="352"/>
      <c r="AA78" s="470"/>
      <c r="AB78" s="471"/>
      <c r="AC78" s="471"/>
      <c r="AD78" s="472"/>
      <c r="AG78">
        <f>IF(OR(COUNTBLANK($D78)=1,CNGE_2025_M1_Secc12_Sub2!$S94&lt;&gt;1),0,IF(O78=1,IF(COUNTA(S78)=1,0,1),IF(O78&gt;1,0,1)))</f>
        <v>0</v>
      </c>
      <c r="AH78">
        <f>IF(OR(COUNTBLANK($D78)=1,CNGE_2025_M1_Secc12_Sub2!$Y94&lt;&gt;1),0,IF(W78=1,IF(COUNTA(AA78)=1,0,1),IF(W78&gt;1,0,1)))</f>
        <v>0</v>
      </c>
      <c r="AI78" s="228">
        <f t="shared" si="0"/>
        <v>0</v>
      </c>
      <c r="AJ78" s="2">
        <f t="shared" si="1"/>
        <v>0</v>
      </c>
      <c r="AK78" s="3" t="str">
        <f>IF(AJ78=0,"",
IF(SUM($AJ$32:AJ78)=1,AL78,
IF($AJ$152&gt;SUM($AJ$32:AJ78),_xlfn.CONCAT(", ",AL78),
IF($AJ$152=SUM($AJ$32:AJ78),_xlfn.CONCAT(" y ",AL78)))))</f>
        <v/>
      </c>
      <c r="AL78" s="214">
        <v>47</v>
      </c>
      <c r="AM78">
        <f t="shared" si="2"/>
        <v>0</v>
      </c>
      <c r="AN78">
        <f>IF(CNGE_2025_M1_Secc12_Sub2!$S94&lt;&gt;1,IF(COUNTA(O78:V78)=0,0,1),IF(O78&gt;1,IF(COUNTA(S78)=0,0,1),0))</f>
        <v>0</v>
      </c>
      <c r="AO78">
        <f>IF(CNGE_2025_M1_Secc12_Sub2!$Y94&lt;&gt;1,IF(COUNTA(W78:AD78)=0,0,1),IF(W78&gt;1,IF(COUNTA(AA78)=0,0,1),0))</f>
        <v>0</v>
      </c>
      <c r="AP78">
        <f t="shared" si="3"/>
        <v>0</v>
      </c>
      <c r="AQ78">
        <f t="shared" si="4"/>
        <v>0</v>
      </c>
      <c r="AR78">
        <f t="shared" si="5"/>
        <v>-2</v>
      </c>
      <c r="AS78">
        <f t="shared" si="6"/>
        <v>0</v>
      </c>
      <c r="AT78">
        <f t="shared" si="7"/>
        <v>-2</v>
      </c>
      <c r="AU78">
        <f t="shared" si="8"/>
        <v>0</v>
      </c>
    </row>
    <row r="79" spans="1:47" ht="14.25">
      <c r="A79" s="206"/>
      <c r="B79" s="207"/>
      <c r="C79" s="293" t="s">
        <v>5094</v>
      </c>
      <c r="D79" s="514" t="str">
        <f>IF(CNGE_2025_M1_Secc12_Sub1!D77="","",CNGE_2025_M1_Secc12_Sub1!D77)</f>
        <v/>
      </c>
      <c r="E79" s="326"/>
      <c r="F79" s="326"/>
      <c r="G79" s="326"/>
      <c r="H79" s="326"/>
      <c r="I79" s="326"/>
      <c r="J79" s="326"/>
      <c r="K79" s="326"/>
      <c r="L79" s="326"/>
      <c r="M79" s="326"/>
      <c r="N79" s="327"/>
      <c r="O79" s="443"/>
      <c r="P79" s="351"/>
      <c r="Q79" s="351"/>
      <c r="R79" s="352"/>
      <c r="S79" s="470"/>
      <c r="T79" s="471"/>
      <c r="U79" s="471"/>
      <c r="V79" s="472"/>
      <c r="W79" s="443"/>
      <c r="X79" s="351"/>
      <c r="Y79" s="351"/>
      <c r="Z79" s="352"/>
      <c r="AA79" s="470"/>
      <c r="AB79" s="471"/>
      <c r="AC79" s="471"/>
      <c r="AD79" s="472"/>
      <c r="AG79">
        <f>IF(OR(COUNTBLANK($D79)=1,CNGE_2025_M1_Secc12_Sub2!$S95&lt;&gt;1),0,IF(O79=1,IF(COUNTA(S79)=1,0,1),IF(O79&gt;1,0,1)))</f>
        <v>0</v>
      </c>
      <c r="AH79">
        <f>IF(OR(COUNTBLANK($D79)=1,CNGE_2025_M1_Secc12_Sub2!$Y95&lt;&gt;1),0,IF(W79=1,IF(COUNTA(AA79)=1,0,1),IF(W79&gt;1,0,1)))</f>
        <v>0</v>
      </c>
      <c r="AI79" s="228">
        <f t="shared" si="0"/>
        <v>0</v>
      </c>
      <c r="AJ79" s="2">
        <f t="shared" si="1"/>
        <v>0</v>
      </c>
      <c r="AK79" s="3" t="str">
        <f>IF(AJ79=0,"",
IF(SUM($AJ$32:AJ79)=1,AL79,
IF($AJ$152&gt;SUM($AJ$32:AJ79),_xlfn.CONCAT(", ",AL79),
IF($AJ$152=SUM($AJ$32:AJ79),_xlfn.CONCAT(" y ",AL79)))))</f>
        <v/>
      </c>
      <c r="AL79" s="214">
        <v>48</v>
      </c>
      <c r="AM79">
        <f t="shared" si="2"/>
        <v>0</v>
      </c>
      <c r="AN79">
        <f>IF(CNGE_2025_M1_Secc12_Sub2!$S95&lt;&gt;1,IF(COUNTA(O79:V79)=0,0,1),IF(O79&gt;1,IF(COUNTA(S79)=0,0,1),0))</f>
        <v>0</v>
      </c>
      <c r="AO79">
        <f>IF(CNGE_2025_M1_Secc12_Sub2!$Y95&lt;&gt;1,IF(COUNTA(W79:AD79)=0,0,1),IF(W79&gt;1,IF(COUNTA(AA79)=0,0,1),0))</f>
        <v>0</v>
      </c>
      <c r="AP79">
        <f t="shared" si="3"/>
        <v>0</v>
      </c>
      <c r="AQ79">
        <f t="shared" si="4"/>
        <v>0</v>
      </c>
      <c r="AR79">
        <f t="shared" si="5"/>
        <v>-2</v>
      </c>
      <c r="AS79">
        <f t="shared" si="6"/>
        <v>0</v>
      </c>
      <c r="AT79">
        <f t="shared" si="7"/>
        <v>-2</v>
      </c>
      <c r="AU79">
        <f t="shared" si="8"/>
        <v>0</v>
      </c>
    </row>
    <row r="80" spans="1:47" ht="14.25">
      <c r="A80" s="206"/>
      <c r="B80" s="207"/>
      <c r="C80" s="293" t="s">
        <v>5095</v>
      </c>
      <c r="D80" s="514" t="str">
        <f>IF(CNGE_2025_M1_Secc12_Sub1!D78="","",CNGE_2025_M1_Secc12_Sub1!D78)</f>
        <v/>
      </c>
      <c r="E80" s="326"/>
      <c r="F80" s="326"/>
      <c r="G80" s="326"/>
      <c r="H80" s="326"/>
      <c r="I80" s="326"/>
      <c r="J80" s="326"/>
      <c r="K80" s="326"/>
      <c r="L80" s="326"/>
      <c r="M80" s="326"/>
      <c r="N80" s="327"/>
      <c r="O80" s="443"/>
      <c r="P80" s="351"/>
      <c r="Q80" s="351"/>
      <c r="R80" s="352"/>
      <c r="S80" s="470"/>
      <c r="T80" s="471"/>
      <c r="U80" s="471"/>
      <c r="V80" s="472"/>
      <c r="W80" s="443"/>
      <c r="X80" s="351"/>
      <c r="Y80" s="351"/>
      <c r="Z80" s="352"/>
      <c r="AA80" s="470"/>
      <c r="AB80" s="471"/>
      <c r="AC80" s="471"/>
      <c r="AD80" s="472"/>
      <c r="AG80">
        <f>IF(OR(COUNTBLANK($D80)=1,CNGE_2025_M1_Secc12_Sub2!$S96&lt;&gt;1),0,IF(O80=1,IF(COUNTA(S80)=1,0,1),IF(O80&gt;1,0,1)))</f>
        <v>0</v>
      </c>
      <c r="AH80">
        <f>IF(OR(COUNTBLANK($D80)=1,CNGE_2025_M1_Secc12_Sub2!$Y96&lt;&gt;1),0,IF(W80=1,IF(COUNTA(AA80)=1,0,1),IF(W80&gt;1,0,1)))</f>
        <v>0</v>
      </c>
      <c r="AI80" s="228">
        <f t="shared" si="0"/>
        <v>0</v>
      </c>
      <c r="AJ80" s="2">
        <f t="shared" si="1"/>
        <v>0</v>
      </c>
      <c r="AK80" s="3" t="str">
        <f>IF(AJ80=0,"",
IF(SUM($AJ$32:AJ80)=1,AL80,
IF($AJ$152&gt;SUM($AJ$32:AJ80),_xlfn.CONCAT(", ",AL80),
IF($AJ$152=SUM($AJ$32:AJ80),_xlfn.CONCAT(" y ",AL80)))))</f>
        <v/>
      </c>
      <c r="AL80" s="214">
        <v>49</v>
      </c>
      <c r="AM80">
        <f t="shared" si="2"/>
        <v>0</v>
      </c>
      <c r="AN80">
        <f>IF(CNGE_2025_M1_Secc12_Sub2!$S96&lt;&gt;1,IF(COUNTA(O80:V80)=0,0,1),IF(O80&gt;1,IF(COUNTA(S80)=0,0,1),0))</f>
        <v>0</v>
      </c>
      <c r="AO80">
        <f>IF(CNGE_2025_M1_Secc12_Sub2!$Y96&lt;&gt;1,IF(COUNTA(W80:AD80)=0,0,1),IF(W80&gt;1,IF(COUNTA(AA80)=0,0,1),0))</f>
        <v>0</v>
      </c>
      <c r="AP80">
        <f t="shared" si="3"/>
        <v>0</v>
      </c>
      <c r="AQ80">
        <f t="shared" si="4"/>
        <v>0</v>
      </c>
      <c r="AR80">
        <f t="shared" si="5"/>
        <v>-2</v>
      </c>
      <c r="AS80">
        <f t="shared" si="6"/>
        <v>0</v>
      </c>
      <c r="AT80">
        <f t="shared" si="7"/>
        <v>-2</v>
      </c>
      <c r="AU80">
        <f t="shared" si="8"/>
        <v>0</v>
      </c>
    </row>
    <row r="81" spans="1:47" ht="14.25">
      <c r="A81" s="206"/>
      <c r="B81" s="207"/>
      <c r="C81" s="293" t="s">
        <v>5096</v>
      </c>
      <c r="D81" s="514" t="str">
        <f>IF(CNGE_2025_M1_Secc12_Sub1!D79="","",CNGE_2025_M1_Secc12_Sub1!D79)</f>
        <v/>
      </c>
      <c r="E81" s="326"/>
      <c r="F81" s="326"/>
      <c r="G81" s="326"/>
      <c r="H81" s="326"/>
      <c r="I81" s="326"/>
      <c r="J81" s="326"/>
      <c r="K81" s="326"/>
      <c r="L81" s="326"/>
      <c r="M81" s="326"/>
      <c r="N81" s="327"/>
      <c r="O81" s="443"/>
      <c r="P81" s="351"/>
      <c r="Q81" s="351"/>
      <c r="R81" s="352"/>
      <c r="S81" s="470"/>
      <c r="T81" s="471"/>
      <c r="U81" s="471"/>
      <c r="V81" s="472"/>
      <c r="W81" s="443"/>
      <c r="X81" s="351"/>
      <c r="Y81" s="351"/>
      <c r="Z81" s="352"/>
      <c r="AA81" s="470"/>
      <c r="AB81" s="471"/>
      <c r="AC81" s="471"/>
      <c r="AD81" s="472"/>
      <c r="AG81">
        <f>IF(OR(COUNTBLANK($D81)=1,CNGE_2025_M1_Secc12_Sub2!$S97&lt;&gt;1),0,IF(O81=1,IF(COUNTA(S81)=1,0,1),IF(O81&gt;1,0,1)))</f>
        <v>0</v>
      </c>
      <c r="AH81">
        <f>IF(OR(COUNTBLANK($D81)=1,CNGE_2025_M1_Secc12_Sub2!$Y97&lt;&gt;1),0,IF(W81=1,IF(COUNTA(AA81)=1,0,1),IF(W81&gt;1,0,1)))</f>
        <v>0</v>
      </c>
      <c r="AI81" s="228">
        <f t="shared" si="0"/>
        <v>0</v>
      </c>
      <c r="AJ81" s="2">
        <f t="shared" si="1"/>
        <v>0</v>
      </c>
      <c r="AK81" s="3" t="str">
        <f>IF(AJ81=0,"",
IF(SUM($AJ$32:AJ81)=1,AL81,
IF($AJ$152&gt;SUM($AJ$32:AJ81),_xlfn.CONCAT(", ",AL81),
IF($AJ$152=SUM($AJ$32:AJ81),_xlfn.CONCAT(" y ",AL81)))))</f>
        <v/>
      </c>
      <c r="AL81" s="214">
        <v>50</v>
      </c>
      <c r="AM81">
        <f t="shared" si="2"/>
        <v>0</v>
      </c>
      <c r="AN81">
        <f>IF(CNGE_2025_M1_Secc12_Sub2!$S97&lt;&gt;1,IF(COUNTA(O81:V81)=0,0,1),IF(O81&gt;1,IF(COUNTA(S81)=0,0,1),0))</f>
        <v>0</v>
      </c>
      <c r="AO81">
        <f>IF(CNGE_2025_M1_Secc12_Sub2!$Y97&lt;&gt;1,IF(COUNTA(W81:AD81)=0,0,1),IF(W81&gt;1,IF(COUNTA(AA81)=0,0,1),0))</f>
        <v>0</v>
      </c>
      <c r="AP81">
        <f t="shared" si="3"/>
        <v>0</v>
      </c>
      <c r="AQ81">
        <f t="shared" si="4"/>
        <v>0</v>
      </c>
      <c r="AR81">
        <f t="shared" si="5"/>
        <v>-2</v>
      </c>
      <c r="AS81">
        <f t="shared" si="6"/>
        <v>0</v>
      </c>
      <c r="AT81">
        <f t="shared" si="7"/>
        <v>-2</v>
      </c>
      <c r="AU81">
        <f t="shared" si="8"/>
        <v>0</v>
      </c>
    </row>
    <row r="82" spans="1:47" ht="14.25">
      <c r="A82" s="206"/>
      <c r="B82" s="207"/>
      <c r="C82" s="293" t="s">
        <v>5097</v>
      </c>
      <c r="D82" s="514" t="str">
        <f>IF(CNGE_2025_M1_Secc12_Sub1!D80="","",CNGE_2025_M1_Secc12_Sub1!D80)</f>
        <v/>
      </c>
      <c r="E82" s="326"/>
      <c r="F82" s="326"/>
      <c r="G82" s="326"/>
      <c r="H82" s="326"/>
      <c r="I82" s="326"/>
      <c r="J82" s="326"/>
      <c r="K82" s="326"/>
      <c r="L82" s="326"/>
      <c r="M82" s="326"/>
      <c r="N82" s="327"/>
      <c r="O82" s="443"/>
      <c r="P82" s="351"/>
      <c r="Q82" s="351"/>
      <c r="R82" s="352"/>
      <c r="S82" s="470"/>
      <c r="T82" s="471"/>
      <c r="U82" s="471"/>
      <c r="V82" s="472"/>
      <c r="W82" s="443"/>
      <c r="X82" s="351"/>
      <c r="Y82" s="351"/>
      <c r="Z82" s="352"/>
      <c r="AA82" s="470"/>
      <c r="AB82" s="471"/>
      <c r="AC82" s="471"/>
      <c r="AD82" s="472"/>
      <c r="AG82">
        <f>IF(OR(COUNTBLANK($D82)=1,CNGE_2025_M1_Secc12_Sub2!$S98&lt;&gt;1),0,IF(O82=1,IF(COUNTA(S82)=1,0,1),IF(O82&gt;1,0,1)))</f>
        <v>0</v>
      </c>
      <c r="AH82">
        <f>IF(OR(COUNTBLANK($D82)=1,CNGE_2025_M1_Secc12_Sub2!$Y98&lt;&gt;1),0,IF(W82=1,IF(COUNTA(AA82)=1,0,1),IF(W82&gt;1,0,1)))</f>
        <v>0</v>
      </c>
      <c r="AI82" s="228">
        <f t="shared" si="0"/>
        <v>0</v>
      </c>
      <c r="AJ82" s="2">
        <f t="shared" si="1"/>
        <v>0</v>
      </c>
      <c r="AK82" s="3" t="str">
        <f>IF(AJ82=0,"",
IF(SUM($AJ$32:AJ82)=1,AL82,
IF($AJ$152&gt;SUM($AJ$32:AJ82),_xlfn.CONCAT(", ",AL82),
IF($AJ$152=SUM($AJ$32:AJ82),_xlfn.CONCAT(" y ",AL82)))))</f>
        <v/>
      </c>
      <c r="AL82" s="214">
        <v>51</v>
      </c>
      <c r="AM82">
        <f t="shared" si="2"/>
        <v>0</v>
      </c>
      <c r="AN82">
        <f>IF(CNGE_2025_M1_Secc12_Sub2!$S98&lt;&gt;1,IF(COUNTA(O82:V82)=0,0,1),IF(O82&gt;1,IF(COUNTA(S82)=0,0,1),0))</f>
        <v>0</v>
      </c>
      <c r="AO82">
        <f>IF(CNGE_2025_M1_Secc12_Sub2!$Y98&lt;&gt;1,IF(COUNTA(W82:AD82)=0,0,1),IF(W82&gt;1,IF(COUNTA(AA82)=0,0,1),0))</f>
        <v>0</v>
      </c>
      <c r="AP82">
        <f t="shared" si="3"/>
        <v>0</v>
      </c>
      <c r="AQ82">
        <f t="shared" si="4"/>
        <v>0</v>
      </c>
      <c r="AR82">
        <f t="shared" si="5"/>
        <v>-2</v>
      </c>
      <c r="AS82">
        <f t="shared" si="6"/>
        <v>0</v>
      </c>
      <c r="AT82">
        <f t="shared" si="7"/>
        <v>-2</v>
      </c>
      <c r="AU82">
        <f t="shared" si="8"/>
        <v>0</v>
      </c>
    </row>
    <row r="83" spans="1:47" ht="14.25">
      <c r="A83" s="206"/>
      <c r="B83" s="207"/>
      <c r="C83" s="293" t="s">
        <v>5098</v>
      </c>
      <c r="D83" s="514" t="str">
        <f>IF(CNGE_2025_M1_Secc12_Sub1!D81="","",CNGE_2025_M1_Secc12_Sub1!D81)</f>
        <v/>
      </c>
      <c r="E83" s="326"/>
      <c r="F83" s="326"/>
      <c r="G83" s="326"/>
      <c r="H83" s="326"/>
      <c r="I83" s="326"/>
      <c r="J83" s="326"/>
      <c r="K83" s="326"/>
      <c r="L83" s="326"/>
      <c r="M83" s="326"/>
      <c r="N83" s="327"/>
      <c r="O83" s="443"/>
      <c r="P83" s="351"/>
      <c r="Q83" s="351"/>
      <c r="R83" s="352"/>
      <c r="S83" s="470"/>
      <c r="T83" s="471"/>
      <c r="U83" s="471"/>
      <c r="V83" s="472"/>
      <c r="W83" s="443"/>
      <c r="X83" s="351"/>
      <c r="Y83" s="351"/>
      <c r="Z83" s="352"/>
      <c r="AA83" s="470"/>
      <c r="AB83" s="471"/>
      <c r="AC83" s="471"/>
      <c r="AD83" s="472"/>
      <c r="AG83">
        <f>IF(OR(COUNTBLANK($D83)=1,CNGE_2025_M1_Secc12_Sub2!$S99&lt;&gt;1),0,IF(O83=1,IF(COUNTA(S83)=1,0,1),IF(O83&gt;1,0,1)))</f>
        <v>0</v>
      </c>
      <c r="AH83">
        <f>IF(OR(COUNTBLANK($D83)=1,CNGE_2025_M1_Secc12_Sub2!$Y99&lt;&gt;1),0,IF(W83=1,IF(COUNTA(AA83)=1,0,1),IF(W83&gt;1,0,1)))</f>
        <v>0</v>
      </c>
      <c r="AI83" s="228">
        <f t="shared" si="0"/>
        <v>0</v>
      </c>
      <c r="AJ83" s="2">
        <f t="shared" si="1"/>
        <v>0</v>
      </c>
      <c r="AK83" s="3" t="str">
        <f>IF(AJ83=0,"",
IF(SUM($AJ$32:AJ83)=1,AL83,
IF($AJ$152&gt;SUM($AJ$32:AJ83),_xlfn.CONCAT(", ",AL83),
IF($AJ$152=SUM($AJ$32:AJ83),_xlfn.CONCAT(" y ",AL83)))))</f>
        <v/>
      </c>
      <c r="AL83" s="214">
        <v>52</v>
      </c>
      <c r="AM83">
        <f t="shared" si="2"/>
        <v>0</v>
      </c>
      <c r="AN83">
        <f>IF(CNGE_2025_M1_Secc12_Sub2!$S99&lt;&gt;1,IF(COUNTA(O83:V83)=0,0,1),IF(O83&gt;1,IF(COUNTA(S83)=0,0,1),0))</f>
        <v>0</v>
      </c>
      <c r="AO83">
        <f>IF(CNGE_2025_M1_Secc12_Sub2!$Y99&lt;&gt;1,IF(COUNTA(W83:AD83)=0,0,1),IF(W83&gt;1,IF(COUNTA(AA83)=0,0,1),0))</f>
        <v>0</v>
      </c>
      <c r="AP83">
        <f t="shared" si="3"/>
        <v>0</v>
      </c>
      <c r="AQ83">
        <f t="shared" si="4"/>
        <v>0</v>
      </c>
      <c r="AR83">
        <f t="shared" si="5"/>
        <v>-2</v>
      </c>
      <c r="AS83">
        <f t="shared" si="6"/>
        <v>0</v>
      </c>
      <c r="AT83">
        <f t="shared" si="7"/>
        <v>-2</v>
      </c>
      <c r="AU83">
        <f t="shared" si="8"/>
        <v>0</v>
      </c>
    </row>
    <row r="84" spans="1:47" ht="14.25">
      <c r="A84" s="206"/>
      <c r="B84" s="207"/>
      <c r="C84" s="293" t="s">
        <v>5099</v>
      </c>
      <c r="D84" s="514" t="str">
        <f>IF(CNGE_2025_M1_Secc12_Sub1!D82="","",CNGE_2025_M1_Secc12_Sub1!D82)</f>
        <v/>
      </c>
      <c r="E84" s="326"/>
      <c r="F84" s="326"/>
      <c r="G84" s="326"/>
      <c r="H84" s="326"/>
      <c r="I84" s="326"/>
      <c r="J84" s="326"/>
      <c r="K84" s="326"/>
      <c r="L84" s="326"/>
      <c r="M84" s="326"/>
      <c r="N84" s="327"/>
      <c r="O84" s="443"/>
      <c r="P84" s="351"/>
      <c r="Q84" s="351"/>
      <c r="R84" s="352"/>
      <c r="S84" s="470"/>
      <c r="T84" s="471"/>
      <c r="U84" s="471"/>
      <c r="V84" s="472"/>
      <c r="W84" s="443"/>
      <c r="X84" s="351"/>
      <c r="Y84" s="351"/>
      <c r="Z84" s="352"/>
      <c r="AA84" s="470"/>
      <c r="AB84" s="471"/>
      <c r="AC84" s="471"/>
      <c r="AD84" s="472"/>
      <c r="AG84">
        <f>IF(OR(COUNTBLANK($D84)=1,CNGE_2025_M1_Secc12_Sub2!$S100&lt;&gt;1),0,IF(O84=1,IF(COUNTA(S84)=1,0,1),IF(O84&gt;1,0,1)))</f>
        <v>0</v>
      </c>
      <c r="AH84">
        <f>IF(OR(COUNTBLANK($D84)=1,CNGE_2025_M1_Secc12_Sub2!$Y100&lt;&gt;1),0,IF(W84=1,IF(COUNTA(AA84)=1,0,1),IF(W84&gt;1,0,1)))</f>
        <v>0</v>
      </c>
      <c r="AI84" s="228">
        <f t="shared" si="0"/>
        <v>0</v>
      </c>
      <c r="AJ84" s="2">
        <f t="shared" si="1"/>
        <v>0</v>
      </c>
      <c r="AK84" s="3" t="str">
        <f>IF(AJ84=0,"",
IF(SUM($AJ$32:AJ84)=1,AL84,
IF($AJ$152&gt;SUM($AJ$32:AJ84),_xlfn.CONCAT(", ",AL84),
IF($AJ$152=SUM($AJ$32:AJ84),_xlfn.CONCAT(" y ",AL84)))))</f>
        <v/>
      </c>
      <c r="AL84" s="214">
        <v>53</v>
      </c>
      <c r="AM84">
        <f t="shared" si="2"/>
        <v>0</v>
      </c>
      <c r="AN84">
        <f>IF(CNGE_2025_M1_Secc12_Sub2!$S100&lt;&gt;1,IF(COUNTA(O84:V84)=0,0,1),IF(O84&gt;1,IF(COUNTA(S84)=0,0,1),0))</f>
        <v>0</v>
      </c>
      <c r="AO84">
        <f>IF(CNGE_2025_M1_Secc12_Sub2!$Y100&lt;&gt;1,IF(COUNTA(W84:AD84)=0,0,1),IF(W84&gt;1,IF(COUNTA(AA84)=0,0,1),0))</f>
        <v>0</v>
      </c>
      <c r="AP84">
        <f t="shared" si="3"/>
        <v>0</v>
      </c>
      <c r="AQ84">
        <f t="shared" si="4"/>
        <v>0</v>
      </c>
      <c r="AR84">
        <f t="shared" si="5"/>
        <v>-2</v>
      </c>
      <c r="AS84">
        <f t="shared" si="6"/>
        <v>0</v>
      </c>
      <c r="AT84">
        <f t="shared" si="7"/>
        <v>-2</v>
      </c>
      <c r="AU84">
        <f t="shared" si="8"/>
        <v>0</v>
      </c>
    </row>
    <row r="85" spans="1:47" ht="14.25">
      <c r="A85" s="206"/>
      <c r="B85" s="207"/>
      <c r="C85" s="293" t="s">
        <v>5100</v>
      </c>
      <c r="D85" s="514" t="str">
        <f>IF(CNGE_2025_M1_Secc12_Sub1!D83="","",CNGE_2025_M1_Secc12_Sub1!D83)</f>
        <v/>
      </c>
      <c r="E85" s="326"/>
      <c r="F85" s="326"/>
      <c r="G85" s="326"/>
      <c r="H85" s="326"/>
      <c r="I85" s="326"/>
      <c r="J85" s="326"/>
      <c r="K85" s="326"/>
      <c r="L85" s="326"/>
      <c r="M85" s="326"/>
      <c r="N85" s="327"/>
      <c r="O85" s="443"/>
      <c r="P85" s="351"/>
      <c r="Q85" s="351"/>
      <c r="R85" s="352"/>
      <c r="S85" s="470"/>
      <c r="T85" s="471"/>
      <c r="U85" s="471"/>
      <c r="V85" s="472"/>
      <c r="W85" s="443"/>
      <c r="X85" s="351"/>
      <c r="Y85" s="351"/>
      <c r="Z85" s="352"/>
      <c r="AA85" s="470"/>
      <c r="AB85" s="471"/>
      <c r="AC85" s="471"/>
      <c r="AD85" s="472"/>
      <c r="AG85">
        <f>IF(OR(COUNTBLANK($D85)=1,CNGE_2025_M1_Secc12_Sub2!$S101&lt;&gt;1),0,IF(O85=1,IF(COUNTA(S85)=1,0,1),IF(O85&gt;1,0,1)))</f>
        <v>0</v>
      </c>
      <c r="AH85">
        <f>IF(OR(COUNTBLANK($D85)=1,CNGE_2025_M1_Secc12_Sub2!$Y101&lt;&gt;1),0,IF(W85=1,IF(COUNTA(AA85)=1,0,1),IF(W85&gt;1,0,1)))</f>
        <v>0</v>
      </c>
      <c r="AI85" s="228">
        <f t="shared" si="0"/>
        <v>0</v>
      </c>
      <c r="AJ85" s="2">
        <f t="shared" si="1"/>
        <v>0</v>
      </c>
      <c r="AK85" s="3" t="str">
        <f>IF(AJ85=0,"",
IF(SUM($AJ$32:AJ85)=1,AL85,
IF($AJ$152&gt;SUM($AJ$32:AJ85),_xlfn.CONCAT(", ",AL85),
IF($AJ$152=SUM($AJ$32:AJ85),_xlfn.CONCAT(" y ",AL85)))))</f>
        <v/>
      </c>
      <c r="AL85" s="214">
        <v>54</v>
      </c>
      <c r="AM85">
        <f t="shared" si="2"/>
        <v>0</v>
      </c>
      <c r="AN85">
        <f>IF(CNGE_2025_M1_Secc12_Sub2!$S101&lt;&gt;1,IF(COUNTA(O85:V85)=0,0,1),IF(O85&gt;1,IF(COUNTA(S85)=0,0,1),0))</f>
        <v>0</v>
      </c>
      <c r="AO85">
        <f>IF(CNGE_2025_M1_Secc12_Sub2!$Y101&lt;&gt;1,IF(COUNTA(W85:AD85)=0,0,1),IF(W85&gt;1,IF(COUNTA(AA85)=0,0,1),0))</f>
        <v>0</v>
      </c>
      <c r="AP85">
        <f t="shared" si="3"/>
        <v>0</v>
      </c>
      <c r="AQ85">
        <f t="shared" si="4"/>
        <v>0</v>
      </c>
      <c r="AR85">
        <f t="shared" si="5"/>
        <v>-2</v>
      </c>
      <c r="AS85">
        <f t="shared" si="6"/>
        <v>0</v>
      </c>
      <c r="AT85">
        <f t="shared" si="7"/>
        <v>-2</v>
      </c>
      <c r="AU85">
        <f t="shared" si="8"/>
        <v>0</v>
      </c>
    </row>
    <row r="86" spans="1:47" ht="14.25">
      <c r="A86" s="206"/>
      <c r="B86" s="207"/>
      <c r="C86" s="293" t="s">
        <v>5101</v>
      </c>
      <c r="D86" s="514" t="str">
        <f>IF(CNGE_2025_M1_Secc12_Sub1!D84="","",CNGE_2025_M1_Secc12_Sub1!D84)</f>
        <v/>
      </c>
      <c r="E86" s="326"/>
      <c r="F86" s="326"/>
      <c r="G86" s="326"/>
      <c r="H86" s="326"/>
      <c r="I86" s="326"/>
      <c r="J86" s="326"/>
      <c r="K86" s="326"/>
      <c r="L86" s="326"/>
      <c r="M86" s="326"/>
      <c r="N86" s="327"/>
      <c r="O86" s="443"/>
      <c r="P86" s="351"/>
      <c r="Q86" s="351"/>
      <c r="R86" s="352"/>
      <c r="S86" s="470"/>
      <c r="T86" s="471"/>
      <c r="U86" s="471"/>
      <c r="V86" s="472"/>
      <c r="W86" s="443"/>
      <c r="X86" s="351"/>
      <c r="Y86" s="351"/>
      <c r="Z86" s="352"/>
      <c r="AA86" s="470"/>
      <c r="AB86" s="471"/>
      <c r="AC86" s="471"/>
      <c r="AD86" s="472"/>
      <c r="AG86">
        <f>IF(OR(COUNTBLANK($D86)=1,CNGE_2025_M1_Secc12_Sub2!$S102&lt;&gt;1),0,IF(O86=1,IF(COUNTA(S86)=1,0,1),IF(O86&gt;1,0,1)))</f>
        <v>0</v>
      </c>
      <c r="AH86">
        <f>IF(OR(COUNTBLANK($D86)=1,CNGE_2025_M1_Secc12_Sub2!$Y102&lt;&gt;1),0,IF(W86=1,IF(COUNTA(AA86)=1,0,1),IF(W86&gt;1,0,1)))</f>
        <v>0</v>
      </c>
      <c r="AI86" s="228">
        <f t="shared" si="0"/>
        <v>0</v>
      </c>
      <c r="AJ86" s="2">
        <f t="shared" si="1"/>
        <v>0</v>
      </c>
      <c r="AK86" s="3" t="str">
        <f>IF(AJ86=0,"",
IF(SUM($AJ$32:AJ86)=1,AL86,
IF($AJ$152&gt;SUM($AJ$32:AJ86),_xlfn.CONCAT(", ",AL86),
IF($AJ$152=SUM($AJ$32:AJ86),_xlfn.CONCAT(" y ",AL86)))))</f>
        <v/>
      </c>
      <c r="AL86" s="214">
        <v>55</v>
      </c>
      <c r="AM86">
        <f t="shared" si="2"/>
        <v>0</v>
      </c>
      <c r="AN86">
        <f>IF(CNGE_2025_M1_Secc12_Sub2!$S102&lt;&gt;1,IF(COUNTA(O86:V86)=0,0,1),IF(O86&gt;1,IF(COUNTA(S86)=0,0,1),0))</f>
        <v>0</v>
      </c>
      <c r="AO86">
        <f>IF(CNGE_2025_M1_Secc12_Sub2!$Y102&lt;&gt;1,IF(COUNTA(W86:AD86)=0,0,1),IF(W86&gt;1,IF(COUNTA(AA86)=0,0,1),0))</f>
        <v>0</v>
      </c>
      <c r="AP86">
        <f t="shared" si="3"/>
        <v>0</v>
      </c>
      <c r="AQ86">
        <f t="shared" si="4"/>
        <v>0</v>
      </c>
      <c r="AR86">
        <f t="shared" si="5"/>
        <v>-2</v>
      </c>
      <c r="AS86">
        <f t="shared" si="6"/>
        <v>0</v>
      </c>
      <c r="AT86">
        <f t="shared" si="7"/>
        <v>-2</v>
      </c>
      <c r="AU86">
        <f t="shared" si="8"/>
        <v>0</v>
      </c>
    </row>
    <row r="87" spans="1:47" ht="14.25">
      <c r="A87" s="206"/>
      <c r="B87" s="207"/>
      <c r="C87" s="293" t="s">
        <v>5102</v>
      </c>
      <c r="D87" s="514" t="str">
        <f>IF(CNGE_2025_M1_Secc12_Sub1!D85="","",CNGE_2025_M1_Secc12_Sub1!D85)</f>
        <v/>
      </c>
      <c r="E87" s="326"/>
      <c r="F87" s="326"/>
      <c r="G87" s="326"/>
      <c r="H87" s="326"/>
      <c r="I87" s="326"/>
      <c r="J87" s="326"/>
      <c r="K87" s="326"/>
      <c r="L87" s="326"/>
      <c r="M87" s="326"/>
      <c r="N87" s="327"/>
      <c r="O87" s="443"/>
      <c r="P87" s="351"/>
      <c r="Q87" s="351"/>
      <c r="R87" s="352"/>
      <c r="S87" s="470"/>
      <c r="T87" s="471"/>
      <c r="U87" s="471"/>
      <c r="V87" s="472"/>
      <c r="W87" s="443"/>
      <c r="X87" s="351"/>
      <c r="Y87" s="351"/>
      <c r="Z87" s="352"/>
      <c r="AA87" s="470"/>
      <c r="AB87" s="471"/>
      <c r="AC87" s="471"/>
      <c r="AD87" s="472"/>
      <c r="AG87">
        <f>IF(OR(COUNTBLANK($D87)=1,CNGE_2025_M1_Secc12_Sub2!$S103&lt;&gt;1),0,IF(O87=1,IF(COUNTA(S87)=1,0,1),IF(O87&gt;1,0,1)))</f>
        <v>0</v>
      </c>
      <c r="AH87">
        <f>IF(OR(COUNTBLANK($D87)=1,CNGE_2025_M1_Secc12_Sub2!$Y103&lt;&gt;1),0,IF(W87=1,IF(COUNTA(AA87)=1,0,1),IF(W87&gt;1,0,1)))</f>
        <v>0</v>
      </c>
      <c r="AI87" s="228">
        <f t="shared" si="0"/>
        <v>0</v>
      </c>
      <c r="AJ87" s="2">
        <f t="shared" si="1"/>
        <v>0</v>
      </c>
      <c r="AK87" s="3" t="str">
        <f>IF(AJ87=0,"",
IF(SUM($AJ$32:AJ87)=1,AL87,
IF($AJ$152&gt;SUM($AJ$32:AJ87),_xlfn.CONCAT(", ",AL87),
IF($AJ$152=SUM($AJ$32:AJ87),_xlfn.CONCAT(" y ",AL87)))))</f>
        <v/>
      </c>
      <c r="AL87" s="214">
        <v>56</v>
      </c>
      <c r="AM87">
        <f t="shared" si="2"/>
        <v>0</v>
      </c>
      <c r="AN87">
        <f>IF(CNGE_2025_M1_Secc12_Sub2!$S103&lt;&gt;1,IF(COUNTA(O87:V87)=0,0,1),IF(O87&gt;1,IF(COUNTA(S87)=0,0,1),0))</f>
        <v>0</v>
      </c>
      <c r="AO87">
        <f>IF(CNGE_2025_M1_Secc12_Sub2!$Y103&lt;&gt;1,IF(COUNTA(W87:AD87)=0,0,1),IF(W87&gt;1,IF(COUNTA(AA87)=0,0,1),0))</f>
        <v>0</v>
      </c>
      <c r="AP87">
        <f t="shared" si="3"/>
        <v>0</v>
      </c>
      <c r="AQ87">
        <f t="shared" si="4"/>
        <v>0</v>
      </c>
      <c r="AR87">
        <f t="shared" si="5"/>
        <v>-2</v>
      </c>
      <c r="AS87">
        <f t="shared" si="6"/>
        <v>0</v>
      </c>
      <c r="AT87">
        <f t="shared" si="7"/>
        <v>-2</v>
      </c>
      <c r="AU87">
        <f t="shared" si="8"/>
        <v>0</v>
      </c>
    </row>
    <row r="88" spans="1:47" ht="14.25">
      <c r="A88" s="206"/>
      <c r="B88" s="207"/>
      <c r="C88" s="293" t="s">
        <v>5103</v>
      </c>
      <c r="D88" s="514" t="str">
        <f>IF(CNGE_2025_M1_Secc12_Sub1!D86="","",CNGE_2025_M1_Secc12_Sub1!D86)</f>
        <v/>
      </c>
      <c r="E88" s="326"/>
      <c r="F88" s="326"/>
      <c r="G88" s="326"/>
      <c r="H88" s="326"/>
      <c r="I88" s="326"/>
      <c r="J88" s="326"/>
      <c r="K88" s="326"/>
      <c r="L88" s="326"/>
      <c r="M88" s="326"/>
      <c r="N88" s="327"/>
      <c r="O88" s="443"/>
      <c r="P88" s="351"/>
      <c r="Q88" s="351"/>
      <c r="R88" s="352"/>
      <c r="S88" s="470"/>
      <c r="T88" s="471"/>
      <c r="U88" s="471"/>
      <c r="V88" s="472"/>
      <c r="W88" s="443"/>
      <c r="X88" s="351"/>
      <c r="Y88" s="351"/>
      <c r="Z88" s="352"/>
      <c r="AA88" s="470"/>
      <c r="AB88" s="471"/>
      <c r="AC88" s="471"/>
      <c r="AD88" s="472"/>
      <c r="AG88">
        <f>IF(OR(COUNTBLANK($D88)=1,CNGE_2025_M1_Secc12_Sub2!$S104&lt;&gt;1),0,IF(O88=1,IF(COUNTA(S88)=1,0,1),IF(O88&gt;1,0,1)))</f>
        <v>0</v>
      </c>
      <c r="AH88">
        <f>IF(OR(COUNTBLANK($D88)=1,CNGE_2025_M1_Secc12_Sub2!$Y104&lt;&gt;1),0,IF(W88=1,IF(COUNTA(AA88)=1,0,1),IF(W88&gt;1,0,1)))</f>
        <v>0</v>
      </c>
      <c r="AI88" s="228">
        <f t="shared" si="0"/>
        <v>0</v>
      </c>
      <c r="AJ88" s="2">
        <f t="shared" si="1"/>
        <v>0</v>
      </c>
      <c r="AK88" s="3" t="str">
        <f>IF(AJ88=0,"",
IF(SUM($AJ$32:AJ88)=1,AL88,
IF($AJ$152&gt;SUM($AJ$32:AJ88),_xlfn.CONCAT(", ",AL88),
IF($AJ$152=SUM($AJ$32:AJ88),_xlfn.CONCAT(" y ",AL88)))))</f>
        <v/>
      </c>
      <c r="AL88" s="214">
        <v>57</v>
      </c>
      <c r="AM88">
        <f t="shared" si="2"/>
        <v>0</v>
      </c>
      <c r="AN88">
        <f>IF(CNGE_2025_M1_Secc12_Sub2!$S104&lt;&gt;1,IF(COUNTA(O88:V88)=0,0,1),IF(O88&gt;1,IF(COUNTA(S88)=0,0,1),0))</f>
        <v>0</v>
      </c>
      <c r="AO88">
        <f>IF(CNGE_2025_M1_Secc12_Sub2!$Y104&lt;&gt;1,IF(COUNTA(W88:AD88)=0,0,1),IF(W88&gt;1,IF(COUNTA(AA88)=0,0,1),0))</f>
        <v>0</v>
      </c>
      <c r="AP88">
        <f t="shared" si="3"/>
        <v>0</v>
      </c>
      <c r="AQ88">
        <f t="shared" si="4"/>
        <v>0</v>
      </c>
      <c r="AR88">
        <f t="shared" si="5"/>
        <v>-2</v>
      </c>
      <c r="AS88">
        <f t="shared" si="6"/>
        <v>0</v>
      </c>
      <c r="AT88">
        <f t="shared" si="7"/>
        <v>-2</v>
      </c>
      <c r="AU88">
        <f t="shared" si="8"/>
        <v>0</v>
      </c>
    </row>
    <row r="89" spans="1:47" ht="14.25">
      <c r="A89" s="206"/>
      <c r="B89" s="207"/>
      <c r="C89" s="293" t="s">
        <v>5104</v>
      </c>
      <c r="D89" s="514" t="str">
        <f>IF(CNGE_2025_M1_Secc12_Sub1!D87="","",CNGE_2025_M1_Secc12_Sub1!D87)</f>
        <v/>
      </c>
      <c r="E89" s="326"/>
      <c r="F89" s="326"/>
      <c r="G89" s="326"/>
      <c r="H89" s="326"/>
      <c r="I89" s="326"/>
      <c r="J89" s="326"/>
      <c r="K89" s="326"/>
      <c r="L89" s="326"/>
      <c r="M89" s="326"/>
      <c r="N89" s="327"/>
      <c r="O89" s="443"/>
      <c r="P89" s="351"/>
      <c r="Q89" s="351"/>
      <c r="R89" s="352"/>
      <c r="S89" s="470"/>
      <c r="T89" s="471"/>
      <c r="U89" s="471"/>
      <c r="V89" s="472"/>
      <c r="W89" s="443"/>
      <c r="X89" s="351"/>
      <c r="Y89" s="351"/>
      <c r="Z89" s="352"/>
      <c r="AA89" s="470"/>
      <c r="AB89" s="471"/>
      <c r="AC89" s="471"/>
      <c r="AD89" s="472"/>
      <c r="AG89">
        <f>IF(OR(COUNTBLANK($D89)=1,CNGE_2025_M1_Secc12_Sub2!$S105&lt;&gt;1),0,IF(O89=1,IF(COUNTA(S89)=1,0,1),IF(O89&gt;1,0,1)))</f>
        <v>0</v>
      </c>
      <c r="AH89">
        <f>IF(OR(COUNTBLANK($D89)=1,CNGE_2025_M1_Secc12_Sub2!$Y105&lt;&gt;1),0,IF(W89=1,IF(COUNTA(AA89)=1,0,1),IF(W89&gt;1,0,1)))</f>
        <v>0</v>
      </c>
      <c r="AI89" s="228">
        <f t="shared" si="0"/>
        <v>0</v>
      </c>
      <c r="AJ89" s="2">
        <f t="shared" si="1"/>
        <v>0</v>
      </c>
      <c r="AK89" s="3" t="str">
        <f>IF(AJ89=0,"",
IF(SUM($AJ$32:AJ89)=1,AL89,
IF($AJ$152&gt;SUM($AJ$32:AJ89),_xlfn.CONCAT(", ",AL89),
IF($AJ$152=SUM($AJ$32:AJ89),_xlfn.CONCAT(" y ",AL89)))))</f>
        <v/>
      </c>
      <c r="AL89" s="214">
        <v>58</v>
      </c>
      <c r="AM89">
        <f t="shared" si="2"/>
        <v>0</v>
      </c>
      <c r="AN89">
        <f>IF(CNGE_2025_M1_Secc12_Sub2!$S105&lt;&gt;1,IF(COUNTA(O89:V89)=0,0,1),IF(O89&gt;1,IF(COUNTA(S89)=0,0,1),0))</f>
        <v>0</v>
      </c>
      <c r="AO89">
        <f>IF(CNGE_2025_M1_Secc12_Sub2!$Y105&lt;&gt;1,IF(COUNTA(W89:AD89)=0,0,1),IF(W89&gt;1,IF(COUNTA(AA89)=0,0,1),0))</f>
        <v>0</v>
      </c>
      <c r="AP89">
        <f t="shared" si="3"/>
        <v>0</v>
      </c>
      <c r="AQ89">
        <f t="shared" si="4"/>
        <v>0</v>
      </c>
      <c r="AR89">
        <f t="shared" si="5"/>
        <v>-2</v>
      </c>
      <c r="AS89">
        <f t="shared" si="6"/>
        <v>0</v>
      </c>
      <c r="AT89">
        <f t="shared" si="7"/>
        <v>-2</v>
      </c>
      <c r="AU89">
        <f t="shared" si="8"/>
        <v>0</v>
      </c>
    </row>
    <row r="90" spans="1:47" ht="14.25">
      <c r="A90" s="206"/>
      <c r="B90" s="207"/>
      <c r="C90" s="293" t="s">
        <v>5105</v>
      </c>
      <c r="D90" s="514" t="str">
        <f>IF(CNGE_2025_M1_Secc12_Sub1!D88="","",CNGE_2025_M1_Secc12_Sub1!D88)</f>
        <v/>
      </c>
      <c r="E90" s="326"/>
      <c r="F90" s="326"/>
      <c r="G90" s="326"/>
      <c r="H90" s="326"/>
      <c r="I90" s="326"/>
      <c r="J90" s="326"/>
      <c r="K90" s="326"/>
      <c r="L90" s="326"/>
      <c r="M90" s="326"/>
      <c r="N90" s="327"/>
      <c r="O90" s="443"/>
      <c r="P90" s="351"/>
      <c r="Q90" s="351"/>
      <c r="R90" s="352"/>
      <c r="S90" s="470"/>
      <c r="T90" s="471"/>
      <c r="U90" s="471"/>
      <c r="V90" s="472"/>
      <c r="W90" s="443"/>
      <c r="X90" s="351"/>
      <c r="Y90" s="351"/>
      <c r="Z90" s="352"/>
      <c r="AA90" s="470"/>
      <c r="AB90" s="471"/>
      <c r="AC90" s="471"/>
      <c r="AD90" s="472"/>
      <c r="AG90">
        <f>IF(OR(COUNTBLANK($D90)=1,CNGE_2025_M1_Secc12_Sub2!$S106&lt;&gt;1),0,IF(O90=1,IF(COUNTA(S90)=1,0,1),IF(O90&gt;1,0,1)))</f>
        <v>0</v>
      </c>
      <c r="AH90">
        <f>IF(OR(COUNTBLANK($D90)=1,CNGE_2025_M1_Secc12_Sub2!$Y106&lt;&gt;1),0,IF(W90=1,IF(COUNTA(AA90)=1,0,1),IF(W90&gt;1,0,1)))</f>
        <v>0</v>
      </c>
      <c r="AI90" s="228">
        <f t="shared" si="0"/>
        <v>0</v>
      </c>
      <c r="AJ90" s="2">
        <f t="shared" si="1"/>
        <v>0</v>
      </c>
      <c r="AK90" s="3" t="str">
        <f>IF(AJ90=0,"",
IF(SUM($AJ$32:AJ90)=1,AL90,
IF($AJ$152&gt;SUM($AJ$32:AJ90),_xlfn.CONCAT(", ",AL90),
IF($AJ$152=SUM($AJ$32:AJ90),_xlfn.CONCAT(" y ",AL90)))))</f>
        <v/>
      </c>
      <c r="AL90" s="214">
        <v>59</v>
      </c>
      <c r="AM90">
        <f t="shared" si="2"/>
        <v>0</v>
      </c>
      <c r="AN90">
        <f>IF(CNGE_2025_M1_Secc12_Sub2!$S106&lt;&gt;1,IF(COUNTA(O90:V90)=0,0,1),IF(O90&gt;1,IF(COUNTA(S90)=0,0,1),0))</f>
        <v>0</v>
      </c>
      <c r="AO90">
        <f>IF(CNGE_2025_M1_Secc12_Sub2!$Y106&lt;&gt;1,IF(COUNTA(W90:AD90)=0,0,1),IF(W90&gt;1,IF(COUNTA(AA90)=0,0,1),0))</f>
        <v>0</v>
      </c>
      <c r="AP90">
        <f t="shared" si="3"/>
        <v>0</v>
      </c>
      <c r="AQ90">
        <f t="shared" si="4"/>
        <v>0</v>
      </c>
      <c r="AR90">
        <f t="shared" si="5"/>
        <v>-2</v>
      </c>
      <c r="AS90">
        <f t="shared" si="6"/>
        <v>0</v>
      </c>
      <c r="AT90">
        <f t="shared" si="7"/>
        <v>-2</v>
      </c>
      <c r="AU90">
        <f t="shared" si="8"/>
        <v>0</v>
      </c>
    </row>
    <row r="91" spans="1:47" ht="14.25">
      <c r="A91" s="206"/>
      <c r="B91" s="207"/>
      <c r="C91" s="293" t="s">
        <v>5106</v>
      </c>
      <c r="D91" s="514" t="str">
        <f>IF(CNGE_2025_M1_Secc12_Sub1!D89="","",CNGE_2025_M1_Secc12_Sub1!D89)</f>
        <v/>
      </c>
      <c r="E91" s="326"/>
      <c r="F91" s="326"/>
      <c r="G91" s="326"/>
      <c r="H91" s="326"/>
      <c r="I91" s="326"/>
      <c r="J91" s="326"/>
      <c r="K91" s="326"/>
      <c r="L91" s="326"/>
      <c r="M91" s="326"/>
      <c r="N91" s="327"/>
      <c r="O91" s="443"/>
      <c r="P91" s="351"/>
      <c r="Q91" s="351"/>
      <c r="R91" s="352"/>
      <c r="S91" s="470"/>
      <c r="T91" s="471"/>
      <c r="U91" s="471"/>
      <c r="V91" s="472"/>
      <c r="W91" s="443"/>
      <c r="X91" s="351"/>
      <c r="Y91" s="351"/>
      <c r="Z91" s="352"/>
      <c r="AA91" s="470"/>
      <c r="AB91" s="471"/>
      <c r="AC91" s="471"/>
      <c r="AD91" s="472"/>
      <c r="AG91">
        <f>IF(OR(COUNTBLANK($D91)=1,CNGE_2025_M1_Secc12_Sub2!$S107&lt;&gt;1),0,IF(O91=1,IF(COUNTA(S91)=1,0,1),IF(O91&gt;1,0,1)))</f>
        <v>0</v>
      </c>
      <c r="AH91">
        <f>IF(OR(COUNTBLANK($D91)=1,CNGE_2025_M1_Secc12_Sub2!$Y107&lt;&gt;1),0,IF(W91=1,IF(COUNTA(AA91)=1,0,1),IF(W91&gt;1,0,1)))</f>
        <v>0</v>
      </c>
      <c r="AI91" s="228">
        <f t="shared" si="0"/>
        <v>0</v>
      </c>
      <c r="AJ91" s="2">
        <f t="shared" si="1"/>
        <v>0</v>
      </c>
      <c r="AK91" s="3" t="str">
        <f>IF(AJ91=0,"",
IF(SUM($AJ$32:AJ91)=1,AL91,
IF($AJ$152&gt;SUM($AJ$32:AJ91),_xlfn.CONCAT(", ",AL91),
IF($AJ$152=SUM($AJ$32:AJ91),_xlfn.CONCAT(" y ",AL91)))))</f>
        <v/>
      </c>
      <c r="AL91" s="214">
        <v>60</v>
      </c>
      <c r="AM91">
        <f t="shared" si="2"/>
        <v>0</v>
      </c>
      <c r="AN91">
        <f>IF(CNGE_2025_M1_Secc12_Sub2!$S107&lt;&gt;1,IF(COUNTA(O91:V91)=0,0,1),IF(O91&gt;1,IF(COUNTA(S91)=0,0,1),0))</f>
        <v>0</v>
      </c>
      <c r="AO91">
        <f>IF(CNGE_2025_M1_Secc12_Sub2!$Y107&lt;&gt;1,IF(COUNTA(W91:AD91)=0,0,1),IF(W91&gt;1,IF(COUNTA(AA91)=0,0,1),0))</f>
        <v>0</v>
      </c>
      <c r="AP91">
        <f t="shared" si="3"/>
        <v>0</v>
      </c>
      <c r="AQ91">
        <f t="shared" si="4"/>
        <v>0</v>
      </c>
      <c r="AR91">
        <f t="shared" si="5"/>
        <v>-2</v>
      </c>
      <c r="AS91">
        <f t="shared" si="6"/>
        <v>0</v>
      </c>
      <c r="AT91">
        <f t="shared" si="7"/>
        <v>-2</v>
      </c>
      <c r="AU91">
        <f t="shared" si="8"/>
        <v>0</v>
      </c>
    </row>
    <row r="92" spans="1:47" ht="14.25">
      <c r="A92" s="206"/>
      <c r="B92" s="207"/>
      <c r="C92" s="293" t="s">
        <v>5107</v>
      </c>
      <c r="D92" s="514" t="str">
        <f>IF(CNGE_2025_M1_Secc12_Sub1!D90="","",CNGE_2025_M1_Secc12_Sub1!D90)</f>
        <v/>
      </c>
      <c r="E92" s="326"/>
      <c r="F92" s="326"/>
      <c r="G92" s="326"/>
      <c r="H92" s="326"/>
      <c r="I92" s="326"/>
      <c r="J92" s="326"/>
      <c r="K92" s="326"/>
      <c r="L92" s="326"/>
      <c r="M92" s="326"/>
      <c r="N92" s="327"/>
      <c r="O92" s="443"/>
      <c r="P92" s="351"/>
      <c r="Q92" s="351"/>
      <c r="R92" s="352"/>
      <c r="S92" s="470"/>
      <c r="T92" s="471"/>
      <c r="U92" s="471"/>
      <c r="V92" s="472"/>
      <c r="W92" s="443"/>
      <c r="X92" s="351"/>
      <c r="Y92" s="351"/>
      <c r="Z92" s="352"/>
      <c r="AA92" s="470"/>
      <c r="AB92" s="471"/>
      <c r="AC92" s="471"/>
      <c r="AD92" s="472"/>
      <c r="AG92">
        <f>IF(OR(COUNTBLANK($D92)=1,CNGE_2025_M1_Secc12_Sub2!$S108&lt;&gt;1),0,IF(O92=1,IF(COUNTA(S92)=1,0,1),IF(O92&gt;1,0,1)))</f>
        <v>0</v>
      </c>
      <c r="AH92">
        <f>IF(OR(COUNTBLANK($D92)=1,CNGE_2025_M1_Secc12_Sub2!$Y108&lt;&gt;1),0,IF(W92=1,IF(COUNTA(AA92)=1,0,1),IF(W92&gt;1,0,1)))</f>
        <v>0</v>
      </c>
      <c r="AI92" s="228">
        <f t="shared" si="0"/>
        <v>0</v>
      </c>
      <c r="AJ92" s="2">
        <f t="shared" si="1"/>
        <v>0</v>
      </c>
      <c r="AK92" s="3" t="str">
        <f>IF(AJ92=0,"",
IF(SUM($AJ$32:AJ92)=1,AL92,
IF($AJ$152&gt;SUM($AJ$32:AJ92),_xlfn.CONCAT(", ",AL92),
IF($AJ$152=SUM($AJ$32:AJ92),_xlfn.CONCAT(" y ",AL92)))))</f>
        <v/>
      </c>
      <c r="AL92" s="214">
        <v>61</v>
      </c>
      <c r="AM92">
        <f t="shared" si="2"/>
        <v>0</v>
      </c>
      <c r="AN92">
        <f>IF(CNGE_2025_M1_Secc12_Sub2!$S108&lt;&gt;1,IF(COUNTA(O92:V92)=0,0,1),IF(O92&gt;1,IF(COUNTA(S92)=0,0,1),0))</f>
        <v>0</v>
      </c>
      <c r="AO92">
        <f>IF(CNGE_2025_M1_Secc12_Sub2!$Y108&lt;&gt;1,IF(COUNTA(W92:AD92)=0,0,1),IF(W92&gt;1,IF(COUNTA(AA92)=0,0,1),0))</f>
        <v>0</v>
      </c>
      <c r="AP92">
        <f t="shared" si="3"/>
        <v>0</v>
      </c>
      <c r="AQ92">
        <f t="shared" si="4"/>
        <v>0</v>
      </c>
      <c r="AR92">
        <f t="shared" si="5"/>
        <v>-2</v>
      </c>
      <c r="AS92">
        <f t="shared" si="6"/>
        <v>0</v>
      </c>
      <c r="AT92">
        <f t="shared" si="7"/>
        <v>-2</v>
      </c>
      <c r="AU92">
        <f t="shared" si="8"/>
        <v>0</v>
      </c>
    </row>
    <row r="93" spans="1:47" ht="14.25">
      <c r="A93" s="206"/>
      <c r="B93" s="207"/>
      <c r="C93" s="293" t="s">
        <v>5108</v>
      </c>
      <c r="D93" s="514" t="str">
        <f>IF(CNGE_2025_M1_Secc12_Sub1!D91="","",CNGE_2025_M1_Secc12_Sub1!D91)</f>
        <v/>
      </c>
      <c r="E93" s="326"/>
      <c r="F93" s="326"/>
      <c r="G93" s="326"/>
      <c r="H93" s="326"/>
      <c r="I93" s="326"/>
      <c r="J93" s="326"/>
      <c r="K93" s="326"/>
      <c r="L93" s="326"/>
      <c r="M93" s="326"/>
      <c r="N93" s="327"/>
      <c r="O93" s="443"/>
      <c r="P93" s="351"/>
      <c r="Q93" s="351"/>
      <c r="R93" s="352"/>
      <c r="S93" s="470"/>
      <c r="T93" s="471"/>
      <c r="U93" s="471"/>
      <c r="V93" s="472"/>
      <c r="W93" s="443"/>
      <c r="X93" s="351"/>
      <c r="Y93" s="351"/>
      <c r="Z93" s="352"/>
      <c r="AA93" s="470"/>
      <c r="AB93" s="471"/>
      <c r="AC93" s="471"/>
      <c r="AD93" s="472"/>
      <c r="AG93">
        <f>IF(OR(COUNTBLANK($D93)=1,CNGE_2025_M1_Secc12_Sub2!$S109&lt;&gt;1),0,IF(O93=1,IF(COUNTA(S93)=1,0,1),IF(O93&gt;1,0,1)))</f>
        <v>0</v>
      </c>
      <c r="AH93">
        <f>IF(OR(COUNTBLANK($D93)=1,CNGE_2025_M1_Secc12_Sub2!$Y109&lt;&gt;1),0,IF(W93=1,IF(COUNTA(AA93)=1,0,1),IF(W93&gt;1,0,1)))</f>
        <v>0</v>
      </c>
      <c r="AI93" s="228">
        <f t="shared" si="0"/>
        <v>0</v>
      </c>
      <c r="AJ93" s="2">
        <f t="shared" si="1"/>
        <v>0</v>
      </c>
      <c r="AK93" s="3" t="str">
        <f>IF(AJ93=0,"",
IF(SUM($AJ$32:AJ93)=1,AL93,
IF($AJ$152&gt;SUM($AJ$32:AJ93),_xlfn.CONCAT(", ",AL93),
IF($AJ$152=SUM($AJ$32:AJ93),_xlfn.CONCAT(" y ",AL93)))))</f>
        <v/>
      </c>
      <c r="AL93" s="214">
        <v>62</v>
      </c>
      <c r="AM93">
        <f t="shared" si="2"/>
        <v>0</v>
      </c>
      <c r="AN93">
        <f>IF(CNGE_2025_M1_Secc12_Sub2!$S109&lt;&gt;1,IF(COUNTA(O93:V93)=0,0,1),IF(O93&gt;1,IF(COUNTA(S93)=0,0,1),0))</f>
        <v>0</v>
      </c>
      <c r="AO93">
        <f>IF(CNGE_2025_M1_Secc12_Sub2!$Y109&lt;&gt;1,IF(COUNTA(W93:AD93)=0,0,1),IF(W93&gt;1,IF(COUNTA(AA93)=0,0,1),0))</f>
        <v>0</v>
      </c>
      <c r="AP93">
        <f t="shared" si="3"/>
        <v>0</v>
      </c>
      <c r="AQ93">
        <f t="shared" si="4"/>
        <v>0</v>
      </c>
      <c r="AR93">
        <f t="shared" si="5"/>
        <v>-2</v>
      </c>
      <c r="AS93">
        <f t="shared" si="6"/>
        <v>0</v>
      </c>
      <c r="AT93">
        <f t="shared" si="7"/>
        <v>-2</v>
      </c>
      <c r="AU93">
        <f t="shared" si="8"/>
        <v>0</v>
      </c>
    </row>
    <row r="94" spans="1:47" ht="14.25">
      <c r="A94" s="206"/>
      <c r="B94" s="207"/>
      <c r="C94" s="293" t="s">
        <v>5109</v>
      </c>
      <c r="D94" s="514" t="str">
        <f>IF(CNGE_2025_M1_Secc12_Sub1!D92="","",CNGE_2025_M1_Secc12_Sub1!D92)</f>
        <v/>
      </c>
      <c r="E94" s="326"/>
      <c r="F94" s="326"/>
      <c r="G94" s="326"/>
      <c r="H94" s="326"/>
      <c r="I94" s="326"/>
      <c r="J94" s="326"/>
      <c r="K94" s="326"/>
      <c r="L94" s="326"/>
      <c r="M94" s="326"/>
      <c r="N94" s="327"/>
      <c r="O94" s="443"/>
      <c r="P94" s="351"/>
      <c r="Q94" s="351"/>
      <c r="R94" s="352"/>
      <c r="S94" s="470"/>
      <c r="T94" s="471"/>
      <c r="U94" s="471"/>
      <c r="V94" s="472"/>
      <c r="W94" s="443"/>
      <c r="X94" s="351"/>
      <c r="Y94" s="351"/>
      <c r="Z94" s="352"/>
      <c r="AA94" s="470"/>
      <c r="AB94" s="471"/>
      <c r="AC94" s="471"/>
      <c r="AD94" s="472"/>
      <c r="AG94">
        <f>IF(OR(COUNTBLANK($D94)=1,CNGE_2025_M1_Secc12_Sub2!$S110&lt;&gt;1),0,IF(O94=1,IF(COUNTA(S94)=1,0,1),IF(O94&gt;1,0,1)))</f>
        <v>0</v>
      </c>
      <c r="AH94">
        <f>IF(OR(COUNTBLANK($D94)=1,CNGE_2025_M1_Secc12_Sub2!$Y110&lt;&gt;1),0,IF(W94=1,IF(COUNTA(AA94)=1,0,1),IF(W94&gt;1,0,1)))</f>
        <v>0</v>
      </c>
      <c r="AI94" s="228">
        <f t="shared" si="0"/>
        <v>0</v>
      </c>
      <c r="AJ94" s="2">
        <f t="shared" si="1"/>
        <v>0</v>
      </c>
      <c r="AK94" s="3" t="str">
        <f>IF(AJ94=0,"",
IF(SUM($AJ$32:AJ94)=1,AL94,
IF($AJ$152&gt;SUM($AJ$32:AJ94),_xlfn.CONCAT(", ",AL94),
IF($AJ$152=SUM($AJ$32:AJ94),_xlfn.CONCAT(" y ",AL94)))))</f>
        <v/>
      </c>
      <c r="AL94" s="214">
        <v>63</v>
      </c>
      <c r="AM94">
        <f t="shared" si="2"/>
        <v>0</v>
      </c>
      <c r="AN94">
        <f>IF(CNGE_2025_M1_Secc12_Sub2!$S110&lt;&gt;1,IF(COUNTA(O94:V94)=0,0,1),IF(O94&gt;1,IF(COUNTA(S94)=0,0,1),0))</f>
        <v>0</v>
      </c>
      <c r="AO94">
        <f>IF(CNGE_2025_M1_Secc12_Sub2!$Y110&lt;&gt;1,IF(COUNTA(W94:AD94)=0,0,1),IF(W94&gt;1,IF(COUNTA(AA94)=0,0,1),0))</f>
        <v>0</v>
      </c>
      <c r="AP94">
        <f t="shared" si="3"/>
        <v>0</v>
      </c>
      <c r="AQ94">
        <f t="shared" si="4"/>
        <v>0</v>
      </c>
      <c r="AR94">
        <f t="shared" si="5"/>
        <v>-2</v>
      </c>
      <c r="AS94">
        <f t="shared" si="6"/>
        <v>0</v>
      </c>
      <c r="AT94">
        <f t="shared" si="7"/>
        <v>-2</v>
      </c>
      <c r="AU94">
        <f t="shared" si="8"/>
        <v>0</v>
      </c>
    </row>
    <row r="95" spans="1:47" ht="14.25">
      <c r="A95" s="206"/>
      <c r="B95" s="207"/>
      <c r="C95" s="293" t="s">
        <v>5110</v>
      </c>
      <c r="D95" s="514" t="str">
        <f>IF(CNGE_2025_M1_Secc12_Sub1!D93="","",CNGE_2025_M1_Secc12_Sub1!D93)</f>
        <v/>
      </c>
      <c r="E95" s="326"/>
      <c r="F95" s="326"/>
      <c r="G95" s="326"/>
      <c r="H95" s="326"/>
      <c r="I95" s="326"/>
      <c r="J95" s="326"/>
      <c r="K95" s="326"/>
      <c r="L95" s="326"/>
      <c r="M95" s="326"/>
      <c r="N95" s="327"/>
      <c r="O95" s="443"/>
      <c r="P95" s="351"/>
      <c r="Q95" s="351"/>
      <c r="R95" s="352"/>
      <c r="S95" s="470"/>
      <c r="T95" s="471"/>
      <c r="U95" s="471"/>
      <c r="V95" s="472"/>
      <c r="W95" s="443"/>
      <c r="X95" s="351"/>
      <c r="Y95" s="351"/>
      <c r="Z95" s="352"/>
      <c r="AA95" s="470"/>
      <c r="AB95" s="471"/>
      <c r="AC95" s="471"/>
      <c r="AD95" s="472"/>
      <c r="AG95">
        <f>IF(OR(COUNTBLANK($D95)=1,CNGE_2025_M1_Secc12_Sub2!$S111&lt;&gt;1),0,IF(O95=1,IF(COUNTA(S95)=1,0,1),IF(O95&gt;1,0,1)))</f>
        <v>0</v>
      </c>
      <c r="AH95">
        <f>IF(OR(COUNTBLANK($D95)=1,CNGE_2025_M1_Secc12_Sub2!$Y111&lt;&gt;1),0,IF(W95=1,IF(COUNTA(AA95)=1,0,1),IF(W95&gt;1,0,1)))</f>
        <v>0</v>
      </c>
      <c r="AI95" s="228">
        <f t="shared" si="0"/>
        <v>0</v>
      </c>
      <c r="AJ95" s="2">
        <f t="shared" si="1"/>
        <v>0</v>
      </c>
      <c r="AK95" s="3" t="str">
        <f>IF(AJ95=0,"",
IF(SUM($AJ$32:AJ95)=1,AL95,
IF($AJ$152&gt;SUM($AJ$32:AJ95),_xlfn.CONCAT(", ",AL95),
IF($AJ$152=SUM($AJ$32:AJ95),_xlfn.CONCAT(" y ",AL95)))))</f>
        <v/>
      </c>
      <c r="AL95" s="214">
        <v>64</v>
      </c>
      <c r="AM95">
        <f t="shared" si="2"/>
        <v>0</v>
      </c>
      <c r="AN95">
        <f>IF(CNGE_2025_M1_Secc12_Sub2!$S111&lt;&gt;1,IF(COUNTA(O95:V95)=0,0,1),IF(O95&gt;1,IF(COUNTA(S95)=0,0,1),0))</f>
        <v>0</v>
      </c>
      <c r="AO95">
        <f>IF(CNGE_2025_M1_Secc12_Sub2!$Y111&lt;&gt;1,IF(COUNTA(W95:AD95)=0,0,1),IF(W95&gt;1,IF(COUNTA(AA95)=0,0,1),0))</f>
        <v>0</v>
      </c>
      <c r="AP95">
        <f t="shared" si="3"/>
        <v>0</v>
      </c>
      <c r="AQ95">
        <f t="shared" si="4"/>
        <v>0</v>
      </c>
      <c r="AR95">
        <f t="shared" si="5"/>
        <v>-2</v>
      </c>
      <c r="AS95">
        <f t="shared" si="6"/>
        <v>0</v>
      </c>
      <c r="AT95">
        <f t="shared" si="7"/>
        <v>-2</v>
      </c>
      <c r="AU95">
        <f t="shared" si="8"/>
        <v>0</v>
      </c>
    </row>
    <row r="96" spans="1:47" ht="14.25">
      <c r="A96" s="206"/>
      <c r="B96" s="207"/>
      <c r="C96" s="293" t="s">
        <v>5111</v>
      </c>
      <c r="D96" s="514" t="str">
        <f>IF(CNGE_2025_M1_Secc12_Sub1!D94="","",CNGE_2025_M1_Secc12_Sub1!D94)</f>
        <v/>
      </c>
      <c r="E96" s="326"/>
      <c r="F96" s="326"/>
      <c r="G96" s="326"/>
      <c r="H96" s="326"/>
      <c r="I96" s="326"/>
      <c r="J96" s="326"/>
      <c r="K96" s="326"/>
      <c r="L96" s="326"/>
      <c r="M96" s="326"/>
      <c r="N96" s="327"/>
      <c r="O96" s="443"/>
      <c r="P96" s="351"/>
      <c r="Q96" s="351"/>
      <c r="R96" s="352"/>
      <c r="S96" s="470"/>
      <c r="T96" s="471"/>
      <c r="U96" s="471"/>
      <c r="V96" s="472"/>
      <c r="W96" s="443"/>
      <c r="X96" s="351"/>
      <c r="Y96" s="351"/>
      <c r="Z96" s="352"/>
      <c r="AA96" s="470"/>
      <c r="AB96" s="471"/>
      <c r="AC96" s="471"/>
      <c r="AD96" s="472"/>
      <c r="AG96">
        <f>IF(OR(COUNTBLANK($D96)=1,CNGE_2025_M1_Secc12_Sub2!$S112&lt;&gt;1),0,IF(O96=1,IF(COUNTA(S96)=1,0,1),IF(O96&gt;1,0,1)))</f>
        <v>0</v>
      </c>
      <c r="AH96">
        <f>IF(OR(COUNTBLANK($D96)=1,CNGE_2025_M1_Secc12_Sub2!$Y112&lt;&gt;1),0,IF(W96=1,IF(COUNTA(AA96)=1,0,1),IF(W96&gt;1,0,1)))</f>
        <v>0</v>
      </c>
      <c r="AI96" s="228">
        <f t="shared" si="0"/>
        <v>0</v>
      </c>
      <c r="AJ96" s="2">
        <f t="shared" si="1"/>
        <v>0</v>
      </c>
      <c r="AK96" s="3" t="str">
        <f>IF(AJ96=0,"",
IF(SUM($AJ$32:AJ96)=1,AL96,
IF($AJ$152&gt;SUM($AJ$32:AJ96),_xlfn.CONCAT(", ",AL96),
IF($AJ$152=SUM($AJ$32:AJ96),_xlfn.CONCAT(" y ",AL96)))))</f>
        <v/>
      </c>
      <c r="AL96" s="214">
        <v>65</v>
      </c>
      <c r="AM96">
        <f t="shared" si="2"/>
        <v>0</v>
      </c>
      <c r="AN96">
        <f>IF(CNGE_2025_M1_Secc12_Sub2!$S112&lt;&gt;1,IF(COUNTA(O96:V96)=0,0,1),IF(O96&gt;1,IF(COUNTA(S96)=0,0,1),0))</f>
        <v>0</v>
      </c>
      <c r="AO96">
        <f>IF(CNGE_2025_M1_Secc12_Sub2!$Y112&lt;&gt;1,IF(COUNTA(W96:AD96)=0,0,1),IF(W96&gt;1,IF(COUNTA(AA96)=0,0,1),0))</f>
        <v>0</v>
      </c>
      <c r="AP96">
        <f t="shared" si="3"/>
        <v>0</v>
      </c>
      <c r="AQ96">
        <f t="shared" si="4"/>
        <v>0</v>
      </c>
      <c r="AR96">
        <f t="shared" si="5"/>
        <v>-2</v>
      </c>
      <c r="AS96">
        <f t="shared" si="6"/>
        <v>0</v>
      </c>
      <c r="AT96">
        <f t="shared" si="7"/>
        <v>-2</v>
      </c>
      <c r="AU96">
        <f t="shared" si="8"/>
        <v>0</v>
      </c>
    </row>
    <row r="97" spans="1:47" ht="14.25">
      <c r="A97" s="206"/>
      <c r="B97" s="207"/>
      <c r="C97" s="293" t="s">
        <v>5112</v>
      </c>
      <c r="D97" s="514" t="str">
        <f>IF(CNGE_2025_M1_Secc12_Sub1!D95="","",CNGE_2025_M1_Secc12_Sub1!D95)</f>
        <v/>
      </c>
      <c r="E97" s="326"/>
      <c r="F97" s="326"/>
      <c r="G97" s="326"/>
      <c r="H97" s="326"/>
      <c r="I97" s="326"/>
      <c r="J97" s="326"/>
      <c r="K97" s="326"/>
      <c r="L97" s="326"/>
      <c r="M97" s="326"/>
      <c r="N97" s="327"/>
      <c r="O97" s="443"/>
      <c r="P97" s="351"/>
      <c r="Q97" s="351"/>
      <c r="R97" s="352"/>
      <c r="S97" s="470"/>
      <c r="T97" s="471"/>
      <c r="U97" s="471"/>
      <c r="V97" s="472"/>
      <c r="W97" s="443"/>
      <c r="X97" s="351"/>
      <c r="Y97" s="351"/>
      <c r="Z97" s="352"/>
      <c r="AA97" s="470"/>
      <c r="AB97" s="471"/>
      <c r="AC97" s="471"/>
      <c r="AD97" s="472"/>
      <c r="AG97">
        <f>IF(OR(COUNTBLANK($D97)=1,CNGE_2025_M1_Secc12_Sub2!$S113&lt;&gt;1),0,IF(O97=1,IF(COUNTA(S97)=1,0,1),IF(O97&gt;1,0,1)))</f>
        <v>0</v>
      </c>
      <c r="AH97">
        <f>IF(OR(COUNTBLANK($D97)=1,CNGE_2025_M1_Secc12_Sub2!$Y113&lt;&gt;1),0,IF(W97=1,IF(COUNTA(AA97)=1,0,1),IF(W97&gt;1,0,1)))</f>
        <v>0</v>
      </c>
      <c r="AI97" s="228">
        <f t="shared" ref="AI97:AI150" si="9">SUM(AG97:AH97)</f>
        <v>0</v>
      </c>
      <c r="AJ97" s="2">
        <f t="shared" ref="AJ97:AJ150" si="10">IF(AI97=0,0,1)</f>
        <v>0</v>
      </c>
      <c r="AK97" s="3" t="str">
        <f>IF(AJ97=0,"",
IF(SUM($AJ$32:AJ97)=1,AL97,
IF($AJ$152&gt;SUM($AJ$32:AJ97),_xlfn.CONCAT(", ",AL97),
IF($AJ$152=SUM($AJ$32:AJ97),_xlfn.CONCAT(" y ",AL97)))))</f>
        <v/>
      </c>
      <c r="AL97" s="214">
        <v>66</v>
      </c>
      <c r="AM97">
        <f t="shared" ref="AM97:AM150" si="11">IF(AND(COUNTBLANK($D97)=1,COUNTA(O97:AD97)&gt;0),1,0)</f>
        <v>0</v>
      </c>
      <c r="AN97">
        <f>IF(CNGE_2025_M1_Secc12_Sub2!$S113&lt;&gt;1,IF(COUNTA(O97:V97)=0,0,1),IF(O97&gt;1,IF(COUNTA(S97)=0,0,1),0))</f>
        <v>0</v>
      </c>
      <c r="AO97">
        <f>IF(CNGE_2025_M1_Secc12_Sub2!$Y113&lt;&gt;1,IF(COUNTA(W97:AD97)=0,0,1),IF(W97&gt;1,IF(COUNTA(AA97)=0,0,1),0))</f>
        <v>0</v>
      </c>
      <c r="AP97">
        <f t="shared" ref="AP97:AP150" si="12">IF(OR(ISNUMBER(S97),S97="",S97="NA",S97="NS"),0,1)</f>
        <v>0</v>
      </c>
      <c r="AQ97">
        <f t="shared" ref="AQ97:AQ150" si="13">IF(OR(ISNUMBER(AA97),AA97="",AA97="NA",AA97="NS"),0,1)</f>
        <v>0</v>
      </c>
      <c r="AR97">
        <f t="shared" ref="AR97:AR150" si="14">IF(OR(S97="NS",S97="NA"),0,LEN(S97)-LEN(INT(S97))-1)</f>
        <v>-2</v>
      </c>
      <c r="AS97">
        <f t="shared" ref="AS97:AS150" si="15">IF(AR97&lt;1,0,1)</f>
        <v>0</v>
      </c>
      <c r="AT97">
        <f t="shared" ref="AT97:AT150" si="16">IF(OR(AA97="NS",AA97="NA"),0,LEN(AA97)-LEN(INT(AA97))-1)</f>
        <v>-2</v>
      </c>
      <c r="AU97">
        <f t="shared" ref="AU97:AU150" si="17">IF(AT97&lt;1,0,1)</f>
        <v>0</v>
      </c>
    </row>
    <row r="98" spans="1:47" ht="14.25">
      <c r="A98" s="206"/>
      <c r="B98" s="207"/>
      <c r="C98" s="293" t="s">
        <v>5113</v>
      </c>
      <c r="D98" s="514" t="str">
        <f>IF(CNGE_2025_M1_Secc12_Sub1!D96="","",CNGE_2025_M1_Secc12_Sub1!D96)</f>
        <v/>
      </c>
      <c r="E98" s="326"/>
      <c r="F98" s="326"/>
      <c r="G98" s="326"/>
      <c r="H98" s="326"/>
      <c r="I98" s="326"/>
      <c r="J98" s="326"/>
      <c r="K98" s="326"/>
      <c r="L98" s="326"/>
      <c r="M98" s="326"/>
      <c r="N98" s="327"/>
      <c r="O98" s="443"/>
      <c r="P98" s="351"/>
      <c r="Q98" s="351"/>
      <c r="R98" s="352"/>
      <c r="S98" s="470"/>
      <c r="T98" s="471"/>
      <c r="U98" s="471"/>
      <c r="V98" s="472"/>
      <c r="W98" s="443"/>
      <c r="X98" s="351"/>
      <c r="Y98" s="351"/>
      <c r="Z98" s="352"/>
      <c r="AA98" s="470"/>
      <c r="AB98" s="471"/>
      <c r="AC98" s="471"/>
      <c r="AD98" s="472"/>
      <c r="AG98">
        <f>IF(OR(COUNTBLANK($D98)=1,CNGE_2025_M1_Secc12_Sub2!$S114&lt;&gt;1),0,IF(O98=1,IF(COUNTA(S98)=1,0,1),IF(O98&gt;1,0,1)))</f>
        <v>0</v>
      </c>
      <c r="AH98">
        <f>IF(OR(COUNTBLANK($D98)=1,CNGE_2025_M1_Secc12_Sub2!$Y114&lt;&gt;1),0,IF(W98=1,IF(COUNTA(AA98)=1,0,1),IF(W98&gt;1,0,1)))</f>
        <v>0</v>
      </c>
      <c r="AI98" s="228">
        <f t="shared" si="9"/>
        <v>0</v>
      </c>
      <c r="AJ98" s="2">
        <f t="shared" si="10"/>
        <v>0</v>
      </c>
      <c r="AK98" s="3" t="str">
        <f>IF(AJ98=0,"",
IF(SUM($AJ$32:AJ98)=1,AL98,
IF($AJ$152&gt;SUM($AJ$32:AJ98),_xlfn.CONCAT(", ",AL98),
IF($AJ$152=SUM($AJ$32:AJ98),_xlfn.CONCAT(" y ",AL98)))))</f>
        <v/>
      </c>
      <c r="AL98" s="214">
        <v>67</v>
      </c>
      <c r="AM98">
        <f t="shared" si="11"/>
        <v>0</v>
      </c>
      <c r="AN98">
        <f>IF(CNGE_2025_M1_Secc12_Sub2!$S114&lt;&gt;1,IF(COUNTA(O98:V98)=0,0,1),IF(O98&gt;1,IF(COUNTA(S98)=0,0,1),0))</f>
        <v>0</v>
      </c>
      <c r="AO98">
        <f>IF(CNGE_2025_M1_Secc12_Sub2!$Y114&lt;&gt;1,IF(COUNTA(W98:AD98)=0,0,1),IF(W98&gt;1,IF(COUNTA(AA98)=0,0,1),0))</f>
        <v>0</v>
      </c>
      <c r="AP98">
        <f t="shared" si="12"/>
        <v>0</v>
      </c>
      <c r="AQ98">
        <f t="shared" si="13"/>
        <v>0</v>
      </c>
      <c r="AR98">
        <f t="shared" si="14"/>
        <v>-2</v>
      </c>
      <c r="AS98">
        <f t="shared" si="15"/>
        <v>0</v>
      </c>
      <c r="AT98">
        <f t="shared" si="16"/>
        <v>-2</v>
      </c>
      <c r="AU98">
        <f t="shared" si="17"/>
        <v>0</v>
      </c>
    </row>
    <row r="99" spans="1:47" ht="14.25">
      <c r="A99" s="206"/>
      <c r="B99" s="207"/>
      <c r="C99" s="293" t="s">
        <v>5114</v>
      </c>
      <c r="D99" s="514" t="str">
        <f>IF(CNGE_2025_M1_Secc12_Sub1!D97="","",CNGE_2025_M1_Secc12_Sub1!D97)</f>
        <v/>
      </c>
      <c r="E99" s="326"/>
      <c r="F99" s="326"/>
      <c r="G99" s="326"/>
      <c r="H99" s="326"/>
      <c r="I99" s="326"/>
      <c r="J99" s="326"/>
      <c r="K99" s="326"/>
      <c r="L99" s="326"/>
      <c r="M99" s="326"/>
      <c r="N99" s="327"/>
      <c r="O99" s="443"/>
      <c r="P99" s="351"/>
      <c r="Q99" s="351"/>
      <c r="R99" s="352"/>
      <c r="S99" s="470"/>
      <c r="T99" s="471"/>
      <c r="U99" s="471"/>
      <c r="V99" s="472"/>
      <c r="W99" s="443"/>
      <c r="X99" s="351"/>
      <c r="Y99" s="351"/>
      <c r="Z99" s="352"/>
      <c r="AA99" s="470"/>
      <c r="AB99" s="471"/>
      <c r="AC99" s="471"/>
      <c r="AD99" s="472"/>
      <c r="AG99">
        <f>IF(OR(COUNTBLANK($D99)=1,CNGE_2025_M1_Secc12_Sub2!$S115&lt;&gt;1),0,IF(O99=1,IF(COUNTA(S99)=1,0,1),IF(O99&gt;1,0,1)))</f>
        <v>0</v>
      </c>
      <c r="AH99">
        <f>IF(OR(COUNTBLANK($D99)=1,CNGE_2025_M1_Secc12_Sub2!$Y115&lt;&gt;1),0,IF(W99=1,IF(COUNTA(AA99)=1,0,1),IF(W99&gt;1,0,1)))</f>
        <v>0</v>
      </c>
      <c r="AI99" s="228">
        <f t="shared" si="9"/>
        <v>0</v>
      </c>
      <c r="AJ99" s="2">
        <f t="shared" si="10"/>
        <v>0</v>
      </c>
      <c r="AK99" s="3" t="str">
        <f>IF(AJ99=0,"",
IF(SUM($AJ$32:AJ99)=1,AL99,
IF($AJ$152&gt;SUM($AJ$32:AJ99),_xlfn.CONCAT(", ",AL99),
IF($AJ$152=SUM($AJ$32:AJ99),_xlfn.CONCAT(" y ",AL99)))))</f>
        <v/>
      </c>
      <c r="AL99" s="214">
        <v>68</v>
      </c>
      <c r="AM99">
        <f t="shared" si="11"/>
        <v>0</v>
      </c>
      <c r="AN99">
        <f>IF(CNGE_2025_M1_Secc12_Sub2!$S115&lt;&gt;1,IF(COUNTA(O99:V99)=0,0,1),IF(O99&gt;1,IF(COUNTA(S99)=0,0,1),0))</f>
        <v>0</v>
      </c>
      <c r="AO99">
        <f>IF(CNGE_2025_M1_Secc12_Sub2!$Y115&lt;&gt;1,IF(COUNTA(W99:AD99)=0,0,1),IF(W99&gt;1,IF(COUNTA(AA99)=0,0,1),0))</f>
        <v>0</v>
      </c>
      <c r="AP99">
        <f t="shared" si="12"/>
        <v>0</v>
      </c>
      <c r="AQ99">
        <f t="shared" si="13"/>
        <v>0</v>
      </c>
      <c r="AR99">
        <f t="shared" si="14"/>
        <v>-2</v>
      </c>
      <c r="AS99">
        <f t="shared" si="15"/>
        <v>0</v>
      </c>
      <c r="AT99">
        <f t="shared" si="16"/>
        <v>-2</v>
      </c>
      <c r="AU99">
        <f t="shared" si="17"/>
        <v>0</v>
      </c>
    </row>
    <row r="100" spans="1:47" ht="14.25">
      <c r="A100" s="206"/>
      <c r="B100" s="207"/>
      <c r="C100" s="293" t="s">
        <v>5115</v>
      </c>
      <c r="D100" s="514" t="str">
        <f>IF(CNGE_2025_M1_Secc12_Sub1!D98="","",CNGE_2025_M1_Secc12_Sub1!D98)</f>
        <v/>
      </c>
      <c r="E100" s="326"/>
      <c r="F100" s="326"/>
      <c r="G100" s="326"/>
      <c r="H100" s="326"/>
      <c r="I100" s="326"/>
      <c r="J100" s="326"/>
      <c r="K100" s="326"/>
      <c r="L100" s="326"/>
      <c r="M100" s="326"/>
      <c r="N100" s="327"/>
      <c r="O100" s="443"/>
      <c r="P100" s="351"/>
      <c r="Q100" s="351"/>
      <c r="R100" s="352"/>
      <c r="S100" s="470"/>
      <c r="T100" s="471"/>
      <c r="U100" s="471"/>
      <c r="V100" s="472"/>
      <c r="W100" s="443"/>
      <c r="X100" s="351"/>
      <c r="Y100" s="351"/>
      <c r="Z100" s="352"/>
      <c r="AA100" s="470"/>
      <c r="AB100" s="471"/>
      <c r="AC100" s="471"/>
      <c r="AD100" s="472"/>
      <c r="AG100">
        <f>IF(OR(COUNTBLANK($D100)=1,CNGE_2025_M1_Secc12_Sub2!$S116&lt;&gt;1),0,IF(O100=1,IF(COUNTA(S100)=1,0,1),IF(O100&gt;1,0,1)))</f>
        <v>0</v>
      </c>
      <c r="AH100">
        <f>IF(OR(COUNTBLANK($D100)=1,CNGE_2025_M1_Secc12_Sub2!$Y116&lt;&gt;1),0,IF(W100=1,IF(COUNTA(AA100)=1,0,1),IF(W100&gt;1,0,1)))</f>
        <v>0</v>
      </c>
      <c r="AI100" s="228">
        <f t="shared" si="9"/>
        <v>0</v>
      </c>
      <c r="AJ100" s="2">
        <f t="shared" si="10"/>
        <v>0</v>
      </c>
      <c r="AK100" s="3" t="str">
        <f>IF(AJ100=0,"",
IF(SUM($AJ$32:AJ100)=1,AL100,
IF($AJ$152&gt;SUM($AJ$32:AJ100),_xlfn.CONCAT(", ",AL100),
IF($AJ$152=SUM($AJ$32:AJ100),_xlfn.CONCAT(" y ",AL100)))))</f>
        <v/>
      </c>
      <c r="AL100" s="214">
        <v>69</v>
      </c>
      <c r="AM100">
        <f t="shared" si="11"/>
        <v>0</v>
      </c>
      <c r="AN100">
        <f>IF(CNGE_2025_M1_Secc12_Sub2!$S116&lt;&gt;1,IF(COUNTA(O100:V100)=0,0,1),IF(O100&gt;1,IF(COUNTA(S100)=0,0,1),0))</f>
        <v>0</v>
      </c>
      <c r="AO100">
        <f>IF(CNGE_2025_M1_Secc12_Sub2!$Y116&lt;&gt;1,IF(COUNTA(W100:AD100)=0,0,1),IF(W100&gt;1,IF(COUNTA(AA100)=0,0,1),0))</f>
        <v>0</v>
      </c>
      <c r="AP100">
        <f t="shared" si="12"/>
        <v>0</v>
      </c>
      <c r="AQ100">
        <f t="shared" si="13"/>
        <v>0</v>
      </c>
      <c r="AR100">
        <f t="shared" si="14"/>
        <v>-2</v>
      </c>
      <c r="AS100">
        <f t="shared" si="15"/>
        <v>0</v>
      </c>
      <c r="AT100">
        <f t="shared" si="16"/>
        <v>-2</v>
      </c>
      <c r="AU100">
        <f t="shared" si="17"/>
        <v>0</v>
      </c>
    </row>
    <row r="101" spans="1:47" ht="14.25">
      <c r="A101" s="206"/>
      <c r="B101" s="207"/>
      <c r="C101" s="293" t="s">
        <v>5116</v>
      </c>
      <c r="D101" s="514" t="str">
        <f>IF(CNGE_2025_M1_Secc12_Sub1!D99="","",CNGE_2025_M1_Secc12_Sub1!D99)</f>
        <v/>
      </c>
      <c r="E101" s="326"/>
      <c r="F101" s="326"/>
      <c r="G101" s="326"/>
      <c r="H101" s="326"/>
      <c r="I101" s="326"/>
      <c r="J101" s="326"/>
      <c r="K101" s="326"/>
      <c r="L101" s="326"/>
      <c r="M101" s="326"/>
      <c r="N101" s="327"/>
      <c r="O101" s="443"/>
      <c r="P101" s="351"/>
      <c r="Q101" s="351"/>
      <c r="R101" s="352"/>
      <c r="S101" s="470"/>
      <c r="T101" s="471"/>
      <c r="U101" s="471"/>
      <c r="V101" s="472"/>
      <c r="W101" s="443"/>
      <c r="X101" s="351"/>
      <c r="Y101" s="351"/>
      <c r="Z101" s="352"/>
      <c r="AA101" s="470"/>
      <c r="AB101" s="471"/>
      <c r="AC101" s="471"/>
      <c r="AD101" s="472"/>
      <c r="AG101">
        <f>IF(OR(COUNTBLANK($D101)=1,CNGE_2025_M1_Secc12_Sub2!$S117&lt;&gt;1),0,IF(O101=1,IF(COUNTA(S101)=1,0,1),IF(O101&gt;1,0,1)))</f>
        <v>0</v>
      </c>
      <c r="AH101">
        <f>IF(OR(COUNTBLANK($D101)=1,CNGE_2025_M1_Secc12_Sub2!$Y117&lt;&gt;1),0,IF(W101=1,IF(COUNTA(AA101)=1,0,1),IF(W101&gt;1,0,1)))</f>
        <v>0</v>
      </c>
      <c r="AI101" s="228">
        <f t="shared" si="9"/>
        <v>0</v>
      </c>
      <c r="AJ101" s="2">
        <f t="shared" si="10"/>
        <v>0</v>
      </c>
      <c r="AK101" s="3" t="str">
        <f>IF(AJ101=0,"",
IF(SUM($AJ$32:AJ101)=1,AL101,
IF($AJ$152&gt;SUM($AJ$32:AJ101),_xlfn.CONCAT(", ",AL101),
IF($AJ$152=SUM($AJ$32:AJ101),_xlfn.CONCAT(" y ",AL101)))))</f>
        <v/>
      </c>
      <c r="AL101" s="214">
        <v>70</v>
      </c>
      <c r="AM101">
        <f t="shared" si="11"/>
        <v>0</v>
      </c>
      <c r="AN101">
        <f>IF(CNGE_2025_M1_Secc12_Sub2!$S117&lt;&gt;1,IF(COUNTA(O101:V101)=0,0,1),IF(O101&gt;1,IF(COUNTA(S101)=0,0,1),0))</f>
        <v>0</v>
      </c>
      <c r="AO101">
        <f>IF(CNGE_2025_M1_Secc12_Sub2!$Y117&lt;&gt;1,IF(COUNTA(W101:AD101)=0,0,1),IF(W101&gt;1,IF(COUNTA(AA101)=0,0,1),0))</f>
        <v>0</v>
      </c>
      <c r="AP101">
        <f t="shared" si="12"/>
        <v>0</v>
      </c>
      <c r="AQ101">
        <f t="shared" si="13"/>
        <v>0</v>
      </c>
      <c r="AR101">
        <f t="shared" si="14"/>
        <v>-2</v>
      </c>
      <c r="AS101">
        <f t="shared" si="15"/>
        <v>0</v>
      </c>
      <c r="AT101">
        <f t="shared" si="16"/>
        <v>-2</v>
      </c>
      <c r="AU101">
        <f t="shared" si="17"/>
        <v>0</v>
      </c>
    </row>
    <row r="102" spans="1:47" ht="14.25">
      <c r="A102" s="206"/>
      <c r="B102" s="207"/>
      <c r="C102" s="293" t="s">
        <v>5117</v>
      </c>
      <c r="D102" s="514" t="str">
        <f>IF(CNGE_2025_M1_Secc12_Sub1!D100="","",CNGE_2025_M1_Secc12_Sub1!D100)</f>
        <v/>
      </c>
      <c r="E102" s="326"/>
      <c r="F102" s="326"/>
      <c r="G102" s="326"/>
      <c r="H102" s="326"/>
      <c r="I102" s="326"/>
      <c r="J102" s="326"/>
      <c r="K102" s="326"/>
      <c r="L102" s="326"/>
      <c r="M102" s="326"/>
      <c r="N102" s="327"/>
      <c r="O102" s="443"/>
      <c r="P102" s="351"/>
      <c r="Q102" s="351"/>
      <c r="R102" s="352"/>
      <c r="S102" s="470"/>
      <c r="T102" s="471"/>
      <c r="U102" s="471"/>
      <c r="V102" s="472"/>
      <c r="W102" s="443"/>
      <c r="X102" s="351"/>
      <c r="Y102" s="351"/>
      <c r="Z102" s="352"/>
      <c r="AA102" s="470"/>
      <c r="AB102" s="471"/>
      <c r="AC102" s="471"/>
      <c r="AD102" s="472"/>
      <c r="AG102">
        <f>IF(OR(COUNTBLANK($D102)=1,CNGE_2025_M1_Secc12_Sub2!$S118&lt;&gt;1),0,IF(O102=1,IF(COUNTA(S102)=1,0,1),IF(O102&gt;1,0,1)))</f>
        <v>0</v>
      </c>
      <c r="AH102">
        <f>IF(OR(COUNTBLANK($D102)=1,CNGE_2025_M1_Secc12_Sub2!$Y118&lt;&gt;1),0,IF(W102=1,IF(COUNTA(AA102)=1,0,1),IF(W102&gt;1,0,1)))</f>
        <v>0</v>
      </c>
      <c r="AI102" s="228">
        <f t="shared" si="9"/>
        <v>0</v>
      </c>
      <c r="AJ102" s="2">
        <f t="shared" si="10"/>
        <v>0</v>
      </c>
      <c r="AK102" s="3" t="str">
        <f>IF(AJ102=0,"",
IF(SUM($AJ$32:AJ102)=1,AL102,
IF($AJ$152&gt;SUM($AJ$32:AJ102),_xlfn.CONCAT(", ",AL102),
IF($AJ$152=SUM($AJ$32:AJ102),_xlfn.CONCAT(" y ",AL102)))))</f>
        <v/>
      </c>
      <c r="AL102" s="214">
        <v>71</v>
      </c>
      <c r="AM102">
        <f t="shared" si="11"/>
        <v>0</v>
      </c>
      <c r="AN102">
        <f>IF(CNGE_2025_M1_Secc12_Sub2!$S118&lt;&gt;1,IF(COUNTA(O102:V102)=0,0,1),IF(O102&gt;1,IF(COUNTA(S102)=0,0,1),0))</f>
        <v>0</v>
      </c>
      <c r="AO102">
        <f>IF(CNGE_2025_M1_Secc12_Sub2!$Y118&lt;&gt;1,IF(COUNTA(W102:AD102)=0,0,1),IF(W102&gt;1,IF(COUNTA(AA102)=0,0,1),0))</f>
        <v>0</v>
      </c>
      <c r="AP102">
        <f t="shared" si="12"/>
        <v>0</v>
      </c>
      <c r="AQ102">
        <f t="shared" si="13"/>
        <v>0</v>
      </c>
      <c r="AR102">
        <f t="shared" si="14"/>
        <v>-2</v>
      </c>
      <c r="AS102">
        <f t="shared" si="15"/>
        <v>0</v>
      </c>
      <c r="AT102">
        <f t="shared" si="16"/>
        <v>-2</v>
      </c>
      <c r="AU102">
        <f t="shared" si="17"/>
        <v>0</v>
      </c>
    </row>
    <row r="103" spans="1:47" ht="14.25">
      <c r="A103" s="206"/>
      <c r="B103" s="207"/>
      <c r="C103" s="293" t="s">
        <v>5118</v>
      </c>
      <c r="D103" s="514" t="str">
        <f>IF(CNGE_2025_M1_Secc12_Sub1!D101="","",CNGE_2025_M1_Secc12_Sub1!D101)</f>
        <v/>
      </c>
      <c r="E103" s="326"/>
      <c r="F103" s="326"/>
      <c r="G103" s="326"/>
      <c r="H103" s="326"/>
      <c r="I103" s="326"/>
      <c r="J103" s="326"/>
      <c r="K103" s="326"/>
      <c r="L103" s="326"/>
      <c r="M103" s="326"/>
      <c r="N103" s="327"/>
      <c r="O103" s="443"/>
      <c r="P103" s="351"/>
      <c r="Q103" s="351"/>
      <c r="R103" s="352"/>
      <c r="S103" s="470"/>
      <c r="T103" s="471"/>
      <c r="U103" s="471"/>
      <c r="V103" s="472"/>
      <c r="W103" s="443"/>
      <c r="X103" s="351"/>
      <c r="Y103" s="351"/>
      <c r="Z103" s="352"/>
      <c r="AA103" s="470"/>
      <c r="AB103" s="471"/>
      <c r="AC103" s="471"/>
      <c r="AD103" s="472"/>
      <c r="AG103">
        <f>IF(OR(COUNTBLANK($D103)=1,CNGE_2025_M1_Secc12_Sub2!$S119&lt;&gt;1),0,IF(O103=1,IF(COUNTA(S103)=1,0,1),IF(O103&gt;1,0,1)))</f>
        <v>0</v>
      </c>
      <c r="AH103">
        <f>IF(OR(COUNTBLANK($D103)=1,CNGE_2025_M1_Secc12_Sub2!$Y119&lt;&gt;1),0,IF(W103=1,IF(COUNTA(AA103)=1,0,1),IF(W103&gt;1,0,1)))</f>
        <v>0</v>
      </c>
      <c r="AI103" s="228">
        <f t="shared" si="9"/>
        <v>0</v>
      </c>
      <c r="AJ103" s="2">
        <f t="shared" si="10"/>
        <v>0</v>
      </c>
      <c r="AK103" s="3" t="str">
        <f>IF(AJ103=0,"",
IF(SUM($AJ$32:AJ103)=1,AL103,
IF($AJ$152&gt;SUM($AJ$32:AJ103),_xlfn.CONCAT(", ",AL103),
IF($AJ$152=SUM($AJ$32:AJ103),_xlfn.CONCAT(" y ",AL103)))))</f>
        <v/>
      </c>
      <c r="AL103" s="214">
        <v>72</v>
      </c>
      <c r="AM103">
        <f t="shared" si="11"/>
        <v>0</v>
      </c>
      <c r="AN103">
        <f>IF(CNGE_2025_M1_Secc12_Sub2!$S119&lt;&gt;1,IF(COUNTA(O103:V103)=0,0,1),IF(O103&gt;1,IF(COUNTA(S103)=0,0,1),0))</f>
        <v>0</v>
      </c>
      <c r="AO103">
        <f>IF(CNGE_2025_M1_Secc12_Sub2!$Y119&lt;&gt;1,IF(COUNTA(W103:AD103)=0,0,1),IF(W103&gt;1,IF(COUNTA(AA103)=0,0,1),0))</f>
        <v>0</v>
      </c>
      <c r="AP103">
        <f t="shared" si="12"/>
        <v>0</v>
      </c>
      <c r="AQ103">
        <f t="shared" si="13"/>
        <v>0</v>
      </c>
      <c r="AR103">
        <f t="shared" si="14"/>
        <v>-2</v>
      </c>
      <c r="AS103">
        <f t="shared" si="15"/>
        <v>0</v>
      </c>
      <c r="AT103">
        <f t="shared" si="16"/>
        <v>-2</v>
      </c>
      <c r="AU103">
        <f t="shared" si="17"/>
        <v>0</v>
      </c>
    </row>
    <row r="104" spans="1:47" ht="14.25">
      <c r="A104" s="206"/>
      <c r="B104" s="207"/>
      <c r="C104" s="293" t="s">
        <v>5119</v>
      </c>
      <c r="D104" s="514" t="str">
        <f>IF(CNGE_2025_M1_Secc12_Sub1!D102="","",CNGE_2025_M1_Secc12_Sub1!D102)</f>
        <v/>
      </c>
      <c r="E104" s="326"/>
      <c r="F104" s="326"/>
      <c r="G104" s="326"/>
      <c r="H104" s="326"/>
      <c r="I104" s="326"/>
      <c r="J104" s="326"/>
      <c r="K104" s="326"/>
      <c r="L104" s="326"/>
      <c r="M104" s="326"/>
      <c r="N104" s="327"/>
      <c r="O104" s="443"/>
      <c r="P104" s="351"/>
      <c r="Q104" s="351"/>
      <c r="R104" s="352"/>
      <c r="S104" s="470"/>
      <c r="T104" s="471"/>
      <c r="U104" s="471"/>
      <c r="V104" s="472"/>
      <c r="W104" s="443"/>
      <c r="X104" s="351"/>
      <c r="Y104" s="351"/>
      <c r="Z104" s="352"/>
      <c r="AA104" s="470"/>
      <c r="AB104" s="471"/>
      <c r="AC104" s="471"/>
      <c r="AD104" s="472"/>
      <c r="AG104">
        <f>IF(OR(COUNTBLANK($D104)=1,CNGE_2025_M1_Secc12_Sub2!$S120&lt;&gt;1),0,IF(O104=1,IF(COUNTA(S104)=1,0,1),IF(O104&gt;1,0,1)))</f>
        <v>0</v>
      </c>
      <c r="AH104">
        <f>IF(OR(COUNTBLANK($D104)=1,CNGE_2025_M1_Secc12_Sub2!$Y120&lt;&gt;1),0,IF(W104=1,IF(COUNTA(AA104)=1,0,1),IF(W104&gt;1,0,1)))</f>
        <v>0</v>
      </c>
      <c r="AI104" s="228">
        <f t="shared" si="9"/>
        <v>0</v>
      </c>
      <c r="AJ104" s="2">
        <f t="shared" si="10"/>
        <v>0</v>
      </c>
      <c r="AK104" s="3" t="str">
        <f>IF(AJ104=0,"",
IF(SUM($AJ$32:AJ104)=1,AL104,
IF($AJ$152&gt;SUM($AJ$32:AJ104),_xlfn.CONCAT(", ",AL104),
IF($AJ$152=SUM($AJ$32:AJ104),_xlfn.CONCAT(" y ",AL104)))))</f>
        <v/>
      </c>
      <c r="AL104" s="214">
        <v>73</v>
      </c>
      <c r="AM104">
        <f t="shared" si="11"/>
        <v>0</v>
      </c>
      <c r="AN104">
        <f>IF(CNGE_2025_M1_Secc12_Sub2!$S120&lt;&gt;1,IF(COUNTA(O104:V104)=0,0,1),IF(O104&gt;1,IF(COUNTA(S104)=0,0,1),0))</f>
        <v>0</v>
      </c>
      <c r="AO104">
        <f>IF(CNGE_2025_M1_Secc12_Sub2!$Y120&lt;&gt;1,IF(COUNTA(W104:AD104)=0,0,1),IF(W104&gt;1,IF(COUNTA(AA104)=0,0,1),0))</f>
        <v>0</v>
      </c>
      <c r="AP104">
        <f t="shared" si="12"/>
        <v>0</v>
      </c>
      <c r="AQ104">
        <f t="shared" si="13"/>
        <v>0</v>
      </c>
      <c r="AR104">
        <f t="shared" si="14"/>
        <v>-2</v>
      </c>
      <c r="AS104">
        <f t="shared" si="15"/>
        <v>0</v>
      </c>
      <c r="AT104">
        <f t="shared" si="16"/>
        <v>-2</v>
      </c>
      <c r="AU104">
        <f t="shared" si="17"/>
        <v>0</v>
      </c>
    </row>
    <row r="105" spans="1:47" ht="14.25">
      <c r="A105" s="206"/>
      <c r="B105" s="207"/>
      <c r="C105" s="293" t="s">
        <v>5120</v>
      </c>
      <c r="D105" s="514" t="str">
        <f>IF(CNGE_2025_M1_Secc12_Sub1!D103="","",CNGE_2025_M1_Secc12_Sub1!D103)</f>
        <v/>
      </c>
      <c r="E105" s="326"/>
      <c r="F105" s="326"/>
      <c r="G105" s="326"/>
      <c r="H105" s="326"/>
      <c r="I105" s="326"/>
      <c r="J105" s="326"/>
      <c r="K105" s="326"/>
      <c r="L105" s="326"/>
      <c r="M105" s="326"/>
      <c r="N105" s="327"/>
      <c r="O105" s="443"/>
      <c r="P105" s="351"/>
      <c r="Q105" s="351"/>
      <c r="R105" s="352"/>
      <c r="S105" s="470"/>
      <c r="T105" s="471"/>
      <c r="U105" s="471"/>
      <c r="V105" s="472"/>
      <c r="W105" s="443"/>
      <c r="X105" s="351"/>
      <c r="Y105" s="351"/>
      <c r="Z105" s="352"/>
      <c r="AA105" s="470"/>
      <c r="AB105" s="471"/>
      <c r="AC105" s="471"/>
      <c r="AD105" s="472"/>
      <c r="AG105">
        <f>IF(OR(COUNTBLANK($D105)=1,CNGE_2025_M1_Secc12_Sub2!$S121&lt;&gt;1),0,IF(O105=1,IF(COUNTA(S105)=1,0,1),IF(O105&gt;1,0,1)))</f>
        <v>0</v>
      </c>
      <c r="AH105">
        <f>IF(OR(COUNTBLANK($D105)=1,CNGE_2025_M1_Secc12_Sub2!$Y121&lt;&gt;1),0,IF(W105=1,IF(COUNTA(AA105)=1,0,1),IF(W105&gt;1,0,1)))</f>
        <v>0</v>
      </c>
      <c r="AI105" s="228">
        <f t="shared" si="9"/>
        <v>0</v>
      </c>
      <c r="AJ105" s="2">
        <f t="shared" si="10"/>
        <v>0</v>
      </c>
      <c r="AK105" s="3" t="str">
        <f>IF(AJ105=0,"",
IF(SUM($AJ$32:AJ105)=1,AL105,
IF($AJ$152&gt;SUM($AJ$32:AJ105),_xlfn.CONCAT(", ",AL105),
IF($AJ$152=SUM($AJ$32:AJ105),_xlfn.CONCAT(" y ",AL105)))))</f>
        <v/>
      </c>
      <c r="AL105" s="214">
        <v>74</v>
      </c>
      <c r="AM105">
        <f t="shared" si="11"/>
        <v>0</v>
      </c>
      <c r="AN105">
        <f>IF(CNGE_2025_M1_Secc12_Sub2!$S121&lt;&gt;1,IF(COUNTA(O105:V105)=0,0,1),IF(O105&gt;1,IF(COUNTA(S105)=0,0,1),0))</f>
        <v>0</v>
      </c>
      <c r="AO105">
        <f>IF(CNGE_2025_M1_Secc12_Sub2!$Y121&lt;&gt;1,IF(COUNTA(W105:AD105)=0,0,1),IF(W105&gt;1,IF(COUNTA(AA105)=0,0,1),0))</f>
        <v>0</v>
      </c>
      <c r="AP105">
        <f t="shared" si="12"/>
        <v>0</v>
      </c>
      <c r="AQ105">
        <f t="shared" si="13"/>
        <v>0</v>
      </c>
      <c r="AR105">
        <f t="shared" si="14"/>
        <v>-2</v>
      </c>
      <c r="AS105">
        <f t="shared" si="15"/>
        <v>0</v>
      </c>
      <c r="AT105">
        <f t="shared" si="16"/>
        <v>-2</v>
      </c>
      <c r="AU105">
        <f t="shared" si="17"/>
        <v>0</v>
      </c>
    </row>
    <row r="106" spans="1:47" ht="14.25">
      <c r="A106" s="206"/>
      <c r="B106" s="207"/>
      <c r="C106" s="293" t="s">
        <v>5121</v>
      </c>
      <c r="D106" s="514" t="str">
        <f>IF(CNGE_2025_M1_Secc12_Sub1!D104="","",CNGE_2025_M1_Secc12_Sub1!D104)</f>
        <v/>
      </c>
      <c r="E106" s="326"/>
      <c r="F106" s="326"/>
      <c r="G106" s="326"/>
      <c r="H106" s="326"/>
      <c r="I106" s="326"/>
      <c r="J106" s="326"/>
      <c r="K106" s="326"/>
      <c r="L106" s="326"/>
      <c r="M106" s="326"/>
      <c r="N106" s="327"/>
      <c r="O106" s="443"/>
      <c r="P106" s="351"/>
      <c r="Q106" s="351"/>
      <c r="R106" s="352"/>
      <c r="S106" s="470"/>
      <c r="T106" s="471"/>
      <c r="U106" s="471"/>
      <c r="V106" s="472"/>
      <c r="W106" s="443"/>
      <c r="X106" s="351"/>
      <c r="Y106" s="351"/>
      <c r="Z106" s="352"/>
      <c r="AA106" s="470"/>
      <c r="AB106" s="471"/>
      <c r="AC106" s="471"/>
      <c r="AD106" s="472"/>
      <c r="AG106">
        <f>IF(OR(COUNTBLANK($D106)=1,CNGE_2025_M1_Secc12_Sub2!$S122&lt;&gt;1),0,IF(O106=1,IF(COUNTA(S106)=1,0,1),IF(O106&gt;1,0,1)))</f>
        <v>0</v>
      </c>
      <c r="AH106">
        <f>IF(OR(COUNTBLANK($D106)=1,CNGE_2025_M1_Secc12_Sub2!$Y122&lt;&gt;1),0,IF(W106=1,IF(COUNTA(AA106)=1,0,1),IF(W106&gt;1,0,1)))</f>
        <v>0</v>
      </c>
      <c r="AI106" s="228">
        <f t="shared" si="9"/>
        <v>0</v>
      </c>
      <c r="AJ106" s="2">
        <f t="shared" si="10"/>
        <v>0</v>
      </c>
      <c r="AK106" s="3" t="str">
        <f>IF(AJ106=0,"",
IF(SUM($AJ$32:AJ106)=1,AL106,
IF($AJ$152&gt;SUM($AJ$32:AJ106),_xlfn.CONCAT(", ",AL106),
IF($AJ$152=SUM($AJ$32:AJ106),_xlfn.CONCAT(" y ",AL106)))))</f>
        <v/>
      </c>
      <c r="AL106" s="214">
        <v>75</v>
      </c>
      <c r="AM106">
        <f t="shared" si="11"/>
        <v>0</v>
      </c>
      <c r="AN106">
        <f>IF(CNGE_2025_M1_Secc12_Sub2!$S122&lt;&gt;1,IF(COUNTA(O106:V106)=0,0,1),IF(O106&gt;1,IF(COUNTA(S106)=0,0,1),0))</f>
        <v>0</v>
      </c>
      <c r="AO106">
        <f>IF(CNGE_2025_M1_Secc12_Sub2!$Y122&lt;&gt;1,IF(COUNTA(W106:AD106)=0,0,1),IF(W106&gt;1,IF(COUNTA(AA106)=0,0,1),0))</f>
        <v>0</v>
      </c>
      <c r="AP106">
        <f t="shared" si="12"/>
        <v>0</v>
      </c>
      <c r="AQ106">
        <f t="shared" si="13"/>
        <v>0</v>
      </c>
      <c r="AR106">
        <f t="shared" si="14"/>
        <v>-2</v>
      </c>
      <c r="AS106">
        <f t="shared" si="15"/>
        <v>0</v>
      </c>
      <c r="AT106">
        <f t="shared" si="16"/>
        <v>-2</v>
      </c>
      <c r="AU106">
        <f t="shared" si="17"/>
        <v>0</v>
      </c>
    </row>
    <row r="107" spans="1:47" ht="14.25">
      <c r="A107" s="206"/>
      <c r="B107" s="207"/>
      <c r="C107" s="293" t="s">
        <v>5122</v>
      </c>
      <c r="D107" s="514" t="str">
        <f>IF(CNGE_2025_M1_Secc12_Sub1!D105="","",CNGE_2025_M1_Secc12_Sub1!D105)</f>
        <v/>
      </c>
      <c r="E107" s="326"/>
      <c r="F107" s="326"/>
      <c r="G107" s="326"/>
      <c r="H107" s="326"/>
      <c r="I107" s="326"/>
      <c r="J107" s="326"/>
      <c r="K107" s="326"/>
      <c r="L107" s="326"/>
      <c r="M107" s="326"/>
      <c r="N107" s="327"/>
      <c r="O107" s="443"/>
      <c r="P107" s="351"/>
      <c r="Q107" s="351"/>
      <c r="R107" s="352"/>
      <c r="S107" s="470"/>
      <c r="T107" s="471"/>
      <c r="U107" s="471"/>
      <c r="V107" s="472"/>
      <c r="W107" s="443"/>
      <c r="X107" s="351"/>
      <c r="Y107" s="351"/>
      <c r="Z107" s="352"/>
      <c r="AA107" s="470"/>
      <c r="AB107" s="471"/>
      <c r="AC107" s="471"/>
      <c r="AD107" s="472"/>
      <c r="AG107">
        <f>IF(OR(COUNTBLANK($D107)=1,CNGE_2025_M1_Secc12_Sub2!$S123&lt;&gt;1),0,IF(O107=1,IF(COUNTA(S107)=1,0,1),IF(O107&gt;1,0,1)))</f>
        <v>0</v>
      </c>
      <c r="AH107">
        <f>IF(OR(COUNTBLANK($D107)=1,CNGE_2025_M1_Secc12_Sub2!$Y123&lt;&gt;1),0,IF(W107=1,IF(COUNTA(AA107)=1,0,1),IF(W107&gt;1,0,1)))</f>
        <v>0</v>
      </c>
      <c r="AI107" s="228">
        <f t="shared" si="9"/>
        <v>0</v>
      </c>
      <c r="AJ107" s="2">
        <f t="shared" si="10"/>
        <v>0</v>
      </c>
      <c r="AK107" s="3" t="str">
        <f>IF(AJ107=0,"",
IF(SUM($AJ$32:AJ107)=1,AL107,
IF($AJ$152&gt;SUM($AJ$32:AJ107),_xlfn.CONCAT(", ",AL107),
IF($AJ$152=SUM($AJ$32:AJ107),_xlfn.CONCAT(" y ",AL107)))))</f>
        <v/>
      </c>
      <c r="AL107" s="214">
        <v>76</v>
      </c>
      <c r="AM107">
        <f t="shared" si="11"/>
        <v>0</v>
      </c>
      <c r="AN107">
        <f>IF(CNGE_2025_M1_Secc12_Sub2!$S123&lt;&gt;1,IF(COUNTA(O107:V107)=0,0,1),IF(O107&gt;1,IF(COUNTA(S107)=0,0,1),0))</f>
        <v>0</v>
      </c>
      <c r="AO107">
        <f>IF(CNGE_2025_M1_Secc12_Sub2!$Y123&lt;&gt;1,IF(COUNTA(W107:AD107)=0,0,1),IF(W107&gt;1,IF(COUNTA(AA107)=0,0,1),0))</f>
        <v>0</v>
      </c>
      <c r="AP107">
        <f t="shared" si="12"/>
        <v>0</v>
      </c>
      <c r="AQ107">
        <f t="shared" si="13"/>
        <v>0</v>
      </c>
      <c r="AR107">
        <f t="shared" si="14"/>
        <v>-2</v>
      </c>
      <c r="AS107">
        <f t="shared" si="15"/>
        <v>0</v>
      </c>
      <c r="AT107">
        <f t="shared" si="16"/>
        <v>-2</v>
      </c>
      <c r="AU107">
        <f t="shared" si="17"/>
        <v>0</v>
      </c>
    </row>
    <row r="108" spans="1:47" ht="14.25">
      <c r="A108" s="206"/>
      <c r="B108" s="207"/>
      <c r="C108" s="293" t="s">
        <v>5123</v>
      </c>
      <c r="D108" s="514" t="str">
        <f>IF(CNGE_2025_M1_Secc12_Sub1!D106="","",CNGE_2025_M1_Secc12_Sub1!D106)</f>
        <v/>
      </c>
      <c r="E108" s="326"/>
      <c r="F108" s="326"/>
      <c r="G108" s="326"/>
      <c r="H108" s="326"/>
      <c r="I108" s="326"/>
      <c r="J108" s="326"/>
      <c r="K108" s="326"/>
      <c r="L108" s="326"/>
      <c r="M108" s="326"/>
      <c r="N108" s="327"/>
      <c r="O108" s="443"/>
      <c r="P108" s="351"/>
      <c r="Q108" s="351"/>
      <c r="R108" s="352"/>
      <c r="S108" s="470"/>
      <c r="T108" s="471"/>
      <c r="U108" s="471"/>
      <c r="V108" s="472"/>
      <c r="W108" s="443"/>
      <c r="X108" s="351"/>
      <c r="Y108" s="351"/>
      <c r="Z108" s="352"/>
      <c r="AA108" s="470"/>
      <c r="AB108" s="471"/>
      <c r="AC108" s="471"/>
      <c r="AD108" s="472"/>
      <c r="AG108">
        <f>IF(OR(COUNTBLANK($D108)=1,CNGE_2025_M1_Secc12_Sub2!$S124&lt;&gt;1),0,IF(O108=1,IF(COUNTA(S108)=1,0,1),IF(O108&gt;1,0,1)))</f>
        <v>0</v>
      </c>
      <c r="AH108">
        <f>IF(OR(COUNTBLANK($D108)=1,CNGE_2025_M1_Secc12_Sub2!$Y124&lt;&gt;1),0,IF(W108=1,IF(COUNTA(AA108)=1,0,1),IF(W108&gt;1,0,1)))</f>
        <v>0</v>
      </c>
      <c r="AI108" s="228">
        <f t="shared" si="9"/>
        <v>0</v>
      </c>
      <c r="AJ108" s="2">
        <f t="shared" si="10"/>
        <v>0</v>
      </c>
      <c r="AK108" s="3" t="str">
        <f>IF(AJ108=0,"",
IF(SUM($AJ$32:AJ108)=1,AL108,
IF($AJ$152&gt;SUM($AJ$32:AJ108),_xlfn.CONCAT(", ",AL108),
IF($AJ$152=SUM($AJ$32:AJ108),_xlfn.CONCAT(" y ",AL108)))))</f>
        <v/>
      </c>
      <c r="AL108" s="214">
        <v>77</v>
      </c>
      <c r="AM108">
        <f t="shared" si="11"/>
        <v>0</v>
      </c>
      <c r="AN108">
        <f>IF(CNGE_2025_M1_Secc12_Sub2!$S124&lt;&gt;1,IF(COUNTA(O108:V108)=0,0,1),IF(O108&gt;1,IF(COUNTA(S108)=0,0,1),0))</f>
        <v>0</v>
      </c>
      <c r="AO108">
        <f>IF(CNGE_2025_M1_Secc12_Sub2!$Y124&lt;&gt;1,IF(COUNTA(W108:AD108)=0,0,1),IF(W108&gt;1,IF(COUNTA(AA108)=0,0,1),0))</f>
        <v>0</v>
      </c>
      <c r="AP108">
        <f t="shared" si="12"/>
        <v>0</v>
      </c>
      <c r="AQ108">
        <f t="shared" si="13"/>
        <v>0</v>
      </c>
      <c r="AR108">
        <f t="shared" si="14"/>
        <v>-2</v>
      </c>
      <c r="AS108">
        <f t="shared" si="15"/>
        <v>0</v>
      </c>
      <c r="AT108">
        <f t="shared" si="16"/>
        <v>-2</v>
      </c>
      <c r="AU108">
        <f t="shared" si="17"/>
        <v>0</v>
      </c>
    </row>
    <row r="109" spans="1:47" ht="14.25">
      <c r="A109" s="206"/>
      <c r="B109" s="207"/>
      <c r="C109" s="293" t="s">
        <v>5124</v>
      </c>
      <c r="D109" s="514" t="str">
        <f>IF(CNGE_2025_M1_Secc12_Sub1!D107="","",CNGE_2025_M1_Secc12_Sub1!D107)</f>
        <v/>
      </c>
      <c r="E109" s="326"/>
      <c r="F109" s="326"/>
      <c r="G109" s="326"/>
      <c r="H109" s="326"/>
      <c r="I109" s="326"/>
      <c r="J109" s="326"/>
      <c r="K109" s="326"/>
      <c r="L109" s="326"/>
      <c r="M109" s="326"/>
      <c r="N109" s="327"/>
      <c r="O109" s="443"/>
      <c r="P109" s="351"/>
      <c r="Q109" s="351"/>
      <c r="R109" s="352"/>
      <c r="S109" s="470"/>
      <c r="T109" s="471"/>
      <c r="U109" s="471"/>
      <c r="V109" s="472"/>
      <c r="W109" s="443"/>
      <c r="X109" s="351"/>
      <c r="Y109" s="351"/>
      <c r="Z109" s="352"/>
      <c r="AA109" s="470"/>
      <c r="AB109" s="471"/>
      <c r="AC109" s="471"/>
      <c r="AD109" s="472"/>
      <c r="AG109">
        <f>IF(OR(COUNTBLANK($D109)=1,CNGE_2025_M1_Secc12_Sub2!$S125&lt;&gt;1),0,IF(O109=1,IF(COUNTA(S109)=1,0,1),IF(O109&gt;1,0,1)))</f>
        <v>0</v>
      </c>
      <c r="AH109">
        <f>IF(OR(COUNTBLANK($D109)=1,CNGE_2025_M1_Secc12_Sub2!$Y125&lt;&gt;1),0,IF(W109=1,IF(COUNTA(AA109)=1,0,1),IF(W109&gt;1,0,1)))</f>
        <v>0</v>
      </c>
      <c r="AI109" s="228">
        <f t="shared" si="9"/>
        <v>0</v>
      </c>
      <c r="AJ109" s="2">
        <f t="shared" si="10"/>
        <v>0</v>
      </c>
      <c r="AK109" s="3" t="str">
        <f>IF(AJ109=0,"",
IF(SUM($AJ$32:AJ109)=1,AL109,
IF($AJ$152&gt;SUM($AJ$32:AJ109),_xlfn.CONCAT(", ",AL109),
IF($AJ$152=SUM($AJ$32:AJ109),_xlfn.CONCAT(" y ",AL109)))))</f>
        <v/>
      </c>
      <c r="AL109" s="214">
        <v>78</v>
      </c>
      <c r="AM109">
        <f t="shared" si="11"/>
        <v>0</v>
      </c>
      <c r="AN109">
        <f>IF(CNGE_2025_M1_Secc12_Sub2!$S125&lt;&gt;1,IF(COUNTA(O109:V109)=0,0,1),IF(O109&gt;1,IF(COUNTA(S109)=0,0,1),0))</f>
        <v>0</v>
      </c>
      <c r="AO109">
        <f>IF(CNGE_2025_M1_Secc12_Sub2!$Y125&lt;&gt;1,IF(COUNTA(W109:AD109)=0,0,1),IF(W109&gt;1,IF(COUNTA(AA109)=0,0,1),0))</f>
        <v>0</v>
      </c>
      <c r="AP109">
        <f t="shared" si="12"/>
        <v>0</v>
      </c>
      <c r="AQ109">
        <f t="shared" si="13"/>
        <v>0</v>
      </c>
      <c r="AR109">
        <f t="shared" si="14"/>
        <v>-2</v>
      </c>
      <c r="AS109">
        <f t="shared" si="15"/>
        <v>0</v>
      </c>
      <c r="AT109">
        <f t="shared" si="16"/>
        <v>-2</v>
      </c>
      <c r="AU109">
        <f t="shared" si="17"/>
        <v>0</v>
      </c>
    </row>
    <row r="110" spans="1:47" ht="14.25">
      <c r="A110" s="206"/>
      <c r="B110" s="207"/>
      <c r="C110" s="293" t="s">
        <v>5125</v>
      </c>
      <c r="D110" s="514" t="str">
        <f>IF(CNGE_2025_M1_Secc12_Sub1!D108="","",CNGE_2025_M1_Secc12_Sub1!D108)</f>
        <v/>
      </c>
      <c r="E110" s="326"/>
      <c r="F110" s="326"/>
      <c r="G110" s="326"/>
      <c r="H110" s="326"/>
      <c r="I110" s="326"/>
      <c r="J110" s="326"/>
      <c r="K110" s="326"/>
      <c r="L110" s="326"/>
      <c r="M110" s="326"/>
      <c r="N110" s="327"/>
      <c r="O110" s="443"/>
      <c r="P110" s="351"/>
      <c r="Q110" s="351"/>
      <c r="R110" s="352"/>
      <c r="S110" s="470"/>
      <c r="T110" s="471"/>
      <c r="U110" s="471"/>
      <c r="V110" s="472"/>
      <c r="W110" s="443"/>
      <c r="X110" s="351"/>
      <c r="Y110" s="351"/>
      <c r="Z110" s="352"/>
      <c r="AA110" s="470"/>
      <c r="AB110" s="471"/>
      <c r="AC110" s="471"/>
      <c r="AD110" s="472"/>
      <c r="AG110">
        <f>IF(OR(COUNTBLANK($D110)=1,CNGE_2025_M1_Secc12_Sub2!$S126&lt;&gt;1),0,IF(O110=1,IF(COUNTA(S110)=1,0,1),IF(O110&gt;1,0,1)))</f>
        <v>0</v>
      </c>
      <c r="AH110">
        <f>IF(OR(COUNTBLANK($D110)=1,CNGE_2025_M1_Secc12_Sub2!$Y126&lt;&gt;1),0,IF(W110=1,IF(COUNTA(AA110)=1,0,1),IF(W110&gt;1,0,1)))</f>
        <v>0</v>
      </c>
      <c r="AI110" s="228">
        <f t="shared" si="9"/>
        <v>0</v>
      </c>
      <c r="AJ110" s="2">
        <f t="shared" si="10"/>
        <v>0</v>
      </c>
      <c r="AK110" s="3" t="str">
        <f>IF(AJ110=0,"",
IF(SUM($AJ$32:AJ110)=1,AL110,
IF($AJ$152&gt;SUM($AJ$32:AJ110),_xlfn.CONCAT(", ",AL110),
IF($AJ$152=SUM($AJ$32:AJ110),_xlfn.CONCAT(" y ",AL110)))))</f>
        <v/>
      </c>
      <c r="AL110" s="214">
        <v>79</v>
      </c>
      <c r="AM110">
        <f t="shared" si="11"/>
        <v>0</v>
      </c>
      <c r="AN110">
        <f>IF(CNGE_2025_M1_Secc12_Sub2!$S126&lt;&gt;1,IF(COUNTA(O110:V110)=0,0,1),IF(O110&gt;1,IF(COUNTA(S110)=0,0,1),0))</f>
        <v>0</v>
      </c>
      <c r="AO110">
        <f>IF(CNGE_2025_M1_Secc12_Sub2!$Y126&lt;&gt;1,IF(COUNTA(W110:AD110)=0,0,1),IF(W110&gt;1,IF(COUNTA(AA110)=0,0,1),0))</f>
        <v>0</v>
      </c>
      <c r="AP110">
        <f t="shared" si="12"/>
        <v>0</v>
      </c>
      <c r="AQ110">
        <f t="shared" si="13"/>
        <v>0</v>
      </c>
      <c r="AR110">
        <f t="shared" si="14"/>
        <v>-2</v>
      </c>
      <c r="AS110">
        <f t="shared" si="15"/>
        <v>0</v>
      </c>
      <c r="AT110">
        <f t="shared" si="16"/>
        <v>-2</v>
      </c>
      <c r="AU110">
        <f t="shared" si="17"/>
        <v>0</v>
      </c>
    </row>
    <row r="111" spans="1:47" ht="14.25">
      <c r="A111" s="206"/>
      <c r="B111" s="207"/>
      <c r="C111" s="293" t="s">
        <v>5126</v>
      </c>
      <c r="D111" s="514" t="str">
        <f>IF(CNGE_2025_M1_Secc12_Sub1!D109="","",CNGE_2025_M1_Secc12_Sub1!D109)</f>
        <v/>
      </c>
      <c r="E111" s="326"/>
      <c r="F111" s="326"/>
      <c r="G111" s="326"/>
      <c r="H111" s="326"/>
      <c r="I111" s="326"/>
      <c r="J111" s="326"/>
      <c r="K111" s="326"/>
      <c r="L111" s="326"/>
      <c r="M111" s="326"/>
      <c r="N111" s="327"/>
      <c r="O111" s="443"/>
      <c r="P111" s="351"/>
      <c r="Q111" s="351"/>
      <c r="R111" s="352"/>
      <c r="S111" s="470"/>
      <c r="T111" s="471"/>
      <c r="U111" s="471"/>
      <c r="V111" s="472"/>
      <c r="W111" s="443"/>
      <c r="X111" s="351"/>
      <c r="Y111" s="351"/>
      <c r="Z111" s="352"/>
      <c r="AA111" s="470"/>
      <c r="AB111" s="471"/>
      <c r="AC111" s="471"/>
      <c r="AD111" s="472"/>
      <c r="AG111">
        <f>IF(OR(COUNTBLANK($D111)=1,CNGE_2025_M1_Secc12_Sub2!$S127&lt;&gt;1),0,IF(O111=1,IF(COUNTA(S111)=1,0,1),IF(O111&gt;1,0,1)))</f>
        <v>0</v>
      </c>
      <c r="AH111">
        <f>IF(OR(COUNTBLANK($D111)=1,CNGE_2025_M1_Secc12_Sub2!$Y127&lt;&gt;1),0,IF(W111=1,IF(COUNTA(AA111)=1,0,1),IF(W111&gt;1,0,1)))</f>
        <v>0</v>
      </c>
      <c r="AI111" s="228">
        <f t="shared" si="9"/>
        <v>0</v>
      </c>
      <c r="AJ111" s="2">
        <f t="shared" si="10"/>
        <v>0</v>
      </c>
      <c r="AK111" s="3" t="str">
        <f>IF(AJ111=0,"",
IF(SUM($AJ$32:AJ111)=1,AL111,
IF($AJ$152&gt;SUM($AJ$32:AJ111),_xlfn.CONCAT(", ",AL111),
IF($AJ$152=SUM($AJ$32:AJ111),_xlfn.CONCAT(" y ",AL111)))))</f>
        <v/>
      </c>
      <c r="AL111" s="214">
        <v>80</v>
      </c>
      <c r="AM111">
        <f t="shared" si="11"/>
        <v>0</v>
      </c>
      <c r="AN111">
        <f>IF(CNGE_2025_M1_Secc12_Sub2!$S127&lt;&gt;1,IF(COUNTA(O111:V111)=0,0,1),IF(O111&gt;1,IF(COUNTA(S111)=0,0,1),0))</f>
        <v>0</v>
      </c>
      <c r="AO111">
        <f>IF(CNGE_2025_M1_Secc12_Sub2!$Y127&lt;&gt;1,IF(COUNTA(W111:AD111)=0,0,1),IF(W111&gt;1,IF(COUNTA(AA111)=0,0,1),0))</f>
        <v>0</v>
      </c>
      <c r="AP111">
        <f t="shared" si="12"/>
        <v>0</v>
      </c>
      <c r="AQ111">
        <f t="shared" si="13"/>
        <v>0</v>
      </c>
      <c r="AR111">
        <f t="shared" si="14"/>
        <v>-2</v>
      </c>
      <c r="AS111">
        <f t="shared" si="15"/>
        <v>0</v>
      </c>
      <c r="AT111">
        <f t="shared" si="16"/>
        <v>-2</v>
      </c>
      <c r="AU111">
        <f t="shared" si="17"/>
        <v>0</v>
      </c>
    </row>
    <row r="112" spans="1:47" ht="14.25">
      <c r="A112" s="206"/>
      <c r="B112" s="207"/>
      <c r="C112" s="293" t="s">
        <v>5127</v>
      </c>
      <c r="D112" s="514" t="str">
        <f>IF(CNGE_2025_M1_Secc12_Sub1!D110="","",CNGE_2025_M1_Secc12_Sub1!D110)</f>
        <v/>
      </c>
      <c r="E112" s="326"/>
      <c r="F112" s="326"/>
      <c r="G112" s="326"/>
      <c r="H112" s="326"/>
      <c r="I112" s="326"/>
      <c r="J112" s="326"/>
      <c r="K112" s="326"/>
      <c r="L112" s="326"/>
      <c r="M112" s="326"/>
      <c r="N112" s="327"/>
      <c r="O112" s="443"/>
      <c r="P112" s="351"/>
      <c r="Q112" s="351"/>
      <c r="R112" s="352"/>
      <c r="S112" s="470"/>
      <c r="T112" s="471"/>
      <c r="U112" s="471"/>
      <c r="V112" s="472"/>
      <c r="W112" s="443"/>
      <c r="X112" s="351"/>
      <c r="Y112" s="351"/>
      <c r="Z112" s="352"/>
      <c r="AA112" s="470"/>
      <c r="AB112" s="471"/>
      <c r="AC112" s="471"/>
      <c r="AD112" s="472"/>
      <c r="AG112">
        <f>IF(OR(COUNTBLANK($D112)=1,CNGE_2025_M1_Secc12_Sub2!$S128&lt;&gt;1),0,IF(O112=1,IF(COUNTA(S112)=1,0,1),IF(O112&gt;1,0,1)))</f>
        <v>0</v>
      </c>
      <c r="AH112">
        <f>IF(OR(COUNTBLANK($D112)=1,CNGE_2025_M1_Secc12_Sub2!$Y128&lt;&gt;1),0,IF(W112=1,IF(COUNTA(AA112)=1,0,1),IF(W112&gt;1,0,1)))</f>
        <v>0</v>
      </c>
      <c r="AI112" s="228">
        <f t="shared" si="9"/>
        <v>0</v>
      </c>
      <c r="AJ112" s="2">
        <f t="shared" si="10"/>
        <v>0</v>
      </c>
      <c r="AK112" s="3" t="str">
        <f>IF(AJ112=0,"",
IF(SUM($AJ$32:AJ112)=1,AL112,
IF($AJ$152&gt;SUM($AJ$32:AJ112),_xlfn.CONCAT(", ",AL112),
IF($AJ$152=SUM($AJ$32:AJ112),_xlfn.CONCAT(" y ",AL112)))))</f>
        <v/>
      </c>
      <c r="AL112" s="214">
        <v>81</v>
      </c>
      <c r="AM112">
        <f t="shared" si="11"/>
        <v>0</v>
      </c>
      <c r="AN112">
        <f>IF(CNGE_2025_M1_Secc12_Sub2!$S128&lt;&gt;1,IF(COUNTA(O112:V112)=0,0,1),IF(O112&gt;1,IF(COUNTA(S112)=0,0,1),0))</f>
        <v>0</v>
      </c>
      <c r="AO112">
        <f>IF(CNGE_2025_M1_Secc12_Sub2!$Y128&lt;&gt;1,IF(COUNTA(W112:AD112)=0,0,1),IF(W112&gt;1,IF(COUNTA(AA112)=0,0,1),0))</f>
        <v>0</v>
      </c>
      <c r="AP112">
        <f t="shared" si="12"/>
        <v>0</v>
      </c>
      <c r="AQ112">
        <f t="shared" si="13"/>
        <v>0</v>
      </c>
      <c r="AR112">
        <f t="shared" si="14"/>
        <v>-2</v>
      </c>
      <c r="AS112">
        <f t="shared" si="15"/>
        <v>0</v>
      </c>
      <c r="AT112">
        <f t="shared" si="16"/>
        <v>-2</v>
      </c>
      <c r="AU112">
        <f t="shared" si="17"/>
        <v>0</v>
      </c>
    </row>
    <row r="113" spans="1:47" ht="14.25">
      <c r="A113" s="206"/>
      <c r="B113" s="207"/>
      <c r="C113" s="293" t="s">
        <v>5128</v>
      </c>
      <c r="D113" s="514" t="str">
        <f>IF(CNGE_2025_M1_Secc12_Sub1!D111="","",CNGE_2025_M1_Secc12_Sub1!D111)</f>
        <v/>
      </c>
      <c r="E113" s="326"/>
      <c r="F113" s="326"/>
      <c r="G113" s="326"/>
      <c r="H113" s="326"/>
      <c r="I113" s="326"/>
      <c r="J113" s="326"/>
      <c r="K113" s="326"/>
      <c r="L113" s="326"/>
      <c r="M113" s="326"/>
      <c r="N113" s="327"/>
      <c r="O113" s="443"/>
      <c r="P113" s="351"/>
      <c r="Q113" s="351"/>
      <c r="R113" s="352"/>
      <c r="S113" s="470"/>
      <c r="T113" s="471"/>
      <c r="U113" s="471"/>
      <c r="V113" s="472"/>
      <c r="W113" s="443"/>
      <c r="X113" s="351"/>
      <c r="Y113" s="351"/>
      <c r="Z113" s="352"/>
      <c r="AA113" s="470"/>
      <c r="AB113" s="471"/>
      <c r="AC113" s="471"/>
      <c r="AD113" s="472"/>
      <c r="AG113">
        <f>IF(OR(COUNTBLANK($D113)=1,CNGE_2025_M1_Secc12_Sub2!$S129&lt;&gt;1),0,IF(O113=1,IF(COUNTA(S113)=1,0,1),IF(O113&gt;1,0,1)))</f>
        <v>0</v>
      </c>
      <c r="AH113">
        <f>IF(OR(COUNTBLANK($D113)=1,CNGE_2025_M1_Secc12_Sub2!$Y129&lt;&gt;1),0,IF(W113=1,IF(COUNTA(AA113)=1,0,1),IF(W113&gt;1,0,1)))</f>
        <v>0</v>
      </c>
      <c r="AI113" s="228">
        <f t="shared" si="9"/>
        <v>0</v>
      </c>
      <c r="AJ113" s="2">
        <f t="shared" si="10"/>
        <v>0</v>
      </c>
      <c r="AK113" s="3" t="str">
        <f>IF(AJ113=0,"",
IF(SUM($AJ$32:AJ113)=1,AL113,
IF($AJ$152&gt;SUM($AJ$32:AJ113),_xlfn.CONCAT(", ",AL113),
IF($AJ$152=SUM($AJ$32:AJ113),_xlfn.CONCAT(" y ",AL113)))))</f>
        <v/>
      </c>
      <c r="AL113" s="214">
        <v>82</v>
      </c>
      <c r="AM113">
        <f t="shared" si="11"/>
        <v>0</v>
      </c>
      <c r="AN113">
        <f>IF(CNGE_2025_M1_Secc12_Sub2!$S129&lt;&gt;1,IF(COUNTA(O113:V113)=0,0,1),IF(O113&gt;1,IF(COUNTA(S113)=0,0,1),0))</f>
        <v>0</v>
      </c>
      <c r="AO113">
        <f>IF(CNGE_2025_M1_Secc12_Sub2!$Y129&lt;&gt;1,IF(COUNTA(W113:AD113)=0,0,1),IF(W113&gt;1,IF(COUNTA(AA113)=0,0,1),0))</f>
        <v>0</v>
      </c>
      <c r="AP113">
        <f t="shared" si="12"/>
        <v>0</v>
      </c>
      <c r="AQ113">
        <f t="shared" si="13"/>
        <v>0</v>
      </c>
      <c r="AR113">
        <f t="shared" si="14"/>
        <v>-2</v>
      </c>
      <c r="AS113">
        <f t="shared" si="15"/>
        <v>0</v>
      </c>
      <c r="AT113">
        <f t="shared" si="16"/>
        <v>-2</v>
      </c>
      <c r="AU113">
        <f t="shared" si="17"/>
        <v>0</v>
      </c>
    </row>
    <row r="114" spans="1:47" ht="14.25">
      <c r="A114" s="206"/>
      <c r="B114" s="207"/>
      <c r="C114" s="293" t="s">
        <v>5129</v>
      </c>
      <c r="D114" s="514" t="str">
        <f>IF(CNGE_2025_M1_Secc12_Sub1!D112="","",CNGE_2025_M1_Secc12_Sub1!D112)</f>
        <v/>
      </c>
      <c r="E114" s="326"/>
      <c r="F114" s="326"/>
      <c r="G114" s="326"/>
      <c r="H114" s="326"/>
      <c r="I114" s="326"/>
      <c r="J114" s="326"/>
      <c r="K114" s="326"/>
      <c r="L114" s="326"/>
      <c r="M114" s="326"/>
      <c r="N114" s="327"/>
      <c r="O114" s="443"/>
      <c r="P114" s="351"/>
      <c r="Q114" s="351"/>
      <c r="R114" s="352"/>
      <c r="S114" s="470"/>
      <c r="T114" s="471"/>
      <c r="U114" s="471"/>
      <c r="V114" s="472"/>
      <c r="W114" s="443"/>
      <c r="X114" s="351"/>
      <c r="Y114" s="351"/>
      <c r="Z114" s="352"/>
      <c r="AA114" s="470"/>
      <c r="AB114" s="471"/>
      <c r="AC114" s="471"/>
      <c r="AD114" s="472"/>
      <c r="AG114">
        <f>IF(OR(COUNTBLANK($D114)=1,CNGE_2025_M1_Secc12_Sub2!$S130&lt;&gt;1),0,IF(O114=1,IF(COUNTA(S114)=1,0,1),IF(O114&gt;1,0,1)))</f>
        <v>0</v>
      </c>
      <c r="AH114">
        <f>IF(OR(COUNTBLANK($D114)=1,CNGE_2025_M1_Secc12_Sub2!$Y130&lt;&gt;1),0,IF(W114=1,IF(COUNTA(AA114)=1,0,1),IF(W114&gt;1,0,1)))</f>
        <v>0</v>
      </c>
      <c r="AI114" s="228">
        <f t="shared" si="9"/>
        <v>0</v>
      </c>
      <c r="AJ114" s="2">
        <f t="shared" si="10"/>
        <v>0</v>
      </c>
      <c r="AK114" s="3" t="str">
        <f>IF(AJ114=0,"",
IF(SUM($AJ$32:AJ114)=1,AL114,
IF($AJ$152&gt;SUM($AJ$32:AJ114),_xlfn.CONCAT(", ",AL114),
IF($AJ$152=SUM($AJ$32:AJ114),_xlfn.CONCAT(" y ",AL114)))))</f>
        <v/>
      </c>
      <c r="AL114" s="214">
        <v>83</v>
      </c>
      <c r="AM114">
        <f t="shared" si="11"/>
        <v>0</v>
      </c>
      <c r="AN114">
        <f>IF(CNGE_2025_M1_Secc12_Sub2!$S130&lt;&gt;1,IF(COUNTA(O114:V114)=0,0,1),IF(O114&gt;1,IF(COUNTA(S114)=0,0,1),0))</f>
        <v>0</v>
      </c>
      <c r="AO114">
        <f>IF(CNGE_2025_M1_Secc12_Sub2!$Y130&lt;&gt;1,IF(COUNTA(W114:AD114)=0,0,1),IF(W114&gt;1,IF(COUNTA(AA114)=0,0,1),0))</f>
        <v>0</v>
      </c>
      <c r="AP114">
        <f t="shared" si="12"/>
        <v>0</v>
      </c>
      <c r="AQ114">
        <f t="shared" si="13"/>
        <v>0</v>
      </c>
      <c r="AR114">
        <f t="shared" si="14"/>
        <v>-2</v>
      </c>
      <c r="AS114">
        <f t="shared" si="15"/>
        <v>0</v>
      </c>
      <c r="AT114">
        <f t="shared" si="16"/>
        <v>-2</v>
      </c>
      <c r="AU114">
        <f t="shared" si="17"/>
        <v>0</v>
      </c>
    </row>
    <row r="115" spans="1:47" ht="14.25">
      <c r="A115" s="206"/>
      <c r="B115" s="207"/>
      <c r="C115" s="293" t="s">
        <v>5130</v>
      </c>
      <c r="D115" s="514" t="str">
        <f>IF(CNGE_2025_M1_Secc12_Sub1!D113="","",CNGE_2025_M1_Secc12_Sub1!D113)</f>
        <v/>
      </c>
      <c r="E115" s="326"/>
      <c r="F115" s="326"/>
      <c r="G115" s="326"/>
      <c r="H115" s="326"/>
      <c r="I115" s="326"/>
      <c r="J115" s="326"/>
      <c r="K115" s="326"/>
      <c r="L115" s="326"/>
      <c r="M115" s="326"/>
      <c r="N115" s="327"/>
      <c r="O115" s="443"/>
      <c r="P115" s="351"/>
      <c r="Q115" s="351"/>
      <c r="R115" s="352"/>
      <c r="S115" s="470"/>
      <c r="T115" s="471"/>
      <c r="U115" s="471"/>
      <c r="V115" s="472"/>
      <c r="W115" s="443"/>
      <c r="X115" s="351"/>
      <c r="Y115" s="351"/>
      <c r="Z115" s="352"/>
      <c r="AA115" s="470"/>
      <c r="AB115" s="471"/>
      <c r="AC115" s="471"/>
      <c r="AD115" s="472"/>
      <c r="AG115">
        <f>IF(OR(COUNTBLANK($D115)=1,CNGE_2025_M1_Secc12_Sub2!$S131&lt;&gt;1),0,IF(O115=1,IF(COUNTA(S115)=1,0,1),IF(O115&gt;1,0,1)))</f>
        <v>0</v>
      </c>
      <c r="AH115">
        <f>IF(OR(COUNTBLANK($D115)=1,CNGE_2025_M1_Secc12_Sub2!$Y131&lt;&gt;1),0,IF(W115=1,IF(COUNTA(AA115)=1,0,1),IF(W115&gt;1,0,1)))</f>
        <v>0</v>
      </c>
      <c r="AI115" s="228">
        <f t="shared" si="9"/>
        <v>0</v>
      </c>
      <c r="AJ115" s="2">
        <f t="shared" si="10"/>
        <v>0</v>
      </c>
      <c r="AK115" s="3" t="str">
        <f>IF(AJ115=0,"",
IF(SUM($AJ$32:AJ115)=1,AL115,
IF($AJ$152&gt;SUM($AJ$32:AJ115),_xlfn.CONCAT(", ",AL115),
IF($AJ$152=SUM($AJ$32:AJ115),_xlfn.CONCAT(" y ",AL115)))))</f>
        <v/>
      </c>
      <c r="AL115" s="214">
        <v>84</v>
      </c>
      <c r="AM115">
        <f t="shared" si="11"/>
        <v>0</v>
      </c>
      <c r="AN115">
        <f>IF(CNGE_2025_M1_Secc12_Sub2!$S131&lt;&gt;1,IF(COUNTA(O115:V115)=0,0,1),IF(O115&gt;1,IF(COUNTA(S115)=0,0,1),0))</f>
        <v>0</v>
      </c>
      <c r="AO115">
        <f>IF(CNGE_2025_M1_Secc12_Sub2!$Y131&lt;&gt;1,IF(COUNTA(W115:AD115)=0,0,1),IF(W115&gt;1,IF(COUNTA(AA115)=0,0,1),0))</f>
        <v>0</v>
      </c>
      <c r="AP115">
        <f t="shared" si="12"/>
        <v>0</v>
      </c>
      <c r="AQ115">
        <f t="shared" si="13"/>
        <v>0</v>
      </c>
      <c r="AR115">
        <f t="shared" si="14"/>
        <v>-2</v>
      </c>
      <c r="AS115">
        <f t="shared" si="15"/>
        <v>0</v>
      </c>
      <c r="AT115">
        <f t="shared" si="16"/>
        <v>-2</v>
      </c>
      <c r="AU115">
        <f t="shared" si="17"/>
        <v>0</v>
      </c>
    </row>
    <row r="116" spans="1:47" ht="14.25">
      <c r="A116" s="206"/>
      <c r="B116" s="207"/>
      <c r="C116" s="293" t="s">
        <v>5131</v>
      </c>
      <c r="D116" s="514" t="str">
        <f>IF(CNGE_2025_M1_Secc12_Sub1!D114="","",CNGE_2025_M1_Secc12_Sub1!D114)</f>
        <v/>
      </c>
      <c r="E116" s="326"/>
      <c r="F116" s="326"/>
      <c r="G116" s="326"/>
      <c r="H116" s="326"/>
      <c r="I116" s="326"/>
      <c r="J116" s="326"/>
      <c r="K116" s="326"/>
      <c r="L116" s="326"/>
      <c r="M116" s="326"/>
      <c r="N116" s="327"/>
      <c r="O116" s="443"/>
      <c r="P116" s="351"/>
      <c r="Q116" s="351"/>
      <c r="R116" s="352"/>
      <c r="S116" s="470"/>
      <c r="T116" s="471"/>
      <c r="U116" s="471"/>
      <c r="V116" s="472"/>
      <c r="W116" s="443"/>
      <c r="X116" s="351"/>
      <c r="Y116" s="351"/>
      <c r="Z116" s="352"/>
      <c r="AA116" s="470"/>
      <c r="AB116" s="471"/>
      <c r="AC116" s="471"/>
      <c r="AD116" s="472"/>
      <c r="AG116">
        <f>IF(OR(COUNTBLANK($D116)=1,CNGE_2025_M1_Secc12_Sub2!$S132&lt;&gt;1),0,IF(O116=1,IF(COUNTA(S116)=1,0,1),IF(O116&gt;1,0,1)))</f>
        <v>0</v>
      </c>
      <c r="AH116">
        <f>IF(OR(COUNTBLANK($D116)=1,CNGE_2025_M1_Secc12_Sub2!$Y132&lt;&gt;1),0,IF(W116=1,IF(COUNTA(AA116)=1,0,1),IF(W116&gt;1,0,1)))</f>
        <v>0</v>
      </c>
      <c r="AI116" s="228">
        <f t="shared" si="9"/>
        <v>0</v>
      </c>
      <c r="AJ116" s="2">
        <f t="shared" si="10"/>
        <v>0</v>
      </c>
      <c r="AK116" s="3" t="str">
        <f>IF(AJ116=0,"",
IF(SUM($AJ$32:AJ116)=1,AL116,
IF($AJ$152&gt;SUM($AJ$32:AJ116),_xlfn.CONCAT(", ",AL116),
IF($AJ$152=SUM($AJ$32:AJ116),_xlfn.CONCAT(" y ",AL116)))))</f>
        <v/>
      </c>
      <c r="AL116" s="214">
        <v>85</v>
      </c>
      <c r="AM116">
        <f t="shared" si="11"/>
        <v>0</v>
      </c>
      <c r="AN116">
        <f>IF(CNGE_2025_M1_Secc12_Sub2!$S132&lt;&gt;1,IF(COUNTA(O116:V116)=0,0,1),IF(O116&gt;1,IF(COUNTA(S116)=0,0,1),0))</f>
        <v>0</v>
      </c>
      <c r="AO116">
        <f>IF(CNGE_2025_M1_Secc12_Sub2!$Y132&lt;&gt;1,IF(COUNTA(W116:AD116)=0,0,1),IF(W116&gt;1,IF(COUNTA(AA116)=0,0,1),0))</f>
        <v>0</v>
      </c>
      <c r="AP116">
        <f t="shared" si="12"/>
        <v>0</v>
      </c>
      <c r="AQ116">
        <f t="shared" si="13"/>
        <v>0</v>
      </c>
      <c r="AR116">
        <f t="shared" si="14"/>
        <v>-2</v>
      </c>
      <c r="AS116">
        <f t="shared" si="15"/>
        <v>0</v>
      </c>
      <c r="AT116">
        <f t="shared" si="16"/>
        <v>-2</v>
      </c>
      <c r="AU116">
        <f t="shared" si="17"/>
        <v>0</v>
      </c>
    </row>
    <row r="117" spans="1:47" ht="14.25">
      <c r="A117" s="206"/>
      <c r="B117" s="207"/>
      <c r="C117" s="293" t="s">
        <v>5132</v>
      </c>
      <c r="D117" s="514" t="str">
        <f>IF(CNGE_2025_M1_Secc12_Sub1!D115="","",CNGE_2025_M1_Secc12_Sub1!D115)</f>
        <v/>
      </c>
      <c r="E117" s="326"/>
      <c r="F117" s="326"/>
      <c r="G117" s="326"/>
      <c r="H117" s="326"/>
      <c r="I117" s="326"/>
      <c r="J117" s="326"/>
      <c r="K117" s="326"/>
      <c r="L117" s="326"/>
      <c r="M117" s="326"/>
      <c r="N117" s="327"/>
      <c r="O117" s="443"/>
      <c r="P117" s="351"/>
      <c r="Q117" s="351"/>
      <c r="R117" s="352"/>
      <c r="S117" s="470"/>
      <c r="T117" s="471"/>
      <c r="U117" s="471"/>
      <c r="V117" s="472"/>
      <c r="W117" s="443"/>
      <c r="X117" s="351"/>
      <c r="Y117" s="351"/>
      <c r="Z117" s="352"/>
      <c r="AA117" s="470"/>
      <c r="AB117" s="471"/>
      <c r="AC117" s="471"/>
      <c r="AD117" s="472"/>
      <c r="AG117">
        <f>IF(OR(COUNTBLANK($D117)=1,CNGE_2025_M1_Secc12_Sub2!$S133&lt;&gt;1),0,IF(O117=1,IF(COUNTA(S117)=1,0,1),IF(O117&gt;1,0,1)))</f>
        <v>0</v>
      </c>
      <c r="AH117">
        <f>IF(OR(COUNTBLANK($D117)=1,CNGE_2025_M1_Secc12_Sub2!$Y133&lt;&gt;1),0,IF(W117=1,IF(COUNTA(AA117)=1,0,1),IF(W117&gt;1,0,1)))</f>
        <v>0</v>
      </c>
      <c r="AI117" s="228">
        <f t="shared" si="9"/>
        <v>0</v>
      </c>
      <c r="AJ117" s="2">
        <f t="shared" si="10"/>
        <v>0</v>
      </c>
      <c r="AK117" s="3" t="str">
        <f>IF(AJ117=0,"",
IF(SUM($AJ$32:AJ117)=1,AL117,
IF($AJ$152&gt;SUM($AJ$32:AJ117),_xlfn.CONCAT(", ",AL117),
IF($AJ$152=SUM($AJ$32:AJ117),_xlfn.CONCAT(" y ",AL117)))))</f>
        <v/>
      </c>
      <c r="AL117" s="214">
        <v>86</v>
      </c>
      <c r="AM117">
        <f t="shared" si="11"/>
        <v>0</v>
      </c>
      <c r="AN117">
        <f>IF(CNGE_2025_M1_Secc12_Sub2!$S133&lt;&gt;1,IF(COUNTA(O117:V117)=0,0,1),IF(O117&gt;1,IF(COUNTA(S117)=0,0,1),0))</f>
        <v>0</v>
      </c>
      <c r="AO117">
        <f>IF(CNGE_2025_M1_Secc12_Sub2!$Y133&lt;&gt;1,IF(COUNTA(W117:AD117)=0,0,1),IF(W117&gt;1,IF(COUNTA(AA117)=0,0,1),0))</f>
        <v>0</v>
      </c>
      <c r="AP117">
        <f t="shared" si="12"/>
        <v>0</v>
      </c>
      <c r="AQ117">
        <f t="shared" si="13"/>
        <v>0</v>
      </c>
      <c r="AR117">
        <f t="shared" si="14"/>
        <v>-2</v>
      </c>
      <c r="AS117">
        <f t="shared" si="15"/>
        <v>0</v>
      </c>
      <c r="AT117">
        <f t="shared" si="16"/>
        <v>-2</v>
      </c>
      <c r="AU117">
        <f t="shared" si="17"/>
        <v>0</v>
      </c>
    </row>
    <row r="118" spans="1:47" ht="14.25">
      <c r="A118" s="206"/>
      <c r="B118" s="207"/>
      <c r="C118" s="293" t="s">
        <v>5133</v>
      </c>
      <c r="D118" s="514" t="str">
        <f>IF(CNGE_2025_M1_Secc12_Sub1!D116="","",CNGE_2025_M1_Secc12_Sub1!D116)</f>
        <v/>
      </c>
      <c r="E118" s="326"/>
      <c r="F118" s="326"/>
      <c r="G118" s="326"/>
      <c r="H118" s="326"/>
      <c r="I118" s="326"/>
      <c r="J118" s="326"/>
      <c r="K118" s="326"/>
      <c r="L118" s="326"/>
      <c r="M118" s="326"/>
      <c r="N118" s="327"/>
      <c r="O118" s="443"/>
      <c r="P118" s="351"/>
      <c r="Q118" s="351"/>
      <c r="R118" s="352"/>
      <c r="S118" s="470"/>
      <c r="T118" s="471"/>
      <c r="U118" s="471"/>
      <c r="V118" s="472"/>
      <c r="W118" s="443"/>
      <c r="X118" s="351"/>
      <c r="Y118" s="351"/>
      <c r="Z118" s="352"/>
      <c r="AA118" s="470"/>
      <c r="AB118" s="471"/>
      <c r="AC118" s="471"/>
      <c r="AD118" s="472"/>
      <c r="AG118">
        <f>IF(OR(COUNTBLANK($D118)=1,CNGE_2025_M1_Secc12_Sub2!$S134&lt;&gt;1),0,IF(O118=1,IF(COUNTA(S118)=1,0,1),IF(O118&gt;1,0,1)))</f>
        <v>0</v>
      </c>
      <c r="AH118">
        <f>IF(OR(COUNTBLANK($D118)=1,CNGE_2025_M1_Secc12_Sub2!$Y134&lt;&gt;1),0,IF(W118=1,IF(COUNTA(AA118)=1,0,1),IF(W118&gt;1,0,1)))</f>
        <v>0</v>
      </c>
      <c r="AI118" s="228">
        <f t="shared" si="9"/>
        <v>0</v>
      </c>
      <c r="AJ118" s="2">
        <f t="shared" si="10"/>
        <v>0</v>
      </c>
      <c r="AK118" s="3" t="str">
        <f>IF(AJ118=0,"",
IF(SUM($AJ$32:AJ118)=1,AL118,
IF($AJ$152&gt;SUM($AJ$32:AJ118),_xlfn.CONCAT(", ",AL118),
IF($AJ$152=SUM($AJ$32:AJ118),_xlfn.CONCAT(" y ",AL118)))))</f>
        <v/>
      </c>
      <c r="AL118" s="214">
        <v>87</v>
      </c>
      <c r="AM118">
        <f t="shared" si="11"/>
        <v>0</v>
      </c>
      <c r="AN118">
        <f>IF(CNGE_2025_M1_Secc12_Sub2!$S134&lt;&gt;1,IF(COUNTA(O118:V118)=0,0,1),IF(O118&gt;1,IF(COUNTA(S118)=0,0,1),0))</f>
        <v>0</v>
      </c>
      <c r="AO118">
        <f>IF(CNGE_2025_M1_Secc12_Sub2!$Y134&lt;&gt;1,IF(COUNTA(W118:AD118)=0,0,1),IF(W118&gt;1,IF(COUNTA(AA118)=0,0,1),0))</f>
        <v>0</v>
      </c>
      <c r="AP118">
        <f t="shared" si="12"/>
        <v>0</v>
      </c>
      <c r="AQ118">
        <f t="shared" si="13"/>
        <v>0</v>
      </c>
      <c r="AR118">
        <f t="shared" si="14"/>
        <v>-2</v>
      </c>
      <c r="AS118">
        <f t="shared" si="15"/>
        <v>0</v>
      </c>
      <c r="AT118">
        <f t="shared" si="16"/>
        <v>-2</v>
      </c>
      <c r="AU118">
        <f t="shared" si="17"/>
        <v>0</v>
      </c>
    </row>
    <row r="119" spans="1:47" ht="14.25">
      <c r="A119" s="206"/>
      <c r="B119" s="207"/>
      <c r="C119" s="293" t="s">
        <v>5134</v>
      </c>
      <c r="D119" s="514" t="str">
        <f>IF(CNGE_2025_M1_Secc12_Sub1!D117="","",CNGE_2025_M1_Secc12_Sub1!D117)</f>
        <v/>
      </c>
      <c r="E119" s="326"/>
      <c r="F119" s="326"/>
      <c r="G119" s="326"/>
      <c r="H119" s="326"/>
      <c r="I119" s="326"/>
      <c r="J119" s="326"/>
      <c r="K119" s="326"/>
      <c r="L119" s="326"/>
      <c r="M119" s="326"/>
      <c r="N119" s="327"/>
      <c r="O119" s="443"/>
      <c r="P119" s="351"/>
      <c r="Q119" s="351"/>
      <c r="R119" s="352"/>
      <c r="S119" s="470"/>
      <c r="T119" s="471"/>
      <c r="U119" s="471"/>
      <c r="V119" s="472"/>
      <c r="W119" s="443"/>
      <c r="X119" s="351"/>
      <c r="Y119" s="351"/>
      <c r="Z119" s="352"/>
      <c r="AA119" s="470"/>
      <c r="AB119" s="471"/>
      <c r="AC119" s="471"/>
      <c r="AD119" s="472"/>
      <c r="AG119">
        <f>IF(OR(COUNTBLANK($D119)=1,CNGE_2025_M1_Secc12_Sub2!$S135&lt;&gt;1),0,IF(O119=1,IF(COUNTA(S119)=1,0,1),IF(O119&gt;1,0,1)))</f>
        <v>0</v>
      </c>
      <c r="AH119">
        <f>IF(OR(COUNTBLANK($D119)=1,CNGE_2025_M1_Secc12_Sub2!$Y135&lt;&gt;1),0,IF(W119=1,IF(COUNTA(AA119)=1,0,1),IF(W119&gt;1,0,1)))</f>
        <v>0</v>
      </c>
      <c r="AI119" s="228">
        <f t="shared" si="9"/>
        <v>0</v>
      </c>
      <c r="AJ119" s="2">
        <f t="shared" si="10"/>
        <v>0</v>
      </c>
      <c r="AK119" s="3" t="str">
        <f>IF(AJ119=0,"",
IF(SUM($AJ$32:AJ119)=1,AL119,
IF($AJ$152&gt;SUM($AJ$32:AJ119),_xlfn.CONCAT(", ",AL119),
IF($AJ$152=SUM($AJ$32:AJ119),_xlfn.CONCAT(" y ",AL119)))))</f>
        <v/>
      </c>
      <c r="AL119" s="214">
        <v>88</v>
      </c>
      <c r="AM119">
        <f t="shared" si="11"/>
        <v>0</v>
      </c>
      <c r="AN119">
        <f>IF(CNGE_2025_M1_Secc12_Sub2!$S135&lt;&gt;1,IF(COUNTA(O119:V119)=0,0,1),IF(O119&gt;1,IF(COUNTA(S119)=0,0,1),0))</f>
        <v>0</v>
      </c>
      <c r="AO119">
        <f>IF(CNGE_2025_M1_Secc12_Sub2!$Y135&lt;&gt;1,IF(COUNTA(W119:AD119)=0,0,1),IF(W119&gt;1,IF(COUNTA(AA119)=0,0,1),0))</f>
        <v>0</v>
      </c>
      <c r="AP119">
        <f t="shared" si="12"/>
        <v>0</v>
      </c>
      <c r="AQ119">
        <f t="shared" si="13"/>
        <v>0</v>
      </c>
      <c r="AR119">
        <f t="shared" si="14"/>
        <v>-2</v>
      </c>
      <c r="AS119">
        <f t="shared" si="15"/>
        <v>0</v>
      </c>
      <c r="AT119">
        <f t="shared" si="16"/>
        <v>-2</v>
      </c>
      <c r="AU119">
        <f t="shared" si="17"/>
        <v>0</v>
      </c>
    </row>
    <row r="120" spans="1:47" ht="14.25">
      <c r="A120" s="206"/>
      <c r="B120" s="207"/>
      <c r="C120" s="293" t="s">
        <v>5135</v>
      </c>
      <c r="D120" s="514" t="str">
        <f>IF(CNGE_2025_M1_Secc12_Sub1!D118="","",CNGE_2025_M1_Secc12_Sub1!D118)</f>
        <v/>
      </c>
      <c r="E120" s="326"/>
      <c r="F120" s="326"/>
      <c r="G120" s="326"/>
      <c r="H120" s="326"/>
      <c r="I120" s="326"/>
      <c r="J120" s="326"/>
      <c r="K120" s="326"/>
      <c r="L120" s="326"/>
      <c r="M120" s="326"/>
      <c r="N120" s="327"/>
      <c r="O120" s="443"/>
      <c r="P120" s="351"/>
      <c r="Q120" s="351"/>
      <c r="R120" s="352"/>
      <c r="S120" s="470"/>
      <c r="T120" s="471"/>
      <c r="U120" s="471"/>
      <c r="V120" s="472"/>
      <c r="W120" s="443"/>
      <c r="X120" s="351"/>
      <c r="Y120" s="351"/>
      <c r="Z120" s="352"/>
      <c r="AA120" s="470"/>
      <c r="AB120" s="471"/>
      <c r="AC120" s="471"/>
      <c r="AD120" s="472"/>
      <c r="AG120">
        <f>IF(OR(COUNTBLANK($D120)=1,CNGE_2025_M1_Secc12_Sub2!$S136&lt;&gt;1),0,IF(O120=1,IF(COUNTA(S120)=1,0,1),IF(O120&gt;1,0,1)))</f>
        <v>0</v>
      </c>
      <c r="AH120">
        <f>IF(OR(COUNTBLANK($D120)=1,CNGE_2025_M1_Secc12_Sub2!$Y136&lt;&gt;1),0,IF(W120=1,IF(COUNTA(AA120)=1,0,1),IF(W120&gt;1,0,1)))</f>
        <v>0</v>
      </c>
      <c r="AI120" s="228">
        <f t="shared" si="9"/>
        <v>0</v>
      </c>
      <c r="AJ120" s="2">
        <f t="shared" si="10"/>
        <v>0</v>
      </c>
      <c r="AK120" s="3" t="str">
        <f>IF(AJ120=0,"",
IF(SUM($AJ$32:AJ120)=1,AL120,
IF($AJ$152&gt;SUM($AJ$32:AJ120),_xlfn.CONCAT(", ",AL120),
IF($AJ$152=SUM($AJ$32:AJ120),_xlfn.CONCAT(" y ",AL120)))))</f>
        <v/>
      </c>
      <c r="AL120" s="214">
        <v>89</v>
      </c>
      <c r="AM120">
        <f t="shared" si="11"/>
        <v>0</v>
      </c>
      <c r="AN120">
        <f>IF(CNGE_2025_M1_Secc12_Sub2!$S136&lt;&gt;1,IF(COUNTA(O120:V120)=0,0,1),IF(O120&gt;1,IF(COUNTA(S120)=0,0,1),0))</f>
        <v>0</v>
      </c>
      <c r="AO120">
        <f>IF(CNGE_2025_M1_Secc12_Sub2!$Y136&lt;&gt;1,IF(COUNTA(W120:AD120)=0,0,1),IF(W120&gt;1,IF(COUNTA(AA120)=0,0,1),0))</f>
        <v>0</v>
      </c>
      <c r="AP120">
        <f t="shared" si="12"/>
        <v>0</v>
      </c>
      <c r="AQ120">
        <f t="shared" si="13"/>
        <v>0</v>
      </c>
      <c r="AR120">
        <f t="shared" si="14"/>
        <v>-2</v>
      </c>
      <c r="AS120">
        <f t="shared" si="15"/>
        <v>0</v>
      </c>
      <c r="AT120">
        <f t="shared" si="16"/>
        <v>-2</v>
      </c>
      <c r="AU120">
        <f t="shared" si="17"/>
        <v>0</v>
      </c>
    </row>
    <row r="121" spans="1:47" ht="14.25">
      <c r="A121" s="206"/>
      <c r="B121" s="207"/>
      <c r="C121" s="293" t="s">
        <v>5136</v>
      </c>
      <c r="D121" s="514" t="str">
        <f>IF(CNGE_2025_M1_Secc12_Sub1!D119="","",CNGE_2025_M1_Secc12_Sub1!D119)</f>
        <v/>
      </c>
      <c r="E121" s="326"/>
      <c r="F121" s="326"/>
      <c r="G121" s="326"/>
      <c r="H121" s="326"/>
      <c r="I121" s="326"/>
      <c r="J121" s="326"/>
      <c r="K121" s="326"/>
      <c r="L121" s="326"/>
      <c r="M121" s="326"/>
      <c r="N121" s="327"/>
      <c r="O121" s="443"/>
      <c r="P121" s="351"/>
      <c r="Q121" s="351"/>
      <c r="R121" s="352"/>
      <c r="S121" s="470"/>
      <c r="T121" s="471"/>
      <c r="U121" s="471"/>
      <c r="V121" s="472"/>
      <c r="W121" s="443"/>
      <c r="X121" s="351"/>
      <c r="Y121" s="351"/>
      <c r="Z121" s="352"/>
      <c r="AA121" s="470"/>
      <c r="AB121" s="471"/>
      <c r="AC121" s="471"/>
      <c r="AD121" s="472"/>
      <c r="AG121">
        <f>IF(OR(COUNTBLANK($D121)=1,CNGE_2025_M1_Secc12_Sub2!$S137&lt;&gt;1),0,IF(O121=1,IF(COUNTA(S121)=1,0,1),IF(O121&gt;1,0,1)))</f>
        <v>0</v>
      </c>
      <c r="AH121">
        <f>IF(OR(COUNTBLANK($D121)=1,CNGE_2025_M1_Secc12_Sub2!$Y137&lt;&gt;1),0,IF(W121=1,IF(COUNTA(AA121)=1,0,1),IF(W121&gt;1,0,1)))</f>
        <v>0</v>
      </c>
      <c r="AI121" s="228">
        <f t="shared" si="9"/>
        <v>0</v>
      </c>
      <c r="AJ121" s="2">
        <f t="shared" si="10"/>
        <v>0</v>
      </c>
      <c r="AK121" s="3" t="str">
        <f>IF(AJ121=0,"",
IF(SUM($AJ$32:AJ121)=1,AL121,
IF($AJ$152&gt;SUM($AJ$32:AJ121),_xlfn.CONCAT(", ",AL121),
IF($AJ$152=SUM($AJ$32:AJ121),_xlfn.CONCAT(" y ",AL121)))))</f>
        <v/>
      </c>
      <c r="AL121" s="214">
        <v>90</v>
      </c>
      <c r="AM121">
        <f t="shared" si="11"/>
        <v>0</v>
      </c>
      <c r="AN121">
        <f>IF(CNGE_2025_M1_Secc12_Sub2!$S137&lt;&gt;1,IF(COUNTA(O121:V121)=0,0,1),IF(O121&gt;1,IF(COUNTA(S121)=0,0,1),0))</f>
        <v>0</v>
      </c>
      <c r="AO121">
        <f>IF(CNGE_2025_M1_Secc12_Sub2!$Y137&lt;&gt;1,IF(COUNTA(W121:AD121)=0,0,1),IF(W121&gt;1,IF(COUNTA(AA121)=0,0,1),0))</f>
        <v>0</v>
      </c>
      <c r="AP121">
        <f t="shared" si="12"/>
        <v>0</v>
      </c>
      <c r="AQ121">
        <f t="shared" si="13"/>
        <v>0</v>
      </c>
      <c r="AR121">
        <f t="shared" si="14"/>
        <v>-2</v>
      </c>
      <c r="AS121">
        <f t="shared" si="15"/>
        <v>0</v>
      </c>
      <c r="AT121">
        <f t="shared" si="16"/>
        <v>-2</v>
      </c>
      <c r="AU121">
        <f t="shared" si="17"/>
        <v>0</v>
      </c>
    </row>
    <row r="122" spans="1:47" ht="14.25">
      <c r="A122" s="206"/>
      <c r="B122" s="207"/>
      <c r="C122" s="293" t="s">
        <v>5137</v>
      </c>
      <c r="D122" s="514" t="str">
        <f>IF(CNGE_2025_M1_Secc12_Sub1!D120="","",CNGE_2025_M1_Secc12_Sub1!D120)</f>
        <v/>
      </c>
      <c r="E122" s="326"/>
      <c r="F122" s="326"/>
      <c r="G122" s="326"/>
      <c r="H122" s="326"/>
      <c r="I122" s="326"/>
      <c r="J122" s="326"/>
      <c r="K122" s="326"/>
      <c r="L122" s="326"/>
      <c r="M122" s="326"/>
      <c r="N122" s="327"/>
      <c r="O122" s="443"/>
      <c r="P122" s="351"/>
      <c r="Q122" s="351"/>
      <c r="R122" s="352"/>
      <c r="S122" s="470"/>
      <c r="T122" s="471"/>
      <c r="U122" s="471"/>
      <c r="V122" s="472"/>
      <c r="W122" s="443"/>
      <c r="X122" s="351"/>
      <c r="Y122" s="351"/>
      <c r="Z122" s="352"/>
      <c r="AA122" s="470"/>
      <c r="AB122" s="471"/>
      <c r="AC122" s="471"/>
      <c r="AD122" s="472"/>
      <c r="AG122">
        <f>IF(OR(COUNTBLANK($D122)=1,CNGE_2025_M1_Secc12_Sub2!$S138&lt;&gt;1),0,IF(O122=1,IF(COUNTA(S122)=1,0,1),IF(O122&gt;1,0,1)))</f>
        <v>0</v>
      </c>
      <c r="AH122">
        <f>IF(OR(COUNTBLANK($D122)=1,CNGE_2025_M1_Secc12_Sub2!$Y138&lt;&gt;1),0,IF(W122=1,IF(COUNTA(AA122)=1,0,1),IF(W122&gt;1,0,1)))</f>
        <v>0</v>
      </c>
      <c r="AI122" s="228">
        <f t="shared" si="9"/>
        <v>0</v>
      </c>
      <c r="AJ122" s="2">
        <f t="shared" si="10"/>
        <v>0</v>
      </c>
      <c r="AK122" s="3" t="str">
        <f>IF(AJ122=0,"",
IF(SUM($AJ$32:AJ122)=1,AL122,
IF($AJ$152&gt;SUM($AJ$32:AJ122),_xlfn.CONCAT(", ",AL122),
IF($AJ$152=SUM($AJ$32:AJ122),_xlfn.CONCAT(" y ",AL122)))))</f>
        <v/>
      </c>
      <c r="AL122" s="214">
        <v>91</v>
      </c>
      <c r="AM122">
        <f t="shared" si="11"/>
        <v>0</v>
      </c>
      <c r="AN122">
        <f>IF(CNGE_2025_M1_Secc12_Sub2!$S138&lt;&gt;1,IF(COUNTA(O122:V122)=0,0,1),IF(O122&gt;1,IF(COUNTA(S122)=0,0,1),0))</f>
        <v>0</v>
      </c>
      <c r="AO122">
        <f>IF(CNGE_2025_M1_Secc12_Sub2!$Y138&lt;&gt;1,IF(COUNTA(W122:AD122)=0,0,1),IF(W122&gt;1,IF(COUNTA(AA122)=0,0,1),0))</f>
        <v>0</v>
      </c>
      <c r="AP122">
        <f t="shared" si="12"/>
        <v>0</v>
      </c>
      <c r="AQ122">
        <f t="shared" si="13"/>
        <v>0</v>
      </c>
      <c r="AR122">
        <f t="shared" si="14"/>
        <v>-2</v>
      </c>
      <c r="AS122">
        <f t="shared" si="15"/>
        <v>0</v>
      </c>
      <c r="AT122">
        <f t="shared" si="16"/>
        <v>-2</v>
      </c>
      <c r="AU122">
        <f t="shared" si="17"/>
        <v>0</v>
      </c>
    </row>
    <row r="123" spans="1:47" ht="14.25">
      <c r="A123" s="206"/>
      <c r="B123" s="207"/>
      <c r="C123" s="293" t="s">
        <v>5138</v>
      </c>
      <c r="D123" s="514" t="str">
        <f>IF(CNGE_2025_M1_Secc12_Sub1!D121="","",CNGE_2025_M1_Secc12_Sub1!D121)</f>
        <v/>
      </c>
      <c r="E123" s="326"/>
      <c r="F123" s="326"/>
      <c r="G123" s="326"/>
      <c r="H123" s="326"/>
      <c r="I123" s="326"/>
      <c r="J123" s="326"/>
      <c r="K123" s="326"/>
      <c r="L123" s="326"/>
      <c r="M123" s="326"/>
      <c r="N123" s="327"/>
      <c r="O123" s="443"/>
      <c r="P123" s="351"/>
      <c r="Q123" s="351"/>
      <c r="R123" s="352"/>
      <c r="S123" s="470"/>
      <c r="T123" s="471"/>
      <c r="U123" s="471"/>
      <c r="V123" s="472"/>
      <c r="W123" s="443"/>
      <c r="X123" s="351"/>
      <c r="Y123" s="351"/>
      <c r="Z123" s="352"/>
      <c r="AA123" s="470"/>
      <c r="AB123" s="471"/>
      <c r="AC123" s="471"/>
      <c r="AD123" s="472"/>
      <c r="AG123">
        <f>IF(OR(COUNTBLANK($D123)=1,CNGE_2025_M1_Secc12_Sub2!$S139&lt;&gt;1),0,IF(O123=1,IF(COUNTA(S123)=1,0,1),IF(O123&gt;1,0,1)))</f>
        <v>0</v>
      </c>
      <c r="AH123">
        <f>IF(OR(COUNTBLANK($D123)=1,CNGE_2025_M1_Secc12_Sub2!$Y139&lt;&gt;1),0,IF(W123=1,IF(COUNTA(AA123)=1,0,1),IF(W123&gt;1,0,1)))</f>
        <v>0</v>
      </c>
      <c r="AI123" s="228">
        <f t="shared" si="9"/>
        <v>0</v>
      </c>
      <c r="AJ123" s="2">
        <f t="shared" si="10"/>
        <v>0</v>
      </c>
      <c r="AK123" s="3" t="str">
        <f>IF(AJ123=0,"",
IF(SUM($AJ$32:AJ123)=1,AL123,
IF($AJ$152&gt;SUM($AJ$32:AJ123),_xlfn.CONCAT(", ",AL123),
IF($AJ$152=SUM($AJ$32:AJ123),_xlfn.CONCAT(" y ",AL123)))))</f>
        <v/>
      </c>
      <c r="AL123" s="214">
        <v>92</v>
      </c>
      <c r="AM123">
        <f t="shared" si="11"/>
        <v>0</v>
      </c>
      <c r="AN123">
        <f>IF(CNGE_2025_M1_Secc12_Sub2!$S139&lt;&gt;1,IF(COUNTA(O123:V123)=0,0,1),IF(O123&gt;1,IF(COUNTA(S123)=0,0,1),0))</f>
        <v>0</v>
      </c>
      <c r="AO123">
        <f>IF(CNGE_2025_M1_Secc12_Sub2!$Y139&lt;&gt;1,IF(COUNTA(W123:AD123)=0,0,1),IF(W123&gt;1,IF(COUNTA(AA123)=0,0,1),0))</f>
        <v>0</v>
      </c>
      <c r="AP123">
        <f t="shared" si="12"/>
        <v>0</v>
      </c>
      <c r="AQ123">
        <f t="shared" si="13"/>
        <v>0</v>
      </c>
      <c r="AR123">
        <f t="shared" si="14"/>
        <v>-2</v>
      </c>
      <c r="AS123">
        <f t="shared" si="15"/>
        <v>0</v>
      </c>
      <c r="AT123">
        <f t="shared" si="16"/>
        <v>-2</v>
      </c>
      <c r="AU123">
        <f t="shared" si="17"/>
        <v>0</v>
      </c>
    </row>
    <row r="124" spans="1:47" ht="14.25">
      <c r="A124" s="206"/>
      <c r="B124" s="207"/>
      <c r="C124" s="293" t="s">
        <v>5139</v>
      </c>
      <c r="D124" s="514" t="str">
        <f>IF(CNGE_2025_M1_Secc12_Sub1!D122="","",CNGE_2025_M1_Secc12_Sub1!D122)</f>
        <v/>
      </c>
      <c r="E124" s="326"/>
      <c r="F124" s="326"/>
      <c r="G124" s="326"/>
      <c r="H124" s="326"/>
      <c r="I124" s="326"/>
      <c r="J124" s="326"/>
      <c r="K124" s="326"/>
      <c r="L124" s="326"/>
      <c r="M124" s="326"/>
      <c r="N124" s="327"/>
      <c r="O124" s="443"/>
      <c r="P124" s="351"/>
      <c r="Q124" s="351"/>
      <c r="R124" s="352"/>
      <c r="S124" s="470"/>
      <c r="T124" s="471"/>
      <c r="U124" s="471"/>
      <c r="V124" s="472"/>
      <c r="W124" s="443"/>
      <c r="X124" s="351"/>
      <c r="Y124" s="351"/>
      <c r="Z124" s="352"/>
      <c r="AA124" s="470"/>
      <c r="AB124" s="471"/>
      <c r="AC124" s="471"/>
      <c r="AD124" s="472"/>
      <c r="AG124">
        <f>IF(OR(COUNTBLANK($D124)=1,CNGE_2025_M1_Secc12_Sub2!$S140&lt;&gt;1),0,IF(O124=1,IF(COUNTA(S124)=1,0,1),IF(O124&gt;1,0,1)))</f>
        <v>0</v>
      </c>
      <c r="AH124">
        <f>IF(OR(COUNTBLANK($D124)=1,CNGE_2025_M1_Secc12_Sub2!$Y140&lt;&gt;1),0,IF(W124=1,IF(COUNTA(AA124)=1,0,1),IF(W124&gt;1,0,1)))</f>
        <v>0</v>
      </c>
      <c r="AI124" s="228">
        <f t="shared" si="9"/>
        <v>0</v>
      </c>
      <c r="AJ124" s="2">
        <f t="shared" si="10"/>
        <v>0</v>
      </c>
      <c r="AK124" s="3" t="str">
        <f>IF(AJ124=0,"",
IF(SUM($AJ$32:AJ124)=1,AL124,
IF($AJ$152&gt;SUM($AJ$32:AJ124),_xlfn.CONCAT(", ",AL124),
IF($AJ$152=SUM($AJ$32:AJ124),_xlfn.CONCAT(" y ",AL124)))))</f>
        <v/>
      </c>
      <c r="AL124" s="214">
        <v>93</v>
      </c>
      <c r="AM124">
        <f t="shared" si="11"/>
        <v>0</v>
      </c>
      <c r="AN124">
        <f>IF(CNGE_2025_M1_Secc12_Sub2!$S140&lt;&gt;1,IF(COUNTA(O124:V124)=0,0,1),IF(O124&gt;1,IF(COUNTA(S124)=0,0,1),0))</f>
        <v>0</v>
      </c>
      <c r="AO124">
        <f>IF(CNGE_2025_M1_Secc12_Sub2!$Y140&lt;&gt;1,IF(COUNTA(W124:AD124)=0,0,1),IF(W124&gt;1,IF(COUNTA(AA124)=0,0,1),0))</f>
        <v>0</v>
      </c>
      <c r="AP124">
        <f t="shared" si="12"/>
        <v>0</v>
      </c>
      <c r="AQ124">
        <f t="shared" si="13"/>
        <v>0</v>
      </c>
      <c r="AR124">
        <f t="shared" si="14"/>
        <v>-2</v>
      </c>
      <c r="AS124">
        <f t="shared" si="15"/>
        <v>0</v>
      </c>
      <c r="AT124">
        <f t="shared" si="16"/>
        <v>-2</v>
      </c>
      <c r="AU124">
        <f t="shared" si="17"/>
        <v>0</v>
      </c>
    </row>
    <row r="125" spans="1:47" ht="14.25">
      <c r="A125" s="206"/>
      <c r="B125" s="207"/>
      <c r="C125" s="215" t="s">
        <v>5140</v>
      </c>
      <c r="D125" s="514" t="str">
        <f>IF(CNGE_2025_M1_Secc12_Sub1!D123="","",CNGE_2025_M1_Secc12_Sub1!D123)</f>
        <v/>
      </c>
      <c r="E125" s="326"/>
      <c r="F125" s="326"/>
      <c r="G125" s="326"/>
      <c r="H125" s="326"/>
      <c r="I125" s="326"/>
      <c r="J125" s="326"/>
      <c r="K125" s="326"/>
      <c r="L125" s="326"/>
      <c r="M125" s="326"/>
      <c r="N125" s="327"/>
      <c r="O125" s="443"/>
      <c r="P125" s="351"/>
      <c r="Q125" s="351"/>
      <c r="R125" s="352"/>
      <c r="S125" s="470"/>
      <c r="T125" s="471"/>
      <c r="U125" s="471"/>
      <c r="V125" s="472"/>
      <c r="W125" s="443"/>
      <c r="X125" s="351"/>
      <c r="Y125" s="351"/>
      <c r="Z125" s="352"/>
      <c r="AA125" s="470"/>
      <c r="AB125" s="471"/>
      <c r="AC125" s="471"/>
      <c r="AD125" s="472"/>
      <c r="AG125">
        <f>IF(OR(COUNTBLANK($D125)=1,CNGE_2025_M1_Secc12_Sub2!$S141&lt;&gt;1),0,IF(O125=1,IF(COUNTA(S125)=1,0,1),IF(O125&gt;1,0,1)))</f>
        <v>0</v>
      </c>
      <c r="AH125">
        <f>IF(OR(COUNTBLANK($D125)=1,CNGE_2025_M1_Secc12_Sub2!$Y141&lt;&gt;1),0,IF(W125=1,IF(COUNTA(AA125)=1,0,1),IF(W125&gt;1,0,1)))</f>
        <v>0</v>
      </c>
      <c r="AI125" s="228">
        <f t="shared" si="9"/>
        <v>0</v>
      </c>
      <c r="AJ125" s="2">
        <f t="shared" si="10"/>
        <v>0</v>
      </c>
      <c r="AK125" s="3" t="str">
        <f>IF(AJ125=0,"",
IF(SUM($AJ$32:AJ125)=1,AL125,
IF($AJ$152&gt;SUM($AJ$32:AJ125),_xlfn.CONCAT(", ",AL125),
IF($AJ$152=SUM($AJ$32:AJ125),_xlfn.CONCAT(" y ",AL125)))))</f>
        <v/>
      </c>
      <c r="AL125" s="214">
        <v>94</v>
      </c>
      <c r="AM125">
        <f t="shared" si="11"/>
        <v>0</v>
      </c>
      <c r="AN125">
        <f>IF(CNGE_2025_M1_Secc12_Sub2!$S141&lt;&gt;1,IF(COUNTA(O125:V125)=0,0,1),IF(O125&gt;1,IF(COUNTA(S125)=0,0,1),0))</f>
        <v>0</v>
      </c>
      <c r="AO125">
        <f>IF(CNGE_2025_M1_Secc12_Sub2!$Y141&lt;&gt;1,IF(COUNTA(W125:AD125)=0,0,1),IF(W125&gt;1,IF(COUNTA(AA125)=0,0,1),0))</f>
        <v>0</v>
      </c>
      <c r="AP125">
        <f t="shared" si="12"/>
        <v>0</v>
      </c>
      <c r="AQ125">
        <f t="shared" si="13"/>
        <v>0</v>
      </c>
      <c r="AR125">
        <f t="shared" si="14"/>
        <v>-2</v>
      </c>
      <c r="AS125">
        <f t="shared" si="15"/>
        <v>0</v>
      </c>
      <c r="AT125">
        <f t="shared" si="16"/>
        <v>-2</v>
      </c>
      <c r="AU125">
        <f t="shared" si="17"/>
        <v>0</v>
      </c>
    </row>
    <row r="126" spans="1:47" ht="14.25">
      <c r="A126" s="206"/>
      <c r="B126" s="207"/>
      <c r="C126" s="215" t="s">
        <v>5141</v>
      </c>
      <c r="D126" s="514" t="str">
        <f>IF(CNGE_2025_M1_Secc12_Sub1!D124="","",CNGE_2025_M1_Secc12_Sub1!D124)</f>
        <v/>
      </c>
      <c r="E126" s="326"/>
      <c r="F126" s="326"/>
      <c r="G126" s="326"/>
      <c r="H126" s="326"/>
      <c r="I126" s="326"/>
      <c r="J126" s="326"/>
      <c r="K126" s="326"/>
      <c r="L126" s="326"/>
      <c r="M126" s="326"/>
      <c r="N126" s="327"/>
      <c r="O126" s="443"/>
      <c r="P126" s="351"/>
      <c r="Q126" s="351"/>
      <c r="R126" s="352"/>
      <c r="S126" s="470"/>
      <c r="T126" s="471"/>
      <c r="U126" s="471"/>
      <c r="V126" s="472"/>
      <c r="W126" s="443"/>
      <c r="X126" s="351"/>
      <c r="Y126" s="351"/>
      <c r="Z126" s="352"/>
      <c r="AA126" s="470"/>
      <c r="AB126" s="471"/>
      <c r="AC126" s="471"/>
      <c r="AD126" s="472"/>
      <c r="AG126">
        <f>IF(OR(COUNTBLANK($D126)=1,CNGE_2025_M1_Secc12_Sub2!$S142&lt;&gt;1),0,IF(O126=1,IF(COUNTA(S126)=1,0,1),IF(O126&gt;1,0,1)))</f>
        <v>0</v>
      </c>
      <c r="AH126">
        <f>IF(OR(COUNTBLANK($D126)=1,CNGE_2025_M1_Secc12_Sub2!$Y142&lt;&gt;1),0,IF(W126=1,IF(COUNTA(AA126)=1,0,1),IF(W126&gt;1,0,1)))</f>
        <v>0</v>
      </c>
      <c r="AI126" s="228">
        <f t="shared" si="9"/>
        <v>0</v>
      </c>
      <c r="AJ126" s="2">
        <f t="shared" si="10"/>
        <v>0</v>
      </c>
      <c r="AK126" s="3" t="str">
        <f>IF(AJ126=0,"",
IF(SUM($AJ$32:AJ126)=1,AL126,
IF($AJ$152&gt;SUM($AJ$32:AJ126),_xlfn.CONCAT(", ",AL126),
IF($AJ$152=SUM($AJ$32:AJ126),_xlfn.CONCAT(" y ",AL126)))))</f>
        <v/>
      </c>
      <c r="AL126" s="214">
        <v>95</v>
      </c>
      <c r="AM126">
        <f t="shared" si="11"/>
        <v>0</v>
      </c>
      <c r="AN126">
        <f>IF(CNGE_2025_M1_Secc12_Sub2!$S142&lt;&gt;1,IF(COUNTA(O126:V126)=0,0,1),IF(O126&gt;1,IF(COUNTA(S126)=0,0,1),0))</f>
        <v>0</v>
      </c>
      <c r="AO126">
        <f>IF(CNGE_2025_M1_Secc12_Sub2!$Y142&lt;&gt;1,IF(COUNTA(W126:AD126)=0,0,1),IF(W126&gt;1,IF(COUNTA(AA126)=0,0,1),0))</f>
        <v>0</v>
      </c>
      <c r="AP126">
        <f t="shared" si="12"/>
        <v>0</v>
      </c>
      <c r="AQ126">
        <f t="shared" si="13"/>
        <v>0</v>
      </c>
      <c r="AR126">
        <f t="shared" si="14"/>
        <v>-2</v>
      </c>
      <c r="AS126">
        <f t="shared" si="15"/>
        <v>0</v>
      </c>
      <c r="AT126">
        <f t="shared" si="16"/>
        <v>-2</v>
      </c>
      <c r="AU126">
        <f t="shared" si="17"/>
        <v>0</v>
      </c>
    </row>
    <row r="127" spans="1:47" ht="14.25">
      <c r="A127" s="206"/>
      <c r="B127" s="207"/>
      <c r="C127" s="215" t="s">
        <v>5142</v>
      </c>
      <c r="D127" s="514" t="str">
        <f>IF(CNGE_2025_M1_Secc12_Sub1!D125="","",CNGE_2025_M1_Secc12_Sub1!D125)</f>
        <v/>
      </c>
      <c r="E127" s="326"/>
      <c r="F127" s="326"/>
      <c r="G127" s="326"/>
      <c r="H127" s="326"/>
      <c r="I127" s="326"/>
      <c r="J127" s="326"/>
      <c r="K127" s="326"/>
      <c r="L127" s="326"/>
      <c r="M127" s="326"/>
      <c r="N127" s="327"/>
      <c r="O127" s="443"/>
      <c r="P127" s="351"/>
      <c r="Q127" s="351"/>
      <c r="R127" s="352"/>
      <c r="S127" s="470"/>
      <c r="T127" s="471"/>
      <c r="U127" s="471"/>
      <c r="V127" s="472"/>
      <c r="W127" s="443"/>
      <c r="X127" s="351"/>
      <c r="Y127" s="351"/>
      <c r="Z127" s="352"/>
      <c r="AA127" s="470"/>
      <c r="AB127" s="471"/>
      <c r="AC127" s="471"/>
      <c r="AD127" s="472"/>
      <c r="AG127">
        <f>IF(OR(COUNTBLANK($D127)=1,CNGE_2025_M1_Secc12_Sub2!$S143&lt;&gt;1),0,IF(O127=1,IF(COUNTA(S127)=1,0,1),IF(O127&gt;1,0,1)))</f>
        <v>0</v>
      </c>
      <c r="AH127">
        <f>IF(OR(COUNTBLANK($D127)=1,CNGE_2025_M1_Secc12_Sub2!$Y143&lt;&gt;1),0,IF(W127=1,IF(COUNTA(AA127)=1,0,1),IF(W127&gt;1,0,1)))</f>
        <v>0</v>
      </c>
      <c r="AI127" s="228">
        <f t="shared" si="9"/>
        <v>0</v>
      </c>
      <c r="AJ127" s="2">
        <f t="shared" si="10"/>
        <v>0</v>
      </c>
      <c r="AK127" s="3" t="str">
        <f>IF(AJ127=0,"",
IF(SUM($AJ$32:AJ127)=1,AL127,
IF($AJ$152&gt;SUM($AJ$32:AJ127),_xlfn.CONCAT(", ",AL127),
IF($AJ$152=SUM($AJ$32:AJ127),_xlfn.CONCAT(" y ",AL127)))))</f>
        <v/>
      </c>
      <c r="AL127" s="214">
        <v>96</v>
      </c>
      <c r="AM127">
        <f t="shared" si="11"/>
        <v>0</v>
      </c>
      <c r="AN127">
        <f>IF(CNGE_2025_M1_Secc12_Sub2!$S143&lt;&gt;1,IF(COUNTA(O127:V127)=0,0,1),IF(O127&gt;1,IF(COUNTA(S127)=0,0,1),0))</f>
        <v>0</v>
      </c>
      <c r="AO127">
        <f>IF(CNGE_2025_M1_Secc12_Sub2!$Y143&lt;&gt;1,IF(COUNTA(W127:AD127)=0,0,1),IF(W127&gt;1,IF(COUNTA(AA127)=0,0,1),0))</f>
        <v>0</v>
      </c>
      <c r="AP127">
        <f t="shared" si="12"/>
        <v>0</v>
      </c>
      <c r="AQ127">
        <f t="shared" si="13"/>
        <v>0</v>
      </c>
      <c r="AR127">
        <f t="shared" si="14"/>
        <v>-2</v>
      </c>
      <c r="AS127">
        <f t="shared" si="15"/>
        <v>0</v>
      </c>
      <c r="AT127">
        <f t="shared" si="16"/>
        <v>-2</v>
      </c>
      <c r="AU127">
        <f t="shared" si="17"/>
        <v>0</v>
      </c>
    </row>
    <row r="128" spans="1:47" ht="14.25">
      <c r="A128" s="206"/>
      <c r="B128" s="207"/>
      <c r="C128" s="215" t="s">
        <v>5143</v>
      </c>
      <c r="D128" s="514" t="str">
        <f>IF(CNGE_2025_M1_Secc12_Sub1!D126="","",CNGE_2025_M1_Secc12_Sub1!D126)</f>
        <v/>
      </c>
      <c r="E128" s="326"/>
      <c r="F128" s="326"/>
      <c r="G128" s="326"/>
      <c r="H128" s="326"/>
      <c r="I128" s="326"/>
      <c r="J128" s="326"/>
      <c r="K128" s="326"/>
      <c r="L128" s="326"/>
      <c r="M128" s="326"/>
      <c r="N128" s="327"/>
      <c r="O128" s="443"/>
      <c r="P128" s="351"/>
      <c r="Q128" s="351"/>
      <c r="R128" s="352"/>
      <c r="S128" s="470"/>
      <c r="T128" s="471"/>
      <c r="U128" s="471"/>
      <c r="V128" s="472"/>
      <c r="W128" s="443"/>
      <c r="X128" s="351"/>
      <c r="Y128" s="351"/>
      <c r="Z128" s="352"/>
      <c r="AA128" s="470"/>
      <c r="AB128" s="471"/>
      <c r="AC128" s="471"/>
      <c r="AD128" s="472"/>
      <c r="AG128">
        <f>IF(OR(COUNTBLANK($D128)=1,CNGE_2025_M1_Secc12_Sub2!$S144&lt;&gt;1),0,IF(O128=1,IF(COUNTA(S128)=1,0,1),IF(O128&gt;1,0,1)))</f>
        <v>0</v>
      </c>
      <c r="AH128">
        <f>IF(OR(COUNTBLANK($D128)=1,CNGE_2025_M1_Secc12_Sub2!$Y144&lt;&gt;1),0,IF(W128=1,IF(COUNTA(AA128)=1,0,1),IF(W128&gt;1,0,1)))</f>
        <v>0</v>
      </c>
      <c r="AI128" s="228">
        <f t="shared" si="9"/>
        <v>0</v>
      </c>
      <c r="AJ128" s="2">
        <f t="shared" si="10"/>
        <v>0</v>
      </c>
      <c r="AK128" s="3" t="str">
        <f>IF(AJ128=0,"",
IF(SUM($AJ$32:AJ128)=1,AL128,
IF($AJ$152&gt;SUM($AJ$32:AJ128),_xlfn.CONCAT(", ",AL128),
IF($AJ$152=SUM($AJ$32:AJ128),_xlfn.CONCAT(" y ",AL128)))))</f>
        <v/>
      </c>
      <c r="AL128" s="214">
        <v>97</v>
      </c>
      <c r="AM128">
        <f t="shared" si="11"/>
        <v>0</v>
      </c>
      <c r="AN128">
        <f>IF(CNGE_2025_M1_Secc12_Sub2!$S144&lt;&gt;1,IF(COUNTA(O128:V128)=0,0,1),IF(O128&gt;1,IF(COUNTA(S128)=0,0,1),0))</f>
        <v>0</v>
      </c>
      <c r="AO128">
        <f>IF(CNGE_2025_M1_Secc12_Sub2!$Y144&lt;&gt;1,IF(COUNTA(W128:AD128)=0,0,1),IF(W128&gt;1,IF(COUNTA(AA128)=0,0,1),0))</f>
        <v>0</v>
      </c>
      <c r="AP128">
        <f t="shared" si="12"/>
        <v>0</v>
      </c>
      <c r="AQ128">
        <f t="shared" si="13"/>
        <v>0</v>
      </c>
      <c r="AR128">
        <f t="shared" si="14"/>
        <v>-2</v>
      </c>
      <c r="AS128">
        <f t="shared" si="15"/>
        <v>0</v>
      </c>
      <c r="AT128">
        <f t="shared" si="16"/>
        <v>-2</v>
      </c>
      <c r="AU128">
        <f t="shared" si="17"/>
        <v>0</v>
      </c>
    </row>
    <row r="129" spans="1:47" ht="14.25">
      <c r="A129" s="206"/>
      <c r="B129" s="207"/>
      <c r="C129" s="295" t="s">
        <v>5144</v>
      </c>
      <c r="D129" s="514" t="str">
        <f>IF(CNGE_2025_M1_Secc12_Sub1!D127="","",CNGE_2025_M1_Secc12_Sub1!D127)</f>
        <v/>
      </c>
      <c r="E129" s="326"/>
      <c r="F129" s="326"/>
      <c r="G129" s="326"/>
      <c r="H129" s="326"/>
      <c r="I129" s="326"/>
      <c r="J129" s="326"/>
      <c r="K129" s="326"/>
      <c r="L129" s="326"/>
      <c r="M129" s="326"/>
      <c r="N129" s="327"/>
      <c r="O129" s="443"/>
      <c r="P129" s="351"/>
      <c r="Q129" s="351"/>
      <c r="R129" s="352"/>
      <c r="S129" s="470"/>
      <c r="T129" s="471"/>
      <c r="U129" s="471"/>
      <c r="V129" s="472"/>
      <c r="W129" s="443"/>
      <c r="X129" s="351"/>
      <c r="Y129" s="351"/>
      <c r="Z129" s="352"/>
      <c r="AA129" s="470"/>
      <c r="AB129" s="471"/>
      <c r="AC129" s="471"/>
      <c r="AD129" s="472"/>
      <c r="AG129">
        <f>IF(OR(COUNTBLANK($D129)=1,CNGE_2025_M1_Secc12_Sub2!$S145&lt;&gt;1),0,IF(O129=1,IF(COUNTA(S129)=1,0,1),IF(O129&gt;1,0,1)))</f>
        <v>0</v>
      </c>
      <c r="AH129">
        <f>IF(OR(COUNTBLANK($D129)=1,CNGE_2025_M1_Secc12_Sub2!$Y145&lt;&gt;1),0,IF(W129=1,IF(COUNTA(AA129)=1,0,1),IF(W129&gt;1,0,1)))</f>
        <v>0</v>
      </c>
      <c r="AI129" s="228">
        <f t="shared" si="9"/>
        <v>0</v>
      </c>
      <c r="AJ129" s="2">
        <f t="shared" si="10"/>
        <v>0</v>
      </c>
      <c r="AK129" s="3" t="str">
        <f>IF(AJ129=0,"",
IF(SUM($AJ$32:AJ129)=1,AL129,
IF($AJ$152&gt;SUM($AJ$32:AJ129),_xlfn.CONCAT(", ",AL129),
IF($AJ$152=SUM($AJ$32:AJ129),_xlfn.CONCAT(" y ",AL129)))))</f>
        <v/>
      </c>
      <c r="AL129" s="214">
        <v>98</v>
      </c>
      <c r="AM129">
        <f t="shared" si="11"/>
        <v>0</v>
      </c>
      <c r="AN129">
        <f>IF(CNGE_2025_M1_Secc12_Sub2!$S145&lt;&gt;1,IF(COUNTA(O129:V129)=0,0,1),IF(O129&gt;1,IF(COUNTA(S129)=0,0,1),0))</f>
        <v>0</v>
      </c>
      <c r="AO129">
        <f>IF(CNGE_2025_M1_Secc12_Sub2!$Y145&lt;&gt;1,IF(COUNTA(W129:AD129)=0,0,1),IF(W129&gt;1,IF(COUNTA(AA129)=0,0,1),0))</f>
        <v>0</v>
      </c>
      <c r="AP129">
        <f t="shared" si="12"/>
        <v>0</v>
      </c>
      <c r="AQ129">
        <f t="shared" si="13"/>
        <v>0</v>
      </c>
      <c r="AR129">
        <f t="shared" si="14"/>
        <v>-2</v>
      </c>
      <c r="AS129">
        <f t="shared" si="15"/>
        <v>0</v>
      </c>
      <c r="AT129">
        <f t="shared" si="16"/>
        <v>-2</v>
      </c>
      <c r="AU129">
        <f t="shared" si="17"/>
        <v>0</v>
      </c>
    </row>
    <row r="130" spans="1:47" ht="14.25">
      <c r="A130" s="206"/>
      <c r="B130" s="207"/>
      <c r="C130" s="213" t="s">
        <v>5145</v>
      </c>
      <c r="D130" s="514" t="str">
        <f>IF(CNGE_2025_M1_Secc12_Sub1!D128="","",CNGE_2025_M1_Secc12_Sub1!D128)</f>
        <v/>
      </c>
      <c r="E130" s="326"/>
      <c r="F130" s="326"/>
      <c r="G130" s="326"/>
      <c r="H130" s="326"/>
      <c r="I130" s="326"/>
      <c r="J130" s="326"/>
      <c r="K130" s="326"/>
      <c r="L130" s="326"/>
      <c r="M130" s="326"/>
      <c r="N130" s="327"/>
      <c r="O130" s="443"/>
      <c r="P130" s="351"/>
      <c r="Q130" s="351"/>
      <c r="R130" s="352"/>
      <c r="S130" s="470"/>
      <c r="T130" s="471"/>
      <c r="U130" s="471"/>
      <c r="V130" s="472"/>
      <c r="W130" s="443"/>
      <c r="X130" s="351"/>
      <c r="Y130" s="351"/>
      <c r="Z130" s="352"/>
      <c r="AA130" s="470"/>
      <c r="AB130" s="471"/>
      <c r="AC130" s="471"/>
      <c r="AD130" s="472"/>
      <c r="AG130">
        <f>IF(OR(COUNTBLANK($D130)=1,CNGE_2025_M1_Secc12_Sub2!$S146&lt;&gt;1),0,IF(O130=1,IF(COUNTA(S130)=1,0,1),IF(O130&gt;1,0,1)))</f>
        <v>0</v>
      </c>
      <c r="AH130">
        <f>IF(OR(COUNTBLANK($D130)=1,CNGE_2025_M1_Secc12_Sub2!$Y146&lt;&gt;1),0,IF(W130=1,IF(COUNTA(AA130)=1,0,1),IF(W130&gt;1,0,1)))</f>
        <v>0</v>
      </c>
      <c r="AI130" s="228">
        <f t="shared" si="9"/>
        <v>0</v>
      </c>
      <c r="AJ130" s="2">
        <f t="shared" si="10"/>
        <v>0</v>
      </c>
      <c r="AK130" s="3" t="str">
        <f>IF(AJ130=0,"",
IF(SUM($AJ$32:AJ130)=1,AL130,
IF($AJ$152&gt;SUM($AJ$32:AJ130),_xlfn.CONCAT(", ",AL130),
IF($AJ$152=SUM($AJ$32:AJ130),_xlfn.CONCAT(" y ",AL130)))))</f>
        <v/>
      </c>
      <c r="AL130" s="214">
        <v>99</v>
      </c>
      <c r="AM130">
        <f t="shared" si="11"/>
        <v>0</v>
      </c>
      <c r="AN130">
        <f>IF(CNGE_2025_M1_Secc12_Sub2!$S146&lt;&gt;1,IF(COUNTA(O130:V130)=0,0,1),IF(O130&gt;1,IF(COUNTA(S130)=0,0,1),0))</f>
        <v>0</v>
      </c>
      <c r="AO130">
        <f>IF(CNGE_2025_M1_Secc12_Sub2!$Y146&lt;&gt;1,IF(COUNTA(W130:AD130)=0,0,1),IF(W130&gt;1,IF(COUNTA(AA130)=0,0,1),0))</f>
        <v>0</v>
      </c>
      <c r="AP130">
        <f t="shared" si="12"/>
        <v>0</v>
      </c>
      <c r="AQ130">
        <f t="shared" si="13"/>
        <v>0</v>
      </c>
      <c r="AR130">
        <f t="shared" si="14"/>
        <v>-2</v>
      </c>
      <c r="AS130">
        <f t="shared" si="15"/>
        <v>0</v>
      </c>
      <c r="AT130">
        <f t="shared" si="16"/>
        <v>-2</v>
      </c>
      <c r="AU130">
        <f t="shared" si="17"/>
        <v>0</v>
      </c>
    </row>
    <row r="131" spans="1:47" ht="14.25">
      <c r="A131" s="206"/>
      <c r="B131" s="207"/>
      <c r="C131" s="213" t="s">
        <v>5146</v>
      </c>
      <c r="D131" s="514" t="str">
        <f>IF(CNGE_2025_M1_Secc12_Sub1!D129="","",CNGE_2025_M1_Secc12_Sub1!D129)</f>
        <v/>
      </c>
      <c r="E131" s="326"/>
      <c r="F131" s="326"/>
      <c r="G131" s="326"/>
      <c r="H131" s="326"/>
      <c r="I131" s="326"/>
      <c r="J131" s="326"/>
      <c r="K131" s="326"/>
      <c r="L131" s="326"/>
      <c r="M131" s="326"/>
      <c r="N131" s="327"/>
      <c r="O131" s="443"/>
      <c r="P131" s="351"/>
      <c r="Q131" s="351"/>
      <c r="R131" s="352"/>
      <c r="S131" s="470"/>
      <c r="T131" s="471"/>
      <c r="U131" s="471"/>
      <c r="V131" s="472"/>
      <c r="W131" s="443"/>
      <c r="X131" s="351"/>
      <c r="Y131" s="351"/>
      <c r="Z131" s="352"/>
      <c r="AA131" s="470"/>
      <c r="AB131" s="471"/>
      <c r="AC131" s="471"/>
      <c r="AD131" s="472"/>
      <c r="AG131">
        <f>IF(OR(COUNTBLANK($D131)=1,CNGE_2025_M1_Secc12_Sub2!$S147&lt;&gt;1),0,IF(O131=1,IF(COUNTA(S131)=1,0,1),IF(O131&gt;1,0,1)))</f>
        <v>0</v>
      </c>
      <c r="AH131">
        <f>IF(OR(COUNTBLANK($D131)=1,CNGE_2025_M1_Secc12_Sub2!$Y147&lt;&gt;1),0,IF(W131=1,IF(COUNTA(AA131)=1,0,1),IF(W131&gt;1,0,1)))</f>
        <v>0</v>
      </c>
      <c r="AI131" s="228">
        <f t="shared" si="9"/>
        <v>0</v>
      </c>
      <c r="AJ131" s="2">
        <f t="shared" si="10"/>
        <v>0</v>
      </c>
      <c r="AK131" s="3" t="str">
        <f>IF(AJ131=0,"",
IF(SUM($AJ$32:AJ131)=1,AL131,
IF($AJ$152&gt;SUM($AJ$32:AJ131),_xlfn.CONCAT(", ",AL131),
IF($AJ$152=SUM($AJ$32:AJ131),_xlfn.CONCAT(" y ",AL131)))))</f>
        <v/>
      </c>
      <c r="AL131" s="214">
        <v>100</v>
      </c>
      <c r="AM131">
        <f t="shared" si="11"/>
        <v>0</v>
      </c>
      <c r="AN131">
        <f>IF(CNGE_2025_M1_Secc12_Sub2!$S147&lt;&gt;1,IF(COUNTA(O131:V131)=0,0,1),IF(O131&gt;1,IF(COUNTA(S131)=0,0,1),0))</f>
        <v>0</v>
      </c>
      <c r="AO131">
        <f>IF(CNGE_2025_M1_Secc12_Sub2!$Y147&lt;&gt;1,IF(COUNTA(W131:AD131)=0,0,1),IF(W131&gt;1,IF(COUNTA(AA131)=0,0,1),0))</f>
        <v>0</v>
      </c>
      <c r="AP131">
        <f t="shared" si="12"/>
        <v>0</v>
      </c>
      <c r="AQ131">
        <f t="shared" si="13"/>
        <v>0</v>
      </c>
      <c r="AR131">
        <f t="shared" si="14"/>
        <v>-2</v>
      </c>
      <c r="AS131">
        <f t="shared" si="15"/>
        <v>0</v>
      </c>
      <c r="AT131">
        <f t="shared" si="16"/>
        <v>-2</v>
      </c>
      <c r="AU131">
        <f t="shared" si="17"/>
        <v>0</v>
      </c>
    </row>
    <row r="132" spans="1:47" ht="14.25">
      <c r="A132" s="206"/>
      <c r="B132" s="207"/>
      <c r="C132" s="296" t="s">
        <v>5147</v>
      </c>
      <c r="D132" s="514" t="str">
        <f>IF(CNGE_2025_M1_Secc12_Sub1!D130="","",CNGE_2025_M1_Secc12_Sub1!D130)</f>
        <v/>
      </c>
      <c r="E132" s="326"/>
      <c r="F132" s="326"/>
      <c r="G132" s="326"/>
      <c r="H132" s="326"/>
      <c r="I132" s="326"/>
      <c r="J132" s="326"/>
      <c r="K132" s="326"/>
      <c r="L132" s="326"/>
      <c r="M132" s="326"/>
      <c r="N132" s="327"/>
      <c r="O132" s="443"/>
      <c r="P132" s="351"/>
      <c r="Q132" s="351"/>
      <c r="R132" s="352"/>
      <c r="S132" s="470"/>
      <c r="T132" s="471"/>
      <c r="U132" s="471"/>
      <c r="V132" s="472"/>
      <c r="W132" s="443"/>
      <c r="X132" s="351"/>
      <c r="Y132" s="351"/>
      <c r="Z132" s="352"/>
      <c r="AA132" s="470"/>
      <c r="AB132" s="471"/>
      <c r="AC132" s="471"/>
      <c r="AD132" s="472"/>
      <c r="AG132">
        <f>IF(OR(COUNTBLANK($D132)=1,CNGE_2025_M1_Secc12_Sub2!$S148&lt;&gt;1),0,IF(O132=1,IF(COUNTA(S132)=1,0,1),IF(O132&gt;1,0,1)))</f>
        <v>0</v>
      </c>
      <c r="AH132">
        <f>IF(OR(COUNTBLANK($D132)=1,CNGE_2025_M1_Secc12_Sub2!$Y148&lt;&gt;1),0,IF(W132=1,IF(COUNTA(AA132)=1,0,1),IF(W132&gt;1,0,1)))</f>
        <v>0</v>
      </c>
      <c r="AI132" s="228">
        <f t="shared" si="9"/>
        <v>0</v>
      </c>
      <c r="AJ132" s="2">
        <f t="shared" si="10"/>
        <v>0</v>
      </c>
      <c r="AK132" s="3" t="str">
        <f>IF(AJ132=0,"",
IF(SUM($AJ$32:AJ132)=1,AL132,
IF($AJ$152&gt;SUM($AJ$32:AJ132),_xlfn.CONCAT(", ",AL132),
IF($AJ$152=SUM($AJ$32:AJ132),_xlfn.CONCAT(" y ",AL132)))))</f>
        <v/>
      </c>
      <c r="AL132" s="214">
        <v>101</v>
      </c>
      <c r="AM132">
        <f t="shared" si="11"/>
        <v>0</v>
      </c>
      <c r="AN132">
        <f>IF(CNGE_2025_M1_Secc12_Sub2!$S148&lt;&gt;1,IF(COUNTA(O132:V132)=0,0,1),IF(O132&gt;1,IF(COUNTA(S132)=0,0,1),0))</f>
        <v>0</v>
      </c>
      <c r="AO132">
        <f>IF(CNGE_2025_M1_Secc12_Sub2!$Y148&lt;&gt;1,IF(COUNTA(W132:AD132)=0,0,1),IF(W132&gt;1,IF(COUNTA(AA132)=0,0,1),0))</f>
        <v>0</v>
      </c>
      <c r="AP132">
        <f t="shared" si="12"/>
        <v>0</v>
      </c>
      <c r="AQ132">
        <f t="shared" si="13"/>
        <v>0</v>
      </c>
      <c r="AR132">
        <f t="shared" si="14"/>
        <v>-2</v>
      </c>
      <c r="AS132">
        <f t="shared" si="15"/>
        <v>0</v>
      </c>
      <c r="AT132">
        <f t="shared" si="16"/>
        <v>-2</v>
      </c>
      <c r="AU132">
        <f t="shared" si="17"/>
        <v>0</v>
      </c>
    </row>
    <row r="133" spans="1:47" ht="14.25">
      <c r="A133" s="206"/>
      <c r="B133" s="207"/>
      <c r="C133" s="215" t="s">
        <v>5148</v>
      </c>
      <c r="D133" s="514" t="str">
        <f>IF(CNGE_2025_M1_Secc12_Sub1!D131="","",CNGE_2025_M1_Secc12_Sub1!D131)</f>
        <v/>
      </c>
      <c r="E133" s="326"/>
      <c r="F133" s="326"/>
      <c r="G133" s="326"/>
      <c r="H133" s="326"/>
      <c r="I133" s="326"/>
      <c r="J133" s="326"/>
      <c r="K133" s="326"/>
      <c r="L133" s="326"/>
      <c r="M133" s="326"/>
      <c r="N133" s="327"/>
      <c r="O133" s="443"/>
      <c r="P133" s="351"/>
      <c r="Q133" s="351"/>
      <c r="R133" s="352"/>
      <c r="S133" s="470"/>
      <c r="T133" s="471"/>
      <c r="U133" s="471"/>
      <c r="V133" s="472"/>
      <c r="W133" s="443"/>
      <c r="X133" s="351"/>
      <c r="Y133" s="351"/>
      <c r="Z133" s="352"/>
      <c r="AA133" s="470"/>
      <c r="AB133" s="471"/>
      <c r="AC133" s="471"/>
      <c r="AD133" s="472"/>
      <c r="AG133">
        <f>IF(OR(COUNTBLANK($D133)=1,CNGE_2025_M1_Secc12_Sub2!$S149&lt;&gt;1),0,IF(O133=1,IF(COUNTA(S133)=1,0,1),IF(O133&gt;1,0,1)))</f>
        <v>0</v>
      </c>
      <c r="AH133">
        <f>IF(OR(COUNTBLANK($D133)=1,CNGE_2025_M1_Secc12_Sub2!$Y149&lt;&gt;1),0,IF(W133=1,IF(COUNTA(AA133)=1,0,1),IF(W133&gt;1,0,1)))</f>
        <v>0</v>
      </c>
      <c r="AI133" s="228">
        <f t="shared" si="9"/>
        <v>0</v>
      </c>
      <c r="AJ133" s="2">
        <f t="shared" si="10"/>
        <v>0</v>
      </c>
      <c r="AK133" s="3" t="str">
        <f>IF(AJ133=0,"",
IF(SUM($AJ$32:AJ133)=1,AL133,
IF($AJ$152&gt;SUM($AJ$32:AJ133),_xlfn.CONCAT(", ",AL133),
IF($AJ$152=SUM($AJ$32:AJ133),_xlfn.CONCAT(" y ",AL133)))))</f>
        <v/>
      </c>
      <c r="AL133" s="214">
        <v>102</v>
      </c>
      <c r="AM133">
        <f t="shared" si="11"/>
        <v>0</v>
      </c>
      <c r="AN133">
        <f>IF(CNGE_2025_M1_Secc12_Sub2!$S149&lt;&gt;1,IF(COUNTA(O133:V133)=0,0,1),IF(O133&gt;1,IF(COUNTA(S133)=0,0,1),0))</f>
        <v>0</v>
      </c>
      <c r="AO133">
        <f>IF(CNGE_2025_M1_Secc12_Sub2!$Y149&lt;&gt;1,IF(COUNTA(W133:AD133)=0,0,1),IF(W133&gt;1,IF(COUNTA(AA133)=0,0,1),0))</f>
        <v>0</v>
      </c>
      <c r="AP133">
        <f t="shared" si="12"/>
        <v>0</v>
      </c>
      <c r="AQ133">
        <f t="shared" si="13"/>
        <v>0</v>
      </c>
      <c r="AR133">
        <f t="shared" si="14"/>
        <v>-2</v>
      </c>
      <c r="AS133">
        <f t="shared" si="15"/>
        <v>0</v>
      </c>
      <c r="AT133">
        <f t="shared" si="16"/>
        <v>-2</v>
      </c>
      <c r="AU133">
        <f t="shared" si="17"/>
        <v>0</v>
      </c>
    </row>
    <row r="134" spans="1:47" ht="14.25">
      <c r="A134" s="206"/>
      <c r="B134" s="207"/>
      <c r="C134" s="215" t="s">
        <v>5149</v>
      </c>
      <c r="D134" s="514" t="str">
        <f>IF(CNGE_2025_M1_Secc12_Sub1!D132="","",CNGE_2025_M1_Secc12_Sub1!D132)</f>
        <v/>
      </c>
      <c r="E134" s="326"/>
      <c r="F134" s="326"/>
      <c r="G134" s="326"/>
      <c r="H134" s="326"/>
      <c r="I134" s="326"/>
      <c r="J134" s="326"/>
      <c r="K134" s="326"/>
      <c r="L134" s="326"/>
      <c r="M134" s="326"/>
      <c r="N134" s="327"/>
      <c r="O134" s="443"/>
      <c r="P134" s="351"/>
      <c r="Q134" s="351"/>
      <c r="R134" s="352"/>
      <c r="S134" s="470"/>
      <c r="T134" s="471"/>
      <c r="U134" s="471"/>
      <c r="V134" s="472"/>
      <c r="W134" s="443"/>
      <c r="X134" s="351"/>
      <c r="Y134" s="351"/>
      <c r="Z134" s="352"/>
      <c r="AA134" s="470"/>
      <c r="AB134" s="471"/>
      <c r="AC134" s="471"/>
      <c r="AD134" s="472"/>
      <c r="AG134">
        <f>IF(OR(COUNTBLANK($D134)=1,CNGE_2025_M1_Secc12_Sub2!$S150&lt;&gt;1),0,IF(O134=1,IF(COUNTA(S134)=1,0,1),IF(O134&gt;1,0,1)))</f>
        <v>0</v>
      </c>
      <c r="AH134">
        <f>IF(OR(COUNTBLANK($D134)=1,CNGE_2025_M1_Secc12_Sub2!$Y150&lt;&gt;1),0,IF(W134=1,IF(COUNTA(AA134)=1,0,1),IF(W134&gt;1,0,1)))</f>
        <v>0</v>
      </c>
      <c r="AI134" s="228">
        <f t="shared" si="9"/>
        <v>0</v>
      </c>
      <c r="AJ134" s="2">
        <f t="shared" si="10"/>
        <v>0</v>
      </c>
      <c r="AK134" s="3" t="str">
        <f>IF(AJ134=0,"",
IF(SUM($AJ$32:AJ134)=1,AL134,
IF($AJ$152&gt;SUM($AJ$32:AJ134),_xlfn.CONCAT(", ",AL134),
IF($AJ$152=SUM($AJ$32:AJ134),_xlfn.CONCAT(" y ",AL134)))))</f>
        <v/>
      </c>
      <c r="AL134" s="214">
        <v>103</v>
      </c>
      <c r="AM134">
        <f t="shared" si="11"/>
        <v>0</v>
      </c>
      <c r="AN134">
        <f>IF(CNGE_2025_M1_Secc12_Sub2!$S150&lt;&gt;1,IF(COUNTA(O134:V134)=0,0,1),IF(O134&gt;1,IF(COUNTA(S134)=0,0,1),0))</f>
        <v>0</v>
      </c>
      <c r="AO134">
        <f>IF(CNGE_2025_M1_Secc12_Sub2!$Y150&lt;&gt;1,IF(COUNTA(W134:AD134)=0,0,1),IF(W134&gt;1,IF(COUNTA(AA134)=0,0,1),0))</f>
        <v>0</v>
      </c>
      <c r="AP134">
        <f t="shared" si="12"/>
        <v>0</v>
      </c>
      <c r="AQ134">
        <f t="shared" si="13"/>
        <v>0</v>
      </c>
      <c r="AR134">
        <f t="shared" si="14"/>
        <v>-2</v>
      </c>
      <c r="AS134">
        <f t="shared" si="15"/>
        <v>0</v>
      </c>
      <c r="AT134">
        <f t="shared" si="16"/>
        <v>-2</v>
      </c>
      <c r="AU134">
        <f t="shared" si="17"/>
        <v>0</v>
      </c>
    </row>
    <row r="135" spans="1:47" ht="14.25">
      <c r="A135" s="206"/>
      <c r="B135" s="207"/>
      <c r="C135" s="215" t="s">
        <v>5150</v>
      </c>
      <c r="D135" s="514" t="str">
        <f>IF(CNGE_2025_M1_Secc12_Sub1!D133="","",CNGE_2025_M1_Secc12_Sub1!D133)</f>
        <v/>
      </c>
      <c r="E135" s="326"/>
      <c r="F135" s="326"/>
      <c r="G135" s="326"/>
      <c r="H135" s="326"/>
      <c r="I135" s="326"/>
      <c r="J135" s="326"/>
      <c r="K135" s="326"/>
      <c r="L135" s="326"/>
      <c r="M135" s="326"/>
      <c r="N135" s="327"/>
      <c r="O135" s="443"/>
      <c r="P135" s="351"/>
      <c r="Q135" s="351"/>
      <c r="R135" s="352"/>
      <c r="S135" s="470"/>
      <c r="T135" s="471"/>
      <c r="U135" s="471"/>
      <c r="V135" s="472"/>
      <c r="W135" s="443"/>
      <c r="X135" s="351"/>
      <c r="Y135" s="351"/>
      <c r="Z135" s="352"/>
      <c r="AA135" s="470"/>
      <c r="AB135" s="471"/>
      <c r="AC135" s="471"/>
      <c r="AD135" s="472"/>
      <c r="AG135">
        <f>IF(OR(COUNTBLANK($D135)=1,CNGE_2025_M1_Secc12_Sub2!$S151&lt;&gt;1),0,IF(O135=1,IF(COUNTA(S135)=1,0,1),IF(O135&gt;1,0,1)))</f>
        <v>0</v>
      </c>
      <c r="AH135">
        <f>IF(OR(COUNTBLANK($D135)=1,CNGE_2025_M1_Secc12_Sub2!$Y151&lt;&gt;1),0,IF(W135=1,IF(COUNTA(AA135)=1,0,1),IF(W135&gt;1,0,1)))</f>
        <v>0</v>
      </c>
      <c r="AI135" s="228">
        <f t="shared" si="9"/>
        <v>0</v>
      </c>
      <c r="AJ135" s="2">
        <f t="shared" si="10"/>
        <v>0</v>
      </c>
      <c r="AK135" s="3" t="str">
        <f>IF(AJ135=0,"",
IF(SUM($AJ$32:AJ135)=1,AL135,
IF($AJ$152&gt;SUM($AJ$32:AJ135),_xlfn.CONCAT(", ",AL135),
IF($AJ$152=SUM($AJ$32:AJ135),_xlfn.CONCAT(" y ",AL135)))))</f>
        <v/>
      </c>
      <c r="AL135" s="214">
        <v>104</v>
      </c>
      <c r="AM135">
        <f t="shared" si="11"/>
        <v>0</v>
      </c>
      <c r="AN135">
        <f>IF(CNGE_2025_M1_Secc12_Sub2!$S151&lt;&gt;1,IF(COUNTA(O135:V135)=0,0,1),IF(O135&gt;1,IF(COUNTA(S135)=0,0,1),0))</f>
        <v>0</v>
      </c>
      <c r="AO135">
        <f>IF(CNGE_2025_M1_Secc12_Sub2!$Y151&lt;&gt;1,IF(COUNTA(W135:AD135)=0,0,1),IF(W135&gt;1,IF(COUNTA(AA135)=0,0,1),0))</f>
        <v>0</v>
      </c>
      <c r="AP135">
        <f t="shared" si="12"/>
        <v>0</v>
      </c>
      <c r="AQ135">
        <f t="shared" si="13"/>
        <v>0</v>
      </c>
      <c r="AR135">
        <f t="shared" si="14"/>
        <v>-2</v>
      </c>
      <c r="AS135">
        <f t="shared" si="15"/>
        <v>0</v>
      </c>
      <c r="AT135">
        <f t="shared" si="16"/>
        <v>-2</v>
      </c>
      <c r="AU135">
        <f t="shared" si="17"/>
        <v>0</v>
      </c>
    </row>
    <row r="136" spans="1:47" ht="14.25">
      <c r="A136" s="206"/>
      <c r="B136" s="207"/>
      <c r="C136" s="215" t="s">
        <v>5151</v>
      </c>
      <c r="D136" s="514" t="str">
        <f>IF(CNGE_2025_M1_Secc12_Sub1!D134="","",CNGE_2025_M1_Secc12_Sub1!D134)</f>
        <v/>
      </c>
      <c r="E136" s="326"/>
      <c r="F136" s="326"/>
      <c r="G136" s="326"/>
      <c r="H136" s="326"/>
      <c r="I136" s="326"/>
      <c r="J136" s="326"/>
      <c r="K136" s="326"/>
      <c r="L136" s="326"/>
      <c r="M136" s="326"/>
      <c r="N136" s="327"/>
      <c r="O136" s="443"/>
      <c r="P136" s="351"/>
      <c r="Q136" s="351"/>
      <c r="R136" s="352"/>
      <c r="S136" s="470"/>
      <c r="T136" s="471"/>
      <c r="U136" s="471"/>
      <c r="V136" s="472"/>
      <c r="W136" s="443"/>
      <c r="X136" s="351"/>
      <c r="Y136" s="351"/>
      <c r="Z136" s="352"/>
      <c r="AA136" s="470"/>
      <c r="AB136" s="471"/>
      <c r="AC136" s="471"/>
      <c r="AD136" s="472"/>
      <c r="AG136">
        <f>IF(OR(COUNTBLANK($D136)=1,CNGE_2025_M1_Secc12_Sub2!$S152&lt;&gt;1),0,IF(O136=1,IF(COUNTA(S136)=1,0,1),IF(O136&gt;1,0,1)))</f>
        <v>0</v>
      </c>
      <c r="AH136">
        <f>IF(OR(COUNTBLANK($D136)=1,CNGE_2025_M1_Secc12_Sub2!$Y152&lt;&gt;1),0,IF(W136=1,IF(COUNTA(AA136)=1,0,1),IF(W136&gt;1,0,1)))</f>
        <v>0</v>
      </c>
      <c r="AI136" s="228">
        <f t="shared" si="9"/>
        <v>0</v>
      </c>
      <c r="AJ136" s="2">
        <f t="shared" si="10"/>
        <v>0</v>
      </c>
      <c r="AK136" s="3" t="str">
        <f>IF(AJ136=0,"",
IF(SUM($AJ$32:AJ136)=1,AL136,
IF($AJ$152&gt;SUM($AJ$32:AJ136),_xlfn.CONCAT(", ",AL136),
IF($AJ$152=SUM($AJ$32:AJ136),_xlfn.CONCAT(" y ",AL136)))))</f>
        <v/>
      </c>
      <c r="AL136" s="214">
        <v>105</v>
      </c>
      <c r="AM136">
        <f t="shared" si="11"/>
        <v>0</v>
      </c>
      <c r="AN136">
        <f>IF(CNGE_2025_M1_Secc12_Sub2!$S152&lt;&gt;1,IF(COUNTA(O136:V136)=0,0,1),IF(O136&gt;1,IF(COUNTA(S136)=0,0,1),0))</f>
        <v>0</v>
      </c>
      <c r="AO136">
        <f>IF(CNGE_2025_M1_Secc12_Sub2!$Y152&lt;&gt;1,IF(COUNTA(W136:AD136)=0,0,1),IF(W136&gt;1,IF(COUNTA(AA136)=0,0,1),0))</f>
        <v>0</v>
      </c>
      <c r="AP136">
        <f t="shared" si="12"/>
        <v>0</v>
      </c>
      <c r="AQ136">
        <f t="shared" si="13"/>
        <v>0</v>
      </c>
      <c r="AR136">
        <f t="shared" si="14"/>
        <v>-2</v>
      </c>
      <c r="AS136">
        <f t="shared" si="15"/>
        <v>0</v>
      </c>
      <c r="AT136">
        <f t="shared" si="16"/>
        <v>-2</v>
      </c>
      <c r="AU136">
        <f t="shared" si="17"/>
        <v>0</v>
      </c>
    </row>
    <row r="137" spans="1:47" ht="14.25">
      <c r="A137" s="206"/>
      <c r="B137" s="207"/>
      <c r="C137" s="215" t="s">
        <v>5152</v>
      </c>
      <c r="D137" s="514" t="str">
        <f>IF(CNGE_2025_M1_Secc12_Sub1!D135="","",CNGE_2025_M1_Secc12_Sub1!D135)</f>
        <v/>
      </c>
      <c r="E137" s="326"/>
      <c r="F137" s="326"/>
      <c r="G137" s="326"/>
      <c r="H137" s="326"/>
      <c r="I137" s="326"/>
      <c r="J137" s="326"/>
      <c r="K137" s="326"/>
      <c r="L137" s="326"/>
      <c r="M137" s="326"/>
      <c r="N137" s="327"/>
      <c r="O137" s="443"/>
      <c r="P137" s="351"/>
      <c r="Q137" s="351"/>
      <c r="R137" s="352"/>
      <c r="S137" s="470"/>
      <c r="T137" s="471"/>
      <c r="U137" s="471"/>
      <c r="V137" s="472"/>
      <c r="W137" s="443"/>
      <c r="X137" s="351"/>
      <c r="Y137" s="351"/>
      <c r="Z137" s="352"/>
      <c r="AA137" s="470"/>
      <c r="AB137" s="471"/>
      <c r="AC137" s="471"/>
      <c r="AD137" s="472"/>
      <c r="AG137">
        <f>IF(OR(COUNTBLANK($D137)=1,CNGE_2025_M1_Secc12_Sub2!$S153&lt;&gt;1),0,IF(O137=1,IF(COUNTA(S137)=1,0,1),IF(O137&gt;1,0,1)))</f>
        <v>0</v>
      </c>
      <c r="AH137">
        <f>IF(OR(COUNTBLANK($D137)=1,CNGE_2025_M1_Secc12_Sub2!$Y153&lt;&gt;1),0,IF(W137=1,IF(COUNTA(AA137)=1,0,1),IF(W137&gt;1,0,1)))</f>
        <v>0</v>
      </c>
      <c r="AI137" s="228">
        <f t="shared" si="9"/>
        <v>0</v>
      </c>
      <c r="AJ137" s="2">
        <f t="shared" si="10"/>
        <v>0</v>
      </c>
      <c r="AK137" s="3" t="str">
        <f>IF(AJ137=0,"",
IF(SUM($AJ$32:AJ137)=1,AL137,
IF($AJ$152&gt;SUM($AJ$32:AJ137),_xlfn.CONCAT(", ",AL137),
IF($AJ$152=SUM($AJ$32:AJ137),_xlfn.CONCAT(" y ",AL137)))))</f>
        <v/>
      </c>
      <c r="AL137" s="214">
        <v>106</v>
      </c>
      <c r="AM137">
        <f t="shared" si="11"/>
        <v>0</v>
      </c>
      <c r="AN137">
        <f>IF(CNGE_2025_M1_Secc12_Sub2!$S153&lt;&gt;1,IF(COUNTA(O137:V137)=0,0,1),IF(O137&gt;1,IF(COUNTA(S137)=0,0,1),0))</f>
        <v>0</v>
      </c>
      <c r="AO137">
        <f>IF(CNGE_2025_M1_Secc12_Sub2!$Y153&lt;&gt;1,IF(COUNTA(W137:AD137)=0,0,1),IF(W137&gt;1,IF(COUNTA(AA137)=0,0,1),0))</f>
        <v>0</v>
      </c>
      <c r="AP137">
        <f t="shared" si="12"/>
        <v>0</v>
      </c>
      <c r="AQ137">
        <f t="shared" si="13"/>
        <v>0</v>
      </c>
      <c r="AR137">
        <f t="shared" si="14"/>
        <v>-2</v>
      </c>
      <c r="AS137">
        <f t="shared" si="15"/>
        <v>0</v>
      </c>
      <c r="AT137">
        <f t="shared" si="16"/>
        <v>-2</v>
      </c>
      <c r="AU137">
        <f t="shared" si="17"/>
        <v>0</v>
      </c>
    </row>
    <row r="138" spans="1:47" ht="14.25">
      <c r="A138" s="206"/>
      <c r="B138" s="207"/>
      <c r="C138" s="215" t="s">
        <v>5153</v>
      </c>
      <c r="D138" s="514" t="str">
        <f>IF(CNGE_2025_M1_Secc12_Sub1!D136="","",CNGE_2025_M1_Secc12_Sub1!D136)</f>
        <v/>
      </c>
      <c r="E138" s="326"/>
      <c r="F138" s="326"/>
      <c r="G138" s="326"/>
      <c r="H138" s="326"/>
      <c r="I138" s="326"/>
      <c r="J138" s="326"/>
      <c r="K138" s="326"/>
      <c r="L138" s="326"/>
      <c r="M138" s="326"/>
      <c r="N138" s="327"/>
      <c r="O138" s="443"/>
      <c r="P138" s="351"/>
      <c r="Q138" s="351"/>
      <c r="R138" s="352"/>
      <c r="S138" s="470"/>
      <c r="T138" s="471"/>
      <c r="U138" s="471"/>
      <c r="V138" s="472"/>
      <c r="W138" s="443"/>
      <c r="X138" s="351"/>
      <c r="Y138" s="351"/>
      <c r="Z138" s="352"/>
      <c r="AA138" s="470"/>
      <c r="AB138" s="471"/>
      <c r="AC138" s="471"/>
      <c r="AD138" s="472"/>
      <c r="AG138">
        <f>IF(OR(COUNTBLANK($D138)=1,CNGE_2025_M1_Secc12_Sub2!$S154&lt;&gt;1),0,IF(O138=1,IF(COUNTA(S138)=1,0,1),IF(O138&gt;1,0,1)))</f>
        <v>0</v>
      </c>
      <c r="AH138">
        <f>IF(OR(COUNTBLANK($D138)=1,CNGE_2025_M1_Secc12_Sub2!$Y154&lt;&gt;1),0,IF(W138=1,IF(COUNTA(AA138)=1,0,1),IF(W138&gt;1,0,1)))</f>
        <v>0</v>
      </c>
      <c r="AI138" s="228">
        <f t="shared" si="9"/>
        <v>0</v>
      </c>
      <c r="AJ138" s="2">
        <f t="shared" si="10"/>
        <v>0</v>
      </c>
      <c r="AK138" s="3" t="str">
        <f>IF(AJ138=0,"",
IF(SUM($AJ$32:AJ138)=1,AL138,
IF($AJ$152&gt;SUM($AJ$32:AJ138),_xlfn.CONCAT(", ",AL138),
IF($AJ$152=SUM($AJ$32:AJ138),_xlfn.CONCAT(" y ",AL138)))))</f>
        <v/>
      </c>
      <c r="AL138" s="214">
        <v>107</v>
      </c>
      <c r="AM138">
        <f t="shared" si="11"/>
        <v>0</v>
      </c>
      <c r="AN138">
        <f>IF(CNGE_2025_M1_Secc12_Sub2!$S154&lt;&gt;1,IF(COUNTA(O138:V138)=0,0,1),IF(O138&gt;1,IF(COUNTA(S138)=0,0,1),0))</f>
        <v>0</v>
      </c>
      <c r="AO138">
        <f>IF(CNGE_2025_M1_Secc12_Sub2!$Y154&lt;&gt;1,IF(COUNTA(W138:AD138)=0,0,1),IF(W138&gt;1,IF(COUNTA(AA138)=0,0,1),0))</f>
        <v>0</v>
      </c>
      <c r="AP138">
        <f t="shared" si="12"/>
        <v>0</v>
      </c>
      <c r="AQ138">
        <f t="shared" si="13"/>
        <v>0</v>
      </c>
      <c r="AR138">
        <f t="shared" si="14"/>
        <v>-2</v>
      </c>
      <c r="AS138">
        <f t="shared" si="15"/>
        <v>0</v>
      </c>
      <c r="AT138">
        <f t="shared" si="16"/>
        <v>-2</v>
      </c>
      <c r="AU138">
        <f t="shared" si="17"/>
        <v>0</v>
      </c>
    </row>
    <row r="139" spans="1:47" ht="14.25">
      <c r="A139" s="206"/>
      <c r="B139" s="207"/>
      <c r="C139" s="215" t="s">
        <v>5154</v>
      </c>
      <c r="D139" s="514" t="str">
        <f>IF(CNGE_2025_M1_Secc12_Sub1!D137="","",CNGE_2025_M1_Secc12_Sub1!D137)</f>
        <v/>
      </c>
      <c r="E139" s="326"/>
      <c r="F139" s="326"/>
      <c r="G139" s="326"/>
      <c r="H139" s="326"/>
      <c r="I139" s="326"/>
      <c r="J139" s="326"/>
      <c r="K139" s="326"/>
      <c r="L139" s="326"/>
      <c r="M139" s="326"/>
      <c r="N139" s="327"/>
      <c r="O139" s="443"/>
      <c r="P139" s="351"/>
      <c r="Q139" s="351"/>
      <c r="R139" s="352"/>
      <c r="S139" s="470"/>
      <c r="T139" s="471"/>
      <c r="U139" s="471"/>
      <c r="V139" s="472"/>
      <c r="W139" s="443"/>
      <c r="X139" s="351"/>
      <c r="Y139" s="351"/>
      <c r="Z139" s="352"/>
      <c r="AA139" s="470"/>
      <c r="AB139" s="471"/>
      <c r="AC139" s="471"/>
      <c r="AD139" s="472"/>
      <c r="AG139">
        <f>IF(OR(COUNTBLANK($D139)=1,CNGE_2025_M1_Secc12_Sub2!$S155&lt;&gt;1),0,IF(O139=1,IF(COUNTA(S139)=1,0,1),IF(O139&gt;1,0,1)))</f>
        <v>0</v>
      </c>
      <c r="AH139">
        <f>IF(OR(COUNTBLANK($D139)=1,CNGE_2025_M1_Secc12_Sub2!$Y155&lt;&gt;1),0,IF(W139=1,IF(COUNTA(AA139)=1,0,1),IF(W139&gt;1,0,1)))</f>
        <v>0</v>
      </c>
      <c r="AI139" s="228">
        <f t="shared" si="9"/>
        <v>0</v>
      </c>
      <c r="AJ139" s="2">
        <f t="shared" si="10"/>
        <v>0</v>
      </c>
      <c r="AK139" s="3" t="str">
        <f>IF(AJ139=0,"",
IF(SUM($AJ$32:AJ139)=1,AL139,
IF($AJ$152&gt;SUM($AJ$32:AJ139),_xlfn.CONCAT(", ",AL139),
IF($AJ$152=SUM($AJ$32:AJ139),_xlfn.CONCAT(" y ",AL139)))))</f>
        <v/>
      </c>
      <c r="AL139" s="214">
        <v>108</v>
      </c>
      <c r="AM139">
        <f t="shared" si="11"/>
        <v>0</v>
      </c>
      <c r="AN139">
        <f>IF(CNGE_2025_M1_Secc12_Sub2!$S155&lt;&gt;1,IF(COUNTA(O139:V139)=0,0,1),IF(O139&gt;1,IF(COUNTA(S139)=0,0,1),0))</f>
        <v>0</v>
      </c>
      <c r="AO139">
        <f>IF(CNGE_2025_M1_Secc12_Sub2!$Y155&lt;&gt;1,IF(COUNTA(W139:AD139)=0,0,1),IF(W139&gt;1,IF(COUNTA(AA139)=0,0,1),0))</f>
        <v>0</v>
      </c>
      <c r="AP139">
        <f t="shared" si="12"/>
        <v>0</v>
      </c>
      <c r="AQ139">
        <f t="shared" si="13"/>
        <v>0</v>
      </c>
      <c r="AR139">
        <f t="shared" si="14"/>
        <v>-2</v>
      </c>
      <c r="AS139">
        <f t="shared" si="15"/>
        <v>0</v>
      </c>
      <c r="AT139">
        <f t="shared" si="16"/>
        <v>-2</v>
      </c>
      <c r="AU139">
        <f t="shared" si="17"/>
        <v>0</v>
      </c>
    </row>
    <row r="140" spans="1:47" ht="14.25">
      <c r="A140" s="206"/>
      <c r="B140" s="207"/>
      <c r="C140" s="215" t="s">
        <v>5155</v>
      </c>
      <c r="D140" s="514" t="str">
        <f>IF(CNGE_2025_M1_Secc12_Sub1!D138="","",CNGE_2025_M1_Secc12_Sub1!D138)</f>
        <v/>
      </c>
      <c r="E140" s="326"/>
      <c r="F140" s="326"/>
      <c r="G140" s="326"/>
      <c r="H140" s="326"/>
      <c r="I140" s="326"/>
      <c r="J140" s="326"/>
      <c r="K140" s="326"/>
      <c r="L140" s="326"/>
      <c r="M140" s="326"/>
      <c r="N140" s="327"/>
      <c r="O140" s="443"/>
      <c r="P140" s="351"/>
      <c r="Q140" s="351"/>
      <c r="R140" s="352"/>
      <c r="S140" s="470"/>
      <c r="T140" s="471"/>
      <c r="U140" s="471"/>
      <c r="V140" s="472"/>
      <c r="W140" s="443"/>
      <c r="X140" s="351"/>
      <c r="Y140" s="351"/>
      <c r="Z140" s="352"/>
      <c r="AA140" s="470"/>
      <c r="AB140" s="471"/>
      <c r="AC140" s="471"/>
      <c r="AD140" s="472"/>
      <c r="AG140">
        <f>IF(OR(COUNTBLANK($D140)=1,CNGE_2025_M1_Secc12_Sub2!$S156&lt;&gt;1),0,IF(O140=1,IF(COUNTA(S140)=1,0,1),IF(O140&gt;1,0,1)))</f>
        <v>0</v>
      </c>
      <c r="AH140">
        <f>IF(OR(COUNTBLANK($D140)=1,CNGE_2025_M1_Secc12_Sub2!$Y156&lt;&gt;1),0,IF(W140=1,IF(COUNTA(AA140)=1,0,1),IF(W140&gt;1,0,1)))</f>
        <v>0</v>
      </c>
      <c r="AI140" s="228">
        <f t="shared" si="9"/>
        <v>0</v>
      </c>
      <c r="AJ140" s="2">
        <f t="shared" si="10"/>
        <v>0</v>
      </c>
      <c r="AK140" s="3" t="str">
        <f>IF(AJ140=0,"",
IF(SUM($AJ$32:AJ140)=1,AL140,
IF($AJ$152&gt;SUM($AJ$32:AJ140),_xlfn.CONCAT(", ",AL140),
IF($AJ$152=SUM($AJ$32:AJ140),_xlfn.CONCAT(" y ",AL140)))))</f>
        <v/>
      </c>
      <c r="AL140" s="214">
        <v>109</v>
      </c>
      <c r="AM140">
        <f t="shared" si="11"/>
        <v>0</v>
      </c>
      <c r="AN140">
        <f>IF(CNGE_2025_M1_Secc12_Sub2!$S156&lt;&gt;1,IF(COUNTA(O140:V140)=0,0,1),IF(O140&gt;1,IF(COUNTA(S140)=0,0,1),0))</f>
        <v>0</v>
      </c>
      <c r="AO140">
        <f>IF(CNGE_2025_M1_Secc12_Sub2!$Y156&lt;&gt;1,IF(COUNTA(W140:AD140)=0,0,1),IF(W140&gt;1,IF(COUNTA(AA140)=0,0,1),0))</f>
        <v>0</v>
      </c>
      <c r="AP140">
        <f t="shared" si="12"/>
        <v>0</v>
      </c>
      <c r="AQ140">
        <f t="shared" si="13"/>
        <v>0</v>
      </c>
      <c r="AR140">
        <f t="shared" si="14"/>
        <v>-2</v>
      </c>
      <c r="AS140">
        <f t="shared" si="15"/>
        <v>0</v>
      </c>
      <c r="AT140">
        <f t="shared" si="16"/>
        <v>-2</v>
      </c>
      <c r="AU140">
        <f t="shared" si="17"/>
        <v>0</v>
      </c>
    </row>
    <row r="141" spans="1:47" ht="14.25">
      <c r="A141" s="206"/>
      <c r="B141" s="207"/>
      <c r="C141" s="215" t="s">
        <v>5156</v>
      </c>
      <c r="D141" s="514" t="str">
        <f>IF(CNGE_2025_M1_Secc12_Sub1!D139="","",CNGE_2025_M1_Secc12_Sub1!D139)</f>
        <v/>
      </c>
      <c r="E141" s="326"/>
      <c r="F141" s="326"/>
      <c r="G141" s="326"/>
      <c r="H141" s="326"/>
      <c r="I141" s="326"/>
      <c r="J141" s="326"/>
      <c r="K141" s="326"/>
      <c r="L141" s="326"/>
      <c r="M141" s="326"/>
      <c r="N141" s="327"/>
      <c r="O141" s="443"/>
      <c r="P141" s="351"/>
      <c r="Q141" s="351"/>
      <c r="R141" s="352"/>
      <c r="S141" s="470"/>
      <c r="T141" s="471"/>
      <c r="U141" s="471"/>
      <c r="V141" s="472"/>
      <c r="W141" s="443"/>
      <c r="X141" s="351"/>
      <c r="Y141" s="351"/>
      <c r="Z141" s="352"/>
      <c r="AA141" s="470"/>
      <c r="AB141" s="471"/>
      <c r="AC141" s="471"/>
      <c r="AD141" s="472"/>
      <c r="AG141">
        <f>IF(OR(COUNTBLANK($D141)=1,CNGE_2025_M1_Secc12_Sub2!$S157&lt;&gt;1),0,IF(O141=1,IF(COUNTA(S141)=1,0,1),IF(O141&gt;1,0,1)))</f>
        <v>0</v>
      </c>
      <c r="AH141">
        <f>IF(OR(COUNTBLANK($D141)=1,CNGE_2025_M1_Secc12_Sub2!$Y157&lt;&gt;1),0,IF(W141=1,IF(COUNTA(AA141)=1,0,1),IF(W141&gt;1,0,1)))</f>
        <v>0</v>
      </c>
      <c r="AI141" s="228">
        <f t="shared" si="9"/>
        <v>0</v>
      </c>
      <c r="AJ141" s="2">
        <f t="shared" si="10"/>
        <v>0</v>
      </c>
      <c r="AK141" s="3" t="str">
        <f>IF(AJ141=0,"",
IF(SUM($AJ$32:AJ141)=1,AL141,
IF($AJ$152&gt;SUM($AJ$32:AJ141),_xlfn.CONCAT(", ",AL141),
IF($AJ$152=SUM($AJ$32:AJ141),_xlfn.CONCAT(" y ",AL141)))))</f>
        <v/>
      </c>
      <c r="AL141" s="214">
        <v>110</v>
      </c>
      <c r="AM141">
        <f t="shared" si="11"/>
        <v>0</v>
      </c>
      <c r="AN141">
        <f>IF(CNGE_2025_M1_Secc12_Sub2!$S157&lt;&gt;1,IF(COUNTA(O141:V141)=0,0,1),IF(O141&gt;1,IF(COUNTA(S141)=0,0,1),0))</f>
        <v>0</v>
      </c>
      <c r="AO141">
        <f>IF(CNGE_2025_M1_Secc12_Sub2!$Y157&lt;&gt;1,IF(COUNTA(W141:AD141)=0,0,1),IF(W141&gt;1,IF(COUNTA(AA141)=0,0,1),0))</f>
        <v>0</v>
      </c>
      <c r="AP141">
        <f t="shared" si="12"/>
        <v>0</v>
      </c>
      <c r="AQ141">
        <f t="shared" si="13"/>
        <v>0</v>
      </c>
      <c r="AR141">
        <f t="shared" si="14"/>
        <v>-2</v>
      </c>
      <c r="AS141">
        <f t="shared" si="15"/>
        <v>0</v>
      </c>
      <c r="AT141">
        <f t="shared" si="16"/>
        <v>-2</v>
      </c>
      <c r="AU141">
        <f t="shared" si="17"/>
        <v>0</v>
      </c>
    </row>
    <row r="142" spans="1:47" ht="14.25">
      <c r="A142" s="206"/>
      <c r="B142" s="207"/>
      <c r="C142" s="215" t="s">
        <v>5157</v>
      </c>
      <c r="D142" s="514" t="str">
        <f>IF(CNGE_2025_M1_Secc12_Sub1!D140="","",CNGE_2025_M1_Secc12_Sub1!D140)</f>
        <v/>
      </c>
      <c r="E142" s="326"/>
      <c r="F142" s="326"/>
      <c r="G142" s="326"/>
      <c r="H142" s="326"/>
      <c r="I142" s="326"/>
      <c r="J142" s="326"/>
      <c r="K142" s="326"/>
      <c r="L142" s="326"/>
      <c r="M142" s="326"/>
      <c r="N142" s="327"/>
      <c r="O142" s="443"/>
      <c r="P142" s="351"/>
      <c r="Q142" s="351"/>
      <c r="R142" s="352"/>
      <c r="S142" s="470"/>
      <c r="T142" s="471"/>
      <c r="U142" s="471"/>
      <c r="V142" s="472"/>
      <c r="W142" s="443"/>
      <c r="X142" s="351"/>
      <c r="Y142" s="351"/>
      <c r="Z142" s="352"/>
      <c r="AA142" s="470"/>
      <c r="AB142" s="471"/>
      <c r="AC142" s="471"/>
      <c r="AD142" s="472"/>
      <c r="AG142">
        <f>IF(OR(COUNTBLANK($D142)=1,CNGE_2025_M1_Secc12_Sub2!$S158&lt;&gt;1),0,IF(O142=1,IF(COUNTA(S142)=1,0,1),IF(O142&gt;1,0,1)))</f>
        <v>0</v>
      </c>
      <c r="AH142">
        <f>IF(OR(COUNTBLANK($D142)=1,CNGE_2025_M1_Secc12_Sub2!$Y158&lt;&gt;1),0,IF(W142=1,IF(COUNTA(AA142)=1,0,1),IF(W142&gt;1,0,1)))</f>
        <v>0</v>
      </c>
      <c r="AI142" s="228">
        <f t="shared" si="9"/>
        <v>0</v>
      </c>
      <c r="AJ142" s="2">
        <f t="shared" si="10"/>
        <v>0</v>
      </c>
      <c r="AK142" s="3" t="str">
        <f>IF(AJ142=0,"",
IF(SUM($AJ$32:AJ142)=1,AL142,
IF($AJ$152&gt;SUM($AJ$32:AJ142),_xlfn.CONCAT(", ",AL142),
IF($AJ$152=SUM($AJ$32:AJ142),_xlfn.CONCAT(" y ",AL142)))))</f>
        <v/>
      </c>
      <c r="AL142" s="214">
        <v>111</v>
      </c>
      <c r="AM142">
        <f t="shared" si="11"/>
        <v>0</v>
      </c>
      <c r="AN142">
        <f>IF(CNGE_2025_M1_Secc12_Sub2!$S158&lt;&gt;1,IF(COUNTA(O142:V142)=0,0,1),IF(O142&gt;1,IF(COUNTA(S142)=0,0,1),0))</f>
        <v>0</v>
      </c>
      <c r="AO142">
        <f>IF(CNGE_2025_M1_Secc12_Sub2!$Y158&lt;&gt;1,IF(COUNTA(W142:AD142)=0,0,1),IF(W142&gt;1,IF(COUNTA(AA142)=0,0,1),0))</f>
        <v>0</v>
      </c>
      <c r="AP142">
        <f t="shared" si="12"/>
        <v>0</v>
      </c>
      <c r="AQ142">
        <f t="shared" si="13"/>
        <v>0</v>
      </c>
      <c r="AR142">
        <f t="shared" si="14"/>
        <v>-2</v>
      </c>
      <c r="AS142">
        <f t="shared" si="15"/>
        <v>0</v>
      </c>
      <c r="AT142">
        <f t="shared" si="16"/>
        <v>-2</v>
      </c>
      <c r="AU142">
        <f t="shared" si="17"/>
        <v>0</v>
      </c>
    </row>
    <row r="143" spans="1:47" ht="14.25">
      <c r="A143" s="206"/>
      <c r="B143" s="207"/>
      <c r="C143" s="215" t="s">
        <v>5158</v>
      </c>
      <c r="D143" s="514" t="str">
        <f>IF(CNGE_2025_M1_Secc12_Sub1!D141="","",CNGE_2025_M1_Secc12_Sub1!D141)</f>
        <v/>
      </c>
      <c r="E143" s="326"/>
      <c r="F143" s="326"/>
      <c r="G143" s="326"/>
      <c r="H143" s="326"/>
      <c r="I143" s="326"/>
      <c r="J143" s="326"/>
      <c r="K143" s="326"/>
      <c r="L143" s="326"/>
      <c r="M143" s="326"/>
      <c r="N143" s="327"/>
      <c r="O143" s="443"/>
      <c r="P143" s="351"/>
      <c r="Q143" s="351"/>
      <c r="R143" s="352"/>
      <c r="S143" s="470"/>
      <c r="T143" s="471"/>
      <c r="U143" s="471"/>
      <c r="V143" s="472"/>
      <c r="W143" s="443"/>
      <c r="X143" s="351"/>
      <c r="Y143" s="351"/>
      <c r="Z143" s="352"/>
      <c r="AA143" s="470"/>
      <c r="AB143" s="471"/>
      <c r="AC143" s="471"/>
      <c r="AD143" s="472"/>
      <c r="AG143">
        <f>IF(OR(COUNTBLANK($D143)=1,CNGE_2025_M1_Secc12_Sub2!$S159&lt;&gt;1),0,IF(O143=1,IF(COUNTA(S143)=1,0,1),IF(O143&gt;1,0,1)))</f>
        <v>0</v>
      </c>
      <c r="AH143">
        <f>IF(OR(COUNTBLANK($D143)=1,CNGE_2025_M1_Secc12_Sub2!$Y159&lt;&gt;1),0,IF(W143=1,IF(COUNTA(AA143)=1,0,1),IF(W143&gt;1,0,1)))</f>
        <v>0</v>
      </c>
      <c r="AI143" s="228">
        <f t="shared" si="9"/>
        <v>0</v>
      </c>
      <c r="AJ143" s="2">
        <f t="shared" si="10"/>
        <v>0</v>
      </c>
      <c r="AK143" s="3" t="str">
        <f>IF(AJ143=0,"",
IF(SUM($AJ$32:AJ143)=1,AL143,
IF($AJ$152&gt;SUM($AJ$32:AJ143),_xlfn.CONCAT(", ",AL143),
IF($AJ$152=SUM($AJ$32:AJ143),_xlfn.CONCAT(" y ",AL143)))))</f>
        <v/>
      </c>
      <c r="AL143" s="214">
        <v>112</v>
      </c>
      <c r="AM143">
        <f t="shared" si="11"/>
        <v>0</v>
      </c>
      <c r="AN143">
        <f>IF(CNGE_2025_M1_Secc12_Sub2!$S159&lt;&gt;1,IF(COUNTA(O143:V143)=0,0,1),IF(O143&gt;1,IF(COUNTA(S143)=0,0,1),0))</f>
        <v>0</v>
      </c>
      <c r="AO143">
        <f>IF(CNGE_2025_M1_Secc12_Sub2!$Y159&lt;&gt;1,IF(COUNTA(W143:AD143)=0,0,1),IF(W143&gt;1,IF(COUNTA(AA143)=0,0,1),0))</f>
        <v>0</v>
      </c>
      <c r="AP143">
        <f t="shared" si="12"/>
        <v>0</v>
      </c>
      <c r="AQ143">
        <f t="shared" si="13"/>
        <v>0</v>
      </c>
      <c r="AR143">
        <f t="shared" si="14"/>
        <v>-2</v>
      </c>
      <c r="AS143">
        <f t="shared" si="15"/>
        <v>0</v>
      </c>
      <c r="AT143">
        <f t="shared" si="16"/>
        <v>-2</v>
      </c>
      <c r="AU143">
        <f t="shared" si="17"/>
        <v>0</v>
      </c>
    </row>
    <row r="144" spans="1:47" ht="14.25">
      <c r="A144" s="206"/>
      <c r="B144" s="207"/>
      <c r="C144" s="215" t="s">
        <v>5159</v>
      </c>
      <c r="D144" s="514" t="str">
        <f>IF(CNGE_2025_M1_Secc12_Sub1!D142="","",CNGE_2025_M1_Secc12_Sub1!D142)</f>
        <v/>
      </c>
      <c r="E144" s="326"/>
      <c r="F144" s="326"/>
      <c r="G144" s="326"/>
      <c r="H144" s="326"/>
      <c r="I144" s="326"/>
      <c r="J144" s="326"/>
      <c r="K144" s="326"/>
      <c r="L144" s="326"/>
      <c r="M144" s="326"/>
      <c r="N144" s="327"/>
      <c r="O144" s="443"/>
      <c r="P144" s="351"/>
      <c r="Q144" s="351"/>
      <c r="R144" s="352"/>
      <c r="S144" s="470"/>
      <c r="T144" s="471"/>
      <c r="U144" s="471"/>
      <c r="V144" s="472"/>
      <c r="W144" s="443"/>
      <c r="X144" s="351"/>
      <c r="Y144" s="351"/>
      <c r="Z144" s="352"/>
      <c r="AA144" s="470"/>
      <c r="AB144" s="471"/>
      <c r="AC144" s="471"/>
      <c r="AD144" s="472"/>
      <c r="AG144">
        <f>IF(OR(COUNTBLANK($D144)=1,CNGE_2025_M1_Secc12_Sub2!$S160&lt;&gt;1),0,IF(O144=1,IF(COUNTA(S144)=1,0,1),IF(O144&gt;1,0,1)))</f>
        <v>0</v>
      </c>
      <c r="AH144">
        <f>IF(OR(COUNTBLANK($D144)=1,CNGE_2025_M1_Secc12_Sub2!$Y160&lt;&gt;1),0,IF(W144=1,IF(COUNTA(AA144)=1,0,1),IF(W144&gt;1,0,1)))</f>
        <v>0</v>
      </c>
      <c r="AI144" s="228">
        <f t="shared" si="9"/>
        <v>0</v>
      </c>
      <c r="AJ144" s="2">
        <f t="shared" si="10"/>
        <v>0</v>
      </c>
      <c r="AK144" s="3" t="str">
        <f>IF(AJ144=0,"",
IF(SUM($AJ$32:AJ144)=1,AL144,
IF($AJ$152&gt;SUM($AJ$32:AJ144),_xlfn.CONCAT(", ",AL144),
IF($AJ$152=SUM($AJ$32:AJ144),_xlfn.CONCAT(" y ",AL144)))))</f>
        <v/>
      </c>
      <c r="AL144" s="214">
        <v>113</v>
      </c>
      <c r="AM144">
        <f t="shared" si="11"/>
        <v>0</v>
      </c>
      <c r="AN144">
        <f>IF(CNGE_2025_M1_Secc12_Sub2!$S160&lt;&gt;1,IF(COUNTA(O144:V144)=0,0,1),IF(O144&gt;1,IF(COUNTA(S144)=0,0,1),0))</f>
        <v>0</v>
      </c>
      <c r="AO144">
        <f>IF(CNGE_2025_M1_Secc12_Sub2!$Y160&lt;&gt;1,IF(COUNTA(W144:AD144)=0,0,1),IF(W144&gt;1,IF(COUNTA(AA144)=0,0,1),0))</f>
        <v>0</v>
      </c>
      <c r="AP144">
        <f t="shared" si="12"/>
        <v>0</v>
      </c>
      <c r="AQ144">
        <f t="shared" si="13"/>
        <v>0</v>
      </c>
      <c r="AR144">
        <f t="shared" si="14"/>
        <v>-2</v>
      </c>
      <c r="AS144">
        <f t="shared" si="15"/>
        <v>0</v>
      </c>
      <c r="AT144">
        <f t="shared" si="16"/>
        <v>-2</v>
      </c>
      <c r="AU144">
        <f t="shared" si="17"/>
        <v>0</v>
      </c>
    </row>
    <row r="145" spans="1:47" ht="14.25">
      <c r="A145" s="206"/>
      <c r="B145" s="207"/>
      <c r="C145" s="215" t="s">
        <v>5160</v>
      </c>
      <c r="D145" s="514" t="str">
        <f>IF(CNGE_2025_M1_Secc12_Sub1!D143="","",CNGE_2025_M1_Secc12_Sub1!D143)</f>
        <v/>
      </c>
      <c r="E145" s="326"/>
      <c r="F145" s="326"/>
      <c r="G145" s="326"/>
      <c r="H145" s="326"/>
      <c r="I145" s="326"/>
      <c r="J145" s="326"/>
      <c r="K145" s="326"/>
      <c r="L145" s="326"/>
      <c r="M145" s="326"/>
      <c r="N145" s="327"/>
      <c r="O145" s="443"/>
      <c r="P145" s="351"/>
      <c r="Q145" s="351"/>
      <c r="R145" s="352"/>
      <c r="S145" s="470"/>
      <c r="T145" s="471"/>
      <c r="U145" s="471"/>
      <c r="V145" s="472"/>
      <c r="W145" s="443"/>
      <c r="X145" s="351"/>
      <c r="Y145" s="351"/>
      <c r="Z145" s="352"/>
      <c r="AA145" s="470"/>
      <c r="AB145" s="471"/>
      <c r="AC145" s="471"/>
      <c r="AD145" s="472"/>
      <c r="AG145">
        <f>IF(OR(COUNTBLANK($D145)=1,CNGE_2025_M1_Secc12_Sub2!$S161&lt;&gt;1),0,IF(O145=1,IF(COUNTA(S145)=1,0,1),IF(O145&gt;1,0,1)))</f>
        <v>0</v>
      </c>
      <c r="AH145">
        <f>IF(OR(COUNTBLANK($D145)=1,CNGE_2025_M1_Secc12_Sub2!$Y161&lt;&gt;1),0,IF(W145=1,IF(COUNTA(AA145)=1,0,1),IF(W145&gt;1,0,1)))</f>
        <v>0</v>
      </c>
      <c r="AI145" s="228">
        <f t="shared" si="9"/>
        <v>0</v>
      </c>
      <c r="AJ145" s="2">
        <f t="shared" si="10"/>
        <v>0</v>
      </c>
      <c r="AK145" s="3" t="str">
        <f>IF(AJ145=0,"",
IF(SUM($AJ$32:AJ145)=1,AL145,
IF($AJ$152&gt;SUM($AJ$32:AJ145),_xlfn.CONCAT(", ",AL145),
IF($AJ$152=SUM($AJ$32:AJ145),_xlfn.CONCAT(" y ",AL145)))))</f>
        <v/>
      </c>
      <c r="AL145" s="214">
        <v>114</v>
      </c>
      <c r="AM145">
        <f t="shared" si="11"/>
        <v>0</v>
      </c>
      <c r="AN145">
        <f>IF(CNGE_2025_M1_Secc12_Sub2!$S161&lt;&gt;1,IF(COUNTA(O145:V145)=0,0,1),IF(O145&gt;1,IF(COUNTA(S145)=0,0,1),0))</f>
        <v>0</v>
      </c>
      <c r="AO145">
        <f>IF(CNGE_2025_M1_Secc12_Sub2!$Y161&lt;&gt;1,IF(COUNTA(W145:AD145)=0,0,1),IF(W145&gt;1,IF(COUNTA(AA145)=0,0,1),0))</f>
        <v>0</v>
      </c>
      <c r="AP145">
        <f t="shared" si="12"/>
        <v>0</v>
      </c>
      <c r="AQ145">
        <f t="shared" si="13"/>
        <v>0</v>
      </c>
      <c r="AR145">
        <f t="shared" si="14"/>
        <v>-2</v>
      </c>
      <c r="AS145">
        <f t="shared" si="15"/>
        <v>0</v>
      </c>
      <c r="AT145">
        <f t="shared" si="16"/>
        <v>-2</v>
      </c>
      <c r="AU145">
        <f t="shared" si="17"/>
        <v>0</v>
      </c>
    </row>
    <row r="146" spans="1:47" ht="14.25">
      <c r="A146" s="206"/>
      <c r="B146" s="207"/>
      <c r="C146" s="215" t="s">
        <v>5161</v>
      </c>
      <c r="D146" s="514" t="str">
        <f>IF(CNGE_2025_M1_Secc12_Sub1!D144="","",CNGE_2025_M1_Secc12_Sub1!D144)</f>
        <v/>
      </c>
      <c r="E146" s="326"/>
      <c r="F146" s="326"/>
      <c r="G146" s="326"/>
      <c r="H146" s="326"/>
      <c r="I146" s="326"/>
      <c r="J146" s="326"/>
      <c r="K146" s="326"/>
      <c r="L146" s="326"/>
      <c r="M146" s="326"/>
      <c r="N146" s="327"/>
      <c r="O146" s="443"/>
      <c r="P146" s="351"/>
      <c r="Q146" s="351"/>
      <c r="R146" s="352"/>
      <c r="S146" s="470"/>
      <c r="T146" s="471"/>
      <c r="U146" s="471"/>
      <c r="V146" s="472"/>
      <c r="W146" s="443"/>
      <c r="X146" s="351"/>
      <c r="Y146" s="351"/>
      <c r="Z146" s="352"/>
      <c r="AA146" s="470"/>
      <c r="AB146" s="471"/>
      <c r="AC146" s="471"/>
      <c r="AD146" s="472"/>
      <c r="AG146">
        <f>IF(OR(COUNTBLANK($D146)=1,CNGE_2025_M1_Secc12_Sub2!$S162&lt;&gt;1),0,IF(O146=1,IF(COUNTA(S146)=1,0,1),IF(O146&gt;1,0,1)))</f>
        <v>0</v>
      </c>
      <c r="AH146">
        <f>IF(OR(COUNTBLANK($D146)=1,CNGE_2025_M1_Secc12_Sub2!$Y162&lt;&gt;1),0,IF(W146=1,IF(COUNTA(AA146)=1,0,1),IF(W146&gt;1,0,1)))</f>
        <v>0</v>
      </c>
      <c r="AI146" s="228">
        <f t="shared" si="9"/>
        <v>0</v>
      </c>
      <c r="AJ146" s="2">
        <f t="shared" si="10"/>
        <v>0</v>
      </c>
      <c r="AK146" s="3" t="str">
        <f>IF(AJ146=0,"",
IF(SUM($AJ$32:AJ146)=1,AL146,
IF($AJ$152&gt;SUM($AJ$32:AJ146),_xlfn.CONCAT(", ",AL146),
IF($AJ$152=SUM($AJ$32:AJ146),_xlfn.CONCAT(" y ",AL146)))))</f>
        <v/>
      </c>
      <c r="AL146" s="214">
        <v>115</v>
      </c>
      <c r="AM146">
        <f t="shared" si="11"/>
        <v>0</v>
      </c>
      <c r="AN146">
        <f>IF(CNGE_2025_M1_Secc12_Sub2!$S162&lt;&gt;1,IF(COUNTA(O146:V146)=0,0,1),IF(O146&gt;1,IF(COUNTA(S146)=0,0,1),0))</f>
        <v>0</v>
      </c>
      <c r="AO146">
        <f>IF(CNGE_2025_M1_Secc12_Sub2!$Y162&lt;&gt;1,IF(COUNTA(W146:AD146)=0,0,1),IF(W146&gt;1,IF(COUNTA(AA146)=0,0,1),0))</f>
        <v>0</v>
      </c>
      <c r="AP146">
        <f t="shared" si="12"/>
        <v>0</v>
      </c>
      <c r="AQ146">
        <f t="shared" si="13"/>
        <v>0</v>
      </c>
      <c r="AR146">
        <f t="shared" si="14"/>
        <v>-2</v>
      </c>
      <c r="AS146">
        <f t="shared" si="15"/>
        <v>0</v>
      </c>
      <c r="AT146">
        <f t="shared" si="16"/>
        <v>-2</v>
      </c>
      <c r="AU146">
        <f t="shared" si="17"/>
        <v>0</v>
      </c>
    </row>
    <row r="147" spans="1:47" ht="14.25">
      <c r="A147" s="206"/>
      <c r="B147" s="207"/>
      <c r="C147" s="215" t="s">
        <v>5162</v>
      </c>
      <c r="D147" s="514" t="str">
        <f>IF(CNGE_2025_M1_Secc12_Sub1!D145="","",CNGE_2025_M1_Secc12_Sub1!D145)</f>
        <v/>
      </c>
      <c r="E147" s="326"/>
      <c r="F147" s="326"/>
      <c r="G147" s="326"/>
      <c r="H147" s="326"/>
      <c r="I147" s="326"/>
      <c r="J147" s="326"/>
      <c r="K147" s="326"/>
      <c r="L147" s="326"/>
      <c r="M147" s="326"/>
      <c r="N147" s="327"/>
      <c r="O147" s="443"/>
      <c r="P147" s="351"/>
      <c r="Q147" s="351"/>
      <c r="R147" s="352"/>
      <c r="S147" s="470"/>
      <c r="T147" s="471"/>
      <c r="U147" s="471"/>
      <c r="V147" s="472"/>
      <c r="W147" s="443"/>
      <c r="X147" s="351"/>
      <c r="Y147" s="351"/>
      <c r="Z147" s="352"/>
      <c r="AA147" s="470"/>
      <c r="AB147" s="471"/>
      <c r="AC147" s="471"/>
      <c r="AD147" s="472"/>
      <c r="AG147">
        <f>IF(OR(COUNTBLANK($D147)=1,CNGE_2025_M1_Secc12_Sub2!$S163&lt;&gt;1),0,IF(O147=1,IF(COUNTA(S147)=1,0,1),IF(O147&gt;1,0,1)))</f>
        <v>0</v>
      </c>
      <c r="AH147">
        <f>IF(OR(COUNTBLANK($D147)=1,CNGE_2025_M1_Secc12_Sub2!$Y163&lt;&gt;1),0,IF(W147=1,IF(COUNTA(AA147)=1,0,1),IF(W147&gt;1,0,1)))</f>
        <v>0</v>
      </c>
      <c r="AI147" s="228">
        <f t="shared" si="9"/>
        <v>0</v>
      </c>
      <c r="AJ147" s="2">
        <f t="shared" si="10"/>
        <v>0</v>
      </c>
      <c r="AK147" s="3" t="str">
        <f>IF(AJ147=0,"",
IF(SUM($AJ$32:AJ147)=1,AL147,
IF($AJ$152&gt;SUM($AJ$32:AJ147),_xlfn.CONCAT(", ",AL147),
IF($AJ$152=SUM($AJ$32:AJ147),_xlfn.CONCAT(" y ",AL147)))))</f>
        <v/>
      </c>
      <c r="AL147" s="214">
        <v>116</v>
      </c>
      <c r="AM147">
        <f t="shared" si="11"/>
        <v>0</v>
      </c>
      <c r="AN147">
        <f>IF(CNGE_2025_M1_Secc12_Sub2!$S163&lt;&gt;1,IF(COUNTA(O147:V147)=0,0,1),IF(O147&gt;1,IF(COUNTA(S147)=0,0,1),0))</f>
        <v>0</v>
      </c>
      <c r="AO147">
        <f>IF(CNGE_2025_M1_Secc12_Sub2!$Y163&lt;&gt;1,IF(COUNTA(W147:AD147)=0,0,1),IF(W147&gt;1,IF(COUNTA(AA147)=0,0,1),0))</f>
        <v>0</v>
      </c>
      <c r="AP147">
        <f t="shared" si="12"/>
        <v>0</v>
      </c>
      <c r="AQ147">
        <f t="shared" si="13"/>
        <v>0</v>
      </c>
      <c r="AR147">
        <f t="shared" si="14"/>
        <v>-2</v>
      </c>
      <c r="AS147">
        <f t="shared" si="15"/>
        <v>0</v>
      </c>
      <c r="AT147">
        <f t="shared" si="16"/>
        <v>-2</v>
      </c>
      <c r="AU147">
        <f t="shared" si="17"/>
        <v>0</v>
      </c>
    </row>
    <row r="148" spans="1:47" ht="14.25">
      <c r="A148" s="206"/>
      <c r="B148" s="207"/>
      <c r="C148" s="215" t="s">
        <v>5163</v>
      </c>
      <c r="D148" s="514" t="str">
        <f>IF(CNGE_2025_M1_Secc12_Sub1!D146="","",CNGE_2025_M1_Secc12_Sub1!D146)</f>
        <v/>
      </c>
      <c r="E148" s="326"/>
      <c r="F148" s="326"/>
      <c r="G148" s="326"/>
      <c r="H148" s="326"/>
      <c r="I148" s="326"/>
      <c r="J148" s="326"/>
      <c r="K148" s="326"/>
      <c r="L148" s="326"/>
      <c r="M148" s="326"/>
      <c r="N148" s="327"/>
      <c r="O148" s="443"/>
      <c r="P148" s="351"/>
      <c r="Q148" s="351"/>
      <c r="R148" s="352"/>
      <c r="S148" s="470"/>
      <c r="T148" s="471"/>
      <c r="U148" s="471"/>
      <c r="V148" s="472"/>
      <c r="W148" s="443"/>
      <c r="X148" s="351"/>
      <c r="Y148" s="351"/>
      <c r="Z148" s="352"/>
      <c r="AA148" s="470"/>
      <c r="AB148" s="471"/>
      <c r="AC148" s="471"/>
      <c r="AD148" s="472"/>
      <c r="AG148">
        <f>IF(OR(COUNTBLANK($D148)=1,CNGE_2025_M1_Secc12_Sub2!$S164&lt;&gt;1),0,IF(O148=1,IF(COUNTA(S148)=1,0,1),IF(O148&gt;1,0,1)))</f>
        <v>0</v>
      </c>
      <c r="AH148">
        <f>IF(OR(COUNTBLANK($D148)=1,CNGE_2025_M1_Secc12_Sub2!$Y164&lt;&gt;1),0,IF(W148=1,IF(COUNTA(AA148)=1,0,1),IF(W148&gt;1,0,1)))</f>
        <v>0</v>
      </c>
      <c r="AI148" s="228">
        <f t="shared" si="9"/>
        <v>0</v>
      </c>
      <c r="AJ148" s="2">
        <f t="shared" si="10"/>
        <v>0</v>
      </c>
      <c r="AK148" s="3" t="str">
        <f>IF(AJ148=0,"",
IF(SUM($AJ$32:AJ148)=1,AL148,
IF($AJ$152&gt;SUM($AJ$32:AJ148),_xlfn.CONCAT(", ",AL148),
IF($AJ$152=SUM($AJ$32:AJ148),_xlfn.CONCAT(" y ",AL148)))))</f>
        <v/>
      </c>
      <c r="AL148" s="214">
        <v>117</v>
      </c>
      <c r="AM148">
        <f t="shared" si="11"/>
        <v>0</v>
      </c>
      <c r="AN148">
        <f>IF(CNGE_2025_M1_Secc12_Sub2!$S164&lt;&gt;1,IF(COUNTA(O148:V148)=0,0,1),IF(O148&gt;1,IF(COUNTA(S148)=0,0,1),0))</f>
        <v>0</v>
      </c>
      <c r="AO148">
        <f>IF(CNGE_2025_M1_Secc12_Sub2!$Y164&lt;&gt;1,IF(COUNTA(W148:AD148)=0,0,1),IF(W148&gt;1,IF(COUNTA(AA148)=0,0,1),0))</f>
        <v>0</v>
      </c>
      <c r="AP148">
        <f t="shared" si="12"/>
        <v>0</v>
      </c>
      <c r="AQ148">
        <f t="shared" si="13"/>
        <v>0</v>
      </c>
      <c r="AR148">
        <f t="shared" si="14"/>
        <v>-2</v>
      </c>
      <c r="AS148">
        <f t="shared" si="15"/>
        <v>0</v>
      </c>
      <c r="AT148">
        <f t="shared" si="16"/>
        <v>-2</v>
      </c>
      <c r="AU148">
        <f t="shared" si="17"/>
        <v>0</v>
      </c>
    </row>
    <row r="149" spans="1:47" ht="14.25">
      <c r="A149" s="206"/>
      <c r="B149" s="207"/>
      <c r="C149" s="215" t="s">
        <v>5164</v>
      </c>
      <c r="D149" s="514" t="str">
        <f>IF(CNGE_2025_M1_Secc12_Sub1!D147="","",CNGE_2025_M1_Secc12_Sub1!D147)</f>
        <v/>
      </c>
      <c r="E149" s="326"/>
      <c r="F149" s="326"/>
      <c r="G149" s="326"/>
      <c r="H149" s="326"/>
      <c r="I149" s="326"/>
      <c r="J149" s="326"/>
      <c r="K149" s="326"/>
      <c r="L149" s="326"/>
      <c r="M149" s="326"/>
      <c r="N149" s="327"/>
      <c r="O149" s="443"/>
      <c r="P149" s="351"/>
      <c r="Q149" s="351"/>
      <c r="R149" s="352"/>
      <c r="S149" s="470"/>
      <c r="T149" s="471"/>
      <c r="U149" s="471"/>
      <c r="V149" s="472"/>
      <c r="W149" s="443"/>
      <c r="X149" s="351"/>
      <c r="Y149" s="351"/>
      <c r="Z149" s="352"/>
      <c r="AA149" s="470"/>
      <c r="AB149" s="471"/>
      <c r="AC149" s="471"/>
      <c r="AD149" s="472"/>
      <c r="AG149">
        <f>IF(OR(COUNTBLANK($D149)=1,CNGE_2025_M1_Secc12_Sub2!$S165&lt;&gt;1),0,IF(O149=1,IF(COUNTA(S149)=1,0,1),IF(O149&gt;1,0,1)))</f>
        <v>0</v>
      </c>
      <c r="AH149">
        <f>IF(OR(COUNTBLANK($D149)=1,CNGE_2025_M1_Secc12_Sub2!$Y165&lt;&gt;1),0,IF(W149=1,IF(COUNTA(AA149)=1,0,1),IF(W149&gt;1,0,1)))</f>
        <v>0</v>
      </c>
      <c r="AI149" s="228">
        <f t="shared" si="9"/>
        <v>0</v>
      </c>
      <c r="AJ149" s="2">
        <f t="shared" si="10"/>
        <v>0</v>
      </c>
      <c r="AK149" s="3" t="str">
        <f>IF(AJ149=0,"",
IF(SUM($AJ$32:AJ149)=1,AL149,
IF($AJ$152&gt;SUM($AJ$32:AJ149),_xlfn.CONCAT(", ",AL149),
IF($AJ$152=SUM($AJ$32:AJ149),_xlfn.CONCAT(" y ",AL149)))))</f>
        <v/>
      </c>
      <c r="AL149" s="214">
        <v>118</v>
      </c>
      <c r="AM149">
        <f t="shared" si="11"/>
        <v>0</v>
      </c>
      <c r="AN149">
        <f>IF(CNGE_2025_M1_Secc12_Sub2!$S165&lt;&gt;1,IF(COUNTA(O149:V149)=0,0,1),IF(O149&gt;1,IF(COUNTA(S149)=0,0,1),0))</f>
        <v>0</v>
      </c>
      <c r="AO149">
        <f>IF(CNGE_2025_M1_Secc12_Sub2!$Y165&lt;&gt;1,IF(COUNTA(W149:AD149)=0,0,1),IF(W149&gt;1,IF(COUNTA(AA149)=0,0,1),0))</f>
        <v>0</v>
      </c>
      <c r="AP149">
        <f t="shared" si="12"/>
        <v>0</v>
      </c>
      <c r="AQ149">
        <f t="shared" si="13"/>
        <v>0</v>
      </c>
      <c r="AR149">
        <f t="shared" si="14"/>
        <v>-2</v>
      </c>
      <c r="AS149">
        <f t="shared" si="15"/>
        <v>0</v>
      </c>
      <c r="AT149">
        <f t="shared" si="16"/>
        <v>-2</v>
      </c>
      <c r="AU149">
        <f t="shared" si="17"/>
        <v>0</v>
      </c>
    </row>
    <row r="150" spans="1:47" ht="14.25">
      <c r="A150" s="206"/>
      <c r="B150" s="207"/>
      <c r="C150" s="295" t="s">
        <v>5165</v>
      </c>
      <c r="D150" s="514" t="str">
        <f>IF(CNGE_2025_M1_Secc12_Sub1!D148="","",CNGE_2025_M1_Secc12_Sub1!D148)</f>
        <v/>
      </c>
      <c r="E150" s="326"/>
      <c r="F150" s="326"/>
      <c r="G150" s="326"/>
      <c r="H150" s="326"/>
      <c r="I150" s="326"/>
      <c r="J150" s="326"/>
      <c r="K150" s="326"/>
      <c r="L150" s="326"/>
      <c r="M150" s="326"/>
      <c r="N150" s="327"/>
      <c r="O150" s="529"/>
      <c r="P150" s="370"/>
      <c r="Q150" s="370"/>
      <c r="R150" s="371"/>
      <c r="S150" s="533"/>
      <c r="T150" s="534"/>
      <c r="U150" s="534"/>
      <c r="V150" s="535"/>
      <c r="W150" s="529"/>
      <c r="X150" s="370"/>
      <c r="Y150" s="370"/>
      <c r="Z150" s="371"/>
      <c r="AA150" s="533"/>
      <c r="AB150" s="534"/>
      <c r="AC150" s="534"/>
      <c r="AD150" s="535"/>
      <c r="AG150">
        <f>IF(OR(COUNTBLANK($D150)=1,CNGE_2025_M1_Secc12_Sub2!$S166&lt;&gt;1),0,IF(O150=1,IF(COUNTA(S150)=1,0,1),IF(O150&gt;1,0,1)))</f>
        <v>0</v>
      </c>
      <c r="AH150">
        <f>IF(OR(COUNTBLANK($D150)=1,CNGE_2025_M1_Secc12_Sub2!$Y166&lt;&gt;1),0,IF(W150=1,IF(COUNTA(AA150)=1,0,1),IF(W150&gt;1,0,1)))</f>
        <v>0</v>
      </c>
      <c r="AI150" s="228">
        <f t="shared" si="9"/>
        <v>0</v>
      </c>
      <c r="AJ150" s="2">
        <f t="shared" si="10"/>
        <v>0</v>
      </c>
      <c r="AK150" s="3" t="str">
        <f>IF(AJ150=0,"",
IF(SUM($AJ$32:AJ150)=1,AL150,
IF($AJ$152&gt;SUM($AJ$32:AJ150),_xlfn.CONCAT(", ",AL150),
IF($AJ$152=SUM($AJ$32:AJ150),_xlfn.CONCAT(" y ",AL150)))))</f>
        <v/>
      </c>
      <c r="AL150" s="214">
        <v>119</v>
      </c>
      <c r="AM150">
        <f t="shared" si="11"/>
        <v>0</v>
      </c>
      <c r="AN150">
        <f>IF(CNGE_2025_M1_Secc12_Sub2!$S166&lt;&gt;1,IF(COUNTA(O150:V150)=0,0,1),IF(O150&gt;1,IF(COUNTA(S150)=0,0,1),0))</f>
        <v>0</v>
      </c>
      <c r="AO150">
        <f>IF(CNGE_2025_M1_Secc12_Sub2!$Y166&lt;&gt;1,IF(COUNTA(W150:AD150)=0,0,1),IF(W150&gt;1,IF(COUNTA(AA150)=0,0,1),0))</f>
        <v>0</v>
      </c>
      <c r="AP150">
        <f t="shared" si="12"/>
        <v>0</v>
      </c>
      <c r="AQ150">
        <f t="shared" si="13"/>
        <v>0</v>
      </c>
      <c r="AR150">
        <f t="shared" si="14"/>
        <v>-2</v>
      </c>
      <c r="AS150">
        <f t="shared" si="15"/>
        <v>0</v>
      </c>
      <c r="AT150">
        <f t="shared" si="16"/>
        <v>-2</v>
      </c>
      <c r="AU150">
        <f t="shared" si="17"/>
        <v>0</v>
      </c>
    </row>
    <row r="151" spans="1:47" ht="14.25">
      <c r="A151" s="206"/>
      <c r="B151" s="207"/>
      <c r="C151" s="213" t="s">
        <v>5166</v>
      </c>
      <c r="D151" s="514" t="str">
        <f>IF(CNGE_2025_M1_Secc12_Sub1!D149="","",CNGE_2025_M1_Secc12_Sub1!D149)</f>
        <v/>
      </c>
      <c r="E151" s="326"/>
      <c r="F151" s="326"/>
      <c r="G151" s="326"/>
      <c r="H151" s="326"/>
      <c r="I151" s="326"/>
      <c r="J151" s="326"/>
      <c r="K151" s="326"/>
      <c r="L151" s="326"/>
      <c r="M151" s="326"/>
      <c r="N151" s="327"/>
      <c r="O151" s="443"/>
      <c r="P151" s="351"/>
      <c r="Q151" s="351"/>
      <c r="R151" s="352"/>
      <c r="S151" s="470"/>
      <c r="T151" s="471"/>
      <c r="U151" s="471"/>
      <c r="V151" s="472"/>
      <c r="W151" s="443"/>
      <c r="X151" s="351"/>
      <c r="Y151" s="351"/>
      <c r="Z151" s="352"/>
      <c r="AA151" s="470"/>
      <c r="AB151" s="471"/>
      <c r="AC151" s="471"/>
      <c r="AD151" s="472"/>
      <c r="AG151">
        <f>IF(OR(COUNTBLANK($D151)=1,CNGE_2025_M1_Secc12_Sub2!$S167&lt;&gt;1),0,IF(O151=1,IF(COUNTA(S151)=1,0,1),IF(O151&gt;1,0,1)))</f>
        <v>0</v>
      </c>
      <c r="AH151">
        <f>IF(OR(COUNTBLANK($D151)=1,CNGE_2025_M1_Secc12_Sub2!$Y167&lt;&gt;1),0,IF(W151=1,IF(COUNTA(AA151)=1,0,1),IF(W151&gt;1,0,1)))</f>
        <v>0</v>
      </c>
      <c r="AI151" s="228">
        <f>SUM(AG151:AH151)</f>
        <v>0</v>
      </c>
      <c r="AJ151" s="2">
        <f>IF(AI151=0,0,1)</f>
        <v>0</v>
      </c>
      <c r="AK151" s="3" t="str">
        <f>IF(AJ151=0,"",
IF(SUM($AJ$32:AJ151)=1,AL151,
IF($AJ$152&gt;SUM($AJ$32:AJ151),_xlfn.CONCAT(", ",AL151),
IF($AJ$152=SUM($AJ$32:AJ151),_xlfn.CONCAT(" y ",AL151)))))</f>
        <v/>
      </c>
      <c r="AL151" s="214">
        <v>120</v>
      </c>
      <c r="AM151">
        <f>IF(AND(COUNTBLANK($D151)=1,COUNTA(O151:AD151)&gt;0),1,0)</f>
        <v>0</v>
      </c>
      <c r="AN151">
        <f>IF(CNGE_2025_M1_Secc12_Sub2!$S167&lt;&gt;1,IF(COUNTA(O151:V151)=0,0,1),IF(O151&gt;1,IF(COUNTA(S151)=0,0,1),0))</f>
        <v>0</v>
      </c>
      <c r="AO151">
        <f>IF(CNGE_2025_M1_Secc12_Sub2!$Y167&lt;&gt;1,IF(COUNTA(W151:AD151)=0,0,1),IF(W151&gt;1,IF(COUNTA(AA151)=0,0,1),0))</f>
        <v>0</v>
      </c>
      <c r="AP151">
        <f>IF(OR(ISNUMBER(S151),S151="",S151="NA",S151="NS"),0,1)</f>
        <v>0</v>
      </c>
      <c r="AQ151">
        <f>IF(OR(ISNUMBER(AA151),AA151="",AA151="NA",AA151="NS"),0,1)</f>
        <v>0</v>
      </c>
      <c r="AR151">
        <f>IF(OR(S151="NS",S151="NA"),0,LEN(S151)-LEN(INT(S151))-1)</f>
        <v>-2</v>
      </c>
      <c r="AS151">
        <f>IF(AR151&lt;1,0,1)</f>
        <v>0</v>
      </c>
      <c r="AT151">
        <f>IF(OR(AA151="NS",AA151="NA"),0,LEN(AA151)-LEN(INT(AA151))-1)</f>
        <v>-2</v>
      </c>
      <c r="AU151">
        <f>IF(AT151&lt;1,0,1)</f>
        <v>0</v>
      </c>
    </row>
    <row r="152" spans="1:47">
      <c r="A152" s="206"/>
      <c r="B152" s="207"/>
      <c r="C152" s="236"/>
      <c r="D152" s="217"/>
      <c r="E152" s="217"/>
      <c r="F152" s="217"/>
      <c r="G152" s="217"/>
      <c r="H152" s="217"/>
      <c r="I152" s="217"/>
      <c r="J152" s="217"/>
      <c r="K152" s="217"/>
      <c r="L152" s="217"/>
      <c r="M152" s="217"/>
      <c r="N152" s="217"/>
      <c r="O152" s="216"/>
      <c r="P152" s="216"/>
      <c r="Q152" s="216"/>
      <c r="R152" s="281" t="s">
        <v>5399</v>
      </c>
      <c r="S152" s="530">
        <f>IF(AND(SUM(S32:S151)=0,COUNTIF(S32:S151,"NS")&gt;0),"NS",IF(AND(SUM(S32:S151)=0,COUNTIF(S32:S151,0)&gt;0),0,IF(AND(SUM(S32:S151)=0,COUNTIF(S32:S151,"NA")&gt;0),"NA",SUM(S32:S151))))</f>
        <v>0</v>
      </c>
      <c r="T152" s="531"/>
      <c r="U152" s="531"/>
      <c r="V152" s="532"/>
      <c r="W152" s="216"/>
      <c r="X152" s="216"/>
      <c r="Y152" s="216"/>
      <c r="Z152" s="216"/>
      <c r="AA152" s="530">
        <f>IF(AND(SUM(AA32:AA151)=0,COUNTIF(AA32:AA151,"NS")&gt;0),"NS",IF(AND(SUM(AA32:AA151)=0,COUNTIF(AA32:AA151,0)&gt;0),0,IF(AND(SUM(AA32:AA151)=0,COUNTIF(AA32:AA151,"NA")&gt;0),"NA",SUM(AA32:AA151))))</f>
        <v>0</v>
      </c>
      <c r="AB152" s="531"/>
      <c r="AC152" s="531"/>
      <c r="AD152" s="532"/>
      <c r="AJ152" s="219">
        <f>SUM(AJ32:AJ151)</f>
        <v>0</v>
      </c>
      <c r="AK152" s="219" t="str">
        <f>IF(AJ152=0,"",_xlfn.CONCAT(AK32:AK151))</f>
        <v/>
      </c>
      <c r="AL152" s="4" t="str">
        <f>IF(AJ152=0,"",
IF(AJ152=1,_xlfn.CONCAT("Favor de revisar la información capturada en el numeral: ",AK152),_xlfn.CONCAT("Favor de revisar la información capturada en los numerales: ",AK152)))</f>
        <v/>
      </c>
      <c r="AO152" s="230">
        <f>SUM(AM32:AO151)</f>
        <v>0</v>
      </c>
      <c r="AP152" s="220"/>
      <c r="AQ152" s="230">
        <f>SUM(AP32:AQ151)</f>
        <v>0</v>
      </c>
      <c r="AS152" s="220"/>
      <c r="AU152" s="230">
        <f>IFERROR(SUM(AS32:AS151,AU32:AU151),0)</f>
        <v>0</v>
      </c>
    </row>
    <row r="153" spans="1:47" ht="12">
      <c r="A153" s="206"/>
      <c r="B153" s="207"/>
      <c r="C153" s="250"/>
      <c r="D153" s="263"/>
      <c r="E153" s="263"/>
      <c r="F153" s="263"/>
      <c r="G153" s="263"/>
      <c r="H153" s="263"/>
      <c r="I153" s="263"/>
      <c r="J153" s="263"/>
      <c r="K153" s="263"/>
      <c r="L153" s="263"/>
      <c r="M153" s="263"/>
      <c r="N153" s="263"/>
      <c r="O153" s="263"/>
      <c r="P153" s="263"/>
      <c r="Q153" s="263"/>
      <c r="R153" s="263"/>
      <c r="S153" s="250"/>
      <c r="T153" s="250"/>
      <c r="U153" s="250"/>
      <c r="V153" s="250"/>
      <c r="W153" s="250"/>
      <c r="X153" s="250"/>
      <c r="Y153" s="250"/>
      <c r="Z153" s="250"/>
      <c r="AA153" s="250"/>
      <c r="AB153" s="250"/>
      <c r="AC153" s="250"/>
      <c r="AD153" s="250"/>
    </row>
    <row r="154" spans="1:47" ht="24" customHeight="1">
      <c r="A154" s="238"/>
      <c r="C154" s="528" t="s">
        <v>5167</v>
      </c>
      <c r="D154" s="422"/>
      <c r="E154" s="422"/>
      <c r="F154" s="422"/>
      <c r="G154" s="422"/>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row>
    <row r="155" spans="1:47" ht="60" customHeight="1">
      <c r="A155" s="238"/>
      <c r="C155" s="444"/>
      <c r="D155" s="351"/>
      <c r="E155" s="351"/>
      <c r="F155" s="351"/>
      <c r="G155" s="351"/>
      <c r="H155" s="351"/>
      <c r="I155" s="351"/>
      <c r="J155" s="351"/>
      <c r="K155" s="351"/>
      <c r="L155" s="351"/>
      <c r="M155" s="351"/>
      <c r="N155" s="351"/>
      <c r="O155" s="351"/>
      <c r="P155" s="351"/>
      <c r="Q155" s="351"/>
      <c r="R155" s="351"/>
      <c r="S155" s="351"/>
      <c r="T155" s="351"/>
      <c r="U155" s="351"/>
      <c r="V155" s="351"/>
      <c r="W155" s="351"/>
      <c r="X155" s="351"/>
      <c r="Y155" s="351"/>
      <c r="Z155" s="351"/>
      <c r="AA155" s="351"/>
      <c r="AB155" s="351"/>
      <c r="AC155" s="351"/>
      <c r="AD155" s="352"/>
    </row>
    <row r="156" spans="1:47" ht="15" customHeight="1">
      <c r="B156" s="464" t="str">
        <f>AL152</f>
        <v/>
      </c>
      <c r="C156" s="501"/>
      <c r="D156" s="501"/>
      <c r="E156" s="501"/>
      <c r="F156" s="501"/>
      <c r="G156" s="501"/>
      <c r="H156" s="501"/>
      <c r="I156" s="501"/>
      <c r="J156" s="501"/>
      <c r="K156" s="501"/>
      <c r="L156" s="501"/>
      <c r="M156" s="501"/>
      <c r="N156" s="501"/>
      <c r="O156" s="501"/>
      <c r="P156" s="501"/>
      <c r="Q156" s="501"/>
      <c r="R156" s="501"/>
      <c r="S156" s="501"/>
      <c r="T156" s="501"/>
      <c r="U156" s="501"/>
      <c r="V156" s="501"/>
      <c r="W156" s="501"/>
      <c r="X156" s="501"/>
      <c r="Y156" s="501"/>
      <c r="Z156" s="501"/>
      <c r="AA156" s="501"/>
      <c r="AB156" s="501"/>
      <c r="AC156" s="501"/>
      <c r="AD156" s="501"/>
      <c r="AE156" s="501"/>
    </row>
    <row r="157" spans="1:47" ht="15" customHeight="1">
      <c r="B157" s="502" t="str">
        <f>IF(SUM(COUNTIF(S32:V151,"NS"),COUNTIF(AA32:AD151,"NS"))&lt;&gt;0,"Alerta: debido a que cuenta con registros NS, debe proporcionar una justificación en el area de comentarios al final de la pregunta","")</f>
        <v/>
      </c>
      <c r="C157" s="318"/>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c r="AE157" s="318"/>
    </row>
    <row r="158" spans="1:47" ht="15" customHeight="1">
      <c r="B158" s="445" t="str">
        <f>IF(AO152&gt;0,"Revise la información capturada, ya que tiene datos ingresados en celdas que estan sombreadas","")</f>
        <v/>
      </c>
      <c r="C158" s="501"/>
      <c r="D158" s="501"/>
      <c r="E158" s="501"/>
      <c r="F158" s="501"/>
      <c r="G158" s="501"/>
      <c r="H158" s="501"/>
      <c r="I158" s="501"/>
      <c r="J158" s="501"/>
      <c r="K158" s="501"/>
      <c r="L158" s="501"/>
      <c r="M158" s="501"/>
      <c r="N158" s="501"/>
      <c r="O158" s="501"/>
      <c r="P158" s="501"/>
      <c r="Q158" s="501"/>
      <c r="R158" s="501"/>
      <c r="S158" s="501"/>
      <c r="T158" s="501"/>
      <c r="U158" s="501"/>
      <c r="V158" s="501"/>
      <c r="W158" s="501"/>
      <c r="X158" s="501"/>
      <c r="Y158" s="501"/>
      <c r="Z158" s="501"/>
      <c r="AA158" s="501"/>
      <c r="AB158" s="501"/>
      <c r="AC158" s="501"/>
      <c r="AD158" s="501"/>
      <c r="AE158" s="501"/>
    </row>
    <row r="159" spans="1:47" ht="15" customHeight="1">
      <c r="B159" s="445" t="str">
        <f>IF(AU152&gt;0,"Favor de revisar la instrucción 6, ya que no debe considerar decimales en las cifras registradas","")</f>
        <v/>
      </c>
      <c r="C159" s="501"/>
      <c r="D159" s="501"/>
      <c r="E159" s="501"/>
      <c r="F159" s="501"/>
      <c r="G159" s="501"/>
      <c r="H159" s="501"/>
      <c r="I159" s="501"/>
      <c r="J159" s="501"/>
      <c r="K159" s="501"/>
      <c r="L159" s="501"/>
      <c r="M159" s="501"/>
      <c r="N159" s="501"/>
      <c r="O159" s="501"/>
      <c r="P159" s="501"/>
      <c r="Q159" s="501"/>
      <c r="R159" s="501"/>
      <c r="S159" s="501"/>
      <c r="T159" s="501"/>
      <c r="U159" s="501"/>
      <c r="V159" s="501"/>
      <c r="W159" s="501"/>
      <c r="X159" s="501"/>
      <c r="Y159" s="501"/>
      <c r="Z159" s="501"/>
      <c r="AA159" s="501"/>
      <c r="AB159" s="501"/>
      <c r="AC159" s="501"/>
      <c r="AD159" s="501"/>
      <c r="AE159" s="501"/>
    </row>
    <row r="160" spans="1:47" ht="15" customHeight="1">
      <c r="B160" s="445" t="str">
        <f>IF(AQ152&gt;0,"No debe agregar la frase miles o millones de pesos","")</f>
        <v/>
      </c>
      <c r="C160" s="501"/>
      <c r="D160" s="501"/>
      <c r="E160" s="501"/>
      <c r="F160" s="501"/>
      <c r="G160" s="501"/>
      <c r="H160" s="501"/>
      <c r="I160" s="501"/>
      <c r="J160" s="501"/>
      <c r="K160" s="501"/>
      <c r="L160" s="501"/>
      <c r="M160" s="501"/>
      <c r="N160" s="501"/>
      <c r="O160" s="501"/>
      <c r="P160" s="501"/>
      <c r="Q160" s="501"/>
      <c r="R160" s="501"/>
      <c r="S160" s="501"/>
      <c r="T160" s="501"/>
      <c r="U160" s="501"/>
      <c r="V160" s="501"/>
      <c r="W160" s="501"/>
      <c r="X160" s="501"/>
      <c r="Y160" s="501"/>
      <c r="Z160" s="501"/>
      <c r="AA160" s="501"/>
      <c r="AB160" s="501"/>
      <c r="AC160" s="501"/>
      <c r="AD160" s="501"/>
      <c r="AE160" s="501"/>
    </row>
    <row r="161" ht="15" customHeight="1"/>
  </sheetData>
  <sheetProtection algorithmName="SHA-512" hashValue="s2w8EgTMlIvJ1KzQ3Qr7CVLZKG+pJwOWuJjVsUwtTPANfrQHrZF6qcDh8dsbPjEKq65KiHVguBJN1FtE+W3XXA==" saltValue="s+9DXKbx7vFBCHUP3pueIA==" spinCount="100000" sheet="1" objects="1" scenarios="1"/>
  <mergeCells count="641">
    <mergeCell ref="AJ30:AL30"/>
    <mergeCell ref="B156:AE156"/>
    <mergeCell ref="B158:AE158"/>
    <mergeCell ref="B159:AE159"/>
    <mergeCell ref="B160:AE160"/>
    <mergeCell ref="O135:R135"/>
    <mergeCell ref="W48:Z48"/>
    <mergeCell ref="O122:R122"/>
    <mergeCell ref="AA104:AD104"/>
    <mergeCell ref="O72:R72"/>
    <mergeCell ref="AA79:AD79"/>
    <mergeCell ref="O131:R131"/>
    <mergeCell ref="D112:N112"/>
    <mergeCell ref="D122:N122"/>
    <mergeCell ref="AA48:AD48"/>
    <mergeCell ref="S122:V122"/>
    <mergeCell ref="S101:V101"/>
    <mergeCell ref="AA112:AD112"/>
    <mergeCell ref="D83:N83"/>
    <mergeCell ref="AA132:AD132"/>
    <mergeCell ref="AA119:AD119"/>
    <mergeCell ref="AA69:AD69"/>
    <mergeCell ref="O127:R127"/>
    <mergeCell ref="AA65:AD65"/>
    <mergeCell ref="S150:V150"/>
    <mergeCell ref="S144:V144"/>
    <mergeCell ref="AA106:AD106"/>
    <mergeCell ref="AA81:AD81"/>
    <mergeCell ref="S81:V81"/>
    <mergeCell ref="AA105:AD105"/>
    <mergeCell ref="D136:N136"/>
    <mergeCell ref="D70:N70"/>
    <mergeCell ref="W137:Z137"/>
    <mergeCell ref="D131:N131"/>
    <mergeCell ref="AA94:AD94"/>
    <mergeCell ref="S94:V94"/>
    <mergeCell ref="W119:Z119"/>
    <mergeCell ref="W149:Z149"/>
    <mergeCell ref="O129:R129"/>
    <mergeCell ref="D119:N119"/>
    <mergeCell ref="AA75:AD75"/>
    <mergeCell ref="AA118:AD118"/>
    <mergeCell ref="S83:V83"/>
    <mergeCell ref="W146:Z146"/>
    <mergeCell ref="D147:N147"/>
    <mergeCell ref="W141:Z141"/>
    <mergeCell ref="D145:N145"/>
    <mergeCell ref="AA140:AD140"/>
    <mergeCell ref="B1:AD1"/>
    <mergeCell ref="S145:V145"/>
    <mergeCell ref="D78:N78"/>
    <mergeCell ref="D134:N134"/>
    <mergeCell ref="O148:R148"/>
    <mergeCell ref="W139:Z139"/>
    <mergeCell ref="AA147:AD147"/>
    <mergeCell ref="O54:R54"/>
    <mergeCell ref="W114:Z114"/>
    <mergeCell ref="D71:N71"/>
    <mergeCell ref="O41:R41"/>
    <mergeCell ref="O146:R146"/>
    <mergeCell ref="D58:N58"/>
    <mergeCell ref="O35:R35"/>
    <mergeCell ref="D73:N73"/>
    <mergeCell ref="C22:AD22"/>
    <mergeCell ref="O43:R43"/>
    <mergeCell ref="S34:V34"/>
    <mergeCell ref="S99:V99"/>
    <mergeCell ref="D133:N133"/>
    <mergeCell ref="AA64:AD64"/>
    <mergeCell ref="O67:R67"/>
    <mergeCell ref="D84:N84"/>
    <mergeCell ref="W118:Z118"/>
    <mergeCell ref="B157:AE157"/>
    <mergeCell ref="S140:V140"/>
    <mergeCell ref="D124:N124"/>
    <mergeCell ref="W69:Z69"/>
    <mergeCell ref="AA125:AD125"/>
    <mergeCell ref="D126:N126"/>
    <mergeCell ref="W133:Z133"/>
    <mergeCell ref="O136:R136"/>
    <mergeCell ref="W127:Z127"/>
    <mergeCell ref="AA120:AD120"/>
    <mergeCell ref="AA107:AD107"/>
    <mergeCell ref="D144:N144"/>
    <mergeCell ref="O149:R149"/>
    <mergeCell ref="O151:R151"/>
    <mergeCell ref="S115:V115"/>
    <mergeCell ref="O75:R75"/>
    <mergeCell ref="D92:N92"/>
    <mergeCell ref="O104:R104"/>
    <mergeCell ref="D94:N94"/>
    <mergeCell ref="D138:N138"/>
    <mergeCell ref="S85:V85"/>
    <mergeCell ref="AA109:AD109"/>
    <mergeCell ref="O150:R150"/>
    <mergeCell ref="D140:N140"/>
    <mergeCell ref="O31:R31"/>
    <mergeCell ref="AA57:AD57"/>
    <mergeCell ref="S131:V131"/>
    <mergeCell ref="S87:V87"/>
    <mergeCell ref="D142:N142"/>
    <mergeCell ref="S49:V49"/>
    <mergeCell ref="D129:N129"/>
    <mergeCell ref="S97:V97"/>
    <mergeCell ref="W122:Z122"/>
    <mergeCell ref="O62:R62"/>
    <mergeCell ref="D79:N79"/>
    <mergeCell ref="O56:R56"/>
    <mergeCell ref="S89:V89"/>
    <mergeCell ref="O91:R91"/>
    <mergeCell ref="D81:N81"/>
    <mergeCell ref="W82:Z82"/>
    <mergeCell ref="O85:R85"/>
    <mergeCell ref="D123:N123"/>
    <mergeCell ref="O57:R57"/>
    <mergeCell ref="S36:V36"/>
    <mergeCell ref="S92:V92"/>
    <mergeCell ref="O60:R60"/>
    <mergeCell ref="AA39:AD39"/>
    <mergeCell ref="AA103:AD103"/>
    <mergeCell ref="S37:V37"/>
    <mergeCell ref="W135:Z135"/>
    <mergeCell ref="W72:Z72"/>
    <mergeCell ref="AA128:AD128"/>
    <mergeCell ref="W136:Z136"/>
    <mergeCell ref="AA129:AD129"/>
    <mergeCell ref="W125:Z125"/>
    <mergeCell ref="S133:V133"/>
    <mergeCell ref="S127:V127"/>
    <mergeCell ref="W120:Z120"/>
    <mergeCell ref="W107:Z107"/>
    <mergeCell ref="AA113:AD113"/>
    <mergeCell ref="W129:Z129"/>
    <mergeCell ref="W123:Z123"/>
    <mergeCell ref="W50:Z50"/>
    <mergeCell ref="S86:V86"/>
    <mergeCell ref="S76:V76"/>
    <mergeCell ref="W67:Z67"/>
    <mergeCell ref="AA131:AD131"/>
    <mergeCell ref="AA52:AD52"/>
    <mergeCell ref="AA123:AD123"/>
    <mergeCell ref="AA126:AD126"/>
    <mergeCell ref="S91:V91"/>
    <mergeCell ref="AA82:AD82"/>
    <mergeCell ref="S32:V32"/>
    <mergeCell ref="S88:V88"/>
    <mergeCell ref="S63:V63"/>
    <mergeCell ref="W88:Z88"/>
    <mergeCell ref="W47:Z47"/>
    <mergeCell ref="S80:V80"/>
    <mergeCell ref="S39:V39"/>
    <mergeCell ref="S113:V113"/>
    <mergeCell ref="D139:N139"/>
    <mergeCell ref="S100:V100"/>
    <mergeCell ref="D76:N76"/>
    <mergeCell ref="O86:R86"/>
    <mergeCell ref="D69:N69"/>
    <mergeCell ref="O70:R70"/>
    <mergeCell ref="O81:R81"/>
    <mergeCell ref="S90:V90"/>
    <mergeCell ref="O101:R101"/>
    <mergeCell ref="S126:V126"/>
    <mergeCell ref="W83:Z83"/>
    <mergeCell ref="S121:V121"/>
    <mergeCell ref="W33:Z33"/>
    <mergeCell ref="O32:R32"/>
    <mergeCell ref="W131:Z131"/>
    <mergeCell ref="O102:R102"/>
    <mergeCell ref="AA34:AD34"/>
    <mergeCell ref="AA49:AD49"/>
    <mergeCell ref="W85:Z85"/>
    <mergeCell ref="AA36:AD36"/>
    <mergeCell ref="D82:N82"/>
    <mergeCell ref="S116:V116"/>
    <mergeCell ref="AA78:AD78"/>
    <mergeCell ref="W38:Z38"/>
    <mergeCell ref="D118:N118"/>
    <mergeCell ref="W41:Z41"/>
    <mergeCell ref="S45:V45"/>
    <mergeCell ref="AA37:AD37"/>
    <mergeCell ref="S112:V112"/>
    <mergeCell ref="D42:N42"/>
    <mergeCell ref="O99:R99"/>
    <mergeCell ref="D114:N114"/>
    <mergeCell ref="O74:R74"/>
    <mergeCell ref="D64:N64"/>
    <mergeCell ref="D51:N51"/>
    <mergeCell ref="AA116:AD116"/>
    <mergeCell ref="O55:R55"/>
    <mergeCell ref="O115:R115"/>
    <mergeCell ref="O66:R66"/>
    <mergeCell ref="W53:Z53"/>
    <mergeCell ref="S143:V143"/>
    <mergeCell ref="AA47:AD47"/>
    <mergeCell ref="AA92:AD92"/>
    <mergeCell ref="D47:N47"/>
    <mergeCell ref="S50:V50"/>
    <mergeCell ref="S152:V152"/>
    <mergeCell ref="S103:V103"/>
    <mergeCell ref="AA124:AD124"/>
    <mergeCell ref="O94:R94"/>
    <mergeCell ref="S118:V118"/>
    <mergeCell ref="AA142:AD142"/>
    <mergeCell ref="AA80:AD80"/>
    <mergeCell ref="D100:N100"/>
    <mergeCell ref="AA55:AD55"/>
    <mergeCell ref="S147:V147"/>
    <mergeCell ref="O106:R106"/>
    <mergeCell ref="D108:N108"/>
    <mergeCell ref="O78:R78"/>
    <mergeCell ref="D113:N113"/>
    <mergeCell ref="AA68:AD68"/>
    <mergeCell ref="D148:N148"/>
    <mergeCell ref="W151:Z151"/>
    <mergeCell ref="AA150:AD150"/>
    <mergeCell ref="AA144:AD144"/>
    <mergeCell ref="AA152:AD152"/>
    <mergeCell ref="W104:Z104"/>
    <mergeCell ref="W54:Z54"/>
    <mergeCell ref="O128:R128"/>
    <mergeCell ref="C155:AD155"/>
    <mergeCell ref="O105:R105"/>
    <mergeCell ref="D95:N95"/>
    <mergeCell ref="W40:Z40"/>
    <mergeCell ref="S134:V134"/>
    <mergeCell ref="O120:R120"/>
    <mergeCell ref="S96:V96"/>
    <mergeCell ref="O107:R107"/>
    <mergeCell ref="D97:N97"/>
    <mergeCell ref="S71:V71"/>
    <mergeCell ref="AA58:AD58"/>
    <mergeCell ref="S58:V58"/>
    <mergeCell ref="D72:N72"/>
    <mergeCell ref="AA73:AD73"/>
    <mergeCell ref="S98:V98"/>
    <mergeCell ref="S73:V73"/>
    <mergeCell ref="AA60:AD60"/>
    <mergeCell ref="AA137:AD137"/>
    <mergeCell ref="AA53:AD53"/>
    <mergeCell ref="W91:Z91"/>
    <mergeCell ref="C12:AD12"/>
    <mergeCell ref="W93:Z93"/>
    <mergeCell ref="AA84:AD84"/>
    <mergeCell ref="D50:N50"/>
    <mergeCell ref="D44:N44"/>
    <mergeCell ref="S141:V141"/>
    <mergeCell ref="D115:N115"/>
    <mergeCell ref="AA50:AD50"/>
    <mergeCell ref="W86:Z86"/>
    <mergeCell ref="S124:V124"/>
    <mergeCell ref="D90:N90"/>
    <mergeCell ref="AA42:AD42"/>
    <mergeCell ref="W101:Z101"/>
    <mergeCell ref="S109:V109"/>
    <mergeCell ref="S47:V47"/>
    <mergeCell ref="O68:R68"/>
    <mergeCell ref="S59:V59"/>
    <mergeCell ref="S119:V119"/>
    <mergeCell ref="S46:V46"/>
    <mergeCell ref="O97:R97"/>
    <mergeCell ref="S61:V61"/>
    <mergeCell ref="S48:V48"/>
    <mergeCell ref="D103:N103"/>
    <mergeCell ref="D37:N37"/>
    <mergeCell ref="C25:AD25"/>
    <mergeCell ref="W106:Z106"/>
    <mergeCell ref="AA70:AD70"/>
    <mergeCell ref="W56:Z56"/>
    <mergeCell ref="D38:N38"/>
    <mergeCell ref="W105:Z105"/>
    <mergeCell ref="D98:N98"/>
    <mergeCell ref="W43:Z43"/>
    <mergeCell ref="AA63:AD63"/>
    <mergeCell ref="W36:Z36"/>
    <mergeCell ref="W49:Z49"/>
    <mergeCell ref="AA100:AD100"/>
    <mergeCell ref="D41:N41"/>
    <mergeCell ref="O80:R80"/>
    <mergeCell ref="O42:R42"/>
    <mergeCell ref="D59:N59"/>
    <mergeCell ref="W65:Z65"/>
    <mergeCell ref="D87:N87"/>
    <mergeCell ref="D62:N62"/>
    <mergeCell ref="O29:AD29"/>
    <mergeCell ref="W63:Z63"/>
    <mergeCell ref="O88:R88"/>
    <mergeCell ref="O63:R63"/>
    <mergeCell ref="D56:N56"/>
    <mergeCell ref="AA7:AD7"/>
    <mergeCell ref="S137:V137"/>
    <mergeCell ref="AA99:AD99"/>
    <mergeCell ref="O123:R123"/>
    <mergeCell ref="AA74:AD74"/>
    <mergeCell ref="O110:R110"/>
    <mergeCell ref="S74:V74"/>
    <mergeCell ref="D63:N63"/>
    <mergeCell ref="S139:V139"/>
    <mergeCell ref="W130:Z130"/>
    <mergeCell ref="S114:V114"/>
    <mergeCell ref="AA138:AD138"/>
    <mergeCell ref="AA76:AD76"/>
    <mergeCell ref="S138:V138"/>
    <mergeCell ref="W132:Z132"/>
    <mergeCell ref="S51:V51"/>
    <mergeCell ref="D52:N52"/>
    <mergeCell ref="W34:Z34"/>
    <mergeCell ref="C13:AD13"/>
    <mergeCell ref="O34:R34"/>
    <mergeCell ref="D116:N116"/>
    <mergeCell ref="D91:N91"/>
    <mergeCell ref="D66:N66"/>
    <mergeCell ref="O39:R39"/>
    <mergeCell ref="C15:AD15"/>
    <mergeCell ref="O36:R36"/>
    <mergeCell ref="O92:R92"/>
    <mergeCell ref="D106:N106"/>
    <mergeCell ref="O103:R103"/>
    <mergeCell ref="D93:N93"/>
    <mergeCell ref="S67:V67"/>
    <mergeCell ref="W94:Z94"/>
    <mergeCell ref="O65:R65"/>
    <mergeCell ref="AA45:AD45"/>
    <mergeCell ref="O44:R44"/>
    <mergeCell ref="W31:Z31"/>
    <mergeCell ref="S69:V69"/>
    <mergeCell ref="AA59:AD59"/>
    <mergeCell ref="AA46:AD46"/>
    <mergeCell ref="C29:N31"/>
    <mergeCell ref="AA89:AD89"/>
    <mergeCell ref="S64:V64"/>
    <mergeCell ref="D46:N46"/>
    <mergeCell ref="D40:N40"/>
    <mergeCell ref="AA71:AD71"/>
    <mergeCell ref="O30:V30"/>
    <mergeCell ref="W57:Z57"/>
    <mergeCell ref="D104:N104"/>
    <mergeCell ref="B8:L8"/>
    <mergeCell ref="AA115:AD115"/>
    <mergeCell ref="O116:R116"/>
    <mergeCell ref="AA102:AD102"/>
    <mergeCell ref="AA77:AD77"/>
    <mergeCell ref="D43:N43"/>
    <mergeCell ref="AA148:AD148"/>
    <mergeCell ref="S82:V82"/>
    <mergeCell ref="O49:R49"/>
    <mergeCell ref="D137:N137"/>
    <mergeCell ref="B10:AD10"/>
    <mergeCell ref="O113:R113"/>
    <mergeCell ref="O84:R84"/>
    <mergeCell ref="D130:N130"/>
    <mergeCell ref="D74:N74"/>
    <mergeCell ref="W75:Z75"/>
    <mergeCell ref="D68:N68"/>
    <mergeCell ref="D117:N117"/>
    <mergeCell ref="D55:N55"/>
    <mergeCell ref="W62:Z62"/>
    <mergeCell ref="AA143:AD143"/>
    <mergeCell ref="O50:R50"/>
    <mergeCell ref="D132:N132"/>
    <mergeCell ref="O142:R142"/>
    <mergeCell ref="B5:AD5"/>
    <mergeCell ref="W52:Z52"/>
    <mergeCell ref="O52:R52"/>
    <mergeCell ref="O79:R79"/>
    <mergeCell ref="W39:Z39"/>
    <mergeCell ref="W70:Z70"/>
    <mergeCell ref="O144:R144"/>
    <mergeCell ref="S108:V108"/>
    <mergeCell ref="AA95:AD95"/>
    <mergeCell ref="S95:V95"/>
    <mergeCell ref="O119:R119"/>
    <mergeCell ref="W103:Z103"/>
    <mergeCell ref="AA67:AD67"/>
    <mergeCell ref="AA61:AD61"/>
    <mergeCell ref="O37:R37"/>
    <mergeCell ref="AA32:AD32"/>
    <mergeCell ref="S135:V135"/>
    <mergeCell ref="AA97:AD97"/>
    <mergeCell ref="B21:AD21"/>
    <mergeCell ref="S72:V72"/>
    <mergeCell ref="AA96:AD96"/>
    <mergeCell ref="AA90:AD90"/>
    <mergeCell ref="W128:Z128"/>
    <mergeCell ref="D48:N48"/>
    <mergeCell ref="D67:N67"/>
    <mergeCell ref="W112:Z112"/>
    <mergeCell ref="S79:V79"/>
    <mergeCell ref="W64:Z64"/>
    <mergeCell ref="AA108:AD108"/>
    <mergeCell ref="O77:R77"/>
    <mergeCell ref="W68:Z68"/>
    <mergeCell ref="AA130:AD130"/>
    <mergeCell ref="S93:V93"/>
    <mergeCell ref="W84:Z84"/>
    <mergeCell ref="AA117:AD117"/>
    <mergeCell ref="AA111:AD111"/>
    <mergeCell ref="D65:N65"/>
    <mergeCell ref="S102:V102"/>
    <mergeCell ref="W110:Z110"/>
    <mergeCell ref="AA66:AD66"/>
    <mergeCell ref="AA110:AD110"/>
    <mergeCell ref="W77:Z77"/>
    <mergeCell ref="O126:R126"/>
    <mergeCell ref="S128:V128"/>
    <mergeCell ref="S129:V129"/>
    <mergeCell ref="S123:V123"/>
    <mergeCell ref="W124:Z124"/>
    <mergeCell ref="C24:AD24"/>
    <mergeCell ref="O145:R145"/>
    <mergeCell ref="D135:N135"/>
    <mergeCell ref="W80:Z80"/>
    <mergeCell ref="O45:R45"/>
    <mergeCell ref="AA44:AD44"/>
    <mergeCell ref="W142:Z142"/>
    <mergeCell ref="AA87:AD87"/>
    <mergeCell ref="W55:Z55"/>
    <mergeCell ref="C26:AD26"/>
    <mergeCell ref="S111:V111"/>
    <mergeCell ref="AA98:AD98"/>
    <mergeCell ref="S38:V38"/>
    <mergeCell ref="S40:V40"/>
    <mergeCell ref="O134:R134"/>
    <mergeCell ref="D89:N89"/>
    <mergeCell ref="S33:V33"/>
    <mergeCell ref="O71:R71"/>
    <mergeCell ref="D88:N88"/>
    <mergeCell ref="W58:Z58"/>
    <mergeCell ref="O58:R58"/>
    <mergeCell ref="D128:N128"/>
    <mergeCell ref="S35:V35"/>
    <mergeCell ref="O73:R73"/>
    <mergeCell ref="O40:R40"/>
    <mergeCell ref="W150:Z150"/>
    <mergeCell ref="W79:Z79"/>
    <mergeCell ref="D143:N143"/>
    <mergeCell ref="W144:Z144"/>
    <mergeCell ref="O59:R59"/>
    <mergeCell ref="O95:R95"/>
    <mergeCell ref="W81:Z81"/>
    <mergeCell ref="O46:R46"/>
    <mergeCell ref="D85:N85"/>
    <mergeCell ref="O89:R89"/>
    <mergeCell ref="O61:R61"/>
    <mergeCell ref="O141:R141"/>
    <mergeCell ref="W138:Z138"/>
    <mergeCell ref="W76:Z76"/>
    <mergeCell ref="S132:V132"/>
    <mergeCell ref="W140:Z140"/>
    <mergeCell ref="O118:R118"/>
    <mergeCell ref="O143:R143"/>
    <mergeCell ref="D149:N149"/>
    <mergeCell ref="W148:Z148"/>
    <mergeCell ref="W143:Z143"/>
    <mergeCell ref="S146:V146"/>
    <mergeCell ref="S77:V77"/>
    <mergeCell ref="D39:N39"/>
    <mergeCell ref="S78:V78"/>
    <mergeCell ref="W45:Z45"/>
    <mergeCell ref="C27:AD27"/>
    <mergeCell ref="W145:Z145"/>
    <mergeCell ref="O48:R48"/>
    <mergeCell ref="S148:V148"/>
    <mergeCell ref="AA145:AD145"/>
    <mergeCell ref="S104:V104"/>
    <mergeCell ref="AA139:AD139"/>
    <mergeCell ref="AA114:AD114"/>
    <mergeCell ref="D80:N80"/>
    <mergeCell ref="S54:V54"/>
    <mergeCell ref="W147:Z147"/>
    <mergeCell ref="O90:R90"/>
    <mergeCell ref="S41:V41"/>
    <mergeCell ref="D96:N96"/>
    <mergeCell ref="S106:V106"/>
    <mergeCell ref="S56:V56"/>
    <mergeCell ref="AA43:AD43"/>
    <mergeCell ref="S105:V105"/>
    <mergeCell ref="S43:V43"/>
    <mergeCell ref="W99:Z99"/>
    <mergeCell ref="S142:V142"/>
    <mergeCell ref="AA33:AD33"/>
    <mergeCell ref="D33:N33"/>
    <mergeCell ref="AA35:AD35"/>
    <mergeCell ref="AA51:AD51"/>
    <mergeCell ref="W74:Z74"/>
    <mergeCell ref="W92:Z92"/>
    <mergeCell ref="D53:N53"/>
    <mergeCell ref="D151:N151"/>
    <mergeCell ref="S125:V125"/>
    <mergeCell ref="O87:R87"/>
    <mergeCell ref="AA38:AD38"/>
    <mergeCell ref="D150:N150"/>
    <mergeCell ref="O98:R98"/>
    <mergeCell ref="S62:V62"/>
    <mergeCell ref="W89:Z89"/>
    <mergeCell ref="AA40:AD40"/>
    <mergeCell ref="S120:V120"/>
    <mergeCell ref="S107:V107"/>
    <mergeCell ref="O93:R93"/>
    <mergeCell ref="S57:V57"/>
    <mergeCell ref="AA146:AD146"/>
    <mergeCell ref="W113:Z113"/>
    <mergeCell ref="W100:Z100"/>
    <mergeCell ref="S151:V151"/>
    <mergeCell ref="D54:N54"/>
    <mergeCell ref="W121:Z121"/>
    <mergeCell ref="O51:R51"/>
    <mergeCell ref="O109:R109"/>
    <mergeCell ref="AA149:AD149"/>
    <mergeCell ref="O130:R130"/>
    <mergeCell ref="D120:N120"/>
    <mergeCell ref="C23:AD23"/>
    <mergeCell ref="D36:N36"/>
    <mergeCell ref="AA141:AD141"/>
    <mergeCell ref="W37:Z37"/>
    <mergeCell ref="AA135:AD135"/>
    <mergeCell ref="O111:R111"/>
    <mergeCell ref="D101:N101"/>
    <mergeCell ref="S75:V75"/>
    <mergeCell ref="S110:V110"/>
    <mergeCell ref="AA72:AD72"/>
    <mergeCell ref="W32:Z32"/>
    <mergeCell ref="AA31:AD31"/>
    <mergeCell ref="W30:AD30"/>
    <mergeCell ref="S31:V31"/>
    <mergeCell ref="O96:R96"/>
    <mergeCell ref="D86:N86"/>
    <mergeCell ref="W87:Z87"/>
    <mergeCell ref="C154:AD154"/>
    <mergeCell ref="W117:Z117"/>
    <mergeCell ref="D61:N61"/>
    <mergeCell ref="AA136:AD136"/>
    <mergeCell ref="S70:V70"/>
    <mergeCell ref="O108:R108"/>
    <mergeCell ref="D125:N125"/>
    <mergeCell ref="W95:Z95"/>
    <mergeCell ref="O139:R139"/>
    <mergeCell ref="W134:Z134"/>
    <mergeCell ref="AA133:AD133"/>
    <mergeCell ref="S136:V136"/>
    <mergeCell ref="AA127:AD127"/>
    <mergeCell ref="D109:N109"/>
    <mergeCell ref="AA122:AD122"/>
    <mergeCell ref="O114:R114"/>
    <mergeCell ref="S149:V149"/>
    <mergeCell ref="D77:N77"/>
    <mergeCell ref="W78:Z78"/>
    <mergeCell ref="AA134:AD134"/>
    <mergeCell ref="AA121:AD121"/>
    <mergeCell ref="D141:N141"/>
    <mergeCell ref="D75:N75"/>
    <mergeCell ref="O147:R147"/>
    <mergeCell ref="O137:R137"/>
    <mergeCell ref="O125:R125"/>
    <mergeCell ref="O112:R112"/>
    <mergeCell ref="D102:N102"/>
    <mergeCell ref="C16:AD16"/>
    <mergeCell ref="D127:N127"/>
    <mergeCell ref="W97:Z97"/>
    <mergeCell ref="AA88:AD88"/>
    <mergeCell ref="O124:R124"/>
    <mergeCell ref="W96:Z96"/>
    <mergeCell ref="C19:AD19"/>
    <mergeCell ref="AA86:AD86"/>
    <mergeCell ref="W59:Z59"/>
    <mergeCell ref="W46:Z46"/>
    <mergeCell ref="C17:AD17"/>
    <mergeCell ref="O38:R38"/>
    <mergeCell ref="AA62:AD62"/>
    <mergeCell ref="D34:N34"/>
    <mergeCell ref="O82:R82"/>
    <mergeCell ref="D99:N99"/>
    <mergeCell ref="O47:R47"/>
    <mergeCell ref="W71:Z71"/>
    <mergeCell ref="D60:N60"/>
    <mergeCell ref="W61:Z61"/>
    <mergeCell ref="D35:N35"/>
    <mergeCell ref="D57:N57"/>
    <mergeCell ref="D32:N32"/>
    <mergeCell ref="O33:R33"/>
    <mergeCell ref="AA93:AD93"/>
    <mergeCell ref="W35:Z35"/>
    <mergeCell ref="B3:AD3"/>
    <mergeCell ref="AA85:AD85"/>
    <mergeCell ref="D105:N105"/>
    <mergeCell ref="W44:Z44"/>
    <mergeCell ref="S60:V60"/>
    <mergeCell ref="B18:AD18"/>
    <mergeCell ref="D49:N49"/>
    <mergeCell ref="AA54:AD54"/>
    <mergeCell ref="W90:Z90"/>
    <mergeCell ref="AA41:AD41"/>
    <mergeCell ref="S65:V65"/>
    <mergeCell ref="AA56:AD56"/>
    <mergeCell ref="AA83:AD83"/>
    <mergeCell ref="C14:AD14"/>
    <mergeCell ref="N8:O8"/>
    <mergeCell ref="B11:AD11"/>
    <mergeCell ref="O64:R64"/>
    <mergeCell ref="S52:V52"/>
    <mergeCell ref="D45:N45"/>
    <mergeCell ref="AA151:AD151"/>
    <mergeCell ref="D146:N146"/>
    <mergeCell ref="AA101:AD101"/>
    <mergeCell ref="S66:V66"/>
    <mergeCell ref="D121:N121"/>
    <mergeCell ref="O69:R69"/>
    <mergeCell ref="W66:Z66"/>
    <mergeCell ref="W126:Z126"/>
    <mergeCell ref="W109:Z109"/>
    <mergeCell ref="S68:V68"/>
    <mergeCell ref="O133:R133"/>
    <mergeCell ref="S84:V84"/>
    <mergeCell ref="D110:N110"/>
    <mergeCell ref="O138:R138"/>
    <mergeCell ref="W98:Z98"/>
    <mergeCell ref="O76:R76"/>
    <mergeCell ref="W73:Z73"/>
    <mergeCell ref="O140:R140"/>
    <mergeCell ref="AA91:AD91"/>
    <mergeCell ref="D111:N111"/>
    <mergeCell ref="W115:Z115"/>
    <mergeCell ref="W116:Z116"/>
    <mergeCell ref="D107:N107"/>
    <mergeCell ref="O132:R132"/>
    <mergeCell ref="O83:R83"/>
    <mergeCell ref="W42:Z42"/>
    <mergeCell ref="W102:Z102"/>
    <mergeCell ref="S42:V42"/>
    <mergeCell ref="O117:R117"/>
    <mergeCell ref="W108:Z108"/>
    <mergeCell ref="S53:V53"/>
    <mergeCell ref="S44:V44"/>
    <mergeCell ref="O53:R53"/>
    <mergeCell ref="O100:R100"/>
    <mergeCell ref="W60:Z60"/>
    <mergeCell ref="S130:V130"/>
    <mergeCell ref="W51:Z51"/>
    <mergeCell ref="S55:V55"/>
    <mergeCell ref="W111:Z111"/>
    <mergeCell ref="S117:V117"/>
    <mergeCell ref="O121:R121"/>
  </mergeCells>
  <conditionalFormatting sqref="O32:AD151">
    <cfRule type="expression" dxfId="10" priority="2">
      <formula>COUNTBLANK($D32)=1</formula>
    </cfRule>
  </conditionalFormatting>
  <conditionalFormatting sqref="S32:V151">
    <cfRule type="expression" dxfId="9" priority="6">
      <formula>$O32&gt;1</formula>
    </cfRule>
  </conditionalFormatting>
  <conditionalFormatting sqref="AA32:AD151">
    <cfRule type="expression" dxfId="8" priority="5">
      <formula>$W32&gt;1</formula>
    </cfRule>
  </conditionalFormatting>
  <dataValidations count="1">
    <dataValidation type="list" allowBlank="1" showErrorMessage="1" errorTitle="Datos incorrectos" error="Los datos ingresados no son correctos, revise las opciones disponibles" sqref="O32:O151 W32:W151" xr:uid="{00000000-0002-0000-0800-000000000000}">
      <formula1>"1,2,9"</formula1>
    </dataValidation>
  </dataValidations>
  <hyperlinks>
    <hyperlink ref="AA7" location="Índice!C27" display="Índice" xr:uid="{00000000-0004-0000-0800-000000000000}"/>
  </hyperlinks>
  <printOptions horizontalCentered="1" verticalCentered="1"/>
  <pageMargins left="0.70866141732283472" right="0.70866141732283472" top="0.74803149606299213" bottom="0.74803149606299213" header="0.31496062992125978" footer="0.31496062992125978"/>
  <pageSetup scale="75" orientation="portrait"/>
  <headerFooter>
    <oddHeader>&amp;CMódulo 1 Sección XII
Cuestionario</oddHeader>
    <oddFooter>&amp;LCenso Nacional de Gobiernos Estatales 2025&amp;R&amp;P de &amp;N</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4" id="{A87B320C-752A-47D2-9C91-F91B99A1F747}">
            <xm:f>CNGE_2025_M1_Secc12_Sub2!$S48&lt;&gt;1</xm:f>
            <x14:dxf>
              <fill>
                <patternFill patternType="mediumGray"/>
              </fill>
            </x14:dxf>
          </x14:cfRule>
          <xm:sqref>O32:V151</xm:sqref>
        </x14:conditionalFormatting>
        <x14:conditionalFormatting xmlns:xm="http://schemas.microsoft.com/office/excel/2006/main">
          <x14:cfRule type="expression" priority="3" id="{CA209636-C754-425E-81AB-7C44003E6710}">
            <xm:f>CNGE_2025_M1_Secc12_Sub2!$Y48&lt;&gt;1</xm:f>
            <x14:dxf>
              <fill>
                <patternFill patternType="mediumGray"/>
              </fill>
            </x14:dxf>
          </x14:cfRule>
          <xm:sqref>W32:AD151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9" ma:contentTypeDescription="Crear nuevo documento." ma:contentTypeScope="" ma:versionID="9c5f64ad70dcd38dc15bfcde17e39d87">
  <xsd:schema xmlns:xsd="http://www.w3.org/2001/XMLSchema" xmlns:xs="http://www.w3.org/2001/XMLSchema" xmlns:p="http://schemas.microsoft.com/office/2006/metadata/properties" xmlns:ns2="8cfb24df-c76a-48fb-92b8-e40e245fe804" targetNamespace="http://schemas.microsoft.com/office/2006/metadata/properties" ma:root="true" ma:fieldsID="f51d912619e885c805a8cdc41ddc1eab"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669FF5-5BAF-4042-87AB-902E5A67FD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453200-1251-4AAE-BB80-8805AC98CAF7}">
  <ds:schemaRefs>
    <ds:schemaRef ds:uri="http://schemas.microsoft.com/office/2006/metadata/properties"/>
    <ds:schemaRef ds:uri="http://schemas.microsoft.com/office/infopath/2007/PartnerControls"/>
    <ds:schemaRef ds:uri="8cfb24df-c76a-48fb-92b8-e40e245fe804"/>
  </ds:schemaRefs>
</ds:datastoreItem>
</file>

<file path=customXml/itemProps3.xml><?xml version="1.0" encoding="utf-8"?>
<ds:datastoreItem xmlns:ds="http://schemas.openxmlformats.org/officeDocument/2006/customXml" ds:itemID="{AFAB08E5-C767-422C-ABE1-09513A0BEF5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Índice</vt:lpstr>
      <vt:lpstr>Presentación</vt:lpstr>
      <vt:lpstr>Informantes</vt:lpstr>
      <vt:lpstr>Participantes</vt:lpstr>
      <vt:lpstr>CNGE_2025_M1_Secc12_Sub1</vt:lpstr>
      <vt:lpstr>CNGE_2025_M1_Secc12_Sub2</vt:lpstr>
      <vt:lpstr>CNGE_2025_M1_Secc12_Sub3</vt:lpstr>
      <vt:lpstr>CNGE_2025_M1_Secc12_Sub4</vt:lpstr>
      <vt:lpstr>CNGE_2025_M1_Secc12_Sub5</vt:lpstr>
      <vt:lpstr>Complemento 1</vt:lpstr>
      <vt:lpstr>Complemento 2</vt:lpstr>
      <vt:lpstr>Glosario</vt:lpstr>
      <vt:lpstr>CNGE_2025_M1_Secc12_Sub1!Área_de_impresión</vt:lpstr>
      <vt:lpstr>CNGE_2025_M1_Secc12_Sub2!Área_de_impresión</vt:lpstr>
      <vt:lpstr>CNGE_2025_M1_Secc12_Sub3!Área_de_impresión</vt:lpstr>
      <vt:lpstr>CNGE_2025_M1_Secc12_Sub4!Área_de_impresión</vt:lpstr>
      <vt:lpstr>CNGE_2025_M1_Secc12_Sub5!Área_de_impresión</vt:lpstr>
      <vt:lpstr>'Complemento 1'!Área_de_impresión</vt:lpstr>
      <vt:lpstr>'Complemento 2'!Área_de_impresión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AGUILAR GARCIA RENATA CASSANDRA</dc:creator>
  <cp:keywords/>
  <dc:description/>
  <cp:lastModifiedBy>HERNANDEZ RIVERA FATIMA</cp:lastModifiedBy>
  <cp:revision/>
  <dcterms:created xsi:type="dcterms:W3CDTF">2024-11-05T15:28:42Z</dcterms:created>
  <dcterms:modified xsi:type="dcterms:W3CDTF">2025-06-06T18:20:21Z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y fmtid="{D5CDD505-2E9C-101B-9397-08002B2CF9AE}" pid="3" name="MediaServiceImageTags">
    <vt:lpwstr/>
  </property>
</Properties>
</file>